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/>
  <mc:AlternateContent xmlns:mc="http://schemas.openxmlformats.org/markup-compatibility/2006">
    <mc:Choice Requires="x15">
      <x15ac:absPath xmlns:x15ac="http://schemas.microsoft.com/office/spreadsheetml/2010/11/ac" url="S:\HSF\PJSM23\Timeseries\Excel\Final_Table\"/>
    </mc:Choice>
  </mc:AlternateContent>
  <xr:revisionPtr revIDLastSave="0" documentId="13_ncr:1_{9978ECB5-9C0A-4F0A-945B-258F83A76E1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29" r:id="rId1"/>
    <sheet name="Table 2.1" sheetId="30" r:id="rId2"/>
    <sheet name="Table 2.2" sheetId="31" r:id="rId3"/>
    <sheet name="Index" sheetId="28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  <sheet name="Data11" sheetId="11" r:id="rId15"/>
    <sheet name="Data12" sheetId="12" r:id="rId16"/>
    <sheet name="Data13" sheetId="13" r:id="rId17"/>
    <sheet name="Data14" sheetId="14" r:id="rId18"/>
    <sheet name="Data15" sheetId="15" r:id="rId19"/>
    <sheet name="Data16" sheetId="16" r:id="rId20"/>
    <sheet name="Data17" sheetId="17" r:id="rId21"/>
    <sheet name="Data18" sheetId="18" r:id="rId22"/>
    <sheet name="Data19" sheetId="19" r:id="rId23"/>
    <sheet name="Data20" sheetId="20" r:id="rId24"/>
    <sheet name="Data21" sheetId="21" r:id="rId25"/>
    <sheet name="Data22" sheetId="22" r:id="rId26"/>
    <sheet name="Data23" sheetId="23" r:id="rId27"/>
    <sheet name="Data24" sheetId="24" r:id="rId28"/>
    <sheet name="Data25" sheetId="25" r:id="rId29"/>
    <sheet name="Data26" sheetId="26" r:id="rId30"/>
  </sheets>
  <definedNames>
    <definedName name="A125590600L">#REF!,#REF!</definedName>
    <definedName name="A125590608F">#REF!,#REF!</definedName>
    <definedName name="A125590616F">#REF!,#REF!</definedName>
    <definedName name="A125590624F">#REF!,#REF!</definedName>
    <definedName name="A125590632F">#REF!,#REF!</definedName>
    <definedName name="A125590640F">#REF!,#REF!</definedName>
    <definedName name="A125590648X">#REF!,#REF!</definedName>
    <definedName name="A125590656X">#REF!,#REF!</definedName>
    <definedName name="A125590664X">#REF!,#REF!</definedName>
    <definedName name="A125590672X">#REF!,#REF!</definedName>
    <definedName name="A125590680X">#REF!,#REF!</definedName>
    <definedName name="A125590688T">#REF!,#REF!</definedName>
    <definedName name="A125590696T">#REF!,#REF!</definedName>
    <definedName name="A125590704F">#REF!,#REF!</definedName>
    <definedName name="A125590712F">#REF!,#REF!</definedName>
    <definedName name="A125590720F">#REF!,#REF!</definedName>
    <definedName name="A125590728X">#REF!,#REF!</definedName>
    <definedName name="A125590736X">#REF!,#REF!</definedName>
    <definedName name="A125590744X">#REF!,#REF!</definedName>
    <definedName name="A125590752X">#REF!,#REF!</definedName>
    <definedName name="A125590760X">#REF!,#REF!</definedName>
    <definedName name="A125590768T">#REF!,#REF!</definedName>
    <definedName name="A125590776T">#REF!,#REF!</definedName>
    <definedName name="A125590784T">#REF!,#REF!</definedName>
    <definedName name="A125590792T">#REF!,#REF!</definedName>
    <definedName name="A125590800F">#REF!,#REF!</definedName>
    <definedName name="A125590808X">#REF!,#REF!</definedName>
    <definedName name="A125590816X">#REF!,#REF!</definedName>
    <definedName name="A125590824X">#REF!,#REF!</definedName>
    <definedName name="A125590832X">#REF!,#REF!</definedName>
    <definedName name="A125590840X">#REF!,#REF!</definedName>
    <definedName name="A125590848T">#REF!,#REF!</definedName>
    <definedName name="A125590856T">#REF!,#REF!</definedName>
    <definedName name="A125590864T">#REF!,#REF!</definedName>
    <definedName name="A125590872T">#REF!,#REF!</definedName>
    <definedName name="A125590880T">#REF!,#REF!</definedName>
    <definedName name="A125590888K">#REF!,#REF!</definedName>
    <definedName name="A125590896K">#REF!,#REF!</definedName>
    <definedName name="A125590904X">#REF!,#REF!</definedName>
    <definedName name="A125590912X">#REF!,#REF!</definedName>
    <definedName name="A125590920X">#REF!,#REF!</definedName>
    <definedName name="A125590928T">#REF!,#REF!</definedName>
    <definedName name="A125590936T">#REF!,#REF!</definedName>
    <definedName name="A125590944T">#REF!,#REF!</definedName>
    <definedName name="A125590952T">#REF!,#REF!</definedName>
    <definedName name="A125590960T">#REF!,#REF!</definedName>
    <definedName name="A125590968K">#REF!,#REF!</definedName>
    <definedName name="A125590976K">#REF!,#REF!</definedName>
    <definedName name="A125590984K">#REF!,#REF!</definedName>
    <definedName name="A125590992K">#REF!,#REF!</definedName>
    <definedName name="A125591000A">#REF!,#REF!</definedName>
    <definedName name="A125591008V">#REF!,#REF!</definedName>
    <definedName name="A125591016V">#REF!,#REF!</definedName>
    <definedName name="A125591024V">#REF!,#REF!</definedName>
    <definedName name="A125591032V">#REF!,#REF!</definedName>
    <definedName name="A125591040V">#REF!,#REF!</definedName>
    <definedName name="A125591048L">#REF!,#REF!</definedName>
    <definedName name="A125591056L">#REF!,#REF!</definedName>
    <definedName name="A125591064L">#REF!,#REF!</definedName>
    <definedName name="A125591072L">#REF!,#REF!</definedName>
    <definedName name="A125591080L">#REF!,#REF!</definedName>
    <definedName name="A125591088F">#REF!,#REF!</definedName>
    <definedName name="A125591096F">#REF!,#REF!</definedName>
    <definedName name="A125591104V">#REF!,#REF!</definedName>
    <definedName name="A125591112V">#REF!,#REF!</definedName>
    <definedName name="A125591120V">#REF!,#REF!</definedName>
    <definedName name="A125591128L">#REF!,#REF!</definedName>
    <definedName name="A125591136L">#REF!,#REF!</definedName>
    <definedName name="A125591144L">#REF!,#REF!</definedName>
    <definedName name="A125591152L">#REF!,#REF!</definedName>
    <definedName name="A125591160L">#REF!,#REF!</definedName>
    <definedName name="A125591168F">#REF!,#REF!</definedName>
    <definedName name="A125591176F">#REF!,#REF!</definedName>
    <definedName name="A125591184F">#REF!,#REF!</definedName>
    <definedName name="A125591192F">#REF!,#REF!</definedName>
    <definedName name="A125591200V">#REF!,#REF!</definedName>
    <definedName name="A125591208L">#REF!,#REF!</definedName>
    <definedName name="A125591216L">#REF!,#REF!</definedName>
    <definedName name="A125591224L">#REF!,#REF!</definedName>
    <definedName name="A125591232L">#REF!,#REF!</definedName>
    <definedName name="A125591240L">#REF!,#REF!</definedName>
    <definedName name="A125591248F">#REF!,#REF!</definedName>
    <definedName name="A125591256F">#REF!,#REF!</definedName>
    <definedName name="A125591264F">#REF!,#REF!</definedName>
    <definedName name="A125591272F">#REF!,#REF!</definedName>
    <definedName name="A125591280F">#REF!,#REF!</definedName>
    <definedName name="A125591288X">#REF!,#REF!</definedName>
    <definedName name="A125591296X">#REF!,#REF!</definedName>
    <definedName name="A125591304L">#REF!,#REF!</definedName>
    <definedName name="A125591312L">#REF!,#REF!</definedName>
    <definedName name="A125591320L">#REF!,#REF!</definedName>
    <definedName name="A125591328F">#REF!,#REF!</definedName>
    <definedName name="A125591336F">#REF!,#REF!</definedName>
    <definedName name="A125591344F">#REF!,#REF!</definedName>
    <definedName name="A125591352F">#REF!,#REF!</definedName>
    <definedName name="A125591360F">#REF!,#REF!</definedName>
    <definedName name="A125591368X">#REF!,#REF!</definedName>
    <definedName name="A125591376X">#REF!,#REF!</definedName>
    <definedName name="A125591384X">#REF!,#REF!</definedName>
    <definedName name="A125591392X">#REF!,#REF!</definedName>
    <definedName name="A125591400L">#REF!,#REF!</definedName>
    <definedName name="A125591408F">#REF!,#REF!</definedName>
    <definedName name="A125591416F">#REF!,#REF!</definedName>
    <definedName name="A125591424F">#REF!,#REF!</definedName>
    <definedName name="A125591432F">#REF!,#REF!</definedName>
    <definedName name="A125591440F">#REF!,#REF!</definedName>
    <definedName name="A125591448X">#REF!,#REF!</definedName>
    <definedName name="A125591456X">#REF!,#REF!</definedName>
    <definedName name="A125591464X">#REF!,#REF!</definedName>
    <definedName name="A125591472X">#REF!,#REF!</definedName>
    <definedName name="A125591480X">#REF!,#REF!</definedName>
    <definedName name="A125591488T">#REF!,#REF!</definedName>
    <definedName name="A125591496T">#REF!,#REF!</definedName>
    <definedName name="A125591504F">#REF!,#REF!</definedName>
    <definedName name="A125591512F">#REF!,#REF!</definedName>
    <definedName name="A125591520F">#REF!,#REF!</definedName>
    <definedName name="A125591528X">#REF!,#REF!</definedName>
    <definedName name="A125591536X">#REF!,#REF!</definedName>
    <definedName name="A125591544X">#REF!,#REF!</definedName>
    <definedName name="A125591552X">#REF!,#REF!</definedName>
    <definedName name="A125591560X">#REF!,#REF!</definedName>
    <definedName name="A125591568T">#REF!,#REF!</definedName>
    <definedName name="A125591576T">#REF!,#REF!</definedName>
    <definedName name="A125591584T">#REF!,#REF!</definedName>
    <definedName name="A125591592T">#REF!,#REF!</definedName>
    <definedName name="A125591600F">#REF!,#REF!</definedName>
    <definedName name="A125591608X">#REF!,#REF!</definedName>
    <definedName name="A125591616X">#REF!,#REF!</definedName>
    <definedName name="A125591624X">#REF!,#REF!</definedName>
    <definedName name="A125591632X">#REF!,#REF!</definedName>
    <definedName name="A125591640X">#REF!,#REF!</definedName>
    <definedName name="A125591648T">#REF!,#REF!</definedName>
    <definedName name="A125591656T">#REF!,#REF!</definedName>
    <definedName name="A125591664T">#REF!,#REF!</definedName>
    <definedName name="A125591672T">#REF!,#REF!</definedName>
    <definedName name="A125591680T">#REF!,#REF!</definedName>
    <definedName name="A125591688K">#REF!,#REF!</definedName>
    <definedName name="A125591696K">#REF!,#REF!</definedName>
    <definedName name="A125591704X">#REF!,#REF!</definedName>
    <definedName name="A125591712X">#REF!,#REF!</definedName>
    <definedName name="A125591720X">#REF!,#REF!</definedName>
    <definedName name="A125591728T">#REF!,#REF!</definedName>
    <definedName name="A125591736T">#REF!,#REF!</definedName>
    <definedName name="A125591744T">#REF!,#REF!</definedName>
    <definedName name="A125591752T">#REF!,#REF!</definedName>
    <definedName name="A125591760T">#REF!,#REF!</definedName>
    <definedName name="A125591768K">#REF!,#REF!</definedName>
    <definedName name="A125591776K">#REF!,#REF!</definedName>
    <definedName name="A125591784K">#REF!,#REF!</definedName>
    <definedName name="A125591792K">#REF!,#REF!</definedName>
    <definedName name="A125591800X">#REF!,#REF!</definedName>
    <definedName name="A125591808T">#REF!,#REF!</definedName>
    <definedName name="A125591816T">#REF!,#REF!</definedName>
    <definedName name="A125591824T">#REF!,#REF!</definedName>
    <definedName name="A125591832T">#REF!,#REF!</definedName>
    <definedName name="A125591840T">#REF!,#REF!</definedName>
    <definedName name="A125591848K">#REF!,#REF!</definedName>
    <definedName name="A125591856K">#REF!,#REF!</definedName>
    <definedName name="A125591864K">#REF!,#REF!</definedName>
    <definedName name="A125591872K">#REF!,#REF!</definedName>
    <definedName name="A125591880K">#REF!,#REF!</definedName>
    <definedName name="A125591888C">#REF!,#REF!</definedName>
    <definedName name="A125591896C">#REF!,#REF!</definedName>
    <definedName name="A125591904T">#REF!,#REF!</definedName>
    <definedName name="A125591912T">#REF!,#REF!</definedName>
    <definedName name="A125591920T">#REF!,#REF!</definedName>
    <definedName name="A125591928K">#REF!,#REF!</definedName>
    <definedName name="A125591936K">#REF!,#REF!</definedName>
    <definedName name="A125591944K">#REF!,#REF!</definedName>
    <definedName name="A125591952K">#REF!,#REF!</definedName>
    <definedName name="A125591960K">#REF!,#REF!</definedName>
    <definedName name="A125591968C">#REF!,#REF!</definedName>
    <definedName name="A125591976C">#REF!,#REF!</definedName>
    <definedName name="A125591984C">#REF!,#REF!</definedName>
    <definedName name="A125591992C">#REF!,#REF!</definedName>
    <definedName name="A125592000V">#REF!,#REF!</definedName>
    <definedName name="A125592008L">#REF!,#REF!</definedName>
    <definedName name="A125592016L">#REF!,#REF!</definedName>
    <definedName name="A125592024L">#REF!,#REF!</definedName>
    <definedName name="A125592032L">#REF!,#REF!</definedName>
    <definedName name="A125592040L">#REF!,#REF!</definedName>
    <definedName name="A125592048F">#REF!,#REF!</definedName>
    <definedName name="A125592056F">#REF!,#REF!</definedName>
    <definedName name="A125592064F">#REF!,#REF!</definedName>
    <definedName name="A125592072F">#REF!,#REF!</definedName>
    <definedName name="A125592080F">#REF!,#REF!</definedName>
    <definedName name="A125592088X">#REF!,#REF!</definedName>
    <definedName name="A125592096X">#REF!,#REF!</definedName>
    <definedName name="A125592104L">#REF!,#REF!</definedName>
    <definedName name="A125592112L">#REF!,#REF!</definedName>
    <definedName name="A125592120L">#REF!,#REF!</definedName>
    <definedName name="A125592128F">#REF!,#REF!</definedName>
    <definedName name="A125592136F">#REF!,#REF!</definedName>
    <definedName name="A125592144F">#REF!,#REF!</definedName>
    <definedName name="A125592152F">#REF!,#REF!</definedName>
    <definedName name="A125592160F">#REF!,#REF!</definedName>
    <definedName name="A125592168X">#REF!,#REF!</definedName>
    <definedName name="A125592176X">#REF!,#REF!</definedName>
    <definedName name="A125592184X">#REF!,#REF!</definedName>
    <definedName name="A125592192X">#REF!,#REF!</definedName>
    <definedName name="A125592200L">#REF!,#REF!</definedName>
    <definedName name="A125592208F">#REF!,#REF!</definedName>
    <definedName name="A125592216F">#REF!,#REF!</definedName>
    <definedName name="A125592224F">#REF!,#REF!</definedName>
    <definedName name="A125592232F">#REF!,#REF!</definedName>
    <definedName name="A125592240F">#REF!,#REF!</definedName>
    <definedName name="A125592248X">#REF!,#REF!</definedName>
    <definedName name="A125592256X">#REF!,#REF!</definedName>
    <definedName name="A125592264X">#REF!,#REF!</definedName>
    <definedName name="A125592272X">#REF!,#REF!</definedName>
    <definedName name="A125592280X">#REF!,#REF!</definedName>
    <definedName name="A125592288T">#REF!,#REF!</definedName>
    <definedName name="A125592296T">#REF!,#REF!</definedName>
    <definedName name="A125592304F">#REF!,#REF!</definedName>
    <definedName name="A125592312F">#REF!,#REF!</definedName>
    <definedName name="A125592320F">#REF!,#REF!</definedName>
    <definedName name="A125592328X">#REF!,#REF!</definedName>
    <definedName name="A125592336X">#REF!,#REF!</definedName>
    <definedName name="A125592344X">#REF!,#REF!</definedName>
    <definedName name="A125592352X">#REF!,#REF!</definedName>
    <definedName name="A125592360X">#REF!,#REF!</definedName>
    <definedName name="A125592368T">#REF!,#REF!</definedName>
    <definedName name="A125592376T">#REF!,#REF!</definedName>
    <definedName name="A125592384T">#REF!,#REF!</definedName>
    <definedName name="A125592392T">#REF!,#REF!</definedName>
    <definedName name="A125592400F">#REF!,#REF!</definedName>
    <definedName name="A125592408X">#REF!,#REF!</definedName>
    <definedName name="A125592416X">#REF!,#REF!</definedName>
    <definedName name="A125592424X">#REF!,#REF!</definedName>
    <definedName name="A125592432X">#REF!,#REF!</definedName>
    <definedName name="A125592440X">#REF!,#REF!</definedName>
    <definedName name="A125592448T">#REF!,#REF!</definedName>
    <definedName name="A125592456T">#REF!,#REF!</definedName>
    <definedName name="A125592464T">#REF!,#REF!</definedName>
    <definedName name="A125592472T">#REF!,#REF!</definedName>
    <definedName name="A125592480T">#REF!,#REF!</definedName>
    <definedName name="A125592488K">#REF!,#REF!</definedName>
    <definedName name="A125592496K">#REF!,#REF!</definedName>
    <definedName name="A125592504X">#REF!,#REF!</definedName>
    <definedName name="A125592512X">#REF!,#REF!</definedName>
    <definedName name="A125592520X">#REF!,#REF!</definedName>
    <definedName name="A125592528T">#REF!,#REF!</definedName>
    <definedName name="A125592536T">#REF!,#REF!</definedName>
    <definedName name="A125592544T">#REF!,#REF!</definedName>
    <definedName name="A125592552T">#REF!,#REF!</definedName>
    <definedName name="A125592560T">#REF!,#REF!</definedName>
    <definedName name="A125592568K">#REF!,#REF!</definedName>
    <definedName name="A125592576K">#REF!,#REF!</definedName>
    <definedName name="A125592584K">#REF!,#REF!</definedName>
    <definedName name="A125592592K">#REF!,#REF!</definedName>
    <definedName name="A125592600X">#REF!,#REF!</definedName>
    <definedName name="A125592608T">#REF!,#REF!</definedName>
    <definedName name="A125592616T">#REF!,#REF!</definedName>
    <definedName name="A125592624T">#REF!,#REF!</definedName>
    <definedName name="A125592632T">#REF!,#REF!</definedName>
    <definedName name="A125592640T">#REF!,#REF!</definedName>
    <definedName name="A125592648K">#REF!,#REF!</definedName>
    <definedName name="A125592656K">#REF!,#REF!</definedName>
    <definedName name="A125592664K">#REF!,#REF!</definedName>
    <definedName name="A125592672K">#REF!,#REF!</definedName>
    <definedName name="A125592680K">#REF!,#REF!</definedName>
    <definedName name="A125592688C">#REF!,#REF!</definedName>
    <definedName name="A125592696C">#REF!,#REF!</definedName>
    <definedName name="A125592704T">#REF!,#REF!</definedName>
    <definedName name="A125592712T">#REF!,#REF!</definedName>
    <definedName name="A125592720T">#REF!,#REF!</definedName>
    <definedName name="A125592728K">#REF!,#REF!</definedName>
    <definedName name="A125592736K">#REF!,#REF!</definedName>
    <definedName name="A125592744K">#REF!,#REF!</definedName>
    <definedName name="A125592752K">#REF!,#REF!</definedName>
    <definedName name="A125592760K">#REF!,#REF!</definedName>
    <definedName name="A125592768C">#REF!,#REF!</definedName>
    <definedName name="A125592776C">#REF!,#REF!</definedName>
    <definedName name="A125592784C">#REF!,#REF!</definedName>
    <definedName name="A125592792C">#REF!,#REF!</definedName>
    <definedName name="A125592800T">#REF!,#REF!</definedName>
    <definedName name="A125592808K">#REF!,#REF!</definedName>
    <definedName name="A125592816K">#REF!,#REF!</definedName>
    <definedName name="A125592824K">#REF!,#REF!</definedName>
    <definedName name="A125592832K">#REF!,#REF!</definedName>
    <definedName name="A125592840K">#REF!,#REF!</definedName>
    <definedName name="A125592848C">#REF!,#REF!</definedName>
    <definedName name="A125592856C">#REF!,#REF!</definedName>
    <definedName name="A125592864C">#REF!,#REF!</definedName>
    <definedName name="A125592872C">#REF!,#REF!</definedName>
    <definedName name="A125592880C">#REF!,#REF!</definedName>
    <definedName name="A125592888W">#REF!,#REF!</definedName>
    <definedName name="A125592896W">#REF!,#REF!</definedName>
    <definedName name="A125592904K">#REF!,#REF!</definedName>
    <definedName name="A125592912K">#REF!,#REF!</definedName>
    <definedName name="A125592920K">#REF!,#REF!</definedName>
    <definedName name="A125592928C">#REF!,#REF!</definedName>
    <definedName name="A125592936C">#REF!,#REF!</definedName>
    <definedName name="A125592944C">#REF!,#REF!</definedName>
    <definedName name="A125592952C">#REF!,#REF!</definedName>
    <definedName name="A125592960C">#REF!,#REF!</definedName>
    <definedName name="A125592968W">#REF!,#REF!</definedName>
    <definedName name="A125592976W">#REF!,#REF!</definedName>
    <definedName name="A125592984W">#REF!,#REF!</definedName>
    <definedName name="A125592992W">#REF!,#REF!</definedName>
    <definedName name="A125593000L">#REF!,#REF!</definedName>
    <definedName name="A125593008F">#REF!,#REF!</definedName>
    <definedName name="A125593016F">#REF!,#REF!</definedName>
    <definedName name="A125593024F">#REF!,#REF!</definedName>
    <definedName name="A125593032F">#REF!,#REF!</definedName>
    <definedName name="A125593040F">#REF!,#REF!</definedName>
    <definedName name="A125593048X">#REF!,#REF!</definedName>
    <definedName name="A125593056X">#REF!,#REF!</definedName>
    <definedName name="A125593064X">#REF!,#REF!</definedName>
    <definedName name="A125593072X">#REF!,#REF!</definedName>
    <definedName name="A125593080X">#REF!,#REF!</definedName>
    <definedName name="A125593088T">#REF!,#REF!</definedName>
    <definedName name="A125593096T">#REF!,#REF!</definedName>
    <definedName name="A125593104F">#REF!,#REF!</definedName>
    <definedName name="A125593112F">#REF!,#REF!</definedName>
    <definedName name="A125593120F">#REF!,#REF!</definedName>
    <definedName name="A125593128X">#REF!,#REF!</definedName>
    <definedName name="A125593136X">#REF!,#REF!</definedName>
    <definedName name="A125593144X">#REF!,#REF!</definedName>
    <definedName name="A125593152X">#REF!,#REF!</definedName>
    <definedName name="A125593160X">#REF!,#REF!</definedName>
    <definedName name="A125593168T">#REF!,#REF!</definedName>
    <definedName name="A125593176T">#REF!,#REF!</definedName>
    <definedName name="A125593184T">#REF!,#REF!</definedName>
    <definedName name="A125593192T">#REF!,#REF!</definedName>
    <definedName name="A125593200F">#REF!,#REF!</definedName>
    <definedName name="A125593208X">#REF!,#REF!</definedName>
    <definedName name="A125593216X">#REF!,#REF!</definedName>
    <definedName name="A125593224X">#REF!,#REF!</definedName>
    <definedName name="A125593232X">#REF!,#REF!</definedName>
    <definedName name="A125593240X">#REF!,#REF!</definedName>
    <definedName name="A125593248T">#REF!,#REF!</definedName>
    <definedName name="A125593256T">#REF!,#REF!</definedName>
    <definedName name="A125593264T">#REF!,#REF!</definedName>
    <definedName name="A125593272T">#REF!,#REF!</definedName>
    <definedName name="A125593280T">#REF!,#REF!</definedName>
    <definedName name="A125593288K">#REF!,#REF!</definedName>
    <definedName name="A125593296K">#REF!,#REF!</definedName>
    <definedName name="A125593304X">#REF!,#REF!</definedName>
    <definedName name="A125593312X">#REF!,#REF!</definedName>
    <definedName name="A125593320X">#REF!,#REF!</definedName>
    <definedName name="A125593328T">#REF!,#REF!</definedName>
    <definedName name="A125593336T">#REF!,#REF!</definedName>
    <definedName name="A125593344T">#REF!,#REF!</definedName>
    <definedName name="A125593352T">#REF!,#REF!</definedName>
    <definedName name="A125593360T">#REF!,#REF!</definedName>
    <definedName name="A125593368K">#REF!,#REF!</definedName>
    <definedName name="A125593376K">#REF!,#REF!</definedName>
    <definedName name="A125593384K">#REF!,#REF!</definedName>
    <definedName name="A125593392K">#REF!,#REF!</definedName>
    <definedName name="A125593400X">#REF!,#REF!</definedName>
    <definedName name="A125593408T">#REF!,#REF!</definedName>
    <definedName name="A125593416T">#REF!,#REF!</definedName>
    <definedName name="A125593424T">#REF!,#REF!</definedName>
    <definedName name="A125593432T">#REF!,#REF!</definedName>
    <definedName name="A125593440T">#REF!,#REF!</definedName>
    <definedName name="A125593448K">#REF!,#REF!</definedName>
    <definedName name="A125593456K">#REF!,#REF!</definedName>
    <definedName name="A125593464K">#REF!,#REF!</definedName>
    <definedName name="A125593472K">#REF!,#REF!</definedName>
    <definedName name="A125593480K">#REF!,#REF!</definedName>
    <definedName name="A125593482R">#REF!,#REF!</definedName>
    <definedName name="A125593488C">#REF!,#REF!</definedName>
    <definedName name="A125593490R">#REF!,#REF!</definedName>
    <definedName name="A125593496C">#REF!,#REF!</definedName>
    <definedName name="A125593498J">#REF!,#REF!</definedName>
    <definedName name="A125593504T">#REF!,#REF!</definedName>
    <definedName name="A125593506W">#REF!,#REF!</definedName>
    <definedName name="A125593512T">#REF!,#REF!</definedName>
    <definedName name="A125593514W">#REF!,#REF!</definedName>
    <definedName name="A125593520T">#REF!,#REF!</definedName>
    <definedName name="A125593522W">#REF!,#REF!</definedName>
    <definedName name="A125593528K">#REF!,#REF!</definedName>
    <definedName name="A125593530W">#REF!,#REF!</definedName>
    <definedName name="A125593536K">#REF!,#REF!</definedName>
    <definedName name="A125593538R">#REF!,#REF!</definedName>
    <definedName name="A125593544K">#REF!,#REF!</definedName>
    <definedName name="A125593546R">#REF!,#REF!</definedName>
    <definedName name="A125593552K">#REF!,#REF!</definedName>
    <definedName name="A125593554R">#REF!,#REF!</definedName>
    <definedName name="A125593560K">#REF!,#REF!</definedName>
    <definedName name="A125593562R">#REF!,#REF!</definedName>
    <definedName name="A125593568C">#REF!,#REF!</definedName>
    <definedName name="A125593570R">#REF!,#REF!</definedName>
    <definedName name="A125593576C">#REF!,#REF!</definedName>
    <definedName name="A125593578J">#REF!,#REF!</definedName>
    <definedName name="A125593584C">#REF!,#REF!</definedName>
    <definedName name="A125593586J">#REF!,#REF!</definedName>
    <definedName name="A125593592C">#REF!,#REF!</definedName>
    <definedName name="A125593594J">#REF!,#REF!</definedName>
    <definedName name="A125593600T">#REF!,#REF!</definedName>
    <definedName name="A125593602W">#REF!,#REF!</definedName>
    <definedName name="A125593608K">#REF!,#REF!</definedName>
    <definedName name="A125593610W">#REF!,#REF!</definedName>
    <definedName name="A125593616K">#REF!,#REF!</definedName>
    <definedName name="A125593618R">#REF!,#REF!</definedName>
    <definedName name="A125593624K">#REF!,#REF!</definedName>
    <definedName name="A125593626R">#REF!,#REF!</definedName>
    <definedName name="A125593632K">#REF!,#REF!</definedName>
    <definedName name="A125593634R">#REF!,#REF!</definedName>
    <definedName name="A125593640K">#REF!,#REF!</definedName>
    <definedName name="A125593642R">#REF!,#REF!</definedName>
    <definedName name="A125593648C">#REF!,#REF!</definedName>
    <definedName name="A125593650R">#REF!,#REF!</definedName>
    <definedName name="A125593656C">#REF!,#REF!</definedName>
    <definedName name="A125593658J">#REF!,#REF!</definedName>
    <definedName name="A125593664C">#REF!,#REF!</definedName>
    <definedName name="A125593666J">#REF!,#REF!</definedName>
    <definedName name="A125593672C">#REF!,#REF!</definedName>
    <definedName name="A125593674J">#REF!,#REF!</definedName>
    <definedName name="A125593680C">#REF!,#REF!</definedName>
    <definedName name="A125593682J">#REF!,#REF!</definedName>
    <definedName name="A125593688W">#REF!,#REF!</definedName>
    <definedName name="A125593690J">#REF!,#REF!</definedName>
    <definedName name="A125593696W">#REF!,#REF!</definedName>
    <definedName name="A125593698A">#REF!,#REF!</definedName>
    <definedName name="A125593704K">#REF!,#REF!</definedName>
    <definedName name="A125593706R">#REF!,#REF!</definedName>
    <definedName name="A125593712K">#REF!,#REF!</definedName>
    <definedName name="A125593714R">#REF!,#REF!</definedName>
    <definedName name="A125593720K">#REF!,#REF!</definedName>
    <definedName name="A125593722R">#REF!,#REF!</definedName>
    <definedName name="A125593728C">#REF!,#REF!</definedName>
    <definedName name="A125593730R">#REF!,#REF!</definedName>
    <definedName name="A125593736C">#REF!,#REF!</definedName>
    <definedName name="A125593738J">#REF!,#REF!</definedName>
    <definedName name="A125593744C">#REF!,#REF!</definedName>
    <definedName name="A125593746J">#REF!,#REF!</definedName>
    <definedName name="A125593752C">#REF!,#REF!</definedName>
    <definedName name="A125593754J">#REF!,#REF!</definedName>
    <definedName name="A125593760C">#REF!,#REF!</definedName>
    <definedName name="A125593762J">#REF!,#REF!</definedName>
    <definedName name="A125593768W">#REF!,#REF!</definedName>
    <definedName name="A125593770J">#REF!,#REF!</definedName>
    <definedName name="A125593776W">#REF!,#REF!</definedName>
    <definedName name="A125593778A">#REF!,#REF!</definedName>
    <definedName name="A125593784W">#REF!,#REF!</definedName>
    <definedName name="A125593786A">#REF!,#REF!</definedName>
    <definedName name="A125593792W">#REF!,#REF!</definedName>
    <definedName name="A125593794A">#REF!,#REF!</definedName>
    <definedName name="A125593800K">#REF!,#REF!</definedName>
    <definedName name="A125593802R">#REF!,#REF!</definedName>
    <definedName name="A125593808C">#REF!,#REF!</definedName>
    <definedName name="A125593810R">#REF!,#REF!</definedName>
    <definedName name="A125593816C">#REF!,#REF!</definedName>
    <definedName name="A125593818J">#REF!,#REF!</definedName>
    <definedName name="A125593824C">#REF!,#REF!</definedName>
    <definedName name="A125593826J">#REF!,#REF!</definedName>
    <definedName name="A125593832C">#REF!,#REF!</definedName>
    <definedName name="A125593834J">#REF!,#REF!</definedName>
    <definedName name="A125593840C">#REF!,#REF!</definedName>
    <definedName name="A125593842J">#REF!,#REF!</definedName>
    <definedName name="A125593848W">#REF!,#REF!</definedName>
    <definedName name="A125593850J">#REF!,#REF!</definedName>
    <definedName name="A125593856W">#REF!,#REF!</definedName>
    <definedName name="A125593858A">#REF!,#REF!</definedName>
    <definedName name="A125593864W">#REF!,#REF!</definedName>
    <definedName name="A125593866A">#REF!,#REF!</definedName>
    <definedName name="A125593872W">#REF!,#REF!</definedName>
    <definedName name="A125593874A">#REF!,#REF!</definedName>
    <definedName name="A125593880W">#REF!,#REF!</definedName>
    <definedName name="A125593882A">#REF!,#REF!</definedName>
    <definedName name="A125593888R">#REF!,#REF!</definedName>
    <definedName name="A125593890A">#REF!,#REF!</definedName>
    <definedName name="A125593896R">#REF!,#REF!</definedName>
    <definedName name="A125593898V">#REF!,#REF!</definedName>
    <definedName name="A125593904C">#REF!,#REF!</definedName>
    <definedName name="A125593906J">#REF!,#REF!</definedName>
    <definedName name="A125593912C">#REF!,#REF!</definedName>
    <definedName name="A125593914J">#REF!,#REF!</definedName>
    <definedName name="A125593920C">#REF!,#REF!</definedName>
    <definedName name="A125593922J">#REF!,#REF!</definedName>
    <definedName name="A125593928W">#REF!,#REF!</definedName>
    <definedName name="A125593930J">#REF!,#REF!</definedName>
    <definedName name="A125593936W">#REF!,#REF!</definedName>
    <definedName name="A125593938A">#REF!,#REF!</definedName>
    <definedName name="A125593944W">#REF!,#REF!</definedName>
    <definedName name="A125593946A">#REF!,#REF!</definedName>
    <definedName name="A125593952W">#REF!,#REF!</definedName>
    <definedName name="A125593954A">#REF!,#REF!</definedName>
    <definedName name="A125593960W">#REF!,#REF!</definedName>
    <definedName name="A125593962A">#REF!,#REF!</definedName>
    <definedName name="A125593968R">#REF!,#REF!</definedName>
    <definedName name="A125593970A">#REF!,#REF!</definedName>
    <definedName name="A125593976R">#REF!,#REF!</definedName>
    <definedName name="A125593978V">#REF!,#REF!</definedName>
    <definedName name="A125593984R">#REF!,#REF!</definedName>
    <definedName name="A125593986V">#REF!,#REF!</definedName>
    <definedName name="A125593992R">#REF!,#REF!</definedName>
    <definedName name="A125593994V">#REF!,#REF!</definedName>
    <definedName name="A125594000F">#REF!,#REF!</definedName>
    <definedName name="A125594002K">#REF!,#REF!</definedName>
    <definedName name="A125594008X">#REF!,#REF!</definedName>
    <definedName name="A125594010K">#REF!,#REF!</definedName>
    <definedName name="A125594016X">#REF!,#REF!</definedName>
    <definedName name="A125594018C">#REF!,#REF!</definedName>
    <definedName name="A125594024X">#REF!,#REF!</definedName>
    <definedName name="A125594026C">#REF!,#REF!</definedName>
    <definedName name="A125594032X">#REF!,#REF!</definedName>
    <definedName name="A125594034C">#REF!,#REF!</definedName>
    <definedName name="A125594040X">#REF!,#REF!</definedName>
    <definedName name="A125594042C">#REF!,#REF!</definedName>
    <definedName name="A125594048T">#REF!,#REF!</definedName>
    <definedName name="A125594050C">#REF!,#REF!</definedName>
    <definedName name="A125594056T">#REF!,#REF!</definedName>
    <definedName name="A125594058W">#REF!,#REF!</definedName>
    <definedName name="A125594064T">#REF!,#REF!</definedName>
    <definedName name="A125594066W">#REF!,#REF!</definedName>
    <definedName name="A125594072T">#REF!,#REF!</definedName>
    <definedName name="A125594074W">#REF!,#REF!</definedName>
    <definedName name="A125594080T">#REF!,#REF!</definedName>
    <definedName name="A125594082W">#REF!,#REF!</definedName>
    <definedName name="A125594088K">#REF!,#REF!</definedName>
    <definedName name="A125594090W">#REF!,#REF!</definedName>
    <definedName name="A125594096K">#REF!,#REF!</definedName>
    <definedName name="A125594098R">#REF!,#REF!</definedName>
    <definedName name="A125594104X">#REF!,#REF!</definedName>
    <definedName name="A125594106C">#REF!,#REF!</definedName>
    <definedName name="A125594112X">#REF!,#REF!</definedName>
    <definedName name="A125594114C">#REF!,#REF!</definedName>
    <definedName name="A125594120X">#REF!,#REF!</definedName>
    <definedName name="A125594122C">#REF!,#REF!</definedName>
    <definedName name="A125594128T">#REF!,#REF!</definedName>
    <definedName name="A125594130C">#REF!,#REF!</definedName>
    <definedName name="A125594136T">#REF!,#REF!</definedName>
    <definedName name="A125594138W">#REF!,#REF!</definedName>
    <definedName name="A125594144T">#REF!,#REF!</definedName>
    <definedName name="A125594146W">#REF!,#REF!</definedName>
    <definedName name="A125594152T">#REF!,#REF!</definedName>
    <definedName name="A125594154W">#REF!,#REF!</definedName>
    <definedName name="A125594160T">#REF!,#REF!</definedName>
    <definedName name="A125594162W">#REF!,#REF!</definedName>
    <definedName name="A125594168K">#REF!,#REF!</definedName>
    <definedName name="A125594170W">#REF!,#REF!</definedName>
    <definedName name="A125594176K">#REF!,#REF!</definedName>
    <definedName name="A125594178R">#REF!,#REF!</definedName>
    <definedName name="A125594184K">#REF!,#REF!</definedName>
    <definedName name="A125594186R">#REF!,#REF!</definedName>
    <definedName name="A125594192K">#REF!,#REF!</definedName>
    <definedName name="A125594194R">#REF!,#REF!</definedName>
    <definedName name="A125594200X">#REF!,#REF!</definedName>
    <definedName name="A125594202C">#REF!,#REF!</definedName>
    <definedName name="A125594208T">#REF!,#REF!</definedName>
    <definedName name="A125594210C">#REF!,#REF!</definedName>
    <definedName name="A125594216T">#REF!,#REF!</definedName>
    <definedName name="A125594218W">#REF!,#REF!</definedName>
    <definedName name="A125594224T">#REF!,#REF!</definedName>
    <definedName name="A125594226W">#REF!,#REF!</definedName>
    <definedName name="A125594232T">#REF!,#REF!</definedName>
    <definedName name="A125594234W">#REF!,#REF!</definedName>
    <definedName name="A125594240T">#REF!,#REF!</definedName>
    <definedName name="A125594242W">#REF!,#REF!</definedName>
    <definedName name="A125594248K">#REF!,#REF!</definedName>
    <definedName name="A125594250W">#REF!,#REF!</definedName>
    <definedName name="A125594256K">#REF!,#REF!</definedName>
    <definedName name="A125594258R">#REF!,#REF!</definedName>
    <definedName name="A125594264K">#REF!,#REF!</definedName>
    <definedName name="A125594266R">#REF!,#REF!</definedName>
    <definedName name="A125594272K">#REF!,#REF!</definedName>
    <definedName name="A125594274R">#REF!,#REF!</definedName>
    <definedName name="A125594280K">#REF!,#REF!</definedName>
    <definedName name="A125594282R">#REF!,#REF!</definedName>
    <definedName name="A125594288C">#REF!,#REF!</definedName>
    <definedName name="A125594290R">#REF!,#REF!</definedName>
    <definedName name="A125594296C">#REF!,#REF!</definedName>
    <definedName name="A125594298J">#REF!,#REF!</definedName>
    <definedName name="A125594304T">#REF!,#REF!</definedName>
    <definedName name="A125594306W">#REF!,#REF!</definedName>
    <definedName name="A125594312T">#REF!,#REF!</definedName>
    <definedName name="A125594314W">#REF!,#REF!</definedName>
    <definedName name="A125594320T">#REF!,#REF!</definedName>
    <definedName name="A125594322W">#REF!,#REF!</definedName>
    <definedName name="A125594328K">#REF!,#REF!</definedName>
    <definedName name="A125594330W">#REF!,#REF!</definedName>
    <definedName name="A125594336K">#REF!,#REF!</definedName>
    <definedName name="A125594338R">#REF!,#REF!</definedName>
    <definedName name="A125594344K">#REF!,#REF!</definedName>
    <definedName name="A125594346R">#REF!,#REF!</definedName>
    <definedName name="A125594352K">#REF!,#REF!</definedName>
    <definedName name="A125594354R">#REF!,#REF!</definedName>
    <definedName name="A125594360K">#REF!,#REF!</definedName>
    <definedName name="A125594362R">#REF!,#REF!</definedName>
    <definedName name="A125594368C">#REF!,#REF!</definedName>
    <definedName name="A125594370R">#REF!,#REF!</definedName>
    <definedName name="A125594376C">#REF!,#REF!</definedName>
    <definedName name="A125594378J">#REF!,#REF!</definedName>
    <definedName name="A125594384C">#REF!,#REF!</definedName>
    <definedName name="A125594386J">#REF!,#REF!</definedName>
    <definedName name="A125594392C">#REF!,#REF!</definedName>
    <definedName name="A125594394J">#REF!,#REF!</definedName>
    <definedName name="A125594400T">#REF!,#REF!</definedName>
    <definedName name="A125594402W">#REF!,#REF!</definedName>
    <definedName name="A125594408K">#REF!,#REF!</definedName>
    <definedName name="A125594410W">#REF!,#REF!</definedName>
    <definedName name="A125594416K">#REF!,#REF!</definedName>
    <definedName name="A125594418R">#REF!,#REF!</definedName>
    <definedName name="A125594424K">#REF!,#REF!</definedName>
    <definedName name="A125594426R">#REF!,#REF!</definedName>
    <definedName name="A125594432K">#REF!,#REF!</definedName>
    <definedName name="A125594434R">#REF!,#REF!</definedName>
    <definedName name="A125594440K">#REF!,#REF!</definedName>
    <definedName name="A125594442R">#REF!,#REF!</definedName>
    <definedName name="A125594448C">#REF!,#REF!</definedName>
    <definedName name="A125594450R">#REF!,#REF!</definedName>
    <definedName name="A125594456C">#REF!,#REF!</definedName>
    <definedName name="A125594458J">#REF!,#REF!</definedName>
    <definedName name="A125594464C">#REF!,#REF!</definedName>
    <definedName name="A125594466J">#REF!,#REF!</definedName>
    <definedName name="A125594472C">#REF!,#REF!</definedName>
    <definedName name="A125594474J">#REF!,#REF!</definedName>
    <definedName name="A125594480C">#REF!,#REF!</definedName>
    <definedName name="A125594482J">#REF!,#REF!</definedName>
    <definedName name="A125594488W">#REF!,#REF!</definedName>
    <definedName name="A125594490J">#REF!,#REF!</definedName>
    <definedName name="A125594496W">#REF!,#REF!</definedName>
    <definedName name="A125594498A">#REF!,#REF!</definedName>
    <definedName name="A125594504K">#REF!,#REF!</definedName>
    <definedName name="A125594506R">#REF!,#REF!</definedName>
    <definedName name="A125594512K">#REF!,#REF!</definedName>
    <definedName name="A125594514R">#REF!,#REF!</definedName>
    <definedName name="A125594520K">#REF!,#REF!</definedName>
    <definedName name="A125594522R">#REF!,#REF!</definedName>
    <definedName name="A125594528C">#REF!,#REF!</definedName>
    <definedName name="A125594530R">#REF!,#REF!</definedName>
    <definedName name="A125594536C">#REF!,#REF!</definedName>
    <definedName name="A125594538J">#REF!,#REF!</definedName>
    <definedName name="A125594544C">#REF!,#REF!</definedName>
    <definedName name="A125594546J">#REF!,#REF!</definedName>
    <definedName name="A125594552C">#REF!,#REF!</definedName>
    <definedName name="A125594554J">#REF!,#REF!</definedName>
    <definedName name="A125594560C">#REF!,#REF!</definedName>
    <definedName name="A125594562J">#REF!,#REF!</definedName>
    <definedName name="A125594568W">#REF!,#REF!</definedName>
    <definedName name="A125594570J">#REF!,#REF!</definedName>
    <definedName name="A125594576W">#REF!,#REF!</definedName>
    <definedName name="A125594578A">#REF!,#REF!</definedName>
    <definedName name="A125594584W">#REF!,#REF!</definedName>
    <definedName name="A125594586A">#REF!,#REF!</definedName>
    <definedName name="A125594592W">#REF!,#REF!</definedName>
    <definedName name="A125594594A">#REF!,#REF!</definedName>
    <definedName name="A125594600K">#REF!,#REF!</definedName>
    <definedName name="A125594602R">#REF!,#REF!</definedName>
    <definedName name="A125594608C">#REF!,#REF!</definedName>
    <definedName name="A125594610R">#REF!,#REF!</definedName>
    <definedName name="A125594616C">#REF!,#REF!</definedName>
    <definedName name="A125594618J">#REF!,#REF!</definedName>
    <definedName name="A125594624C">#REF!,#REF!</definedName>
    <definedName name="A125594626J">#REF!,#REF!</definedName>
    <definedName name="A125594632C">#REF!,#REF!</definedName>
    <definedName name="A125594634J">#REF!,#REF!</definedName>
    <definedName name="A125594640C">#REF!,#REF!</definedName>
    <definedName name="A125594642J">#REF!,#REF!</definedName>
    <definedName name="A125594648W">#REF!,#REF!</definedName>
    <definedName name="A125594650J">#REF!,#REF!</definedName>
    <definedName name="A125594656W">#REF!,#REF!</definedName>
    <definedName name="A125594658A">#REF!,#REF!</definedName>
    <definedName name="A125594664W">#REF!,#REF!</definedName>
    <definedName name="A125594666A">#REF!,#REF!</definedName>
    <definedName name="A125594672W">#REF!,#REF!</definedName>
    <definedName name="A125594674A">#REF!,#REF!</definedName>
    <definedName name="A125594680W">#REF!,#REF!</definedName>
    <definedName name="A125594682A">#REF!,#REF!</definedName>
    <definedName name="A125594688R">#REF!,#REF!</definedName>
    <definedName name="A125594690A">#REF!,#REF!</definedName>
    <definedName name="A125594696R">#REF!,#REF!</definedName>
    <definedName name="A125594698V">#REF!,#REF!</definedName>
    <definedName name="A125594704C">#REF!,#REF!</definedName>
    <definedName name="A125594706J">#REF!,#REF!</definedName>
    <definedName name="A125594712C">#REF!,#REF!</definedName>
    <definedName name="A125594714J">#REF!,#REF!</definedName>
    <definedName name="A125594720C">#REF!,#REF!</definedName>
    <definedName name="A125594722J">#REF!,#REF!</definedName>
    <definedName name="A125594728W">#REF!,#REF!</definedName>
    <definedName name="A125594730J">#REF!,#REF!</definedName>
    <definedName name="A125594736W">#REF!,#REF!</definedName>
    <definedName name="A125594738A">#REF!,#REF!</definedName>
    <definedName name="A125594744W">#REF!,#REF!</definedName>
    <definedName name="A125594746A">#REF!,#REF!</definedName>
    <definedName name="A125594752W">#REF!,#REF!</definedName>
    <definedName name="A125594754A">#REF!,#REF!</definedName>
    <definedName name="A125594760W">#REF!,#REF!</definedName>
    <definedName name="A125594762A">#REF!,#REF!</definedName>
    <definedName name="A125594768R">#REF!,#REF!</definedName>
    <definedName name="A125594770A">#REF!,#REF!</definedName>
    <definedName name="A125594776R">#REF!,#REF!</definedName>
    <definedName name="A125594778V">#REF!,#REF!</definedName>
    <definedName name="A125594784R">#REF!,#REF!</definedName>
    <definedName name="A125594786V">#REF!,#REF!</definedName>
    <definedName name="A125594792R">#REF!,#REF!</definedName>
    <definedName name="A125594794V">#REF!,#REF!</definedName>
    <definedName name="A125594800C">#REF!,#REF!</definedName>
    <definedName name="A125594802J">#REF!,#REF!</definedName>
    <definedName name="A125594808W">#REF!,#REF!</definedName>
    <definedName name="A125594810J">#REF!,#REF!</definedName>
    <definedName name="A125594816W">#REF!,#REF!</definedName>
    <definedName name="A125594818A">#REF!,#REF!</definedName>
    <definedName name="A125594824W">#REF!,#REF!</definedName>
    <definedName name="A125594826A">#REF!,#REF!</definedName>
    <definedName name="A125594832W">#REF!,#REF!</definedName>
    <definedName name="A125594834A">#REF!,#REF!</definedName>
    <definedName name="A125594840W">#REF!,#REF!</definedName>
    <definedName name="A125594842A">#REF!,#REF!</definedName>
    <definedName name="A125594848R">#REF!,#REF!</definedName>
    <definedName name="A125594850A">#REF!,#REF!</definedName>
    <definedName name="A125594856R">#REF!,#REF!</definedName>
    <definedName name="A125594858V">#REF!,#REF!</definedName>
    <definedName name="A125594864R">#REF!,#REF!</definedName>
    <definedName name="A125594866V">#REF!,#REF!</definedName>
    <definedName name="A125594872R">#REF!,#REF!</definedName>
    <definedName name="A125594874V">#REF!,#REF!</definedName>
    <definedName name="A125594880R">#REF!,#REF!</definedName>
    <definedName name="A125594882V">#REF!,#REF!</definedName>
    <definedName name="A125594888J">#REF!,#REF!</definedName>
    <definedName name="A125594890V">#REF!,#REF!</definedName>
    <definedName name="A125594896J">#REF!,#REF!</definedName>
    <definedName name="A125594898L">#REF!,#REF!</definedName>
    <definedName name="A125594904W">#REF!,#REF!</definedName>
    <definedName name="A125594906A">#REF!,#REF!</definedName>
    <definedName name="A125594912W">#REF!,#REF!</definedName>
    <definedName name="A125594914A">#REF!,#REF!</definedName>
    <definedName name="A125594920W">#REF!,#REF!</definedName>
    <definedName name="A125594922A">#REF!,#REF!</definedName>
    <definedName name="A125594928R">#REF!,#REF!</definedName>
    <definedName name="A125594930A">#REF!,#REF!</definedName>
    <definedName name="A125594936R">#REF!,#REF!</definedName>
    <definedName name="A125594938V">#REF!,#REF!</definedName>
    <definedName name="A125594944R">#REF!,#REF!</definedName>
    <definedName name="A125594946V">#REF!,#REF!</definedName>
    <definedName name="A125594952R">#REF!,#REF!</definedName>
    <definedName name="A125594954V">#REF!,#REF!</definedName>
    <definedName name="A125594960R">#REF!,#REF!</definedName>
    <definedName name="A125594962V">#REF!,#REF!</definedName>
    <definedName name="A125594968J">#REF!,#REF!</definedName>
    <definedName name="A125594970V">#REF!,#REF!</definedName>
    <definedName name="A125594976J">#REF!,#REF!</definedName>
    <definedName name="A125594978L">#REF!,#REF!</definedName>
    <definedName name="A125594984J">#REF!,#REF!</definedName>
    <definedName name="A125594986L">#REF!,#REF!</definedName>
    <definedName name="A125594992J">#REF!,#REF!</definedName>
    <definedName name="A125594994L">#REF!,#REF!</definedName>
    <definedName name="A125595000X">#REF!,#REF!</definedName>
    <definedName name="A125595002C">#REF!,#REF!</definedName>
    <definedName name="A125595008T">#REF!,#REF!</definedName>
    <definedName name="A125595010C">#REF!,#REF!</definedName>
    <definedName name="A125595016T">#REF!,#REF!</definedName>
    <definedName name="A125595018W">#REF!,#REF!</definedName>
    <definedName name="A125595024T">#REF!,#REF!</definedName>
    <definedName name="A125595026W">#REF!,#REF!</definedName>
    <definedName name="A125595032T">#REF!,#REF!</definedName>
    <definedName name="A125595034W">#REF!,#REF!</definedName>
    <definedName name="A125595040T">#REF!,#REF!</definedName>
    <definedName name="A125595042W">#REF!,#REF!</definedName>
    <definedName name="A125595048K">#REF!,#REF!</definedName>
    <definedName name="A125595050W">#REF!,#REF!</definedName>
    <definedName name="A125595056K">#REF!,#REF!</definedName>
    <definedName name="A125595058R">#REF!,#REF!</definedName>
    <definedName name="A125595064K">#REF!,#REF!</definedName>
    <definedName name="A125595066R">#REF!,#REF!</definedName>
    <definedName name="A125595072K">#REF!,#REF!</definedName>
    <definedName name="A125595074R">#REF!,#REF!</definedName>
    <definedName name="A125595080K">#REF!,#REF!</definedName>
    <definedName name="A125595082R">#REF!,#REF!</definedName>
    <definedName name="A125595088C">#REF!,#REF!</definedName>
    <definedName name="A125595090R">#REF!,#REF!</definedName>
    <definedName name="A125595096C">#REF!,#REF!</definedName>
    <definedName name="A125595098J">#REF!,#REF!</definedName>
    <definedName name="A125595104T">#REF!,#REF!</definedName>
    <definedName name="A125595106W">#REF!,#REF!</definedName>
    <definedName name="A125595112T">#REF!,#REF!</definedName>
    <definedName name="A125595114W">#REF!,#REF!</definedName>
    <definedName name="A125595120T">#REF!,#REF!</definedName>
    <definedName name="A125595122W">#REF!,#REF!</definedName>
    <definedName name="A125595128K">#REF!,#REF!</definedName>
    <definedName name="A125595130W">#REF!,#REF!</definedName>
    <definedName name="A125595136K">#REF!,#REF!</definedName>
    <definedName name="A125595138R">#REF!,#REF!</definedName>
    <definedName name="A125595144K">#REF!,#REF!</definedName>
    <definedName name="A125595146R">#REF!,#REF!</definedName>
    <definedName name="A125595152K">#REF!,#REF!</definedName>
    <definedName name="A125595154R">#REF!,#REF!</definedName>
    <definedName name="A125595160K">#REF!,#REF!</definedName>
    <definedName name="A125595162R">#REF!,#REF!</definedName>
    <definedName name="A125595168C">#REF!,#REF!</definedName>
    <definedName name="A125595170R">#REF!,#REF!</definedName>
    <definedName name="A125595176C">#REF!,#REF!</definedName>
    <definedName name="A125595178J">#REF!,#REF!</definedName>
    <definedName name="A125595184C">#REF!,#REF!</definedName>
    <definedName name="A125595186J">#REF!,#REF!</definedName>
    <definedName name="A125595192C">#REF!,#REF!</definedName>
    <definedName name="A125595194J">#REF!,#REF!</definedName>
    <definedName name="A125595200T">#REF!,#REF!</definedName>
    <definedName name="A125595202W">#REF!,#REF!</definedName>
    <definedName name="A125595208K">#REF!,#REF!</definedName>
    <definedName name="A125595210W">#REF!,#REF!</definedName>
    <definedName name="A125595216K">#REF!,#REF!</definedName>
    <definedName name="A125595218R">#REF!,#REF!</definedName>
    <definedName name="A125595224K">#REF!,#REF!</definedName>
    <definedName name="A125595226R">#REF!,#REF!</definedName>
    <definedName name="A125595232K">#REF!,#REF!</definedName>
    <definedName name="A125595234R">#REF!,#REF!</definedName>
    <definedName name="A125595240K">#REF!,#REF!</definedName>
    <definedName name="A125595242R">#REF!,#REF!</definedName>
    <definedName name="A125595248C">#REF!,#REF!</definedName>
    <definedName name="A125595250R">#REF!,#REF!</definedName>
    <definedName name="A125595256C">#REF!,#REF!</definedName>
    <definedName name="A125595258J">#REF!,#REF!</definedName>
    <definedName name="A125595264C">#REF!,#REF!</definedName>
    <definedName name="A125595266J">#REF!,#REF!</definedName>
    <definedName name="A125595272C">#REF!,#REF!</definedName>
    <definedName name="A125595274J">#REF!,#REF!</definedName>
    <definedName name="A125595280C">#REF!,#REF!</definedName>
    <definedName name="A125595282J">#REF!,#REF!</definedName>
    <definedName name="A125595288W">#REF!,#REF!</definedName>
    <definedName name="A125595290J">#REF!,#REF!</definedName>
    <definedName name="A125595296W">#REF!,#REF!</definedName>
    <definedName name="A125595298A">#REF!,#REF!</definedName>
    <definedName name="A125595304K">#REF!,#REF!</definedName>
    <definedName name="A125595306R">#REF!,#REF!</definedName>
    <definedName name="A125595312K">#REF!,#REF!</definedName>
    <definedName name="A125595314R">#REF!,#REF!</definedName>
    <definedName name="A125595320K">#REF!,#REF!</definedName>
    <definedName name="A125595322R">#REF!,#REF!</definedName>
    <definedName name="A125595328C">#REF!,#REF!</definedName>
    <definedName name="A125595330R">#REF!,#REF!</definedName>
    <definedName name="A125595336C">#REF!,#REF!</definedName>
    <definedName name="A125595338J">#REF!,#REF!</definedName>
    <definedName name="A125595344C">#REF!,#REF!</definedName>
    <definedName name="A125595346J">#REF!,#REF!</definedName>
    <definedName name="A125595352C">#REF!,#REF!</definedName>
    <definedName name="A125595354J">#REF!,#REF!</definedName>
    <definedName name="A125595360C">#REF!,#REF!</definedName>
    <definedName name="A125595362J">#REF!,#REF!</definedName>
    <definedName name="A125595368W">#REF!,#REF!</definedName>
    <definedName name="A125595370J">#REF!,#REF!</definedName>
    <definedName name="A125595376W">#REF!,#REF!</definedName>
    <definedName name="A125595378A">#REF!,#REF!</definedName>
    <definedName name="A125595384W">#REF!,#REF!</definedName>
    <definedName name="A125595386A">#REF!,#REF!</definedName>
    <definedName name="A125595392W">#REF!,#REF!</definedName>
    <definedName name="A125595394A">#REF!,#REF!</definedName>
    <definedName name="A125595400K">#REF!,#REF!</definedName>
    <definedName name="A125595402R">#REF!,#REF!</definedName>
    <definedName name="A125595408C">#REF!,#REF!</definedName>
    <definedName name="A125595410R">#REF!,#REF!</definedName>
    <definedName name="A125595416C">#REF!,#REF!</definedName>
    <definedName name="A125595418J">#REF!,#REF!</definedName>
    <definedName name="A125595424C">#REF!,#REF!</definedName>
    <definedName name="A125595426J">#REF!,#REF!</definedName>
    <definedName name="A125595432C">#REF!,#REF!</definedName>
    <definedName name="A125595434J">#REF!,#REF!</definedName>
    <definedName name="A125595440C">#REF!,#REF!</definedName>
    <definedName name="A125595442J">#REF!,#REF!</definedName>
    <definedName name="A125595448W">#REF!,#REF!</definedName>
    <definedName name="A125595450J">#REF!,#REF!</definedName>
    <definedName name="A125595456W">#REF!,#REF!</definedName>
    <definedName name="A125595458A">#REF!,#REF!</definedName>
    <definedName name="A125595464W">#REF!,#REF!</definedName>
    <definedName name="A125595466A">#REF!,#REF!</definedName>
    <definedName name="A125595472W">#REF!,#REF!</definedName>
    <definedName name="A125595474A">#REF!,#REF!</definedName>
    <definedName name="A125595480W">#REF!,#REF!</definedName>
    <definedName name="A125595482A">#REF!,#REF!</definedName>
    <definedName name="A125595488R">#REF!,#REF!</definedName>
    <definedName name="A125595490A">#REF!,#REF!</definedName>
    <definedName name="A125595496R">#REF!,#REF!</definedName>
    <definedName name="A125595498V">#REF!,#REF!</definedName>
    <definedName name="A125595504C">#REF!,#REF!</definedName>
    <definedName name="A125595506J">#REF!,#REF!</definedName>
    <definedName name="A125595512C">#REF!,#REF!</definedName>
    <definedName name="A125595514J">#REF!,#REF!</definedName>
    <definedName name="A125595520C">#REF!,#REF!</definedName>
    <definedName name="A125595522J">#REF!,#REF!</definedName>
    <definedName name="A125595528W">#REF!,#REF!</definedName>
    <definedName name="A125595530J">#REF!,#REF!</definedName>
    <definedName name="A125595536W">#REF!,#REF!</definedName>
    <definedName name="A125595538A">#REF!,#REF!</definedName>
    <definedName name="A125595544W">#REF!,#REF!</definedName>
    <definedName name="A125595546A">#REF!,#REF!</definedName>
    <definedName name="A125595552W">#REF!,#REF!</definedName>
    <definedName name="A125595554A">#REF!,#REF!</definedName>
    <definedName name="A125595560W">#REF!,#REF!</definedName>
    <definedName name="A125595562A">#REF!,#REF!</definedName>
    <definedName name="A125595568R">#REF!,#REF!</definedName>
    <definedName name="A125595570A">#REF!,#REF!</definedName>
    <definedName name="A125595576R">#REF!,#REF!</definedName>
    <definedName name="A125595578V">#REF!,#REF!</definedName>
    <definedName name="A125595584R">#REF!,#REF!</definedName>
    <definedName name="A125595586V">#REF!,#REF!</definedName>
    <definedName name="A125595592R">#REF!,#REF!</definedName>
    <definedName name="A125595594V">#REF!,#REF!</definedName>
    <definedName name="A125595600C">#REF!,#REF!</definedName>
    <definedName name="A125595602J">#REF!,#REF!</definedName>
    <definedName name="A125595608W">#REF!,#REF!</definedName>
    <definedName name="A125595610J">#REF!,#REF!</definedName>
    <definedName name="A125595616W">#REF!,#REF!</definedName>
    <definedName name="A125595618A">#REF!,#REF!</definedName>
    <definedName name="A125595624W">#REF!,#REF!</definedName>
    <definedName name="A125595626A">#REF!,#REF!</definedName>
    <definedName name="A125595632W">#REF!,#REF!</definedName>
    <definedName name="A125595634A">#REF!,#REF!</definedName>
    <definedName name="A125595640W">#REF!,#REF!</definedName>
    <definedName name="A125595642A">#REF!,#REF!</definedName>
    <definedName name="A125595648R">#REF!,#REF!</definedName>
    <definedName name="A125595650A">#REF!,#REF!</definedName>
    <definedName name="A125595656R">#REF!,#REF!</definedName>
    <definedName name="A125595658V">#REF!,#REF!</definedName>
    <definedName name="A125595664R">#REF!,#REF!</definedName>
    <definedName name="A125595666V">#REF!,#REF!</definedName>
    <definedName name="A125595672R">#REF!,#REF!</definedName>
    <definedName name="A125595674V">#REF!,#REF!</definedName>
    <definedName name="A125595680R">#REF!,#REF!</definedName>
    <definedName name="A125595682V">#REF!,#REF!</definedName>
    <definedName name="A125595688J">#REF!,#REF!</definedName>
    <definedName name="A125595690V">#REF!,#REF!</definedName>
    <definedName name="A125595696J">#REF!,#REF!</definedName>
    <definedName name="A125595698L">#REF!,#REF!</definedName>
    <definedName name="A125595704W">#REF!,#REF!</definedName>
    <definedName name="A125595706A">#REF!,#REF!</definedName>
    <definedName name="A125595712W">#REF!,#REF!</definedName>
    <definedName name="A125595714A">#REF!,#REF!</definedName>
    <definedName name="A125595720W">#REF!,#REF!</definedName>
    <definedName name="A125595722A">#REF!,#REF!</definedName>
    <definedName name="A125595728R">#REF!,#REF!</definedName>
    <definedName name="A125595730A">#REF!,#REF!</definedName>
    <definedName name="A125595736R">#REF!,#REF!</definedName>
    <definedName name="A125595738V">#REF!,#REF!</definedName>
    <definedName name="A125595744R">#REF!,#REF!</definedName>
    <definedName name="A125595746V">#REF!,#REF!</definedName>
    <definedName name="A125595752R">#REF!,#REF!</definedName>
    <definedName name="A125595754V">#REF!,#REF!</definedName>
    <definedName name="A125595760R">#REF!,#REF!</definedName>
    <definedName name="A125595762V">#REF!,#REF!</definedName>
    <definedName name="A125595768J">#REF!,#REF!</definedName>
    <definedName name="A125595770V">#REF!,#REF!</definedName>
    <definedName name="A125595776J">#REF!,#REF!</definedName>
    <definedName name="A125595778L">#REF!,#REF!</definedName>
    <definedName name="A125595784J">#REF!,#REF!</definedName>
    <definedName name="A125595786L">#REF!,#REF!</definedName>
    <definedName name="A125595792J">#REF!,#REF!</definedName>
    <definedName name="A125595794L">#REF!,#REF!</definedName>
    <definedName name="A125595800W">#REF!,#REF!</definedName>
    <definedName name="A125595802A">#REF!,#REF!</definedName>
    <definedName name="A125595808R">#REF!,#REF!</definedName>
    <definedName name="A125595810A">#REF!,#REF!</definedName>
    <definedName name="A125595816R">#REF!,#REF!</definedName>
    <definedName name="A125595818V">#REF!,#REF!</definedName>
    <definedName name="A125595824R">#REF!,#REF!</definedName>
    <definedName name="A125595826V">#REF!,#REF!</definedName>
    <definedName name="A125595832R">#REF!,#REF!</definedName>
    <definedName name="A125595834V">#REF!,#REF!</definedName>
    <definedName name="A125595840R">#REF!,#REF!</definedName>
    <definedName name="A125595842V">#REF!,#REF!</definedName>
    <definedName name="A125595848J">#REF!,#REF!</definedName>
    <definedName name="A125595850V">#REF!,#REF!</definedName>
    <definedName name="A125595856J">#REF!,#REF!</definedName>
    <definedName name="A125595858L">#REF!,#REF!</definedName>
    <definedName name="A125595864J">#REF!,#REF!</definedName>
    <definedName name="A125595866L">#REF!,#REF!</definedName>
    <definedName name="A125595872J">#REF!,#REF!</definedName>
    <definedName name="A125595874L">#REF!,#REF!</definedName>
    <definedName name="A125595880J">#REF!,#REF!</definedName>
    <definedName name="A125595882L">#REF!,#REF!</definedName>
    <definedName name="A125595888A">#REF!,#REF!</definedName>
    <definedName name="A125595890L">#REF!,#REF!</definedName>
    <definedName name="A125595896A">#REF!,#REF!</definedName>
    <definedName name="A125595898F">#REF!,#REF!</definedName>
    <definedName name="A125595904R">#REF!,#REF!</definedName>
    <definedName name="A125595906V">#REF!,#REF!</definedName>
    <definedName name="A125595912R">#REF!,#REF!</definedName>
    <definedName name="A125595914V">#REF!,#REF!</definedName>
    <definedName name="A125595920R">#REF!,#REF!</definedName>
    <definedName name="A125595922V">#REF!,#REF!</definedName>
    <definedName name="A125595928J">#REF!,#REF!</definedName>
    <definedName name="A125595930V">#REF!,#REF!</definedName>
    <definedName name="A125595936J">#REF!,#REF!</definedName>
    <definedName name="A125595938L">#REF!,#REF!</definedName>
    <definedName name="A125595944J">#REF!,#REF!</definedName>
    <definedName name="A125595946L">#REF!,#REF!</definedName>
    <definedName name="A125595952J">#REF!,#REF!</definedName>
    <definedName name="A125595954L">#REF!,#REF!</definedName>
    <definedName name="A125595960J">#REF!,#REF!</definedName>
    <definedName name="A125595962L">#REF!,#REF!</definedName>
    <definedName name="A125595968A">#REF!,#REF!</definedName>
    <definedName name="A125595970L">#REF!,#REF!</definedName>
    <definedName name="A125595976A">#REF!,#REF!</definedName>
    <definedName name="A125595978F">#REF!,#REF!</definedName>
    <definedName name="A125595984A">#REF!,#REF!</definedName>
    <definedName name="A125595986F">#REF!,#REF!</definedName>
    <definedName name="A125595992A">#REF!,#REF!</definedName>
    <definedName name="A125595994F">#REF!,#REF!</definedName>
    <definedName name="A125596000T">#REF!,#REF!</definedName>
    <definedName name="A125596002W">#REF!,#REF!</definedName>
    <definedName name="A125596008K">#REF!,#REF!</definedName>
    <definedName name="A125596010W">#REF!,#REF!</definedName>
    <definedName name="A125596016K">#REF!,#REF!</definedName>
    <definedName name="A125596018R">#REF!,#REF!</definedName>
    <definedName name="A125596024K">#REF!,#REF!</definedName>
    <definedName name="A125596026R">#REF!,#REF!</definedName>
    <definedName name="A125596032K">#REF!,#REF!</definedName>
    <definedName name="A125596034R">#REF!,#REF!</definedName>
    <definedName name="A125596040K">#REF!,#REF!</definedName>
    <definedName name="A125596042R">#REF!,#REF!</definedName>
    <definedName name="A125596048C">#REF!,#REF!</definedName>
    <definedName name="A125596050R">#REF!,#REF!</definedName>
    <definedName name="A125596056C">#REF!,#REF!</definedName>
    <definedName name="A125596058J">#REF!,#REF!</definedName>
    <definedName name="A125596064C">#REF!,#REF!</definedName>
    <definedName name="A125596066J">#REF!,#REF!</definedName>
    <definedName name="A125596072C">#REF!,#REF!</definedName>
    <definedName name="A125596074J">#REF!,#REF!</definedName>
    <definedName name="A125596080C">#REF!,#REF!</definedName>
    <definedName name="A125596082J">#REF!,#REF!</definedName>
    <definedName name="A125596088W">#REF!,#REF!</definedName>
    <definedName name="A125596090J">#REF!,#REF!</definedName>
    <definedName name="A125596096W">#REF!,#REF!</definedName>
    <definedName name="A125596098A">#REF!,#REF!</definedName>
    <definedName name="A125596104K">#REF!,#REF!</definedName>
    <definedName name="A125596106R">#REF!,#REF!</definedName>
    <definedName name="A125596112K">#REF!,#REF!</definedName>
    <definedName name="A125596114R">#REF!,#REF!</definedName>
    <definedName name="A125596120K">#REF!,#REF!</definedName>
    <definedName name="A125596122R">#REF!,#REF!</definedName>
    <definedName name="A125596128C">#REF!,#REF!</definedName>
    <definedName name="A125596130R">#REF!,#REF!</definedName>
    <definedName name="A125596136C">#REF!,#REF!</definedName>
    <definedName name="A125596138J">#REF!,#REF!</definedName>
    <definedName name="A125596144C">#REF!,#REF!</definedName>
    <definedName name="A125596146J">#REF!,#REF!</definedName>
    <definedName name="A125596152C">#REF!,#REF!</definedName>
    <definedName name="A125596154J">#REF!,#REF!</definedName>
    <definedName name="A125596160C">#REF!,#REF!</definedName>
    <definedName name="A125596162J">#REF!,#REF!</definedName>
    <definedName name="A125596168W">#REF!,#REF!</definedName>
    <definedName name="A125596170J">#REF!,#REF!</definedName>
    <definedName name="A125596176W">#REF!,#REF!</definedName>
    <definedName name="A125596178A">#REF!,#REF!</definedName>
    <definedName name="A125596184W">#REF!,#REF!</definedName>
    <definedName name="A125596186A">#REF!,#REF!</definedName>
    <definedName name="A125596192W">#REF!,#REF!</definedName>
    <definedName name="A125596194A">#REF!,#REF!</definedName>
    <definedName name="A125596200K">#REF!,#REF!</definedName>
    <definedName name="A125596202R">#REF!,#REF!</definedName>
    <definedName name="A125596208C">#REF!,#REF!</definedName>
    <definedName name="A125596210R">#REF!,#REF!</definedName>
    <definedName name="A125596216C">#REF!,#REF!</definedName>
    <definedName name="A125596218J">#REF!,#REF!</definedName>
    <definedName name="A125596224C">#REF!,#REF!</definedName>
    <definedName name="A125596226J">#REF!,#REF!</definedName>
    <definedName name="A125596232C">#REF!,#REF!</definedName>
    <definedName name="A125596234J">#REF!,#REF!</definedName>
    <definedName name="A125596240C">#REF!,#REF!</definedName>
    <definedName name="A125596242J">#REF!,#REF!</definedName>
    <definedName name="A125596248W">#REF!,#REF!</definedName>
    <definedName name="A125596250J">#REF!,#REF!</definedName>
    <definedName name="A125596256W">#REF!,#REF!</definedName>
    <definedName name="A125596258A">#REF!,#REF!</definedName>
    <definedName name="A125596264W">#REF!,#REF!</definedName>
    <definedName name="A125596266A">#REF!,#REF!</definedName>
    <definedName name="A125596272W">#REF!,#REF!</definedName>
    <definedName name="A125596274A">#REF!,#REF!</definedName>
    <definedName name="A125596280W">#REF!,#REF!</definedName>
    <definedName name="A125596282A">#REF!,#REF!</definedName>
    <definedName name="A125596288R">#REF!,#REF!</definedName>
    <definedName name="A125596290A">#REF!,#REF!</definedName>
    <definedName name="A125596296R">#REF!,#REF!</definedName>
    <definedName name="A125596298V">#REF!,#REF!</definedName>
    <definedName name="A125596304C">#REF!,#REF!</definedName>
    <definedName name="A125596306J">#REF!,#REF!</definedName>
    <definedName name="A125596312C">#REF!,#REF!</definedName>
    <definedName name="A125596314J">#REF!,#REF!</definedName>
    <definedName name="A125596320C">#REF!,#REF!</definedName>
    <definedName name="A125596322J">#REF!,#REF!</definedName>
    <definedName name="A125596328W">#REF!,#REF!</definedName>
    <definedName name="A125596330J">#REF!,#REF!</definedName>
    <definedName name="A125596336W">#REF!,#REF!</definedName>
    <definedName name="A125596338A">#REF!,#REF!</definedName>
    <definedName name="A125596344W">#REF!,#REF!</definedName>
    <definedName name="A125596346A">#REF!,#REF!</definedName>
    <definedName name="A125596352W">#REF!,#REF!</definedName>
    <definedName name="A125596354A">#REF!,#REF!</definedName>
    <definedName name="A125596360W">#REF!,#REF!</definedName>
    <definedName name="A125596368R">#REF!,#REF!</definedName>
    <definedName name="A125596376R">#REF!,#REF!</definedName>
    <definedName name="A125596384R">#REF!,#REF!</definedName>
    <definedName name="A125596392R">#REF!,#REF!</definedName>
    <definedName name="A125596400C">#REF!,#REF!</definedName>
    <definedName name="A125596408W">#REF!,#REF!</definedName>
    <definedName name="A125596416W">#REF!,#REF!</definedName>
    <definedName name="A125596424W">#REF!,#REF!</definedName>
    <definedName name="A125596432W">#REF!,#REF!</definedName>
    <definedName name="A125596440W">#REF!,#REF!</definedName>
    <definedName name="A125596448R">#REF!,#REF!</definedName>
    <definedName name="A125596456R">#REF!,#REF!</definedName>
    <definedName name="A125596464R">#REF!,#REF!</definedName>
    <definedName name="A125596472R">#REF!,#REF!</definedName>
    <definedName name="A125596480R">#REF!,#REF!</definedName>
    <definedName name="A125596488J">#REF!,#REF!</definedName>
    <definedName name="A125596496J">#REF!,#REF!</definedName>
    <definedName name="A125596504W">#REF!,#REF!</definedName>
    <definedName name="A125596512W">#REF!,#REF!</definedName>
    <definedName name="A125596520W">#REF!,#REF!</definedName>
    <definedName name="A125596528R">#REF!,#REF!</definedName>
    <definedName name="A125596536R">#REF!,#REF!</definedName>
    <definedName name="A125596544R">#REF!,#REF!</definedName>
    <definedName name="A125596552R">#REF!,#REF!</definedName>
    <definedName name="A125596560R">#REF!,#REF!</definedName>
    <definedName name="A125596568J">#REF!,#REF!</definedName>
    <definedName name="A125596576J">#REF!,#REF!</definedName>
    <definedName name="A125596584J">#REF!,#REF!</definedName>
    <definedName name="A125596592J">#REF!,#REF!</definedName>
    <definedName name="A125596600W">#REF!,#REF!</definedName>
    <definedName name="A125596608R">#REF!,#REF!</definedName>
    <definedName name="A125596616R">#REF!,#REF!</definedName>
    <definedName name="A125596624R">#REF!,#REF!</definedName>
    <definedName name="A125596632R">#REF!,#REF!</definedName>
    <definedName name="A125596640R">#REF!,#REF!</definedName>
    <definedName name="A125596648J">#REF!,#REF!</definedName>
    <definedName name="A125596656J">#REF!,#REF!</definedName>
    <definedName name="A125596664J">#REF!,#REF!</definedName>
    <definedName name="A125596672J">#REF!,#REF!</definedName>
    <definedName name="A125596680J">#REF!,#REF!</definedName>
    <definedName name="A125596688A">#REF!,#REF!</definedName>
    <definedName name="A125596696A">#REF!,#REF!</definedName>
    <definedName name="A125596704R">#REF!,#REF!</definedName>
    <definedName name="A125596712R">#REF!,#REF!</definedName>
    <definedName name="A125596720R">#REF!,#REF!</definedName>
    <definedName name="A125596728J">#REF!,#REF!</definedName>
    <definedName name="A125596736J">#REF!,#REF!</definedName>
    <definedName name="A125596744J">#REF!,#REF!</definedName>
    <definedName name="A125596752J">#REF!,#REF!</definedName>
    <definedName name="A125596760J">#REF!,#REF!</definedName>
    <definedName name="A125596768A">#REF!,#REF!</definedName>
    <definedName name="A125596776A">#REF!,#REF!</definedName>
    <definedName name="A125596784A">#REF!,#REF!</definedName>
    <definedName name="A125596792A">#REF!,#REF!</definedName>
    <definedName name="A125596800R">#REF!,#REF!</definedName>
    <definedName name="A125596808J">#REF!,#REF!</definedName>
    <definedName name="A125596816J">#REF!,#REF!</definedName>
    <definedName name="A125596824J">#REF!,#REF!</definedName>
    <definedName name="A125596832J">#REF!,#REF!</definedName>
    <definedName name="A125596840J">#REF!,#REF!</definedName>
    <definedName name="A125596848A">#REF!,#REF!</definedName>
    <definedName name="A125596856A">#REF!,#REF!</definedName>
    <definedName name="A125596864A">#REF!,#REF!</definedName>
    <definedName name="A125596872A">#REF!,#REF!</definedName>
    <definedName name="A125596880A">#REF!,#REF!</definedName>
    <definedName name="A125596888V">#REF!,#REF!</definedName>
    <definedName name="A125596896V">#REF!,#REF!</definedName>
    <definedName name="A125596904J">#REF!,#REF!</definedName>
    <definedName name="A125596912J">#REF!,#REF!</definedName>
    <definedName name="A125596920J">#REF!,#REF!</definedName>
    <definedName name="A125596928A">#REF!,#REF!</definedName>
    <definedName name="A125596936A">#REF!,#REF!</definedName>
    <definedName name="A125596944A">#REF!,#REF!</definedName>
    <definedName name="A125596952A">#REF!,#REF!</definedName>
    <definedName name="A125596960A">#REF!,#REF!</definedName>
    <definedName name="A125596968V">#REF!,#REF!</definedName>
    <definedName name="A125596976V">#REF!,#REF!</definedName>
    <definedName name="A125596984V">#REF!,#REF!</definedName>
    <definedName name="A125596992V">#REF!,#REF!</definedName>
    <definedName name="A125597000K">#REF!,#REF!</definedName>
    <definedName name="A125597008C">#REF!,#REF!</definedName>
    <definedName name="A125597016C">#REF!,#REF!</definedName>
    <definedName name="A125597024C">#REF!,#REF!</definedName>
    <definedName name="A125597032C">#REF!,#REF!</definedName>
    <definedName name="A125597040C">#REF!,#REF!</definedName>
    <definedName name="A125597048W">#REF!,#REF!</definedName>
    <definedName name="A125597056W">#REF!,#REF!</definedName>
    <definedName name="A125597064W">#REF!,#REF!</definedName>
    <definedName name="A125597072W">#REF!,#REF!</definedName>
    <definedName name="A125597080W">#REF!,#REF!</definedName>
    <definedName name="A125597088R">#REF!,#REF!</definedName>
    <definedName name="A125597096R">#REF!,#REF!</definedName>
    <definedName name="A125597104C">#REF!,#REF!</definedName>
    <definedName name="A125597112C">#REF!,#REF!</definedName>
    <definedName name="A125597120C">#REF!,#REF!</definedName>
    <definedName name="A125597128W">#REF!,#REF!</definedName>
    <definedName name="A125597136W">#REF!,#REF!</definedName>
    <definedName name="A125597144W">#REF!,#REF!</definedName>
    <definedName name="A125597152W">#REF!,#REF!</definedName>
    <definedName name="A125597160W">#REF!,#REF!</definedName>
    <definedName name="A125597168R">#REF!,#REF!</definedName>
    <definedName name="A125597176R">#REF!,#REF!</definedName>
    <definedName name="A125597184R">#REF!,#REF!</definedName>
    <definedName name="A125597192R">#REF!,#REF!</definedName>
    <definedName name="A125597200C">#REF!,#REF!</definedName>
    <definedName name="A125597208W">#REF!,#REF!</definedName>
    <definedName name="A125597216W">#REF!,#REF!</definedName>
    <definedName name="A125597224W">#REF!,#REF!</definedName>
    <definedName name="A125597232W">#REF!,#REF!</definedName>
    <definedName name="A125597240W">#REF!,#REF!</definedName>
    <definedName name="A125597248R">#REF!,#REF!</definedName>
    <definedName name="A125597256R">#REF!,#REF!</definedName>
    <definedName name="A125597264R">#REF!,#REF!</definedName>
    <definedName name="A125597272R">#REF!,#REF!</definedName>
    <definedName name="A125597280R">#REF!,#REF!</definedName>
    <definedName name="A125597288J">#REF!,#REF!</definedName>
    <definedName name="A125597296J">#REF!,#REF!</definedName>
    <definedName name="A125597304W">#REF!,#REF!</definedName>
    <definedName name="A125597312W">#REF!,#REF!</definedName>
    <definedName name="A125597320W">#REF!,#REF!</definedName>
    <definedName name="A125597328R">#REF!,#REF!</definedName>
    <definedName name="A125597336R">#REF!,#REF!</definedName>
    <definedName name="A125597344R">#REF!,#REF!</definedName>
    <definedName name="A125597352R">#REF!,#REF!</definedName>
    <definedName name="A125597360R">#REF!,#REF!</definedName>
    <definedName name="A125597368J">#REF!,#REF!</definedName>
    <definedName name="A125597376J">#REF!,#REF!</definedName>
    <definedName name="A125597384J">#REF!,#REF!</definedName>
    <definedName name="A125597392J">#REF!,#REF!</definedName>
    <definedName name="A125597400W">#REF!,#REF!</definedName>
    <definedName name="A125597408R">#REF!,#REF!</definedName>
    <definedName name="A125597416R">#REF!,#REF!</definedName>
    <definedName name="A125597424R">#REF!,#REF!</definedName>
    <definedName name="A125597432R">#REF!,#REF!</definedName>
    <definedName name="A125597440R">#REF!,#REF!</definedName>
    <definedName name="A125597448J">#REF!,#REF!</definedName>
    <definedName name="A125597456J">#REF!,#REF!</definedName>
    <definedName name="A125597464J">#REF!,#REF!</definedName>
    <definedName name="A125597472J">#REF!,#REF!</definedName>
    <definedName name="A125597480J">#REF!,#REF!</definedName>
    <definedName name="A125597488A">#REF!,#REF!</definedName>
    <definedName name="A125597496A">#REF!,#REF!</definedName>
    <definedName name="A125597504R">#REF!,#REF!</definedName>
    <definedName name="A125597512R">#REF!,#REF!</definedName>
    <definedName name="A125597520R">#REF!,#REF!</definedName>
    <definedName name="A125597528J">#REF!,#REF!</definedName>
    <definedName name="A125597536J">#REF!,#REF!</definedName>
    <definedName name="A125597544J">#REF!,#REF!</definedName>
    <definedName name="A125597552J">#REF!,#REF!</definedName>
    <definedName name="A125597560J">#REF!,#REF!</definedName>
    <definedName name="A125597568A">#REF!,#REF!</definedName>
    <definedName name="A125597576A">#REF!,#REF!</definedName>
    <definedName name="A125597584A">#REF!,#REF!</definedName>
    <definedName name="A125597592A">#REF!,#REF!</definedName>
    <definedName name="A125597600R">#REF!,#REF!</definedName>
    <definedName name="A125597608J">#REF!,#REF!</definedName>
    <definedName name="A125597616J">#REF!,#REF!</definedName>
    <definedName name="A125597624J">#REF!,#REF!</definedName>
    <definedName name="A125597632J">#REF!,#REF!</definedName>
    <definedName name="A125597640J">#REF!,#REF!</definedName>
    <definedName name="A125597648A">#REF!,#REF!</definedName>
    <definedName name="A125597656A">#REF!,#REF!</definedName>
    <definedName name="A125597664A">#REF!,#REF!</definedName>
    <definedName name="A125597672A">#REF!,#REF!</definedName>
    <definedName name="A125597680A">#REF!,#REF!</definedName>
    <definedName name="A125597688V">#REF!,#REF!</definedName>
    <definedName name="A125597696V">#REF!,#REF!</definedName>
    <definedName name="A125597704J">#REF!,#REF!</definedName>
    <definedName name="A125597712J">#REF!,#REF!</definedName>
    <definedName name="A125597720J">#REF!,#REF!</definedName>
    <definedName name="A125597728A">#REF!,#REF!</definedName>
    <definedName name="A125597736A">#REF!,#REF!</definedName>
    <definedName name="A125597744A">#REF!,#REF!</definedName>
    <definedName name="A125597752A">#REF!,#REF!</definedName>
    <definedName name="A125597760A">#REF!,#REF!</definedName>
    <definedName name="A125597768V">#REF!,#REF!</definedName>
    <definedName name="A125597776V">#REF!,#REF!</definedName>
    <definedName name="A125597784V">#REF!,#REF!</definedName>
    <definedName name="A125597792V">#REF!,#REF!</definedName>
    <definedName name="A125597800J">#REF!,#REF!</definedName>
    <definedName name="A125597808A">#REF!,#REF!</definedName>
    <definedName name="A125597816A">#REF!,#REF!</definedName>
    <definedName name="A125597824A">#REF!,#REF!</definedName>
    <definedName name="A125597832A">#REF!,#REF!</definedName>
    <definedName name="A125597840A">#REF!,#REF!</definedName>
    <definedName name="A125597848V">#REF!,#REF!</definedName>
    <definedName name="A125597856V">#REF!,#REF!</definedName>
    <definedName name="A125597864V">#REF!,#REF!</definedName>
    <definedName name="A125597872V">#REF!,#REF!</definedName>
    <definedName name="A125597880V">#REF!,#REF!</definedName>
    <definedName name="A125597888L">#REF!,#REF!</definedName>
    <definedName name="A125597896L">#REF!,#REF!</definedName>
    <definedName name="A125597904A">#REF!,#REF!</definedName>
    <definedName name="A125597912A">#REF!,#REF!</definedName>
    <definedName name="A125597920A">#REF!,#REF!</definedName>
    <definedName name="A125597928V">#REF!,#REF!</definedName>
    <definedName name="A125597936V">#REF!,#REF!</definedName>
    <definedName name="A125597944V">#REF!,#REF!</definedName>
    <definedName name="A125597952V">#REF!,#REF!</definedName>
    <definedName name="A125597960V">#REF!,#REF!</definedName>
    <definedName name="A125597968L">#REF!,#REF!</definedName>
    <definedName name="A125597976L">#REF!,#REF!</definedName>
    <definedName name="A125597984L">#REF!,#REF!</definedName>
    <definedName name="A125597992L">#REF!,#REF!</definedName>
    <definedName name="A125598000C">#REF!,#REF!</definedName>
    <definedName name="A125598008W">#REF!,#REF!</definedName>
    <definedName name="A125598016W">#REF!,#REF!</definedName>
    <definedName name="A125598024W">#REF!,#REF!</definedName>
    <definedName name="A125598032W">#REF!,#REF!</definedName>
    <definedName name="A125598040W">#REF!,#REF!</definedName>
    <definedName name="A125598048R">#REF!,#REF!</definedName>
    <definedName name="A125598056R">#REF!,#REF!</definedName>
    <definedName name="A125598064R">#REF!,#REF!</definedName>
    <definedName name="A125598072R">#REF!,#REF!</definedName>
    <definedName name="A125598080R">#REF!,#REF!</definedName>
    <definedName name="A125598088J">#REF!,#REF!</definedName>
    <definedName name="A125598096J">#REF!,#REF!</definedName>
    <definedName name="A125598104W">#REF!,#REF!</definedName>
    <definedName name="A125598112W">#REF!,#REF!</definedName>
    <definedName name="A125598120W">#REF!,#REF!</definedName>
    <definedName name="A125598128R">#REF!,#REF!</definedName>
    <definedName name="A125598136R">#REF!,#REF!</definedName>
    <definedName name="A125598144R">#REF!,#REF!</definedName>
    <definedName name="A125598152R">#REF!,#REF!</definedName>
    <definedName name="A125598160R">#REF!,#REF!</definedName>
    <definedName name="A125598168J">#REF!,#REF!</definedName>
    <definedName name="A125598176J">#REF!,#REF!</definedName>
    <definedName name="A125598184J">#REF!,#REF!</definedName>
    <definedName name="A125598192J">#REF!,#REF!</definedName>
    <definedName name="A125598200W">#REF!,#REF!</definedName>
    <definedName name="A125598208R">#REF!,#REF!</definedName>
    <definedName name="A125598216R">#REF!,#REF!</definedName>
    <definedName name="A125598224R">#REF!,#REF!</definedName>
    <definedName name="A125598232R">#REF!,#REF!</definedName>
    <definedName name="A125598240R">#REF!,#REF!</definedName>
    <definedName name="A125598248J">#REF!,#REF!</definedName>
    <definedName name="A125598256J">#REF!,#REF!</definedName>
    <definedName name="A125598264J">#REF!,#REF!</definedName>
    <definedName name="A125598272J">#REF!,#REF!</definedName>
    <definedName name="A125598280J">#REF!,#REF!</definedName>
    <definedName name="A125598288A">#REF!,#REF!</definedName>
    <definedName name="A125598296A">#REF!,#REF!</definedName>
    <definedName name="A125598304R">#REF!,#REF!</definedName>
    <definedName name="A125598312R">#REF!,#REF!</definedName>
    <definedName name="A125598320R">#REF!,#REF!</definedName>
    <definedName name="A125598328J">#REF!,#REF!</definedName>
    <definedName name="A125598336J">#REF!,#REF!</definedName>
    <definedName name="A125598344J">#REF!,#REF!</definedName>
    <definedName name="A125598352J">#REF!,#REF!</definedName>
    <definedName name="A125598360J">#REF!,#REF!</definedName>
    <definedName name="A125598368A">#REF!,#REF!</definedName>
    <definedName name="A125598376A">#REF!,#REF!</definedName>
    <definedName name="A125598384A">#REF!,#REF!</definedName>
    <definedName name="A125598392A">#REF!,#REF!</definedName>
    <definedName name="A125598400R">#REF!,#REF!</definedName>
    <definedName name="A125598408J">#REF!,#REF!</definedName>
    <definedName name="A125598416J">#REF!,#REF!</definedName>
    <definedName name="A125598424J">#REF!,#REF!</definedName>
    <definedName name="A125598432J">#REF!,#REF!</definedName>
    <definedName name="A125598440J">#REF!,#REF!</definedName>
    <definedName name="A125598448A">#REF!,#REF!</definedName>
    <definedName name="A125598456A">#REF!,#REF!</definedName>
    <definedName name="A125598464A">#REF!,#REF!</definedName>
    <definedName name="A125598472A">#REF!,#REF!</definedName>
    <definedName name="A125598480A">#REF!,#REF!</definedName>
    <definedName name="A125598488V">#REF!,#REF!</definedName>
    <definedName name="A125598496V">#REF!,#REF!</definedName>
    <definedName name="A125598504J">#REF!,#REF!</definedName>
    <definedName name="A125598512J">#REF!,#REF!</definedName>
    <definedName name="A125598520J">#REF!,#REF!</definedName>
    <definedName name="A125598528A">#REF!,#REF!</definedName>
    <definedName name="A125598536A">#REF!,#REF!</definedName>
    <definedName name="A125598544A">#REF!,#REF!</definedName>
    <definedName name="A125598552A">#REF!,#REF!</definedName>
    <definedName name="A125598560A">#REF!,#REF!</definedName>
    <definedName name="A125598568V">#REF!,#REF!</definedName>
    <definedName name="A125598576V">#REF!,#REF!</definedName>
    <definedName name="A125598584V">#REF!,#REF!</definedName>
    <definedName name="A125598592V">#REF!,#REF!</definedName>
    <definedName name="A125598600J">#REF!,#REF!</definedName>
    <definedName name="A125598608A">#REF!,#REF!</definedName>
    <definedName name="A125598616A">#REF!,#REF!</definedName>
    <definedName name="A125598624A">#REF!,#REF!</definedName>
    <definedName name="A125598632A">#REF!,#REF!</definedName>
    <definedName name="A125598640A">#REF!,#REF!</definedName>
    <definedName name="A125598648V">#REF!,#REF!</definedName>
    <definedName name="A125598656V">#REF!,#REF!</definedName>
    <definedName name="A125598664V">#REF!,#REF!</definedName>
    <definedName name="A125598672V">#REF!,#REF!</definedName>
    <definedName name="A125598680V">#REF!,#REF!</definedName>
    <definedName name="A125598688L">#REF!,#REF!</definedName>
    <definedName name="A125598696L">#REF!,#REF!</definedName>
    <definedName name="A125598704A">#REF!,#REF!</definedName>
    <definedName name="A125598712A">#REF!,#REF!</definedName>
    <definedName name="A125598720A">#REF!,#REF!</definedName>
    <definedName name="A125598728V">#REF!,#REF!</definedName>
    <definedName name="A125598736V">#REF!,#REF!</definedName>
    <definedName name="A125598744V">#REF!,#REF!</definedName>
    <definedName name="A125598752V">#REF!,#REF!</definedName>
    <definedName name="A125598760V">#REF!,#REF!</definedName>
    <definedName name="A125598768L">#REF!,#REF!</definedName>
    <definedName name="A125598776L">#REF!,#REF!</definedName>
    <definedName name="A125598784L">#REF!,#REF!</definedName>
    <definedName name="A125598792L">#REF!,#REF!</definedName>
    <definedName name="A125598800A">#REF!,#REF!</definedName>
    <definedName name="A125598808V">#REF!,#REF!</definedName>
    <definedName name="A125598816V">#REF!,#REF!</definedName>
    <definedName name="A125598824V">#REF!,#REF!</definedName>
    <definedName name="A125598832V">#REF!,#REF!</definedName>
    <definedName name="A125598840V">#REF!,#REF!</definedName>
    <definedName name="A125598848L">#REF!,#REF!</definedName>
    <definedName name="A125598856L">#REF!,#REF!</definedName>
    <definedName name="A125598864L">#REF!,#REF!</definedName>
    <definedName name="A125598872L">#REF!,#REF!</definedName>
    <definedName name="A125598880L">#REF!,#REF!</definedName>
    <definedName name="A125598888F">#REF!,#REF!</definedName>
    <definedName name="A125598896F">#REF!,#REF!</definedName>
    <definedName name="A125598904V">#REF!,#REF!</definedName>
    <definedName name="A125598912V">#REF!,#REF!</definedName>
    <definedName name="A125598920V">#REF!,#REF!</definedName>
    <definedName name="A125598928L">#REF!,#REF!</definedName>
    <definedName name="A125598936L">#REF!,#REF!</definedName>
    <definedName name="A125598944L">#REF!,#REF!</definedName>
    <definedName name="A125598952L">#REF!,#REF!</definedName>
    <definedName name="A125598960L">#REF!,#REF!</definedName>
    <definedName name="A125598968F">#REF!,#REF!</definedName>
    <definedName name="A125598976F">#REF!,#REF!</definedName>
    <definedName name="A125598984F">#REF!,#REF!</definedName>
    <definedName name="A125598992F">#REF!,#REF!</definedName>
    <definedName name="A125599000W">#REF!,#REF!</definedName>
    <definedName name="A125599008R">#REF!,#REF!</definedName>
    <definedName name="A125599016R">#REF!,#REF!</definedName>
    <definedName name="A125599024R">#REF!,#REF!</definedName>
    <definedName name="A125599032R">#REF!,#REF!</definedName>
    <definedName name="A125599040R">#REF!,#REF!</definedName>
    <definedName name="A125599048J">#REF!,#REF!</definedName>
    <definedName name="A125599056J">#REF!,#REF!</definedName>
    <definedName name="A125599064J">#REF!,#REF!</definedName>
    <definedName name="A125599072J">#REF!,#REF!</definedName>
    <definedName name="A125599080J">#REF!,#REF!</definedName>
    <definedName name="A125599088A">#REF!,#REF!</definedName>
    <definedName name="A125599096A">#REF!,#REF!</definedName>
    <definedName name="A125599104R">#REF!,#REF!</definedName>
    <definedName name="A125599112R">#REF!,#REF!</definedName>
    <definedName name="A125599120R">#REF!,#REF!</definedName>
    <definedName name="A125599128J">#REF!,#REF!</definedName>
    <definedName name="A125599136J">#REF!,#REF!</definedName>
    <definedName name="A125599144J">#REF!,#REF!</definedName>
    <definedName name="A125599152J">#REF!,#REF!</definedName>
    <definedName name="A125599160J">#REF!,#REF!</definedName>
    <definedName name="A125599168A">#REF!,#REF!</definedName>
    <definedName name="A125599176A">#REF!,#REF!</definedName>
    <definedName name="A125599184A">#REF!,#REF!</definedName>
    <definedName name="A125599192A">#REF!,#REF!</definedName>
    <definedName name="A125599200R">#REF!,#REF!</definedName>
    <definedName name="A125599208J">#REF!,#REF!</definedName>
    <definedName name="A125599216J">#REF!,#REF!</definedName>
    <definedName name="A125599224J">#REF!,#REF!</definedName>
    <definedName name="A125599232J">#REF!,#REF!</definedName>
    <definedName name="A125599240J">#REF!,#REF!</definedName>
    <definedName name="A125599248A">#REF!,#REF!</definedName>
    <definedName name="A125599256A">#REF!,#REF!</definedName>
    <definedName name="A125599264A">#REF!,#REF!</definedName>
    <definedName name="A125599272A">#REF!,#REF!</definedName>
    <definedName name="A125599280A">#REF!,#REF!</definedName>
    <definedName name="A125599288V">#REF!,#REF!</definedName>
    <definedName name="A125599296V">#REF!,#REF!</definedName>
    <definedName name="A125599304J">#REF!,#REF!</definedName>
    <definedName name="A125599312J">#REF!,#REF!</definedName>
    <definedName name="A125599320J">#REF!,#REF!</definedName>
    <definedName name="A125599328A">#REF!,#REF!</definedName>
    <definedName name="A125599336A">#REF!,#REF!</definedName>
    <definedName name="A125599344A">#REF!,#REF!</definedName>
    <definedName name="A125599352A">#REF!,#REF!</definedName>
    <definedName name="A125599360A">#REF!,#REF!</definedName>
    <definedName name="A125599368V">#REF!,#REF!</definedName>
    <definedName name="A125599376V">#REF!,#REF!</definedName>
    <definedName name="A125599384V">#REF!,#REF!</definedName>
    <definedName name="A125599392V">#REF!,#REF!</definedName>
    <definedName name="A125599400J">#REF!,#REF!</definedName>
    <definedName name="A125599408A">#REF!,#REF!</definedName>
    <definedName name="A125599416A">#REF!,#REF!</definedName>
    <definedName name="A125599424A">#REF!,#REF!</definedName>
    <definedName name="A125599432A">#REF!,#REF!</definedName>
    <definedName name="A125599440A">#REF!,#REF!</definedName>
    <definedName name="A125599448V">#REF!,#REF!</definedName>
    <definedName name="A125599456V">#REF!,#REF!</definedName>
    <definedName name="A125599464V">#REF!,#REF!</definedName>
    <definedName name="A125599472V">#REF!,#REF!</definedName>
    <definedName name="A125599480V">#REF!,#REF!</definedName>
    <definedName name="A125599488L">#REF!,#REF!</definedName>
    <definedName name="A125599496L">#REF!,#REF!</definedName>
    <definedName name="A125599504A">#REF!,#REF!</definedName>
    <definedName name="A125599512A">#REF!,#REF!</definedName>
    <definedName name="A125599520A">#REF!,#REF!</definedName>
    <definedName name="A125599528V">#REF!,#REF!</definedName>
    <definedName name="A125599536V">#REF!,#REF!</definedName>
    <definedName name="A125599544V">#REF!,#REF!</definedName>
    <definedName name="A125599552V">#REF!,#REF!</definedName>
    <definedName name="A125599560V">#REF!,#REF!</definedName>
    <definedName name="A125599568L">#REF!,#REF!</definedName>
    <definedName name="A125599576L">#REF!,#REF!</definedName>
    <definedName name="A125599584L">#REF!,#REF!</definedName>
    <definedName name="A125599592L">#REF!,#REF!</definedName>
    <definedName name="A125599600A">#REF!,#REF!</definedName>
    <definedName name="A125599608V">#REF!,#REF!</definedName>
    <definedName name="A125599616V">#REF!,#REF!</definedName>
    <definedName name="A125599624V">#REF!,#REF!</definedName>
    <definedName name="A125599632V">#REF!,#REF!</definedName>
    <definedName name="A125599640V">#REF!,#REF!</definedName>
    <definedName name="A125599648L">#REF!,#REF!</definedName>
    <definedName name="A125599656L">#REF!,#REF!</definedName>
    <definedName name="A125599664L">#REF!,#REF!</definedName>
    <definedName name="A125599672L">#REF!,#REF!</definedName>
    <definedName name="A125599680L">#REF!,#REF!</definedName>
    <definedName name="A125599688F">#REF!,#REF!</definedName>
    <definedName name="A125599696F">#REF!,#REF!</definedName>
    <definedName name="A125599704V">#REF!,#REF!</definedName>
    <definedName name="A125599712V">#REF!,#REF!</definedName>
    <definedName name="A125599720V">#REF!,#REF!</definedName>
    <definedName name="A125599728L">#REF!,#REF!</definedName>
    <definedName name="A125599736L">#REF!,#REF!</definedName>
    <definedName name="A125599744L">#REF!,#REF!</definedName>
    <definedName name="A125599752L">#REF!,#REF!</definedName>
    <definedName name="A125599760L">#REF!,#REF!</definedName>
    <definedName name="A125599768F">#REF!,#REF!</definedName>
    <definedName name="A125599776F">#REF!,#REF!</definedName>
    <definedName name="A125599784F">#REF!,#REF!</definedName>
    <definedName name="A125599792F">#REF!,#REF!</definedName>
    <definedName name="A125599800V">#REF!,#REF!</definedName>
    <definedName name="A125599808L">#REF!,#REF!</definedName>
    <definedName name="A125599816L">#REF!,#REF!</definedName>
    <definedName name="A125599824L">#REF!,#REF!</definedName>
    <definedName name="A125599832L">#REF!,#REF!</definedName>
    <definedName name="A125599840L">#REF!,#REF!</definedName>
    <definedName name="A125599848F">#REF!,#REF!</definedName>
    <definedName name="A125599856F">#REF!,#REF!</definedName>
    <definedName name="A125599864F">#REF!,#REF!</definedName>
    <definedName name="A125599872F">#REF!,#REF!</definedName>
    <definedName name="A125599880F">#REF!,#REF!</definedName>
    <definedName name="A125599888X">#REF!,#REF!</definedName>
    <definedName name="A125599896X">#REF!,#REF!</definedName>
    <definedName name="A125599904L">#REF!,#REF!</definedName>
    <definedName name="A125599912L">#REF!,#REF!</definedName>
    <definedName name="A125599920L">#REF!,#REF!</definedName>
    <definedName name="A125599928F">#REF!,#REF!</definedName>
    <definedName name="A125599936F">#REF!,#REF!</definedName>
    <definedName name="A125599944F">#REF!,#REF!</definedName>
    <definedName name="A125599952F">#REF!,#REF!</definedName>
    <definedName name="A125599960F">#REF!,#REF!</definedName>
    <definedName name="A125599968X">#REF!,#REF!</definedName>
    <definedName name="A125599976X">#REF!,#REF!</definedName>
    <definedName name="A125599984X">#REF!,#REF!</definedName>
    <definedName name="A125599992X">#REF!,#REF!</definedName>
    <definedName name="A125600000C">#REF!,#REF!</definedName>
    <definedName name="A125600008W">#REF!,#REF!</definedName>
    <definedName name="A125600016W">#REF!,#REF!</definedName>
    <definedName name="A125600024W">#REF!,#REF!</definedName>
    <definedName name="A125600032W">#REF!,#REF!</definedName>
    <definedName name="A125600040W">#REF!,#REF!</definedName>
    <definedName name="A125600048R">#REF!,#REF!</definedName>
    <definedName name="A125600056R">#REF!,#REF!</definedName>
    <definedName name="A125600064R">#REF!,#REF!</definedName>
    <definedName name="A125600072R">#REF!,#REF!</definedName>
    <definedName name="A125600080R">#REF!,#REF!</definedName>
    <definedName name="A125600088J">#REF!,#REF!</definedName>
    <definedName name="A125600096J">#REF!,#REF!</definedName>
    <definedName name="A125600104W">#REF!,#REF!</definedName>
    <definedName name="A125600112W">#REF!,#REF!</definedName>
    <definedName name="A125600120W">#REF!,#REF!</definedName>
    <definedName name="A125600128R">#REF!,#REF!</definedName>
    <definedName name="A125600136R">#REF!,#REF!</definedName>
    <definedName name="A125600144R">#REF!,#REF!</definedName>
    <definedName name="A125600152R">#REF!,#REF!</definedName>
    <definedName name="A125600160R">#REF!,#REF!</definedName>
    <definedName name="A125600168J">#REF!,#REF!</definedName>
    <definedName name="A125600176J">#REF!,#REF!</definedName>
    <definedName name="A125600184J">#REF!,#REF!</definedName>
    <definedName name="A125600192J">#REF!,#REF!</definedName>
    <definedName name="A125600200W">#REF!,#REF!</definedName>
    <definedName name="A125600208R">#REF!,#REF!</definedName>
    <definedName name="A125600216R">#REF!,#REF!</definedName>
    <definedName name="A125600224R">#REF!,#REF!</definedName>
    <definedName name="A125600232R">#REF!,#REF!</definedName>
    <definedName name="A125600240R">#REF!,#REF!</definedName>
    <definedName name="A125600248J">#REF!,#REF!</definedName>
    <definedName name="A125600256J">#REF!,#REF!</definedName>
    <definedName name="A125600264J">#REF!,#REF!</definedName>
    <definedName name="A125600272J">#REF!,#REF!</definedName>
    <definedName name="A125600280J">#REF!,#REF!</definedName>
    <definedName name="A125600288A">#REF!,#REF!</definedName>
    <definedName name="A125600296A">#REF!,#REF!</definedName>
    <definedName name="A125600304R">#REF!,#REF!</definedName>
    <definedName name="A125600312R">#REF!,#REF!</definedName>
    <definedName name="A125600320R">#REF!,#REF!</definedName>
    <definedName name="A125600328J">#REF!,#REF!</definedName>
    <definedName name="A125600336J">#REF!,#REF!</definedName>
    <definedName name="A125600344J">#REF!,#REF!</definedName>
    <definedName name="A125600352J">#REF!,#REF!</definedName>
    <definedName name="A125600360J">#REF!,#REF!</definedName>
    <definedName name="A125600368A">#REF!,#REF!</definedName>
    <definedName name="A125600376A">#REF!,#REF!</definedName>
    <definedName name="A125600384A">#REF!,#REF!</definedName>
    <definedName name="A125600392A">#REF!,#REF!</definedName>
    <definedName name="A125600400R">#REF!,#REF!</definedName>
    <definedName name="A125600408J">#REF!,#REF!</definedName>
    <definedName name="A125600416J">#REF!,#REF!</definedName>
    <definedName name="A125600424J">#REF!,#REF!</definedName>
    <definedName name="A125600432J">#REF!,#REF!</definedName>
    <definedName name="A125600440J">#REF!,#REF!</definedName>
    <definedName name="A125600448A">#REF!,#REF!</definedName>
    <definedName name="A125600456A">#REF!,#REF!</definedName>
    <definedName name="A125600464A">#REF!,#REF!</definedName>
    <definedName name="A125600472A">#REF!,#REF!</definedName>
    <definedName name="A125600480A">#REF!,#REF!</definedName>
    <definedName name="A125600488V">#REF!,#REF!</definedName>
    <definedName name="A125600496V">#REF!,#REF!</definedName>
    <definedName name="A125600504J">#REF!,#REF!</definedName>
    <definedName name="A125600512J">#REF!,#REF!</definedName>
    <definedName name="A125600520J">#REF!,#REF!</definedName>
    <definedName name="A125600528A">#REF!,#REF!</definedName>
    <definedName name="A125600536A">#REF!,#REF!</definedName>
    <definedName name="A125600544A">#REF!,#REF!</definedName>
    <definedName name="A125600552A">#REF!,#REF!</definedName>
    <definedName name="A125600560A">#REF!,#REF!</definedName>
    <definedName name="A125600568V">#REF!,#REF!</definedName>
    <definedName name="A125600576V">#REF!,#REF!</definedName>
    <definedName name="A125600584V">#REF!,#REF!</definedName>
    <definedName name="A125600592V">#REF!,#REF!</definedName>
    <definedName name="A125600600J">#REF!,#REF!</definedName>
    <definedName name="A125600608A">#REF!,#REF!</definedName>
    <definedName name="A125600616A">#REF!,#REF!</definedName>
    <definedName name="A125600624A">#REF!,#REF!</definedName>
    <definedName name="A125600632A">#REF!,#REF!</definedName>
    <definedName name="A125600640A">#REF!,#REF!</definedName>
    <definedName name="A125600648V">#REF!,#REF!</definedName>
    <definedName name="A125600656V">#REF!,#REF!</definedName>
    <definedName name="A125600664V">#REF!,#REF!</definedName>
    <definedName name="A125600672V">#REF!,#REF!</definedName>
    <definedName name="A125600680V">#REF!,#REF!</definedName>
    <definedName name="A125600688L">#REF!,#REF!</definedName>
    <definedName name="A125600696L">#REF!,#REF!</definedName>
    <definedName name="A125600704A">#REF!,#REF!</definedName>
    <definedName name="A125600712A">#REF!,#REF!</definedName>
    <definedName name="A125600720A">#REF!,#REF!</definedName>
    <definedName name="A125600728V">#REF!,#REF!</definedName>
    <definedName name="A125600736V">#REF!,#REF!</definedName>
    <definedName name="A125600744V">#REF!,#REF!</definedName>
    <definedName name="A125600752V">#REF!,#REF!</definedName>
    <definedName name="A125600760V">#REF!,#REF!</definedName>
    <definedName name="A125600768L">#REF!,#REF!</definedName>
    <definedName name="A125600776L">#REF!,#REF!</definedName>
    <definedName name="A125600784L">#REF!,#REF!</definedName>
    <definedName name="A125600792L">#REF!,#REF!</definedName>
    <definedName name="A125600800A">#REF!,#REF!</definedName>
    <definedName name="A125600808V">#REF!,#REF!</definedName>
    <definedName name="A125600816V">#REF!,#REF!</definedName>
    <definedName name="A125600824V">#REF!,#REF!</definedName>
    <definedName name="A125600832V">#REF!,#REF!</definedName>
    <definedName name="A125600840V">#REF!,#REF!</definedName>
    <definedName name="A125600848L">#REF!,#REF!</definedName>
    <definedName name="A125600856L">#REF!,#REF!</definedName>
    <definedName name="A125600864L">#REF!,#REF!</definedName>
    <definedName name="A125600872L">#REF!,#REF!</definedName>
    <definedName name="A125600880L">#REF!,#REF!</definedName>
    <definedName name="A125600888F">#REF!,#REF!</definedName>
    <definedName name="A125600896F">#REF!,#REF!</definedName>
    <definedName name="A125600904V">#REF!,#REF!</definedName>
    <definedName name="A125600912V">#REF!,#REF!</definedName>
    <definedName name="A125600920V">#REF!,#REF!</definedName>
    <definedName name="A125600928L">#REF!,#REF!</definedName>
    <definedName name="A125600936L">#REF!,#REF!</definedName>
    <definedName name="A125600944L">#REF!,#REF!</definedName>
    <definedName name="A125600952L">#REF!,#REF!</definedName>
    <definedName name="A125600960L">#REF!,#REF!</definedName>
    <definedName name="A125600968F">#REF!,#REF!</definedName>
    <definedName name="A125600976F">#REF!,#REF!</definedName>
    <definedName name="A125600984F">#REF!,#REF!</definedName>
    <definedName name="A125600992F">#REF!,#REF!</definedName>
    <definedName name="A125601000W">#REF!,#REF!</definedName>
    <definedName name="A125601008R">#REF!,#REF!</definedName>
    <definedName name="A125601016R">#REF!,#REF!</definedName>
    <definedName name="A125601024R">#REF!,#REF!</definedName>
    <definedName name="A125601032R">#REF!,#REF!</definedName>
    <definedName name="A125601040R">#REF!,#REF!</definedName>
    <definedName name="A125601048J">#REF!,#REF!</definedName>
    <definedName name="A125601056J">#REF!,#REF!</definedName>
    <definedName name="A125601064J">#REF!,#REF!</definedName>
    <definedName name="A125601072J">#REF!,#REF!</definedName>
    <definedName name="A125601080J">#REF!,#REF!</definedName>
    <definedName name="A125601088A">#REF!,#REF!</definedName>
    <definedName name="A125601096A">#REF!,#REF!</definedName>
    <definedName name="A125601104R">#REF!,#REF!</definedName>
    <definedName name="A125601112R">#REF!,#REF!</definedName>
    <definedName name="A125601120R">#REF!,#REF!</definedName>
    <definedName name="A125601128J">#REF!,#REF!</definedName>
    <definedName name="A125601136J">#REF!,#REF!</definedName>
    <definedName name="A125601144J">#REF!,#REF!</definedName>
    <definedName name="A125601152J">#REF!,#REF!</definedName>
    <definedName name="A125601160J">#REF!,#REF!</definedName>
    <definedName name="A125601168A">#REF!,#REF!</definedName>
    <definedName name="A125601176A">#REF!,#REF!</definedName>
    <definedName name="A125601184A">#REF!,#REF!</definedName>
    <definedName name="A125601192A">#REF!,#REF!</definedName>
    <definedName name="A125601200R">#REF!,#REF!</definedName>
    <definedName name="A125601208J">#REF!,#REF!</definedName>
    <definedName name="A125601216J">#REF!,#REF!</definedName>
    <definedName name="A125601224J">#REF!,#REF!</definedName>
    <definedName name="A125601232J">#REF!,#REF!</definedName>
    <definedName name="A125601240J">#REF!,#REF!</definedName>
    <definedName name="A125601248A">#REF!,#REF!</definedName>
    <definedName name="A125601256A">#REF!,#REF!</definedName>
    <definedName name="A125601264A">#REF!,#REF!</definedName>
    <definedName name="A125601272A">#REF!,#REF!</definedName>
    <definedName name="A125601280A">#REF!,#REF!</definedName>
    <definedName name="A125601288V">#REF!,#REF!</definedName>
    <definedName name="A125601296V">#REF!,#REF!</definedName>
    <definedName name="A125601304J">#REF!,#REF!</definedName>
    <definedName name="A125601312J">#REF!,#REF!</definedName>
    <definedName name="A125601320J">#REF!,#REF!</definedName>
    <definedName name="A125601328A">#REF!,#REF!</definedName>
    <definedName name="A125601336A">#REF!,#REF!</definedName>
    <definedName name="A125601344A">#REF!,#REF!</definedName>
    <definedName name="A125601352A">#REF!,#REF!</definedName>
    <definedName name="A125601360A">#REF!,#REF!</definedName>
    <definedName name="A125601368V">#REF!,#REF!</definedName>
    <definedName name="A125601376V">#REF!,#REF!</definedName>
    <definedName name="A125601384V">#REF!,#REF!</definedName>
    <definedName name="A125601392V">#REF!,#REF!</definedName>
    <definedName name="A125601400J">#REF!,#REF!</definedName>
    <definedName name="A125601408A">#REF!,#REF!</definedName>
    <definedName name="A125601416A">#REF!,#REF!</definedName>
    <definedName name="A125601424A">#REF!,#REF!</definedName>
    <definedName name="A125601432A">#REF!,#REF!</definedName>
    <definedName name="A125601440A">#REF!,#REF!</definedName>
    <definedName name="A125601448V">#REF!,#REF!</definedName>
    <definedName name="A125601456V">#REF!,#REF!</definedName>
    <definedName name="A125601464V">#REF!,#REF!</definedName>
    <definedName name="A125601472V">#REF!,#REF!</definedName>
    <definedName name="A125601480V">#REF!,#REF!</definedName>
    <definedName name="A125601488L">#REF!,#REF!</definedName>
    <definedName name="A125601496L">#REF!,#REF!</definedName>
    <definedName name="A125601504A">#REF!,#REF!</definedName>
    <definedName name="A125601512A">#REF!,#REF!</definedName>
    <definedName name="A125601520A">#REF!,#REF!</definedName>
    <definedName name="A125601528V">#REF!,#REF!</definedName>
    <definedName name="A125601536V">#REF!,#REF!</definedName>
    <definedName name="A125601544V">#REF!,#REF!</definedName>
    <definedName name="A125601552V">#REF!,#REF!</definedName>
    <definedName name="A125601560V">#REF!,#REF!</definedName>
    <definedName name="A125601568L">#REF!,#REF!</definedName>
    <definedName name="A125601576L">#REF!,#REF!</definedName>
    <definedName name="A125601584L">#REF!,#REF!</definedName>
    <definedName name="A125601592L">#REF!,#REF!</definedName>
    <definedName name="A125601600A">#REF!,#REF!</definedName>
    <definedName name="A125601608V">#REF!,#REF!</definedName>
    <definedName name="A125601616V">#REF!,#REF!</definedName>
    <definedName name="A125601624V">#REF!,#REF!</definedName>
    <definedName name="A125601632V">#REF!,#REF!</definedName>
    <definedName name="A125601640V">#REF!,#REF!</definedName>
    <definedName name="A125601648L">#REF!,#REF!</definedName>
    <definedName name="A125601656L">#REF!,#REF!</definedName>
    <definedName name="A125601664L">#REF!,#REF!</definedName>
    <definedName name="A125601672L">#REF!,#REF!</definedName>
    <definedName name="A125601680L">#REF!,#REF!</definedName>
    <definedName name="A125601688F">#REF!,#REF!</definedName>
    <definedName name="A125601696F">#REF!,#REF!</definedName>
    <definedName name="A125601704V">#REF!,#REF!</definedName>
    <definedName name="A125601712V">#REF!,#REF!</definedName>
    <definedName name="A125601720V">#REF!,#REF!</definedName>
    <definedName name="A125601728L">#REF!,#REF!</definedName>
    <definedName name="A125601736L">#REF!,#REF!</definedName>
    <definedName name="A125601744L">#REF!,#REF!</definedName>
    <definedName name="A125601752L">#REF!,#REF!</definedName>
    <definedName name="A125601760L">#REF!,#REF!</definedName>
    <definedName name="A125601768F">#REF!,#REF!</definedName>
    <definedName name="A125601776F">#REF!,#REF!</definedName>
    <definedName name="A125601784F">#REF!,#REF!</definedName>
    <definedName name="A125601792F">#REF!,#REF!</definedName>
    <definedName name="A125601800V">#REF!,#REF!</definedName>
    <definedName name="A125601808L">#REF!,#REF!</definedName>
    <definedName name="A125601816L">#REF!,#REF!</definedName>
    <definedName name="A125601824L">#REF!,#REF!</definedName>
    <definedName name="A125601832L">#REF!,#REF!</definedName>
    <definedName name="A125601840L">#REF!,#REF!</definedName>
    <definedName name="A125601848F">#REF!,#REF!</definedName>
    <definedName name="A125601856F">#REF!,#REF!</definedName>
    <definedName name="A125601864F">#REF!,#REF!</definedName>
    <definedName name="A125601872F">#REF!,#REF!</definedName>
    <definedName name="A125601880F">#REF!,#REF!</definedName>
    <definedName name="A125601888X">#REF!,#REF!</definedName>
    <definedName name="A125601896X">#REF!,#REF!</definedName>
    <definedName name="A125601904L">#REF!,#REF!</definedName>
    <definedName name="A125601912L">#REF!,#REF!</definedName>
    <definedName name="A125601920L">#REF!,#REF!</definedName>
    <definedName name="A125601928F">#REF!,#REF!</definedName>
    <definedName name="A125601936F">#REF!,#REF!</definedName>
    <definedName name="A125601944F">#REF!,#REF!</definedName>
    <definedName name="A125601952F">#REF!,#REF!</definedName>
    <definedName name="A125601960F">#REF!,#REF!</definedName>
    <definedName name="A125601968X">#REF!,#REF!</definedName>
    <definedName name="A125601976X">#REF!,#REF!</definedName>
    <definedName name="A125601984X">#REF!,#REF!</definedName>
    <definedName name="A125601992X">#REF!,#REF!</definedName>
    <definedName name="A125602000R">#REF!,#REF!</definedName>
    <definedName name="A125602008J">#REF!,#REF!</definedName>
    <definedName name="A125602016J">#REF!,#REF!</definedName>
    <definedName name="A125602024J">#REF!,#REF!</definedName>
    <definedName name="A125602032J">#REF!,#REF!</definedName>
    <definedName name="A125602040J">#REF!,#REF!</definedName>
    <definedName name="A125602048A">#REF!,#REF!</definedName>
    <definedName name="A125602056A">#REF!,#REF!</definedName>
    <definedName name="A125602064A">#REF!,#REF!</definedName>
    <definedName name="A125602072A">#REF!,#REF!</definedName>
    <definedName name="A125602080A">#REF!,#REF!</definedName>
    <definedName name="A125602088V">#REF!,#REF!</definedName>
    <definedName name="A125602096V">#REF!,#REF!</definedName>
    <definedName name="A125602104J">#REF!,#REF!</definedName>
    <definedName name="A125602112J">#REF!,#REF!</definedName>
    <definedName name="A125602120J">#REF!,#REF!</definedName>
    <definedName name="A125602128A">#REF!,#REF!</definedName>
    <definedName name="A125602136A">#REF!,#REF!</definedName>
    <definedName name="A125602144A">#REF!,#REF!</definedName>
    <definedName name="A125602152A">#REF!,#REF!</definedName>
    <definedName name="A125602160A">#REF!,#REF!</definedName>
    <definedName name="A125602168V">#REF!,#REF!</definedName>
    <definedName name="A125602176V">#REF!,#REF!</definedName>
    <definedName name="A125602184V">#REF!,#REF!</definedName>
    <definedName name="A125602192V">#REF!,#REF!</definedName>
    <definedName name="A125602200J">#REF!,#REF!</definedName>
    <definedName name="A125602208A">#REF!,#REF!</definedName>
    <definedName name="A125602216A">#REF!,#REF!</definedName>
    <definedName name="A125602224A">#REF!,#REF!</definedName>
    <definedName name="A125602232A">#REF!,#REF!</definedName>
    <definedName name="A125602240A">#REF!,#REF!</definedName>
    <definedName name="A125602248V">#REF!,#REF!</definedName>
    <definedName name="A125602256V">#REF!,#REF!</definedName>
    <definedName name="A125602264V">#REF!,#REF!</definedName>
    <definedName name="A125602272V">#REF!,#REF!</definedName>
    <definedName name="A125602280V">#REF!,#REF!</definedName>
    <definedName name="A125602288L">#REF!,#REF!</definedName>
    <definedName name="A125602296L">#REF!,#REF!</definedName>
    <definedName name="A125602304A">#REF!,#REF!</definedName>
    <definedName name="A125602312A">#REF!,#REF!</definedName>
    <definedName name="A125602320A">#REF!,#REF!</definedName>
    <definedName name="A125602328V">#REF!,#REF!</definedName>
    <definedName name="A125602336V">#REF!,#REF!</definedName>
    <definedName name="A125602344V">#REF!,#REF!</definedName>
    <definedName name="A125602352V">#REF!,#REF!</definedName>
    <definedName name="A125602360V">#REF!,#REF!</definedName>
    <definedName name="A125602368L">#REF!,#REF!</definedName>
    <definedName name="A125602376L">#REF!,#REF!</definedName>
    <definedName name="A125602384L">#REF!,#REF!</definedName>
    <definedName name="A125602392L">#REF!,#REF!</definedName>
    <definedName name="A125602400A">#REF!,#REF!</definedName>
    <definedName name="A125602408V">#REF!,#REF!</definedName>
    <definedName name="A125602416V">#REF!,#REF!</definedName>
    <definedName name="A125602424V">#REF!,#REF!</definedName>
    <definedName name="A125602432V">#REF!,#REF!</definedName>
    <definedName name="A125602440V">#REF!,#REF!</definedName>
    <definedName name="A125602448L">#REF!,#REF!</definedName>
    <definedName name="A125602456L">#REF!,#REF!</definedName>
    <definedName name="A125602464L">#REF!,#REF!</definedName>
    <definedName name="A125602472L">#REF!,#REF!</definedName>
    <definedName name="A125602480L">#REF!,#REF!</definedName>
    <definedName name="A125602488F">#REF!,#REF!</definedName>
    <definedName name="A125602496F">#REF!,#REF!</definedName>
    <definedName name="A125602504V">#REF!,#REF!</definedName>
    <definedName name="A125602512V">#REF!,#REF!</definedName>
    <definedName name="A125602520V">#REF!,#REF!</definedName>
    <definedName name="A125602528L">#REF!,#REF!</definedName>
    <definedName name="A125602536L">#REF!,#REF!</definedName>
    <definedName name="A125602544L">#REF!,#REF!</definedName>
    <definedName name="A125602552L">#REF!,#REF!</definedName>
    <definedName name="A125602560L">#REF!,#REF!</definedName>
    <definedName name="A125602568F">#REF!,#REF!</definedName>
    <definedName name="A125602576F">#REF!,#REF!</definedName>
    <definedName name="A125602584F">#REF!,#REF!</definedName>
    <definedName name="A125602592F">#REF!,#REF!</definedName>
    <definedName name="A125602600V">#REF!,#REF!</definedName>
    <definedName name="A125602608L">#REF!,#REF!</definedName>
    <definedName name="A125602616L">#REF!,#REF!</definedName>
    <definedName name="A125602624L">#REF!,#REF!</definedName>
    <definedName name="A125602632L">#REF!,#REF!</definedName>
    <definedName name="A125602640L">#REF!,#REF!</definedName>
    <definedName name="A125602648F">#REF!,#REF!</definedName>
    <definedName name="A125602656F">#REF!,#REF!</definedName>
    <definedName name="A125602664F">#REF!,#REF!</definedName>
    <definedName name="A125602672F">#REF!,#REF!</definedName>
    <definedName name="A125602680F">#REF!,#REF!</definedName>
    <definedName name="A125602688X">#REF!,#REF!</definedName>
    <definedName name="A125602696X">#REF!,#REF!</definedName>
    <definedName name="A125602704L">#REF!,#REF!</definedName>
    <definedName name="A125602712L">#REF!,#REF!</definedName>
    <definedName name="A125602720L">#REF!,#REF!</definedName>
    <definedName name="A125602728F">#REF!,#REF!</definedName>
    <definedName name="A125602736F">#REF!,#REF!</definedName>
    <definedName name="A125602744F">#REF!,#REF!</definedName>
    <definedName name="A125602752F">#REF!,#REF!</definedName>
    <definedName name="A125602760F">#REF!,#REF!</definedName>
    <definedName name="A125602768X">#REF!,#REF!</definedName>
    <definedName name="A125602776X">#REF!,#REF!</definedName>
    <definedName name="A125602784X">#REF!,#REF!</definedName>
    <definedName name="A125602792X">#REF!,#REF!</definedName>
    <definedName name="A125602800L">#REF!,#REF!</definedName>
    <definedName name="A125602808F">#REF!,#REF!</definedName>
    <definedName name="A125602816F">#REF!,#REF!</definedName>
    <definedName name="A125602824F">#REF!,#REF!</definedName>
    <definedName name="A125602832F">#REF!,#REF!</definedName>
    <definedName name="A125602840F">#REF!,#REF!</definedName>
    <definedName name="A125602848X">#REF!,#REF!</definedName>
    <definedName name="A125602856X">#REF!,#REF!</definedName>
    <definedName name="A125602864X">#REF!,#REF!</definedName>
    <definedName name="A125602872X">#REF!,#REF!</definedName>
    <definedName name="A125602880X">#REF!,#REF!</definedName>
    <definedName name="A125602888T">#REF!,#REF!</definedName>
    <definedName name="A125602896T">#REF!,#REF!</definedName>
    <definedName name="A125602904F">#REF!,#REF!</definedName>
    <definedName name="A125602912F">#REF!,#REF!</definedName>
    <definedName name="A125602920F">#REF!,#REF!</definedName>
    <definedName name="A125602928X">#REF!,#REF!</definedName>
    <definedName name="A125602936X">#REF!,#REF!</definedName>
    <definedName name="A125602944X">#REF!,#REF!</definedName>
    <definedName name="A125602952X">#REF!,#REF!</definedName>
    <definedName name="A125602960X">#REF!,#REF!</definedName>
    <definedName name="A125602968T">#REF!,#REF!</definedName>
    <definedName name="A125602976T">#REF!,#REF!</definedName>
    <definedName name="A125602984T">#REF!,#REF!</definedName>
    <definedName name="A125602992T">#REF!,#REF!</definedName>
    <definedName name="A125603000J">#REF!,#REF!</definedName>
    <definedName name="A125603008A">#REF!,#REF!</definedName>
    <definedName name="A125603016A">#REF!,#REF!</definedName>
    <definedName name="A125603024A">#REF!,#REF!</definedName>
    <definedName name="A125603032A">#REF!,#REF!</definedName>
    <definedName name="A125603040A">#REF!,#REF!</definedName>
    <definedName name="A125603048V">#REF!,#REF!</definedName>
    <definedName name="A125603056V">#REF!,#REF!</definedName>
    <definedName name="A125603064V">#REF!,#REF!</definedName>
    <definedName name="A125603072V">#REF!,#REF!</definedName>
    <definedName name="A125603080V">#REF!,#REF!</definedName>
    <definedName name="A125603088L">#REF!,#REF!</definedName>
    <definedName name="A125603096L">#REF!,#REF!</definedName>
    <definedName name="A125603104A">#REF!,#REF!</definedName>
    <definedName name="A125603112A">#REF!,#REF!</definedName>
    <definedName name="A125603120A">#REF!,#REF!</definedName>
    <definedName name="A125603128V">#REF!,#REF!</definedName>
    <definedName name="A125603136V">#REF!,#REF!</definedName>
    <definedName name="A125603144V">#REF!,#REF!</definedName>
    <definedName name="A125603152V">#REF!,#REF!</definedName>
    <definedName name="A125603160V">#REF!,#REF!</definedName>
    <definedName name="A125603168L">#REF!,#REF!</definedName>
    <definedName name="A125603176L">#REF!,#REF!</definedName>
    <definedName name="A125603184L">#REF!,#REF!</definedName>
    <definedName name="A125603192L">#REF!,#REF!</definedName>
    <definedName name="A125603200A">#REF!,#REF!</definedName>
    <definedName name="A125603208V">#REF!,#REF!</definedName>
    <definedName name="A125603216V">#REF!,#REF!</definedName>
    <definedName name="A125603224V">#REF!,#REF!</definedName>
    <definedName name="A125603232V">#REF!,#REF!</definedName>
    <definedName name="A125603240V">#REF!,#REF!</definedName>
    <definedName name="A125603248L">#REF!,#REF!</definedName>
    <definedName name="A125603256L">#REF!,#REF!</definedName>
    <definedName name="A125603264L">#REF!,#REF!</definedName>
    <definedName name="A125603272L">#REF!,#REF!</definedName>
    <definedName name="A125603280L">#REF!,#REF!</definedName>
    <definedName name="A125603288F">#REF!,#REF!</definedName>
    <definedName name="A125603296F">#REF!,#REF!</definedName>
    <definedName name="A125603304V">#REF!,#REF!</definedName>
    <definedName name="A125603312V">#REF!,#REF!</definedName>
    <definedName name="A125603320V">#REF!,#REF!</definedName>
    <definedName name="A125603328L">#REF!,#REF!</definedName>
    <definedName name="A125603336L">#REF!,#REF!</definedName>
    <definedName name="A125603344L">#REF!,#REF!</definedName>
    <definedName name="A125603352L">#REF!,#REF!</definedName>
    <definedName name="A125603360L">#REF!,#REF!</definedName>
    <definedName name="A125603368F">#REF!,#REF!</definedName>
    <definedName name="A125603376F">#REF!,#REF!</definedName>
    <definedName name="A125603384F">#REF!,#REF!</definedName>
    <definedName name="A125603392F">#REF!,#REF!</definedName>
    <definedName name="A125603400V">#REF!,#REF!</definedName>
    <definedName name="A125603408L">#REF!,#REF!</definedName>
    <definedName name="A125603416L">#REF!,#REF!</definedName>
    <definedName name="A125603424L">#REF!,#REF!</definedName>
    <definedName name="A125603432L">#REF!,#REF!</definedName>
    <definedName name="A125603440L">#REF!,#REF!</definedName>
    <definedName name="A125603448F">#REF!,#REF!</definedName>
    <definedName name="A125603456F">#REF!,#REF!</definedName>
    <definedName name="A125603464F">#REF!,#REF!</definedName>
    <definedName name="A125603472F">#REF!,#REF!</definedName>
    <definedName name="A125603480F">#REF!,#REF!</definedName>
    <definedName name="A125603488X">#REF!,#REF!</definedName>
    <definedName name="A125603496X">#REF!,#REF!</definedName>
    <definedName name="A125603504L">#REF!,#REF!</definedName>
    <definedName name="A125603512L">#REF!,#REF!</definedName>
    <definedName name="A125603520L">#REF!,#REF!</definedName>
    <definedName name="A125603528F">#REF!,#REF!</definedName>
    <definedName name="A125603536F">#REF!,#REF!</definedName>
    <definedName name="A125603544F">#REF!,#REF!</definedName>
    <definedName name="A125603552F">#REF!,#REF!</definedName>
    <definedName name="A125603560F">#REF!,#REF!</definedName>
    <definedName name="A125603568X">#REF!,#REF!</definedName>
    <definedName name="A125603576X">#REF!,#REF!</definedName>
    <definedName name="A125603584X">#REF!,#REF!</definedName>
    <definedName name="A125603592X">#REF!,#REF!</definedName>
    <definedName name="A125603600L">#REF!,#REF!</definedName>
    <definedName name="A125603608F">#REF!,#REF!</definedName>
    <definedName name="A125603616F">#REF!,#REF!</definedName>
    <definedName name="A125603624F">#REF!,#REF!</definedName>
    <definedName name="A125603632F">#REF!,#REF!</definedName>
    <definedName name="A125603640F">#REF!,#REF!</definedName>
    <definedName name="A125603648X">#REF!,#REF!</definedName>
    <definedName name="A125603656X">#REF!,#REF!</definedName>
    <definedName name="A125603664X">#REF!,#REF!</definedName>
    <definedName name="A125603672X">#REF!,#REF!</definedName>
    <definedName name="A125603680X">#REF!,#REF!</definedName>
    <definedName name="A125603688T">#REF!,#REF!</definedName>
    <definedName name="A125603696T">#REF!,#REF!</definedName>
    <definedName name="A125603704F">#REF!,#REF!</definedName>
    <definedName name="A125603712F">#REF!,#REF!</definedName>
    <definedName name="A125603720F">#REF!,#REF!</definedName>
    <definedName name="A125603728X">#REF!,#REF!</definedName>
    <definedName name="A125603736X">#REF!,#REF!</definedName>
    <definedName name="A125603744X">#REF!,#REF!</definedName>
    <definedName name="A125603752X">#REF!,#REF!</definedName>
    <definedName name="A125603760X">#REF!,#REF!</definedName>
    <definedName name="A125603768T">#REF!,#REF!</definedName>
    <definedName name="A125603776T">#REF!,#REF!</definedName>
    <definedName name="A125603784T">#REF!,#REF!</definedName>
    <definedName name="A125603792T">#REF!,#REF!</definedName>
    <definedName name="A125603800F">#REF!,#REF!</definedName>
    <definedName name="A125603808X">#REF!,#REF!</definedName>
    <definedName name="A125603816X">#REF!,#REF!</definedName>
    <definedName name="A125603824X">#REF!,#REF!</definedName>
    <definedName name="A125603832X">#REF!,#REF!</definedName>
    <definedName name="A125603840X">#REF!,#REF!</definedName>
    <definedName name="A125603848T">#REF!,#REF!</definedName>
    <definedName name="A125603856T">#REF!,#REF!</definedName>
    <definedName name="A125603864T">#REF!,#REF!</definedName>
    <definedName name="A125603872T">#REF!,#REF!</definedName>
    <definedName name="A125603880T">#REF!,#REF!</definedName>
    <definedName name="A125603888K">#REF!,#REF!</definedName>
    <definedName name="A125603896K">#REF!,#REF!</definedName>
    <definedName name="A125603904X">#REF!,#REF!</definedName>
    <definedName name="A125603912X">#REF!,#REF!</definedName>
    <definedName name="A125603920X">#REF!,#REF!</definedName>
    <definedName name="A125603928T">#REF!,#REF!</definedName>
    <definedName name="A125603936T">#REF!,#REF!</definedName>
    <definedName name="A125603944T">#REF!,#REF!</definedName>
    <definedName name="A125603952T">#REF!,#REF!</definedName>
    <definedName name="A125603960T">#REF!,#REF!</definedName>
    <definedName name="A125603968K">#REF!,#REF!</definedName>
    <definedName name="A125603976K">#REF!,#REF!</definedName>
    <definedName name="A125603984K">#REF!,#REF!</definedName>
    <definedName name="A125603992K">#REF!,#REF!</definedName>
    <definedName name="A125604000A">#REF!,#REF!</definedName>
    <definedName name="A125604008V">#REF!,#REF!</definedName>
    <definedName name="A125604016V">#REF!,#REF!</definedName>
    <definedName name="A125604024V">#REF!,#REF!</definedName>
    <definedName name="A125604032V">#REF!,#REF!</definedName>
    <definedName name="A125604040V">#REF!,#REF!</definedName>
    <definedName name="A125604048L">#REF!,#REF!</definedName>
    <definedName name="A125604056L">#REF!,#REF!</definedName>
    <definedName name="A125604064L">#REF!,#REF!</definedName>
    <definedName name="A125604072L">#REF!,#REF!</definedName>
    <definedName name="A125604080L">#REF!,#REF!</definedName>
    <definedName name="A125604088F">#REF!,#REF!</definedName>
    <definedName name="A125604096F">#REF!,#REF!</definedName>
    <definedName name="A125604104V">#REF!,#REF!</definedName>
    <definedName name="A125604112V">#REF!,#REF!</definedName>
    <definedName name="A125604120V">#REF!,#REF!</definedName>
    <definedName name="A125604128L">#REF!,#REF!</definedName>
    <definedName name="A125604136L">#REF!,#REF!</definedName>
    <definedName name="A125604144L">#REF!,#REF!</definedName>
    <definedName name="A125604152L">#REF!,#REF!</definedName>
    <definedName name="A125604160L">#REF!,#REF!</definedName>
    <definedName name="A125604168F">#REF!,#REF!</definedName>
    <definedName name="A125604176F">#REF!,#REF!</definedName>
    <definedName name="A125604184F">#REF!,#REF!</definedName>
    <definedName name="A125604192F">#REF!,#REF!</definedName>
    <definedName name="A125604200V">#REF!,#REF!</definedName>
    <definedName name="A125604208L">#REF!,#REF!</definedName>
    <definedName name="A125604216L">#REF!,#REF!</definedName>
    <definedName name="A125604224L">#REF!,#REF!</definedName>
    <definedName name="A125604232L">#REF!,#REF!</definedName>
    <definedName name="A125604240L">#REF!,#REF!</definedName>
    <definedName name="A125604248F">#REF!,#REF!</definedName>
    <definedName name="A125604256F">#REF!,#REF!</definedName>
    <definedName name="A125604264F">#REF!,#REF!</definedName>
    <definedName name="A125604272F">#REF!,#REF!</definedName>
    <definedName name="A125604280F">#REF!,#REF!</definedName>
    <definedName name="A125604288X">#REF!,#REF!</definedName>
    <definedName name="A125604296X">#REF!,#REF!</definedName>
    <definedName name="A125604304L">#REF!,#REF!</definedName>
    <definedName name="A125604312L">#REF!,#REF!</definedName>
    <definedName name="A125604320L">#REF!,#REF!</definedName>
    <definedName name="A125604328F">#REF!,#REF!</definedName>
    <definedName name="A125604336F">#REF!,#REF!</definedName>
    <definedName name="A125604344F">#REF!,#REF!</definedName>
    <definedName name="A125604352F">#REF!,#REF!</definedName>
    <definedName name="A125604360F">#REF!,#REF!</definedName>
    <definedName name="A125604368X">#REF!,#REF!</definedName>
    <definedName name="A125604376X">#REF!,#REF!</definedName>
    <definedName name="A125604384X">#REF!,#REF!</definedName>
    <definedName name="A125604392X">#REF!,#REF!</definedName>
    <definedName name="A125604400L">#REF!,#REF!</definedName>
    <definedName name="A125604408F">#REF!,#REF!</definedName>
    <definedName name="A125604416F">#REF!,#REF!</definedName>
    <definedName name="A125604424F">#REF!,#REF!</definedName>
    <definedName name="A125604432F">#REF!,#REF!</definedName>
    <definedName name="A125604440F">#REF!,#REF!</definedName>
    <definedName name="A125604448X">#REF!,#REF!</definedName>
    <definedName name="A125604456X">#REF!,#REF!</definedName>
    <definedName name="A125604464X">#REF!,#REF!</definedName>
    <definedName name="A125604472X">#REF!,#REF!</definedName>
    <definedName name="A125604480X">#REF!,#REF!</definedName>
    <definedName name="A125604488T">#REF!,#REF!</definedName>
    <definedName name="A125604496T">#REF!,#REF!</definedName>
    <definedName name="A125604504F">#REF!,#REF!</definedName>
    <definedName name="A125604512F">#REF!,#REF!</definedName>
    <definedName name="A125604520F">#REF!,#REF!</definedName>
    <definedName name="A125604528X">#REF!,#REF!</definedName>
    <definedName name="A125604536X">#REF!,#REF!</definedName>
    <definedName name="A125604544X">#REF!,#REF!</definedName>
    <definedName name="A125604552X">#REF!,#REF!</definedName>
    <definedName name="A125604560X">#REF!,#REF!</definedName>
    <definedName name="A125604568T">#REF!,#REF!</definedName>
    <definedName name="A125604576T">#REF!,#REF!</definedName>
    <definedName name="A125604584T">#REF!,#REF!</definedName>
    <definedName name="A125604592T">#REF!,#REF!</definedName>
    <definedName name="A125604600F">#REF!,#REF!</definedName>
    <definedName name="A125604608X">#REF!,#REF!</definedName>
    <definedName name="A125604616X">#REF!,#REF!</definedName>
    <definedName name="A125604624X">#REF!,#REF!</definedName>
    <definedName name="A125604632X">#REF!,#REF!</definedName>
    <definedName name="A125604640X">#REF!,#REF!</definedName>
    <definedName name="A125604648T">#REF!,#REF!</definedName>
    <definedName name="A125604656T">#REF!,#REF!</definedName>
    <definedName name="A125604664T">#REF!,#REF!</definedName>
    <definedName name="A125604672T">#REF!,#REF!</definedName>
    <definedName name="A125604680T">#REF!,#REF!</definedName>
    <definedName name="A125604688K">#REF!,#REF!</definedName>
    <definedName name="A125604696K">#REF!,#REF!</definedName>
    <definedName name="A125604704X">#REF!,#REF!</definedName>
    <definedName name="A125604712X">#REF!,#REF!</definedName>
    <definedName name="A125604720X">#REF!,#REF!</definedName>
    <definedName name="A125604728T">#REF!,#REF!</definedName>
    <definedName name="A125604736T">#REF!,#REF!</definedName>
    <definedName name="A125604744T">#REF!,#REF!</definedName>
    <definedName name="A125604752T">#REF!,#REF!</definedName>
    <definedName name="A125604760T">#REF!,#REF!</definedName>
    <definedName name="A125604768K">#REF!,#REF!</definedName>
    <definedName name="A125604776K">#REF!,#REF!</definedName>
    <definedName name="A125604784K">#REF!,#REF!</definedName>
    <definedName name="A125604792K">#REF!,#REF!</definedName>
    <definedName name="A125604800X">#REF!,#REF!</definedName>
    <definedName name="A125604808T">#REF!,#REF!</definedName>
    <definedName name="A125604816T">#REF!,#REF!</definedName>
    <definedName name="A125604824T">#REF!,#REF!</definedName>
    <definedName name="A125604832T">#REF!,#REF!</definedName>
    <definedName name="A125604840T">#REF!,#REF!</definedName>
    <definedName name="A125604848K">#REF!,#REF!</definedName>
    <definedName name="A125604856K">#REF!,#REF!</definedName>
    <definedName name="A125604864K">#REF!,#REF!</definedName>
    <definedName name="A125604872K">#REF!,#REF!</definedName>
    <definedName name="A125604880K">#REF!,#REF!</definedName>
    <definedName name="A125604888C">#REF!,#REF!</definedName>
    <definedName name="A125604896C">#REF!,#REF!</definedName>
    <definedName name="A125604904T">#REF!,#REF!</definedName>
    <definedName name="A125604912T">#REF!,#REF!</definedName>
    <definedName name="A125604920T">#REF!,#REF!</definedName>
    <definedName name="A125604928K">#REF!,#REF!</definedName>
    <definedName name="A125604936K">#REF!,#REF!</definedName>
    <definedName name="A125604944K">#REF!,#REF!</definedName>
    <definedName name="A125604952K">#REF!,#REF!</definedName>
    <definedName name="A125604960K">#REF!,#REF!</definedName>
    <definedName name="A125604968C">#REF!,#REF!</definedName>
    <definedName name="A125604976C">#REF!,#REF!</definedName>
    <definedName name="A125604984C">#REF!,#REF!</definedName>
    <definedName name="A125604992C">#REF!,#REF!</definedName>
    <definedName name="A125605000V">#REF!,#REF!</definedName>
    <definedName name="A125605008L">#REF!,#REF!</definedName>
    <definedName name="A125605016L">#REF!,#REF!</definedName>
    <definedName name="A125605024L">#REF!,#REF!</definedName>
    <definedName name="A125605032L">#REF!,#REF!</definedName>
    <definedName name="A125605040L">#REF!,#REF!</definedName>
    <definedName name="A125605048F">#REF!,#REF!</definedName>
    <definedName name="A125605056F">#REF!,#REF!</definedName>
    <definedName name="A125605064F">#REF!,#REF!</definedName>
    <definedName name="A125605072F">#REF!,#REF!</definedName>
    <definedName name="A125605080F">#REF!,#REF!</definedName>
    <definedName name="A125605088X">#REF!,#REF!</definedName>
    <definedName name="A125605096X">#REF!,#REF!</definedName>
    <definedName name="A125605104L">#REF!,#REF!</definedName>
    <definedName name="A125605112L">#REF!,#REF!</definedName>
    <definedName name="A125605120L">#REF!,#REF!</definedName>
    <definedName name="A125605128F">#REF!,#REF!</definedName>
    <definedName name="A125605136F">#REF!,#REF!</definedName>
    <definedName name="A125605144F">#REF!,#REF!</definedName>
    <definedName name="A125605152F">#REF!,#REF!</definedName>
    <definedName name="A125605160F">#REF!,#REF!</definedName>
    <definedName name="A125605168X">#REF!,#REF!</definedName>
    <definedName name="A125605176X">#REF!,#REF!</definedName>
    <definedName name="A125605184X">#REF!,#REF!</definedName>
    <definedName name="A125605192X">#REF!,#REF!</definedName>
    <definedName name="A125605200L">#REF!,#REF!</definedName>
    <definedName name="A125605208F">#REF!,#REF!</definedName>
    <definedName name="A125605216F">#REF!,#REF!</definedName>
    <definedName name="A125605224F">#REF!,#REF!</definedName>
    <definedName name="A125605232F">#REF!,#REF!</definedName>
    <definedName name="A125605240F">#REF!,#REF!</definedName>
    <definedName name="A125605248X">#REF!,#REF!</definedName>
    <definedName name="A125605256X">#REF!,#REF!</definedName>
    <definedName name="A125605264X">#REF!,#REF!</definedName>
    <definedName name="A125605272X">#REF!,#REF!</definedName>
    <definedName name="A125605280X">#REF!,#REF!</definedName>
    <definedName name="A125605288T">#REF!,#REF!</definedName>
    <definedName name="A125605296T">#REF!,#REF!</definedName>
    <definedName name="A125605304F">#REF!,#REF!</definedName>
    <definedName name="A125605312F">#REF!,#REF!</definedName>
    <definedName name="A125605320F">#REF!,#REF!</definedName>
    <definedName name="A125605328X">#REF!,#REF!</definedName>
    <definedName name="A125605336X">#REF!,#REF!</definedName>
    <definedName name="A125605344X">#REF!,#REF!</definedName>
    <definedName name="A125605352X">#REF!,#REF!</definedName>
    <definedName name="A125605360X">#REF!,#REF!</definedName>
    <definedName name="A125605368T">#REF!,#REF!</definedName>
    <definedName name="A125605376T">#REF!,#REF!</definedName>
    <definedName name="A125605384T">#REF!,#REF!</definedName>
    <definedName name="A125605392T">#REF!,#REF!</definedName>
    <definedName name="A125605400F">#REF!,#REF!</definedName>
    <definedName name="A125605408X">#REF!,#REF!</definedName>
    <definedName name="A125605416X">#REF!,#REF!</definedName>
    <definedName name="A125605424X">#REF!,#REF!</definedName>
    <definedName name="A125605432X">#REF!,#REF!</definedName>
    <definedName name="A125605440X">#REF!,#REF!</definedName>
    <definedName name="A125605448T">#REF!,#REF!</definedName>
    <definedName name="A125605456T">#REF!,#REF!</definedName>
    <definedName name="A125605464T">#REF!,#REF!</definedName>
    <definedName name="A125605472T">#REF!,#REF!</definedName>
    <definedName name="A125605480T">#REF!,#REF!</definedName>
    <definedName name="A125605488K">#REF!,#REF!</definedName>
    <definedName name="A125605496K">#REF!,#REF!</definedName>
    <definedName name="A125605504X">#REF!,#REF!</definedName>
    <definedName name="A125605512X">#REF!,#REF!</definedName>
    <definedName name="A125605520X">#REF!,#REF!</definedName>
    <definedName name="A125605528T">#REF!,#REF!</definedName>
    <definedName name="A125605536T">#REF!,#REF!</definedName>
    <definedName name="A125605544T">#REF!,#REF!</definedName>
    <definedName name="A125605552T">#REF!,#REF!</definedName>
    <definedName name="A125605560T">#REF!,#REF!</definedName>
    <definedName name="A125605568K">#REF!,#REF!</definedName>
    <definedName name="A125605576K">#REF!,#REF!</definedName>
    <definedName name="A125605584K">#REF!,#REF!</definedName>
    <definedName name="A125605592K">#REF!,#REF!</definedName>
    <definedName name="A125605600X">#REF!,#REF!</definedName>
    <definedName name="A125605608T">#REF!,#REF!</definedName>
    <definedName name="A125605616T">#REF!,#REF!</definedName>
    <definedName name="A125605624T">#REF!,#REF!</definedName>
    <definedName name="A125605632T">#REF!,#REF!</definedName>
    <definedName name="A125605640T">#REF!,#REF!</definedName>
    <definedName name="A125605648K">#REF!,#REF!</definedName>
    <definedName name="A125605656K">#REF!,#REF!</definedName>
    <definedName name="A125605664K">#REF!,#REF!</definedName>
    <definedName name="A125605672K">#REF!,#REF!</definedName>
    <definedName name="A125605680K">#REF!,#REF!</definedName>
    <definedName name="A125605688C">#REF!,#REF!</definedName>
    <definedName name="A125605696C">#REF!,#REF!</definedName>
    <definedName name="A125605704T">#REF!,#REF!</definedName>
    <definedName name="A125605712T">#REF!,#REF!</definedName>
    <definedName name="A125605720T">#REF!,#REF!</definedName>
    <definedName name="A125605728K">#REF!,#REF!</definedName>
    <definedName name="A125605736K">#REF!,#REF!</definedName>
    <definedName name="A125605744K">#REF!,#REF!</definedName>
    <definedName name="A125605752K">#REF!,#REF!</definedName>
    <definedName name="A125605760K">#REF!,#REF!</definedName>
    <definedName name="A125605768C">#REF!,#REF!</definedName>
    <definedName name="A125605776C">#REF!,#REF!</definedName>
    <definedName name="A125605784C">#REF!,#REF!</definedName>
    <definedName name="A125605792C">#REF!,#REF!</definedName>
    <definedName name="A125605800T">#REF!,#REF!</definedName>
    <definedName name="A125605808K">#REF!,#REF!</definedName>
    <definedName name="A125605816K">#REF!,#REF!</definedName>
    <definedName name="A125605824K">#REF!,#REF!</definedName>
    <definedName name="A125605832K">#REF!,#REF!</definedName>
    <definedName name="A125605840K">#REF!,#REF!</definedName>
    <definedName name="A125605848C">#REF!,#REF!</definedName>
    <definedName name="A125605856C">#REF!,#REF!</definedName>
    <definedName name="A125605864C">#REF!,#REF!</definedName>
    <definedName name="A125605872C">#REF!,#REF!</definedName>
    <definedName name="A125605880C">#REF!,#REF!</definedName>
    <definedName name="A125605888W">#REF!,#REF!</definedName>
    <definedName name="A125605896W">#REF!,#REF!</definedName>
    <definedName name="A125605904K">#REF!,#REF!</definedName>
    <definedName name="A125605912K">#REF!,#REF!</definedName>
    <definedName name="A125605920K">#REF!,#REF!</definedName>
    <definedName name="A125605928C">#REF!,#REF!</definedName>
    <definedName name="A125605936C">#REF!,#REF!</definedName>
    <definedName name="A125605944C">#REF!,#REF!</definedName>
    <definedName name="A125605952C">#REF!,#REF!</definedName>
    <definedName name="A125605960C">#REF!,#REF!</definedName>
    <definedName name="A125605968W">#REF!,#REF!</definedName>
    <definedName name="A125605976W">#REF!,#REF!</definedName>
    <definedName name="A125605984W">#REF!,#REF!</definedName>
    <definedName name="A125605992W">#REF!,#REF!</definedName>
    <definedName name="A125606000L">#REF!,#REF!</definedName>
    <definedName name="A125606008F">#REF!,#REF!</definedName>
    <definedName name="A125606016F">#REF!,#REF!</definedName>
    <definedName name="A125606024F">#REF!,#REF!</definedName>
    <definedName name="A125606032F">#REF!,#REF!</definedName>
    <definedName name="A125606040F">#REF!,#REF!</definedName>
    <definedName name="A125606048X">#REF!,#REF!</definedName>
    <definedName name="A125606056X">#REF!,#REF!</definedName>
    <definedName name="A125606064X">#REF!,#REF!</definedName>
    <definedName name="A125606072X">#REF!,#REF!</definedName>
    <definedName name="A125606080X">#REF!,#REF!</definedName>
    <definedName name="A125606088T">#REF!,#REF!</definedName>
    <definedName name="A125606096T">#REF!,#REF!</definedName>
    <definedName name="A125606104F">#REF!,#REF!</definedName>
    <definedName name="A125606112F">#REF!,#REF!</definedName>
    <definedName name="A125606120F">#REF!,#REF!</definedName>
    <definedName name="A125606128X">#REF!,#REF!</definedName>
    <definedName name="A125606136X">#REF!,#REF!</definedName>
    <definedName name="A125606144X">#REF!,#REF!</definedName>
    <definedName name="A125606152X">#REF!,#REF!</definedName>
    <definedName name="A125606160X">#REF!,#REF!</definedName>
    <definedName name="A125606168T">#REF!,#REF!</definedName>
    <definedName name="A125606176T">#REF!,#REF!</definedName>
    <definedName name="A125606184T">#REF!,#REF!</definedName>
    <definedName name="A125606192T">#REF!,#REF!</definedName>
    <definedName name="A125606200F">#REF!,#REF!</definedName>
    <definedName name="A125606208X">#REF!,#REF!</definedName>
    <definedName name="A125606216X">#REF!,#REF!</definedName>
    <definedName name="A125606224X">#REF!,#REF!</definedName>
    <definedName name="A125606232X">#REF!,#REF!</definedName>
    <definedName name="A125606240X">#REF!,#REF!</definedName>
    <definedName name="A125606248T">#REF!,#REF!</definedName>
    <definedName name="A125606256T">#REF!,#REF!</definedName>
    <definedName name="A125606264T">#REF!,#REF!</definedName>
    <definedName name="A125606272T">#REF!,#REF!</definedName>
    <definedName name="A125606280T">#REF!,#REF!</definedName>
    <definedName name="A125606288K">#REF!,#REF!</definedName>
    <definedName name="A125606296K">#REF!,#REF!</definedName>
    <definedName name="A125606304X">#REF!,#REF!</definedName>
    <definedName name="A125606312X">#REF!,#REF!</definedName>
    <definedName name="A125606320X">#REF!,#REF!</definedName>
    <definedName name="A125606328T">#REF!,#REF!</definedName>
    <definedName name="A125606336T">#REF!,#REF!</definedName>
    <definedName name="A125606344T">#REF!,#REF!</definedName>
    <definedName name="A125606352T">#REF!,#REF!</definedName>
    <definedName name="A125606360T">#REF!,#REF!</definedName>
    <definedName name="A125606368K">#REF!,#REF!</definedName>
    <definedName name="A125606376K">#REF!,#REF!</definedName>
    <definedName name="A125606384K">#REF!,#REF!</definedName>
    <definedName name="A125606392K">#REF!,#REF!</definedName>
    <definedName name="A125606400X">#REF!,#REF!</definedName>
    <definedName name="A125606408T">#REF!,#REF!</definedName>
    <definedName name="A125606416T">#REF!,#REF!</definedName>
    <definedName name="A125606424T">#REF!,#REF!</definedName>
    <definedName name="A125606432T">#REF!,#REF!</definedName>
    <definedName name="A125606440T">#REF!,#REF!</definedName>
    <definedName name="A125606448K">#REF!,#REF!</definedName>
    <definedName name="A125606456K">#REF!,#REF!</definedName>
    <definedName name="A125606464K">#REF!,#REF!</definedName>
    <definedName name="A125606472K">#REF!,#REF!</definedName>
    <definedName name="A125606480K">#REF!,#REF!</definedName>
    <definedName name="A125606488C">#REF!,#REF!</definedName>
    <definedName name="A125606496C">#REF!,#REF!</definedName>
    <definedName name="A125606504T">#REF!,#REF!</definedName>
    <definedName name="A125606512T">#REF!,#REF!</definedName>
    <definedName name="A125606520T">#REF!,#REF!</definedName>
    <definedName name="A125606528K">#REF!,#REF!</definedName>
    <definedName name="A125606536K">#REF!,#REF!</definedName>
    <definedName name="A125606544K">#REF!,#REF!</definedName>
    <definedName name="A125606552K">#REF!,#REF!</definedName>
    <definedName name="A125606560K">#REF!,#REF!</definedName>
    <definedName name="A125606568C">#REF!,#REF!</definedName>
    <definedName name="A125606576C">#REF!,#REF!</definedName>
    <definedName name="A125606584C">#REF!,#REF!</definedName>
    <definedName name="A125606592C">#REF!,#REF!</definedName>
    <definedName name="A125606600T">#REF!,#REF!</definedName>
    <definedName name="A125606608K">#REF!,#REF!</definedName>
    <definedName name="A125606616K">#REF!,#REF!</definedName>
    <definedName name="A125606624K">#REF!,#REF!</definedName>
    <definedName name="A125606632K">#REF!,#REF!</definedName>
    <definedName name="A125606640K">#REF!,#REF!</definedName>
    <definedName name="A125606648C">#REF!,#REF!</definedName>
    <definedName name="A125606656C">#REF!,#REF!</definedName>
    <definedName name="A125606664C">#REF!,#REF!</definedName>
    <definedName name="A125606672C">#REF!,#REF!</definedName>
    <definedName name="A125606680C">#REF!,#REF!</definedName>
    <definedName name="A125606688W">#REF!,#REF!</definedName>
    <definedName name="A125606696W">#REF!,#REF!</definedName>
    <definedName name="A125606704K">#REF!,#REF!</definedName>
    <definedName name="A125606712K">#REF!,#REF!</definedName>
    <definedName name="A125606720K">#REF!,#REF!</definedName>
    <definedName name="A125606728C">#REF!,#REF!</definedName>
    <definedName name="A125606736C">#REF!,#REF!</definedName>
    <definedName name="A125606744C">#REF!,#REF!</definedName>
    <definedName name="A125606752C">#REF!,#REF!</definedName>
    <definedName name="A125606760C">#REF!,#REF!</definedName>
    <definedName name="A125606768W">#REF!,#REF!</definedName>
    <definedName name="A125606776W">#REF!,#REF!</definedName>
    <definedName name="A125606784W">#REF!,#REF!</definedName>
    <definedName name="A125606792W">#REF!,#REF!</definedName>
    <definedName name="A125606800K">#REF!,#REF!</definedName>
    <definedName name="A125606808C">#REF!,#REF!</definedName>
    <definedName name="A125606816C">#REF!,#REF!</definedName>
    <definedName name="A125606824C">#REF!,#REF!</definedName>
    <definedName name="A125606832C">#REF!,#REF!</definedName>
    <definedName name="A125606840C">#REF!,#REF!</definedName>
    <definedName name="A125606848W">#REF!,#REF!</definedName>
    <definedName name="A125606856W">#REF!,#REF!</definedName>
    <definedName name="A125606864W">#REF!,#REF!</definedName>
    <definedName name="A125606872W">#REF!,#REF!</definedName>
    <definedName name="A125606880W">#REF!,#REF!</definedName>
    <definedName name="A125606888R">#REF!,#REF!</definedName>
    <definedName name="A125606896R">#REF!,#REF!</definedName>
    <definedName name="A125606904C">#REF!,#REF!</definedName>
    <definedName name="A125606912C">#REF!,#REF!</definedName>
    <definedName name="A125606920C">#REF!,#REF!</definedName>
    <definedName name="A125606928W">#REF!,#REF!</definedName>
    <definedName name="A125606936W">#REF!,#REF!</definedName>
    <definedName name="A125606944W">#REF!,#REF!</definedName>
    <definedName name="A125606952W">#REF!,#REF!</definedName>
    <definedName name="A125606960W">#REF!,#REF!</definedName>
    <definedName name="A125606968R">#REF!,#REF!</definedName>
    <definedName name="A125606976R">#REF!,#REF!</definedName>
    <definedName name="A125606984R">#REF!,#REF!</definedName>
    <definedName name="A125606992R">#REF!,#REF!</definedName>
    <definedName name="A125607000F">#REF!,#REF!</definedName>
    <definedName name="A125607008X">#REF!,#REF!</definedName>
    <definedName name="A125607016X">#REF!,#REF!</definedName>
    <definedName name="A125607024X">#REF!,#REF!</definedName>
    <definedName name="A125607032X">#REF!,#REF!</definedName>
    <definedName name="A125607040X">#REF!,#REF!</definedName>
    <definedName name="A125607048T">#REF!,#REF!</definedName>
    <definedName name="A125607056T">#REF!,#REF!</definedName>
    <definedName name="A125607064T">#REF!,#REF!</definedName>
    <definedName name="A125607072T">#REF!,#REF!</definedName>
    <definedName name="A125607080T">#REF!,#REF!</definedName>
    <definedName name="A125607088K">#REF!,#REF!</definedName>
    <definedName name="A125607096K">#REF!,#REF!</definedName>
    <definedName name="A125607104X">#REF!,#REF!</definedName>
    <definedName name="A125607112X">#REF!,#REF!</definedName>
    <definedName name="A125607120X">#REF!,#REF!</definedName>
    <definedName name="A125607128T">#REF!,#REF!</definedName>
    <definedName name="A125607136T">#REF!,#REF!</definedName>
    <definedName name="A125607144T">#REF!,#REF!</definedName>
    <definedName name="A125607152T">#REF!,#REF!</definedName>
    <definedName name="A125607160T">#REF!,#REF!</definedName>
    <definedName name="A125607168K">#REF!,#REF!</definedName>
    <definedName name="A125607176K">#REF!,#REF!</definedName>
    <definedName name="A125607184K">#REF!,#REF!</definedName>
    <definedName name="A125607192K">#REF!,#REF!</definedName>
    <definedName name="A125607200X">#REF!,#REF!</definedName>
    <definedName name="A125607208T">#REF!,#REF!</definedName>
    <definedName name="A125607216T">#REF!,#REF!</definedName>
    <definedName name="A125607224T">#REF!,#REF!</definedName>
    <definedName name="A125607232T">#REF!,#REF!</definedName>
    <definedName name="A125607240T">#REF!,#REF!</definedName>
    <definedName name="A125607248K">#REF!,#REF!</definedName>
    <definedName name="A125607256K">#REF!,#REF!</definedName>
    <definedName name="A125607264K">#REF!,#REF!</definedName>
    <definedName name="A125607272K">#REF!,#REF!</definedName>
    <definedName name="A125607280K">#REF!,#REF!</definedName>
    <definedName name="A125607288C">#REF!,#REF!</definedName>
    <definedName name="A125607296C">#REF!,#REF!</definedName>
    <definedName name="A125607304T">#REF!,#REF!</definedName>
    <definedName name="A125607312T">#REF!,#REF!</definedName>
    <definedName name="A125607320T">#REF!,#REF!</definedName>
    <definedName name="A125607328K">#REF!,#REF!</definedName>
    <definedName name="A125607336K">#REF!,#REF!</definedName>
    <definedName name="A125607344K">#REF!,#REF!</definedName>
    <definedName name="A125607352K">#REF!,#REF!</definedName>
    <definedName name="A125607360K">#REF!,#REF!</definedName>
    <definedName name="A125607368C">#REF!,#REF!</definedName>
    <definedName name="A125607376C">#REF!,#REF!</definedName>
    <definedName name="A125607384C">#REF!,#REF!</definedName>
    <definedName name="A125607392C">#REF!,#REF!</definedName>
    <definedName name="A125607400T">#REF!,#REF!</definedName>
    <definedName name="A125607408K">#REF!,#REF!</definedName>
    <definedName name="A125607416K">#REF!,#REF!</definedName>
    <definedName name="A125607424K">#REF!,#REF!</definedName>
    <definedName name="A125607432K">#REF!,#REF!</definedName>
    <definedName name="A125607440K">#REF!,#REF!</definedName>
    <definedName name="A125607448C">#REF!,#REF!</definedName>
    <definedName name="A125607456C">#REF!,#REF!</definedName>
    <definedName name="A125607464C">#REF!,#REF!</definedName>
    <definedName name="A125607472C">#REF!,#REF!</definedName>
    <definedName name="A125607480C">#REF!,#REF!</definedName>
    <definedName name="A125607488W">#REF!,#REF!</definedName>
    <definedName name="A125607496W">#REF!,#REF!</definedName>
    <definedName name="A125607504K">#REF!,#REF!</definedName>
    <definedName name="A125607512K">#REF!,#REF!</definedName>
    <definedName name="A125607520K">#REF!,#REF!</definedName>
    <definedName name="A125607528C">#REF!,#REF!</definedName>
    <definedName name="A125607536C">#REF!,#REF!</definedName>
    <definedName name="A125607544C">#REF!,#REF!</definedName>
    <definedName name="A125607552C">#REF!,#REF!</definedName>
    <definedName name="A125607560C">#REF!,#REF!</definedName>
    <definedName name="A125607568W">#REF!,#REF!</definedName>
    <definedName name="A125607576W">#REF!,#REF!</definedName>
    <definedName name="A125607584W">#REF!,#REF!</definedName>
    <definedName name="A125607592W">#REF!,#REF!</definedName>
    <definedName name="A125607600K">#REF!,#REF!</definedName>
    <definedName name="A125607608C">#REF!,#REF!</definedName>
    <definedName name="A125607616C">#REF!,#REF!</definedName>
    <definedName name="A125607624C">#REF!,#REF!</definedName>
    <definedName name="A125607632C">#REF!,#REF!</definedName>
    <definedName name="A125607640C">#REF!,#REF!</definedName>
    <definedName name="A125607648W">#REF!,#REF!</definedName>
    <definedName name="A125607656W">#REF!,#REF!</definedName>
    <definedName name="A125607664W">#REF!,#REF!</definedName>
    <definedName name="A125607672W">#REF!,#REF!</definedName>
    <definedName name="A125607680W">#REF!,#REF!</definedName>
    <definedName name="A125607688R">#REF!,#REF!</definedName>
    <definedName name="A125607696R">#REF!,#REF!</definedName>
    <definedName name="A125607704C">#REF!,#REF!</definedName>
    <definedName name="A125607712C">#REF!,#REF!</definedName>
    <definedName name="A125607720C">#REF!,#REF!</definedName>
    <definedName name="A125607728W">#REF!,#REF!</definedName>
    <definedName name="A125607736W">#REF!,#REF!</definedName>
    <definedName name="A125607744W">#REF!,#REF!</definedName>
    <definedName name="A125607752W">#REF!,#REF!</definedName>
    <definedName name="A125607760W">#REF!,#REF!</definedName>
    <definedName name="A125607768R">#REF!,#REF!</definedName>
    <definedName name="A125607776R">#REF!,#REF!</definedName>
    <definedName name="A125607784R">#REF!,#REF!</definedName>
    <definedName name="A125607792R">#REF!,#REF!</definedName>
    <definedName name="A125607800C">#REF!,#REF!</definedName>
    <definedName name="A125607808W">#REF!,#REF!</definedName>
    <definedName name="A125607816W">#REF!,#REF!</definedName>
    <definedName name="A125607824W">#REF!,#REF!</definedName>
    <definedName name="A125607832W">#REF!,#REF!</definedName>
    <definedName name="A125607840W">#REF!,#REF!</definedName>
    <definedName name="A125607848R">#REF!,#REF!</definedName>
    <definedName name="A125607856R">#REF!,#REF!</definedName>
    <definedName name="A125607864R">#REF!,#REF!</definedName>
    <definedName name="A125607872R">#REF!,#REF!</definedName>
    <definedName name="A125607880R">#REF!,#REF!</definedName>
    <definedName name="A125607882V">#REF!,#REF!</definedName>
    <definedName name="A125607888J">#REF!,#REF!</definedName>
    <definedName name="A125607890V">#REF!,#REF!</definedName>
    <definedName name="A125607896J">#REF!,#REF!</definedName>
    <definedName name="A125607898L">#REF!,#REF!</definedName>
    <definedName name="A125607904W">#REF!,#REF!</definedName>
    <definedName name="A125607906A">#REF!,#REF!</definedName>
    <definedName name="A125607912W">#REF!,#REF!</definedName>
    <definedName name="A125607914A">#REF!,#REF!</definedName>
    <definedName name="A125607920W">#REF!,#REF!</definedName>
    <definedName name="A125607922A">#REF!,#REF!</definedName>
    <definedName name="A125607928R">#REF!,#REF!</definedName>
    <definedName name="A125607930A">#REF!,#REF!</definedName>
    <definedName name="A125607936R">#REF!,#REF!</definedName>
    <definedName name="A125607938V">#REF!,#REF!</definedName>
    <definedName name="A125607944R">#REF!,#REF!</definedName>
    <definedName name="A125607946V">#REF!,#REF!</definedName>
    <definedName name="A125607952R">#REF!,#REF!</definedName>
    <definedName name="A125607954V">#REF!,#REF!</definedName>
    <definedName name="A125607960R">#REF!,#REF!</definedName>
    <definedName name="A125607962V">#REF!,#REF!</definedName>
    <definedName name="A125607968J">#REF!,#REF!</definedName>
    <definedName name="A125607970V">#REF!,#REF!</definedName>
    <definedName name="A125607976J">#REF!,#REF!</definedName>
    <definedName name="A125607978L">#REF!,#REF!</definedName>
    <definedName name="A125607984J">#REF!,#REF!</definedName>
    <definedName name="A125607986L">#REF!,#REF!</definedName>
    <definedName name="A125607992J">#REF!,#REF!</definedName>
    <definedName name="A125607994L">#REF!,#REF!</definedName>
    <definedName name="A125608000X">#REF!,#REF!</definedName>
    <definedName name="A125608002C">#REF!,#REF!</definedName>
    <definedName name="A125608008T">#REF!,#REF!</definedName>
    <definedName name="A125608010C">#REF!,#REF!</definedName>
    <definedName name="A125608016T">#REF!,#REF!</definedName>
    <definedName name="A125608018W">#REF!,#REF!</definedName>
    <definedName name="A125608024T">#REF!,#REF!</definedName>
    <definedName name="A125608026W">#REF!,#REF!</definedName>
    <definedName name="A125608032T">#REF!,#REF!</definedName>
    <definedName name="A125608034W">#REF!,#REF!</definedName>
    <definedName name="A125608040T">#REF!,#REF!</definedName>
    <definedName name="A125608042W">#REF!,#REF!</definedName>
    <definedName name="A125608048K">#REF!,#REF!</definedName>
    <definedName name="A125608050W">#REF!,#REF!</definedName>
    <definedName name="A125608056K">#REF!,#REF!</definedName>
    <definedName name="A125608058R">#REF!,#REF!</definedName>
    <definedName name="A125608064K">#REF!,#REF!</definedName>
    <definedName name="A125608066R">#REF!,#REF!</definedName>
    <definedName name="A125608072K">#REF!,#REF!</definedName>
    <definedName name="A125608074R">#REF!,#REF!</definedName>
    <definedName name="A125608080K">#REF!,#REF!</definedName>
    <definedName name="A125608082R">#REF!,#REF!</definedName>
    <definedName name="A125608088C">#REF!,#REF!</definedName>
    <definedName name="A125608090R">#REF!,#REF!</definedName>
    <definedName name="A125608096C">#REF!,#REF!</definedName>
    <definedName name="A125608098J">#REF!,#REF!</definedName>
    <definedName name="A125608104T">#REF!,#REF!</definedName>
    <definedName name="A125608106W">#REF!,#REF!</definedName>
    <definedName name="A125608112T">#REF!,#REF!</definedName>
    <definedName name="A125608114W">#REF!,#REF!</definedName>
    <definedName name="A125608120T">#REF!,#REF!</definedName>
    <definedName name="A125608122W">#REF!,#REF!</definedName>
    <definedName name="A125608128K">#REF!,#REF!</definedName>
    <definedName name="A125608130W">#REF!,#REF!</definedName>
    <definedName name="A125608136K">#REF!,#REF!</definedName>
    <definedName name="A125608138R">#REF!,#REF!</definedName>
    <definedName name="A125608144K">#REF!,#REF!</definedName>
    <definedName name="A125608146R">#REF!,#REF!</definedName>
    <definedName name="A125608152K">#REF!,#REF!</definedName>
    <definedName name="A125608154R">#REF!,#REF!</definedName>
    <definedName name="A125608160K">#REF!,#REF!</definedName>
    <definedName name="A125608162R">#REF!,#REF!</definedName>
    <definedName name="A125608168C">#REF!,#REF!</definedName>
    <definedName name="A125608170R">#REF!,#REF!</definedName>
    <definedName name="A125608176C">#REF!,#REF!</definedName>
    <definedName name="A125608178J">#REF!,#REF!</definedName>
    <definedName name="A125608184C">#REF!,#REF!</definedName>
    <definedName name="A125608186J">#REF!,#REF!</definedName>
    <definedName name="A125608192C">#REF!,#REF!</definedName>
    <definedName name="A125608194J">#REF!,#REF!</definedName>
    <definedName name="A125608200T">#REF!,#REF!</definedName>
    <definedName name="A125608202W">#REF!,#REF!</definedName>
    <definedName name="A125608208K">#REF!,#REF!</definedName>
    <definedName name="A125608210W">#REF!,#REF!</definedName>
    <definedName name="A125608216K">#REF!,#REF!</definedName>
    <definedName name="A125608218R">#REF!,#REF!</definedName>
    <definedName name="A125608224K">#REF!,#REF!</definedName>
    <definedName name="A125608226R">#REF!,#REF!</definedName>
    <definedName name="A125608232K">#REF!,#REF!</definedName>
    <definedName name="A125608234R">#REF!,#REF!</definedName>
    <definedName name="A125608240K">#REF!,#REF!</definedName>
    <definedName name="A125608242R">#REF!,#REF!</definedName>
    <definedName name="A125608248C">#REF!,#REF!</definedName>
    <definedName name="A125608250R">#REF!,#REF!</definedName>
    <definedName name="A125608256C">#REF!,#REF!</definedName>
    <definedName name="A125608258J">#REF!,#REF!</definedName>
    <definedName name="A125608264C">#REF!,#REF!</definedName>
    <definedName name="A125608266J">#REF!,#REF!</definedName>
    <definedName name="A125608272C">#REF!,#REF!</definedName>
    <definedName name="A125608274J">#REF!,#REF!</definedName>
    <definedName name="A125608280C">#REF!,#REF!</definedName>
    <definedName name="A125608282J">#REF!,#REF!</definedName>
    <definedName name="A125608288W">#REF!,#REF!</definedName>
    <definedName name="A125608290J">#REF!,#REF!</definedName>
    <definedName name="A125608296W">#REF!,#REF!</definedName>
    <definedName name="A125608298A">#REF!,#REF!</definedName>
    <definedName name="A125608304K">#REF!,#REF!</definedName>
    <definedName name="A125608306R">#REF!,#REF!</definedName>
    <definedName name="A125608312K">#REF!,#REF!</definedName>
    <definedName name="A125608314R">#REF!,#REF!</definedName>
    <definedName name="A125608320K">#REF!,#REF!</definedName>
    <definedName name="A125608322R">#REF!,#REF!</definedName>
    <definedName name="A125608328C">#REF!,#REF!</definedName>
    <definedName name="A125608330R">#REF!,#REF!</definedName>
    <definedName name="A125608336C">#REF!,#REF!</definedName>
    <definedName name="A125608338J">#REF!,#REF!</definedName>
    <definedName name="A125608344C">#REF!,#REF!</definedName>
    <definedName name="A125608346J">#REF!,#REF!</definedName>
    <definedName name="A125608352C">#REF!,#REF!</definedName>
    <definedName name="A125608354J">#REF!,#REF!</definedName>
    <definedName name="A125608360C">#REF!,#REF!</definedName>
    <definedName name="A125608362J">#REF!,#REF!</definedName>
    <definedName name="A125608368W">#REF!,#REF!</definedName>
    <definedName name="A125608370J">#REF!,#REF!</definedName>
    <definedName name="A125608376W">#REF!,#REF!</definedName>
    <definedName name="A125608378A">#REF!,#REF!</definedName>
    <definedName name="A125608384W">#REF!,#REF!</definedName>
    <definedName name="A125608386A">#REF!,#REF!</definedName>
    <definedName name="A125608392W">#REF!,#REF!</definedName>
    <definedName name="A125608394A">#REF!,#REF!</definedName>
    <definedName name="A125608400K">#REF!,#REF!</definedName>
    <definedName name="A125608402R">#REF!,#REF!</definedName>
    <definedName name="A125608408C">#REF!,#REF!</definedName>
    <definedName name="A125608410R">#REF!,#REF!</definedName>
    <definedName name="A125608416C">#REF!,#REF!</definedName>
    <definedName name="A125608418J">#REF!,#REF!</definedName>
    <definedName name="A125608424C">#REF!,#REF!</definedName>
    <definedName name="A125608426J">#REF!,#REF!</definedName>
    <definedName name="A125608432C">#REF!,#REF!</definedName>
    <definedName name="A125608434J">#REF!,#REF!</definedName>
    <definedName name="A125608440C">#REF!,#REF!</definedName>
    <definedName name="A125608442J">#REF!,#REF!</definedName>
    <definedName name="A125608448W">#REF!,#REF!</definedName>
    <definedName name="A125608450J">#REF!,#REF!</definedName>
    <definedName name="A125608456W">#REF!,#REF!</definedName>
    <definedName name="A125608458A">#REF!,#REF!</definedName>
    <definedName name="A125608464W">#REF!,#REF!</definedName>
    <definedName name="A125608466A">#REF!,#REF!</definedName>
    <definedName name="A125608472W">#REF!,#REF!</definedName>
    <definedName name="A125608474A">#REF!,#REF!</definedName>
    <definedName name="A125608480W">#REF!,#REF!</definedName>
    <definedName name="A125608482A">#REF!,#REF!</definedName>
    <definedName name="A125608488R">#REF!,#REF!</definedName>
    <definedName name="A125608490A">#REF!,#REF!</definedName>
    <definedName name="A125608496R">#REF!,#REF!</definedName>
    <definedName name="A125608498V">#REF!,#REF!</definedName>
    <definedName name="A125608504C">#REF!,#REF!</definedName>
    <definedName name="A125608506J">#REF!,#REF!</definedName>
    <definedName name="A125608512C">#REF!,#REF!</definedName>
    <definedName name="A125608514J">#REF!,#REF!</definedName>
    <definedName name="A125608520C">#REF!,#REF!</definedName>
    <definedName name="A125608522J">#REF!,#REF!</definedName>
    <definedName name="A125608528W">#REF!,#REF!</definedName>
    <definedName name="A125608530J">#REF!,#REF!</definedName>
    <definedName name="A125608536W">#REF!,#REF!</definedName>
    <definedName name="A125608538A">#REF!,#REF!</definedName>
    <definedName name="A125608544W">#REF!,#REF!</definedName>
    <definedName name="A125608546A">#REF!,#REF!</definedName>
    <definedName name="A125608552W">#REF!,#REF!</definedName>
    <definedName name="A125608554A">#REF!,#REF!</definedName>
    <definedName name="A125608560W">#REF!,#REF!</definedName>
    <definedName name="A125608562A">#REF!,#REF!</definedName>
    <definedName name="A125608568R">#REF!,#REF!</definedName>
    <definedName name="A125608570A">#REF!,#REF!</definedName>
    <definedName name="A125608576R">#REF!,#REF!</definedName>
    <definedName name="A125608578V">#REF!,#REF!</definedName>
    <definedName name="A125608584R">#REF!,#REF!</definedName>
    <definedName name="A125608586V">#REF!,#REF!</definedName>
    <definedName name="A125608592R">#REF!,#REF!</definedName>
    <definedName name="A125608594V">#REF!,#REF!</definedName>
    <definedName name="A125608600C">#REF!,#REF!</definedName>
    <definedName name="A125608602J">#REF!,#REF!</definedName>
    <definedName name="A125608608W">#REF!,#REF!</definedName>
    <definedName name="A125608610J">#REF!,#REF!</definedName>
    <definedName name="A125608616W">#REF!,#REF!</definedName>
    <definedName name="A125608618A">#REF!,#REF!</definedName>
    <definedName name="A125608624W">#REF!,#REF!</definedName>
    <definedName name="A125608626A">#REF!,#REF!</definedName>
    <definedName name="A125608632W">#REF!,#REF!</definedName>
    <definedName name="A125608634A">#REF!,#REF!</definedName>
    <definedName name="A125608640W">#REF!,#REF!</definedName>
    <definedName name="A125608642A">#REF!,#REF!</definedName>
    <definedName name="A125608648R">#REF!,#REF!</definedName>
    <definedName name="A125608650A">#REF!,#REF!</definedName>
    <definedName name="A125608656R">#REF!,#REF!</definedName>
    <definedName name="A125608658V">#REF!,#REF!</definedName>
    <definedName name="A125608664R">#REF!,#REF!</definedName>
    <definedName name="A125608666V">#REF!,#REF!</definedName>
    <definedName name="A125608672R">#REF!,#REF!</definedName>
    <definedName name="A125608674V">#REF!,#REF!</definedName>
    <definedName name="A125608680R">#REF!,#REF!</definedName>
    <definedName name="A125608682V">#REF!,#REF!</definedName>
    <definedName name="A125608688J">#REF!,#REF!</definedName>
    <definedName name="A125608690V">#REF!,#REF!</definedName>
    <definedName name="A125608696J">#REF!,#REF!</definedName>
    <definedName name="A125608698L">#REF!,#REF!</definedName>
    <definedName name="A125608704W">#REF!,#REF!</definedName>
    <definedName name="A125608706A">#REF!,#REF!</definedName>
    <definedName name="A125608712W">#REF!,#REF!</definedName>
    <definedName name="A125608714A">#REF!,#REF!</definedName>
    <definedName name="A125608720W">#REF!,#REF!</definedName>
    <definedName name="A125608722A">#REF!,#REF!</definedName>
    <definedName name="A125608728R">#REF!,#REF!</definedName>
    <definedName name="A125608730A">#REF!,#REF!</definedName>
    <definedName name="A125608736R">#REF!,#REF!</definedName>
    <definedName name="A125608738V">#REF!,#REF!</definedName>
    <definedName name="A125608744R">#REF!,#REF!</definedName>
    <definedName name="A125608746V">#REF!,#REF!</definedName>
    <definedName name="A125608752R">#REF!,#REF!</definedName>
    <definedName name="A125608754V">#REF!,#REF!</definedName>
    <definedName name="A125608760R">#REF!,#REF!</definedName>
    <definedName name="A125608762V">#REF!,#REF!</definedName>
    <definedName name="A125608768J">#REF!,#REF!</definedName>
    <definedName name="A125608770V">#REF!,#REF!</definedName>
    <definedName name="A125608776J">#REF!,#REF!</definedName>
    <definedName name="A125608778L">#REF!,#REF!</definedName>
    <definedName name="A125608784J">#REF!,#REF!</definedName>
    <definedName name="A125608786L">#REF!,#REF!</definedName>
    <definedName name="A125608792J">#REF!,#REF!</definedName>
    <definedName name="A125608794L">#REF!,#REF!</definedName>
    <definedName name="A125608800W">#REF!,#REF!</definedName>
    <definedName name="A125608802A">#REF!,#REF!</definedName>
    <definedName name="A125608808R">#REF!,#REF!</definedName>
    <definedName name="A125608810A">#REF!,#REF!</definedName>
    <definedName name="A125608816R">#REF!,#REF!</definedName>
    <definedName name="A125608818V">#REF!,#REF!</definedName>
    <definedName name="A125608824R">#REF!,#REF!</definedName>
    <definedName name="A125608826V">#REF!,#REF!</definedName>
    <definedName name="A125608832R">#REF!,#REF!</definedName>
    <definedName name="A125608834V">#REF!,#REF!</definedName>
    <definedName name="A125608840R">#REF!,#REF!</definedName>
    <definedName name="A125608842V">#REF!,#REF!</definedName>
    <definedName name="A125608848J">#REF!,#REF!</definedName>
    <definedName name="A125608850V">#REF!,#REF!</definedName>
    <definedName name="A125608856J">#REF!,#REF!</definedName>
    <definedName name="A125608858L">#REF!,#REF!</definedName>
    <definedName name="A125608864J">#REF!,#REF!</definedName>
    <definedName name="A125608866L">#REF!,#REF!</definedName>
    <definedName name="A125608872J">#REF!,#REF!</definedName>
    <definedName name="A125608874L">#REF!,#REF!</definedName>
    <definedName name="A125608880J">#REF!,#REF!</definedName>
    <definedName name="A125608882L">#REF!,#REF!</definedName>
    <definedName name="A125608888A">#REF!,#REF!</definedName>
    <definedName name="A125608890L">#REF!,#REF!</definedName>
    <definedName name="A125608896A">#REF!,#REF!</definedName>
    <definedName name="A125608898F">#REF!,#REF!</definedName>
    <definedName name="A125608904R">#REF!,#REF!</definedName>
    <definedName name="A125608906V">#REF!,#REF!</definedName>
    <definedName name="A125608912R">#REF!,#REF!</definedName>
    <definedName name="A125608914V">#REF!,#REF!</definedName>
    <definedName name="A125608920R">#REF!,#REF!</definedName>
    <definedName name="A125608922V">#REF!,#REF!</definedName>
    <definedName name="A125608928J">#REF!,#REF!</definedName>
    <definedName name="A125608930V">#REF!,#REF!</definedName>
    <definedName name="A125608936J">#REF!,#REF!</definedName>
    <definedName name="A125608938L">#REF!,#REF!</definedName>
    <definedName name="A125608944J">#REF!,#REF!</definedName>
    <definedName name="A125608946L">#REF!,#REF!</definedName>
    <definedName name="A125608952J">#REF!,#REF!</definedName>
    <definedName name="A125608954L">#REF!,#REF!</definedName>
    <definedName name="A125608960J">#REF!,#REF!</definedName>
    <definedName name="A125608962L">#REF!,#REF!</definedName>
    <definedName name="A125608968A">#REF!,#REF!</definedName>
    <definedName name="A125608970L">#REF!,#REF!</definedName>
    <definedName name="A125608976A">#REF!,#REF!</definedName>
    <definedName name="A125608978F">#REF!,#REF!</definedName>
    <definedName name="A125608984A">#REF!,#REF!</definedName>
    <definedName name="A125608986F">#REF!,#REF!</definedName>
    <definedName name="A125608992A">#REF!,#REF!</definedName>
    <definedName name="A125608994F">#REF!,#REF!</definedName>
    <definedName name="A125609000T">#REF!,#REF!</definedName>
    <definedName name="A125609002W">#REF!,#REF!</definedName>
    <definedName name="A125609008K">#REF!,#REF!</definedName>
    <definedName name="A125609010W">#REF!,#REF!</definedName>
    <definedName name="A125609016K">#REF!,#REF!</definedName>
    <definedName name="A125609018R">#REF!,#REF!</definedName>
    <definedName name="A125609024K">#REF!,#REF!</definedName>
    <definedName name="A125609026R">#REF!,#REF!</definedName>
    <definedName name="A125609032K">#REF!,#REF!</definedName>
    <definedName name="A125609034R">#REF!,#REF!</definedName>
    <definedName name="A125609040K">#REF!,#REF!</definedName>
    <definedName name="A125609042R">#REF!,#REF!</definedName>
    <definedName name="A125609048C">#REF!,#REF!</definedName>
    <definedName name="A125609050R">#REF!,#REF!</definedName>
    <definedName name="A125609056C">#REF!,#REF!</definedName>
    <definedName name="A125609058J">#REF!,#REF!</definedName>
    <definedName name="A125609064C">#REF!,#REF!</definedName>
    <definedName name="A125609066J">#REF!,#REF!</definedName>
    <definedName name="A125609072C">#REF!,#REF!</definedName>
    <definedName name="A125609074J">#REF!,#REF!</definedName>
    <definedName name="A125609080C">#REF!,#REF!</definedName>
    <definedName name="A125609082J">#REF!,#REF!</definedName>
    <definedName name="A125609088W">#REF!,#REF!</definedName>
    <definedName name="A125609090J">#REF!,#REF!</definedName>
    <definedName name="A125609096W">#REF!,#REF!</definedName>
    <definedName name="A125609098A">#REF!,#REF!</definedName>
    <definedName name="A125609104K">#REF!,#REF!</definedName>
    <definedName name="A125609106R">#REF!,#REF!</definedName>
    <definedName name="A125609112K">#REF!,#REF!</definedName>
    <definedName name="A125609114R">#REF!,#REF!</definedName>
    <definedName name="A125609120K">#REF!,#REF!</definedName>
    <definedName name="A125609122R">#REF!,#REF!</definedName>
    <definedName name="A125609128C">#REF!,#REF!</definedName>
    <definedName name="A125609130R">#REF!,#REF!</definedName>
    <definedName name="A125609136C">#REF!,#REF!</definedName>
    <definedName name="A125609138J">#REF!,#REF!</definedName>
    <definedName name="A125609144C">#REF!,#REF!</definedName>
    <definedName name="A125609146J">#REF!,#REF!</definedName>
    <definedName name="A125609152C">#REF!,#REF!</definedName>
    <definedName name="A125609154J">#REF!,#REF!</definedName>
    <definedName name="A125609160C">#REF!,#REF!</definedName>
    <definedName name="A125609162J">#REF!,#REF!</definedName>
    <definedName name="A125609168W">#REF!,#REF!</definedName>
    <definedName name="A125609170J">#REF!,#REF!</definedName>
    <definedName name="A125609176W">#REF!,#REF!</definedName>
    <definedName name="A125609178A">#REF!,#REF!</definedName>
    <definedName name="A125609184W">#REF!,#REF!</definedName>
    <definedName name="A125609186A">#REF!,#REF!</definedName>
    <definedName name="A125609192W">#REF!,#REF!</definedName>
    <definedName name="A125609194A">#REF!,#REF!</definedName>
    <definedName name="A125609200K">#REF!,#REF!</definedName>
    <definedName name="A125609202R">#REF!,#REF!</definedName>
    <definedName name="A125609208C">#REF!,#REF!</definedName>
    <definedName name="A125609210R">#REF!,#REF!</definedName>
    <definedName name="A125609216C">#REF!,#REF!</definedName>
    <definedName name="A125609218J">#REF!,#REF!</definedName>
    <definedName name="A125609224C">#REF!,#REF!</definedName>
    <definedName name="A125609226J">#REF!,#REF!</definedName>
    <definedName name="A125609232C">#REF!,#REF!</definedName>
    <definedName name="A125609234J">#REF!,#REF!</definedName>
    <definedName name="A125609240C">#REF!,#REF!</definedName>
    <definedName name="A125609242J">#REF!,#REF!</definedName>
    <definedName name="A125609248W">#REF!,#REF!</definedName>
    <definedName name="A125609250J">#REF!,#REF!</definedName>
    <definedName name="A125609256W">#REF!,#REF!</definedName>
    <definedName name="A125609258A">#REF!,#REF!</definedName>
    <definedName name="A125609264W">#REF!,#REF!</definedName>
    <definedName name="A125609266A">#REF!,#REF!</definedName>
    <definedName name="A125609272W">#REF!,#REF!</definedName>
    <definedName name="A125609274A">#REF!,#REF!</definedName>
    <definedName name="A125609280W">#REF!,#REF!</definedName>
    <definedName name="A125609282A">#REF!,#REF!</definedName>
    <definedName name="A125609288R">#REF!,#REF!</definedName>
    <definedName name="A125609290A">#REF!,#REF!</definedName>
    <definedName name="A125609296R">#REF!,#REF!</definedName>
    <definedName name="A125609298V">#REF!,#REF!</definedName>
    <definedName name="A125609304C">#REF!,#REF!</definedName>
    <definedName name="A125609306J">#REF!,#REF!</definedName>
    <definedName name="A125609312C">#REF!,#REF!</definedName>
    <definedName name="A125609314J">#REF!,#REF!</definedName>
    <definedName name="A125609320C">#REF!,#REF!</definedName>
    <definedName name="A125609322J">#REF!,#REF!</definedName>
    <definedName name="A125609328W">#REF!,#REF!</definedName>
    <definedName name="A125609330J">#REF!,#REF!</definedName>
    <definedName name="A125609336W">#REF!,#REF!</definedName>
    <definedName name="A125609338A">#REF!,#REF!</definedName>
    <definedName name="A125609344W">#REF!,#REF!</definedName>
    <definedName name="A125609346A">#REF!,#REF!</definedName>
    <definedName name="A125609352W">#REF!,#REF!</definedName>
    <definedName name="A125609354A">#REF!,#REF!</definedName>
    <definedName name="A125609360W">#REF!,#REF!</definedName>
    <definedName name="A125609362A">#REF!,#REF!</definedName>
    <definedName name="A125609368R">#REF!,#REF!</definedName>
    <definedName name="A125609370A">#REF!,#REF!</definedName>
    <definedName name="A125609376R">#REF!,#REF!</definedName>
    <definedName name="A125609378V">#REF!,#REF!</definedName>
    <definedName name="A125609384R">#REF!,#REF!</definedName>
    <definedName name="A125609386V">#REF!,#REF!</definedName>
    <definedName name="A125609392R">#REF!,#REF!</definedName>
    <definedName name="A125609394V">#REF!,#REF!</definedName>
    <definedName name="A125609400C">#REF!,#REF!</definedName>
    <definedName name="A125609402J">#REF!,#REF!</definedName>
    <definedName name="A125609408W">#REF!,#REF!</definedName>
    <definedName name="A125609410J">#REF!,#REF!</definedName>
    <definedName name="A125609416W">#REF!,#REF!</definedName>
    <definedName name="A125609418A">#REF!,#REF!</definedName>
    <definedName name="A125609424W">#REF!,#REF!</definedName>
    <definedName name="A125609426A">#REF!,#REF!</definedName>
    <definedName name="A125609432W">#REF!,#REF!</definedName>
    <definedName name="A125609434A">#REF!,#REF!</definedName>
    <definedName name="A125609440W">#REF!,#REF!</definedName>
    <definedName name="A125609442A">#REF!,#REF!</definedName>
    <definedName name="A125609448R">#REF!,#REF!</definedName>
    <definedName name="A125609450A">#REF!,#REF!</definedName>
    <definedName name="A125609456R">#REF!,#REF!</definedName>
    <definedName name="A125609458V">#REF!,#REF!</definedName>
    <definedName name="A125609464R">#REF!,#REF!</definedName>
    <definedName name="A125609466V">#REF!,#REF!</definedName>
    <definedName name="A125609472R">#REF!,#REF!</definedName>
    <definedName name="A125609474V">#REF!,#REF!</definedName>
    <definedName name="A125609480R">#REF!,#REF!</definedName>
    <definedName name="A125609482V">#REF!,#REF!</definedName>
    <definedName name="A125609488J">#REF!,#REF!</definedName>
    <definedName name="A125609490V">#REF!,#REF!</definedName>
    <definedName name="A125609496J">#REF!,#REF!</definedName>
    <definedName name="A125609498L">#REF!,#REF!</definedName>
    <definedName name="A125609504W">#REF!,#REF!</definedName>
    <definedName name="A125609506A">#REF!,#REF!</definedName>
    <definedName name="A125609512W">#REF!,#REF!</definedName>
    <definedName name="A125609514A">#REF!,#REF!</definedName>
    <definedName name="A125609520W">#REF!,#REF!</definedName>
    <definedName name="A125609522A">#REF!,#REF!</definedName>
    <definedName name="A125609528R">#REF!,#REF!</definedName>
    <definedName name="A125609530A">#REF!,#REF!</definedName>
    <definedName name="A125609536R">#REF!,#REF!</definedName>
    <definedName name="A125609538V">#REF!,#REF!</definedName>
    <definedName name="A125609544R">#REF!,#REF!</definedName>
    <definedName name="A125609546V">#REF!,#REF!</definedName>
    <definedName name="A125609552R">#REF!,#REF!</definedName>
    <definedName name="A125609554V">#REF!,#REF!</definedName>
    <definedName name="A125609560R">#REF!,#REF!</definedName>
    <definedName name="A125609562V">#REF!,#REF!</definedName>
    <definedName name="A125609568J">#REF!,#REF!</definedName>
    <definedName name="A125609570V">#REF!,#REF!</definedName>
    <definedName name="A125609576J">#REF!,#REF!</definedName>
    <definedName name="A125609578L">#REF!,#REF!</definedName>
    <definedName name="A125609584J">#REF!,#REF!</definedName>
    <definedName name="A125609586L">#REF!,#REF!</definedName>
    <definedName name="A125609592J">#REF!,#REF!</definedName>
    <definedName name="A125609594L">#REF!,#REF!</definedName>
    <definedName name="A125609600W">#REF!,#REF!</definedName>
    <definedName name="A125609602A">#REF!,#REF!</definedName>
    <definedName name="A125609608R">#REF!,#REF!</definedName>
    <definedName name="A125609610A">#REF!,#REF!</definedName>
    <definedName name="A125609616R">#REF!,#REF!</definedName>
    <definedName name="A125609618V">#REF!,#REF!</definedName>
    <definedName name="A125609624R">#REF!,#REF!</definedName>
    <definedName name="A125609626V">#REF!,#REF!</definedName>
    <definedName name="A125609632R">#REF!,#REF!</definedName>
    <definedName name="A125609634V">#REF!,#REF!</definedName>
    <definedName name="A125609640R">#REF!,#REF!</definedName>
    <definedName name="A125609642V">#REF!,#REF!</definedName>
    <definedName name="A125609648J">#REF!,#REF!</definedName>
    <definedName name="A125609650V">#REF!,#REF!</definedName>
    <definedName name="A125609656J">#REF!,#REF!</definedName>
    <definedName name="A125609658L">#REF!,#REF!</definedName>
    <definedName name="A125609664J">#REF!,#REF!</definedName>
    <definedName name="A125609666L">#REF!,#REF!</definedName>
    <definedName name="A125609672J">#REF!,#REF!</definedName>
    <definedName name="A125609674L">#REF!,#REF!</definedName>
    <definedName name="A125609680J">#REF!,#REF!</definedName>
    <definedName name="A125609682L">#REF!,#REF!</definedName>
    <definedName name="A125609688A">#REF!,#REF!</definedName>
    <definedName name="A125609690L">#REF!,#REF!</definedName>
    <definedName name="A125609696A">#REF!,#REF!</definedName>
    <definedName name="A125609698F">#REF!,#REF!</definedName>
    <definedName name="A125609704R">#REF!,#REF!</definedName>
    <definedName name="A125609706V">#REF!,#REF!</definedName>
    <definedName name="A125609712R">#REF!,#REF!</definedName>
    <definedName name="A125609714V">#REF!,#REF!</definedName>
    <definedName name="A125609720R">#REF!,#REF!</definedName>
    <definedName name="A125609722V">#REF!,#REF!</definedName>
    <definedName name="A125609728J">#REF!,#REF!</definedName>
    <definedName name="A125609730V">#REF!,#REF!</definedName>
    <definedName name="A125609736J">#REF!,#REF!</definedName>
    <definedName name="A125609738L">#REF!,#REF!</definedName>
    <definedName name="A125609744J">#REF!,#REF!</definedName>
    <definedName name="A125609746L">#REF!,#REF!</definedName>
    <definedName name="A125609752J">#REF!,#REF!</definedName>
    <definedName name="A125609754L">#REF!,#REF!</definedName>
    <definedName name="A125609760J">#REF!,#REF!</definedName>
    <definedName name="A125609762L">#REF!,#REF!</definedName>
    <definedName name="A125609768A">#REF!,#REF!</definedName>
    <definedName name="A125609770L">#REF!,#REF!</definedName>
    <definedName name="A125609776A">#REF!,#REF!</definedName>
    <definedName name="A125609778F">#REF!,#REF!</definedName>
    <definedName name="A125609784A">#REF!,#REF!</definedName>
    <definedName name="A125609786F">#REF!,#REF!</definedName>
    <definedName name="A125609792A">#REF!,#REF!</definedName>
    <definedName name="A125609794F">#REF!,#REF!</definedName>
    <definedName name="A125609800R">#REF!,#REF!</definedName>
    <definedName name="A125609802V">#REF!,#REF!</definedName>
    <definedName name="A125609808J">#REF!,#REF!</definedName>
    <definedName name="A125609810V">#REF!,#REF!</definedName>
    <definedName name="A125609816J">#REF!,#REF!</definedName>
    <definedName name="A125609818L">#REF!,#REF!</definedName>
    <definedName name="A125609824J">#REF!,#REF!</definedName>
    <definedName name="A125609826L">#REF!,#REF!</definedName>
    <definedName name="A125609832J">#REF!,#REF!</definedName>
    <definedName name="A125609834L">#REF!,#REF!</definedName>
    <definedName name="A125609840J">#REF!,#REF!</definedName>
    <definedName name="A125609842L">#REF!,#REF!</definedName>
    <definedName name="A125609848A">#REF!,#REF!</definedName>
    <definedName name="A125609850L">#REF!,#REF!</definedName>
    <definedName name="A125609856A">#REF!,#REF!</definedName>
    <definedName name="A125609858F">#REF!,#REF!</definedName>
    <definedName name="A125609864A">#REF!,#REF!</definedName>
    <definedName name="A125609866F">#REF!,#REF!</definedName>
    <definedName name="A125609872A">#REF!,#REF!</definedName>
    <definedName name="A125609874F">#REF!,#REF!</definedName>
    <definedName name="A125609880A">#REF!,#REF!</definedName>
    <definedName name="A125609882F">#REF!,#REF!</definedName>
    <definedName name="A125609888V">#REF!,#REF!</definedName>
    <definedName name="A125609890F">#REF!,#REF!</definedName>
    <definedName name="A125609896V">#REF!,#REF!</definedName>
    <definedName name="A125609898X">#REF!,#REF!</definedName>
    <definedName name="A125609904J">#REF!,#REF!</definedName>
    <definedName name="A125609906L">#REF!,#REF!</definedName>
    <definedName name="A125609912J">#REF!,#REF!</definedName>
    <definedName name="A125609914L">#REF!,#REF!</definedName>
    <definedName name="A125609920J">#REF!,#REF!</definedName>
    <definedName name="A125609922L">#REF!,#REF!</definedName>
    <definedName name="A125609928A">#REF!,#REF!</definedName>
    <definedName name="A125609930L">#REF!,#REF!</definedName>
    <definedName name="A125609936A">#REF!,#REF!</definedName>
    <definedName name="A125609938F">#REF!,#REF!</definedName>
    <definedName name="A125609944A">#REF!,#REF!</definedName>
    <definedName name="A125609946F">#REF!,#REF!</definedName>
    <definedName name="A125609952A">#REF!,#REF!</definedName>
    <definedName name="A125609954F">#REF!,#REF!</definedName>
    <definedName name="A125609960A">#REF!,#REF!</definedName>
    <definedName name="A125609962F">#REF!,#REF!</definedName>
    <definedName name="A125609968V">#REF!,#REF!</definedName>
    <definedName name="A125609970F">#REF!,#REF!</definedName>
    <definedName name="A125609976V">#REF!,#REF!</definedName>
    <definedName name="A125609978X">#REF!,#REF!</definedName>
    <definedName name="A125609984V">#REF!,#REF!</definedName>
    <definedName name="A125609986X">#REF!,#REF!</definedName>
    <definedName name="A125609992V">#REF!,#REF!</definedName>
    <definedName name="A125609994X">#REF!,#REF!</definedName>
    <definedName name="A125610000R">#REF!,#REF!</definedName>
    <definedName name="A125610002V">#REF!,#REF!</definedName>
    <definedName name="A125610008J">#REF!,#REF!</definedName>
    <definedName name="A125610010V">#REF!,#REF!</definedName>
    <definedName name="A125610016J">#REF!,#REF!</definedName>
    <definedName name="A125610018L">#REF!,#REF!</definedName>
    <definedName name="A125610024J">#REF!,#REF!</definedName>
    <definedName name="A125610026L">#REF!,#REF!</definedName>
    <definedName name="A125610032J">#REF!,#REF!</definedName>
    <definedName name="A125610034L">#REF!,#REF!</definedName>
    <definedName name="A125610040J">#REF!,#REF!</definedName>
    <definedName name="A125610042L">#REF!,#REF!</definedName>
    <definedName name="A125610048A">#REF!,#REF!</definedName>
    <definedName name="A125610050L">#REF!,#REF!</definedName>
    <definedName name="A125610056A">#REF!,#REF!</definedName>
    <definedName name="A125610058F">#REF!,#REF!</definedName>
    <definedName name="A125610064A">#REF!,#REF!</definedName>
    <definedName name="A125610066F">#REF!,#REF!</definedName>
    <definedName name="A125610072A">#REF!,#REF!</definedName>
    <definedName name="A125610074F">#REF!,#REF!</definedName>
    <definedName name="A125610080A">#REF!,#REF!</definedName>
    <definedName name="A125610082F">#REF!,#REF!</definedName>
    <definedName name="A125610088V">#REF!,#REF!</definedName>
    <definedName name="A125610090F">#REF!,#REF!</definedName>
    <definedName name="A125610096V">#REF!,#REF!</definedName>
    <definedName name="A125610098X">#REF!,#REF!</definedName>
    <definedName name="A125610104J">#REF!,#REF!</definedName>
    <definedName name="A125610106L">#REF!,#REF!</definedName>
    <definedName name="A125610112J">#REF!,#REF!</definedName>
    <definedName name="A125610114L">#REF!,#REF!</definedName>
    <definedName name="A125610120J">#REF!,#REF!</definedName>
    <definedName name="A125610122L">#REF!,#REF!</definedName>
    <definedName name="A125610128A">#REF!,#REF!</definedName>
    <definedName name="A125610130L">#REF!,#REF!</definedName>
    <definedName name="A125610136A">#REF!,#REF!</definedName>
    <definedName name="A125610138F">#REF!,#REF!</definedName>
    <definedName name="A125610144A">#REF!,#REF!</definedName>
    <definedName name="A125610146F">#REF!,#REF!</definedName>
    <definedName name="A125610152A">#REF!,#REF!</definedName>
    <definedName name="A125610154F">#REF!,#REF!</definedName>
    <definedName name="A125610160A">#REF!,#REF!</definedName>
    <definedName name="A125610162F">#REF!,#REF!</definedName>
    <definedName name="A125610168V">#REF!,#REF!</definedName>
    <definedName name="A125610170F">#REF!,#REF!</definedName>
    <definedName name="A125610176V">#REF!,#REF!</definedName>
    <definedName name="A125610178X">#REF!,#REF!</definedName>
    <definedName name="A125610184V">#REF!,#REF!</definedName>
    <definedName name="A125610186X">#REF!,#REF!</definedName>
    <definedName name="A125610192V">#REF!,#REF!</definedName>
    <definedName name="A125610194X">#REF!,#REF!</definedName>
    <definedName name="A125610200J">#REF!,#REF!</definedName>
    <definedName name="A125610202L">#REF!,#REF!</definedName>
    <definedName name="A125610208A">#REF!,#REF!</definedName>
    <definedName name="A125610210L">#REF!,#REF!</definedName>
    <definedName name="A125610216A">#REF!,#REF!</definedName>
    <definedName name="A125610218F">#REF!,#REF!</definedName>
    <definedName name="A125610224A">#REF!,#REF!</definedName>
    <definedName name="A125610226F">#REF!,#REF!</definedName>
    <definedName name="A125610232A">#REF!,#REF!</definedName>
    <definedName name="A125610234F">#REF!,#REF!</definedName>
    <definedName name="A125610240A">#REF!,#REF!</definedName>
    <definedName name="A125610242F">#REF!,#REF!</definedName>
    <definedName name="A125610248V">#REF!,#REF!</definedName>
    <definedName name="A125610250F">#REF!,#REF!</definedName>
    <definedName name="A125610256V">#REF!,#REF!</definedName>
    <definedName name="A125610258X">#REF!,#REF!</definedName>
    <definedName name="A125610264V">#REF!,#REF!</definedName>
    <definedName name="A125610266X">#REF!,#REF!</definedName>
    <definedName name="A125610272V">#REF!,#REF!</definedName>
    <definedName name="A125610274X">#REF!,#REF!</definedName>
    <definedName name="A125610280V">#REF!,#REF!</definedName>
    <definedName name="A125610282X">#REF!,#REF!</definedName>
    <definedName name="A125610288L">#REF!,#REF!</definedName>
    <definedName name="A125610290X">#REF!,#REF!</definedName>
    <definedName name="A125610296L">#REF!,#REF!</definedName>
    <definedName name="A125610298T">#REF!,#REF!</definedName>
    <definedName name="A125610304A">#REF!,#REF!</definedName>
    <definedName name="A125610306F">#REF!,#REF!</definedName>
    <definedName name="A125610312A">#REF!,#REF!</definedName>
    <definedName name="A125610314F">#REF!,#REF!</definedName>
    <definedName name="A125610320A">#REF!,#REF!</definedName>
    <definedName name="A125610322F">#REF!,#REF!</definedName>
    <definedName name="A125610328V">#REF!,#REF!</definedName>
    <definedName name="A125610330F">#REF!,#REF!</definedName>
    <definedName name="A125610336V">#REF!,#REF!</definedName>
    <definedName name="A125610338X">#REF!,#REF!</definedName>
    <definedName name="A125610344V">#REF!,#REF!</definedName>
    <definedName name="A125610346X">#REF!,#REF!</definedName>
    <definedName name="A125610352V">#REF!,#REF!</definedName>
    <definedName name="A125610354X">#REF!,#REF!</definedName>
    <definedName name="A125610360V">#REF!,#REF!</definedName>
    <definedName name="A125610362X">#REF!,#REF!</definedName>
    <definedName name="A125610368L">#REF!,#REF!</definedName>
    <definedName name="A125610370X">#REF!,#REF!</definedName>
    <definedName name="A125610376L">#REF!,#REF!</definedName>
    <definedName name="A125610378T">#REF!,#REF!</definedName>
    <definedName name="A125610384L">#REF!,#REF!</definedName>
    <definedName name="A125610386T">#REF!,#REF!</definedName>
    <definedName name="A125610392L">#REF!,#REF!</definedName>
    <definedName name="A125610394T">#REF!,#REF!</definedName>
    <definedName name="A125610400A">#REF!,#REF!</definedName>
    <definedName name="A125610402F">#REF!,#REF!</definedName>
    <definedName name="A125610408V">#REF!,#REF!</definedName>
    <definedName name="A125610410F">#REF!,#REF!</definedName>
    <definedName name="A125610416V">#REF!,#REF!</definedName>
    <definedName name="A125610418X">#REF!,#REF!</definedName>
    <definedName name="A125610424V">#REF!,#REF!</definedName>
    <definedName name="A125610426X">#REF!,#REF!</definedName>
    <definedName name="A125610432V">#REF!,#REF!</definedName>
    <definedName name="A125610434X">#REF!,#REF!</definedName>
    <definedName name="A125610440V">#REF!,#REF!</definedName>
    <definedName name="A125610442X">#REF!,#REF!</definedName>
    <definedName name="A125610448L">#REF!,#REF!</definedName>
    <definedName name="A125610450X">#REF!,#REF!</definedName>
    <definedName name="A125610456L">#REF!,#REF!</definedName>
    <definedName name="A125610458T">#REF!,#REF!</definedName>
    <definedName name="A125610464L">#REF!,#REF!</definedName>
    <definedName name="A125610466T">#REF!,#REF!</definedName>
    <definedName name="A125610472L">#REF!,#REF!</definedName>
    <definedName name="A125610474T">#REF!,#REF!</definedName>
    <definedName name="A125610480L">#REF!,#REF!</definedName>
    <definedName name="A125610482T">#REF!,#REF!</definedName>
    <definedName name="A125610488F">#REF!,#REF!</definedName>
    <definedName name="A125610490T">#REF!,#REF!</definedName>
    <definedName name="A125610496F">#REF!,#REF!</definedName>
    <definedName name="A125610498K">#REF!,#REF!</definedName>
    <definedName name="A125610504V">#REF!,#REF!</definedName>
    <definedName name="A125610506X">#REF!,#REF!</definedName>
    <definedName name="A125610512V">#REF!,#REF!</definedName>
    <definedName name="A125610514X">#REF!,#REF!</definedName>
    <definedName name="A125610520V">#REF!,#REF!</definedName>
    <definedName name="A125610522X">#REF!,#REF!</definedName>
    <definedName name="A125610528L">#REF!,#REF!</definedName>
    <definedName name="A125610530X">#REF!,#REF!</definedName>
    <definedName name="A125610536L">#REF!,#REF!</definedName>
    <definedName name="A125610538T">#REF!,#REF!</definedName>
    <definedName name="A125610544L">#REF!,#REF!</definedName>
    <definedName name="A125610546T">#REF!,#REF!</definedName>
    <definedName name="A125610552L">#REF!,#REF!</definedName>
    <definedName name="A125610554T">#REF!,#REF!</definedName>
    <definedName name="A125610560L">#REF!,#REF!</definedName>
    <definedName name="A125610562T">#REF!,#REF!</definedName>
    <definedName name="A125610568F">#REF!,#REF!</definedName>
    <definedName name="A125610570T">#REF!,#REF!</definedName>
    <definedName name="A125610576F">#REF!,#REF!</definedName>
    <definedName name="A125610578K">#REF!,#REF!</definedName>
    <definedName name="A125610584F">#REF!,#REF!</definedName>
    <definedName name="A125610586K">#REF!,#REF!</definedName>
    <definedName name="A125610592F">#REF!,#REF!</definedName>
    <definedName name="A125610594K">#REF!,#REF!</definedName>
    <definedName name="A125610600V">#REF!,#REF!</definedName>
    <definedName name="A125610602X">#REF!,#REF!</definedName>
    <definedName name="A125610608L">#REF!,#REF!</definedName>
    <definedName name="A125610610X">#REF!,#REF!</definedName>
    <definedName name="A125610616L">#REF!,#REF!</definedName>
    <definedName name="A125610618T">#REF!,#REF!</definedName>
    <definedName name="A125610624L">#REF!,#REF!</definedName>
    <definedName name="A125610626T">#REF!,#REF!</definedName>
    <definedName name="A125610632L">#REF!,#REF!</definedName>
    <definedName name="A125610634T">#REF!,#REF!</definedName>
    <definedName name="A125610640L">#REF!,#REF!</definedName>
    <definedName name="A125610642T">#REF!,#REF!</definedName>
    <definedName name="A125610648F">#REF!,#REF!</definedName>
    <definedName name="A125610650T">#REF!,#REF!</definedName>
    <definedName name="A125610656F">#REF!,#REF!</definedName>
    <definedName name="A125610658K">#REF!,#REF!</definedName>
    <definedName name="A125610664F">#REF!,#REF!</definedName>
    <definedName name="A125610666K">#REF!,#REF!</definedName>
    <definedName name="A125610672F">#REF!,#REF!</definedName>
    <definedName name="A125610674K">#REF!,#REF!</definedName>
    <definedName name="A125610680F">#REF!,#REF!</definedName>
    <definedName name="A125610682K">#REF!,#REF!</definedName>
    <definedName name="A125610688X">#REF!,#REF!</definedName>
    <definedName name="A125610690K">#REF!,#REF!</definedName>
    <definedName name="A125610696X">#REF!,#REF!</definedName>
    <definedName name="A125610698C">#REF!,#REF!</definedName>
    <definedName name="A125610704L">#REF!,#REF!</definedName>
    <definedName name="A125610706T">#REF!,#REF!</definedName>
    <definedName name="A125610712L">#REF!,#REF!</definedName>
    <definedName name="A125610714T">#REF!,#REF!</definedName>
    <definedName name="A125610720L">#REF!,#REF!</definedName>
    <definedName name="A125610722T">#REF!,#REF!</definedName>
    <definedName name="A125610728F">#REF!,#REF!</definedName>
    <definedName name="A125610730T">#REF!,#REF!</definedName>
    <definedName name="A125610736F">#REF!,#REF!</definedName>
    <definedName name="A125610738K">#REF!,#REF!</definedName>
    <definedName name="A125610744F">#REF!,#REF!</definedName>
    <definedName name="A125610746K">#REF!,#REF!</definedName>
    <definedName name="A125610752F">#REF!,#REF!</definedName>
    <definedName name="A125610754K">#REF!,#REF!</definedName>
    <definedName name="A125610760F">#REF!,#REF!</definedName>
    <definedName name="A125610768X">#REF!,#REF!</definedName>
    <definedName name="A125610776X">#REF!,#REF!</definedName>
    <definedName name="A125610784X">#REF!,#REF!</definedName>
    <definedName name="A125610792X">#REF!,#REF!</definedName>
    <definedName name="A125610800L">#REF!,#REF!</definedName>
    <definedName name="A125610808F">#REF!,#REF!</definedName>
    <definedName name="A125610816F">#REF!,#REF!</definedName>
    <definedName name="A125610824F">#REF!,#REF!</definedName>
    <definedName name="A125610832F">#REF!,#REF!</definedName>
    <definedName name="A125610840F">#REF!,#REF!</definedName>
    <definedName name="A125610848X">#REF!,#REF!</definedName>
    <definedName name="A125610856X">#REF!,#REF!</definedName>
    <definedName name="A125610864X">#REF!,#REF!</definedName>
    <definedName name="A125610872X">#REF!,#REF!</definedName>
    <definedName name="A125610880X">#REF!,#REF!</definedName>
    <definedName name="A125610888T">#REF!,#REF!</definedName>
    <definedName name="A125610896T">#REF!,#REF!</definedName>
    <definedName name="A125610904F">#REF!,#REF!</definedName>
    <definedName name="A125610912F">#REF!,#REF!</definedName>
    <definedName name="A125610920F">#REF!,#REF!</definedName>
    <definedName name="A125610928X">#REF!,#REF!</definedName>
    <definedName name="A125610936X">#REF!,#REF!</definedName>
    <definedName name="A125610944X">#REF!,#REF!</definedName>
    <definedName name="A125610952X">#REF!,#REF!</definedName>
    <definedName name="A125610960X">#REF!,#REF!</definedName>
    <definedName name="A125610968T">#REF!,#REF!</definedName>
    <definedName name="A125610976T">#REF!,#REF!</definedName>
    <definedName name="A125610984T">#REF!,#REF!</definedName>
    <definedName name="A125610992T">#REF!,#REF!</definedName>
    <definedName name="A125611000J">#REF!,#REF!</definedName>
    <definedName name="A125611008A">#REF!,#REF!</definedName>
    <definedName name="A125611016A">#REF!,#REF!</definedName>
    <definedName name="A125611024A">#REF!,#REF!</definedName>
    <definedName name="A125611032A">#REF!,#REF!</definedName>
    <definedName name="A125611040A">#REF!,#REF!</definedName>
    <definedName name="A125611048V">#REF!,#REF!</definedName>
    <definedName name="A125611056V">#REF!,#REF!</definedName>
    <definedName name="A125611064V">#REF!,#REF!</definedName>
    <definedName name="A125611072V">#REF!,#REF!</definedName>
    <definedName name="A125611080V">#REF!,#REF!</definedName>
    <definedName name="A125611088L">#REF!,#REF!</definedName>
    <definedName name="A125611096L">#REF!,#REF!</definedName>
    <definedName name="A125611104A">#REF!,#REF!</definedName>
    <definedName name="A125611112A">#REF!,#REF!</definedName>
    <definedName name="A125611120A">#REF!,#REF!</definedName>
    <definedName name="A125611128V">#REF!,#REF!</definedName>
    <definedName name="A125611136V">#REF!,#REF!</definedName>
    <definedName name="A125611144V">#REF!,#REF!</definedName>
    <definedName name="A125611152V">#REF!,#REF!</definedName>
    <definedName name="A125611160V">#REF!,#REF!</definedName>
    <definedName name="A125611168L">#REF!,#REF!</definedName>
    <definedName name="A125611176L">#REF!,#REF!</definedName>
    <definedName name="A125611184L">#REF!,#REF!</definedName>
    <definedName name="A125611192L">#REF!,#REF!</definedName>
    <definedName name="A125611200A">#REF!,#REF!</definedName>
    <definedName name="A125611208V">#REF!,#REF!</definedName>
    <definedName name="A125611216V">#REF!,#REF!</definedName>
    <definedName name="A125611224V">#REF!,#REF!</definedName>
    <definedName name="A125611232V">#REF!,#REF!</definedName>
    <definedName name="A125611240V">#REF!,#REF!</definedName>
    <definedName name="A125611248L">#REF!,#REF!</definedName>
    <definedName name="A125611256L">#REF!,#REF!</definedName>
    <definedName name="A125611264L">#REF!,#REF!</definedName>
    <definedName name="A125611272L">#REF!,#REF!</definedName>
    <definedName name="A125611280L">#REF!,#REF!</definedName>
    <definedName name="A125611288F">#REF!,#REF!</definedName>
    <definedName name="A125611296F">#REF!,#REF!</definedName>
    <definedName name="A125611304V">#REF!,#REF!</definedName>
    <definedName name="A125611312V">#REF!,#REF!</definedName>
    <definedName name="A125611320V">#REF!,#REF!</definedName>
    <definedName name="A125611328L">#REF!,#REF!</definedName>
    <definedName name="A125611336L">#REF!,#REF!</definedName>
    <definedName name="A125611344L">#REF!,#REF!</definedName>
    <definedName name="A125611352L">#REF!,#REF!</definedName>
    <definedName name="A125611360L">#REF!,#REF!</definedName>
    <definedName name="A125611368F">#REF!,#REF!</definedName>
    <definedName name="A125611376F">#REF!,#REF!</definedName>
    <definedName name="A125611384F">#REF!,#REF!</definedName>
    <definedName name="A125611392F">#REF!,#REF!</definedName>
    <definedName name="A125611400V">#REF!,#REF!</definedName>
    <definedName name="A125611408L">#REF!,#REF!</definedName>
    <definedName name="A125611416L">#REF!,#REF!</definedName>
    <definedName name="A125611424L">#REF!,#REF!</definedName>
    <definedName name="A125611432L">#REF!,#REF!</definedName>
    <definedName name="A125611440L">#REF!,#REF!</definedName>
    <definedName name="A125611448F">#REF!,#REF!</definedName>
    <definedName name="A125611456F">#REF!,#REF!</definedName>
    <definedName name="A125611464F">#REF!,#REF!</definedName>
    <definedName name="A125611472F">#REF!,#REF!</definedName>
    <definedName name="A125611480F">#REF!,#REF!</definedName>
    <definedName name="A125611488X">#REF!,#REF!</definedName>
    <definedName name="A125611496X">#REF!,#REF!</definedName>
    <definedName name="A125611504L">#REF!,#REF!</definedName>
    <definedName name="A125611512L">#REF!,#REF!</definedName>
    <definedName name="A125611520L">#REF!,#REF!</definedName>
    <definedName name="A125611528F">#REF!,#REF!</definedName>
    <definedName name="A125611536F">#REF!,#REF!</definedName>
    <definedName name="A125611544F">#REF!,#REF!</definedName>
    <definedName name="A125611552F">#REF!,#REF!</definedName>
    <definedName name="A125611560F">#REF!,#REF!</definedName>
    <definedName name="A125611568X">#REF!,#REF!</definedName>
    <definedName name="A125611576X">#REF!,#REF!</definedName>
    <definedName name="A125611584X">#REF!,#REF!</definedName>
    <definedName name="A125611592X">#REF!,#REF!</definedName>
    <definedName name="A125611600L">#REF!,#REF!</definedName>
    <definedName name="A125611608F">#REF!,#REF!</definedName>
    <definedName name="A125611616F">#REF!,#REF!</definedName>
    <definedName name="A125611624F">#REF!,#REF!</definedName>
    <definedName name="A125611632F">#REF!,#REF!</definedName>
    <definedName name="A125611640F">#REF!,#REF!</definedName>
    <definedName name="A125611648X">#REF!,#REF!</definedName>
    <definedName name="A125611656X">#REF!,#REF!</definedName>
    <definedName name="A125611664X">#REF!,#REF!</definedName>
    <definedName name="A125611672X">#REF!,#REF!</definedName>
    <definedName name="A125611680X">#REF!,#REF!</definedName>
    <definedName name="A125611688T">#REF!,#REF!</definedName>
    <definedName name="A125611696T">#REF!,#REF!</definedName>
    <definedName name="A125611704F">#REF!,#REF!</definedName>
    <definedName name="A125611712F">#REF!,#REF!</definedName>
    <definedName name="A125611720F">#REF!,#REF!</definedName>
    <definedName name="A125611728X">#REF!,#REF!</definedName>
    <definedName name="A125611736X">#REF!,#REF!</definedName>
    <definedName name="A125611744X">#REF!,#REF!</definedName>
    <definedName name="A125611752X">#REF!,#REF!</definedName>
    <definedName name="A125611760X">#REF!,#REF!</definedName>
    <definedName name="A125611768T">#REF!,#REF!</definedName>
    <definedName name="A125611776T">#REF!,#REF!</definedName>
    <definedName name="A125611784T">#REF!,#REF!</definedName>
    <definedName name="A125611792T">#REF!,#REF!</definedName>
    <definedName name="A125611800F">#REF!,#REF!</definedName>
    <definedName name="A125611808X">#REF!,#REF!</definedName>
    <definedName name="A125611816X">#REF!,#REF!</definedName>
    <definedName name="A125611824X">#REF!,#REF!</definedName>
    <definedName name="A125611832X">#REF!,#REF!</definedName>
    <definedName name="A125611840X">#REF!,#REF!</definedName>
    <definedName name="A125611848T">#REF!,#REF!</definedName>
    <definedName name="A125611856T">#REF!,#REF!</definedName>
    <definedName name="A125611864T">#REF!,#REF!</definedName>
    <definedName name="A125611872T">#REF!,#REF!</definedName>
    <definedName name="A125611880T">#REF!,#REF!</definedName>
    <definedName name="A125611888K">#REF!,#REF!</definedName>
    <definedName name="A125611896K">#REF!,#REF!</definedName>
    <definedName name="A125611904X">#REF!,#REF!</definedName>
    <definedName name="A125611912X">#REF!,#REF!</definedName>
    <definedName name="A125611920X">#REF!,#REF!</definedName>
    <definedName name="A125611928T">#REF!,#REF!</definedName>
    <definedName name="A125611936T">#REF!,#REF!</definedName>
    <definedName name="A125611944T">#REF!,#REF!</definedName>
    <definedName name="A125611952T">#REF!,#REF!</definedName>
    <definedName name="A125611960T">#REF!,#REF!</definedName>
    <definedName name="A125611968K">#REF!,#REF!</definedName>
    <definedName name="A125611976K">#REF!,#REF!</definedName>
    <definedName name="A125611984K">#REF!,#REF!</definedName>
    <definedName name="A125611992K">#REF!,#REF!</definedName>
    <definedName name="A125612000A">#REF!,#REF!</definedName>
    <definedName name="A125612008V">#REF!,#REF!</definedName>
    <definedName name="A125612016V">#REF!,#REF!</definedName>
    <definedName name="A125612024V">#REF!,#REF!</definedName>
    <definedName name="A125612032V">#REF!,#REF!</definedName>
    <definedName name="A125612040V">#REF!,#REF!</definedName>
    <definedName name="A125612048L">#REF!,#REF!</definedName>
    <definedName name="A125612056L">#REF!,#REF!</definedName>
    <definedName name="A125612064L">#REF!,#REF!</definedName>
    <definedName name="A125612072L">#REF!,#REF!</definedName>
    <definedName name="A125612080L">#REF!,#REF!</definedName>
    <definedName name="A125612088F">#REF!,#REF!</definedName>
    <definedName name="A125612096F">#REF!,#REF!</definedName>
    <definedName name="A125612104V">#REF!,#REF!</definedName>
    <definedName name="A125612112V">#REF!,#REF!</definedName>
    <definedName name="A125612120V">#REF!,#REF!</definedName>
    <definedName name="A125612128L">#REF!,#REF!</definedName>
    <definedName name="A125612136L">#REF!,#REF!</definedName>
    <definedName name="A125612144L">#REF!,#REF!</definedName>
    <definedName name="A125612152L">#REF!,#REF!</definedName>
    <definedName name="A125612160L">#REF!,#REF!</definedName>
    <definedName name="A125612168F">#REF!,#REF!</definedName>
    <definedName name="A125612176F">#REF!,#REF!</definedName>
    <definedName name="A125612184F">#REF!,#REF!</definedName>
    <definedName name="A125612192F">#REF!,#REF!</definedName>
    <definedName name="A125612200V">#REF!,#REF!</definedName>
    <definedName name="A125612208L">#REF!,#REF!</definedName>
    <definedName name="A125612216L">#REF!,#REF!</definedName>
    <definedName name="A125612224L">#REF!,#REF!</definedName>
    <definedName name="A125612232L">#REF!,#REF!</definedName>
    <definedName name="A125612240L">#REF!,#REF!</definedName>
    <definedName name="A125612248F">#REF!,#REF!</definedName>
    <definedName name="A125612256F">#REF!,#REF!</definedName>
    <definedName name="A125612264F">#REF!,#REF!</definedName>
    <definedName name="A125612272F">#REF!,#REF!</definedName>
    <definedName name="A125612280F">#REF!,#REF!</definedName>
    <definedName name="A125612288X">#REF!,#REF!</definedName>
    <definedName name="A125612296X">#REF!,#REF!</definedName>
    <definedName name="A125612304L">#REF!,#REF!</definedName>
    <definedName name="A125612312L">#REF!,#REF!</definedName>
    <definedName name="A125612320L">#REF!,#REF!</definedName>
    <definedName name="A125612328F">#REF!,#REF!</definedName>
    <definedName name="A125612336F">#REF!,#REF!</definedName>
    <definedName name="A125612344F">#REF!,#REF!</definedName>
    <definedName name="A125612352F">#REF!,#REF!</definedName>
    <definedName name="A125612360F">#REF!,#REF!</definedName>
    <definedName name="A125612368X">#REF!,#REF!</definedName>
    <definedName name="A125612376X">#REF!,#REF!</definedName>
    <definedName name="A125612384X">#REF!,#REF!</definedName>
    <definedName name="A125612392X">#REF!,#REF!</definedName>
    <definedName name="A125612400L">#REF!,#REF!</definedName>
    <definedName name="A125612408F">#REF!,#REF!</definedName>
    <definedName name="A125612416F">#REF!,#REF!</definedName>
    <definedName name="A125612424F">#REF!,#REF!</definedName>
    <definedName name="A125612432F">#REF!,#REF!</definedName>
    <definedName name="A125612440F">#REF!,#REF!</definedName>
    <definedName name="A125612448X">#REF!,#REF!</definedName>
    <definedName name="A125612456X">#REF!,#REF!</definedName>
    <definedName name="A125612464X">#REF!,#REF!</definedName>
    <definedName name="A125612472X">#REF!,#REF!</definedName>
    <definedName name="A125612480X">#REF!,#REF!</definedName>
    <definedName name="A125612488T">#REF!,#REF!</definedName>
    <definedName name="A125612496T">#REF!,#REF!</definedName>
    <definedName name="A125612504F">#REF!,#REF!</definedName>
    <definedName name="A125612512F">#REF!,#REF!</definedName>
    <definedName name="A125612520F">#REF!,#REF!</definedName>
    <definedName name="A125612528X">#REF!,#REF!</definedName>
    <definedName name="A125612536X">#REF!,#REF!</definedName>
    <definedName name="A125612544X">#REF!,#REF!</definedName>
    <definedName name="A125612552X">#REF!,#REF!</definedName>
    <definedName name="A125612560X">#REF!,#REF!</definedName>
    <definedName name="A125612568T">#REF!,#REF!</definedName>
    <definedName name="A125612576T">#REF!,#REF!</definedName>
    <definedName name="A125612584T">#REF!,#REF!</definedName>
    <definedName name="A125612592T">#REF!,#REF!</definedName>
    <definedName name="A125612600F">#REF!,#REF!</definedName>
    <definedName name="A125612608X">#REF!,#REF!</definedName>
    <definedName name="A125612616X">#REF!,#REF!</definedName>
    <definedName name="A125612624X">#REF!,#REF!</definedName>
    <definedName name="A125612632X">#REF!,#REF!</definedName>
    <definedName name="A125612640X">#REF!,#REF!</definedName>
    <definedName name="A125612648T">#REF!,#REF!</definedName>
    <definedName name="A125612656T">#REF!,#REF!</definedName>
    <definedName name="A125612664T">#REF!,#REF!</definedName>
    <definedName name="A125612672T">#REF!,#REF!</definedName>
    <definedName name="A125612680T">#REF!,#REF!</definedName>
    <definedName name="A125612688K">#REF!,#REF!</definedName>
    <definedName name="A125612696K">#REF!,#REF!</definedName>
    <definedName name="A125612704X">#REF!,#REF!</definedName>
    <definedName name="A125612712X">#REF!,#REF!</definedName>
    <definedName name="A125612720X">#REF!,#REF!</definedName>
    <definedName name="A125612728T">#REF!,#REF!</definedName>
    <definedName name="A125612736T">#REF!,#REF!</definedName>
    <definedName name="A125612744T">#REF!,#REF!</definedName>
    <definedName name="A125612752T">#REF!,#REF!</definedName>
    <definedName name="A125612760T">#REF!,#REF!</definedName>
    <definedName name="A125612768K">#REF!,#REF!</definedName>
    <definedName name="A125612776K">#REF!,#REF!</definedName>
    <definedName name="A125612784K">#REF!,#REF!</definedName>
    <definedName name="A125612792K">#REF!,#REF!</definedName>
    <definedName name="A125612800X">#REF!,#REF!</definedName>
    <definedName name="A125612808T">#REF!,#REF!</definedName>
    <definedName name="A125612816T">#REF!,#REF!</definedName>
    <definedName name="A125612824T">#REF!,#REF!</definedName>
    <definedName name="A125612832T">#REF!,#REF!</definedName>
    <definedName name="A125612840T">#REF!,#REF!</definedName>
    <definedName name="A125612848K">#REF!,#REF!</definedName>
    <definedName name="A125612856K">#REF!,#REF!</definedName>
    <definedName name="A125612864K">#REF!,#REF!</definedName>
    <definedName name="A125612872K">#REF!,#REF!</definedName>
    <definedName name="A125612880K">#REF!,#REF!</definedName>
    <definedName name="A125612888C">#REF!,#REF!</definedName>
    <definedName name="A125612896C">#REF!,#REF!</definedName>
    <definedName name="A125612904T">#REF!,#REF!</definedName>
    <definedName name="A125612912T">#REF!,#REF!</definedName>
    <definedName name="A125612920T">#REF!,#REF!</definedName>
    <definedName name="A125612928K">#REF!,#REF!</definedName>
    <definedName name="A125612936K">#REF!,#REF!</definedName>
    <definedName name="A125612944K">#REF!,#REF!</definedName>
    <definedName name="A125612952K">#REF!,#REF!</definedName>
    <definedName name="A125612960K">#REF!,#REF!</definedName>
    <definedName name="A125612968C">#REF!,#REF!</definedName>
    <definedName name="A125612976C">#REF!,#REF!</definedName>
    <definedName name="A125612984C">#REF!,#REF!</definedName>
    <definedName name="A125612992C">#REF!,#REF!</definedName>
    <definedName name="A125613000V">#REF!,#REF!</definedName>
    <definedName name="A125613008L">#REF!,#REF!</definedName>
    <definedName name="A125613016L">#REF!,#REF!</definedName>
    <definedName name="A125613024L">#REF!,#REF!</definedName>
    <definedName name="A125613032L">#REF!,#REF!</definedName>
    <definedName name="A125613040L">#REF!,#REF!</definedName>
    <definedName name="A125613048F">#REF!,#REF!</definedName>
    <definedName name="A125613056F">#REF!,#REF!</definedName>
    <definedName name="A125613064F">#REF!,#REF!</definedName>
    <definedName name="A125613072F">#REF!,#REF!</definedName>
    <definedName name="A125613080F">#REF!,#REF!</definedName>
    <definedName name="A125613088X">#REF!,#REF!</definedName>
    <definedName name="A125613096X">#REF!,#REF!</definedName>
    <definedName name="A125613104L">#REF!,#REF!</definedName>
    <definedName name="A125613112L">#REF!,#REF!</definedName>
    <definedName name="A125613120L">#REF!,#REF!</definedName>
    <definedName name="A125613128F">#REF!,#REF!</definedName>
    <definedName name="A125613136F">#REF!,#REF!</definedName>
    <definedName name="A125613144F">#REF!,#REF!</definedName>
    <definedName name="A125613152F">#REF!,#REF!</definedName>
    <definedName name="A125613160F">#REF!,#REF!</definedName>
    <definedName name="A125613168X">#REF!,#REF!</definedName>
    <definedName name="A125613176X">#REF!,#REF!</definedName>
    <definedName name="A125613184X">#REF!,#REF!</definedName>
    <definedName name="A125613192X">#REF!,#REF!</definedName>
    <definedName name="A125613200L">#REF!,#REF!</definedName>
    <definedName name="A125613208F">#REF!,#REF!</definedName>
    <definedName name="A125613216F">#REF!,#REF!</definedName>
    <definedName name="A125613224F">#REF!,#REF!</definedName>
    <definedName name="A125613232F">#REF!,#REF!</definedName>
    <definedName name="A125613240F">#REF!,#REF!</definedName>
    <definedName name="A125613248X">#REF!,#REF!</definedName>
    <definedName name="A125613256X">#REF!,#REF!</definedName>
    <definedName name="A125613264X">#REF!,#REF!</definedName>
    <definedName name="A125613272X">#REF!,#REF!</definedName>
    <definedName name="A125613280X">#REF!,#REF!</definedName>
    <definedName name="A125613288T">#REF!,#REF!</definedName>
    <definedName name="A125613296T">#REF!,#REF!</definedName>
    <definedName name="A125613304F">#REF!,#REF!</definedName>
    <definedName name="A125613312F">#REF!,#REF!</definedName>
    <definedName name="A125613320F">#REF!,#REF!</definedName>
    <definedName name="A125613328X">#REF!,#REF!</definedName>
    <definedName name="A125613336X">#REF!,#REF!</definedName>
    <definedName name="A125613344X">#REF!,#REF!</definedName>
    <definedName name="A125613352X">#REF!,#REF!</definedName>
    <definedName name="A125613360X">#REF!,#REF!</definedName>
    <definedName name="A125613368T">#REF!,#REF!</definedName>
    <definedName name="A125613376T">#REF!,#REF!</definedName>
    <definedName name="A125613384T">#REF!,#REF!</definedName>
    <definedName name="A125613392T">#REF!,#REF!</definedName>
    <definedName name="A125613400F">#REF!,#REF!</definedName>
    <definedName name="A125613408X">#REF!,#REF!</definedName>
    <definedName name="A125613416X">#REF!,#REF!</definedName>
    <definedName name="A125613424X">#REF!,#REF!</definedName>
    <definedName name="A125613432X">#REF!,#REF!</definedName>
    <definedName name="A125613440X">#REF!,#REF!</definedName>
    <definedName name="A125613448T">#REF!,#REF!</definedName>
    <definedName name="A125613456T">#REF!,#REF!</definedName>
    <definedName name="A125613464T">#REF!,#REF!</definedName>
    <definedName name="A125613472T">#REF!,#REF!</definedName>
    <definedName name="A125613480T">#REF!,#REF!</definedName>
    <definedName name="A125613488K">#REF!,#REF!</definedName>
    <definedName name="A125613496K">#REF!,#REF!</definedName>
    <definedName name="A125613504X">#REF!,#REF!</definedName>
    <definedName name="A125613512X">#REF!,#REF!</definedName>
    <definedName name="A125613520X">#REF!,#REF!</definedName>
    <definedName name="A125613528T">#REF!,#REF!</definedName>
    <definedName name="A125613536T">#REF!,#REF!</definedName>
    <definedName name="A125613544T">#REF!,#REF!</definedName>
    <definedName name="A125613552T">#REF!,#REF!</definedName>
    <definedName name="A125613560T">#REF!,#REF!</definedName>
    <definedName name="A125613568K">#REF!,#REF!</definedName>
    <definedName name="A125613576K">#REF!,#REF!</definedName>
    <definedName name="A125613584K">#REF!,#REF!</definedName>
    <definedName name="A125613592K">#REF!,#REF!</definedName>
    <definedName name="A125613600X">#REF!,#REF!</definedName>
    <definedName name="A125613608T">#REF!,#REF!</definedName>
    <definedName name="A125613616T">#REF!,#REF!</definedName>
    <definedName name="A125613624T">#REF!,#REF!</definedName>
    <definedName name="A125613632T">#REF!,#REF!</definedName>
    <definedName name="A125613640T">#REF!,#REF!</definedName>
    <definedName name="A125613648K">#REF!,#REF!</definedName>
    <definedName name="A125613656K">#REF!,#REF!</definedName>
    <definedName name="A125613664K">#REF!,#REF!</definedName>
    <definedName name="A125613672K">#REF!,#REF!</definedName>
    <definedName name="A125613680K">#REF!,#REF!</definedName>
    <definedName name="A125613688C">#REF!,#REF!</definedName>
    <definedName name="A125613696C">#REF!,#REF!</definedName>
    <definedName name="A125613704T">#REF!,#REF!</definedName>
    <definedName name="A125613712T">#REF!,#REF!</definedName>
    <definedName name="A125613720T">#REF!,#REF!</definedName>
    <definedName name="A125613728K">#REF!,#REF!</definedName>
    <definedName name="A125613736K">#REF!,#REF!</definedName>
    <definedName name="A125613744K">#REF!,#REF!</definedName>
    <definedName name="A125613752K">#REF!,#REF!</definedName>
    <definedName name="A125613760K">#REF!,#REF!</definedName>
    <definedName name="A125613768C">#REF!,#REF!</definedName>
    <definedName name="A125613776C">#REF!,#REF!</definedName>
    <definedName name="A125613784C">#REF!,#REF!</definedName>
    <definedName name="A125613792C">#REF!,#REF!</definedName>
    <definedName name="A125613800T">#REF!,#REF!</definedName>
    <definedName name="A125613808K">#REF!,#REF!</definedName>
    <definedName name="A125613816K">#REF!,#REF!</definedName>
    <definedName name="A125613824K">#REF!,#REF!</definedName>
    <definedName name="A125613832K">#REF!,#REF!</definedName>
    <definedName name="A125613840K">#REF!,#REF!</definedName>
    <definedName name="A125613848C">#REF!,#REF!</definedName>
    <definedName name="A125613856C">#REF!,#REF!</definedName>
    <definedName name="A125613864C">#REF!,#REF!</definedName>
    <definedName name="A125613872C">#REF!,#REF!</definedName>
    <definedName name="A125613880C">#REF!,#REF!</definedName>
    <definedName name="A125613888W">#REF!,#REF!</definedName>
    <definedName name="A125613896W">#REF!,#REF!</definedName>
    <definedName name="A125613904K">#REF!,#REF!</definedName>
    <definedName name="A125613912K">#REF!,#REF!</definedName>
    <definedName name="A125613920K">#REF!,#REF!</definedName>
    <definedName name="A125613928C">#REF!,#REF!</definedName>
    <definedName name="A125613936C">#REF!,#REF!</definedName>
    <definedName name="A125613944C">#REF!,#REF!</definedName>
    <definedName name="A125613952C">#REF!,#REF!</definedName>
    <definedName name="A125613960C">#REF!,#REF!</definedName>
    <definedName name="A125613968W">#REF!,#REF!</definedName>
    <definedName name="A125613976W">#REF!,#REF!</definedName>
    <definedName name="A125613984W">#REF!,#REF!</definedName>
    <definedName name="A125613992W">#REF!,#REF!</definedName>
    <definedName name="A125614000L">#REF!,#REF!</definedName>
    <definedName name="A125614008F">#REF!,#REF!</definedName>
    <definedName name="A125614016F">#REF!,#REF!</definedName>
    <definedName name="A125614024F">#REF!,#REF!</definedName>
    <definedName name="A125614032F">#REF!,#REF!</definedName>
    <definedName name="A125614040F">#REF!,#REF!</definedName>
    <definedName name="A125614048X">#REF!,#REF!</definedName>
    <definedName name="A125614056X">#REF!,#REF!</definedName>
    <definedName name="A125614064X">#REF!,#REF!</definedName>
    <definedName name="A125614072X">#REF!,#REF!</definedName>
    <definedName name="A125614080X">#REF!,#REF!</definedName>
    <definedName name="A125614088T">#REF!,#REF!</definedName>
    <definedName name="A125614096T">#REF!,#REF!</definedName>
    <definedName name="A125614104F">#REF!,#REF!</definedName>
    <definedName name="A125614112F">#REF!,#REF!</definedName>
    <definedName name="A125614120F">#REF!,#REF!</definedName>
    <definedName name="A125614128X">#REF!,#REF!</definedName>
    <definedName name="A125614136X">#REF!,#REF!</definedName>
    <definedName name="A125614144X">#REF!,#REF!</definedName>
    <definedName name="A125614152X">#REF!,#REF!</definedName>
    <definedName name="A125614160X">#REF!,#REF!</definedName>
    <definedName name="A125614168T">#REF!,#REF!</definedName>
    <definedName name="A125614176T">#REF!,#REF!</definedName>
    <definedName name="A125614184T">#REF!,#REF!</definedName>
    <definedName name="A125614192T">#REF!,#REF!</definedName>
    <definedName name="A125614200F">#REF!,#REF!</definedName>
    <definedName name="A125614208X">#REF!,#REF!</definedName>
    <definedName name="A125614216X">#REF!,#REF!</definedName>
    <definedName name="A125614224X">#REF!,#REF!</definedName>
    <definedName name="A125614232X">#REF!,#REF!</definedName>
    <definedName name="A125614240X">#REF!,#REF!</definedName>
    <definedName name="A125614248T">#REF!,#REF!</definedName>
    <definedName name="A125614256T">#REF!,#REF!</definedName>
    <definedName name="A125614264T">#REF!,#REF!</definedName>
    <definedName name="A125614272T">#REF!,#REF!</definedName>
    <definedName name="A125614280T">#REF!,#REF!</definedName>
    <definedName name="A125614288K">#REF!,#REF!</definedName>
    <definedName name="A125614296K">#REF!,#REF!</definedName>
    <definedName name="A125614304X">#REF!,#REF!</definedName>
    <definedName name="A125614312X">#REF!,#REF!</definedName>
    <definedName name="A125614320X">#REF!,#REF!</definedName>
    <definedName name="A125614328T">#REF!,#REF!</definedName>
    <definedName name="A125614336T">#REF!,#REF!</definedName>
    <definedName name="A125614344T">#REF!,#REF!</definedName>
    <definedName name="A125614352T">#REF!,#REF!</definedName>
    <definedName name="A125614360T">#REF!,#REF!</definedName>
    <definedName name="A125614368K">#REF!,#REF!</definedName>
    <definedName name="A125614376K">#REF!,#REF!</definedName>
    <definedName name="A125614384K">#REF!,#REF!</definedName>
    <definedName name="A125614392K">#REF!,#REF!</definedName>
    <definedName name="A125614400X">#REF!,#REF!</definedName>
    <definedName name="A125614408T">#REF!,#REF!</definedName>
    <definedName name="A125614416T">#REF!,#REF!</definedName>
    <definedName name="A125614424T">#REF!,#REF!</definedName>
    <definedName name="A125614432T">#REF!,#REF!</definedName>
    <definedName name="A125614440T">#REF!,#REF!</definedName>
    <definedName name="A125614448K">#REF!,#REF!</definedName>
    <definedName name="A125614456K">#REF!,#REF!</definedName>
    <definedName name="A125614464K">#REF!,#REF!</definedName>
    <definedName name="A125614472K">#REF!,#REF!</definedName>
    <definedName name="A125614480K">#REF!,#REF!</definedName>
    <definedName name="A125614488C">#REF!,#REF!</definedName>
    <definedName name="A125614496C">#REF!,#REF!</definedName>
    <definedName name="A125614504T">#REF!,#REF!</definedName>
    <definedName name="A125614512T">#REF!,#REF!</definedName>
    <definedName name="A125614520T">#REF!,#REF!</definedName>
    <definedName name="A125614528K">#REF!,#REF!</definedName>
    <definedName name="A125614536K">#REF!,#REF!</definedName>
    <definedName name="A125614544K">#REF!,#REF!</definedName>
    <definedName name="A125614552K">#REF!,#REF!</definedName>
    <definedName name="A125614560K">#REF!,#REF!</definedName>
    <definedName name="A125614568C">#REF!,#REF!</definedName>
    <definedName name="A125614576C">#REF!,#REF!</definedName>
    <definedName name="A125614584C">#REF!,#REF!</definedName>
    <definedName name="A125614592C">#REF!,#REF!</definedName>
    <definedName name="A125614600T">#REF!,#REF!</definedName>
    <definedName name="A125614608K">#REF!,#REF!</definedName>
    <definedName name="A125614616K">#REF!,#REF!</definedName>
    <definedName name="A125614624K">#REF!,#REF!</definedName>
    <definedName name="A125614632K">#REF!,#REF!</definedName>
    <definedName name="A125614640K">#REF!,#REF!</definedName>
    <definedName name="A125614648C">#REF!,#REF!</definedName>
    <definedName name="A125614656C">#REF!,#REF!</definedName>
    <definedName name="A125614664C">#REF!,#REF!</definedName>
    <definedName name="A125614672C">#REF!,#REF!</definedName>
    <definedName name="A125614680C">#REF!,#REF!</definedName>
    <definedName name="A125614688W">#REF!,#REF!</definedName>
    <definedName name="A125614696W">#REF!,#REF!</definedName>
    <definedName name="A125614704K">#REF!,#REF!</definedName>
    <definedName name="A125614712K">#REF!,#REF!</definedName>
    <definedName name="A125614720K">#REF!,#REF!</definedName>
    <definedName name="A125614728C">#REF!,#REF!</definedName>
    <definedName name="A125614736C">#REF!,#REF!</definedName>
    <definedName name="A125614744C">#REF!,#REF!</definedName>
    <definedName name="A125614752C">#REF!,#REF!</definedName>
    <definedName name="A125614760C">#REF!,#REF!</definedName>
    <definedName name="A125614768W">#REF!,#REF!</definedName>
    <definedName name="A125614776W">#REF!,#REF!</definedName>
    <definedName name="A125614784W">#REF!,#REF!</definedName>
    <definedName name="A125614792W">#REF!,#REF!</definedName>
    <definedName name="A125614800K">#REF!,#REF!</definedName>
    <definedName name="A125614808C">#REF!,#REF!</definedName>
    <definedName name="A125614816C">#REF!,#REF!</definedName>
    <definedName name="A125614824C">#REF!,#REF!</definedName>
    <definedName name="A125614832C">#REF!,#REF!</definedName>
    <definedName name="A125614840C">#REF!,#REF!</definedName>
    <definedName name="A125614848W">#REF!,#REF!</definedName>
    <definedName name="A125614856W">#REF!,#REF!</definedName>
    <definedName name="A125614864W">#REF!,#REF!</definedName>
    <definedName name="A125614872W">#REF!,#REF!</definedName>
    <definedName name="A125614880W">#REF!,#REF!</definedName>
    <definedName name="A125614888R">#REF!,#REF!</definedName>
    <definedName name="A125614896R">#REF!,#REF!</definedName>
    <definedName name="A125614904C">#REF!,#REF!</definedName>
    <definedName name="A125614912C">#REF!,#REF!</definedName>
    <definedName name="A125614920C">#REF!,#REF!</definedName>
    <definedName name="A125614928W">#REF!,#REF!</definedName>
    <definedName name="A125614936W">#REF!,#REF!</definedName>
    <definedName name="A125614944W">#REF!,#REF!</definedName>
    <definedName name="A125614952W">#REF!,#REF!</definedName>
    <definedName name="A125614960W">#REF!,#REF!</definedName>
    <definedName name="A125614968R">#REF!,#REF!</definedName>
    <definedName name="A125614976R">#REF!,#REF!</definedName>
    <definedName name="A125614984R">#REF!,#REF!</definedName>
    <definedName name="A125614992R">#REF!,#REF!</definedName>
    <definedName name="A125615000F">#REF!,#REF!</definedName>
    <definedName name="A125615008X">#REF!,#REF!</definedName>
    <definedName name="A125615016X">#REF!,#REF!</definedName>
    <definedName name="A125615024X">#REF!,#REF!</definedName>
    <definedName name="A125615032X">#REF!,#REF!</definedName>
    <definedName name="A125615040X">#REF!,#REF!</definedName>
    <definedName name="A125615048T">#REF!,#REF!</definedName>
    <definedName name="A125615056T">#REF!,#REF!</definedName>
    <definedName name="A125615064T">#REF!,#REF!</definedName>
    <definedName name="A125615072T">#REF!,#REF!</definedName>
    <definedName name="A125615080T">#REF!,#REF!</definedName>
    <definedName name="A125615088K">#REF!,#REF!</definedName>
    <definedName name="A125615096K">#REF!,#REF!</definedName>
    <definedName name="A125615104X">#REF!,#REF!</definedName>
    <definedName name="A125615112X">#REF!,#REF!</definedName>
    <definedName name="A125615120X">#REF!,#REF!</definedName>
    <definedName name="A125615128T">#REF!,#REF!</definedName>
    <definedName name="A125615136T">#REF!,#REF!</definedName>
    <definedName name="A125615144T">#REF!,#REF!</definedName>
    <definedName name="A125615152T">#REF!,#REF!</definedName>
    <definedName name="A125615160T">#REF!,#REF!</definedName>
    <definedName name="A125615168K">#REF!,#REF!</definedName>
    <definedName name="A125615176K">#REF!,#REF!</definedName>
    <definedName name="A125615184K">#REF!,#REF!</definedName>
    <definedName name="A125615192K">#REF!,#REF!</definedName>
    <definedName name="A125615200X">#REF!,#REF!</definedName>
    <definedName name="A125615208T">#REF!,#REF!</definedName>
    <definedName name="A125615216T">#REF!,#REF!</definedName>
    <definedName name="A125615224T">#REF!,#REF!</definedName>
    <definedName name="A125615232T">#REF!,#REF!</definedName>
    <definedName name="A125615240T">#REF!,#REF!</definedName>
    <definedName name="A125615248K">#REF!,#REF!</definedName>
    <definedName name="A125615256K">#REF!,#REF!</definedName>
    <definedName name="A125615264K">#REF!,#REF!</definedName>
    <definedName name="A125615272K">#REF!,#REF!</definedName>
    <definedName name="A125615280K">#REF!,#REF!</definedName>
    <definedName name="A125615288C">#REF!,#REF!</definedName>
    <definedName name="A125615296C">#REF!,#REF!</definedName>
    <definedName name="A125615304T">#REF!,#REF!</definedName>
    <definedName name="A125615312T">#REF!,#REF!</definedName>
    <definedName name="A125615320T">#REF!,#REF!</definedName>
    <definedName name="A125615328K">#REF!,#REF!</definedName>
    <definedName name="A125615336K">#REF!,#REF!</definedName>
    <definedName name="A125615344K">#REF!,#REF!</definedName>
    <definedName name="A125615352K">#REF!,#REF!</definedName>
    <definedName name="A125615360K">#REF!,#REF!</definedName>
    <definedName name="A125615368C">#REF!,#REF!</definedName>
    <definedName name="A125615376C">#REF!,#REF!</definedName>
    <definedName name="A125615384C">#REF!,#REF!</definedName>
    <definedName name="A125615392C">#REF!,#REF!</definedName>
    <definedName name="A125615400T">#REF!,#REF!</definedName>
    <definedName name="A125615408K">#REF!,#REF!</definedName>
    <definedName name="A125615416K">#REF!,#REF!</definedName>
    <definedName name="A125615424K">#REF!,#REF!</definedName>
    <definedName name="A125615432K">#REF!,#REF!</definedName>
    <definedName name="A125615440K">#REF!,#REF!</definedName>
    <definedName name="A125615448C">#REF!,#REF!</definedName>
    <definedName name="A125615456C">#REF!,#REF!</definedName>
    <definedName name="A125615464C">#REF!,#REF!</definedName>
    <definedName name="A125615472C">#REF!,#REF!</definedName>
    <definedName name="A125615480C">#REF!,#REF!</definedName>
    <definedName name="A125615488W">#REF!,#REF!</definedName>
    <definedName name="A125615496W">#REF!,#REF!</definedName>
    <definedName name="A125615504K">#REF!,#REF!</definedName>
    <definedName name="A125615512K">#REF!,#REF!</definedName>
    <definedName name="A125615520K">#REF!,#REF!</definedName>
    <definedName name="A125615528C">#REF!,#REF!</definedName>
    <definedName name="A125615536C">#REF!,#REF!</definedName>
    <definedName name="A125615544C">#REF!,#REF!</definedName>
    <definedName name="A125615552C">#REF!,#REF!</definedName>
    <definedName name="A125615560C">#REF!,#REF!</definedName>
    <definedName name="A125615568W">#REF!,#REF!</definedName>
    <definedName name="A125615576W">#REF!,#REF!</definedName>
    <definedName name="A125615584W">#REF!,#REF!</definedName>
    <definedName name="A125615592W">#REF!,#REF!</definedName>
    <definedName name="A125615600K">#REF!,#REF!</definedName>
    <definedName name="A125615608C">#REF!,#REF!</definedName>
    <definedName name="A125615616C">#REF!,#REF!</definedName>
    <definedName name="A125615624C">#REF!,#REF!</definedName>
    <definedName name="A125615632C">#REF!,#REF!</definedName>
    <definedName name="A125615640C">#REF!,#REF!</definedName>
    <definedName name="A125615648W">#REF!,#REF!</definedName>
    <definedName name="A125615656W">#REF!,#REF!</definedName>
    <definedName name="A125615664W">#REF!,#REF!</definedName>
    <definedName name="A125615672W">#REF!,#REF!</definedName>
    <definedName name="A125615680W">#REF!,#REF!</definedName>
    <definedName name="A125615688R">#REF!,#REF!</definedName>
    <definedName name="A125615696R">#REF!,#REF!</definedName>
    <definedName name="A125615704C">#REF!,#REF!</definedName>
    <definedName name="A125615712C">#REF!,#REF!</definedName>
    <definedName name="A125615720C">#REF!,#REF!</definedName>
    <definedName name="A125615728W">#REF!,#REF!</definedName>
    <definedName name="A125615736W">#REF!,#REF!</definedName>
    <definedName name="A125615744W">#REF!,#REF!</definedName>
    <definedName name="A125615752W">#REF!,#REF!</definedName>
    <definedName name="A125615760W">#REF!,#REF!</definedName>
    <definedName name="A125615768R">#REF!,#REF!</definedName>
    <definedName name="A125615776R">#REF!,#REF!</definedName>
    <definedName name="A125615784R">#REF!,#REF!</definedName>
    <definedName name="A125615792R">#REF!,#REF!</definedName>
    <definedName name="A125615800C">#REF!,#REF!</definedName>
    <definedName name="A125615808W">#REF!,#REF!</definedName>
    <definedName name="A125615816W">#REF!,#REF!</definedName>
    <definedName name="A125615824W">#REF!,#REF!</definedName>
    <definedName name="A125615832W">#REF!,#REF!</definedName>
    <definedName name="A125615840W">#REF!,#REF!</definedName>
    <definedName name="A125615848R">#REF!,#REF!</definedName>
    <definedName name="A125615856R">#REF!,#REF!</definedName>
    <definedName name="A125615864R">#REF!,#REF!</definedName>
    <definedName name="A125615872R">#REF!,#REF!</definedName>
    <definedName name="A125615880R">#REF!,#REF!</definedName>
    <definedName name="A125615888J">#REF!,#REF!</definedName>
    <definedName name="A125615896J">#REF!,#REF!</definedName>
    <definedName name="A125615904W">#REF!,#REF!</definedName>
    <definedName name="A125615912W">#REF!,#REF!</definedName>
    <definedName name="A125615920W">#REF!,#REF!</definedName>
    <definedName name="A125615928R">#REF!,#REF!</definedName>
    <definedName name="A125615936R">#REF!,#REF!</definedName>
    <definedName name="A125615944R">#REF!,#REF!</definedName>
    <definedName name="A125615952R">#REF!,#REF!</definedName>
    <definedName name="A125615960R">#REF!,#REF!</definedName>
    <definedName name="A125615968J">#REF!,#REF!</definedName>
    <definedName name="A125615976J">#REF!,#REF!</definedName>
    <definedName name="A125615984J">#REF!,#REF!</definedName>
    <definedName name="A125615992J">#REF!,#REF!</definedName>
    <definedName name="A125616000X">#REF!,#REF!</definedName>
    <definedName name="A125616008T">#REF!,#REF!</definedName>
    <definedName name="A125616016T">#REF!,#REF!</definedName>
    <definedName name="A125616024T">#REF!,#REF!</definedName>
    <definedName name="A125616032T">#REF!,#REF!</definedName>
    <definedName name="A125616040T">#REF!,#REF!</definedName>
    <definedName name="A125616048K">#REF!,#REF!</definedName>
    <definedName name="A125616056K">#REF!,#REF!</definedName>
    <definedName name="A125616064K">#REF!,#REF!</definedName>
    <definedName name="A125616072K">#REF!,#REF!</definedName>
    <definedName name="A125616080K">#REF!,#REF!</definedName>
    <definedName name="A125616088C">#REF!,#REF!</definedName>
    <definedName name="A125616096C">#REF!,#REF!</definedName>
    <definedName name="A125616104T">#REF!,#REF!</definedName>
    <definedName name="A125616112T">#REF!,#REF!</definedName>
    <definedName name="A125616120T">#REF!,#REF!</definedName>
    <definedName name="A125616128K">#REF!,#REF!</definedName>
    <definedName name="A125616136K">#REF!,#REF!</definedName>
    <definedName name="A125616144K">#REF!,#REF!</definedName>
    <definedName name="A125616152K">#REF!,#REF!</definedName>
    <definedName name="A125616160K">#REF!,#REF!</definedName>
    <definedName name="A125616168C">#REF!,#REF!</definedName>
    <definedName name="A125616176C">#REF!,#REF!</definedName>
    <definedName name="A125616184C">#REF!,#REF!</definedName>
    <definedName name="A125616192C">#REF!,#REF!</definedName>
    <definedName name="A125616200T">#REF!,#REF!</definedName>
    <definedName name="A125616208K">#REF!,#REF!</definedName>
    <definedName name="A125616216K">#REF!,#REF!</definedName>
    <definedName name="A125616224K">#REF!,#REF!</definedName>
    <definedName name="A125616232K">#REF!,#REF!</definedName>
    <definedName name="A125616240K">#REF!,#REF!</definedName>
    <definedName name="A125616248C">#REF!,#REF!</definedName>
    <definedName name="A125616256C">#REF!,#REF!</definedName>
    <definedName name="A125616264C">#REF!,#REF!</definedName>
    <definedName name="A125616272C">#REF!,#REF!</definedName>
    <definedName name="A125616280C">#REF!,#REF!</definedName>
    <definedName name="A125616288W">#REF!,#REF!</definedName>
    <definedName name="A125616296W">#REF!,#REF!</definedName>
    <definedName name="A125616304K">#REF!,#REF!</definedName>
    <definedName name="A125616312K">#REF!,#REF!</definedName>
    <definedName name="A125616320K">#REF!,#REF!</definedName>
    <definedName name="A125616328C">#REF!,#REF!</definedName>
    <definedName name="A125616336C">#REF!,#REF!</definedName>
    <definedName name="A125616344C">#REF!,#REF!</definedName>
    <definedName name="A125616352C">#REF!,#REF!</definedName>
    <definedName name="A125616360C">#REF!,#REF!</definedName>
    <definedName name="A125616368W">#REF!,#REF!</definedName>
    <definedName name="A125616376W">#REF!,#REF!</definedName>
    <definedName name="A125616384W">#REF!,#REF!</definedName>
    <definedName name="A125616392W">#REF!,#REF!</definedName>
    <definedName name="A125616400K">#REF!,#REF!</definedName>
    <definedName name="A125616408C">#REF!,#REF!</definedName>
    <definedName name="A125616416C">#REF!,#REF!</definedName>
    <definedName name="A125616424C">#REF!,#REF!</definedName>
    <definedName name="A125616432C">#REF!,#REF!</definedName>
    <definedName name="A125616440C">#REF!,#REF!</definedName>
    <definedName name="A125616448W">#REF!,#REF!</definedName>
    <definedName name="A125616456W">#REF!,#REF!</definedName>
    <definedName name="A125616464W">#REF!,#REF!</definedName>
    <definedName name="A125616472W">#REF!,#REF!</definedName>
    <definedName name="A125616480W">#REF!,#REF!</definedName>
    <definedName name="A125616488R">#REF!,#REF!</definedName>
    <definedName name="A125616496R">#REF!,#REF!</definedName>
    <definedName name="A125616504C">#REF!,#REF!</definedName>
    <definedName name="A125616512C">#REF!,#REF!</definedName>
    <definedName name="A125616520C">#REF!,#REF!</definedName>
    <definedName name="A125616528W">#REF!,#REF!</definedName>
    <definedName name="A125616536W">#REF!,#REF!</definedName>
    <definedName name="A125616544W">#REF!,#REF!</definedName>
    <definedName name="A125616552W">#REF!,#REF!</definedName>
    <definedName name="A125616560W">#REF!,#REF!</definedName>
    <definedName name="A125616568R">#REF!,#REF!</definedName>
    <definedName name="A125616576R">#REF!,#REF!</definedName>
    <definedName name="A125616584R">#REF!,#REF!</definedName>
    <definedName name="A125616592R">#REF!,#REF!</definedName>
    <definedName name="A125616600C">#REF!,#REF!</definedName>
    <definedName name="A125616608W">#REF!,#REF!</definedName>
    <definedName name="A125616616W">#REF!,#REF!</definedName>
    <definedName name="A125616624W">#REF!,#REF!</definedName>
    <definedName name="A125616632W">#REF!,#REF!</definedName>
    <definedName name="A125616640W">#REF!,#REF!</definedName>
    <definedName name="A125616648R">#REF!,#REF!</definedName>
    <definedName name="A125616656R">#REF!,#REF!</definedName>
    <definedName name="A125616664R">#REF!,#REF!</definedName>
    <definedName name="A125616672R">#REF!,#REF!</definedName>
    <definedName name="A125616680R">#REF!,#REF!</definedName>
    <definedName name="A125616688J">#REF!,#REF!</definedName>
    <definedName name="A125616696J">#REF!,#REF!</definedName>
    <definedName name="A125616704W">#REF!,#REF!</definedName>
    <definedName name="A125616712W">#REF!,#REF!</definedName>
    <definedName name="A125616720W">#REF!,#REF!</definedName>
    <definedName name="A125616728R">#REF!,#REF!</definedName>
    <definedName name="A125616736R">#REF!,#REF!</definedName>
    <definedName name="A125616744R">#REF!,#REF!</definedName>
    <definedName name="A125616752R">#REF!,#REF!</definedName>
    <definedName name="A125616760R">#REF!,#REF!</definedName>
    <definedName name="A125616768J">#REF!,#REF!</definedName>
    <definedName name="A125616776J">#REF!,#REF!</definedName>
    <definedName name="A125616784J">#REF!,#REF!</definedName>
    <definedName name="A125616792J">#REF!,#REF!</definedName>
    <definedName name="A125616800W">#REF!,#REF!</definedName>
    <definedName name="A125616808R">#REF!,#REF!</definedName>
    <definedName name="A125616816R">#REF!,#REF!</definedName>
    <definedName name="A125616824R">#REF!,#REF!</definedName>
    <definedName name="A125616832R">#REF!,#REF!</definedName>
    <definedName name="A125616840R">#REF!,#REF!</definedName>
    <definedName name="A125616848J">#REF!,#REF!</definedName>
    <definedName name="A125616856J">#REF!,#REF!</definedName>
    <definedName name="A125616864J">#REF!,#REF!</definedName>
    <definedName name="A125616872J">#REF!,#REF!</definedName>
    <definedName name="A125616880J">#REF!,#REF!</definedName>
    <definedName name="A125616888A">#REF!,#REF!</definedName>
    <definedName name="A125616896A">#REF!,#REF!</definedName>
    <definedName name="A125616904R">#REF!,#REF!</definedName>
    <definedName name="A125616912R">#REF!,#REF!</definedName>
    <definedName name="A125616920R">#REF!,#REF!</definedName>
    <definedName name="A125616928J">#REF!,#REF!</definedName>
    <definedName name="A125616936J">#REF!,#REF!</definedName>
    <definedName name="A125616944J">#REF!,#REF!</definedName>
    <definedName name="A125616952J">#REF!,#REF!</definedName>
    <definedName name="A125616960J">#REF!,#REF!</definedName>
    <definedName name="A125616968A">#REF!,#REF!</definedName>
    <definedName name="A125616976A">#REF!,#REF!</definedName>
    <definedName name="A125616984A">#REF!,#REF!</definedName>
    <definedName name="A125616992A">#REF!,#REF!</definedName>
    <definedName name="A125617000T">#REF!,#REF!</definedName>
    <definedName name="A125617008K">#REF!,#REF!</definedName>
    <definedName name="A125617016K">#REF!,#REF!</definedName>
    <definedName name="A125617024K">#REF!,#REF!</definedName>
    <definedName name="A125617032K">#REF!,#REF!</definedName>
    <definedName name="A125617040K">#REF!,#REF!</definedName>
    <definedName name="A125617048C">#REF!,#REF!</definedName>
    <definedName name="A125617056C">#REF!,#REF!</definedName>
    <definedName name="A125617064C">#REF!,#REF!</definedName>
    <definedName name="A125617072C">#REF!,#REF!</definedName>
    <definedName name="A125617080C">#REF!,#REF!</definedName>
    <definedName name="A125617088W">#REF!,#REF!</definedName>
    <definedName name="A125617096W">#REF!,#REF!</definedName>
    <definedName name="A125617104K">#REF!,#REF!</definedName>
    <definedName name="A125617112K">#REF!,#REF!</definedName>
    <definedName name="A125617120K">#REF!,#REF!</definedName>
    <definedName name="A125617128C">#REF!,#REF!</definedName>
    <definedName name="A125617136C">#REF!,#REF!</definedName>
    <definedName name="A125617144C">#REF!,#REF!</definedName>
    <definedName name="A125617152C">#REF!,#REF!</definedName>
    <definedName name="A125617160C">#REF!,#REF!</definedName>
    <definedName name="A125617168W">#REF!,#REF!</definedName>
    <definedName name="A125617176W">#REF!,#REF!</definedName>
    <definedName name="A125617184W">#REF!,#REF!</definedName>
    <definedName name="A125617192W">#REF!,#REF!</definedName>
    <definedName name="A125617200K">#REF!,#REF!</definedName>
    <definedName name="A125617208C">#REF!,#REF!</definedName>
    <definedName name="A125617216C">#REF!,#REF!</definedName>
    <definedName name="A125617224C">#REF!,#REF!</definedName>
    <definedName name="A125617232C">#REF!,#REF!</definedName>
    <definedName name="A125617240C">#REF!,#REF!</definedName>
    <definedName name="A125617248W">#REF!,#REF!</definedName>
    <definedName name="A125617256W">#REF!,#REF!</definedName>
    <definedName name="A125617264W">#REF!,#REF!</definedName>
    <definedName name="A125617272W">#REF!,#REF!</definedName>
    <definedName name="A125617280W">#REF!,#REF!</definedName>
    <definedName name="A125617288R">#REF!,#REF!</definedName>
    <definedName name="A125617296R">#REF!,#REF!</definedName>
    <definedName name="A125617304C">#REF!,#REF!</definedName>
    <definedName name="A125617312C">#REF!,#REF!</definedName>
    <definedName name="A125617320C">#REF!,#REF!</definedName>
    <definedName name="A125617328W">#REF!,#REF!</definedName>
    <definedName name="A125617336W">#REF!,#REF!</definedName>
    <definedName name="A125617344W">#REF!,#REF!</definedName>
    <definedName name="A125617352W">#REF!,#REF!</definedName>
    <definedName name="A125617360W">#REF!,#REF!</definedName>
    <definedName name="A125617368R">#REF!,#REF!</definedName>
    <definedName name="A125617376R">#REF!,#REF!</definedName>
    <definedName name="A125617384R">#REF!,#REF!</definedName>
    <definedName name="A125617392R">#REF!,#REF!</definedName>
    <definedName name="A125617400C">#REF!,#REF!</definedName>
    <definedName name="A125617408W">#REF!,#REF!</definedName>
    <definedName name="A125617416W">#REF!,#REF!</definedName>
    <definedName name="A125617424W">#REF!,#REF!</definedName>
    <definedName name="A125617432W">#REF!,#REF!</definedName>
    <definedName name="A125617440W">#REF!,#REF!</definedName>
    <definedName name="A125617448R">#REF!,#REF!</definedName>
    <definedName name="A125617456R">#REF!,#REF!</definedName>
    <definedName name="A125617464R">#REF!,#REF!</definedName>
    <definedName name="A125617472R">#REF!,#REF!</definedName>
    <definedName name="A125617480R">#REF!,#REF!</definedName>
    <definedName name="A125617488J">#REF!,#REF!</definedName>
    <definedName name="A125617496J">#REF!,#REF!</definedName>
    <definedName name="A125617504W">#REF!,#REF!</definedName>
    <definedName name="A125617512W">#REF!,#REF!</definedName>
    <definedName name="A125617520W">#REF!,#REF!</definedName>
    <definedName name="A125617528R">#REF!,#REF!</definedName>
    <definedName name="A125617536R">#REF!,#REF!</definedName>
    <definedName name="A125617544R">#REF!,#REF!</definedName>
    <definedName name="A125617552R">#REF!,#REF!</definedName>
    <definedName name="A125617560R">#REF!,#REF!</definedName>
    <definedName name="A125617568J">#REF!,#REF!</definedName>
    <definedName name="A125617576J">#REF!,#REF!</definedName>
    <definedName name="A125617584J">#REF!,#REF!</definedName>
    <definedName name="A125617592J">#REF!,#REF!</definedName>
    <definedName name="A125617600W">#REF!,#REF!</definedName>
    <definedName name="A125617608R">#REF!,#REF!</definedName>
    <definedName name="A125617616R">#REF!,#REF!</definedName>
    <definedName name="A125617624R">#REF!,#REF!</definedName>
    <definedName name="A125617632R">#REF!,#REF!</definedName>
    <definedName name="A125617640R">#REF!,#REF!</definedName>
    <definedName name="A125617648J">#REF!,#REF!</definedName>
    <definedName name="A125617656J">#REF!,#REF!</definedName>
    <definedName name="A125617664J">#REF!,#REF!</definedName>
    <definedName name="A125617672J">#REF!,#REF!</definedName>
    <definedName name="A125617680J">#REF!,#REF!</definedName>
    <definedName name="A125617688A">#REF!,#REF!</definedName>
    <definedName name="A125617696A">#REF!,#REF!</definedName>
    <definedName name="A125617704R">#REF!,#REF!</definedName>
    <definedName name="A125617712R">#REF!,#REF!</definedName>
    <definedName name="A125617720R">#REF!,#REF!</definedName>
    <definedName name="A125617728J">#REF!,#REF!</definedName>
    <definedName name="A125617736J">#REF!,#REF!</definedName>
    <definedName name="A125617744J">#REF!,#REF!</definedName>
    <definedName name="A125617752J">#REF!,#REF!</definedName>
    <definedName name="A125617760J">#REF!,#REF!</definedName>
    <definedName name="A125617768A">#REF!,#REF!</definedName>
    <definedName name="A125617776A">#REF!,#REF!</definedName>
    <definedName name="A125617784A">#REF!,#REF!</definedName>
    <definedName name="A125617792A">#REF!,#REF!</definedName>
    <definedName name="A125617800R">#REF!,#REF!</definedName>
    <definedName name="A125617808J">#REF!,#REF!</definedName>
    <definedName name="A125617816J">#REF!,#REF!</definedName>
    <definedName name="A125617824J">#REF!,#REF!</definedName>
    <definedName name="A125617832J">#REF!,#REF!</definedName>
    <definedName name="A125617840J">#REF!,#REF!</definedName>
    <definedName name="A125617848A">#REF!,#REF!</definedName>
    <definedName name="A125617856A">#REF!,#REF!</definedName>
    <definedName name="A125617864A">#REF!,#REF!</definedName>
    <definedName name="A125617872A">#REF!,#REF!</definedName>
    <definedName name="A125617880A">#REF!,#REF!</definedName>
    <definedName name="A125617888V">#REF!,#REF!</definedName>
    <definedName name="A125617896V">#REF!,#REF!</definedName>
    <definedName name="A125617904J">#REF!,#REF!</definedName>
    <definedName name="A125617912J">#REF!,#REF!</definedName>
    <definedName name="A125617920J">#REF!,#REF!</definedName>
    <definedName name="A125617928A">#REF!,#REF!</definedName>
    <definedName name="A125617936A">#REF!,#REF!</definedName>
    <definedName name="A125617944A">#REF!,#REF!</definedName>
    <definedName name="A125617952A">#REF!,#REF!</definedName>
    <definedName name="A125617960A">#REF!,#REF!</definedName>
    <definedName name="A125617968V">#REF!,#REF!</definedName>
    <definedName name="A125617976V">#REF!,#REF!</definedName>
    <definedName name="A125617984V">#REF!,#REF!</definedName>
    <definedName name="A125617992V">#REF!,#REF!</definedName>
    <definedName name="A125618000K">#REF!,#REF!</definedName>
    <definedName name="A125618008C">#REF!,#REF!</definedName>
    <definedName name="A125618016C">#REF!,#REF!</definedName>
    <definedName name="A125618024C">#REF!,#REF!</definedName>
    <definedName name="A125618032C">#REF!,#REF!</definedName>
    <definedName name="A125618040C">#REF!,#REF!</definedName>
    <definedName name="A125618048W">#REF!,#REF!</definedName>
    <definedName name="A125618056W">#REF!,#REF!</definedName>
    <definedName name="A125618064W">#REF!,#REF!</definedName>
    <definedName name="A125618072W">#REF!,#REF!</definedName>
    <definedName name="A125618080W">#REF!,#REF!</definedName>
    <definedName name="A125618088R">#REF!,#REF!</definedName>
    <definedName name="A125618096R">#REF!,#REF!</definedName>
    <definedName name="A125618104C">#REF!,#REF!</definedName>
    <definedName name="A125618112C">#REF!,#REF!</definedName>
    <definedName name="A125618120C">#REF!,#REF!</definedName>
    <definedName name="A125618128W">#REF!,#REF!</definedName>
    <definedName name="A125618136W">#REF!,#REF!</definedName>
    <definedName name="A125618144W">#REF!,#REF!</definedName>
    <definedName name="A125618152W">#REF!,#REF!</definedName>
    <definedName name="A125618160W">#REF!,#REF!</definedName>
    <definedName name="A125618168R">#REF!,#REF!</definedName>
    <definedName name="A125618176R">#REF!,#REF!</definedName>
    <definedName name="A125618184R">#REF!,#REF!</definedName>
    <definedName name="A125618192R">#REF!,#REF!</definedName>
    <definedName name="A125618200C">#REF!,#REF!</definedName>
    <definedName name="A125618208W">#REF!,#REF!</definedName>
    <definedName name="A125618216W">#REF!,#REF!</definedName>
    <definedName name="A125618224W">#REF!,#REF!</definedName>
    <definedName name="A125618232W">#REF!,#REF!</definedName>
    <definedName name="A125618240W">#REF!,#REF!</definedName>
    <definedName name="A125618248R">#REF!,#REF!</definedName>
    <definedName name="A125618256R">#REF!,#REF!</definedName>
    <definedName name="A125618264R">#REF!,#REF!</definedName>
    <definedName name="A125618272R">#REF!,#REF!</definedName>
    <definedName name="A125618280R">#REF!,#REF!</definedName>
    <definedName name="A125618288J">#REF!,#REF!</definedName>
    <definedName name="A125618296J">#REF!,#REF!</definedName>
    <definedName name="A125618304W">#REF!,#REF!</definedName>
    <definedName name="A125618312W">#REF!,#REF!</definedName>
    <definedName name="A125618320W">#REF!,#REF!</definedName>
    <definedName name="A125618328R">#REF!,#REF!</definedName>
    <definedName name="A125618336R">#REF!,#REF!</definedName>
    <definedName name="A125618344R">#REF!,#REF!</definedName>
    <definedName name="A125618352R">#REF!,#REF!</definedName>
    <definedName name="A125618360R">#REF!,#REF!</definedName>
    <definedName name="A125618368J">#REF!,#REF!</definedName>
    <definedName name="A125618376J">#REF!,#REF!</definedName>
    <definedName name="A125618384J">#REF!,#REF!</definedName>
    <definedName name="A125618392J">#REF!,#REF!</definedName>
    <definedName name="A125618400W">#REF!,#REF!</definedName>
    <definedName name="A125618408R">#REF!,#REF!</definedName>
    <definedName name="A125618416R">#REF!,#REF!</definedName>
    <definedName name="A125618424R">#REF!,#REF!</definedName>
    <definedName name="A125618432R">#REF!,#REF!</definedName>
    <definedName name="A125618440R">#REF!,#REF!</definedName>
    <definedName name="A125618448J">#REF!,#REF!</definedName>
    <definedName name="A125618456J">#REF!,#REF!</definedName>
    <definedName name="A125618464J">#REF!,#REF!</definedName>
    <definedName name="A125618472J">#REF!,#REF!</definedName>
    <definedName name="A125618480J">#REF!,#REF!</definedName>
    <definedName name="A125618488A">#REF!,#REF!</definedName>
    <definedName name="A125618496A">#REF!,#REF!</definedName>
    <definedName name="A125618504R">#REF!,#REF!</definedName>
    <definedName name="A125618512R">#REF!,#REF!</definedName>
    <definedName name="A125618520R">#REF!,#REF!</definedName>
    <definedName name="A125618528J">#REF!,#REF!</definedName>
    <definedName name="A125618536J">#REF!,#REF!</definedName>
    <definedName name="A125618544J">#REF!,#REF!</definedName>
    <definedName name="A125618552J">#REF!,#REF!</definedName>
    <definedName name="A125618560J">#REF!,#REF!</definedName>
    <definedName name="A125618568A">#REF!,#REF!</definedName>
    <definedName name="A125618576A">#REF!,#REF!</definedName>
    <definedName name="A125618584A">#REF!,#REF!</definedName>
    <definedName name="A125618592A">#REF!,#REF!</definedName>
    <definedName name="A125618600R">#REF!,#REF!</definedName>
    <definedName name="A125618608J">#REF!,#REF!</definedName>
    <definedName name="A125618616J">#REF!,#REF!</definedName>
    <definedName name="A125618624J">#REF!,#REF!</definedName>
    <definedName name="A125618632J">#REF!,#REF!</definedName>
    <definedName name="A125618640J">#REF!,#REF!</definedName>
    <definedName name="A125618648A">#REF!,#REF!</definedName>
    <definedName name="A125618656A">#REF!,#REF!</definedName>
    <definedName name="A125618664A">#REF!,#REF!</definedName>
    <definedName name="A125618672A">#REF!,#REF!</definedName>
    <definedName name="A125618680A">#REF!,#REF!</definedName>
    <definedName name="A125618688V">#REF!,#REF!</definedName>
    <definedName name="A125618696V">#REF!,#REF!</definedName>
    <definedName name="A125618704J">#REF!,#REF!</definedName>
    <definedName name="A125618712J">#REF!,#REF!</definedName>
    <definedName name="A125618720J">#REF!,#REF!</definedName>
    <definedName name="A125618728A">#REF!,#REF!</definedName>
    <definedName name="A125618736A">#REF!,#REF!</definedName>
    <definedName name="A125618744A">#REF!,#REF!</definedName>
    <definedName name="A125618752A">#REF!,#REF!</definedName>
    <definedName name="A125618760A">#REF!,#REF!</definedName>
    <definedName name="A125618768V">#REF!,#REF!</definedName>
    <definedName name="A125618776V">#REF!,#REF!</definedName>
    <definedName name="A125618784V">#REF!,#REF!</definedName>
    <definedName name="A125618792V">#REF!,#REF!</definedName>
    <definedName name="A125618800J">#REF!,#REF!</definedName>
    <definedName name="A125618808A">#REF!,#REF!</definedName>
    <definedName name="A125618816A">#REF!,#REF!</definedName>
    <definedName name="A125618824A">#REF!,#REF!</definedName>
    <definedName name="A125618832A">#REF!,#REF!</definedName>
    <definedName name="A125618840A">#REF!,#REF!</definedName>
    <definedName name="A125618848V">#REF!,#REF!</definedName>
    <definedName name="A125618856V">#REF!,#REF!</definedName>
    <definedName name="A125618864V">#REF!,#REF!</definedName>
    <definedName name="A125618872V">#REF!,#REF!</definedName>
    <definedName name="A125618880V">#REF!,#REF!</definedName>
    <definedName name="A125618888L">#REF!,#REF!</definedName>
    <definedName name="A125618896L">#REF!,#REF!</definedName>
    <definedName name="A125618904A">#REF!,#REF!</definedName>
    <definedName name="A125618912A">#REF!,#REF!</definedName>
    <definedName name="A125618920A">#REF!,#REF!</definedName>
    <definedName name="A125618928V">#REF!,#REF!</definedName>
    <definedName name="A125618936V">#REF!,#REF!</definedName>
    <definedName name="A125618944V">#REF!,#REF!</definedName>
    <definedName name="A125618952V">#REF!,#REF!</definedName>
    <definedName name="A125618960V">#REF!,#REF!</definedName>
    <definedName name="A125618968L">#REF!,#REF!</definedName>
    <definedName name="A125618976L">#REF!,#REF!</definedName>
    <definedName name="A125618984L">#REF!,#REF!</definedName>
    <definedName name="A125618992L">#REF!,#REF!</definedName>
    <definedName name="A125619000C">#REF!,#REF!</definedName>
    <definedName name="A125619008W">#REF!,#REF!</definedName>
    <definedName name="A125619016W">#REF!,#REF!</definedName>
    <definedName name="A125619024W">#REF!,#REF!</definedName>
    <definedName name="A125619032W">#REF!,#REF!</definedName>
    <definedName name="A125619040W">#REF!,#REF!</definedName>
    <definedName name="A125619048R">#REF!,#REF!</definedName>
    <definedName name="A125619056R">#REF!,#REF!</definedName>
    <definedName name="A125619064R">#REF!,#REF!</definedName>
    <definedName name="A125619072R">#REF!,#REF!</definedName>
    <definedName name="A125619080R">#REF!,#REF!</definedName>
    <definedName name="A125619088J">#REF!,#REF!</definedName>
    <definedName name="A125619096J">#REF!,#REF!</definedName>
    <definedName name="A125619104W">#REF!,#REF!</definedName>
    <definedName name="A125619112W">#REF!,#REF!</definedName>
    <definedName name="A125619120W">#REF!,#REF!</definedName>
    <definedName name="A125619128R">#REF!,#REF!</definedName>
    <definedName name="A125619136R">#REF!,#REF!</definedName>
    <definedName name="A125619144R">#REF!,#REF!</definedName>
    <definedName name="A125619152R">#REF!,#REF!</definedName>
    <definedName name="A125619160R">#REF!,#REF!</definedName>
    <definedName name="A125619168J">#REF!,#REF!</definedName>
    <definedName name="A125619176J">#REF!,#REF!</definedName>
    <definedName name="A125619184J">#REF!,#REF!</definedName>
    <definedName name="A125619192J">#REF!,#REF!</definedName>
    <definedName name="A125619200W">#REF!,#REF!</definedName>
    <definedName name="A125619208R">#REF!,#REF!</definedName>
    <definedName name="A125619216R">#REF!,#REF!</definedName>
    <definedName name="A125619224R">#REF!,#REF!</definedName>
    <definedName name="A125619232R">#REF!,#REF!</definedName>
    <definedName name="A125619240R">#REF!,#REF!</definedName>
    <definedName name="A125619248J">#REF!,#REF!</definedName>
    <definedName name="A125619256J">#REF!,#REF!</definedName>
    <definedName name="A125619264J">#REF!,#REF!</definedName>
    <definedName name="A125619272J">#REF!,#REF!</definedName>
    <definedName name="A125619280J">#REF!,#REF!</definedName>
    <definedName name="A125619288A">#REF!,#REF!</definedName>
    <definedName name="A125619296A">#REF!,#REF!</definedName>
    <definedName name="A125619304R">#REF!,#REF!</definedName>
    <definedName name="A125619312R">#REF!,#REF!</definedName>
    <definedName name="A125619320R">#REF!,#REF!</definedName>
    <definedName name="A125619328J">#REF!,#REF!</definedName>
    <definedName name="A125619336J">#REF!,#REF!</definedName>
    <definedName name="A125619344J">#REF!,#REF!</definedName>
    <definedName name="A125619352J">#REF!,#REF!</definedName>
    <definedName name="A125619360J">#REF!,#REF!</definedName>
    <definedName name="A125619368A">#REF!,#REF!</definedName>
    <definedName name="A125619376A">#REF!,#REF!</definedName>
    <definedName name="A125619384A">#REF!,#REF!</definedName>
    <definedName name="A125619392A">#REF!,#REF!</definedName>
    <definedName name="A125619400R">#REF!,#REF!</definedName>
    <definedName name="A125619408J">#REF!,#REF!</definedName>
    <definedName name="A125619416J">#REF!,#REF!</definedName>
    <definedName name="A125619424J">#REF!,#REF!</definedName>
    <definedName name="A125619432J">#REF!,#REF!</definedName>
    <definedName name="A125619440J">#REF!,#REF!</definedName>
    <definedName name="A125619448A">#REF!,#REF!</definedName>
    <definedName name="A125619456A">#REF!,#REF!</definedName>
    <definedName name="A125619464A">#REF!,#REF!</definedName>
    <definedName name="A125619472A">#REF!,#REF!</definedName>
    <definedName name="A125619480A">#REF!,#REF!</definedName>
    <definedName name="A125619488V">#REF!,#REF!</definedName>
    <definedName name="A125619496V">#REF!,#REF!</definedName>
    <definedName name="A125619504J">#REF!,#REF!</definedName>
    <definedName name="A125619512J">#REF!,#REF!</definedName>
    <definedName name="A125619520J">#REF!,#REF!</definedName>
    <definedName name="A125619528A">#REF!,#REF!</definedName>
    <definedName name="A125619536A">#REF!,#REF!</definedName>
    <definedName name="A125619544A">#REF!,#REF!</definedName>
    <definedName name="A125619552A">#REF!,#REF!</definedName>
    <definedName name="A125619560A">#REF!,#REF!</definedName>
    <definedName name="A125619568V">#REF!,#REF!</definedName>
    <definedName name="A125619576V">#REF!,#REF!</definedName>
    <definedName name="A125619584V">#REF!,#REF!</definedName>
    <definedName name="A125619592V">#REF!,#REF!</definedName>
    <definedName name="A125619600J">#REF!,#REF!</definedName>
    <definedName name="A125619608A">#REF!,#REF!</definedName>
    <definedName name="A125619616A">#REF!,#REF!</definedName>
    <definedName name="A125619624A">#REF!,#REF!</definedName>
    <definedName name="A125619632A">#REF!,#REF!</definedName>
    <definedName name="A125619640A">#REF!,#REF!</definedName>
    <definedName name="A125619648V">#REF!,#REF!</definedName>
    <definedName name="A125619656V">#REF!,#REF!</definedName>
    <definedName name="A125619664V">#REF!,#REF!</definedName>
    <definedName name="A125619672V">#REF!,#REF!</definedName>
    <definedName name="A125619680V">#REF!,#REF!</definedName>
    <definedName name="A125619688L">#REF!,#REF!</definedName>
    <definedName name="A125619696L">#REF!,#REF!</definedName>
    <definedName name="A125619704A">#REF!,#REF!</definedName>
    <definedName name="A125619712A">#REF!,#REF!</definedName>
    <definedName name="A125619720A">#REF!,#REF!</definedName>
    <definedName name="A125619728V">#REF!,#REF!</definedName>
    <definedName name="A125619736V">#REF!,#REF!</definedName>
    <definedName name="A125619744V">#REF!,#REF!</definedName>
    <definedName name="A125619752V">#REF!,#REF!</definedName>
    <definedName name="A125619760V">#REF!,#REF!</definedName>
    <definedName name="A125619768L">#REF!,#REF!</definedName>
    <definedName name="A125619776L">#REF!,#REF!</definedName>
    <definedName name="A125619784L">#REF!,#REF!</definedName>
    <definedName name="A125619792L">#REF!,#REF!</definedName>
    <definedName name="A125619800A">#REF!,#REF!</definedName>
    <definedName name="A125619808V">#REF!,#REF!</definedName>
    <definedName name="A125619816V">#REF!,#REF!</definedName>
    <definedName name="A125619824V">#REF!,#REF!</definedName>
    <definedName name="A125619832V">#REF!,#REF!</definedName>
    <definedName name="A125619840V">#REF!,#REF!</definedName>
    <definedName name="A125619848L">#REF!,#REF!</definedName>
    <definedName name="A125619856L">#REF!,#REF!</definedName>
    <definedName name="A125619864L">#REF!,#REF!</definedName>
    <definedName name="A125619872L">#REF!,#REF!</definedName>
    <definedName name="A125619880L">#REF!,#REF!</definedName>
    <definedName name="A125619888F">#REF!,#REF!</definedName>
    <definedName name="A125619896F">#REF!,#REF!</definedName>
    <definedName name="A125619904V">#REF!,#REF!</definedName>
    <definedName name="A125619912V">#REF!,#REF!</definedName>
    <definedName name="A125619920V">#REF!,#REF!</definedName>
    <definedName name="A125619928L">#REF!,#REF!</definedName>
    <definedName name="A125619936L">#REF!,#REF!</definedName>
    <definedName name="A125619944L">#REF!,#REF!</definedName>
    <definedName name="A125619952L">#REF!,#REF!</definedName>
    <definedName name="A125619960L">#REF!,#REF!</definedName>
    <definedName name="A125619968F">#REF!,#REF!</definedName>
    <definedName name="A125619976F">#REF!,#REF!</definedName>
    <definedName name="A125619984F">#REF!,#REF!</definedName>
    <definedName name="A125619992F">#REF!,#REF!</definedName>
    <definedName name="A125620000A">#REF!,#REF!</definedName>
    <definedName name="A125620008V">#REF!,#REF!</definedName>
    <definedName name="A125620016V">#REF!,#REF!</definedName>
    <definedName name="A125620024V">#REF!,#REF!</definedName>
    <definedName name="A125620032V">#REF!,#REF!</definedName>
    <definedName name="A125620040V">#REF!,#REF!</definedName>
    <definedName name="A125620048L">#REF!,#REF!</definedName>
    <definedName name="A125620056L">#REF!,#REF!</definedName>
    <definedName name="A125620064L">#REF!,#REF!</definedName>
    <definedName name="A125620072L">#REF!,#REF!</definedName>
    <definedName name="A125620080L">#REF!,#REF!</definedName>
    <definedName name="A125620088F">#REF!,#REF!</definedName>
    <definedName name="A125620096F">#REF!,#REF!</definedName>
    <definedName name="A125620104V">#REF!,#REF!</definedName>
    <definedName name="A125620112V">#REF!,#REF!</definedName>
    <definedName name="A125620120V">#REF!,#REF!</definedName>
    <definedName name="A125620128L">#REF!,#REF!</definedName>
    <definedName name="A125620136L">#REF!,#REF!</definedName>
    <definedName name="A125620144L">#REF!,#REF!</definedName>
    <definedName name="A125620152L">#REF!,#REF!</definedName>
    <definedName name="A125620160L">#REF!,#REF!</definedName>
    <definedName name="A125620168F">#REF!,#REF!</definedName>
    <definedName name="A125620176F">#REF!,#REF!</definedName>
    <definedName name="A125620184F">#REF!,#REF!</definedName>
    <definedName name="A125620192F">#REF!,#REF!</definedName>
    <definedName name="A125620200V">#REF!,#REF!</definedName>
    <definedName name="A125620208L">#REF!,#REF!</definedName>
    <definedName name="A125620216L">#REF!,#REF!</definedName>
    <definedName name="A125620224L">#REF!,#REF!</definedName>
    <definedName name="A125620232L">#REF!,#REF!</definedName>
    <definedName name="A125620240L">#REF!,#REF!</definedName>
    <definedName name="A125620248F">#REF!,#REF!</definedName>
    <definedName name="A125620256F">#REF!,#REF!</definedName>
    <definedName name="A125620264F">#REF!,#REF!</definedName>
    <definedName name="A125620272F">#REF!,#REF!</definedName>
    <definedName name="A125620280F">#REF!,#REF!</definedName>
    <definedName name="A125620288X">#REF!,#REF!</definedName>
    <definedName name="A125620296X">#REF!,#REF!</definedName>
    <definedName name="A125620304L">#REF!,#REF!</definedName>
    <definedName name="A125620312L">#REF!,#REF!</definedName>
    <definedName name="A125620320L">#REF!,#REF!</definedName>
    <definedName name="A125620328F">#REF!,#REF!</definedName>
    <definedName name="A125620336F">#REF!,#REF!</definedName>
    <definedName name="A125620344F">#REF!,#REF!</definedName>
    <definedName name="A125620352F">#REF!,#REF!</definedName>
    <definedName name="A125620360F">#REF!,#REF!</definedName>
    <definedName name="A125620368X">#REF!,#REF!</definedName>
    <definedName name="A125620376X">#REF!,#REF!</definedName>
    <definedName name="A125620384X">#REF!,#REF!</definedName>
    <definedName name="A125620392X">#REF!,#REF!</definedName>
    <definedName name="A125620400L">#REF!,#REF!</definedName>
    <definedName name="A125620408F">#REF!,#REF!</definedName>
    <definedName name="A125620416F">#REF!,#REF!</definedName>
    <definedName name="A125620424F">#REF!,#REF!</definedName>
    <definedName name="A125620432F">#REF!,#REF!</definedName>
    <definedName name="A125620440F">#REF!,#REF!</definedName>
    <definedName name="A125620448X">#REF!,#REF!</definedName>
    <definedName name="A125620456X">#REF!,#REF!</definedName>
    <definedName name="A125620464X">#REF!,#REF!</definedName>
    <definedName name="A125620472X">#REF!,#REF!</definedName>
    <definedName name="A125620480X">#REF!,#REF!</definedName>
    <definedName name="A125620488T">#REF!,#REF!</definedName>
    <definedName name="A125620496T">#REF!,#REF!</definedName>
    <definedName name="A125620504F">#REF!,#REF!</definedName>
    <definedName name="A125620512F">#REF!,#REF!</definedName>
    <definedName name="A125620520F">#REF!,#REF!</definedName>
    <definedName name="A125620528X">#REF!,#REF!</definedName>
    <definedName name="A125620536X">#REF!,#REF!</definedName>
    <definedName name="A125620544X">#REF!,#REF!</definedName>
    <definedName name="A125620552X">#REF!,#REF!</definedName>
    <definedName name="A125620560X">#REF!,#REF!</definedName>
    <definedName name="A125620568T">#REF!,#REF!</definedName>
    <definedName name="A125620576T">#REF!,#REF!</definedName>
    <definedName name="A125620584T">#REF!,#REF!</definedName>
    <definedName name="A125620592T">#REF!,#REF!</definedName>
    <definedName name="A125620600F">#REF!,#REF!</definedName>
    <definedName name="A125620608X">#REF!,#REF!</definedName>
    <definedName name="A125620616X">#REF!,#REF!</definedName>
    <definedName name="A125620624X">#REF!,#REF!</definedName>
    <definedName name="A125620632X">#REF!,#REF!</definedName>
    <definedName name="A125620640X">#REF!,#REF!</definedName>
    <definedName name="A125620648T">#REF!,#REF!</definedName>
    <definedName name="A125620656T">#REF!,#REF!</definedName>
    <definedName name="A125620664T">#REF!,#REF!</definedName>
    <definedName name="A125620672T">#REF!,#REF!</definedName>
    <definedName name="A125620680T">#REF!,#REF!</definedName>
    <definedName name="A125620688K">#REF!,#REF!</definedName>
    <definedName name="A125620696K">#REF!,#REF!</definedName>
    <definedName name="A125620704X">#REF!,#REF!</definedName>
    <definedName name="A125620712X">#REF!,#REF!</definedName>
    <definedName name="A125620720X">#REF!,#REF!</definedName>
    <definedName name="A125620728T">#REF!,#REF!</definedName>
    <definedName name="A125620736T">#REF!,#REF!</definedName>
    <definedName name="A125620744T">#REF!,#REF!</definedName>
    <definedName name="A125620752T">#REF!,#REF!</definedName>
    <definedName name="A125620760T">#REF!,#REF!</definedName>
    <definedName name="A125620768K">#REF!,#REF!</definedName>
    <definedName name="A125620776K">#REF!,#REF!</definedName>
    <definedName name="A125620784K">#REF!,#REF!</definedName>
    <definedName name="A125620792K">#REF!,#REF!</definedName>
    <definedName name="A125620800X">#REF!,#REF!</definedName>
    <definedName name="A125620808T">#REF!,#REF!</definedName>
    <definedName name="A125620816T">#REF!,#REF!</definedName>
    <definedName name="A125620824T">#REF!,#REF!</definedName>
    <definedName name="A125620832T">#REF!,#REF!</definedName>
    <definedName name="A125620840T">#REF!,#REF!</definedName>
    <definedName name="A125620848K">#REF!,#REF!</definedName>
    <definedName name="A125620856K">#REF!,#REF!</definedName>
    <definedName name="A125620864K">#REF!,#REF!</definedName>
    <definedName name="A125620872K">#REF!,#REF!</definedName>
    <definedName name="A125620880K">#REF!,#REF!</definedName>
    <definedName name="A125620888C">#REF!,#REF!</definedName>
    <definedName name="A125620896C">#REF!,#REF!</definedName>
    <definedName name="A125620904T">#REF!,#REF!</definedName>
    <definedName name="A125620912T">#REF!,#REF!</definedName>
    <definedName name="A125620920T">#REF!,#REF!</definedName>
    <definedName name="A125620928K">#REF!,#REF!</definedName>
    <definedName name="A125620936K">#REF!,#REF!</definedName>
    <definedName name="A125620944K">#REF!,#REF!</definedName>
    <definedName name="A125620952K">#REF!,#REF!</definedName>
    <definedName name="A125620960K">#REF!,#REF!</definedName>
    <definedName name="A125620968C">#REF!,#REF!</definedName>
    <definedName name="A125620976C">#REF!,#REF!</definedName>
    <definedName name="A125620984C">#REF!,#REF!</definedName>
    <definedName name="A125620992C">#REF!,#REF!</definedName>
    <definedName name="A125621000V">#REF!,#REF!</definedName>
    <definedName name="A125621008L">#REF!,#REF!</definedName>
    <definedName name="A125621016L">#REF!,#REF!</definedName>
    <definedName name="A125621024L">#REF!,#REF!</definedName>
    <definedName name="A125621032L">#REF!,#REF!</definedName>
    <definedName name="A125621040L">#REF!,#REF!</definedName>
    <definedName name="A125621048F">#REF!,#REF!</definedName>
    <definedName name="A125621056F">#REF!,#REF!</definedName>
    <definedName name="A125621064F">#REF!,#REF!</definedName>
    <definedName name="A125621072F">#REF!,#REF!</definedName>
    <definedName name="A125621080F">#REF!,#REF!</definedName>
    <definedName name="A125621088X">#REF!,#REF!</definedName>
    <definedName name="A125621096X">#REF!,#REF!</definedName>
    <definedName name="A125621104L">#REF!,#REF!</definedName>
    <definedName name="A125621112L">#REF!,#REF!</definedName>
    <definedName name="A125621120L">#REF!,#REF!</definedName>
    <definedName name="A125621128F">#REF!,#REF!</definedName>
    <definedName name="A125621136F">#REF!,#REF!</definedName>
    <definedName name="A125621144F">#REF!,#REF!</definedName>
    <definedName name="A125621152F">#REF!,#REF!</definedName>
    <definedName name="A125621160F">#REF!,#REF!</definedName>
    <definedName name="A125621168X">#REF!,#REF!</definedName>
    <definedName name="A125621176X">#REF!,#REF!</definedName>
    <definedName name="A125621184X">#REF!,#REF!</definedName>
    <definedName name="A125621192X">#REF!,#REF!</definedName>
    <definedName name="A125621200L">#REF!,#REF!</definedName>
    <definedName name="A125621208F">#REF!,#REF!</definedName>
    <definedName name="A125621216F">#REF!,#REF!</definedName>
    <definedName name="A125621224F">#REF!,#REF!</definedName>
    <definedName name="A125621232F">#REF!,#REF!</definedName>
    <definedName name="A125621240F">#REF!,#REF!</definedName>
    <definedName name="A125621248X">#REF!,#REF!</definedName>
    <definedName name="A125621256X">#REF!,#REF!</definedName>
    <definedName name="A125621264X">#REF!,#REF!</definedName>
    <definedName name="A125621272X">#REF!,#REF!</definedName>
    <definedName name="A125621280X">#REF!,#REF!</definedName>
    <definedName name="A125621288T">#REF!,#REF!</definedName>
    <definedName name="A125621296T">#REF!,#REF!</definedName>
    <definedName name="A125621304F">#REF!,#REF!</definedName>
    <definedName name="A125621312F">#REF!,#REF!</definedName>
    <definedName name="A125621320F">#REF!,#REF!</definedName>
    <definedName name="A125621328X">#REF!,#REF!</definedName>
    <definedName name="A125621336X">#REF!,#REF!</definedName>
    <definedName name="A125621344X">#REF!,#REF!</definedName>
    <definedName name="A125621352X">#REF!,#REF!</definedName>
    <definedName name="A125621360X">#REF!,#REF!</definedName>
    <definedName name="A125621368T">#REF!,#REF!</definedName>
    <definedName name="A125621376T">#REF!,#REF!</definedName>
    <definedName name="A125621384T">#REF!,#REF!</definedName>
    <definedName name="A125621392T">#REF!,#REF!</definedName>
    <definedName name="A125621400F">#REF!,#REF!</definedName>
    <definedName name="A125621408X">#REF!,#REF!</definedName>
    <definedName name="A125621416X">#REF!,#REF!</definedName>
    <definedName name="A125621424X">#REF!,#REF!</definedName>
    <definedName name="A125621432X">#REF!,#REF!</definedName>
    <definedName name="A125621440X">#REF!,#REF!</definedName>
    <definedName name="A125621448T">#REF!,#REF!</definedName>
    <definedName name="A125621456T">#REF!,#REF!</definedName>
    <definedName name="A125621464T">#REF!,#REF!</definedName>
    <definedName name="A125621472T">#REF!,#REF!</definedName>
    <definedName name="A125621480T">#REF!,#REF!</definedName>
    <definedName name="A125621488K">#REF!,#REF!</definedName>
    <definedName name="A125621496K">#REF!,#REF!</definedName>
    <definedName name="A125621504X">#REF!,#REF!</definedName>
    <definedName name="A125621512X">#REF!,#REF!</definedName>
    <definedName name="A125621520X">#REF!,#REF!</definedName>
    <definedName name="A125621528T">#REF!,#REF!</definedName>
    <definedName name="A125621536T">#REF!,#REF!</definedName>
    <definedName name="A125621544T">#REF!,#REF!</definedName>
    <definedName name="A125621552T">#REF!,#REF!</definedName>
    <definedName name="A125621560T">#REF!,#REF!</definedName>
    <definedName name="A125621568K">#REF!,#REF!</definedName>
    <definedName name="A125621576K">#REF!,#REF!</definedName>
    <definedName name="A125621584K">#REF!,#REF!</definedName>
    <definedName name="A125621592K">#REF!,#REF!</definedName>
    <definedName name="A125621600X">#REF!,#REF!</definedName>
    <definedName name="A125621608T">#REF!,#REF!</definedName>
    <definedName name="A125621616T">#REF!,#REF!</definedName>
    <definedName name="A125621624T">#REF!,#REF!</definedName>
    <definedName name="A125621632T">#REF!,#REF!</definedName>
    <definedName name="A125621640T">#REF!,#REF!</definedName>
    <definedName name="A125621648K">#REF!,#REF!</definedName>
    <definedName name="A125621656K">#REF!,#REF!</definedName>
    <definedName name="A125621664K">#REF!,#REF!</definedName>
    <definedName name="A125621672K">#REF!,#REF!</definedName>
    <definedName name="A125621680K">#REF!,#REF!</definedName>
    <definedName name="A125621688C">#REF!,#REF!</definedName>
    <definedName name="A125621696C">#REF!,#REF!</definedName>
    <definedName name="A125621704T">#REF!,#REF!</definedName>
    <definedName name="A125621712T">#REF!,#REF!</definedName>
    <definedName name="A125621720T">#REF!,#REF!</definedName>
    <definedName name="A125621728K">#REF!,#REF!</definedName>
    <definedName name="A125621736K">#REF!,#REF!</definedName>
    <definedName name="A125621744K">#REF!,#REF!</definedName>
    <definedName name="A125621752K">#REF!,#REF!</definedName>
    <definedName name="A125621760K">#REF!,#REF!</definedName>
    <definedName name="A125621768C">#REF!,#REF!</definedName>
    <definedName name="A125621776C">#REF!,#REF!</definedName>
    <definedName name="A125621784C">#REF!,#REF!</definedName>
    <definedName name="A125621792C">#REF!,#REF!</definedName>
    <definedName name="A125621800T">#REF!,#REF!</definedName>
    <definedName name="A125621808K">#REF!,#REF!</definedName>
    <definedName name="A125621816K">#REF!,#REF!</definedName>
    <definedName name="A125621824K">#REF!,#REF!</definedName>
    <definedName name="A125621832K">#REF!,#REF!</definedName>
    <definedName name="A125621840K">#REF!,#REF!</definedName>
    <definedName name="A125621848C">#REF!,#REF!</definedName>
    <definedName name="A125621856C">#REF!,#REF!</definedName>
    <definedName name="A125621864C">#REF!,#REF!</definedName>
    <definedName name="A125621872C">#REF!,#REF!</definedName>
    <definedName name="A125621880C">#REF!,#REF!</definedName>
    <definedName name="A125621888W">#REF!,#REF!</definedName>
    <definedName name="A125621896W">#REF!,#REF!</definedName>
    <definedName name="A125621904K">#REF!,#REF!</definedName>
    <definedName name="A125621912K">#REF!,#REF!</definedName>
    <definedName name="A125621920K">#REF!,#REF!</definedName>
    <definedName name="A125621928C">#REF!,#REF!</definedName>
    <definedName name="A125621936C">#REF!,#REF!</definedName>
    <definedName name="A125621944C">#REF!,#REF!</definedName>
    <definedName name="A125621952C">#REF!,#REF!</definedName>
    <definedName name="A125621960C">#REF!,#REF!</definedName>
    <definedName name="A125621968W">#REF!,#REF!</definedName>
    <definedName name="A125621976W">#REF!,#REF!</definedName>
    <definedName name="A125621984W">#REF!,#REF!</definedName>
    <definedName name="A125621992W">#REF!,#REF!</definedName>
    <definedName name="A125622000L">#REF!,#REF!</definedName>
    <definedName name="A125622008F">#REF!,#REF!</definedName>
    <definedName name="A125622016F">#REF!,#REF!</definedName>
    <definedName name="A125622024F">#REF!,#REF!</definedName>
    <definedName name="A125622032F">#REF!,#REF!</definedName>
    <definedName name="A125622040F">#REF!,#REF!</definedName>
    <definedName name="A125622048X">#REF!,#REF!</definedName>
    <definedName name="A125622056X">#REF!,#REF!</definedName>
    <definedName name="A125622064X">#REF!,#REF!</definedName>
    <definedName name="A125622072X">#REF!,#REF!</definedName>
    <definedName name="A125622080X">#REF!,#REF!</definedName>
    <definedName name="A125622088T">#REF!,#REF!</definedName>
    <definedName name="A125622096T">#REF!,#REF!</definedName>
    <definedName name="A125622104F">#REF!,#REF!</definedName>
    <definedName name="A125622112F">#REF!,#REF!</definedName>
    <definedName name="A125622120F">#REF!,#REF!</definedName>
    <definedName name="A125622128X">#REF!,#REF!</definedName>
    <definedName name="A125622136X">#REF!,#REF!</definedName>
    <definedName name="A125622144X">#REF!,#REF!</definedName>
    <definedName name="A125622152X">#REF!,#REF!</definedName>
    <definedName name="A125622160X">#REF!,#REF!</definedName>
    <definedName name="A125622168T">#REF!,#REF!</definedName>
    <definedName name="A125622176T">#REF!,#REF!</definedName>
    <definedName name="A125622184T">#REF!,#REF!</definedName>
    <definedName name="A125622192T">#REF!,#REF!</definedName>
    <definedName name="A125622200F">#REF!,#REF!</definedName>
    <definedName name="A125622208X">#REF!,#REF!</definedName>
    <definedName name="A125622216X">#REF!,#REF!</definedName>
    <definedName name="A125622224X">#REF!,#REF!</definedName>
    <definedName name="A125622232X">#REF!,#REF!</definedName>
    <definedName name="A125622240X">#REF!,#REF!</definedName>
    <definedName name="A125622248T">#REF!,#REF!</definedName>
    <definedName name="A125622256T">#REF!,#REF!</definedName>
    <definedName name="A125622264T">#REF!,#REF!</definedName>
    <definedName name="A125622272T">#REF!,#REF!</definedName>
    <definedName name="A125622280T">#REF!,#REF!</definedName>
    <definedName name="A125622282W">#REF!,#REF!</definedName>
    <definedName name="A125622288K">#REF!,#REF!</definedName>
    <definedName name="A125622290W">#REF!,#REF!</definedName>
    <definedName name="A125622296K">#REF!,#REF!</definedName>
    <definedName name="A125622298R">#REF!,#REF!</definedName>
    <definedName name="A125622304X">#REF!,#REF!</definedName>
    <definedName name="A125622306C">#REF!,#REF!</definedName>
    <definedName name="A125622312X">#REF!,#REF!</definedName>
    <definedName name="A125622314C">#REF!,#REF!</definedName>
    <definedName name="A125622320X">#REF!,#REF!</definedName>
    <definedName name="A125622322C">#REF!,#REF!</definedName>
    <definedName name="A125622328T">#REF!,#REF!</definedName>
    <definedName name="A125622330C">#REF!,#REF!</definedName>
    <definedName name="A125622336T">#REF!,#REF!</definedName>
    <definedName name="A125622338W">#REF!,#REF!</definedName>
    <definedName name="A125622344T">#REF!,#REF!</definedName>
    <definedName name="A125622346W">#REF!,#REF!</definedName>
    <definedName name="A125622352T">#REF!,#REF!</definedName>
    <definedName name="A125622354W">#REF!,#REF!</definedName>
    <definedName name="A125622360T">#REF!,#REF!</definedName>
    <definedName name="A125622362W">#REF!,#REF!</definedName>
    <definedName name="A125622368K">#REF!,#REF!</definedName>
    <definedName name="A125622370W">#REF!,#REF!</definedName>
    <definedName name="A125622376K">#REF!,#REF!</definedName>
    <definedName name="A125622378R">#REF!,#REF!</definedName>
    <definedName name="A125622384K">#REF!,#REF!</definedName>
    <definedName name="A125622386R">#REF!,#REF!</definedName>
    <definedName name="A125622392K">#REF!,#REF!</definedName>
    <definedName name="A125622394R">#REF!,#REF!</definedName>
    <definedName name="A125622400X">#REF!,#REF!</definedName>
    <definedName name="A125622402C">#REF!,#REF!</definedName>
    <definedName name="A125622408T">#REF!,#REF!</definedName>
    <definedName name="A125622410C">#REF!,#REF!</definedName>
    <definedName name="A125622416T">#REF!,#REF!</definedName>
    <definedName name="A125622418W">#REF!,#REF!</definedName>
    <definedName name="A125622424T">#REF!,#REF!</definedName>
    <definedName name="A125622426W">#REF!,#REF!</definedName>
    <definedName name="A125622432T">#REF!,#REF!</definedName>
    <definedName name="A125622434W">#REF!,#REF!</definedName>
    <definedName name="A125622440T">#REF!,#REF!</definedName>
    <definedName name="A125622442W">#REF!,#REF!</definedName>
    <definedName name="A125622448K">#REF!,#REF!</definedName>
    <definedName name="A125622450W">#REF!,#REF!</definedName>
    <definedName name="A125622456K">#REF!,#REF!</definedName>
    <definedName name="A125622458R">#REF!,#REF!</definedName>
    <definedName name="A125622464K">#REF!,#REF!</definedName>
    <definedName name="A125622466R">#REF!,#REF!</definedName>
    <definedName name="A125622472K">#REF!,#REF!</definedName>
    <definedName name="A125622474R">#REF!,#REF!</definedName>
    <definedName name="A125622480K">#REF!,#REF!</definedName>
    <definedName name="A125622482R">#REF!,#REF!</definedName>
    <definedName name="A125622488C">#REF!,#REF!</definedName>
    <definedName name="A125622490R">#REF!,#REF!</definedName>
    <definedName name="A125622496C">#REF!,#REF!</definedName>
    <definedName name="A125622498J">#REF!,#REF!</definedName>
    <definedName name="A125622504T">#REF!,#REF!</definedName>
    <definedName name="A125622506W">#REF!,#REF!</definedName>
    <definedName name="A125622512T">#REF!,#REF!</definedName>
    <definedName name="A125622514W">#REF!,#REF!</definedName>
    <definedName name="A125622520T">#REF!,#REF!</definedName>
    <definedName name="A125622522W">#REF!,#REF!</definedName>
    <definedName name="A125622528K">#REF!,#REF!</definedName>
    <definedName name="A125622530W">#REF!,#REF!</definedName>
    <definedName name="A125622536K">#REF!,#REF!</definedName>
    <definedName name="A125622538R">#REF!,#REF!</definedName>
    <definedName name="A125622544K">#REF!,#REF!</definedName>
    <definedName name="A125622546R">#REF!,#REF!</definedName>
    <definedName name="A125622552K">#REF!,#REF!</definedName>
    <definedName name="A125622554R">#REF!,#REF!</definedName>
    <definedName name="A125622560K">#REF!,#REF!</definedName>
    <definedName name="A125622562R">#REF!,#REF!</definedName>
    <definedName name="A125622568C">#REF!,#REF!</definedName>
    <definedName name="A125622570R">#REF!,#REF!</definedName>
    <definedName name="A125622576C">#REF!,#REF!</definedName>
    <definedName name="A125622578J">#REF!,#REF!</definedName>
    <definedName name="A125622584C">#REF!,#REF!</definedName>
    <definedName name="A125622586J">#REF!,#REF!</definedName>
    <definedName name="A125622592C">#REF!,#REF!</definedName>
    <definedName name="A125622594J">#REF!,#REF!</definedName>
    <definedName name="A125622600T">#REF!,#REF!</definedName>
    <definedName name="A125622602W">#REF!,#REF!</definedName>
    <definedName name="A125622608K">#REF!,#REF!</definedName>
    <definedName name="A125622610W">#REF!,#REF!</definedName>
    <definedName name="A125622616K">#REF!,#REF!</definedName>
    <definedName name="A125622618R">#REF!,#REF!</definedName>
    <definedName name="A125622624K">#REF!,#REF!</definedName>
    <definedName name="A125622626R">#REF!,#REF!</definedName>
    <definedName name="A125622632K">#REF!,#REF!</definedName>
    <definedName name="A125622634R">#REF!,#REF!</definedName>
    <definedName name="A125622640K">#REF!,#REF!</definedName>
    <definedName name="A125622642R">#REF!,#REF!</definedName>
    <definedName name="A125622648C">#REF!,#REF!</definedName>
    <definedName name="A125622650R">#REF!,#REF!</definedName>
    <definedName name="A125622656C">#REF!,#REF!</definedName>
    <definedName name="A125622658J">#REF!,#REF!</definedName>
    <definedName name="A125622664C">#REF!,#REF!</definedName>
    <definedName name="A125622666J">#REF!,#REF!</definedName>
    <definedName name="A125622672C">#REF!,#REF!</definedName>
    <definedName name="A125622674J">#REF!,#REF!</definedName>
    <definedName name="A125622680C">#REF!,#REF!</definedName>
    <definedName name="A125622682J">#REF!,#REF!</definedName>
    <definedName name="A125622688W">#REF!,#REF!</definedName>
    <definedName name="A125622690J">#REF!,#REF!</definedName>
    <definedName name="A125622696W">#REF!,#REF!</definedName>
    <definedName name="A125622698A">#REF!,#REF!</definedName>
    <definedName name="A125622704K">#REF!,#REF!</definedName>
    <definedName name="A125622706R">#REF!,#REF!</definedName>
    <definedName name="A125622712K">#REF!,#REF!</definedName>
    <definedName name="A125622714R">#REF!,#REF!</definedName>
    <definedName name="A125622720K">#REF!,#REF!</definedName>
    <definedName name="A125622722R">#REF!,#REF!</definedName>
    <definedName name="A125622728C">#REF!,#REF!</definedName>
    <definedName name="A125622730R">#REF!,#REF!</definedName>
    <definedName name="A125622736C">#REF!,#REF!</definedName>
    <definedName name="A125622738J">#REF!,#REF!</definedName>
    <definedName name="A125622744C">#REF!,#REF!</definedName>
    <definedName name="A125622746J">#REF!,#REF!</definedName>
    <definedName name="A125622752C">#REF!,#REF!</definedName>
    <definedName name="A125622754J">#REF!,#REF!</definedName>
    <definedName name="A125622760C">#REF!,#REF!</definedName>
    <definedName name="A125622762J">#REF!,#REF!</definedName>
    <definedName name="A125622768W">#REF!,#REF!</definedName>
    <definedName name="A125622770J">#REF!,#REF!</definedName>
    <definedName name="A125622776W">#REF!,#REF!</definedName>
    <definedName name="A125622778A">#REF!,#REF!</definedName>
    <definedName name="A125622784W">#REF!,#REF!</definedName>
    <definedName name="A125622786A">#REF!,#REF!</definedName>
    <definedName name="A125622792W">#REF!,#REF!</definedName>
    <definedName name="A125622794A">#REF!,#REF!</definedName>
    <definedName name="A125622800K">#REF!,#REF!</definedName>
    <definedName name="A125622802R">#REF!,#REF!</definedName>
    <definedName name="A125622808C">#REF!,#REF!</definedName>
    <definedName name="A125622810R">#REF!,#REF!</definedName>
    <definedName name="A125622816C">#REF!,#REF!</definedName>
    <definedName name="A125622818J">#REF!,#REF!</definedName>
    <definedName name="A125622824C">#REF!,#REF!</definedName>
    <definedName name="A125622826J">#REF!,#REF!</definedName>
    <definedName name="A125622832C">#REF!,#REF!</definedName>
    <definedName name="A125622834J">#REF!,#REF!</definedName>
    <definedName name="A125622840C">#REF!,#REF!</definedName>
    <definedName name="A125622842J">#REF!,#REF!</definedName>
    <definedName name="A125622848W">#REF!,#REF!</definedName>
    <definedName name="A125622850J">#REF!,#REF!</definedName>
    <definedName name="A125622856W">#REF!,#REF!</definedName>
    <definedName name="A125622858A">#REF!,#REF!</definedName>
    <definedName name="A125622864W">#REF!,#REF!</definedName>
    <definedName name="A125622866A">#REF!,#REF!</definedName>
    <definedName name="A125622872W">#REF!,#REF!</definedName>
    <definedName name="A125622874A">#REF!,#REF!</definedName>
    <definedName name="A125622880W">#REF!,#REF!</definedName>
    <definedName name="A125622882A">#REF!,#REF!</definedName>
    <definedName name="A125622888R">#REF!,#REF!</definedName>
    <definedName name="A125622890A">#REF!,#REF!</definedName>
    <definedName name="A125622896R">#REF!,#REF!</definedName>
    <definedName name="A125622898V">#REF!,#REF!</definedName>
    <definedName name="A125622904C">#REF!,#REF!</definedName>
    <definedName name="A125622906J">#REF!,#REF!</definedName>
    <definedName name="A125622912C">#REF!,#REF!</definedName>
    <definedName name="A125622914J">#REF!,#REF!</definedName>
    <definedName name="A125622920C">#REF!,#REF!</definedName>
    <definedName name="A125622922J">#REF!,#REF!</definedName>
    <definedName name="A125622928W">#REF!,#REF!</definedName>
    <definedName name="A125622930J">#REF!,#REF!</definedName>
    <definedName name="A125622936W">#REF!,#REF!</definedName>
    <definedName name="A125622938A">#REF!,#REF!</definedName>
    <definedName name="A125622944W">#REF!,#REF!</definedName>
    <definedName name="A125622946A">#REF!,#REF!</definedName>
    <definedName name="A125622952W">#REF!,#REF!</definedName>
    <definedName name="A125622954A">#REF!,#REF!</definedName>
    <definedName name="A125622960W">#REF!,#REF!</definedName>
    <definedName name="A125622962A">#REF!,#REF!</definedName>
    <definedName name="A125622968R">#REF!,#REF!</definedName>
    <definedName name="A125622970A">#REF!,#REF!</definedName>
    <definedName name="A125622976R">#REF!,#REF!</definedName>
    <definedName name="A125622978V">#REF!,#REF!</definedName>
    <definedName name="A125622984R">#REF!,#REF!</definedName>
    <definedName name="A125622986V">#REF!,#REF!</definedName>
    <definedName name="A125622992R">#REF!,#REF!</definedName>
    <definedName name="A125622994V">#REF!,#REF!</definedName>
    <definedName name="A125623000F">#REF!,#REF!</definedName>
    <definedName name="A125623002K">#REF!,#REF!</definedName>
    <definedName name="A125623008X">#REF!,#REF!</definedName>
    <definedName name="A125623010K">#REF!,#REF!</definedName>
    <definedName name="A125623016X">#REF!,#REF!</definedName>
    <definedName name="A125623018C">#REF!,#REF!</definedName>
    <definedName name="A125623024X">#REF!,#REF!</definedName>
    <definedName name="A125623026C">#REF!,#REF!</definedName>
    <definedName name="A125623032X">#REF!,#REF!</definedName>
    <definedName name="A125623034C">#REF!,#REF!</definedName>
    <definedName name="A125623040X">#REF!,#REF!</definedName>
    <definedName name="A125623042C">#REF!,#REF!</definedName>
    <definedName name="A125623048T">#REF!,#REF!</definedName>
    <definedName name="A125623050C">#REF!,#REF!</definedName>
    <definedName name="A125623056T">#REF!,#REF!</definedName>
    <definedName name="A125623058W">#REF!,#REF!</definedName>
    <definedName name="A125623064T">#REF!,#REF!</definedName>
    <definedName name="A125623066W">#REF!,#REF!</definedName>
    <definedName name="A125623072T">#REF!,#REF!</definedName>
    <definedName name="A125623074W">#REF!,#REF!</definedName>
    <definedName name="A125623080T">#REF!,#REF!</definedName>
    <definedName name="A125623082W">#REF!,#REF!</definedName>
    <definedName name="A125623088K">#REF!,#REF!</definedName>
    <definedName name="A125623090W">#REF!,#REF!</definedName>
    <definedName name="A125623096K">#REF!,#REF!</definedName>
    <definedName name="A125623098R">#REF!,#REF!</definedName>
    <definedName name="A125623104X">#REF!,#REF!</definedName>
    <definedName name="A125623106C">#REF!,#REF!</definedName>
    <definedName name="A125623112X">#REF!,#REF!</definedName>
    <definedName name="A125623114C">#REF!,#REF!</definedName>
    <definedName name="A125623120X">#REF!,#REF!</definedName>
    <definedName name="A125623122C">#REF!,#REF!</definedName>
    <definedName name="A125623128T">#REF!,#REF!</definedName>
    <definedName name="A125623130C">#REF!,#REF!</definedName>
    <definedName name="A125623136T">#REF!,#REF!</definedName>
    <definedName name="A125623138W">#REF!,#REF!</definedName>
    <definedName name="A125623144T">#REF!,#REF!</definedName>
    <definedName name="A125623146W">#REF!,#REF!</definedName>
    <definedName name="A125623152T">#REF!,#REF!</definedName>
    <definedName name="A125623154W">#REF!,#REF!</definedName>
    <definedName name="A125623160T">#REF!,#REF!</definedName>
    <definedName name="A125623162W">#REF!,#REF!</definedName>
    <definedName name="A125623168K">#REF!,#REF!</definedName>
    <definedName name="A125623170W">#REF!,#REF!</definedName>
    <definedName name="A125623176K">#REF!,#REF!</definedName>
    <definedName name="A125623178R">#REF!,#REF!</definedName>
    <definedName name="A125623184K">#REF!,#REF!</definedName>
    <definedName name="A125623186R">#REF!,#REF!</definedName>
    <definedName name="A125623192K">#REF!,#REF!</definedName>
    <definedName name="A125623194R">#REF!,#REF!</definedName>
    <definedName name="A125623200X">#REF!,#REF!</definedName>
    <definedName name="A125623202C">#REF!,#REF!</definedName>
    <definedName name="A125623208T">#REF!,#REF!</definedName>
    <definedName name="A125623210C">#REF!,#REF!</definedName>
    <definedName name="A125623216T">#REF!,#REF!</definedName>
    <definedName name="A125623218W">#REF!,#REF!</definedName>
    <definedName name="A125623224T">#REF!,#REF!</definedName>
    <definedName name="A125623226W">#REF!,#REF!</definedName>
    <definedName name="A125623232T">#REF!,#REF!</definedName>
    <definedName name="A125623234W">#REF!,#REF!</definedName>
    <definedName name="A125623240T">#REF!,#REF!</definedName>
    <definedName name="A125623242W">#REF!,#REF!</definedName>
    <definedName name="A125623248K">#REF!,#REF!</definedName>
    <definedName name="A125623250W">#REF!,#REF!</definedName>
    <definedName name="A125623256K">#REF!,#REF!</definedName>
    <definedName name="A125623258R">#REF!,#REF!</definedName>
    <definedName name="A125623264K">#REF!,#REF!</definedName>
    <definedName name="A125623266R">#REF!,#REF!</definedName>
    <definedName name="A125623272K">#REF!,#REF!</definedName>
    <definedName name="A125623274R">#REF!,#REF!</definedName>
    <definedName name="A125623280K">#REF!,#REF!</definedName>
    <definedName name="A125623282R">#REF!,#REF!</definedName>
    <definedName name="A125623288C">#REF!,#REF!</definedName>
    <definedName name="A125623290R">#REF!,#REF!</definedName>
    <definedName name="A125623296C">#REF!,#REF!</definedName>
    <definedName name="A125623298J">#REF!,#REF!</definedName>
    <definedName name="A125623304T">#REF!,#REF!</definedName>
    <definedName name="A125623306W">#REF!,#REF!</definedName>
    <definedName name="A125623312T">#REF!,#REF!</definedName>
    <definedName name="A125623314W">#REF!,#REF!</definedName>
    <definedName name="A125623320T">#REF!,#REF!</definedName>
    <definedName name="A125623322W">#REF!,#REF!</definedName>
    <definedName name="A125623328K">#REF!,#REF!</definedName>
    <definedName name="A125623330W">#REF!,#REF!</definedName>
    <definedName name="A125623336K">#REF!,#REF!</definedName>
    <definedName name="A125623338R">#REF!,#REF!</definedName>
    <definedName name="A125623344K">#REF!,#REF!</definedName>
    <definedName name="A125623346R">#REF!,#REF!</definedName>
    <definedName name="A125623352K">#REF!,#REF!</definedName>
    <definedName name="A125623354R">#REF!,#REF!</definedName>
    <definedName name="A125623360K">#REF!,#REF!</definedName>
    <definedName name="A125623362R">#REF!,#REF!</definedName>
    <definedName name="A125623368C">#REF!,#REF!</definedName>
    <definedName name="A125623370R">#REF!,#REF!</definedName>
    <definedName name="A125623376C">#REF!,#REF!</definedName>
    <definedName name="A125623378J">#REF!,#REF!</definedName>
    <definedName name="A125623384C">#REF!,#REF!</definedName>
    <definedName name="A125623386J">#REF!,#REF!</definedName>
    <definedName name="A125623392C">#REF!,#REF!</definedName>
    <definedName name="A125623394J">#REF!,#REF!</definedName>
    <definedName name="A125623400T">#REF!,#REF!</definedName>
    <definedName name="A125623402W">#REF!,#REF!</definedName>
    <definedName name="A125623408K">#REF!,#REF!</definedName>
    <definedName name="A125623410W">#REF!,#REF!</definedName>
    <definedName name="A125623416K">#REF!,#REF!</definedName>
    <definedName name="A125623418R">#REF!,#REF!</definedName>
    <definedName name="A125623424K">#REF!,#REF!</definedName>
    <definedName name="A125623426R">#REF!,#REF!</definedName>
    <definedName name="A125623432K">#REF!,#REF!</definedName>
    <definedName name="A125623434R">#REF!,#REF!</definedName>
    <definedName name="A125623440K">#REF!,#REF!</definedName>
    <definedName name="A125623442R">#REF!,#REF!</definedName>
    <definedName name="A125623448C">#REF!,#REF!</definedName>
    <definedName name="A125623450R">#REF!,#REF!</definedName>
    <definedName name="A125623456C">#REF!,#REF!</definedName>
    <definedName name="A125623458J">#REF!,#REF!</definedName>
    <definedName name="A125623464C">#REF!,#REF!</definedName>
    <definedName name="A125623466J">#REF!,#REF!</definedName>
    <definedName name="A125623472C">#REF!,#REF!</definedName>
    <definedName name="A125623474J">#REF!,#REF!</definedName>
    <definedName name="A125623480C">#REF!,#REF!</definedName>
    <definedName name="A125623482J">#REF!,#REF!</definedName>
    <definedName name="A125623488W">#REF!,#REF!</definedName>
    <definedName name="A125623490J">#REF!,#REF!</definedName>
    <definedName name="A125623496W">#REF!,#REF!</definedName>
    <definedName name="A125623498A">#REF!,#REF!</definedName>
    <definedName name="A125623504K">#REF!,#REF!</definedName>
    <definedName name="A125623506R">#REF!,#REF!</definedName>
    <definedName name="A125623512K">#REF!,#REF!</definedName>
    <definedName name="A125623514R">#REF!,#REF!</definedName>
    <definedName name="A125623520K">#REF!,#REF!</definedName>
    <definedName name="A125623522R">#REF!,#REF!</definedName>
    <definedName name="A125623528C">#REF!,#REF!</definedName>
    <definedName name="A125623530R">#REF!,#REF!</definedName>
    <definedName name="A125623536C">#REF!,#REF!</definedName>
    <definedName name="A125623538J">#REF!,#REF!</definedName>
    <definedName name="A125623544C">#REF!,#REF!</definedName>
    <definedName name="A125623546J">#REF!,#REF!</definedName>
    <definedName name="A125623552C">#REF!,#REF!</definedName>
    <definedName name="A125623554J">#REF!,#REF!</definedName>
    <definedName name="A125623560C">#REF!,#REF!</definedName>
    <definedName name="A125623562J">#REF!,#REF!</definedName>
    <definedName name="A125623568W">#REF!,#REF!</definedName>
    <definedName name="A125623570J">#REF!,#REF!</definedName>
    <definedName name="A125623576W">#REF!,#REF!</definedName>
    <definedName name="A125623578A">#REF!,#REF!</definedName>
    <definedName name="A125623584W">#REF!,#REF!</definedName>
    <definedName name="A125623586A">#REF!,#REF!</definedName>
    <definedName name="A125623592W">#REF!,#REF!</definedName>
    <definedName name="A125623594A">#REF!,#REF!</definedName>
    <definedName name="A125623600K">#REF!,#REF!</definedName>
    <definedName name="A125623602R">#REF!,#REF!</definedName>
    <definedName name="A125623608C">#REF!,#REF!</definedName>
    <definedName name="A125623610R">#REF!,#REF!</definedName>
    <definedName name="A125623616C">#REF!,#REF!</definedName>
    <definedName name="A125623618J">#REF!,#REF!</definedName>
    <definedName name="A125623624C">#REF!,#REF!</definedName>
    <definedName name="A125623626J">#REF!,#REF!</definedName>
    <definedName name="A125623632C">#REF!,#REF!</definedName>
    <definedName name="A125623634J">#REF!,#REF!</definedName>
    <definedName name="A125623640C">#REF!,#REF!</definedName>
    <definedName name="A125623642J">#REF!,#REF!</definedName>
    <definedName name="A125623648W">#REF!,#REF!</definedName>
    <definedName name="A125623650J">#REF!,#REF!</definedName>
    <definedName name="A125623656W">#REF!,#REF!</definedName>
    <definedName name="A125623658A">#REF!,#REF!</definedName>
    <definedName name="A125623664W">#REF!,#REF!</definedName>
    <definedName name="A125623666A">#REF!,#REF!</definedName>
    <definedName name="A125623672W">#REF!,#REF!</definedName>
    <definedName name="A125623674A">#REF!,#REF!</definedName>
    <definedName name="A125623680W">#REF!,#REF!</definedName>
    <definedName name="A125623682A">#REF!,#REF!</definedName>
    <definedName name="A125623688R">#REF!,#REF!</definedName>
    <definedName name="A125623690A">#REF!,#REF!</definedName>
    <definedName name="A125623696R">#REF!,#REF!</definedName>
    <definedName name="A125623698V">#REF!,#REF!</definedName>
    <definedName name="A125623704C">#REF!,#REF!</definedName>
    <definedName name="A125623706J">#REF!,#REF!</definedName>
    <definedName name="A125623712C">#REF!,#REF!</definedName>
    <definedName name="A125623714J">#REF!,#REF!</definedName>
    <definedName name="A125623720C">#REF!,#REF!</definedName>
    <definedName name="A125623722J">#REF!,#REF!</definedName>
    <definedName name="A125623728W">#REF!,#REF!</definedName>
    <definedName name="A125623730J">#REF!,#REF!</definedName>
    <definedName name="A125623736W">#REF!,#REF!</definedName>
    <definedName name="A125623738A">#REF!,#REF!</definedName>
    <definedName name="A125623744W">#REF!,#REF!</definedName>
    <definedName name="A125623746A">#REF!,#REF!</definedName>
    <definedName name="A125623752W">#REF!,#REF!</definedName>
    <definedName name="A125623754A">#REF!,#REF!</definedName>
    <definedName name="A125623760W">#REF!,#REF!</definedName>
    <definedName name="A125623762A">#REF!,#REF!</definedName>
    <definedName name="A125623768R">#REF!,#REF!</definedName>
    <definedName name="A125623770A">#REF!,#REF!</definedName>
    <definedName name="A125623776R">#REF!,#REF!</definedName>
    <definedName name="A125623778V">#REF!,#REF!</definedName>
    <definedName name="A125623784R">#REF!,#REF!</definedName>
    <definedName name="A125623786V">#REF!,#REF!</definedName>
    <definedName name="A125623792R">#REF!,#REF!</definedName>
    <definedName name="A125623794V">#REF!,#REF!</definedName>
    <definedName name="A125623800C">#REF!,#REF!</definedName>
    <definedName name="A125623802J">#REF!,#REF!</definedName>
    <definedName name="A125623808W">#REF!,#REF!</definedName>
    <definedName name="A125623810J">#REF!,#REF!</definedName>
    <definedName name="A125623816W">#REF!,#REF!</definedName>
    <definedName name="A125623818A">#REF!,#REF!</definedName>
    <definedName name="A125623824W">#REF!,#REF!</definedName>
    <definedName name="A125623826A">#REF!,#REF!</definedName>
    <definedName name="A125623832W">#REF!,#REF!</definedName>
    <definedName name="A125623834A">#REF!,#REF!</definedName>
    <definedName name="A125623840W">#REF!,#REF!</definedName>
    <definedName name="A125623842A">#REF!,#REF!</definedName>
    <definedName name="A125623848R">#REF!,#REF!</definedName>
    <definedName name="A125623850A">#REF!,#REF!</definedName>
    <definedName name="A125623856R">#REF!,#REF!</definedName>
    <definedName name="A125623858V">#REF!,#REF!</definedName>
    <definedName name="A125623864R">#REF!,#REF!</definedName>
    <definedName name="A125623866V">#REF!,#REF!</definedName>
    <definedName name="A125623872R">#REF!,#REF!</definedName>
    <definedName name="A125623874V">#REF!,#REF!</definedName>
    <definedName name="A125623880R">#REF!,#REF!</definedName>
    <definedName name="A125623882V">#REF!,#REF!</definedName>
    <definedName name="A125623888J">#REF!,#REF!</definedName>
    <definedName name="A125623890V">#REF!,#REF!</definedName>
    <definedName name="A125623896J">#REF!,#REF!</definedName>
    <definedName name="A125623898L">#REF!,#REF!</definedName>
    <definedName name="A125623904W">#REF!,#REF!</definedName>
    <definedName name="A125623906A">#REF!,#REF!</definedName>
    <definedName name="A125623912W">#REF!,#REF!</definedName>
    <definedName name="A125623914A">#REF!,#REF!</definedName>
    <definedName name="A125623920W">#REF!,#REF!</definedName>
    <definedName name="A125623922A">#REF!,#REF!</definedName>
    <definedName name="A125623928R">#REF!,#REF!</definedName>
    <definedName name="A125623930A">#REF!,#REF!</definedName>
    <definedName name="A125623936R">#REF!,#REF!</definedName>
    <definedName name="A125623938V">#REF!,#REF!</definedName>
    <definedName name="A125623944R">#REF!,#REF!</definedName>
    <definedName name="A125623946V">#REF!,#REF!</definedName>
    <definedName name="A125623952R">#REF!,#REF!</definedName>
    <definedName name="A125623954V">#REF!,#REF!</definedName>
    <definedName name="A125623960R">#REF!,#REF!</definedName>
    <definedName name="A125623962V">#REF!,#REF!</definedName>
    <definedName name="A125623968J">#REF!,#REF!</definedName>
    <definedName name="A125623970V">#REF!,#REF!</definedName>
    <definedName name="A125623976J">#REF!,#REF!</definedName>
    <definedName name="A125623978L">#REF!,#REF!</definedName>
    <definedName name="A125623984J">#REF!,#REF!</definedName>
    <definedName name="A125623986L">#REF!,#REF!</definedName>
    <definedName name="A125623992J">#REF!,#REF!</definedName>
    <definedName name="A125623994L">#REF!,#REF!</definedName>
    <definedName name="A125624000X">#REF!,#REF!</definedName>
    <definedName name="A125624002C">#REF!,#REF!</definedName>
    <definedName name="A125624008T">#REF!,#REF!</definedName>
    <definedName name="A125624010C">#REF!,#REF!</definedName>
    <definedName name="A125624016T">#REF!,#REF!</definedName>
    <definedName name="A125624018W">#REF!,#REF!</definedName>
    <definedName name="A125624024T">#REF!,#REF!</definedName>
    <definedName name="A125624026W">#REF!,#REF!</definedName>
    <definedName name="A125624032T">#REF!,#REF!</definedName>
    <definedName name="A125624034W">#REF!,#REF!</definedName>
    <definedName name="A125624040T">#REF!,#REF!</definedName>
    <definedName name="A125624042W">#REF!,#REF!</definedName>
    <definedName name="A125624048K">#REF!,#REF!</definedName>
    <definedName name="A125624050W">#REF!,#REF!</definedName>
    <definedName name="A125624056K">#REF!,#REF!</definedName>
    <definedName name="A125624058R">#REF!,#REF!</definedName>
    <definedName name="A125624064K">#REF!,#REF!</definedName>
    <definedName name="A125624066R">#REF!,#REF!</definedName>
    <definedName name="A125624072K">#REF!,#REF!</definedName>
    <definedName name="A125624074R">#REF!,#REF!</definedName>
    <definedName name="A125624080K">#REF!,#REF!</definedName>
    <definedName name="A125624082R">#REF!,#REF!</definedName>
    <definedName name="A125624088C">#REF!,#REF!</definedName>
    <definedName name="A125624090R">#REF!,#REF!</definedName>
    <definedName name="A125624096C">#REF!,#REF!</definedName>
    <definedName name="A125624098J">#REF!,#REF!</definedName>
    <definedName name="A125624104T">#REF!,#REF!</definedName>
    <definedName name="A125624106W">#REF!,#REF!</definedName>
    <definedName name="A125624112T">#REF!,#REF!</definedName>
    <definedName name="A125624114W">#REF!,#REF!</definedName>
    <definedName name="A125624120T">#REF!,#REF!</definedName>
    <definedName name="A125624122W">#REF!,#REF!</definedName>
    <definedName name="A125624128K">#REF!,#REF!</definedName>
    <definedName name="A125624130W">#REF!,#REF!</definedName>
    <definedName name="A125624136K">#REF!,#REF!</definedName>
    <definedName name="A125624138R">#REF!,#REF!</definedName>
    <definedName name="A125624144K">#REF!,#REF!</definedName>
    <definedName name="A125624146R">#REF!,#REF!</definedName>
    <definedName name="A125624152K">#REF!,#REF!</definedName>
    <definedName name="A125624154R">#REF!,#REF!</definedName>
    <definedName name="A125624160K">#REF!,#REF!</definedName>
    <definedName name="A125624162R">#REF!,#REF!</definedName>
    <definedName name="A125624168C">#REF!,#REF!</definedName>
    <definedName name="A125624170R">#REF!,#REF!</definedName>
    <definedName name="A125624176C">#REF!,#REF!</definedName>
    <definedName name="A125624178J">#REF!,#REF!</definedName>
    <definedName name="A125624184C">#REF!,#REF!</definedName>
    <definedName name="A125624186J">#REF!,#REF!</definedName>
    <definedName name="A125624192C">#REF!,#REF!</definedName>
    <definedName name="A125624194J">#REF!,#REF!</definedName>
    <definedName name="A125624200T">#REF!,#REF!</definedName>
    <definedName name="A125624202W">#REF!,#REF!</definedName>
    <definedName name="A125624208K">#REF!,#REF!</definedName>
    <definedName name="A125624210W">#REF!,#REF!</definedName>
    <definedName name="A125624216K">#REF!,#REF!</definedName>
    <definedName name="A125624218R">#REF!,#REF!</definedName>
    <definedName name="A125624224K">#REF!,#REF!</definedName>
    <definedName name="A125624226R">#REF!,#REF!</definedName>
    <definedName name="A125624232K">#REF!,#REF!</definedName>
    <definedName name="A125624234R">#REF!,#REF!</definedName>
    <definedName name="A125624240K">#REF!,#REF!</definedName>
    <definedName name="A125624242R">#REF!,#REF!</definedName>
    <definedName name="A125624248C">#REF!,#REF!</definedName>
    <definedName name="A125624250R">#REF!,#REF!</definedName>
    <definedName name="A125624256C">#REF!,#REF!</definedName>
    <definedName name="A125624258J">#REF!,#REF!</definedName>
    <definedName name="A125624264C">#REF!,#REF!</definedName>
    <definedName name="A125624266J">#REF!,#REF!</definedName>
    <definedName name="A125624272C">#REF!,#REF!</definedName>
    <definedName name="A125624274J">#REF!,#REF!</definedName>
    <definedName name="A125624280C">#REF!,#REF!</definedName>
    <definedName name="A125624282J">#REF!,#REF!</definedName>
    <definedName name="A125624288W">#REF!,#REF!</definedName>
    <definedName name="A125624290J">#REF!,#REF!</definedName>
    <definedName name="A125624296W">#REF!,#REF!</definedName>
    <definedName name="A125624298A">#REF!,#REF!</definedName>
    <definedName name="A125624304K">#REF!,#REF!</definedName>
    <definedName name="A125624306R">#REF!,#REF!</definedName>
    <definedName name="A125624312K">#REF!,#REF!</definedName>
    <definedName name="A125624314R">#REF!,#REF!</definedName>
    <definedName name="A125624320K">#REF!,#REF!</definedName>
    <definedName name="A125624322R">#REF!,#REF!</definedName>
    <definedName name="A125624328C">#REF!,#REF!</definedName>
    <definedName name="A125624330R">#REF!,#REF!</definedName>
    <definedName name="A125624336C">#REF!,#REF!</definedName>
    <definedName name="A125624338J">#REF!,#REF!</definedName>
    <definedName name="A125624344C">#REF!,#REF!</definedName>
    <definedName name="A125624346J">#REF!,#REF!</definedName>
    <definedName name="A125624352C">#REF!,#REF!</definedName>
    <definedName name="A125624354J">#REF!,#REF!</definedName>
    <definedName name="A125624360C">#REF!,#REF!</definedName>
    <definedName name="A125624362J">#REF!,#REF!</definedName>
    <definedName name="A125624368W">#REF!,#REF!</definedName>
    <definedName name="A125624370J">#REF!,#REF!</definedName>
    <definedName name="A125624376W">#REF!,#REF!</definedName>
    <definedName name="A125624378A">#REF!,#REF!</definedName>
    <definedName name="A125624384W">#REF!,#REF!</definedName>
    <definedName name="A125624386A">#REF!,#REF!</definedName>
    <definedName name="A125624392W">#REF!,#REF!</definedName>
    <definedName name="A125624394A">#REF!,#REF!</definedName>
    <definedName name="A125624400K">#REF!,#REF!</definedName>
    <definedName name="A125624402R">#REF!,#REF!</definedName>
    <definedName name="A125624408C">#REF!,#REF!</definedName>
    <definedName name="A125624410R">#REF!,#REF!</definedName>
    <definedName name="A125624416C">#REF!,#REF!</definedName>
    <definedName name="A125624418J">#REF!,#REF!</definedName>
    <definedName name="A125624424C">#REF!,#REF!</definedName>
    <definedName name="A125624426J">#REF!,#REF!</definedName>
    <definedName name="A125624432C">#REF!,#REF!</definedName>
    <definedName name="A125624434J">#REF!,#REF!</definedName>
    <definedName name="A125624440C">#REF!,#REF!</definedName>
    <definedName name="A125624442J">#REF!,#REF!</definedName>
    <definedName name="A125624448W">#REF!,#REF!</definedName>
    <definedName name="A125624450J">#REF!,#REF!</definedName>
    <definedName name="A125624456W">#REF!,#REF!</definedName>
    <definedName name="A125624458A">#REF!,#REF!</definedName>
    <definedName name="A125624464W">#REF!,#REF!</definedName>
    <definedName name="A125624466A">#REF!,#REF!</definedName>
    <definedName name="A125624472W">#REF!,#REF!</definedName>
    <definedName name="A125624474A">#REF!,#REF!</definedName>
    <definedName name="A125624480W">#REF!,#REF!</definedName>
    <definedName name="A125624482A">#REF!,#REF!</definedName>
    <definedName name="A125624488R">#REF!,#REF!</definedName>
    <definedName name="A125624490A">#REF!,#REF!</definedName>
    <definedName name="A125624496R">#REF!,#REF!</definedName>
    <definedName name="A125624498V">#REF!,#REF!</definedName>
    <definedName name="A125624504C">#REF!,#REF!</definedName>
    <definedName name="A125624506J">#REF!,#REF!</definedName>
    <definedName name="A125624512C">#REF!,#REF!</definedName>
    <definedName name="A125624514J">#REF!,#REF!</definedName>
    <definedName name="A125624520C">#REF!,#REF!</definedName>
    <definedName name="A125624522J">#REF!,#REF!</definedName>
    <definedName name="A125624528W">#REF!,#REF!</definedName>
    <definedName name="A125624530J">#REF!,#REF!</definedName>
    <definedName name="A125624536W">#REF!,#REF!</definedName>
    <definedName name="A125624538A">#REF!,#REF!</definedName>
    <definedName name="A125624544W">#REF!,#REF!</definedName>
    <definedName name="A125624546A">#REF!,#REF!</definedName>
    <definedName name="A125624552W">#REF!,#REF!</definedName>
    <definedName name="A125624554A">#REF!,#REF!</definedName>
    <definedName name="A125624560W">#REF!,#REF!</definedName>
    <definedName name="A125624562A">#REF!,#REF!</definedName>
    <definedName name="A125624568R">#REF!,#REF!</definedName>
    <definedName name="A125624570A">#REF!,#REF!</definedName>
    <definedName name="A125624576R">#REF!,#REF!</definedName>
    <definedName name="A125624578V">#REF!,#REF!</definedName>
    <definedName name="A125624584R">#REF!,#REF!</definedName>
    <definedName name="A125624586V">#REF!,#REF!</definedName>
    <definedName name="A125624592R">#REF!,#REF!</definedName>
    <definedName name="A125624594V">#REF!,#REF!</definedName>
    <definedName name="A125624600C">#REF!,#REF!</definedName>
    <definedName name="A125624602J">#REF!,#REF!</definedName>
    <definedName name="A125624608W">#REF!,#REF!</definedName>
    <definedName name="A125624610J">#REF!,#REF!</definedName>
    <definedName name="A125624616W">#REF!,#REF!</definedName>
    <definedName name="A125624618A">#REF!,#REF!</definedName>
    <definedName name="A125624624W">#REF!,#REF!</definedName>
    <definedName name="A125624626A">#REF!,#REF!</definedName>
    <definedName name="A125624632W">#REF!,#REF!</definedName>
    <definedName name="A125624634A">#REF!,#REF!</definedName>
    <definedName name="A125624640W">#REF!,#REF!</definedName>
    <definedName name="A125624642A">#REF!,#REF!</definedName>
    <definedName name="A125624648R">#REF!,#REF!</definedName>
    <definedName name="A125624650A">#REF!,#REF!</definedName>
    <definedName name="A125624656R">#REF!,#REF!</definedName>
    <definedName name="A125624658V">#REF!,#REF!</definedName>
    <definedName name="A125624664R">#REF!,#REF!</definedName>
    <definedName name="A125624666V">#REF!,#REF!</definedName>
    <definedName name="A125624672R">#REF!,#REF!</definedName>
    <definedName name="A125624674V">#REF!,#REF!</definedName>
    <definedName name="A125624680R">#REF!,#REF!</definedName>
    <definedName name="A125624682V">#REF!,#REF!</definedName>
    <definedName name="A125624688J">#REF!,#REF!</definedName>
    <definedName name="A125624690V">#REF!,#REF!</definedName>
    <definedName name="A125624696J">#REF!,#REF!</definedName>
    <definedName name="A125624698L">#REF!,#REF!</definedName>
    <definedName name="A125624704W">#REF!,#REF!</definedName>
    <definedName name="A125624706A">#REF!,#REF!</definedName>
    <definedName name="A125624712W">#REF!,#REF!</definedName>
    <definedName name="A125624714A">#REF!,#REF!</definedName>
    <definedName name="A125624720W">#REF!,#REF!</definedName>
    <definedName name="A125624722A">#REF!,#REF!</definedName>
    <definedName name="A125624728R">#REF!,#REF!</definedName>
    <definedName name="A125624730A">#REF!,#REF!</definedName>
    <definedName name="A125624736R">#REF!,#REF!</definedName>
    <definedName name="A125624738V">#REF!,#REF!</definedName>
    <definedName name="A125624744R">#REF!,#REF!</definedName>
    <definedName name="A125624746V">#REF!,#REF!</definedName>
    <definedName name="A125624752R">#REF!,#REF!</definedName>
    <definedName name="A125624754V">#REF!,#REF!</definedName>
    <definedName name="A125624760R">#REF!,#REF!</definedName>
    <definedName name="A125624762V">#REF!,#REF!</definedName>
    <definedName name="A125624768J">#REF!,#REF!</definedName>
    <definedName name="A125624770V">#REF!,#REF!</definedName>
    <definedName name="A125624776J">#REF!,#REF!</definedName>
    <definedName name="A125624778L">#REF!,#REF!</definedName>
    <definedName name="A125624784J">#REF!,#REF!</definedName>
    <definedName name="A125624786L">#REF!,#REF!</definedName>
    <definedName name="A125624792J">#REF!,#REF!</definedName>
    <definedName name="A125624794L">#REF!,#REF!</definedName>
    <definedName name="A125624800W">#REF!,#REF!</definedName>
    <definedName name="A125624802A">#REF!,#REF!</definedName>
    <definedName name="A125624808R">#REF!,#REF!</definedName>
    <definedName name="A125624810A">#REF!,#REF!</definedName>
    <definedName name="A125624816R">#REF!,#REF!</definedName>
    <definedName name="A125624818V">#REF!,#REF!</definedName>
    <definedName name="A125624824R">#REF!,#REF!</definedName>
    <definedName name="A125624826V">#REF!,#REF!</definedName>
    <definedName name="A125624832R">#REF!,#REF!</definedName>
    <definedName name="A125624834V">#REF!,#REF!</definedName>
    <definedName name="A125624840R">#REF!,#REF!</definedName>
    <definedName name="A125624842V">#REF!,#REF!</definedName>
    <definedName name="A125624848J">#REF!,#REF!</definedName>
    <definedName name="A125624850V">#REF!,#REF!</definedName>
    <definedName name="A125624856J">#REF!,#REF!</definedName>
    <definedName name="A125624858L">#REF!,#REF!</definedName>
    <definedName name="A125624864J">#REF!,#REF!</definedName>
    <definedName name="A125624866L">#REF!,#REF!</definedName>
    <definedName name="A125624872J">#REF!,#REF!</definedName>
    <definedName name="A125624874L">#REF!,#REF!</definedName>
    <definedName name="A125624880J">#REF!,#REF!</definedName>
    <definedName name="A125624882L">#REF!,#REF!</definedName>
    <definedName name="A125624888A">#REF!,#REF!</definedName>
    <definedName name="A125624890L">#REF!,#REF!</definedName>
    <definedName name="A125624896A">#REF!,#REF!</definedName>
    <definedName name="A125624898F">#REF!,#REF!</definedName>
    <definedName name="A125624904R">#REF!,#REF!</definedName>
    <definedName name="A125624906V">#REF!,#REF!</definedName>
    <definedName name="A125624912R">#REF!,#REF!</definedName>
    <definedName name="A125624914V">#REF!,#REF!</definedName>
    <definedName name="A125624920R">#REF!,#REF!</definedName>
    <definedName name="A125624922V">#REF!,#REF!</definedName>
    <definedName name="A125624928J">#REF!,#REF!</definedName>
    <definedName name="A125624930V">#REF!,#REF!</definedName>
    <definedName name="A125624936J">#REF!,#REF!</definedName>
    <definedName name="A125624938L">#REF!,#REF!</definedName>
    <definedName name="A125624944J">#REF!,#REF!</definedName>
    <definedName name="A125624946L">#REF!,#REF!</definedName>
    <definedName name="A125624952J">#REF!,#REF!</definedName>
    <definedName name="A125624954L">#REF!,#REF!</definedName>
    <definedName name="A125624960J">#REF!,#REF!</definedName>
    <definedName name="A125624962L">#REF!,#REF!</definedName>
    <definedName name="A125624968A">#REF!,#REF!</definedName>
    <definedName name="A125624970L">#REF!,#REF!</definedName>
    <definedName name="A125624976A">#REF!,#REF!</definedName>
    <definedName name="A125624978F">#REF!,#REF!</definedName>
    <definedName name="A125624984A">#REF!,#REF!</definedName>
    <definedName name="A125624986F">#REF!,#REF!</definedName>
    <definedName name="A125624992A">#REF!,#REF!</definedName>
    <definedName name="A125624994F">#REF!,#REF!</definedName>
    <definedName name="A125625000T">#REF!,#REF!</definedName>
    <definedName name="A125625002W">#REF!,#REF!</definedName>
    <definedName name="A125625008K">#REF!,#REF!</definedName>
    <definedName name="A125625010W">#REF!,#REF!</definedName>
    <definedName name="A125625016K">#REF!,#REF!</definedName>
    <definedName name="A125625018R">#REF!,#REF!</definedName>
    <definedName name="A125625024K">#REF!,#REF!</definedName>
    <definedName name="A125625026R">#REF!,#REF!</definedName>
    <definedName name="A125625032K">#REF!,#REF!</definedName>
    <definedName name="A125625034R">#REF!,#REF!</definedName>
    <definedName name="A125625040K">#REF!,#REF!</definedName>
    <definedName name="A125625042R">#REF!,#REF!</definedName>
    <definedName name="A125625048C">#REF!,#REF!</definedName>
    <definedName name="A125625050R">#REF!,#REF!</definedName>
    <definedName name="A125625056C">#REF!,#REF!</definedName>
    <definedName name="A125625058J">#REF!,#REF!</definedName>
    <definedName name="A125625064C">#REF!,#REF!</definedName>
    <definedName name="A125625066J">#REF!,#REF!</definedName>
    <definedName name="A125625072C">#REF!,#REF!</definedName>
    <definedName name="A125625074J">#REF!,#REF!</definedName>
    <definedName name="A125625080C">#REF!,#REF!</definedName>
    <definedName name="A125625082J">#REF!,#REF!</definedName>
    <definedName name="A125625088W">#REF!,#REF!</definedName>
    <definedName name="A125625090J">#REF!,#REF!</definedName>
    <definedName name="A125625096W">#REF!,#REF!</definedName>
    <definedName name="A125625098A">#REF!,#REF!</definedName>
    <definedName name="A125625104K">#REF!,#REF!</definedName>
    <definedName name="A125625106R">#REF!,#REF!</definedName>
    <definedName name="A125625112K">#REF!,#REF!</definedName>
    <definedName name="A125625114R">#REF!,#REF!</definedName>
    <definedName name="A125625120K">#REF!,#REF!</definedName>
    <definedName name="A125625122R">#REF!,#REF!</definedName>
    <definedName name="A125625128C">#REF!,#REF!</definedName>
    <definedName name="A125625130R">#REF!,#REF!</definedName>
    <definedName name="A125625136C">#REF!,#REF!</definedName>
    <definedName name="A125625138J">#REF!,#REF!</definedName>
    <definedName name="A125625144C">#REF!,#REF!</definedName>
    <definedName name="A125625146J">#REF!,#REF!</definedName>
    <definedName name="A125625152C">#REF!,#REF!</definedName>
    <definedName name="A125625154J">#REF!,#REF!</definedName>
    <definedName name="A125625160C">#REF!,#REF!</definedName>
    <definedName name="A125625168W">#REF!,#REF!</definedName>
    <definedName name="A125625176W">#REF!,#REF!</definedName>
    <definedName name="A125625184W">#REF!,#REF!</definedName>
    <definedName name="A125625192W">#REF!,#REF!</definedName>
    <definedName name="A125625200K">#REF!,#REF!</definedName>
    <definedName name="A125625208C">#REF!,#REF!</definedName>
    <definedName name="A125625216C">#REF!,#REF!</definedName>
    <definedName name="A125625224C">#REF!,#REF!</definedName>
    <definedName name="A125625232C">#REF!,#REF!</definedName>
    <definedName name="A125625240C">#REF!,#REF!</definedName>
    <definedName name="A125625248W">#REF!,#REF!</definedName>
    <definedName name="A125625256W">#REF!,#REF!</definedName>
    <definedName name="A125625264W">#REF!,#REF!</definedName>
    <definedName name="A125625272W">#REF!,#REF!</definedName>
    <definedName name="A125625280W">#REF!,#REF!</definedName>
    <definedName name="A125625288R">#REF!,#REF!</definedName>
    <definedName name="A125625296R">#REF!,#REF!</definedName>
    <definedName name="A125625304C">#REF!,#REF!</definedName>
    <definedName name="A125625312C">#REF!,#REF!</definedName>
    <definedName name="A125625320C">#REF!,#REF!</definedName>
    <definedName name="A125625328W">#REF!,#REF!</definedName>
    <definedName name="A125625336W">#REF!,#REF!</definedName>
    <definedName name="A125625344W">#REF!,#REF!</definedName>
    <definedName name="A125625352W">#REF!,#REF!</definedName>
    <definedName name="A125625360W">#REF!,#REF!</definedName>
    <definedName name="A125625368R">#REF!,#REF!</definedName>
    <definedName name="A125625376R">#REF!,#REF!</definedName>
    <definedName name="A125625384R">#REF!,#REF!</definedName>
    <definedName name="A125625392R">#REF!,#REF!</definedName>
    <definedName name="A125625400C">#REF!,#REF!</definedName>
    <definedName name="A125625408W">#REF!,#REF!</definedName>
    <definedName name="A125625416W">#REF!,#REF!</definedName>
    <definedName name="A125625424W">#REF!,#REF!</definedName>
    <definedName name="A125625432W">#REF!,#REF!</definedName>
    <definedName name="A125625440W">#REF!,#REF!</definedName>
    <definedName name="A125625448R">#REF!,#REF!</definedName>
    <definedName name="A125625456R">#REF!,#REF!</definedName>
    <definedName name="A125625464R">#REF!,#REF!</definedName>
    <definedName name="A125625472R">#REF!,#REF!</definedName>
    <definedName name="A125625480R">#REF!,#REF!</definedName>
    <definedName name="A125625488J">#REF!,#REF!</definedName>
    <definedName name="A125625496J">#REF!,#REF!</definedName>
    <definedName name="A125625504W">#REF!,#REF!</definedName>
    <definedName name="A125625512W">#REF!,#REF!</definedName>
    <definedName name="A125625520W">#REF!,#REF!</definedName>
    <definedName name="A125625528R">#REF!,#REF!</definedName>
    <definedName name="A125625536R">#REF!,#REF!</definedName>
    <definedName name="A125625544R">#REF!,#REF!</definedName>
    <definedName name="A125625552R">#REF!,#REF!</definedName>
    <definedName name="A125625560R">#REF!,#REF!</definedName>
    <definedName name="A125625568J">#REF!,#REF!</definedName>
    <definedName name="A125625576J">#REF!,#REF!</definedName>
    <definedName name="A125625584J">#REF!,#REF!</definedName>
    <definedName name="A125625592J">#REF!,#REF!</definedName>
    <definedName name="A125625600W">#REF!,#REF!</definedName>
    <definedName name="A125625608R">#REF!,#REF!</definedName>
    <definedName name="A125625616R">#REF!,#REF!</definedName>
    <definedName name="A125625624R">#REF!,#REF!</definedName>
    <definedName name="A125625632R">#REF!,#REF!</definedName>
    <definedName name="A125625640R">#REF!,#REF!</definedName>
    <definedName name="A125625648J">#REF!,#REF!</definedName>
    <definedName name="A125625656J">#REF!,#REF!</definedName>
    <definedName name="A125625664J">#REF!,#REF!</definedName>
    <definedName name="A125625672J">#REF!,#REF!</definedName>
    <definedName name="A125625680J">#REF!,#REF!</definedName>
    <definedName name="A125625688A">#REF!,#REF!</definedName>
    <definedName name="A125625696A">#REF!,#REF!</definedName>
    <definedName name="A125625704R">#REF!,#REF!</definedName>
    <definedName name="A125625712R">#REF!,#REF!</definedName>
    <definedName name="A125625720R">#REF!,#REF!</definedName>
    <definedName name="A125625728J">#REF!,#REF!</definedName>
    <definedName name="A125625736J">#REF!,#REF!</definedName>
    <definedName name="A125625744J">#REF!,#REF!</definedName>
    <definedName name="A125625752J">#REF!,#REF!</definedName>
    <definedName name="A125625760J">#REF!,#REF!</definedName>
    <definedName name="A125625768A">#REF!,#REF!</definedName>
    <definedName name="A125625776A">#REF!,#REF!</definedName>
    <definedName name="A125625784A">#REF!,#REF!</definedName>
    <definedName name="A125625792A">#REF!,#REF!</definedName>
    <definedName name="A125625800R">#REF!,#REF!</definedName>
    <definedName name="A125625808J">#REF!,#REF!</definedName>
    <definedName name="A125625816J">#REF!,#REF!</definedName>
    <definedName name="A125625824J">#REF!,#REF!</definedName>
    <definedName name="A125625832J">#REF!,#REF!</definedName>
    <definedName name="A125625840J">#REF!,#REF!</definedName>
    <definedName name="A125625848A">#REF!,#REF!</definedName>
    <definedName name="A125625856A">#REF!,#REF!</definedName>
    <definedName name="A125625864A">#REF!,#REF!</definedName>
    <definedName name="A125625872A">#REF!,#REF!</definedName>
    <definedName name="A125625880A">#REF!,#REF!</definedName>
    <definedName name="A125625888V">#REF!,#REF!</definedName>
    <definedName name="A125625896V">#REF!,#REF!</definedName>
    <definedName name="A125625904J">#REF!,#REF!</definedName>
    <definedName name="A125625912J">#REF!,#REF!</definedName>
    <definedName name="A125625920J">#REF!,#REF!</definedName>
    <definedName name="A125625928A">#REF!,#REF!</definedName>
    <definedName name="A125625936A">#REF!,#REF!</definedName>
    <definedName name="A125625944A">#REF!,#REF!</definedName>
    <definedName name="A125625952A">#REF!,#REF!</definedName>
    <definedName name="A125625960A">#REF!,#REF!</definedName>
    <definedName name="A125625968V">#REF!,#REF!</definedName>
    <definedName name="A125625976V">#REF!,#REF!</definedName>
    <definedName name="A125625984V">#REF!,#REF!</definedName>
    <definedName name="A125625992V">#REF!,#REF!</definedName>
    <definedName name="A125626000K">#REF!,#REF!</definedName>
    <definedName name="A125626008C">#REF!,#REF!</definedName>
    <definedName name="A125626016C">#REF!,#REF!</definedName>
    <definedName name="A125626024C">#REF!,#REF!</definedName>
    <definedName name="A125626032C">#REF!,#REF!</definedName>
    <definedName name="A125626040C">#REF!,#REF!</definedName>
    <definedName name="A125626048W">#REF!,#REF!</definedName>
    <definedName name="A125626056W">#REF!,#REF!</definedName>
    <definedName name="A125626064W">#REF!,#REF!</definedName>
    <definedName name="A125626072W">#REF!,#REF!</definedName>
    <definedName name="A125626080W">#REF!,#REF!</definedName>
    <definedName name="A125626088R">#REF!,#REF!</definedName>
    <definedName name="A125626096R">#REF!,#REF!</definedName>
    <definedName name="A125626104C">#REF!,#REF!</definedName>
    <definedName name="A125626112C">#REF!,#REF!</definedName>
    <definedName name="A125626120C">#REF!,#REF!</definedName>
    <definedName name="A125626128W">#REF!,#REF!</definedName>
    <definedName name="A125626136W">#REF!,#REF!</definedName>
    <definedName name="A125626144W">#REF!,#REF!</definedName>
    <definedName name="A125626152W">#REF!,#REF!</definedName>
    <definedName name="A125626160W">#REF!,#REF!</definedName>
    <definedName name="A125626168R">#REF!,#REF!</definedName>
    <definedName name="A125626176R">#REF!,#REF!</definedName>
    <definedName name="A125626184R">#REF!,#REF!</definedName>
    <definedName name="A125626192R">#REF!,#REF!</definedName>
    <definedName name="A125626200C">#REF!,#REF!</definedName>
    <definedName name="A125626208W">#REF!,#REF!</definedName>
    <definedName name="A125626216W">#REF!,#REF!</definedName>
    <definedName name="A125626224W">#REF!,#REF!</definedName>
    <definedName name="A125626232W">#REF!,#REF!</definedName>
    <definedName name="A125626240W">#REF!,#REF!</definedName>
    <definedName name="A125626248R">#REF!,#REF!</definedName>
    <definedName name="A125626256R">#REF!,#REF!</definedName>
    <definedName name="A125626264R">#REF!,#REF!</definedName>
    <definedName name="A125626272R">#REF!,#REF!</definedName>
    <definedName name="A125626280R">#REF!,#REF!</definedName>
    <definedName name="A125626288J">#REF!,#REF!</definedName>
    <definedName name="A125626296J">#REF!,#REF!</definedName>
    <definedName name="A125626304W">#REF!,#REF!</definedName>
    <definedName name="A125626312W">#REF!,#REF!</definedName>
    <definedName name="A125626320W">#REF!,#REF!</definedName>
    <definedName name="A125626328R">#REF!,#REF!</definedName>
    <definedName name="A125626336R">#REF!,#REF!</definedName>
    <definedName name="A125626344R">#REF!,#REF!</definedName>
    <definedName name="A125626352R">#REF!,#REF!</definedName>
    <definedName name="A125626360R">#REF!,#REF!</definedName>
    <definedName name="A125626368J">#REF!,#REF!</definedName>
    <definedName name="A125626376J">#REF!,#REF!</definedName>
    <definedName name="A125626384J">#REF!,#REF!</definedName>
    <definedName name="A125626392J">#REF!,#REF!</definedName>
    <definedName name="A125626400W">#REF!,#REF!</definedName>
    <definedName name="A125626408R">#REF!,#REF!</definedName>
    <definedName name="A125626416R">#REF!,#REF!</definedName>
    <definedName name="A125626424R">#REF!,#REF!</definedName>
    <definedName name="A125626432R">#REF!,#REF!</definedName>
    <definedName name="A125626440R">#REF!,#REF!</definedName>
    <definedName name="A125626448J">#REF!,#REF!</definedName>
    <definedName name="A125626456J">#REF!,#REF!</definedName>
    <definedName name="A125626464J">#REF!,#REF!</definedName>
    <definedName name="A125626472J">#REF!,#REF!</definedName>
    <definedName name="A125626480J">#REF!,#REF!</definedName>
    <definedName name="A125626488A">#REF!,#REF!</definedName>
    <definedName name="A125626496A">#REF!,#REF!</definedName>
    <definedName name="A125626504R">#REF!,#REF!</definedName>
    <definedName name="A125626512R">#REF!,#REF!</definedName>
    <definedName name="A125626520R">#REF!,#REF!</definedName>
    <definedName name="A125626528J">#REF!,#REF!</definedName>
    <definedName name="A125626536J">#REF!,#REF!</definedName>
    <definedName name="A125626544J">#REF!,#REF!</definedName>
    <definedName name="A125626552J">#REF!,#REF!</definedName>
    <definedName name="A125626560J">#REF!,#REF!</definedName>
    <definedName name="A125626568A">#REF!,#REF!</definedName>
    <definedName name="A125626576A">#REF!,#REF!</definedName>
    <definedName name="A125626584A">#REF!,#REF!</definedName>
    <definedName name="A125626592A">#REF!,#REF!</definedName>
    <definedName name="A125626600R">#REF!,#REF!</definedName>
    <definedName name="A125626608J">#REF!,#REF!</definedName>
    <definedName name="A125626616J">#REF!,#REF!</definedName>
    <definedName name="A125626624J">#REF!,#REF!</definedName>
    <definedName name="A125626632J">#REF!,#REF!</definedName>
    <definedName name="A125626640J">#REF!,#REF!</definedName>
    <definedName name="A125626648A">#REF!,#REF!</definedName>
    <definedName name="A125626656A">#REF!,#REF!</definedName>
    <definedName name="A125626664A">#REF!,#REF!</definedName>
    <definedName name="A125626672A">#REF!,#REF!</definedName>
    <definedName name="A125626680A">#REF!,#REF!</definedName>
    <definedName name="A125626688V">#REF!,#REF!</definedName>
    <definedName name="A125626696V">#REF!,#REF!</definedName>
    <definedName name="A125626704J">#REF!,#REF!</definedName>
    <definedName name="A125626712J">#REF!,#REF!</definedName>
    <definedName name="A125626720J">#REF!,#REF!</definedName>
    <definedName name="A125626728A">#REF!,#REF!</definedName>
    <definedName name="A125626736A">#REF!,#REF!</definedName>
    <definedName name="A125626744A">#REF!,#REF!</definedName>
    <definedName name="A125626752A">#REF!,#REF!</definedName>
    <definedName name="A125626760A">#REF!,#REF!</definedName>
    <definedName name="A125626768V">#REF!,#REF!</definedName>
    <definedName name="A125626776V">#REF!,#REF!</definedName>
    <definedName name="A125626784V">#REF!,#REF!</definedName>
    <definedName name="A125626792V">#REF!,#REF!</definedName>
    <definedName name="A125626800J">#REF!,#REF!</definedName>
    <definedName name="A125626808A">#REF!,#REF!</definedName>
    <definedName name="A125626816A">#REF!,#REF!</definedName>
    <definedName name="A125626824A">#REF!,#REF!</definedName>
    <definedName name="A125626832A">#REF!,#REF!</definedName>
    <definedName name="A125626840A">#REF!,#REF!</definedName>
    <definedName name="A125626848V">#REF!,#REF!</definedName>
    <definedName name="A125626856V">#REF!,#REF!</definedName>
    <definedName name="A125626864V">#REF!,#REF!</definedName>
    <definedName name="A125626872V">#REF!,#REF!</definedName>
    <definedName name="A125626880V">#REF!,#REF!</definedName>
    <definedName name="A125626888L">#REF!,#REF!</definedName>
    <definedName name="A125626896L">#REF!,#REF!</definedName>
    <definedName name="A125626904A">#REF!,#REF!</definedName>
    <definedName name="A125626912A">#REF!,#REF!</definedName>
    <definedName name="A125626920A">#REF!,#REF!</definedName>
    <definedName name="A125626928V">#REF!,#REF!</definedName>
    <definedName name="A125626936V">#REF!,#REF!</definedName>
    <definedName name="A125626944V">#REF!,#REF!</definedName>
    <definedName name="A125626952V">#REF!,#REF!</definedName>
    <definedName name="A125626960V">#REF!,#REF!</definedName>
    <definedName name="A125626968L">#REF!,#REF!</definedName>
    <definedName name="A125626976L">#REF!,#REF!</definedName>
    <definedName name="A125626984L">#REF!,#REF!</definedName>
    <definedName name="A125626992L">#REF!,#REF!</definedName>
    <definedName name="A125627000C">#REF!,#REF!</definedName>
    <definedName name="A125627008W">#REF!,#REF!</definedName>
    <definedName name="A125627016W">#REF!,#REF!</definedName>
    <definedName name="A125627024W">#REF!,#REF!</definedName>
    <definedName name="A125627032W">#REF!,#REF!</definedName>
    <definedName name="A125627040W">#REF!,#REF!</definedName>
    <definedName name="A125627048R">#REF!,#REF!</definedName>
    <definedName name="A125627056R">#REF!,#REF!</definedName>
    <definedName name="A125627064R">#REF!,#REF!</definedName>
    <definedName name="A125627072R">#REF!,#REF!</definedName>
    <definedName name="A125627080R">#REF!,#REF!</definedName>
    <definedName name="A125627088J">#REF!,#REF!</definedName>
    <definedName name="A125627096J">#REF!,#REF!</definedName>
    <definedName name="A125627104W">#REF!,#REF!</definedName>
    <definedName name="A125627112W">#REF!,#REF!</definedName>
    <definedName name="A125627120W">#REF!,#REF!</definedName>
    <definedName name="A125627128R">#REF!,#REF!</definedName>
    <definedName name="A125627136R">#REF!,#REF!</definedName>
    <definedName name="A125627144R">#REF!,#REF!</definedName>
    <definedName name="A125627152R">#REF!,#REF!</definedName>
    <definedName name="A125627160R">#REF!,#REF!</definedName>
    <definedName name="A125627168J">#REF!,#REF!</definedName>
    <definedName name="A125627176J">#REF!,#REF!</definedName>
    <definedName name="A125627184J">#REF!,#REF!</definedName>
    <definedName name="A125627192J">#REF!,#REF!</definedName>
    <definedName name="A125627200W">#REF!,#REF!</definedName>
    <definedName name="A125627208R">#REF!,#REF!</definedName>
    <definedName name="A125627216R">#REF!,#REF!</definedName>
    <definedName name="A125627224R">#REF!,#REF!</definedName>
    <definedName name="A125627232R">#REF!,#REF!</definedName>
    <definedName name="A125627240R">#REF!,#REF!</definedName>
    <definedName name="A125627248J">#REF!,#REF!</definedName>
    <definedName name="A125627256J">#REF!,#REF!</definedName>
    <definedName name="A125627264J">#REF!,#REF!</definedName>
    <definedName name="A125627272J">#REF!,#REF!</definedName>
    <definedName name="A125627280J">#REF!,#REF!</definedName>
    <definedName name="A125627288A">#REF!,#REF!</definedName>
    <definedName name="A125627296A">#REF!,#REF!</definedName>
    <definedName name="A125627304R">#REF!,#REF!</definedName>
    <definedName name="A125627312R">#REF!,#REF!</definedName>
    <definedName name="A125627320R">#REF!,#REF!</definedName>
    <definedName name="A125627328J">#REF!,#REF!</definedName>
    <definedName name="A125627336J">#REF!,#REF!</definedName>
    <definedName name="A125627344J">#REF!,#REF!</definedName>
    <definedName name="A125627352J">#REF!,#REF!</definedName>
    <definedName name="A125627360J">#REF!,#REF!</definedName>
    <definedName name="A125627368A">#REF!,#REF!</definedName>
    <definedName name="A125627376A">#REF!,#REF!</definedName>
    <definedName name="A125627384A">#REF!,#REF!</definedName>
    <definedName name="A125627392A">#REF!,#REF!</definedName>
    <definedName name="A125627400R">#REF!,#REF!</definedName>
    <definedName name="A125627408J">#REF!,#REF!</definedName>
    <definedName name="A125627416J">#REF!,#REF!</definedName>
    <definedName name="A125627424J">#REF!,#REF!</definedName>
    <definedName name="A125627432J">#REF!,#REF!</definedName>
    <definedName name="A125627440J">#REF!,#REF!</definedName>
    <definedName name="A125627448A">#REF!,#REF!</definedName>
    <definedName name="A125627456A">#REF!,#REF!</definedName>
    <definedName name="A125627464A">#REF!,#REF!</definedName>
    <definedName name="A125627472A">#REF!,#REF!</definedName>
    <definedName name="A125627480A">#REF!,#REF!</definedName>
    <definedName name="A125627488V">#REF!,#REF!</definedName>
    <definedName name="A125627496V">#REF!,#REF!</definedName>
    <definedName name="A125627504J">#REF!,#REF!</definedName>
    <definedName name="A125627512J">#REF!,#REF!</definedName>
    <definedName name="A125627520J">#REF!,#REF!</definedName>
    <definedName name="A125627528A">#REF!,#REF!</definedName>
    <definedName name="A125627536A">#REF!,#REF!</definedName>
    <definedName name="A125627544A">#REF!,#REF!</definedName>
    <definedName name="A125627552A">#REF!,#REF!</definedName>
    <definedName name="A125627560A">#REF!,#REF!</definedName>
    <definedName name="A125627568V">#REF!,#REF!</definedName>
    <definedName name="A125627576V">#REF!,#REF!</definedName>
    <definedName name="A125627584V">#REF!,#REF!</definedName>
    <definedName name="A125627592V">#REF!,#REF!</definedName>
    <definedName name="A125627600J">#REF!,#REF!</definedName>
    <definedName name="A125627608A">#REF!,#REF!</definedName>
    <definedName name="A125627616A">#REF!,#REF!</definedName>
    <definedName name="A125627624A">#REF!,#REF!</definedName>
    <definedName name="A125627632A">#REF!,#REF!</definedName>
    <definedName name="A125627640A">#REF!,#REF!</definedName>
    <definedName name="A125627648V">#REF!,#REF!</definedName>
    <definedName name="A125627656V">#REF!,#REF!</definedName>
    <definedName name="A125627664V">#REF!,#REF!</definedName>
    <definedName name="A125627672V">#REF!,#REF!</definedName>
    <definedName name="A125627680V">#REF!,#REF!</definedName>
    <definedName name="A125627688L">#REF!,#REF!</definedName>
    <definedName name="A125627696L">#REF!,#REF!</definedName>
    <definedName name="A125627704A">#REF!,#REF!</definedName>
    <definedName name="A125627712A">#REF!,#REF!</definedName>
    <definedName name="A125627720A">#REF!,#REF!</definedName>
    <definedName name="A125627728V">#REF!,#REF!</definedName>
    <definedName name="A125627736V">#REF!,#REF!</definedName>
    <definedName name="A125627744V">#REF!,#REF!</definedName>
    <definedName name="A125627752V">#REF!,#REF!</definedName>
    <definedName name="A125627760V">#REF!,#REF!</definedName>
    <definedName name="A125627768L">#REF!,#REF!</definedName>
    <definedName name="A125627776L">#REF!,#REF!</definedName>
    <definedName name="A125627784L">#REF!,#REF!</definedName>
    <definedName name="A125627792L">#REF!,#REF!</definedName>
    <definedName name="A125627800A">#REF!,#REF!</definedName>
    <definedName name="A125627808V">#REF!,#REF!</definedName>
    <definedName name="A125627816V">#REF!,#REF!</definedName>
    <definedName name="A125627824V">#REF!,#REF!</definedName>
    <definedName name="A125627832V">#REF!,#REF!</definedName>
    <definedName name="A125627840V">#REF!,#REF!</definedName>
    <definedName name="A125627848L">#REF!,#REF!</definedName>
    <definedName name="A125627856L">#REF!,#REF!</definedName>
    <definedName name="A125627864L">#REF!,#REF!</definedName>
    <definedName name="A125627872L">#REF!,#REF!</definedName>
    <definedName name="A125627880L">#REF!,#REF!</definedName>
    <definedName name="A125627888F">#REF!,#REF!</definedName>
    <definedName name="A125627896F">#REF!,#REF!</definedName>
    <definedName name="A125627904V">#REF!,#REF!</definedName>
    <definedName name="A125627912V">#REF!,#REF!</definedName>
    <definedName name="A125627920V">#REF!,#REF!</definedName>
    <definedName name="A125627928L">#REF!,#REF!</definedName>
    <definedName name="A125627936L">#REF!,#REF!</definedName>
    <definedName name="A125627944L">#REF!,#REF!</definedName>
    <definedName name="A125627952L">#REF!,#REF!</definedName>
    <definedName name="A125627960L">#REF!,#REF!</definedName>
    <definedName name="A125627968F">#REF!,#REF!</definedName>
    <definedName name="A125627976F">#REF!,#REF!</definedName>
    <definedName name="A125627984F">#REF!,#REF!</definedName>
    <definedName name="A125627992F">#REF!,#REF!</definedName>
    <definedName name="A125628000W">#REF!,#REF!</definedName>
    <definedName name="A125628008R">#REF!,#REF!</definedName>
    <definedName name="A125628016R">#REF!,#REF!</definedName>
    <definedName name="A125628024R">#REF!,#REF!</definedName>
    <definedName name="A125628032R">#REF!,#REF!</definedName>
    <definedName name="A125628040R">#REF!,#REF!</definedName>
    <definedName name="A125628048J">#REF!,#REF!</definedName>
    <definedName name="A125628056J">#REF!,#REF!</definedName>
    <definedName name="A125628064J">#REF!,#REF!</definedName>
    <definedName name="A125628072J">#REF!,#REF!</definedName>
    <definedName name="A125628080J">#REF!,#REF!</definedName>
    <definedName name="A125628088A">#REF!,#REF!</definedName>
    <definedName name="A125628096A">#REF!,#REF!</definedName>
    <definedName name="A125628104R">#REF!,#REF!</definedName>
    <definedName name="A125628112R">#REF!,#REF!</definedName>
    <definedName name="A125628120R">#REF!,#REF!</definedName>
    <definedName name="A125628128J">#REF!,#REF!</definedName>
    <definedName name="A125628136J">#REF!,#REF!</definedName>
    <definedName name="A125628144J">#REF!,#REF!</definedName>
    <definedName name="A125628152J">#REF!,#REF!</definedName>
    <definedName name="A125628160J">#REF!,#REF!</definedName>
    <definedName name="A125628168A">#REF!,#REF!</definedName>
    <definedName name="A125628176A">#REF!,#REF!</definedName>
    <definedName name="A125628184A">#REF!,#REF!</definedName>
    <definedName name="A125628192A">#REF!,#REF!</definedName>
    <definedName name="A125628200R">#REF!,#REF!</definedName>
    <definedName name="A125628208J">#REF!,#REF!</definedName>
    <definedName name="A125628216J">#REF!,#REF!</definedName>
    <definedName name="A125628224J">#REF!,#REF!</definedName>
    <definedName name="A125628232J">#REF!,#REF!</definedName>
    <definedName name="A125628240J">#REF!,#REF!</definedName>
    <definedName name="A125628248A">#REF!,#REF!</definedName>
    <definedName name="A125628256A">#REF!,#REF!</definedName>
    <definedName name="A125628264A">#REF!,#REF!</definedName>
    <definedName name="A125628272A">#REF!,#REF!</definedName>
    <definedName name="A125628280A">#REF!,#REF!</definedName>
    <definedName name="A125628288V">#REF!,#REF!</definedName>
    <definedName name="A125628296V">#REF!,#REF!</definedName>
    <definedName name="A125628304J">#REF!,#REF!</definedName>
    <definedName name="A125628312J">#REF!,#REF!</definedName>
    <definedName name="A125628320J">#REF!,#REF!</definedName>
    <definedName name="A125628328A">#REF!,#REF!</definedName>
    <definedName name="A125628336A">#REF!,#REF!</definedName>
    <definedName name="A125628344A">#REF!,#REF!</definedName>
    <definedName name="A125628352A">#REF!,#REF!</definedName>
    <definedName name="A125628360A">#REF!,#REF!</definedName>
    <definedName name="A125628368V">#REF!,#REF!</definedName>
    <definedName name="A125628376V">#REF!,#REF!</definedName>
    <definedName name="A125628384V">#REF!,#REF!</definedName>
    <definedName name="A125628392V">#REF!,#REF!</definedName>
    <definedName name="A125628400J">#REF!,#REF!</definedName>
    <definedName name="A125628408A">#REF!,#REF!</definedName>
    <definedName name="A125628416A">#REF!,#REF!</definedName>
    <definedName name="A125628424A">#REF!,#REF!</definedName>
    <definedName name="A125628432A">#REF!,#REF!</definedName>
    <definedName name="A125628440A">#REF!,#REF!</definedName>
    <definedName name="A125628448V">#REF!,#REF!</definedName>
    <definedName name="A125628456V">#REF!,#REF!</definedName>
    <definedName name="A125628464V">#REF!,#REF!</definedName>
    <definedName name="A125628472V">#REF!,#REF!</definedName>
    <definedName name="A125628480V">#REF!,#REF!</definedName>
    <definedName name="A125628488L">#REF!,#REF!</definedName>
    <definedName name="A125628496L">#REF!,#REF!</definedName>
    <definedName name="A125628504A">#REF!,#REF!</definedName>
    <definedName name="A125628512A">#REF!,#REF!</definedName>
    <definedName name="A125628520A">#REF!,#REF!</definedName>
    <definedName name="A125628528V">#REF!,#REF!</definedName>
    <definedName name="A125628536V">#REF!,#REF!</definedName>
    <definedName name="A125628544V">#REF!,#REF!</definedName>
    <definedName name="A125628552V">#REF!,#REF!</definedName>
    <definedName name="A125628560V">#REF!,#REF!</definedName>
    <definedName name="A125628568L">#REF!,#REF!</definedName>
    <definedName name="A125628576L">#REF!,#REF!</definedName>
    <definedName name="A125628584L">#REF!,#REF!</definedName>
    <definedName name="A125628592L">#REF!,#REF!</definedName>
    <definedName name="A125628600A">#REF!,#REF!</definedName>
    <definedName name="A125628608V">#REF!,#REF!</definedName>
    <definedName name="A125628616V">#REF!,#REF!</definedName>
    <definedName name="A125628624V">#REF!,#REF!</definedName>
    <definedName name="A125628632V">#REF!,#REF!</definedName>
    <definedName name="A125628640V">#REF!,#REF!</definedName>
    <definedName name="A125628648L">#REF!,#REF!</definedName>
    <definedName name="A125628656L">#REF!,#REF!</definedName>
    <definedName name="A125628664L">#REF!,#REF!</definedName>
    <definedName name="A125628672L">#REF!,#REF!</definedName>
    <definedName name="A125628680L">#REF!,#REF!</definedName>
    <definedName name="A125628688F">#REF!,#REF!</definedName>
    <definedName name="A125628696F">#REF!,#REF!</definedName>
    <definedName name="A125628704V">#REF!,#REF!</definedName>
    <definedName name="A125628712V">#REF!,#REF!</definedName>
    <definedName name="A125628720V">#REF!,#REF!</definedName>
    <definedName name="A125628728L">#REF!,#REF!</definedName>
    <definedName name="A125628736L">#REF!,#REF!</definedName>
    <definedName name="A125628744L">#REF!,#REF!</definedName>
    <definedName name="A125628752L">#REF!,#REF!</definedName>
    <definedName name="A125628760L">#REF!,#REF!</definedName>
    <definedName name="A125628768F">#REF!,#REF!</definedName>
    <definedName name="A125628776F">#REF!,#REF!</definedName>
    <definedName name="A125628784F">#REF!,#REF!</definedName>
    <definedName name="A125628792F">#REF!,#REF!</definedName>
    <definedName name="A125628800V">#REF!,#REF!</definedName>
    <definedName name="A125628808L">#REF!,#REF!</definedName>
    <definedName name="A125628816L">#REF!,#REF!</definedName>
    <definedName name="A125628824L">#REF!,#REF!</definedName>
    <definedName name="A125628832L">#REF!,#REF!</definedName>
    <definedName name="A125628840L">#REF!,#REF!</definedName>
    <definedName name="A125628848F">#REF!,#REF!</definedName>
    <definedName name="A125628856F">#REF!,#REF!</definedName>
    <definedName name="A125628864F">#REF!,#REF!</definedName>
    <definedName name="A125628872F">#REF!,#REF!</definedName>
    <definedName name="A125628880F">#REF!,#REF!</definedName>
    <definedName name="A125628888X">#REF!,#REF!</definedName>
    <definedName name="A125628896X">#REF!,#REF!</definedName>
    <definedName name="A125628904L">#REF!,#REF!</definedName>
    <definedName name="A125628912L">#REF!,#REF!</definedName>
    <definedName name="A125628920L">#REF!,#REF!</definedName>
    <definedName name="A125628928F">#REF!,#REF!</definedName>
    <definedName name="A125628936F">#REF!,#REF!</definedName>
    <definedName name="A125628944F">#REF!,#REF!</definedName>
    <definedName name="A125628952F">#REF!,#REF!</definedName>
    <definedName name="A125628960F">#REF!,#REF!</definedName>
    <definedName name="A125628968X">#REF!,#REF!</definedName>
    <definedName name="A125628976X">#REF!,#REF!</definedName>
    <definedName name="A125628984X">#REF!,#REF!</definedName>
    <definedName name="A125628992X">#REF!,#REF!</definedName>
    <definedName name="A125629000R">#REF!,#REF!</definedName>
    <definedName name="A125629008J">#REF!,#REF!</definedName>
    <definedName name="A125629016J">#REF!,#REF!</definedName>
    <definedName name="A125629024J">#REF!,#REF!</definedName>
    <definedName name="A125629032J">#REF!,#REF!</definedName>
    <definedName name="A125629040J">#REF!,#REF!</definedName>
    <definedName name="A125629048A">#REF!,#REF!</definedName>
    <definedName name="A125629056A">#REF!,#REF!</definedName>
    <definedName name="A125629064A">#REF!,#REF!</definedName>
    <definedName name="A125629072A">#REF!,#REF!</definedName>
    <definedName name="A125629080A">#REF!,#REF!</definedName>
    <definedName name="A125629088V">#REF!,#REF!</definedName>
    <definedName name="A125629096V">#REF!,#REF!</definedName>
    <definedName name="A125629104J">#REF!,#REF!</definedName>
    <definedName name="A125629112J">#REF!,#REF!</definedName>
    <definedName name="A125629120J">#REF!,#REF!</definedName>
    <definedName name="A125629128A">#REF!,#REF!</definedName>
    <definedName name="A125629136A">#REF!,#REF!</definedName>
    <definedName name="A125629144A">#REF!,#REF!</definedName>
    <definedName name="A125629152A">#REF!,#REF!</definedName>
    <definedName name="A125629160A">#REF!,#REF!</definedName>
    <definedName name="A125629168V">#REF!,#REF!</definedName>
    <definedName name="A125629176V">#REF!,#REF!</definedName>
    <definedName name="A125629184V">#REF!,#REF!</definedName>
    <definedName name="A125629192V">#REF!,#REF!</definedName>
    <definedName name="A125629200J">#REF!,#REF!</definedName>
    <definedName name="A125629208A">#REF!,#REF!</definedName>
    <definedName name="A125629216A">#REF!,#REF!</definedName>
    <definedName name="A125629224A">#REF!,#REF!</definedName>
    <definedName name="A125629232A">#REF!,#REF!</definedName>
    <definedName name="A125629240A">#REF!,#REF!</definedName>
    <definedName name="A125629248V">#REF!,#REF!</definedName>
    <definedName name="A125629256V">#REF!,#REF!</definedName>
    <definedName name="A125629264V">#REF!,#REF!</definedName>
    <definedName name="A125629272V">#REF!,#REF!</definedName>
    <definedName name="A125629280V">#REF!,#REF!</definedName>
    <definedName name="A125629288L">#REF!,#REF!</definedName>
    <definedName name="A125629296L">#REF!,#REF!</definedName>
    <definedName name="A125629304A">#REF!,#REF!</definedName>
    <definedName name="A125629312A">#REF!,#REF!</definedName>
    <definedName name="A125629320A">#REF!,#REF!</definedName>
    <definedName name="A125629328V">#REF!,#REF!</definedName>
    <definedName name="A125629336V">#REF!,#REF!</definedName>
    <definedName name="A125629344V">#REF!,#REF!</definedName>
    <definedName name="A125629352V">#REF!,#REF!</definedName>
    <definedName name="A125629360V">#REF!,#REF!</definedName>
    <definedName name="A125629368L">#REF!,#REF!</definedName>
    <definedName name="A125629376L">#REF!,#REF!</definedName>
    <definedName name="A125629384L">#REF!,#REF!</definedName>
    <definedName name="A125629392L">#REF!,#REF!</definedName>
    <definedName name="A125629400A">#REF!,#REF!</definedName>
    <definedName name="A125629408V">#REF!,#REF!</definedName>
    <definedName name="A125629416V">#REF!,#REF!</definedName>
    <definedName name="A125629424V">#REF!,#REF!</definedName>
    <definedName name="A125629432V">#REF!,#REF!</definedName>
    <definedName name="A125629440V">#REF!,#REF!</definedName>
    <definedName name="A125629448L">#REF!,#REF!</definedName>
    <definedName name="A125629456L">#REF!,#REF!</definedName>
    <definedName name="A125629464L">#REF!,#REF!</definedName>
    <definedName name="A125629472L">#REF!,#REF!</definedName>
    <definedName name="A125629480L">#REF!,#REF!</definedName>
    <definedName name="A125629488F">#REF!,#REF!</definedName>
    <definedName name="A125629496F">#REF!,#REF!</definedName>
    <definedName name="A125629504V">#REF!,#REF!</definedName>
    <definedName name="A125629512V">#REF!,#REF!</definedName>
    <definedName name="A125629520V">#REF!,#REF!</definedName>
    <definedName name="A125629528L">#REF!,#REF!</definedName>
    <definedName name="A125629536L">#REF!,#REF!</definedName>
    <definedName name="A125629544L">#REF!,#REF!</definedName>
    <definedName name="A125629552L">#REF!,#REF!</definedName>
    <definedName name="A125629560L">#REF!,#REF!</definedName>
    <definedName name="A125629568F">#REF!,#REF!</definedName>
    <definedName name="A125629576F">#REF!,#REF!</definedName>
    <definedName name="A125629584F">#REF!,#REF!</definedName>
    <definedName name="A125629592F">#REF!,#REF!</definedName>
    <definedName name="A125629600V">#REF!,#REF!</definedName>
    <definedName name="A125629608L">#REF!,#REF!</definedName>
    <definedName name="A125629616L">#REF!,#REF!</definedName>
    <definedName name="A125629624L">#REF!,#REF!</definedName>
    <definedName name="A125629632L">#REF!,#REF!</definedName>
    <definedName name="A125629640L">#REF!,#REF!</definedName>
    <definedName name="A125629648F">#REF!,#REF!</definedName>
    <definedName name="A125629656F">#REF!,#REF!</definedName>
    <definedName name="A125629664F">#REF!,#REF!</definedName>
    <definedName name="A125629672F">#REF!,#REF!</definedName>
    <definedName name="A125629680F">#REF!,#REF!</definedName>
    <definedName name="A125629688X">#REF!,#REF!</definedName>
    <definedName name="A125629696X">#REF!,#REF!</definedName>
    <definedName name="A125629704L">#REF!,#REF!</definedName>
    <definedName name="A125629712L">#REF!,#REF!</definedName>
    <definedName name="A125629720L">#REF!,#REF!</definedName>
    <definedName name="A125629728F">#REF!,#REF!</definedName>
    <definedName name="A125629736F">#REF!,#REF!</definedName>
    <definedName name="A125629744F">#REF!,#REF!</definedName>
    <definedName name="A125629752F">#REF!,#REF!</definedName>
    <definedName name="A125629760F">#REF!,#REF!</definedName>
    <definedName name="A125629768X">#REF!,#REF!</definedName>
    <definedName name="A125629776X">#REF!,#REF!</definedName>
    <definedName name="A125629784X">#REF!,#REF!</definedName>
    <definedName name="A125629792X">#REF!,#REF!</definedName>
    <definedName name="A125629800L">#REF!,#REF!</definedName>
    <definedName name="A125629808F">#REF!,#REF!</definedName>
    <definedName name="A125629816F">#REF!,#REF!</definedName>
    <definedName name="A125629824F">#REF!,#REF!</definedName>
    <definedName name="A125629832F">#REF!,#REF!</definedName>
    <definedName name="A125629840F">#REF!,#REF!</definedName>
    <definedName name="A125629848X">#REF!,#REF!</definedName>
    <definedName name="A125629856X">#REF!,#REF!</definedName>
    <definedName name="A125629864X">#REF!,#REF!</definedName>
    <definedName name="A125629872X">#REF!,#REF!</definedName>
    <definedName name="A125629880X">#REF!,#REF!</definedName>
    <definedName name="A125629888T">#REF!,#REF!</definedName>
    <definedName name="A125629896T">#REF!,#REF!</definedName>
    <definedName name="A125629904F">#REF!,#REF!</definedName>
    <definedName name="A125629912F">#REF!,#REF!</definedName>
    <definedName name="A125629920F">#REF!,#REF!</definedName>
    <definedName name="A125629928X">#REF!,#REF!</definedName>
    <definedName name="A125629936X">#REF!,#REF!</definedName>
    <definedName name="A125629944X">#REF!,#REF!</definedName>
    <definedName name="A125629952X">#REF!,#REF!</definedName>
    <definedName name="A125629960X">#REF!,#REF!</definedName>
    <definedName name="A125629968T">#REF!,#REF!</definedName>
    <definedName name="A125629976T">#REF!,#REF!</definedName>
    <definedName name="A125629984T">#REF!,#REF!</definedName>
    <definedName name="A125629992T">#REF!,#REF!</definedName>
    <definedName name="A125630000L">#REF!,#REF!</definedName>
    <definedName name="A125630008F">#REF!,#REF!</definedName>
    <definedName name="A125630016F">#REF!,#REF!</definedName>
    <definedName name="A125630024F">#REF!,#REF!</definedName>
    <definedName name="A125630032F">#REF!,#REF!</definedName>
    <definedName name="A125630040F">#REF!,#REF!</definedName>
    <definedName name="A125630048X">#REF!,#REF!</definedName>
    <definedName name="A125630056X">#REF!,#REF!</definedName>
    <definedName name="A125630064X">#REF!,#REF!</definedName>
    <definedName name="A125630072X">#REF!,#REF!</definedName>
    <definedName name="A125630080X">#REF!,#REF!</definedName>
    <definedName name="A125630088T">#REF!,#REF!</definedName>
    <definedName name="A125630096T">#REF!,#REF!</definedName>
    <definedName name="A125630104F">#REF!,#REF!</definedName>
    <definedName name="A125630112F">#REF!,#REF!</definedName>
    <definedName name="A125630120F">#REF!,#REF!</definedName>
    <definedName name="A125630128X">#REF!,#REF!</definedName>
    <definedName name="A125630136X">#REF!,#REF!</definedName>
    <definedName name="A125630144X">#REF!,#REF!</definedName>
    <definedName name="A125630152X">#REF!,#REF!</definedName>
    <definedName name="A125630160X">#REF!,#REF!</definedName>
    <definedName name="A125630168T">#REF!,#REF!</definedName>
    <definedName name="A125630176T">#REF!,#REF!</definedName>
    <definedName name="A125630184T">#REF!,#REF!</definedName>
    <definedName name="A125630192T">#REF!,#REF!</definedName>
    <definedName name="A125630200F">#REF!,#REF!</definedName>
    <definedName name="A125630208X">#REF!,#REF!</definedName>
    <definedName name="A125630216X">#REF!,#REF!</definedName>
    <definedName name="A125630224X">#REF!,#REF!</definedName>
    <definedName name="A125630232X">#REF!,#REF!</definedName>
    <definedName name="A125630240X">#REF!,#REF!</definedName>
    <definedName name="A125630248T">#REF!,#REF!</definedName>
    <definedName name="A125630256T">#REF!,#REF!</definedName>
    <definedName name="A125630264T">#REF!,#REF!</definedName>
    <definedName name="A125630272T">#REF!,#REF!</definedName>
    <definedName name="A125630280T">#REF!,#REF!</definedName>
    <definedName name="A125630288K">#REF!,#REF!</definedName>
    <definedName name="A125630296K">#REF!,#REF!</definedName>
    <definedName name="A125630304X">#REF!,#REF!</definedName>
    <definedName name="A125630312X">#REF!,#REF!</definedName>
    <definedName name="A125630320X">#REF!,#REF!</definedName>
    <definedName name="A125630328T">#REF!,#REF!</definedName>
    <definedName name="A125630336T">#REF!,#REF!</definedName>
    <definedName name="A125630344T">#REF!,#REF!</definedName>
    <definedName name="A125630352T">#REF!,#REF!</definedName>
    <definedName name="A125630360T">#REF!,#REF!</definedName>
    <definedName name="A125630368K">#REF!,#REF!</definedName>
    <definedName name="A125630376K">#REF!,#REF!</definedName>
    <definedName name="A125630384K">#REF!,#REF!</definedName>
    <definedName name="A125630392K">#REF!,#REF!</definedName>
    <definedName name="A125630400X">#REF!,#REF!</definedName>
    <definedName name="A125630408T">#REF!,#REF!</definedName>
    <definedName name="A125630416T">#REF!,#REF!</definedName>
    <definedName name="A125630424T">#REF!,#REF!</definedName>
    <definedName name="A125630432T">#REF!,#REF!</definedName>
    <definedName name="A125630440T">#REF!,#REF!</definedName>
    <definedName name="A125630448K">#REF!,#REF!</definedName>
    <definedName name="A125630456K">#REF!,#REF!</definedName>
    <definedName name="A125630464K">#REF!,#REF!</definedName>
    <definedName name="A125630472K">#REF!,#REF!</definedName>
    <definedName name="A125630480K">#REF!,#REF!</definedName>
    <definedName name="A125630488C">#REF!,#REF!</definedName>
    <definedName name="A125630496C">#REF!,#REF!</definedName>
    <definedName name="A125630504T">#REF!,#REF!</definedName>
    <definedName name="A125630512T">#REF!,#REF!</definedName>
    <definedName name="A125630520T">#REF!,#REF!</definedName>
    <definedName name="A125630528K">#REF!,#REF!</definedName>
    <definedName name="A125630536K">#REF!,#REF!</definedName>
    <definedName name="A125630544K">#REF!,#REF!</definedName>
    <definedName name="A125630552K">#REF!,#REF!</definedName>
    <definedName name="A125630560K">#REF!,#REF!</definedName>
    <definedName name="A125630568C">#REF!,#REF!</definedName>
    <definedName name="A125630576C">#REF!,#REF!</definedName>
    <definedName name="A125630584C">#REF!,#REF!</definedName>
    <definedName name="A125630592C">#REF!,#REF!</definedName>
    <definedName name="A125630600T">#REF!,#REF!</definedName>
    <definedName name="A125630608K">#REF!,#REF!</definedName>
    <definedName name="A125630616K">#REF!,#REF!</definedName>
    <definedName name="A125630624K">#REF!,#REF!</definedName>
    <definedName name="A125630632K">#REF!,#REF!</definedName>
    <definedName name="A125630640K">#REF!,#REF!</definedName>
    <definedName name="A125630648C">#REF!,#REF!</definedName>
    <definedName name="A125630656C">#REF!,#REF!</definedName>
    <definedName name="A125630664C">#REF!,#REF!</definedName>
    <definedName name="A125630672C">#REF!,#REF!</definedName>
    <definedName name="A125630680C">#REF!,#REF!</definedName>
    <definedName name="A125630688W">#REF!,#REF!</definedName>
    <definedName name="A125630696W">#REF!,#REF!</definedName>
    <definedName name="A125630704K">#REF!,#REF!</definedName>
    <definedName name="A125630712K">#REF!,#REF!</definedName>
    <definedName name="A125630720K">#REF!,#REF!</definedName>
    <definedName name="A125630728C">#REF!,#REF!</definedName>
    <definedName name="A125630736C">#REF!,#REF!</definedName>
    <definedName name="A125630744C">#REF!,#REF!</definedName>
    <definedName name="A125630752C">#REF!,#REF!</definedName>
    <definedName name="A125630760C">#REF!,#REF!</definedName>
    <definedName name="A125630768W">#REF!,#REF!</definedName>
    <definedName name="A125630776W">#REF!,#REF!</definedName>
    <definedName name="A125630784W">#REF!,#REF!</definedName>
    <definedName name="A125630792W">#REF!,#REF!</definedName>
    <definedName name="A125630800K">#REF!,#REF!</definedName>
    <definedName name="A125630808C">#REF!,#REF!</definedName>
    <definedName name="A125630816C">#REF!,#REF!</definedName>
    <definedName name="A125630824C">#REF!,#REF!</definedName>
    <definedName name="A125630832C">#REF!,#REF!</definedName>
    <definedName name="A125630840C">#REF!,#REF!</definedName>
    <definedName name="A125630848W">#REF!,#REF!</definedName>
    <definedName name="A125630856W">#REF!,#REF!</definedName>
    <definedName name="A125630864W">#REF!,#REF!</definedName>
    <definedName name="A125630872W">#REF!,#REF!</definedName>
    <definedName name="A125630880W">#REF!,#REF!</definedName>
    <definedName name="A125630888R">#REF!,#REF!</definedName>
    <definedName name="A125630896R">#REF!,#REF!</definedName>
    <definedName name="A125630904C">#REF!,#REF!</definedName>
    <definedName name="A125630912C">#REF!,#REF!</definedName>
    <definedName name="A125630920C">#REF!,#REF!</definedName>
    <definedName name="A125630928W">#REF!,#REF!</definedName>
    <definedName name="A125630936W">#REF!,#REF!</definedName>
    <definedName name="A125630944W">#REF!,#REF!</definedName>
    <definedName name="A125630952W">#REF!,#REF!</definedName>
    <definedName name="A125630960W">#REF!,#REF!</definedName>
    <definedName name="A125630968R">#REF!,#REF!</definedName>
    <definedName name="A125630976R">#REF!,#REF!</definedName>
    <definedName name="A125630984R">#REF!,#REF!</definedName>
    <definedName name="A125630992R">#REF!,#REF!</definedName>
    <definedName name="A125631000F">#REF!,#REF!</definedName>
    <definedName name="A125631008X">#REF!,#REF!</definedName>
    <definedName name="A125631016X">#REF!,#REF!</definedName>
    <definedName name="A125631024X">#REF!,#REF!</definedName>
    <definedName name="A125631032X">#REF!,#REF!</definedName>
    <definedName name="A125631040X">#REF!,#REF!</definedName>
    <definedName name="A125631048T">#REF!,#REF!</definedName>
    <definedName name="A125631056T">#REF!,#REF!</definedName>
    <definedName name="A125631064T">#REF!,#REF!</definedName>
    <definedName name="A125631072T">#REF!,#REF!</definedName>
    <definedName name="A125631080T">#REF!,#REF!</definedName>
    <definedName name="A125631088K">#REF!,#REF!</definedName>
    <definedName name="A125631096K">#REF!,#REF!</definedName>
    <definedName name="A125631104X">#REF!,#REF!</definedName>
    <definedName name="A125631112X">#REF!,#REF!</definedName>
    <definedName name="A125631120X">#REF!,#REF!</definedName>
    <definedName name="A125631128T">#REF!,#REF!</definedName>
    <definedName name="A125631136T">#REF!,#REF!</definedName>
    <definedName name="A125631144T">#REF!,#REF!</definedName>
    <definedName name="A125631152T">#REF!,#REF!</definedName>
    <definedName name="A125631160T">#REF!,#REF!</definedName>
    <definedName name="A125631168K">#REF!,#REF!</definedName>
    <definedName name="A125631176K">#REF!,#REF!</definedName>
    <definedName name="A125631184K">#REF!,#REF!</definedName>
    <definedName name="A125631192K">#REF!,#REF!</definedName>
    <definedName name="A125631200X">#REF!,#REF!</definedName>
    <definedName name="A125631208T">#REF!,#REF!</definedName>
    <definedName name="A125631216T">#REF!,#REF!</definedName>
    <definedName name="A125631224T">#REF!,#REF!</definedName>
    <definedName name="A125631232T">#REF!,#REF!</definedName>
    <definedName name="A125631240T">#REF!,#REF!</definedName>
    <definedName name="A125631248K">#REF!,#REF!</definedName>
    <definedName name="A125631256K">#REF!,#REF!</definedName>
    <definedName name="A125631264K">#REF!,#REF!</definedName>
    <definedName name="A125631272K">#REF!,#REF!</definedName>
    <definedName name="A125631280K">#REF!,#REF!</definedName>
    <definedName name="A125631288C">#REF!,#REF!</definedName>
    <definedName name="A125631296C">#REF!,#REF!</definedName>
    <definedName name="A125631304T">#REF!,#REF!</definedName>
    <definedName name="A125631312T">#REF!,#REF!</definedName>
    <definedName name="A125631320T">#REF!,#REF!</definedName>
    <definedName name="A125631328K">#REF!,#REF!</definedName>
    <definedName name="A125631336K">#REF!,#REF!</definedName>
    <definedName name="A125631344K">#REF!,#REF!</definedName>
    <definedName name="A125631352K">#REF!,#REF!</definedName>
    <definedName name="A125631360K">#REF!,#REF!</definedName>
    <definedName name="A125631368C">#REF!,#REF!</definedName>
    <definedName name="A125631376C">#REF!,#REF!</definedName>
    <definedName name="A125631384C">#REF!,#REF!</definedName>
    <definedName name="A125631392C">#REF!,#REF!</definedName>
    <definedName name="A125631400T">#REF!,#REF!</definedName>
    <definedName name="A125631408K">#REF!,#REF!</definedName>
    <definedName name="A125631416K">#REF!,#REF!</definedName>
    <definedName name="A125631424K">#REF!,#REF!</definedName>
    <definedName name="A125631432K">#REF!,#REF!</definedName>
    <definedName name="A125631440K">#REF!,#REF!</definedName>
    <definedName name="A125631448C">#REF!,#REF!</definedName>
    <definedName name="A125631456C">#REF!,#REF!</definedName>
    <definedName name="A125631464C">#REF!,#REF!</definedName>
    <definedName name="A125631472C">#REF!,#REF!</definedName>
    <definedName name="A125631480C">#REF!,#REF!</definedName>
    <definedName name="A125631488W">#REF!,#REF!</definedName>
    <definedName name="A125631496W">#REF!,#REF!</definedName>
    <definedName name="A125631504K">#REF!,#REF!</definedName>
    <definedName name="A125631512K">#REF!,#REF!</definedName>
    <definedName name="A125631520K">#REF!,#REF!</definedName>
    <definedName name="A125631528C">#REF!,#REF!</definedName>
    <definedName name="A125631536C">#REF!,#REF!</definedName>
    <definedName name="A125631544C">#REF!,#REF!</definedName>
    <definedName name="A125631552C">#REF!,#REF!</definedName>
    <definedName name="A125631560C">#REF!,#REF!</definedName>
    <definedName name="A125631568W">#REF!,#REF!</definedName>
    <definedName name="A125631576W">#REF!,#REF!</definedName>
    <definedName name="A125631584W">#REF!,#REF!</definedName>
    <definedName name="A125631592W">#REF!,#REF!</definedName>
    <definedName name="A125631600K">#REF!,#REF!</definedName>
    <definedName name="A125631608C">#REF!,#REF!</definedName>
    <definedName name="A125631616C">#REF!,#REF!</definedName>
    <definedName name="A125631624C">#REF!,#REF!</definedName>
    <definedName name="A125631632C">#REF!,#REF!</definedName>
    <definedName name="A125631640C">#REF!,#REF!</definedName>
    <definedName name="A125631648W">#REF!,#REF!</definedName>
    <definedName name="A125631656W">#REF!,#REF!</definedName>
    <definedName name="A125631664W">#REF!,#REF!</definedName>
    <definedName name="A125631672W">#REF!,#REF!</definedName>
    <definedName name="A125631680W">#REF!,#REF!</definedName>
    <definedName name="A125631688R">#REF!,#REF!</definedName>
    <definedName name="A125631696R">#REF!,#REF!</definedName>
    <definedName name="A125631704C">#REF!,#REF!</definedName>
    <definedName name="A125631712C">#REF!,#REF!</definedName>
    <definedName name="A125631720C">#REF!,#REF!</definedName>
    <definedName name="A125631728W">#REF!,#REF!</definedName>
    <definedName name="A125631736W">#REF!,#REF!</definedName>
    <definedName name="A125631744W">#REF!,#REF!</definedName>
    <definedName name="A125631752W">#REF!,#REF!</definedName>
    <definedName name="A125631760W">#REF!,#REF!</definedName>
    <definedName name="A125631768R">#REF!,#REF!</definedName>
    <definedName name="A125631776R">#REF!,#REF!</definedName>
    <definedName name="A125631784R">#REF!,#REF!</definedName>
    <definedName name="A125631792R">#REF!,#REF!</definedName>
    <definedName name="A125631800C">#REF!,#REF!</definedName>
    <definedName name="A125631808W">#REF!,#REF!</definedName>
    <definedName name="A125631816W">#REF!,#REF!</definedName>
    <definedName name="A125631824W">#REF!,#REF!</definedName>
    <definedName name="A125631832W">#REF!,#REF!</definedName>
    <definedName name="A125631840W">#REF!,#REF!</definedName>
    <definedName name="A125631848R">#REF!,#REF!</definedName>
    <definedName name="A125631856R">#REF!,#REF!</definedName>
    <definedName name="A125631864R">#REF!,#REF!</definedName>
    <definedName name="A125631872R">#REF!,#REF!</definedName>
    <definedName name="A125631880R">#REF!,#REF!</definedName>
    <definedName name="A125631888J">#REF!,#REF!</definedName>
    <definedName name="A125631896J">#REF!,#REF!</definedName>
    <definedName name="A125631904W">#REF!,#REF!</definedName>
    <definedName name="A125631912W">#REF!,#REF!</definedName>
    <definedName name="A125631920W">#REF!,#REF!</definedName>
    <definedName name="A125631928R">#REF!,#REF!</definedName>
    <definedName name="A125631936R">#REF!,#REF!</definedName>
    <definedName name="A125631944R">#REF!,#REF!</definedName>
    <definedName name="A125631952R">#REF!,#REF!</definedName>
    <definedName name="A125631960R">#REF!,#REF!</definedName>
    <definedName name="A125631968J">#REF!,#REF!</definedName>
    <definedName name="A125631976J">#REF!,#REF!</definedName>
    <definedName name="A125631984J">#REF!,#REF!</definedName>
    <definedName name="A125631992J">#REF!,#REF!</definedName>
    <definedName name="A125632000X">#REF!,#REF!</definedName>
    <definedName name="A125632008T">#REF!,#REF!</definedName>
    <definedName name="A125632016T">#REF!,#REF!</definedName>
    <definedName name="A125632024T">#REF!,#REF!</definedName>
    <definedName name="A125632032T">#REF!,#REF!</definedName>
    <definedName name="A125632040T">#REF!,#REF!</definedName>
    <definedName name="A125632048K">#REF!,#REF!</definedName>
    <definedName name="A125632056K">#REF!,#REF!</definedName>
    <definedName name="A125632064K">#REF!,#REF!</definedName>
    <definedName name="A125632072K">#REF!,#REF!</definedName>
    <definedName name="A125632080K">#REF!,#REF!</definedName>
    <definedName name="A125632088C">#REF!,#REF!</definedName>
    <definedName name="A125632096C">#REF!,#REF!</definedName>
    <definedName name="A125632104T">#REF!,#REF!</definedName>
    <definedName name="A125632112T">#REF!,#REF!</definedName>
    <definedName name="A125632120T">#REF!,#REF!</definedName>
    <definedName name="A125632128K">#REF!,#REF!</definedName>
    <definedName name="A125632136K">#REF!,#REF!</definedName>
    <definedName name="A125632144K">#REF!,#REF!</definedName>
    <definedName name="A125632152K">#REF!,#REF!</definedName>
    <definedName name="A125632160K">#REF!,#REF!</definedName>
    <definedName name="A125632168C">#REF!,#REF!</definedName>
    <definedName name="A125632176C">#REF!,#REF!</definedName>
    <definedName name="A125632184C">#REF!,#REF!</definedName>
    <definedName name="A125632192C">#REF!,#REF!</definedName>
    <definedName name="A125632200T">#REF!,#REF!</definedName>
    <definedName name="A125632208K">#REF!,#REF!</definedName>
    <definedName name="A125632216K">#REF!,#REF!</definedName>
    <definedName name="A125632224K">#REF!,#REF!</definedName>
    <definedName name="A125632232K">#REF!,#REF!</definedName>
    <definedName name="A125632240K">#REF!,#REF!</definedName>
    <definedName name="A125632248C">#REF!,#REF!</definedName>
    <definedName name="A125632256C">#REF!,#REF!</definedName>
    <definedName name="A125632264C">#REF!,#REF!</definedName>
    <definedName name="A125632272C">#REF!,#REF!</definedName>
    <definedName name="A125632280C">#REF!,#REF!</definedName>
    <definedName name="A125632288W">#REF!,#REF!</definedName>
    <definedName name="A125632296W">#REF!,#REF!</definedName>
    <definedName name="A125632304K">#REF!,#REF!</definedName>
    <definedName name="A125632312K">#REF!,#REF!</definedName>
    <definedName name="A125632320K">#REF!,#REF!</definedName>
    <definedName name="A125632328C">#REF!,#REF!</definedName>
    <definedName name="A125632336C">#REF!,#REF!</definedName>
    <definedName name="A125632344C">#REF!,#REF!</definedName>
    <definedName name="A125632352C">#REF!,#REF!</definedName>
    <definedName name="A125632360C">#REF!,#REF!</definedName>
    <definedName name="A125632368W">#REF!,#REF!</definedName>
    <definedName name="A125632376W">#REF!,#REF!</definedName>
    <definedName name="A125632384W">#REF!,#REF!</definedName>
    <definedName name="A125632392W">#REF!,#REF!</definedName>
    <definedName name="A125632400K">#REF!,#REF!</definedName>
    <definedName name="A125632408C">#REF!,#REF!</definedName>
    <definedName name="A125632416C">#REF!,#REF!</definedName>
    <definedName name="A125632424C">#REF!,#REF!</definedName>
    <definedName name="A125632432C">#REF!,#REF!</definedName>
    <definedName name="A125632440C">#REF!,#REF!</definedName>
    <definedName name="A125632448W">#REF!,#REF!</definedName>
    <definedName name="A125632456W">#REF!,#REF!</definedName>
    <definedName name="A125632464W">#REF!,#REF!</definedName>
    <definedName name="A125632472W">#REF!,#REF!</definedName>
    <definedName name="A125632480W">#REF!,#REF!</definedName>
    <definedName name="A125632488R">#REF!,#REF!</definedName>
    <definedName name="A125632496R">#REF!,#REF!</definedName>
    <definedName name="A125632504C">#REF!,#REF!</definedName>
    <definedName name="A125632512C">#REF!,#REF!</definedName>
    <definedName name="A125632520C">#REF!,#REF!</definedName>
    <definedName name="A125632528W">#REF!,#REF!</definedName>
    <definedName name="A125632536W">#REF!,#REF!</definedName>
    <definedName name="A125632544W">#REF!,#REF!</definedName>
    <definedName name="A125632552W">#REF!,#REF!</definedName>
    <definedName name="A125632560W">#REF!,#REF!</definedName>
    <definedName name="A125632568R">#REF!,#REF!</definedName>
    <definedName name="A125632576R">#REF!,#REF!</definedName>
    <definedName name="A125632584R">#REF!,#REF!</definedName>
    <definedName name="A125632592R">#REF!,#REF!</definedName>
    <definedName name="A125632600C">#REF!,#REF!</definedName>
    <definedName name="A125632608W">#REF!,#REF!</definedName>
    <definedName name="A125632616W">#REF!,#REF!</definedName>
    <definedName name="A125632624W">#REF!,#REF!</definedName>
    <definedName name="A125632632W">#REF!,#REF!</definedName>
    <definedName name="A125632640W">#REF!,#REF!</definedName>
    <definedName name="A125632648R">#REF!,#REF!</definedName>
    <definedName name="A125632656R">#REF!,#REF!</definedName>
    <definedName name="A125632664R">#REF!,#REF!</definedName>
    <definedName name="A125632672R">#REF!,#REF!</definedName>
    <definedName name="A125632680R">#REF!,#REF!</definedName>
    <definedName name="A125632688J">#REF!,#REF!</definedName>
    <definedName name="A125632696J">#REF!,#REF!</definedName>
    <definedName name="A125632704W">#REF!,#REF!</definedName>
    <definedName name="A125632712W">#REF!,#REF!</definedName>
    <definedName name="A125632720W">#REF!,#REF!</definedName>
    <definedName name="A125632728R">#REF!,#REF!</definedName>
    <definedName name="A125632736R">#REF!,#REF!</definedName>
    <definedName name="A125632744R">#REF!,#REF!</definedName>
    <definedName name="A125632752R">#REF!,#REF!</definedName>
    <definedName name="A125632760R">#REF!,#REF!</definedName>
    <definedName name="A125632768J">#REF!,#REF!</definedName>
    <definedName name="A125632776J">#REF!,#REF!</definedName>
    <definedName name="A125632784J">#REF!,#REF!</definedName>
    <definedName name="A125632792J">#REF!,#REF!</definedName>
    <definedName name="A125632800W">#REF!,#REF!</definedName>
    <definedName name="A125632808R">#REF!,#REF!</definedName>
    <definedName name="A125632816R">#REF!,#REF!</definedName>
    <definedName name="A125632824R">#REF!,#REF!</definedName>
    <definedName name="A125632832R">#REF!,#REF!</definedName>
    <definedName name="A125632840R">#REF!,#REF!</definedName>
    <definedName name="A125632848J">#REF!,#REF!</definedName>
    <definedName name="A125632856J">#REF!,#REF!</definedName>
    <definedName name="A125632864J">#REF!,#REF!</definedName>
    <definedName name="A125632872J">#REF!,#REF!</definedName>
    <definedName name="A125632880J">#REF!,#REF!</definedName>
    <definedName name="A125632888A">#REF!,#REF!</definedName>
    <definedName name="A125632896A">#REF!,#REF!</definedName>
    <definedName name="A125632904R">#REF!,#REF!</definedName>
    <definedName name="A125632912R">#REF!,#REF!</definedName>
    <definedName name="A125632920R">#REF!,#REF!</definedName>
    <definedName name="A125632928J">#REF!,#REF!</definedName>
    <definedName name="A125632936J">#REF!,#REF!</definedName>
    <definedName name="A125632944J">#REF!,#REF!</definedName>
    <definedName name="A125632952J">#REF!,#REF!</definedName>
    <definedName name="A125632960J">#REF!,#REF!</definedName>
    <definedName name="A125632968A">#REF!,#REF!</definedName>
    <definedName name="A125632976A">#REF!,#REF!</definedName>
    <definedName name="A125632984A">#REF!,#REF!</definedName>
    <definedName name="A125632992A">#REF!,#REF!</definedName>
    <definedName name="A125633000T">#REF!,#REF!</definedName>
    <definedName name="A125633008K">#REF!,#REF!</definedName>
    <definedName name="A125633016K">#REF!,#REF!</definedName>
    <definedName name="A125633024K">#REF!,#REF!</definedName>
    <definedName name="A125633032K">#REF!,#REF!</definedName>
    <definedName name="A125633040K">#REF!,#REF!</definedName>
    <definedName name="A125633048C">#REF!,#REF!</definedName>
    <definedName name="A125633056C">#REF!,#REF!</definedName>
    <definedName name="A125633064C">#REF!,#REF!</definedName>
    <definedName name="A125633072C">#REF!,#REF!</definedName>
    <definedName name="A125633080C">#REF!,#REF!</definedName>
    <definedName name="A125633088W">#REF!,#REF!</definedName>
    <definedName name="A125633096W">#REF!,#REF!</definedName>
    <definedName name="A125633104K">#REF!,#REF!</definedName>
    <definedName name="A125633112K">#REF!,#REF!</definedName>
    <definedName name="A125633120K">#REF!,#REF!</definedName>
    <definedName name="A125633128C">#REF!,#REF!</definedName>
    <definedName name="A125633136C">#REF!,#REF!</definedName>
    <definedName name="A125633144C">#REF!,#REF!</definedName>
    <definedName name="A125633152C">#REF!,#REF!</definedName>
    <definedName name="A125633160C">#REF!,#REF!</definedName>
    <definedName name="A125633168W">#REF!,#REF!</definedName>
    <definedName name="A125633176W">#REF!,#REF!</definedName>
    <definedName name="A125633184W">#REF!,#REF!</definedName>
    <definedName name="A125633192W">#REF!,#REF!</definedName>
    <definedName name="A125633200K">#REF!,#REF!</definedName>
    <definedName name="A125633208C">#REF!,#REF!</definedName>
    <definedName name="A125633216C">#REF!,#REF!</definedName>
    <definedName name="A125633224C">#REF!,#REF!</definedName>
    <definedName name="A125633232C">#REF!,#REF!</definedName>
    <definedName name="A125633240C">#REF!,#REF!</definedName>
    <definedName name="A125633248W">#REF!,#REF!</definedName>
    <definedName name="A125633256W">#REF!,#REF!</definedName>
    <definedName name="A125633264W">#REF!,#REF!</definedName>
    <definedName name="A125633272W">#REF!,#REF!</definedName>
    <definedName name="A125633280W">#REF!,#REF!</definedName>
    <definedName name="A125633288R">#REF!,#REF!</definedName>
    <definedName name="A125633296R">#REF!,#REF!</definedName>
    <definedName name="A125633304C">#REF!,#REF!</definedName>
    <definedName name="A125633312C">#REF!,#REF!</definedName>
    <definedName name="A125633320C">#REF!,#REF!</definedName>
    <definedName name="A125633328W">#REF!,#REF!</definedName>
    <definedName name="A125633336W">#REF!,#REF!</definedName>
    <definedName name="A125633344W">#REF!,#REF!</definedName>
    <definedName name="A125633352W">#REF!,#REF!</definedName>
    <definedName name="A125633360W">#REF!,#REF!</definedName>
    <definedName name="A125633368R">#REF!,#REF!</definedName>
    <definedName name="A125633376R">#REF!,#REF!</definedName>
    <definedName name="A125633384R">#REF!,#REF!</definedName>
    <definedName name="A125633392R">#REF!,#REF!</definedName>
    <definedName name="A125633400C">#REF!,#REF!</definedName>
    <definedName name="A125633408W">#REF!,#REF!</definedName>
    <definedName name="A125633416W">#REF!,#REF!</definedName>
    <definedName name="A125633424W">#REF!,#REF!</definedName>
    <definedName name="A125633432W">#REF!,#REF!</definedName>
    <definedName name="A125633440W">#REF!,#REF!</definedName>
    <definedName name="A125633448R">#REF!,#REF!</definedName>
    <definedName name="A125633456R">#REF!,#REF!</definedName>
    <definedName name="A125633464R">#REF!,#REF!</definedName>
    <definedName name="A125633472R">#REF!,#REF!</definedName>
    <definedName name="A125633480R">#REF!,#REF!</definedName>
    <definedName name="A125633488J">#REF!,#REF!</definedName>
    <definedName name="A125633496J">#REF!,#REF!</definedName>
    <definedName name="A125633504W">#REF!,#REF!</definedName>
    <definedName name="A125633512W">#REF!,#REF!</definedName>
    <definedName name="A125633520W">#REF!,#REF!</definedName>
    <definedName name="A125633528R">#REF!,#REF!</definedName>
    <definedName name="A125633536R">#REF!,#REF!</definedName>
    <definedName name="A125633544R">#REF!,#REF!</definedName>
    <definedName name="A125633552R">#REF!,#REF!</definedName>
    <definedName name="A125633560R">#REF!,#REF!</definedName>
    <definedName name="A125633568J">#REF!,#REF!</definedName>
    <definedName name="A125633576J">#REF!,#REF!</definedName>
    <definedName name="A125633584J">#REF!,#REF!</definedName>
    <definedName name="A125633592J">#REF!,#REF!</definedName>
    <definedName name="A125633600W">#REF!,#REF!</definedName>
    <definedName name="A125633608R">#REF!,#REF!</definedName>
    <definedName name="A125633616R">#REF!,#REF!</definedName>
    <definedName name="A125633624R">#REF!,#REF!</definedName>
    <definedName name="A125633632R">#REF!,#REF!</definedName>
    <definedName name="A125633640R">#REF!,#REF!</definedName>
    <definedName name="A125633648J">#REF!,#REF!</definedName>
    <definedName name="A125633656J">#REF!,#REF!</definedName>
    <definedName name="A125633664J">#REF!,#REF!</definedName>
    <definedName name="A125633672J">#REF!,#REF!</definedName>
    <definedName name="A125633680J">#REF!,#REF!</definedName>
    <definedName name="A125633688A">#REF!,#REF!</definedName>
    <definedName name="A125633696A">#REF!,#REF!</definedName>
    <definedName name="A125633704R">#REF!,#REF!</definedName>
    <definedName name="A125633712R">#REF!,#REF!</definedName>
    <definedName name="A125633720R">#REF!,#REF!</definedName>
    <definedName name="A125633728J">#REF!,#REF!</definedName>
    <definedName name="A125633736J">#REF!,#REF!</definedName>
    <definedName name="A125633744J">#REF!,#REF!</definedName>
    <definedName name="A125633752J">#REF!,#REF!</definedName>
    <definedName name="A125633760J">#REF!,#REF!</definedName>
    <definedName name="A125633768A">#REF!,#REF!</definedName>
    <definedName name="A125633776A">#REF!,#REF!</definedName>
    <definedName name="A125633784A">#REF!,#REF!</definedName>
    <definedName name="A125633792A">#REF!,#REF!</definedName>
    <definedName name="A125701638F">#REF!,#REF!</definedName>
    <definedName name="A125701642W">#REF!,#REF!</definedName>
    <definedName name="A125701646F">#REF!,#REF!</definedName>
    <definedName name="A125701650W">#REF!,#REF!</definedName>
    <definedName name="A125701654F">#REF!,#REF!</definedName>
    <definedName name="A125701658R">#REF!,#REF!</definedName>
    <definedName name="A125701662F">#REF!,#REF!</definedName>
    <definedName name="A125701666R">#REF!,#REF!</definedName>
    <definedName name="A125701670F">#REF!,#REF!</definedName>
    <definedName name="A125701674R">#REF!,#REF!</definedName>
    <definedName name="A125701678X">#REF!,#REF!</definedName>
    <definedName name="A125701682R">#REF!,#REF!</definedName>
    <definedName name="A125701686X">#REF!,#REF!</definedName>
    <definedName name="A125701690R">#REF!,#REF!</definedName>
    <definedName name="A125701694X">#REF!,#REF!</definedName>
    <definedName name="A125701698J">#REF!,#REF!</definedName>
    <definedName name="A125701702L">#REF!,#REF!</definedName>
    <definedName name="A125701706W">#REF!,#REF!</definedName>
    <definedName name="A125701710L">#REF!,#REF!</definedName>
    <definedName name="A125701714W">#REF!,#REF!</definedName>
    <definedName name="A125701718F">#REF!,#REF!</definedName>
    <definedName name="A125701722W">#REF!,#REF!</definedName>
    <definedName name="A125701726F">#REF!,#REF!</definedName>
    <definedName name="A125701730W">#REF!,#REF!</definedName>
    <definedName name="A125701734F">#REF!,#REF!</definedName>
    <definedName name="A125701738R">#REF!,#REF!</definedName>
    <definedName name="A125701742F">#REF!,#REF!</definedName>
    <definedName name="A125701746R">#REF!,#REF!</definedName>
    <definedName name="A125701750F">#REF!,#REF!</definedName>
    <definedName name="A125701754R">#REF!,#REF!</definedName>
    <definedName name="A125701758X">#REF!,#REF!</definedName>
    <definedName name="A125701762R">#REF!,#REF!</definedName>
    <definedName name="A125701766X">#REF!,#REF!</definedName>
    <definedName name="A125701770R">#REF!,#REF!</definedName>
    <definedName name="A125701774X">#REF!,#REF!</definedName>
    <definedName name="A125701778J">#REF!,#REF!</definedName>
    <definedName name="A125701782X">#REF!,#REF!</definedName>
    <definedName name="A125701786J">#REF!,#REF!</definedName>
    <definedName name="A125701790X">#REF!,#REF!</definedName>
    <definedName name="A125701794J">#REF!,#REF!</definedName>
    <definedName name="A125701798T">#REF!,#REF!</definedName>
    <definedName name="A125701802W">#REF!,#REF!</definedName>
    <definedName name="A125701806F">#REF!,#REF!</definedName>
    <definedName name="A125701810W">#REF!,#REF!</definedName>
    <definedName name="A125701814F">#REF!,#REF!</definedName>
    <definedName name="A125701818R">#REF!,#REF!</definedName>
    <definedName name="A125701822F">#REF!,#REF!</definedName>
    <definedName name="A125701826R">#REF!,#REF!</definedName>
    <definedName name="A125701830F">#REF!,#REF!</definedName>
    <definedName name="A125701834R">#REF!,#REF!</definedName>
    <definedName name="A125701838X">#REF!,#REF!</definedName>
    <definedName name="A125701842R">#REF!,#REF!</definedName>
    <definedName name="A125701846X">#REF!,#REF!</definedName>
    <definedName name="A125701850R">#REF!,#REF!</definedName>
    <definedName name="A125701854X">#REF!,#REF!</definedName>
    <definedName name="A125701858J">#REF!,#REF!</definedName>
    <definedName name="A125701862X">#REF!,#REF!</definedName>
    <definedName name="A125701866J">#REF!,#REF!</definedName>
    <definedName name="A125701870X">#REF!,#REF!</definedName>
    <definedName name="A125701874J">#REF!,#REF!</definedName>
    <definedName name="A125701878T">#REF!,#REF!</definedName>
    <definedName name="A125701882J">#REF!,#REF!</definedName>
    <definedName name="A125701886T">#REF!,#REF!</definedName>
    <definedName name="A125701890J">#REF!,#REF!</definedName>
    <definedName name="A125701894T">#REF!,#REF!</definedName>
    <definedName name="A125701898A">#REF!,#REF!</definedName>
    <definedName name="A125701902F">#REF!,#REF!</definedName>
    <definedName name="A125701906R">#REF!,#REF!</definedName>
    <definedName name="A125701910F">#REF!,#REF!</definedName>
    <definedName name="A125701914R">#REF!,#REF!</definedName>
    <definedName name="A125701918X">#REF!,#REF!</definedName>
    <definedName name="A125701922R">#REF!,#REF!</definedName>
    <definedName name="A125701926X">#REF!,#REF!</definedName>
    <definedName name="A125701930R">#REF!,#REF!</definedName>
    <definedName name="A125701934X">#REF!,#REF!</definedName>
    <definedName name="A125701938J">#REF!,#REF!</definedName>
    <definedName name="A125701942X">#REF!,#REF!</definedName>
    <definedName name="A125701946J">#REF!,#REF!</definedName>
    <definedName name="A125701950X">#REF!,#REF!</definedName>
    <definedName name="A125701954J">#REF!,#REF!</definedName>
    <definedName name="A125701958T">#REF!,#REF!</definedName>
    <definedName name="A125701962J">#REF!,#REF!</definedName>
    <definedName name="A125701966T">#REF!,#REF!</definedName>
    <definedName name="A125701970J">#REF!,#REF!</definedName>
    <definedName name="A125701974T">#REF!,#REF!</definedName>
    <definedName name="A125701978A">#REF!,#REF!</definedName>
    <definedName name="A125701982T">#REF!,#REF!</definedName>
    <definedName name="A125701986A">#REF!,#REF!</definedName>
    <definedName name="A125701990T">#REF!,#REF!</definedName>
    <definedName name="A125701994A">#REF!,#REF!</definedName>
    <definedName name="A125701998K">#REF!,#REF!</definedName>
    <definedName name="A125702002T">#REF!,#REF!</definedName>
    <definedName name="A125702006A">#REF!,#REF!</definedName>
    <definedName name="A125702010T">#REF!,#REF!</definedName>
    <definedName name="A125702014A">#REF!,#REF!</definedName>
    <definedName name="A125702018K">#REF!,#REF!</definedName>
    <definedName name="A125702022A">#REF!,#REF!</definedName>
    <definedName name="A125702026K">#REF!,#REF!</definedName>
    <definedName name="A125702030A">#REF!,#REF!</definedName>
    <definedName name="A125702034K">#REF!,#REF!</definedName>
    <definedName name="A125702038V">#REF!,#REF!</definedName>
    <definedName name="A125702042K">#REF!,#REF!</definedName>
    <definedName name="A125702046V">#REF!,#REF!</definedName>
    <definedName name="A125702050K">#REF!,#REF!</definedName>
    <definedName name="A125702054V">#REF!,#REF!</definedName>
    <definedName name="A125702058C">#REF!,#REF!</definedName>
    <definedName name="A125702062V">#REF!,#REF!</definedName>
    <definedName name="A125702066C">#REF!,#REF!</definedName>
    <definedName name="A125702070V">#REF!,#REF!</definedName>
    <definedName name="A125702074C">#REF!,#REF!</definedName>
    <definedName name="A125702078L">#REF!,#REF!</definedName>
    <definedName name="A125702082C">#REF!,#REF!</definedName>
    <definedName name="A125702086L">#REF!,#REF!</definedName>
    <definedName name="A125702090C">#REF!,#REF!</definedName>
    <definedName name="A125702094L">#REF!,#REF!</definedName>
    <definedName name="A125702098W">#REF!,#REF!</definedName>
    <definedName name="A125702102A">#REF!,#REF!</definedName>
    <definedName name="A125702106K">#REF!,#REF!</definedName>
    <definedName name="A125702110A">#REF!,#REF!</definedName>
    <definedName name="A125702114K">#REF!,#REF!</definedName>
    <definedName name="A125702118V">#REF!,#REF!</definedName>
    <definedName name="A125702122K">#REF!,#REF!</definedName>
    <definedName name="A125702126V">#REF!,#REF!</definedName>
    <definedName name="A125702130K">#REF!,#REF!</definedName>
    <definedName name="A125702134V">#REF!,#REF!</definedName>
    <definedName name="A125702138C">#REF!,#REF!</definedName>
    <definedName name="A125702142V">#REF!,#REF!</definedName>
    <definedName name="A125702146C">#REF!,#REF!</definedName>
    <definedName name="A125702150V">#REF!,#REF!</definedName>
    <definedName name="A125702154C">#REF!,#REF!</definedName>
    <definedName name="A125702158L">#REF!,#REF!</definedName>
    <definedName name="A125702162C">#REF!,#REF!</definedName>
    <definedName name="A125702166L">#REF!,#REF!</definedName>
    <definedName name="A125702170C">#REF!,#REF!</definedName>
    <definedName name="A125702174L">#REF!,#REF!</definedName>
    <definedName name="A125702178W">#REF!,#REF!</definedName>
    <definedName name="A125702182L">#REF!,#REF!</definedName>
    <definedName name="A125702186W">#REF!,#REF!</definedName>
    <definedName name="A125702190L">#REF!,#REF!</definedName>
    <definedName name="A125702194W">#REF!,#REF!</definedName>
    <definedName name="A125702198F">#REF!,#REF!</definedName>
    <definedName name="A125702202K">#REF!,#REF!</definedName>
    <definedName name="A125702206V">#REF!,#REF!</definedName>
    <definedName name="A125702210K">#REF!,#REF!</definedName>
    <definedName name="A125702214V">#REF!,#REF!</definedName>
    <definedName name="A125702218C">#REF!,#REF!</definedName>
    <definedName name="A125702222V">#REF!,#REF!</definedName>
    <definedName name="A125702226C">#REF!,#REF!</definedName>
    <definedName name="A125702230V">#REF!,#REF!</definedName>
    <definedName name="A125702234C">#REF!,#REF!</definedName>
    <definedName name="A125702238L">#REF!,#REF!</definedName>
    <definedName name="A125702242C">#REF!,#REF!</definedName>
    <definedName name="A125702246L">#REF!,#REF!</definedName>
    <definedName name="A125702250C">#REF!,#REF!</definedName>
    <definedName name="A125702254L">#REF!,#REF!</definedName>
    <definedName name="A125702258W">#REF!,#REF!</definedName>
    <definedName name="A125702262L">#REF!,#REF!</definedName>
    <definedName name="A125702266W">#REF!,#REF!</definedName>
    <definedName name="A125702270L">#REF!,#REF!</definedName>
    <definedName name="A125702274W">#REF!,#REF!</definedName>
    <definedName name="A125702278F">#REF!,#REF!</definedName>
    <definedName name="A125702282W">#REF!,#REF!</definedName>
    <definedName name="A125702286F">#REF!,#REF!</definedName>
    <definedName name="A125702290W">#REF!,#REF!</definedName>
    <definedName name="A125702294F">#REF!,#REF!</definedName>
    <definedName name="A125702298R">#REF!,#REF!</definedName>
    <definedName name="A125702302V">#REF!,#REF!</definedName>
    <definedName name="A125702306C">#REF!,#REF!</definedName>
    <definedName name="A125702310V">#REF!,#REF!</definedName>
    <definedName name="A125702314C">#REF!,#REF!</definedName>
    <definedName name="A125702318L">#REF!,#REF!</definedName>
    <definedName name="A125702322C">#REF!,#REF!</definedName>
    <definedName name="A125702326L">#REF!,#REF!</definedName>
    <definedName name="A125702330C">#REF!,#REF!</definedName>
    <definedName name="A125702334L">#REF!,#REF!</definedName>
    <definedName name="A125702338W">#REF!,#REF!</definedName>
    <definedName name="A125702342L">#REF!,#REF!</definedName>
    <definedName name="A125702346W">#REF!,#REF!</definedName>
    <definedName name="A125702350L">#REF!,#REF!</definedName>
    <definedName name="A125702354W">#REF!,#REF!</definedName>
    <definedName name="A125702358F">#REF!,#REF!</definedName>
    <definedName name="A125702362W">#REF!,#REF!</definedName>
    <definedName name="A125702366F">#REF!,#REF!</definedName>
    <definedName name="A125702370W">#REF!,#REF!</definedName>
    <definedName name="A125702374F">#REF!,#REF!</definedName>
    <definedName name="A125702378R">#REF!,#REF!</definedName>
    <definedName name="A125702382F">#REF!,#REF!</definedName>
    <definedName name="A125702386R">#REF!,#REF!</definedName>
    <definedName name="A125702390F">#REF!,#REF!</definedName>
    <definedName name="A125702394R">#REF!,#REF!</definedName>
    <definedName name="A125702398X">#REF!,#REF!</definedName>
    <definedName name="A125702402C">#REF!,#REF!</definedName>
    <definedName name="A125702406L">#REF!,#REF!</definedName>
    <definedName name="A125702410C">#REF!,#REF!</definedName>
    <definedName name="A125702414L">#REF!,#REF!</definedName>
    <definedName name="A125702418W">#REF!,#REF!</definedName>
    <definedName name="A125702422L">#REF!,#REF!</definedName>
    <definedName name="A125702426W">#REF!,#REF!</definedName>
    <definedName name="A125702430L">#REF!,#REF!</definedName>
    <definedName name="A125702434W">#REF!,#REF!</definedName>
    <definedName name="A125702438F">#REF!,#REF!</definedName>
    <definedName name="A125702442W">#REF!,#REF!</definedName>
    <definedName name="A125702446F">#REF!,#REF!</definedName>
    <definedName name="A125702450W">#REF!,#REF!</definedName>
    <definedName name="A125702454F">#REF!,#REF!</definedName>
    <definedName name="A125702458R">#REF!,#REF!</definedName>
    <definedName name="A125702462F">#REF!,#REF!</definedName>
    <definedName name="A125702466R">#REF!,#REF!</definedName>
    <definedName name="A125702470F">#REF!,#REF!</definedName>
    <definedName name="A125702474R">#REF!,#REF!</definedName>
    <definedName name="A125702478X">#REF!,#REF!</definedName>
    <definedName name="A125702482R">#REF!,#REF!</definedName>
    <definedName name="A125702486X">#REF!,#REF!</definedName>
    <definedName name="A125702490R">#REF!,#REF!</definedName>
    <definedName name="A125702494X">#REF!,#REF!</definedName>
    <definedName name="A125702498J">#REF!,#REF!</definedName>
    <definedName name="A125702502L">#REF!,#REF!</definedName>
    <definedName name="A125702506W">#REF!,#REF!</definedName>
    <definedName name="A125702510L">#REF!,#REF!</definedName>
    <definedName name="A125702514W">#REF!,#REF!</definedName>
    <definedName name="A125703398T">#REF!,#REF!</definedName>
    <definedName name="A125703402W">#REF!,#REF!</definedName>
    <definedName name="A125703406F">#REF!,#REF!</definedName>
    <definedName name="A125703410W">#REF!,#REF!</definedName>
    <definedName name="A125703414F">#REF!,#REF!</definedName>
    <definedName name="A125703418R">#REF!,#REF!</definedName>
    <definedName name="A125703422F">#REF!,#REF!</definedName>
    <definedName name="A125703426R">#REF!,#REF!</definedName>
    <definedName name="A125703430F">#REF!,#REF!</definedName>
    <definedName name="A125703434R">#REF!,#REF!</definedName>
    <definedName name="A125703438X">#REF!,#REF!</definedName>
    <definedName name="A125703442R">#REF!,#REF!</definedName>
    <definedName name="A125703446X">#REF!,#REF!</definedName>
    <definedName name="A125703450R">#REF!,#REF!</definedName>
    <definedName name="A125703454X">#REF!,#REF!</definedName>
    <definedName name="A125703458J">#REF!,#REF!</definedName>
    <definedName name="A125703462X">#REF!,#REF!</definedName>
    <definedName name="A125703466J">#REF!,#REF!</definedName>
    <definedName name="A125703470X">#REF!,#REF!</definedName>
    <definedName name="A125703474J">#REF!,#REF!</definedName>
    <definedName name="A125703478T">#REF!,#REF!</definedName>
    <definedName name="A125703482J">#REF!,#REF!</definedName>
    <definedName name="A125703486T">#REF!,#REF!</definedName>
    <definedName name="A125703490J">#REF!,#REF!</definedName>
    <definedName name="A125703494T">#REF!,#REF!</definedName>
    <definedName name="A125703498A">#REF!,#REF!</definedName>
    <definedName name="A125703502F">#REF!,#REF!</definedName>
    <definedName name="A125703506R">#REF!,#REF!</definedName>
    <definedName name="A125703510F">#REF!,#REF!</definedName>
    <definedName name="A125703514R">#REF!,#REF!</definedName>
    <definedName name="A125703518X">#REF!,#REF!</definedName>
    <definedName name="A125703522R">#REF!,#REF!</definedName>
    <definedName name="A125703526X">#REF!,#REF!</definedName>
    <definedName name="A125703530R">#REF!,#REF!</definedName>
    <definedName name="A125703534X">#REF!,#REF!</definedName>
    <definedName name="A125703538J">#REF!,#REF!</definedName>
    <definedName name="A125703542X">#REF!,#REF!</definedName>
    <definedName name="A125703546J">#REF!,#REF!</definedName>
    <definedName name="A125703550X">#REF!,#REF!</definedName>
    <definedName name="A125703554J">#REF!,#REF!</definedName>
    <definedName name="A125703558T">#REF!,#REF!</definedName>
    <definedName name="A125703562J">#REF!,#REF!</definedName>
    <definedName name="A125703566T">#REF!,#REF!</definedName>
    <definedName name="A125703570J">#REF!,#REF!</definedName>
    <definedName name="A125703574T">#REF!,#REF!</definedName>
    <definedName name="A125703578A">#REF!,#REF!</definedName>
    <definedName name="A125703582T">#REF!,#REF!</definedName>
    <definedName name="A125703586A">#REF!,#REF!</definedName>
    <definedName name="A125703590T">#REF!,#REF!</definedName>
    <definedName name="A125703594A">#REF!,#REF!</definedName>
    <definedName name="A125703598K">#REF!,#REF!</definedName>
    <definedName name="A125703602R">#REF!,#REF!</definedName>
    <definedName name="A125703606X">#REF!,#REF!</definedName>
    <definedName name="A125703610R">#REF!,#REF!</definedName>
    <definedName name="A125703614X">#REF!,#REF!</definedName>
    <definedName name="A125703618J">#REF!,#REF!</definedName>
    <definedName name="A125703622X">#REF!,#REF!</definedName>
    <definedName name="A125703626J">#REF!,#REF!</definedName>
    <definedName name="A125703630X">#REF!,#REF!</definedName>
    <definedName name="A125703634J">#REF!,#REF!</definedName>
    <definedName name="A125703638T">#REF!,#REF!</definedName>
    <definedName name="A125703642J">#REF!,#REF!</definedName>
    <definedName name="A125703646T">#REF!,#REF!</definedName>
    <definedName name="A125703650J">#REF!,#REF!</definedName>
    <definedName name="A125703654T">#REF!,#REF!</definedName>
    <definedName name="A125703658A">#REF!,#REF!</definedName>
    <definedName name="A125703662T">#REF!,#REF!</definedName>
    <definedName name="A125703666A">#REF!,#REF!</definedName>
    <definedName name="A125703670T">#REF!,#REF!</definedName>
    <definedName name="A125703674A">#REF!,#REF!</definedName>
    <definedName name="A125703678K">#REF!,#REF!</definedName>
    <definedName name="A125703682A">#REF!,#REF!</definedName>
    <definedName name="A125703686K">#REF!,#REF!</definedName>
    <definedName name="A125703690A">#REF!,#REF!</definedName>
    <definedName name="A125703694K">#REF!,#REF!</definedName>
    <definedName name="A125703698V">#REF!,#REF!</definedName>
    <definedName name="A125703702X">#REF!,#REF!</definedName>
    <definedName name="A125703706J">#REF!,#REF!</definedName>
    <definedName name="A125703710X">#REF!,#REF!</definedName>
    <definedName name="A125703714J">#REF!,#REF!</definedName>
    <definedName name="A125703718T">#REF!,#REF!</definedName>
    <definedName name="A125703722J">#REF!,#REF!</definedName>
    <definedName name="A125703726T">#REF!,#REF!</definedName>
    <definedName name="A125703730J">#REF!,#REF!</definedName>
    <definedName name="A125703734T">#REF!,#REF!</definedName>
    <definedName name="A125703738A">#REF!,#REF!</definedName>
    <definedName name="A125703742T">#REF!,#REF!</definedName>
    <definedName name="A125703746A">#REF!,#REF!</definedName>
    <definedName name="A125703750T">#REF!,#REF!</definedName>
    <definedName name="A125703754A">#REF!,#REF!</definedName>
    <definedName name="A125703758K">#REF!,#REF!</definedName>
    <definedName name="A125703762A">#REF!,#REF!</definedName>
    <definedName name="A125703766K">#REF!,#REF!</definedName>
    <definedName name="A125703770A">#REF!,#REF!</definedName>
    <definedName name="A125703774K">#REF!,#REF!</definedName>
    <definedName name="A125703778V">#REF!,#REF!</definedName>
    <definedName name="A125703782K">#REF!,#REF!</definedName>
    <definedName name="A125703786V">#REF!,#REF!</definedName>
    <definedName name="A125703790K">#REF!,#REF!</definedName>
    <definedName name="A125703794V">#REF!,#REF!</definedName>
    <definedName name="A125703798C">#REF!,#REF!</definedName>
    <definedName name="A125703802J">#REF!,#REF!</definedName>
    <definedName name="A125703806T">#REF!,#REF!</definedName>
    <definedName name="A125703810J">#REF!,#REF!</definedName>
    <definedName name="A125703814T">#REF!,#REF!</definedName>
    <definedName name="A125703818A">#REF!,#REF!</definedName>
    <definedName name="A125703822T">#REF!,#REF!</definedName>
    <definedName name="A125703826A">#REF!,#REF!</definedName>
    <definedName name="A125703830T">#REF!,#REF!</definedName>
    <definedName name="A125703834A">#REF!,#REF!</definedName>
    <definedName name="A125703838K">#REF!,#REF!</definedName>
    <definedName name="A125703842A">#REF!,#REF!</definedName>
    <definedName name="A125703846K">#REF!,#REF!</definedName>
    <definedName name="A125703850A">#REF!,#REF!</definedName>
    <definedName name="A125703854K">#REF!,#REF!</definedName>
    <definedName name="A125703858V">#REF!,#REF!</definedName>
    <definedName name="A125703862K">#REF!,#REF!</definedName>
    <definedName name="A125703866V">#REF!,#REF!</definedName>
    <definedName name="A125703870K">#REF!,#REF!</definedName>
    <definedName name="A125703874V">#REF!,#REF!</definedName>
    <definedName name="A125703878C">#REF!,#REF!</definedName>
    <definedName name="A125703882V">#REF!,#REF!</definedName>
    <definedName name="A125703886C">#REF!,#REF!</definedName>
    <definedName name="A125703890V">#REF!,#REF!</definedName>
    <definedName name="A125703894C">#REF!,#REF!</definedName>
    <definedName name="A125703898L">#REF!,#REF!</definedName>
    <definedName name="A125703902T">#REF!,#REF!</definedName>
    <definedName name="A125703906A">#REF!,#REF!</definedName>
    <definedName name="A125703910T">#REF!,#REF!</definedName>
    <definedName name="A125703914A">#REF!,#REF!</definedName>
    <definedName name="A125703918K">#REF!,#REF!</definedName>
    <definedName name="A125703922A">#REF!,#REF!</definedName>
    <definedName name="A125703926K">#REF!,#REF!</definedName>
    <definedName name="A125703930A">#REF!,#REF!</definedName>
    <definedName name="A125703934K">#REF!,#REF!</definedName>
    <definedName name="A125703938V">#REF!,#REF!</definedName>
    <definedName name="A125703942K">#REF!,#REF!</definedName>
    <definedName name="A125703946V">#REF!,#REF!</definedName>
    <definedName name="A125703950K">#REF!,#REF!</definedName>
    <definedName name="A125703954V">#REF!,#REF!</definedName>
    <definedName name="A125703958C">#REF!,#REF!</definedName>
    <definedName name="A125703962V">#REF!,#REF!</definedName>
    <definedName name="A125703966C">#REF!,#REF!</definedName>
    <definedName name="A125703970V">#REF!,#REF!</definedName>
    <definedName name="A125703974C">#REF!,#REF!</definedName>
    <definedName name="A125703978L">#REF!,#REF!</definedName>
    <definedName name="A125703982C">#REF!,#REF!</definedName>
    <definedName name="A125703986L">#REF!,#REF!</definedName>
    <definedName name="A125703990C">#REF!,#REF!</definedName>
    <definedName name="A125703994L">#REF!,#REF!</definedName>
    <definedName name="A125703998W">#REF!,#REF!</definedName>
    <definedName name="A125704002C">#REF!,#REF!</definedName>
    <definedName name="A125704006L">#REF!,#REF!</definedName>
    <definedName name="A125704010C">#REF!,#REF!</definedName>
    <definedName name="A125704014L">#REF!,#REF!</definedName>
    <definedName name="A125704018W">#REF!,#REF!</definedName>
    <definedName name="A125704022L">#REF!,#REF!</definedName>
    <definedName name="A125704026W">#REF!,#REF!</definedName>
    <definedName name="A125704030L">#REF!,#REF!</definedName>
    <definedName name="A125704034W">#REF!,#REF!</definedName>
    <definedName name="A125704038F">#REF!,#REF!</definedName>
    <definedName name="A125704042W">#REF!,#REF!</definedName>
    <definedName name="A125704046F">#REF!,#REF!</definedName>
    <definedName name="A125704050W">#REF!,#REF!</definedName>
    <definedName name="A125704054F">#REF!,#REF!</definedName>
    <definedName name="A125704058R">#REF!,#REF!</definedName>
    <definedName name="A125704062F">#REF!,#REF!</definedName>
    <definedName name="A125704066R">#REF!,#REF!</definedName>
    <definedName name="A125704070F">#REF!,#REF!</definedName>
    <definedName name="A125704074R">#REF!,#REF!</definedName>
    <definedName name="A125704078X">#REF!,#REF!</definedName>
    <definedName name="A125704082R">#REF!,#REF!</definedName>
    <definedName name="A125704086X">#REF!,#REF!</definedName>
    <definedName name="A125704090R">#REF!,#REF!</definedName>
    <definedName name="A125704094X">#REF!,#REF!</definedName>
    <definedName name="A125704098J">#REF!,#REF!</definedName>
    <definedName name="A125704102L">#REF!,#REF!</definedName>
    <definedName name="A125704106W">#REF!,#REF!</definedName>
    <definedName name="A125704110L">#REF!,#REF!</definedName>
    <definedName name="A125704114W">#REF!,#REF!</definedName>
    <definedName name="A125704118F">#REF!,#REF!</definedName>
    <definedName name="A125704122W">#REF!,#REF!</definedName>
    <definedName name="A125704126F">#REF!,#REF!</definedName>
    <definedName name="A125704130W">#REF!,#REF!</definedName>
    <definedName name="A125704134F">#REF!,#REF!</definedName>
    <definedName name="A125704138R">#REF!,#REF!</definedName>
    <definedName name="A125704142F">#REF!,#REF!</definedName>
    <definedName name="A125704146R">#REF!,#REF!</definedName>
    <definedName name="A125704150F">#REF!,#REF!</definedName>
    <definedName name="A125704154R">#REF!,#REF!</definedName>
    <definedName name="A125704158X">#REF!,#REF!</definedName>
    <definedName name="A125704162R">#REF!,#REF!</definedName>
    <definedName name="A125704166X">#REF!,#REF!</definedName>
    <definedName name="A125704170R">#REF!,#REF!</definedName>
    <definedName name="A125704174X">#REF!,#REF!</definedName>
    <definedName name="A125704178J">#REF!,#REF!</definedName>
    <definedName name="A125704182X">#REF!,#REF!</definedName>
    <definedName name="A125704186J">#REF!,#REF!</definedName>
    <definedName name="A125704190X">#REF!,#REF!</definedName>
    <definedName name="A125704194J">#REF!,#REF!</definedName>
    <definedName name="A125704198T">#REF!,#REF!</definedName>
    <definedName name="A125704202W">#REF!,#REF!</definedName>
    <definedName name="A125704206F">#REF!,#REF!</definedName>
    <definedName name="A125704210W">#REF!,#REF!</definedName>
    <definedName name="A125704214F">#REF!,#REF!</definedName>
    <definedName name="A125704218R">#REF!,#REF!</definedName>
    <definedName name="A125704222F">#REF!,#REF!</definedName>
    <definedName name="A125704226R">#REF!,#REF!</definedName>
    <definedName name="A125704230F">#REF!,#REF!</definedName>
    <definedName name="A125704234R">#REF!,#REF!</definedName>
    <definedName name="A125704238X">#REF!,#REF!</definedName>
    <definedName name="A125704242R">#REF!,#REF!</definedName>
    <definedName name="A125704246X">#REF!,#REF!</definedName>
    <definedName name="A125704250R">#REF!,#REF!</definedName>
    <definedName name="A125704254X">#REF!,#REF!</definedName>
    <definedName name="A125704258J">#REF!,#REF!</definedName>
    <definedName name="A125704262X">#REF!,#REF!</definedName>
    <definedName name="A125704266J">#REF!,#REF!</definedName>
    <definedName name="A125704270X">#REF!,#REF!</definedName>
    <definedName name="A125704274J">#REF!,#REF!</definedName>
    <definedName name="A125706918R">#REF!,#REF!</definedName>
    <definedName name="A125706922F">#REF!,#REF!</definedName>
    <definedName name="A125706926R">#REF!,#REF!</definedName>
    <definedName name="A125706930F">#REF!,#REF!</definedName>
    <definedName name="A125706934R">#REF!,#REF!</definedName>
    <definedName name="A125706938X">#REF!,#REF!</definedName>
    <definedName name="A125706942R">#REF!,#REF!</definedName>
    <definedName name="A125706946X">#REF!,#REF!</definedName>
    <definedName name="A125706950R">#REF!,#REF!</definedName>
    <definedName name="A125706954X">#REF!,#REF!</definedName>
    <definedName name="A125706958J">#REF!,#REF!</definedName>
    <definedName name="A125706962X">#REF!,#REF!</definedName>
    <definedName name="A125706966J">#REF!,#REF!</definedName>
    <definedName name="A125706970X">#REF!,#REF!</definedName>
    <definedName name="A125706974J">#REF!,#REF!</definedName>
    <definedName name="A125706978T">#REF!,#REF!</definedName>
    <definedName name="A125706982J">#REF!,#REF!</definedName>
    <definedName name="A125706986T">#REF!,#REF!</definedName>
    <definedName name="A125706990J">#REF!,#REF!</definedName>
    <definedName name="A125706994T">#REF!,#REF!</definedName>
    <definedName name="A125706998A">#REF!,#REF!</definedName>
    <definedName name="A125707002J">#REF!,#REF!</definedName>
    <definedName name="A125707006T">#REF!,#REF!</definedName>
    <definedName name="A125707010J">#REF!,#REF!</definedName>
    <definedName name="A125707014T">#REF!,#REF!</definedName>
    <definedName name="A125707018A">#REF!,#REF!</definedName>
    <definedName name="A125707022T">#REF!,#REF!</definedName>
    <definedName name="A125707026A">#REF!,#REF!</definedName>
    <definedName name="A125707030T">#REF!,#REF!</definedName>
    <definedName name="A125707034A">#REF!,#REF!</definedName>
    <definedName name="A125707038K">#REF!,#REF!</definedName>
    <definedName name="A125707042A">#REF!,#REF!</definedName>
    <definedName name="A125707046K">#REF!,#REF!</definedName>
    <definedName name="A125707050A">#REF!,#REF!</definedName>
    <definedName name="A125707054K">#REF!,#REF!</definedName>
    <definedName name="A125707058V">#REF!,#REF!</definedName>
    <definedName name="A125707062K">#REF!,#REF!</definedName>
    <definedName name="A125707066V">#REF!,#REF!</definedName>
    <definedName name="A125707070K">#REF!,#REF!</definedName>
    <definedName name="A125707074V">#REF!,#REF!</definedName>
    <definedName name="A125707078C">#REF!,#REF!</definedName>
    <definedName name="A125707082V">#REF!,#REF!</definedName>
    <definedName name="A125707086C">#REF!,#REF!</definedName>
    <definedName name="A125707090V">#REF!,#REF!</definedName>
    <definedName name="A125707094C">#REF!,#REF!</definedName>
    <definedName name="A125707098L">#REF!,#REF!</definedName>
    <definedName name="A125707102T">#REF!,#REF!</definedName>
    <definedName name="A125707106A">#REF!,#REF!</definedName>
    <definedName name="A125707110T">#REF!,#REF!</definedName>
    <definedName name="A125707114A">#REF!,#REF!</definedName>
    <definedName name="A125707118K">#REF!,#REF!</definedName>
    <definedName name="A125707122A">#REF!,#REF!</definedName>
    <definedName name="A125707126K">#REF!,#REF!</definedName>
    <definedName name="A125707130A">#REF!,#REF!</definedName>
    <definedName name="A125707134K">#REF!,#REF!</definedName>
    <definedName name="A125707138V">#REF!,#REF!</definedName>
    <definedName name="A125707142K">#REF!,#REF!</definedName>
    <definedName name="A125707146V">#REF!,#REF!</definedName>
    <definedName name="A125707150K">#REF!,#REF!</definedName>
    <definedName name="A125707154V">#REF!,#REF!</definedName>
    <definedName name="A125707158C">#REF!,#REF!</definedName>
    <definedName name="A125707162V">#REF!,#REF!</definedName>
    <definedName name="A125707166C">#REF!,#REF!</definedName>
    <definedName name="A125707170V">#REF!,#REF!</definedName>
    <definedName name="A125707174C">#REF!,#REF!</definedName>
    <definedName name="A125707178L">#REF!,#REF!</definedName>
    <definedName name="A125707182C">#REF!,#REF!</definedName>
    <definedName name="A125707186L">#REF!,#REF!</definedName>
    <definedName name="A125707190C">#REF!,#REF!</definedName>
    <definedName name="A125707194L">#REF!,#REF!</definedName>
    <definedName name="A125707198W">#REF!,#REF!</definedName>
    <definedName name="A125707202A">#REF!,#REF!</definedName>
    <definedName name="A125707206K">#REF!,#REF!</definedName>
    <definedName name="A125707210A">#REF!,#REF!</definedName>
    <definedName name="A125707214K">#REF!,#REF!</definedName>
    <definedName name="A125707218V">#REF!,#REF!</definedName>
    <definedName name="A125707222K">#REF!,#REF!</definedName>
    <definedName name="A125707226V">#REF!,#REF!</definedName>
    <definedName name="A125707230K">#REF!,#REF!</definedName>
    <definedName name="A125707234V">#REF!,#REF!</definedName>
    <definedName name="A125707238C">#REF!,#REF!</definedName>
    <definedName name="A125707242V">#REF!,#REF!</definedName>
    <definedName name="A125707246C">#REF!,#REF!</definedName>
    <definedName name="A125707250V">#REF!,#REF!</definedName>
    <definedName name="A125707254C">#REF!,#REF!</definedName>
    <definedName name="A125707258L">#REF!,#REF!</definedName>
    <definedName name="A125707262C">#REF!,#REF!</definedName>
    <definedName name="A125707266L">#REF!,#REF!</definedName>
    <definedName name="A125707270C">#REF!,#REF!</definedName>
    <definedName name="A125707274L">#REF!,#REF!</definedName>
    <definedName name="A125707278W">#REF!,#REF!</definedName>
    <definedName name="A125707282L">#REF!,#REF!</definedName>
    <definedName name="A125707286W">#REF!,#REF!</definedName>
    <definedName name="A125707290L">#REF!,#REF!</definedName>
    <definedName name="A125707294W">#REF!,#REF!</definedName>
    <definedName name="A125707298F">#REF!,#REF!</definedName>
    <definedName name="A125707302K">#REF!,#REF!</definedName>
    <definedName name="A125707306V">#REF!,#REF!</definedName>
    <definedName name="A125707310K">#REF!,#REF!</definedName>
    <definedName name="A125707314V">#REF!,#REF!</definedName>
    <definedName name="A125707318C">#REF!,#REF!</definedName>
    <definedName name="A125707322V">#REF!,#REF!</definedName>
    <definedName name="A125707326C">#REF!,#REF!</definedName>
    <definedName name="A125707330V">#REF!,#REF!</definedName>
    <definedName name="A125707334C">#REF!,#REF!</definedName>
    <definedName name="A125707338L">#REF!,#REF!</definedName>
    <definedName name="A125707342C">#REF!,#REF!</definedName>
    <definedName name="A125707346L">#REF!,#REF!</definedName>
    <definedName name="A125707350C">#REF!,#REF!</definedName>
    <definedName name="A125707354L">#REF!,#REF!</definedName>
    <definedName name="A125707358W">#REF!,#REF!</definedName>
    <definedName name="A125707362L">#REF!,#REF!</definedName>
    <definedName name="A125707366W">#REF!,#REF!</definedName>
    <definedName name="A125707370L">#REF!,#REF!</definedName>
    <definedName name="A125707374W">#REF!,#REF!</definedName>
    <definedName name="A125707378F">#REF!,#REF!</definedName>
    <definedName name="A125707382W">#REF!,#REF!</definedName>
    <definedName name="A125707386F">#REF!,#REF!</definedName>
    <definedName name="A125707390W">#REF!,#REF!</definedName>
    <definedName name="A125707394F">#REF!,#REF!</definedName>
    <definedName name="A125707398R">#REF!,#REF!</definedName>
    <definedName name="A125707402V">#REF!,#REF!</definedName>
    <definedName name="A125707406C">#REF!,#REF!</definedName>
    <definedName name="A125707410V">#REF!,#REF!</definedName>
    <definedName name="A125707414C">#REF!,#REF!</definedName>
    <definedName name="A125707418L">#REF!,#REF!</definedName>
    <definedName name="A125707422C">#REF!,#REF!</definedName>
    <definedName name="A125707426L">#REF!,#REF!</definedName>
    <definedName name="A125707430C">#REF!,#REF!</definedName>
    <definedName name="A125707434L">#REF!,#REF!</definedName>
    <definedName name="A125707438W">#REF!,#REF!</definedName>
    <definedName name="A125707442L">#REF!,#REF!</definedName>
    <definedName name="A125707446W">#REF!,#REF!</definedName>
    <definedName name="A125707450L">#REF!,#REF!</definedName>
    <definedName name="A125707454W">#REF!,#REF!</definedName>
    <definedName name="A125707458F">#REF!,#REF!</definedName>
    <definedName name="A125707462W">#REF!,#REF!</definedName>
    <definedName name="A125707466F">#REF!,#REF!</definedName>
    <definedName name="A125707470W">#REF!,#REF!</definedName>
    <definedName name="A125707474F">#REF!,#REF!</definedName>
    <definedName name="A125707478R">#REF!,#REF!</definedName>
    <definedName name="A125707482F">#REF!,#REF!</definedName>
    <definedName name="A125707486R">#REF!,#REF!</definedName>
    <definedName name="A125707490F">#REF!,#REF!</definedName>
    <definedName name="A125707494R">#REF!,#REF!</definedName>
    <definedName name="A125707498X">#REF!,#REF!</definedName>
    <definedName name="A125707502C">#REF!,#REF!</definedName>
    <definedName name="A125707506L">#REF!,#REF!</definedName>
    <definedName name="A125707510C">#REF!,#REF!</definedName>
    <definedName name="A125707514L">#REF!,#REF!</definedName>
    <definedName name="A125707518W">#REF!,#REF!</definedName>
    <definedName name="A125707522L">#REF!,#REF!</definedName>
    <definedName name="A125707526W">#REF!,#REF!</definedName>
    <definedName name="A125707530L">#REF!,#REF!</definedName>
    <definedName name="A125707534W">#REF!,#REF!</definedName>
    <definedName name="A125707538F">#REF!,#REF!</definedName>
    <definedName name="A125707542W">#REF!,#REF!</definedName>
    <definedName name="A125707546F">#REF!,#REF!</definedName>
    <definedName name="A125707550W">#REF!,#REF!</definedName>
    <definedName name="A125707554F">#REF!,#REF!</definedName>
    <definedName name="A125707558R">#REF!,#REF!</definedName>
    <definedName name="A125707562F">#REF!,#REF!</definedName>
    <definedName name="A125707566R">#REF!,#REF!</definedName>
    <definedName name="A125707570F">#REF!,#REF!</definedName>
    <definedName name="A125707574R">#REF!,#REF!</definedName>
    <definedName name="A125707578X">#REF!,#REF!</definedName>
    <definedName name="A125707582R">#REF!,#REF!</definedName>
    <definedName name="A125707586X">#REF!,#REF!</definedName>
    <definedName name="A125707590R">#REF!,#REF!</definedName>
    <definedName name="A125707594X">#REF!,#REF!</definedName>
    <definedName name="A125707598J">#REF!,#REF!</definedName>
    <definedName name="A125707602L">#REF!,#REF!</definedName>
    <definedName name="A125707606W">#REF!,#REF!</definedName>
    <definedName name="A125707610L">#REF!,#REF!</definedName>
    <definedName name="A125707614W">#REF!,#REF!</definedName>
    <definedName name="A125707618F">#REF!,#REF!</definedName>
    <definedName name="A125707622W">#REF!,#REF!</definedName>
    <definedName name="A125707626F">#REF!,#REF!</definedName>
    <definedName name="A125707630W">#REF!,#REF!</definedName>
    <definedName name="A125707634F">#REF!,#REF!</definedName>
    <definedName name="A125707638R">#REF!,#REF!</definedName>
    <definedName name="A125707642F">#REF!,#REF!</definedName>
    <definedName name="A125707646R">#REF!,#REF!</definedName>
    <definedName name="A125707650F">#REF!,#REF!</definedName>
    <definedName name="A125707654R">#REF!,#REF!</definedName>
    <definedName name="A125707658X">#REF!,#REF!</definedName>
    <definedName name="A125707662R">#REF!,#REF!</definedName>
    <definedName name="A125707666X">#REF!,#REF!</definedName>
    <definedName name="A125707670R">#REF!,#REF!</definedName>
    <definedName name="A125707674X">#REF!,#REF!</definedName>
    <definedName name="A125707678J">#REF!,#REF!</definedName>
    <definedName name="A125707682X">#REF!,#REF!</definedName>
    <definedName name="A125707686J">#REF!,#REF!</definedName>
    <definedName name="A125707690X">#REF!,#REF!</definedName>
    <definedName name="A125707694J">#REF!,#REF!</definedName>
    <definedName name="A125707698T">#REF!,#REF!</definedName>
    <definedName name="A125707702W">#REF!,#REF!</definedName>
    <definedName name="A125707706F">#REF!,#REF!</definedName>
    <definedName name="A125707710W">#REF!,#REF!</definedName>
    <definedName name="A125707714F">#REF!,#REF!</definedName>
    <definedName name="A125707718R">#REF!,#REF!</definedName>
    <definedName name="A125707722F">#REF!,#REF!</definedName>
    <definedName name="A125707726R">#REF!,#REF!</definedName>
    <definedName name="A125707730F">#REF!,#REF!</definedName>
    <definedName name="A125707734R">#REF!,#REF!</definedName>
    <definedName name="A125707738X">#REF!,#REF!</definedName>
    <definedName name="A125707742R">#REF!,#REF!</definedName>
    <definedName name="A125707746X">#REF!,#REF!</definedName>
    <definedName name="A125707750R">#REF!,#REF!</definedName>
    <definedName name="A125707754X">#REF!,#REF!</definedName>
    <definedName name="A125707758J">#REF!,#REF!</definedName>
    <definedName name="A125707762X">#REF!,#REF!</definedName>
    <definedName name="A125707766J">#REF!,#REF!</definedName>
    <definedName name="A125707770X">#REF!,#REF!</definedName>
    <definedName name="A125707774J">#REF!,#REF!</definedName>
    <definedName name="A125707778T">#REF!,#REF!</definedName>
    <definedName name="A125707782J">#REF!,#REF!</definedName>
    <definedName name="A125707786T">#REF!,#REF!</definedName>
    <definedName name="A125707790J">#REF!,#REF!</definedName>
    <definedName name="A125707794T">#REF!,#REF!</definedName>
    <definedName name="A125707798A">#REF!,#REF!</definedName>
    <definedName name="A125707802F">#REF!,#REF!</definedName>
    <definedName name="A125707806R">#REF!,#REF!</definedName>
    <definedName name="A125707810F">#REF!,#REF!</definedName>
    <definedName name="A125707814R">#REF!,#REF!</definedName>
    <definedName name="A125707818X">#REF!,#REF!</definedName>
    <definedName name="A125707822R">#REF!,#REF!</definedName>
    <definedName name="A125707826X">#REF!,#REF!</definedName>
    <definedName name="A125707830R">#REF!,#REF!</definedName>
    <definedName name="A125707834X">#REF!,#REF!</definedName>
    <definedName name="A125707838J">#REF!,#REF!</definedName>
    <definedName name="A125707842X">#REF!,#REF!</definedName>
    <definedName name="A125707846J">#REF!,#REF!</definedName>
    <definedName name="A125707850X">#REF!,#REF!</definedName>
    <definedName name="A125707854J">#REF!,#REF!</definedName>
    <definedName name="A125707858T">#REF!,#REF!</definedName>
    <definedName name="A125707862J">#REF!,#REF!</definedName>
    <definedName name="A125707866T">#REF!,#REF!</definedName>
    <definedName name="A125707870J">#REF!,#REF!</definedName>
    <definedName name="A125707874T">#REF!,#REF!</definedName>
    <definedName name="A125707878A">#REF!,#REF!</definedName>
    <definedName name="A125707882T">#REF!,#REF!</definedName>
    <definedName name="A125707886A">#REF!,#REF!</definedName>
    <definedName name="A125707890T">#REF!,#REF!</definedName>
    <definedName name="A125707894A">#REF!,#REF!</definedName>
    <definedName name="A125707898K">#REF!,#REF!</definedName>
    <definedName name="A125707902R">#REF!,#REF!</definedName>
    <definedName name="A125707906X">#REF!,#REF!</definedName>
    <definedName name="A125707910R">#REF!,#REF!</definedName>
    <definedName name="A125707914X">#REF!,#REF!</definedName>
    <definedName name="A125707918J">#REF!,#REF!</definedName>
    <definedName name="A125707922X">#REF!,#REF!</definedName>
    <definedName name="A125707926J">#REF!,#REF!</definedName>
    <definedName name="A125707930X">#REF!,#REF!</definedName>
    <definedName name="A125707934J">#REF!,#REF!</definedName>
    <definedName name="A125707938T">#REF!,#REF!</definedName>
    <definedName name="A125707942J">#REF!,#REF!</definedName>
    <definedName name="A125707946T">#REF!,#REF!</definedName>
    <definedName name="A125707950J">#REF!,#REF!</definedName>
    <definedName name="A125707954T">#REF!,#REF!</definedName>
    <definedName name="A125707958A">#REF!,#REF!</definedName>
    <definedName name="A125707962T">#REF!,#REF!</definedName>
    <definedName name="A125707966A">#REF!,#REF!</definedName>
    <definedName name="A125707970T">#REF!,#REF!</definedName>
    <definedName name="A125707974A">#REF!,#REF!</definedName>
    <definedName name="A125707978K">#REF!,#REF!</definedName>
    <definedName name="A125707982A">#REF!,#REF!</definedName>
    <definedName name="A125707986K">#REF!,#REF!</definedName>
    <definedName name="A125707990A">#REF!,#REF!</definedName>
    <definedName name="A125707994K">#REF!,#REF!</definedName>
    <definedName name="A125707998V">#REF!,#REF!</definedName>
    <definedName name="A125708002A">#REF!,#REF!</definedName>
    <definedName name="A125708006K">#REF!,#REF!</definedName>
    <definedName name="A125708010A">#REF!,#REF!</definedName>
    <definedName name="A125708014K">#REF!,#REF!</definedName>
    <definedName name="A125708018V">#REF!,#REF!</definedName>
    <definedName name="A125708022K">#REF!,#REF!</definedName>
    <definedName name="A125708026V">#REF!,#REF!</definedName>
    <definedName name="A125708030K">#REF!,#REF!</definedName>
    <definedName name="A125708034V">#REF!,#REF!</definedName>
    <definedName name="A125708038C">#REF!,#REF!</definedName>
    <definedName name="A125708042V">#REF!,#REF!</definedName>
    <definedName name="A125708046C">#REF!,#REF!</definedName>
    <definedName name="A125708050V">#REF!,#REF!</definedName>
    <definedName name="A125708054C">#REF!,#REF!</definedName>
    <definedName name="A125708058L">#REF!,#REF!</definedName>
    <definedName name="A125708062C">#REF!,#REF!</definedName>
    <definedName name="A125708066L">#REF!,#REF!</definedName>
    <definedName name="A125708070C">#REF!,#REF!</definedName>
    <definedName name="A125708074L">#REF!,#REF!</definedName>
    <definedName name="A125708078W">#REF!,#REF!</definedName>
    <definedName name="A125708082L">#REF!,#REF!</definedName>
    <definedName name="A125708086W">#REF!,#REF!</definedName>
    <definedName name="A125708090L">#REF!,#REF!</definedName>
    <definedName name="A125708094W">#REF!,#REF!</definedName>
    <definedName name="A125708098F">#REF!,#REF!</definedName>
    <definedName name="A125708102K">#REF!,#REF!</definedName>
    <definedName name="A125708106V">#REF!,#REF!</definedName>
    <definedName name="A125708110K">#REF!,#REF!</definedName>
    <definedName name="A125708114V">#REF!,#REF!</definedName>
    <definedName name="A125708118C">#REF!,#REF!</definedName>
    <definedName name="A125708122V">#REF!,#REF!</definedName>
    <definedName name="A125708126C">#REF!,#REF!</definedName>
    <definedName name="A125708130V">#REF!,#REF!</definedName>
    <definedName name="A125708134C">#REF!,#REF!</definedName>
    <definedName name="A125708138L">#REF!,#REF!</definedName>
    <definedName name="A125708142C">#REF!,#REF!</definedName>
    <definedName name="A125708146L">#REF!,#REF!</definedName>
    <definedName name="A125708150C">#REF!,#REF!</definedName>
    <definedName name="A125708154L">#REF!,#REF!</definedName>
    <definedName name="A125708158W">#REF!,#REF!</definedName>
    <definedName name="A125708162L">#REF!,#REF!</definedName>
    <definedName name="A125708166W">#REF!,#REF!</definedName>
    <definedName name="A125708170L">#REF!,#REF!</definedName>
    <definedName name="A125708174W">#REF!,#REF!</definedName>
    <definedName name="A125708178F">#REF!,#REF!</definedName>
    <definedName name="A125708182W">#REF!,#REF!</definedName>
    <definedName name="A125708186F">#REF!,#REF!</definedName>
    <definedName name="A125708190W">#REF!,#REF!</definedName>
    <definedName name="A125708194F">#REF!,#REF!</definedName>
    <definedName name="A125708198R">#REF!,#REF!</definedName>
    <definedName name="A125708202V">#REF!,#REF!</definedName>
    <definedName name="A125708206C">#REF!,#REF!</definedName>
    <definedName name="A125708210V">#REF!,#REF!</definedName>
    <definedName name="A125708214C">#REF!,#REF!</definedName>
    <definedName name="A125708218L">#REF!,#REF!</definedName>
    <definedName name="A125708222C">#REF!,#REF!</definedName>
    <definedName name="A125708226L">#REF!,#REF!</definedName>
    <definedName name="A125708230C">#REF!,#REF!</definedName>
    <definedName name="A125708234L">#REF!,#REF!</definedName>
    <definedName name="A125708238W">#REF!,#REF!</definedName>
    <definedName name="A125708242L">#REF!,#REF!</definedName>
    <definedName name="A125708246W">#REF!,#REF!</definedName>
    <definedName name="A125708250L">#REF!,#REF!</definedName>
    <definedName name="A125708254W">#REF!,#REF!</definedName>
    <definedName name="A125708258F">#REF!,#REF!</definedName>
    <definedName name="A125708262W">#REF!,#REF!</definedName>
    <definedName name="A125708266F">#REF!,#REF!</definedName>
    <definedName name="A125708270W">#REF!,#REF!</definedName>
    <definedName name="A125708274F">#REF!,#REF!</definedName>
    <definedName name="A125708278R">#REF!,#REF!</definedName>
    <definedName name="A125708282F">#REF!,#REF!</definedName>
    <definedName name="A125708286R">#REF!,#REF!</definedName>
    <definedName name="A125708290F">#REF!,#REF!</definedName>
    <definedName name="A125708294R">#REF!,#REF!</definedName>
    <definedName name="A125708298X">#REF!,#REF!</definedName>
    <definedName name="A125708302C">#REF!,#REF!</definedName>
    <definedName name="A125708306L">#REF!,#REF!</definedName>
    <definedName name="A125708310C">#REF!,#REF!</definedName>
    <definedName name="A125708314L">#REF!,#REF!</definedName>
    <definedName name="A125708318W">#REF!,#REF!</definedName>
    <definedName name="A125708322L">#REF!,#REF!</definedName>
    <definedName name="A125708326W">#REF!,#REF!</definedName>
    <definedName name="A125708330L">#REF!,#REF!</definedName>
    <definedName name="A125708334W">#REF!,#REF!</definedName>
    <definedName name="A125708338F">#REF!,#REF!</definedName>
    <definedName name="A125708342W">#REF!,#REF!</definedName>
    <definedName name="A125708346F">#REF!,#REF!</definedName>
    <definedName name="A125708350W">#REF!,#REF!</definedName>
    <definedName name="A125708354F">#REF!,#REF!</definedName>
    <definedName name="A125708358R">#REF!,#REF!</definedName>
    <definedName name="A125708362F">#REF!,#REF!</definedName>
    <definedName name="A125708366R">#REF!,#REF!</definedName>
    <definedName name="A125708370F">#REF!,#REF!</definedName>
    <definedName name="A125708374R">#REF!,#REF!</definedName>
    <definedName name="A125708378X">#REF!,#REF!</definedName>
    <definedName name="A125708382R">#REF!,#REF!</definedName>
    <definedName name="A125708386X">#REF!,#REF!</definedName>
    <definedName name="A125708390R">#REF!,#REF!</definedName>
    <definedName name="A125708394X">#REF!,#REF!</definedName>
    <definedName name="A125708398J">#REF!,#REF!</definedName>
    <definedName name="A125708402L">#REF!,#REF!</definedName>
    <definedName name="A125708406W">#REF!,#REF!</definedName>
    <definedName name="A125708410L">#REF!,#REF!</definedName>
    <definedName name="A125708414W">#REF!,#REF!</definedName>
    <definedName name="A125708418F">#REF!,#REF!</definedName>
    <definedName name="A125708422W">#REF!,#REF!</definedName>
    <definedName name="A125708426F">#REF!,#REF!</definedName>
    <definedName name="A125708430W">#REF!,#REF!</definedName>
    <definedName name="A125708434F">#REF!,#REF!</definedName>
    <definedName name="A125708438R">#REF!,#REF!</definedName>
    <definedName name="A125708442F">#REF!,#REF!</definedName>
    <definedName name="A125708446R">#REF!,#REF!</definedName>
    <definedName name="A125708450F">#REF!,#REF!</definedName>
    <definedName name="A125708454R">#REF!,#REF!</definedName>
    <definedName name="A125708458X">#REF!,#REF!</definedName>
    <definedName name="A125708462R">#REF!,#REF!</definedName>
    <definedName name="A125708466X">#REF!,#REF!</definedName>
    <definedName name="A125708470R">#REF!,#REF!</definedName>
    <definedName name="A125708474X">#REF!,#REF!</definedName>
    <definedName name="A125708478J">#REF!,#REF!</definedName>
    <definedName name="A125708482X">#REF!,#REF!</definedName>
    <definedName name="A125708486J">#REF!,#REF!</definedName>
    <definedName name="A125708490X">#REF!,#REF!</definedName>
    <definedName name="A125708494J">#REF!,#REF!</definedName>
    <definedName name="A125708498T">#REF!,#REF!</definedName>
    <definedName name="A125708502W">#REF!,#REF!</definedName>
    <definedName name="A125708506F">#REF!,#REF!</definedName>
    <definedName name="A125708510W">#REF!,#REF!</definedName>
    <definedName name="A125708514F">#REF!,#REF!</definedName>
    <definedName name="A125708518R">#REF!,#REF!</definedName>
    <definedName name="A125708522F">#REF!,#REF!</definedName>
    <definedName name="A125708526R">#REF!,#REF!</definedName>
    <definedName name="A125708530F">#REF!,#REF!</definedName>
    <definedName name="A125708534R">#REF!,#REF!</definedName>
    <definedName name="A125708538X">#REF!,#REF!</definedName>
    <definedName name="A125708542R">#REF!,#REF!</definedName>
    <definedName name="A125708546X">#REF!,#REF!</definedName>
    <definedName name="A125708550R">#REF!,#REF!</definedName>
    <definedName name="A125708554X">#REF!,#REF!</definedName>
    <definedName name="A125708558J">#REF!,#REF!</definedName>
    <definedName name="A125708562X">#REF!,#REF!</definedName>
    <definedName name="A125708566J">#REF!,#REF!</definedName>
    <definedName name="A125708570X">#REF!,#REF!</definedName>
    <definedName name="A125708574J">#REF!,#REF!</definedName>
    <definedName name="A125708578T">#REF!,#REF!</definedName>
    <definedName name="A125708582J">#REF!,#REF!</definedName>
    <definedName name="A125708586T">#REF!,#REF!</definedName>
    <definedName name="A125708590J">#REF!,#REF!</definedName>
    <definedName name="A125708594T">#REF!,#REF!</definedName>
    <definedName name="A125708598A">#REF!,#REF!</definedName>
    <definedName name="A125708602F">#REF!,#REF!</definedName>
    <definedName name="A125708606R">#REF!,#REF!</definedName>
    <definedName name="A125708610F">#REF!,#REF!</definedName>
    <definedName name="A125708614R">#REF!,#REF!</definedName>
    <definedName name="A125708618X">#REF!,#REF!</definedName>
    <definedName name="A125708622R">#REF!,#REF!</definedName>
    <definedName name="A125708626X">#REF!,#REF!</definedName>
    <definedName name="A125708630R">#REF!,#REF!</definedName>
    <definedName name="A125708634X">#REF!,#REF!</definedName>
    <definedName name="A125708638J">#REF!,#REF!</definedName>
    <definedName name="A125708642X">#REF!,#REF!</definedName>
    <definedName name="A125708646J">#REF!,#REF!</definedName>
    <definedName name="A125708650X">#REF!,#REF!</definedName>
    <definedName name="A125708654J">#REF!,#REF!</definedName>
    <definedName name="A125708658T">#REF!,#REF!</definedName>
    <definedName name="A125708662J">#REF!,#REF!</definedName>
    <definedName name="A125708666T">#REF!,#REF!</definedName>
    <definedName name="A125708670J">#REF!,#REF!</definedName>
    <definedName name="A125708674T">#REF!,#REF!</definedName>
    <definedName name="A125708678A">#REF!,#REF!</definedName>
    <definedName name="A125708686A">#REF!,#REF!</definedName>
    <definedName name="A125708690T">#REF!,#REF!</definedName>
    <definedName name="A125708694A">#REF!,#REF!</definedName>
    <definedName name="A125708698K">#REF!,#REF!</definedName>
    <definedName name="A125708702R">#REF!,#REF!</definedName>
    <definedName name="A125708706X">#REF!,#REF!</definedName>
    <definedName name="A125708710R">#REF!,#REF!</definedName>
    <definedName name="A125708714X">#REF!,#REF!</definedName>
    <definedName name="A125708718J">#REF!,#REF!</definedName>
    <definedName name="A125708722X">#REF!,#REF!</definedName>
    <definedName name="A125708726J">#REF!,#REF!</definedName>
    <definedName name="A125708730X">#REF!,#REF!</definedName>
    <definedName name="A125708734J">#REF!,#REF!</definedName>
    <definedName name="A125708738T">#REF!,#REF!</definedName>
    <definedName name="A125708742J">#REF!,#REF!</definedName>
    <definedName name="A125708746T">#REF!,#REF!</definedName>
    <definedName name="A125708754T">#REF!,#REF!</definedName>
    <definedName name="A125708758A">#REF!,#REF!</definedName>
    <definedName name="A125708766A">#REF!,#REF!</definedName>
    <definedName name="A125708774A">#REF!,#REF!</definedName>
    <definedName name="A125708778K">#REF!,#REF!</definedName>
    <definedName name="A125708782A">#REF!,#REF!</definedName>
    <definedName name="A125708786K">#REF!,#REF!</definedName>
    <definedName name="A125708790A">#REF!,#REF!</definedName>
    <definedName name="A125708794K">#REF!,#REF!</definedName>
    <definedName name="A125708798V">#REF!,#REF!</definedName>
    <definedName name="A125708802X">#REF!,#REF!</definedName>
    <definedName name="A125708806J">#REF!,#REF!</definedName>
    <definedName name="A125708810X">#REF!,#REF!</definedName>
    <definedName name="A125708814J">#REF!,#REF!</definedName>
    <definedName name="A125708818T">#REF!,#REF!</definedName>
    <definedName name="A125708822J">#REF!,#REF!</definedName>
    <definedName name="A125708826T">#REF!,#REF!</definedName>
    <definedName name="A125708830J">#REF!,#REF!</definedName>
    <definedName name="A125708834T">#REF!,#REF!</definedName>
    <definedName name="A125708842T">#REF!,#REF!</definedName>
    <definedName name="A125708846A">#REF!,#REF!</definedName>
    <definedName name="A125708854A">#REF!,#REF!</definedName>
    <definedName name="A125708862A">#REF!,#REF!</definedName>
    <definedName name="A125708866K">#REF!,#REF!</definedName>
    <definedName name="A125708870A">#REF!,#REF!</definedName>
    <definedName name="A125708874K">#REF!,#REF!</definedName>
    <definedName name="A125708878V">#REF!,#REF!</definedName>
    <definedName name="A125708882K">#REF!,#REF!</definedName>
    <definedName name="A125708886V">#REF!,#REF!</definedName>
    <definedName name="A125708890K">#REF!,#REF!</definedName>
    <definedName name="A125708894V">#REF!,#REF!</definedName>
    <definedName name="A125708898C">#REF!,#REF!</definedName>
    <definedName name="A125708902J">#REF!,#REF!</definedName>
    <definedName name="A125708906T">#REF!,#REF!</definedName>
    <definedName name="A125708910J">#REF!,#REF!</definedName>
    <definedName name="A125708914T">#REF!,#REF!</definedName>
    <definedName name="A125708918A">#REF!,#REF!</definedName>
    <definedName name="A125708922T">#REF!,#REF!</definedName>
    <definedName name="A125708930T">#REF!,#REF!</definedName>
    <definedName name="A125708934A">#REF!,#REF!</definedName>
    <definedName name="A125708942A">#REF!,#REF!</definedName>
    <definedName name="A125708950A">#REF!,#REF!</definedName>
    <definedName name="A125708954K">#REF!,#REF!</definedName>
    <definedName name="A125708958V">#REF!,#REF!</definedName>
    <definedName name="A125708962K">#REF!,#REF!</definedName>
    <definedName name="A125708966V">#REF!,#REF!</definedName>
    <definedName name="A125708970K">#REF!,#REF!</definedName>
    <definedName name="A125708974V">#REF!,#REF!</definedName>
    <definedName name="A125708978C">#REF!,#REF!</definedName>
    <definedName name="A125708982V">#REF!,#REF!</definedName>
    <definedName name="A125708986C">#REF!,#REF!</definedName>
    <definedName name="A125708990V">#REF!,#REF!</definedName>
    <definedName name="A125708994C">#REF!,#REF!</definedName>
    <definedName name="A125708998L">#REF!,#REF!</definedName>
    <definedName name="A125709002V">#REF!,#REF!</definedName>
    <definedName name="A125709006C">#REF!,#REF!</definedName>
    <definedName name="A125709010V">#REF!,#REF!</definedName>
    <definedName name="A125709018L">#REF!,#REF!</definedName>
    <definedName name="A125709022C">#REF!,#REF!</definedName>
    <definedName name="A125709030C">#REF!,#REF!</definedName>
    <definedName name="A125709038W">#REF!,#REF!</definedName>
    <definedName name="A125709042L">#REF!,#REF!</definedName>
    <definedName name="A125709046W">#REF!,#REF!</definedName>
    <definedName name="A125709050L">#REF!,#REF!</definedName>
    <definedName name="A125709054W">#REF!,#REF!</definedName>
    <definedName name="A125709058F">#REF!,#REF!</definedName>
    <definedName name="A125709062W">#REF!,#REF!</definedName>
    <definedName name="A125709066F">#REF!,#REF!</definedName>
    <definedName name="A125709070W">#REF!,#REF!</definedName>
    <definedName name="A125709078R">#REF!,#REF!</definedName>
    <definedName name="A125709082F">#REF!,#REF!</definedName>
    <definedName name="A125709086R">#REF!,#REF!</definedName>
    <definedName name="A125709090F">#REF!,#REF!</definedName>
    <definedName name="A125709094R">#REF!,#REF!</definedName>
    <definedName name="A125709098X">#REF!,#REF!</definedName>
    <definedName name="A125709106L">#REF!,#REF!</definedName>
    <definedName name="A125709110C">#REF!,#REF!</definedName>
    <definedName name="A125709118W">#REF!,#REF!</definedName>
    <definedName name="A125709126W">#REF!,#REF!</definedName>
    <definedName name="A125709130L">#REF!,#REF!</definedName>
    <definedName name="A125709134W">#REF!,#REF!</definedName>
    <definedName name="A125709138F">#REF!,#REF!</definedName>
    <definedName name="A125709142W">#REF!,#REF!</definedName>
    <definedName name="A125709146F">#REF!,#REF!</definedName>
    <definedName name="A125709150W">#REF!,#REF!</definedName>
    <definedName name="A125709154F">#REF!,#REF!</definedName>
    <definedName name="A125709158R">#REF!,#REF!</definedName>
    <definedName name="A125709166R">#REF!,#REF!</definedName>
    <definedName name="A125709170F">#REF!,#REF!</definedName>
    <definedName name="A125709174R">#REF!,#REF!</definedName>
    <definedName name="A125709178X">#REF!,#REF!</definedName>
    <definedName name="A125709182R">#REF!,#REF!</definedName>
    <definedName name="A125709186X">#REF!,#REF!</definedName>
    <definedName name="A125709194X">#REF!,#REF!</definedName>
    <definedName name="A125709198J">#REF!,#REF!</definedName>
    <definedName name="A125709206W">#REF!,#REF!</definedName>
    <definedName name="A125709214W">#REF!,#REF!</definedName>
    <definedName name="A125709218F">#REF!,#REF!</definedName>
    <definedName name="A125709222W">#REF!,#REF!</definedName>
    <definedName name="A125709226F">#REF!,#REF!</definedName>
    <definedName name="A125709230W">#REF!,#REF!</definedName>
    <definedName name="A125709234F">#REF!,#REF!</definedName>
    <definedName name="A125709238R">#REF!,#REF!</definedName>
    <definedName name="A125709242F">#REF!,#REF!</definedName>
    <definedName name="A125709246R">#REF!,#REF!</definedName>
    <definedName name="A125709250F">#REF!,#REF!</definedName>
    <definedName name="A125709254R">#REF!,#REF!</definedName>
    <definedName name="A125709258X">#REF!,#REF!</definedName>
    <definedName name="A125709262R">#REF!,#REF!</definedName>
    <definedName name="A125709266X">#REF!,#REF!</definedName>
    <definedName name="A125709270R">#REF!,#REF!</definedName>
    <definedName name="A125709274X">#REF!,#REF!</definedName>
    <definedName name="A125709282X">#REF!,#REF!</definedName>
    <definedName name="A125709286J">#REF!,#REF!</definedName>
    <definedName name="A125709294J">#REF!,#REF!</definedName>
    <definedName name="A125709302W">#REF!,#REF!</definedName>
    <definedName name="A125709306F">#REF!,#REF!</definedName>
    <definedName name="A125709310W">#REF!,#REF!</definedName>
    <definedName name="A125709314F">#REF!,#REF!</definedName>
    <definedName name="A125709318R">#REF!,#REF!</definedName>
    <definedName name="A125709322F">#REF!,#REF!</definedName>
    <definedName name="A125709326R">#REF!,#REF!</definedName>
    <definedName name="A125709330F">#REF!,#REF!</definedName>
    <definedName name="A125709334R">#REF!,#REF!</definedName>
    <definedName name="A125709338X">#REF!,#REF!</definedName>
    <definedName name="A125709342R">#REF!,#REF!</definedName>
    <definedName name="A125709346X">#REF!,#REF!</definedName>
    <definedName name="A125709350R">#REF!,#REF!</definedName>
    <definedName name="A125709354X">#REF!,#REF!</definedName>
    <definedName name="A125709358J">#REF!,#REF!</definedName>
    <definedName name="A125709362X">#REF!,#REF!</definedName>
    <definedName name="A125709370X">#REF!,#REF!</definedName>
    <definedName name="A125709374J">#REF!,#REF!</definedName>
    <definedName name="A125709382J">#REF!,#REF!</definedName>
    <definedName name="A125709390J">#REF!,#REF!</definedName>
    <definedName name="A125709394T">#REF!,#REF!</definedName>
    <definedName name="A125709398A">#REF!,#REF!</definedName>
    <definedName name="A125709402F">#REF!,#REF!</definedName>
    <definedName name="A125709406R">#REF!,#REF!</definedName>
    <definedName name="A125709410F">#REF!,#REF!</definedName>
    <definedName name="A125709414R">#REF!,#REF!</definedName>
    <definedName name="A125709418X">#REF!,#REF!</definedName>
    <definedName name="A125709422R">#REF!,#REF!</definedName>
    <definedName name="A125709426X">#REF!,#REF!</definedName>
    <definedName name="A125709430R">#REF!,#REF!</definedName>
    <definedName name="A125709434X">#REF!,#REF!</definedName>
    <definedName name="A125709438J">#REF!,#REF!</definedName>
    <definedName name="A125709442X">#REF!,#REF!</definedName>
    <definedName name="A125709446J">#REF!,#REF!</definedName>
    <definedName name="A125709450X">#REF!,#REF!</definedName>
    <definedName name="A125709458T">#REF!,#REF!</definedName>
    <definedName name="A125709462J">#REF!,#REF!</definedName>
    <definedName name="A125709470J">#REF!,#REF!</definedName>
    <definedName name="A125709478A">#REF!,#REF!</definedName>
    <definedName name="A125709482T">#REF!,#REF!</definedName>
    <definedName name="A125709486A">#REF!,#REF!</definedName>
    <definedName name="A125709490T">#REF!,#REF!</definedName>
    <definedName name="A125709494A">#REF!,#REF!</definedName>
    <definedName name="A125709498K">#REF!,#REF!</definedName>
    <definedName name="A125709502R">#REF!,#REF!</definedName>
    <definedName name="A125709506X">#REF!,#REF!</definedName>
    <definedName name="A125709510R">#REF!,#REF!</definedName>
    <definedName name="A125709518J">#REF!,#REF!</definedName>
    <definedName name="A125709522X">#REF!,#REF!</definedName>
    <definedName name="A125709526J">#REF!,#REF!</definedName>
    <definedName name="A125709530X">#REF!,#REF!</definedName>
    <definedName name="A125709534J">#REF!,#REF!</definedName>
    <definedName name="A125709538T">#REF!,#REF!</definedName>
    <definedName name="A125709546T">#REF!,#REF!</definedName>
    <definedName name="A125709550J">#REF!,#REF!</definedName>
    <definedName name="A125709558A">#REF!,#REF!</definedName>
    <definedName name="A125709562T">#REF!,#REF!</definedName>
    <definedName name="A125709566A">#REF!,#REF!</definedName>
    <definedName name="A125709570T">#REF!,#REF!</definedName>
    <definedName name="A125709574A">#REF!,#REF!</definedName>
    <definedName name="A125709578K">#REF!,#REF!</definedName>
    <definedName name="A125709582A">#REF!,#REF!</definedName>
    <definedName name="A125709586K">#REF!,#REF!</definedName>
    <definedName name="A125709590A">#REF!,#REF!</definedName>
    <definedName name="A125709594K">#REF!,#REF!</definedName>
    <definedName name="A125709598V">#REF!,#REF!</definedName>
    <definedName name="A125709602X">#REF!,#REF!</definedName>
    <definedName name="A125709606J">#REF!,#REF!</definedName>
    <definedName name="A125709610X">#REF!,#REF!</definedName>
    <definedName name="A125709614J">#REF!,#REF!</definedName>
    <definedName name="A125709618T">#REF!,#REF!</definedName>
    <definedName name="A125709622J">#REF!,#REF!</definedName>
    <definedName name="A125709626T">#REF!,#REF!</definedName>
    <definedName name="A125709630J">#REF!,#REF!</definedName>
    <definedName name="A125709634T">#REF!,#REF!</definedName>
    <definedName name="A125709638A">#REF!,#REF!</definedName>
    <definedName name="A125709642T">#REF!,#REF!</definedName>
    <definedName name="A125709646A">#REF!,#REF!</definedName>
    <definedName name="A125709650T">#REF!,#REF!</definedName>
    <definedName name="A125709654A">#REF!,#REF!</definedName>
    <definedName name="A125709658K">#REF!,#REF!</definedName>
    <definedName name="A125709662A">#REF!,#REF!</definedName>
    <definedName name="A125709666K">#REF!,#REF!</definedName>
    <definedName name="A125709670A">#REF!,#REF!</definedName>
    <definedName name="A125709674K">#REF!,#REF!</definedName>
    <definedName name="A125709678V">#REF!,#REF!</definedName>
    <definedName name="A125709682K">#REF!,#REF!</definedName>
    <definedName name="A125709686V">#REF!,#REF!</definedName>
    <definedName name="A125709690K">#REF!,#REF!</definedName>
    <definedName name="A125709694V">#REF!,#REF!</definedName>
    <definedName name="A125709698C">#REF!,#REF!</definedName>
    <definedName name="A125709702J">#REF!,#REF!</definedName>
    <definedName name="A125709706T">#REF!,#REF!</definedName>
    <definedName name="A125709710J">#REF!,#REF!</definedName>
    <definedName name="A125709714T">#REF!,#REF!</definedName>
    <definedName name="A125709718A">#REF!,#REF!</definedName>
    <definedName name="A125709722T">#REF!,#REF!</definedName>
    <definedName name="A125709726A">#REF!,#REF!</definedName>
    <definedName name="A125709730T">#REF!,#REF!</definedName>
    <definedName name="A125709734A">#REF!,#REF!</definedName>
    <definedName name="A125709738K">#REF!,#REF!</definedName>
    <definedName name="A125709742A">#REF!,#REF!</definedName>
    <definedName name="A125709746K">#REF!,#REF!</definedName>
    <definedName name="A125709750A">#REF!,#REF!</definedName>
    <definedName name="A125709754K">#REF!,#REF!</definedName>
    <definedName name="A125709758V">#REF!,#REF!</definedName>
    <definedName name="A125709762K">#REF!,#REF!</definedName>
    <definedName name="A125709766V">#REF!,#REF!</definedName>
    <definedName name="A125709770K">#REF!,#REF!</definedName>
    <definedName name="A125709774V">#REF!,#REF!</definedName>
    <definedName name="A125709778C">#REF!,#REF!</definedName>
    <definedName name="A125709782V">#REF!,#REF!</definedName>
    <definedName name="A125709786C">#REF!,#REF!</definedName>
    <definedName name="A125709790V">#REF!,#REF!</definedName>
    <definedName name="A125709794C">#REF!,#REF!</definedName>
    <definedName name="A125709798L">#REF!,#REF!</definedName>
    <definedName name="A125709802T">#REF!,#REF!</definedName>
    <definedName name="A125709806A">#REF!,#REF!</definedName>
    <definedName name="A125709810T">#REF!,#REF!</definedName>
    <definedName name="A125709814A">#REF!,#REF!</definedName>
    <definedName name="A125709818K">#REF!,#REF!</definedName>
    <definedName name="A125709822A">#REF!,#REF!</definedName>
    <definedName name="A125709826K">#REF!,#REF!</definedName>
    <definedName name="A125709830A">#REF!,#REF!</definedName>
    <definedName name="A125709834K">#REF!,#REF!</definedName>
    <definedName name="A125709838V">#REF!,#REF!</definedName>
    <definedName name="A125709842K">#REF!,#REF!</definedName>
    <definedName name="A125709846V">#REF!,#REF!</definedName>
    <definedName name="A125709850K">#REF!,#REF!</definedName>
    <definedName name="A125709854V">#REF!,#REF!</definedName>
    <definedName name="A125709858C">#REF!,#REF!</definedName>
    <definedName name="A125709862V">#REF!,#REF!</definedName>
    <definedName name="A125709866C">#REF!,#REF!</definedName>
    <definedName name="A125709870V">#REF!,#REF!</definedName>
    <definedName name="A125709874C">#REF!,#REF!</definedName>
    <definedName name="A125709878L">#REF!,#REF!</definedName>
    <definedName name="A125709882C">#REF!,#REF!</definedName>
    <definedName name="A125709886L">#REF!,#REF!</definedName>
    <definedName name="A125709890C">#REF!,#REF!</definedName>
    <definedName name="A125709894L">#REF!,#REF!</definedName>
    <definedName name="A125709898W">#REF!,#REF!</definedName>
    <definedName name="A125709902A">#REF!,#REF!</definedName>
    <definedName name="A125709906K">#REF!,#REF!</definedName>
    <definedName name="A125709910A">#REF!,#REF!</definedName>
    <definedName name="A125709914K">#REF!,#REF!</definedName>
    <definedName name="A125709918V">#REF!,#REF!</definedName>
    <definedName name="A125709922K">#REF!,#REF!</definedName>
    <definedName name="A125709926V">#REF!,#REF!</definedName>
    <definedName name="A125709930K">#REF!,#REF!</definedName>
    <definedName name="A125709934V">#REF!,#REF!</definedName>
    <definedName name="A125709938C">#REF!,#REF!</definedName>
    <definedName name="A125709942V">#REF!,#REF!</definedName>
    <definedName name="A125709946C">#REF!,#REF!</definedName>
    <definedName name="A125709950V">#REF!,#REF!</definedName>
    <definedName name="A125709954C">#REF!,#REF!</definedName>
    <definedName name="A125709958L">#REF!,#REF!</definedName>
    <definedName name="A125709962C">#REF!,#REF!</definedName>
    <definedName name="A125709966L">#REF!,#REF!</definedName>
    <definedName name="A125709970C">#REF!,#REF!</definedName>
    <definedName name="A125709974L">#REF!,#REF!</definedName>
    <definedName name="A125709978W">#REF!,#REF!</definedName>
    <definedName name="A125709982L">#REF!,#REF!</definedName>
    <definedName name="A125709986W">#REF!,#REF!</definedName>
    <definedName name="A125709990L">#REF!,#REF!</definedName>
    <definedName name="A125709994W">#REF!,#REF!</definedName>
    <definedName name="A125709998F">#REF!,#REF!</definedName>
    <definedName name="A125710002T">#REF!,#REF!</definedName>
    <definedName name="A125710006A">#REF!,#REF!</definedName>
    <definedName name="A125710010T">#REF!,#REF!</definedName>
    <definedName name="A125710014A">#REF!,#REF!</definedName>
    <definedName name="A125710018K">#REF!,#REF!</definedName>
    <definedName name="A125710022A">#REF!,#REF!</definedName>
    <definedName name="A125710026K">#REF!,#REF!</definedName>
    <definedName name="A125710030A">#REF!,#REF!</definedName>
    <definedName name="A125710034K">#REF!,#REF!</definedName>
    <definedName name="A125710038V">#REF!,#REF!</definedName>
    <definedName name="A125710042K">#REF!,#REF!</definedName>
    <definedName name="A125710046V">#REF!,#REF!</definedName>
    <definedName name="A125710050K">#REF!,#REF!</definedName>
    <definedName name="A125710054V">#REF!,#REF!</definedName>
    <definedName name="A125710058C">#REF!,#REF!</definedName>
    <definedName name="A125710062V">#REF!,#REF!</definedName>
    <definedName name="A125710066C">#REF!,#REF!</definedName>
    <definedName name="A125710070V">#REF!,#REF!</definedName>
    <definedName name="A125710074C">#REF!,#REF!</definedName>
    <definedName name="A125710078L">#REF!,#REF!</definedName>
    <definedName name="A125710082C">#REF!,#REF!</definedName>
    <definedName name="A125710086L">#REF!,#REF!</definedName>
    <definedName name="A125710090C">#REF!,#REF!</definedName>
    <definedName name="A125710094L">#REF!,#REF!</definedName>
    <definedName name="A125710098W">#REF!,#REF!</definedName>
    <definedName name="A125710102A">#REF!,#REF!</definedName>
    <definedName name="A125710106K">#REF!,#REF!</definedName>
    <definedName name="A125710110A">#REF!,#REF!</definedName>
    <definedName name="A125710114K">#REF!,#REF!</definedName>
    <definedName name="A125710118V">#REF!,#REF!</definedName>
    <definedName name="A125710122K">#REF!,#REF!</definedName>
    <definedName name="A125710126V">#REF!,#REF!</definedName>
    <definedName name="A125710130K">#REF!,#REF!</definedName>
    <definedName name="A125710134V">#REF!,#REF!</definedName>
    <definedName name="A125710138C">#REF!,#REF!</definedName>
    <definedName name="A125710142V">#REF!,#REF!</definedName>
    <definedName name="A125710146C">#REF!,#REF!</definedName>
    <definedName name="A125710150V">#REF!,#REF!</definedName>
    <definedName name="A125710154C">#REF!,#REF!</definedName>
    <definedName name="A125710158L">#REF!,#REF!</definedName>
    <definedName name="A125710162C">#REF!,#REF!</definedName>
    <definedName name="A125710166L">#REF!,#REF!</definedName>
    <definedName name="A125710170C">#REF!,#REF!</definedName>
    <definedName name="A125710174L">#REF!,#REF!</definedName>
    <definedName name="A125710178W">#REF!,#REF!</definedName>
    <definedName name="A125710182L">#REF!,#REF!</definedName>
    <definedName name="A125710186W">#REF!,#REF!</definedName>
    <definedName name="A125710190L">#REF!,#REF!</definedName>
    <definedName name="A125710194W">#REF!,#REF!</definedName>
    <definedName name="A125710198F">#REF!,#REF!</definedName>
    <definedName name="A125710202K">#REF!,#REF!</definedName>
    <definedName name="A125710206V">#REF!,#REF!</definedName>
    <definedName name="A125710210K">#REF!,#REF!</definedName>
    <definedName name="A125710214V">#REF!,#REF!</definedName>
    <definedName name="A125710218C">#REF!,#REF!</definedName>
    <definedName name="A125710222V">#REF!,#REF!</definedName>
    <definedName name="A125710226C">#REF!,#REF!</definedName>
    <definedName name="A125710230V">#REF!,#REF!</definedName>
    <definedName name="A125710234C">#REF!,#REF!</definedName>
    <definedName name="A125710238L">#REF!,#REF!</definedName>
    <definedName name="A125710242C">#REF!,#REF!</definedName>
    <definedName name="A125710246L">#REF!,#REF!</definedName>
    <definedName name="A125710250C">#REF!,#REF!</definedName>
    <definedName name="A125710254L">#REF!,#REF!</definedName>
    <definedName name="A125710258W">#REF!,#REF!</definedName>
    <definedName name="A125710262L">#REF!,#REF!</definedName>
    <definedName name="A125710266W">#REF!,#REF!</definedName>
    <definedName name="A125710270L">#REF!,#REF!</definedName>
    <definedName name="A125710274W">#REF!,#REF!</definedName>
    <definedName name="A125710278F">#REF!,#REF!</definedName>
    <definedName name="A125710282W">#REF!,#REF!</definedName>
    <definedName name="A125710286F">#REF!,#REF!</definedName>
    <definedName name="A125710290W">#REF!,#REF!</definedName>
    <definedName name="A125710294F">#REF!,#REF!</definedName>
    <definedName name="A125710298R">#REF!,#REF!</definedName>
    <definedName name="A125710302V">#REF!,#REF!</definedName>
    <definedName name="A125710306C">#REF!,#REF!</definedName>
    <definedName name="A125710310V">#REF!,#REF!</definedName>
    <definedName name="A125710314C">#REF!,#REF!</definedName>
    <definedName name="A125710318L">#REF!,#REF!</definedName>
    <definedName name="A125710322C">#REF!,#REF!</definedName>
    <definedName name="A125710326L">#REF!,#REF!</definedName>
    <definedName name="A125710330C">#REF!,#REF!</definedName>
    <definedName name="A125710334L">#REF!,#REF!</definedName>
    <definedName name="A125710338W">#REF!,#REF!</definedName>
    <definedName name="A125710342L">#REF!,#REF!</definedName>
    <definedName name="A125710346W">#REF!,#REF!</definedName>
    <definedName name="A125710350L">#REF!,#REF!</definedName>
    <definedName name="A125710354W">#REF!,#REF!</definedName>
    <definedName name="A125710358F">#REF!,#REF!</definedName>
    <definedName name="A125710362W">#REF!,#REF!</definedName>
    <definedName name="A125710366F">#REF!,#REF!</definedName>
    <definedName name="A125710370W">#REF!,#REF!</definedName>
    <definedName name="A125710374F">#REF!,#REF!</definedName>
    <definedName name="A125710378R">#REF!,#REF!</definedName>
    <definedName name="A125710382F">#REF!,#REF!</definedName>
    <definedName name="A125710386R">#REF!,#REF!</definedName>
    <definedName name="A125710390F">#REF!,#REF!</definedName>
    <definedName name="A125710394R">#REF!,#REF!</definedName>
    <definedName name="A125710398X">#REF!,#REF!</definedName>
    <definedName name="A125710402C">#REF!,#REF!</definedName>
    <definedName name="A125710406L">#REF!,#REF!</definedName>
    <definedName name="A125710410C">#REF!,#REF!</definedName>
    <definedName name="A125710414L">#REF!,#REF!</definedName>
    <definedName name="A125710418W">#REF!,#REF!</definedName>
    <definedName name="A125710422L">#REF!,#REF!</definedName>
    <definedName name="A125710426W">#REF!,#REF!</definedName>
    <definedName name="A125710430L">#REF!,#REF!</definedName>
    <definedName name="A125710434W">#REF!,#REF!</definedName>
    <definedName name="A125717478A">#REF!,#REF!</definedName>
    <definedName name="A125717482T">#REF!,#REF!</definedName>
    <definedName name="A125717486A">#REF!,#REF!</definedName>
    <definedName name="A125717490T">#REF!,#REF!</definedName>
    <definedName name="A125717494A">#REF!,#REF!</definedName>
    <definedName name="A125717498K">#REF!,#REF!</definedName>
    <definedName name="A125717502R">#REF!,#REF!</definedName>
    <definedName name="A125717506X">#REF!,#REF!</definedName>
    <definedName name="A125717510R">#REF!,#REF!</definedName>
    <definedName name="A125717514X">#REF!,#REF!</definedName>
    <definedName name="A125717518J">#REF!,#REF!</definedName>
    <definedName name="A125717522X">#REF!,#REF!</definedName>
    <definedName name="A125717526J">#REF!,#REF!</definedName>
    <definedName name="A125717530X">#REF!,#REF!</definedName>
    <definedName name="A125717534J">#REF!,#REF!</definedName>
    <definedName name="A125717538T">#REF!,#REF!</definedName>
    <definedName name="A125717542J">#REF!,#REF!</definedName>
    <definedName name="A125717546T">#REF!,#REF!</definedName>
    <definedName name="A125717550J">#REF!,#REF!</definedName>
    <definedName name="A125717554T">#REF!,#REF!</definedName>
    <definedName name="A125717558A">#REF!,#REF!</definedName>
    <definedName name="A125717562T">#REF!,#REF!</definedName>
    <definedName name="A125717566A">#REF!,#REF!</definedName>
    <definedName name="A125717570T">#REF!,#REF!</definedName>
    <definedName name="A125717574A">#REF!,#REF!</definedName>
    <definedName name="A125717578K">#REF!,#REF!</definedName>
    <definedName name="A125717582A">#REF!,#REF!</definedName>
    <definedName name="A125717586K">#REF!,#REF!</definedName>
    <definedName name="A125717590A">#REF!,#REF!</definedName>
    <definedName name="A125717594K">#REF!,#REF!</definedName>
    <definedName name="A125717598V">#REF!,#REF!</definedName>
    <definedName name="A125717602X">#REF!,#REF!</definedName>
    <definedName name="A125717606J">#REF!,#REF!</definedName>
    <definedName name="A125717610X">#REF!,#REF!</definedName>
    <definedName name="A125717614J">#REF!,#REF!</definedName>
    <definedName name="A125717618T">#REF!,#REF!</definedName>
    <definedName name="A125717622J">#REF!,#REF!</definedName>
    <definedName name="A125717626T">#REF!,#REF!</definedName>
    <definedName name="A125717630J">#REF!,#REF!</definedName>
    <definedName name="A125717634T">#REF!,#REF!</definedName>
    <definedName name="A125717638A">#REF!,#REF!</definedName>
    <definedName name="A125717642T">#REF!,#REF!</definedName>
    <definedName name="A125717646A">#REF!,#REF!</definedName>
    <definedName name="A125717650T">#REF!,#REF!</definedName>
    <definedName name="A125717654A">#REF!,#REF!</definedName>
    <definedName name="A125717658K">#REF!,#REF!</definedName>
    <definedName name="A125717662A">#REF!,#REF!</definedName>
    <definedName name="A125717666K">#REF!,#REF!</definedName>
    <definedName name="A125717670A">#REF!,#REF!</definedName>
    <definedName name="A125717674K">#REF!,#REF!</definedName>
    <definedName name="A125717678V">#REF!,#REF!</definedName>
    <definedName name="A125717682K">#REF!,#REF!</definedName>
    <definedName name="A125717686V">#REF!,#REF!</definedName>
    <definedName name="A125717690K">#REF!,#REF!</definedName>
    <definedName name="A125717694V">#REF!,#REF!</definedName>
    <definedName name="A125717698C">#REF!,#REF!</definedName>
    <definedName name="A125717702J">#REF!,#REF!</definedName>
    <definedName name="A125717706T">#REF!,#REF!</definedName>
    <definedName name="A125717710J">#REF!,#REF!</definedName>
    <definedName name="A125717714T">#REF!,#REF!</definedName>
    <definedName name="A125717718A">#REF!,#REF!</definedName>
    <definedName name="A125717722T">#REF!,#REF!</definedName>
    <definedName name="A125717726A">#REF!,#REF!</definedName>
    <definedName name="A125717730T">#REF!,#REF!</definedName>
    <definedName name="A125717734A">#REF!,#REF!</definedName>
    <definedName name="A125717738K">#REF!,#REF!</definedName>
    <definedName name="A125717742A">#REF!,#REF!</definedName>
    <definedName name="A125717746K">#REF!,#REF!</definedName>
    <definedName name="A125717750A">#REF!,#REF!</definedName>
    <definedName name="A125717754K">#REF!,#REF!</definedName>
    <definedName name="A125717758V">#REF!,#REF!</definedName>
    <definedName name="A125717762K">#REF!,#REF!</definedName>
    <definedName name="A125717766V">#REF!,#REF!</definedName>
    <definedName name="A125717770K">#REF!,#REF!</definedName>
    <definedName name="A125717774V">#REF!,#REF!</definedName>
    <definedName name="A125717778C">#REF!,#REF!</definedName>
    <definedName name="A125717782V">#REF!,#REF!</definedName>
    <definedName name="A125717786C">#REF!,#REF!</definedName>
    <definedName name="A125717790V">#REF!,#REF!</definedName>
    <definedName name="A125717794C">#REF!,#REF!</definedName>
    <definedName name="A125717798L">#REF!,#REF!</definedName>
    <definedName name="A125717802T">#REF!,#REF!</definedName>
    <definedName name="A125717806A">#REF!,#REF!</definedName>
    <definedName name="A125717810T">#REF!,#REF!</definedName>
    <definedName name="A125717814A">#REF!,#REF!</definedName>
    <definedName name="A125717818K">#REF!,#REF!</definedName>
    <definedName name="A125717822A">#REF!,#REF!</definedName>
    <definedName name="A125717826K">#REF!,#REF!</definedName>
    <definedName name="A125717830A">#REF!,#REF!</definedName>
    <definedName name="A125717834K">#REF!,#REF!</definedName>
    <definedName name="A125717838V">#REF!,#REF!</definedName>
    <definedName name="A125717842K">#REF!,#REF!</definedName>
    <definedName name="A125717846V">#REF!,#REF!</definedName>
    <definedName name="A125717850K">#REF!,#REF!</definedName>
    <definedName name="A125717854V">#REF!,#REF!</definedName>
    <definedName name="A125717858C">#REF!,#REF!</definedName>
    <definedName name="A125717862V">#REF!,#REF!</definedName>
    <definedName name="A125717866C">#REF!,#REF!</definedName>
    <definedName name="A125717870V">#REF!,#REF!</definedName>
    <definedName name="A125717874C">#REF!,#REF!</definedName>
    <definedName name="A125717878L">#REF!,#REF!</definedName>
    <definedName name="A125717882C">#REF!,#REF!</definedName>
    <definedName name="A125717886L">#REF!,#REF!</definedName>
    <definedName name="A125717890C">#REF!,#REF!</definedName>
    <definedName name="A125717894L">#REF!,#REF!</definedName>
    <definedName name="A125717898W">#REF!,#REF!</definedName>
    <definedName name="A125717902A">#REF!,#REF!</definedName>
    <definedName name="A125717906K">#REF!,#REF!</definedName>
    <definedName name="A125717910A">#REF!,#REF!</definedName>
    <definedName name="A125717914K">#REF!,#REF!</definedName>
    <definedName name="A125717918V">#REF!,#REF!</definedName>
    <definedName name="A125717922K">#REF!,#REF!</definedName>
    <definedName name="A125717926V">#REF!,#REF!</definedName>
    <definedName name="A125717930K">#REF!,#REF!</definedName>
    <definedName name="A125717934V">#REF!,#REF!</definedName>
    <definedName name="A125717938C">#REF!,#REF!</definedName>
    <definedName name="A125717942V">#REF!,#REF!</definedName>
    <definedName name="A125717946C">#REF!,#REF!</definedName>
    <definedName name="A125717950V">#REF!,#REF!</definedName>
    <definedName name="A125717954C">#REF!,#REF!</definedName>
    <definedName name="A125717958L">#REF!,#REF!</definedName>
    <definedName name="A125717962C">#REF!,#REF!</definedName>
    <definedName name="A125717966L">#REF!,#REF!</definedName>
    <definedName name="A125717970C">#REF!,#REF!</definedName>
    <definedName name="A125717974L">#REF!,#REF!</definedName>
    <definedName name="A125717978W">#REF!,#REF!</definedName>
    <definedName name="A125717982L">#REF!,#REF!</definedName>
    <definedName name="A125717986W">#REF!,#REF!</definedName>
    <definedName name="A125717990L">#REF!,#REF!</definedName>
    <definedName name="A125717994W">#REF!,#REF!</definedName>
    <definedName name="A125717998F">#REF!,#REF!</definedName>
    <definedName name="A125718002L">#REF!,#REF!</definedName>
    <definedName name="A125718006W">#REF!,#REF!</definedName>
    <definedName name="A125718010L">#REF!,#REF!</definedName>
    <definedName name="A125718014W">#REF!,#REF!</definedName>
    <definedName name="A125718018F">#REF!,#REF!</definedName>
    <definedName name="A125718022W">#REF!,#REF!</definedName>
    <definedName name="A125718026F">#REF!,#REF!</definedName>
    <definedName name="A125718030W">#REF!,#REF!</definedName>
    <definedName name="A125718034F">#REF!,#REF!</definedName>
    <definedName name="A125718038R">#REF!,#REF!</definedName>
    <definedName name="A125718042F">#REF!,#REF!</definedName>
    <definedName name="A125718046R">#REF!,#REF!</definedName>
    <definedName name="A125718050F">#REF!,#REF!</definedName>
    <definedName name="A125718054R">#REF!,#REF!</definedName>
    <definedName name="A125718058X">#REF!,#REF!</definedName>
    <definedName name="A125718062R">#REF!,#REF!</definedName>
    <definedName name="A125718066X">#REF!,#REF!</definedName>
    <definedName name="A125718070R">#REF!,#REF!</definedName>
    <definedName name="A125718074X">#REF!,#REF!</definedName>
    <definedName name="A125718078J">#REF!,#REF!</definedName>
    <definedName name="A125718082X">#REF!,#REF!</definedName>
    <definedName name="A125718086J">#REF!,#REF!</definedName>
    <definedName name="A125718090X">#REF!,#REF!</definedName>
    <definedName name="A125718094J">#REF!,#REF!</definedName>
    <definedName name="A125718098T">#REF!,#REF!</definedName>
    <definedName name="A125718102W">#REF!,#REF!</definedName>
    <definedName name="A125718106F">#REF!,#REF!</definedName>
    <definedName name="A125718110W">#REF!,#REF!</definedName>
    <definedName name="A125718114F">#REF!,#REF!</definedName>
    <definedName name="A125718118R">#REF!,#REF!</definedName>
    <definedName name="A125718122F">#REF!,#REF!</definedName>
    <definedName name="A125718126R">#REF!,#REF!</definedName>
    <definedName name="A125718130F">#REF!,#REF!</definedName>
    <definedName name="A125718134R">#REF!,#REF!</definedName>
    <definedName name="A125718138X">#REF!,#REF!</definedName>
    <definedName name="A125718142R">#REF!,#REF!</definedName>
    <definedName name="A125718146X">#REF!,#REF!</definedName>
    <definedName name="A125718150R">#REF!,#REF!</definedName>
    <definedName name="A125718154X">#REF!,#REF!</definedName>
    <definedName name="A125718158J">#REF!,#REF!</definedName>
    <definedName name="A125718162X">#REF!,#REF!</definedName>
    <definedName name="A125718166J">#REF!,#REF!</definedName>
    <definedName name="A125718170X">#REF!,#REF!</definedName>
    <definedName name="A125718174J">#REF!,#REF!</definedName>
    <definedName name="A125718178T">#REF!,#REF!</definedName>
    <definedName name="A125718182J">#REF!,#REF!</definedName>
    <definedName name="A125718186T">#REF!,#REF!</definedName>
    <definedName name="A125718190J">#REF!,#REF!</definedName>
    <definedName name="A125718194T">#REF!,#REF!</definedName>
    <definedName name="A125718198A">#REF!,#REF!</definedName>
    <definedName name="A125718202F">#REF!,#REF!</definedName>
    <definedName name="A125718206R">#REF!,#REF!</definedName>
    <definedName name="A125718210F">#REF!,#REF!</definedName>
    <definedName name="A125718214R">#REF!,#REF!</definedName>
    <definedName name="A125718218X">#REF!,#REF!</definedName>
    <definedName name="A125718222R">#REF!,#REF!</definedName>
    <definedName name="A125718226X">#REF!,#REF!</definedName>
    <definedName name="A125718230R">#REF!,#REF!</definedName>
    <definedName name="A125718234X">#REF!,#REF!</definedName>
    <definedName name="A125718238J">#REF!,#REF!</definedName>
    <definedName name="A125718242X">#REF!,#REF!</definedName>
    <definedName name="A125718246J">#REF!,#REF!</definedName>
    <definedName name="A125718250X">#REF!,#REF!</definedName>
    <definedName name="A125718254J">#REF!,#REF!</definedName>
    <definedName name="A125718258T">#REF!,#REF!</definedName>
    <definedName name="A125718262J">#REF!,#REF!</definedName>
    <definedName name="A125718266T">#REF!,#REF!</definedName>
    <definedName name="A125718270J">#REF!,#REF!</definedName>
    <definedName name="A125718274T">#REF!,#REF!</definedName>
    <definedName name="A125718278A">#REF!,#REF!</definedName>
    <definedName name="A125718282T">#REF!,#REF!</definedName>
    <definedName name="A125718286A">#REF!,#REF!</definedName>
    <definedName name="A125718290T">#REF!,#REF!</definedName>
    <definedName name="A125718294A">#REF!,#REF!</definedName>
    <definedName name="A125718298K">#REF!,#REF!</definedName>
    <definedName name="A125718302R">#REF!,#REF!</definedName>
    <definedName name="A125718306X">#REF!,#REF!</definedName>
    <definedName name="A125718310R">#REF!,#REF!</definedName>
    <definedName name="A125718314X">#REF!,#REF!</definedName>
    <definedName name="A125718318J">#REF!,#REF!</definedName>
    <definedName name="A125718322X">#REF!,#REF!</definedName>
    <definedName name="A125718326J">#REF!,#REF!</definedName>
    <definedName name="A125718330X">#REF!,#REF!</definedName>
    <definedName name="A125718334J">#REF!,#REF!</definedName>
    <definedName name="A125718338T">#REF!,#REF!</definedName>
    <definedName name="A125718342J">#REF!,#REF!</definedName>
    <definedName name="A125718346T">#REF!,#REF!</definedName>
    <definedName name="A125718350J">#REF!,#REF!</definedName>
    <definedName name="A125718354T">#REF!,#REF!</definedName>
    <definedName name="A125725398A">#REF!,#REF!</definedName>
    <definedName name="A125725402F">#REF!,#REF!</definedName>
    <definedName name="A125725406R">#REF!,#REF!</definedName>
    <definedName name="A125725410F">#REF!,#REF!</definedName>
    <definedName name="A125725414R">#REF!,#REF!</definedName>
    <definedName name="A125725418X">#REF!,#REF!</definedName>
    <definedName name="A125725422R">#REF!,#REF!</definedName>
    <definedName name="A125725426X">#REF!,#REF!</definedName>
    <definedName name="A125725430R">#REF!,#REF!</definedName>
    <definedName name="A125725434X">#REF!,#REF!</definedName>
    <definedName name="A125725438J">#REF!,#REF!</definedName>
    <definedName name="A125725442X">#REF!,#REF!</definedName>
    <definedName name="A125725446J">#REF!,#REF!</definedName>
    <definedName name="A125725450X">#REF!,#REF!</definedName>
    <definedName name="A125725454J">#REF!,#REF!</definedName>
    <definedName name="A125725458T">#REF!,#REF!</definedName>
    <definedName name="A125725462J">#REF!,#REF!</definedName>
    <definedName name="A125725466T">#REF!,#REF!</definedName>
    <definedName name="A125725470J">#REF!,#REF!</definedName>
    <definedName name="A125725474T">#REF!,#REF!</definedName>
    <definedName name="A125725478A">#REF!,#REF!</definedName>
    <definedName name="A125725482T">#REF!,#REF!</definedName>
    <definedName name="A125725486A">#REF!,#REF!</definedName>
    <definedName name="A125725490T">#REF!,#REF!</definedName>
    <definedName name="A125725494A">#REF!,#REF!</definedName>
    <definedName name="A125725498K">#REF!,#REF!</definedName>
    <definedName name="A125725502R">#REF!,#REF!</definedName>
    <definedName name="A125725506X">#REF!,#REF!</definedName>
    <definedName name="A125725510R">#REF!,#REF!</definedName>
    <definedName name="A125725514X">#REF!,#REF!</definedName>
    <definedName name="A125725518J">#REF!,#REF!</definedName>
    <definedName name="A125725522X">#REF!,#REF!</definedName>
    <definedName name="A125725526J">#REF!,#REF!</definedName>
    <definedName name="A125725530X">#REF!,#REF!</definedName>
    <definedName name="A125725534J">#REF!,#REF!</definedName>
    <definedName name="A125725538T">#REF!,#REF!</definedName>
    <definedName name="A125725542J">#REF!,#REF!</definedName>
    <definedName name="A125725546T">#REF!,#REF!</definedName>
    <definedName name="A125725550J">#REF!,#REF!</definedName>
    <definedName name="A125725554T">#REF!,#REF!</definedName>
    <definedName name="A125725558A">#REF!,#REF!</definedName>
    <definedName name="A125725562T">#REF!,#REF!</definedName>
    <definedName name="A125725566A">#REF!,#REF!</definedName>
    <definedName name="A125725570T">#REF!,#REF!</definedName>
    <definedName name="A125725574A">#REF!,#REF!</definedName>
    <definedName name="A125725578K">#REF!,#REF!</definedName>
    <definedName name="A125725582A">#REF!,#REF!</definedName>
    <definedName name="A125725586K">#REF!,#REF!</definedName>
    <definedName name="A125725590A">#REF!,#REF!</definedName>
    <definedName name="A125725594K">#REF!,#REF!</definedName>
    <definedName name="A125725598V">#REF!,#REF!</definedName>
    <definedName name="A125725602X">#REF!,#REF!</definedName>
    <definedName name="A125725606J">#REF!,#REF!</definedName>
    <definedName name="A125725610X">#REF!,#REF!</definedName>
    <definedName name="A125725614J">#REF!,#REF!</definedName>
    <definedName name="A125725618T">#REF!,#REF!</definedName>
    <definedName name="A125725622J">#REF!,#REF!</definedName>
    <definedName name="A125725626T">#REF!,#REF!</definedName>
    <definedName name="A125725630J">#REF!,#REF!</definedName>
    <definedName name="A125725634T">#REF!,#REF!</definedName>
    <definedName name="A125725638A">#REF!,#REF!</definedName>
    <definedName name="A125725642T">#REF!,#REF!</definedName>
    <definedName name="A125725646A">#REF!,#REF!</definedName>
    <definedName name="A125725650T">#REF!,#REF!</definedName>
    <definedName name="A125725654A">#REF!,#REF!</definedName>
    <definedName name="A125725658K">#REF!,#REF!</definedName>
    <definedName name="A125725662A">#REF!,#REF!</definedName>
    <definedName name="A125725666K">#REF!,#REF!</definedName>
    <definedName name="A125725670A">#REF!,#REF!</definedName>
    <definedName name="A125725674K">#REF!,#REF!</definedName>
    <definedName name="A125725678V">#REF!,#REF!</definedName>
    <definedName name="A125725682K">#REF!,#REF!</definedName>
    <definedName name="A125725686V">#REF!,#REF!</definedName>
    <definedName name="A125725690K">#REF!,#REF!</definedName>
    <definedName name="A125725694V">#REF!,#REF!</definedName>
    <definedName name="A125725698C">#REF!,#REF!</definedName>
    <definedName name="A125725702J">#REF!,#REF!</definedName>
    <definedName name="A125725706T">#REF!,#REF!</definedName>
    <definedName name="A125725710J">#REF!,#REF!</definedName>
    <definedName name="A125725714T">#REF!,#REF!</definedName>
    <definedName name="A125725718A">#REF!,#REF!</definedName>
    <definedName name="A125725722T">#REF!,#REF!</definedName>
    <definedName name="A125725726A">#REF!,#REF!</definedName>
    <definedName name="A125725730T">#REF!,#REF!</definedName>
    <definedName name="A125725734A">#REF!,#REF!</definedName>
    <definedName name="A125725738K">#REF!,#REF!</definedName>
    <definedName name="A125725742A">#REF!,#REF!</definedName>
    <definedName name="A125725746K">#REF!,#REF!</definedName>
    <definedName name="A125725750A">#REF!,#REF!</definedName>
    <definedName name="A125725754K">#REF!,#REF!</definedName>
    <definedName name="A125725758V">#REF!,#REF!</definedName>
    <definedName name="A125725762K">#REF!,#REF!</definedName>
    <definedName name="A125725766V">#REF!,#REF!</definedName>
    <definedName name="A125725770K">#REF!,#REF!</definedName>
    <definedName name="A125725774V">#REF!,#REF!</definedName>
    <definedName name="A125725778C">#REF!,#REF!</definedName>
    <definedName name="A125725782V">#REF!,#REF!</definedName>
    <definedName name="A125725786C">#REF!,#REF!</definedName>
    <definedName name="A125725790V">#REF!,#REF!</definedName>
    <definedName name="A125725794C">#REF!,#REF!</definedName>
    <definedName name="A125725798L">#REF!,#REF!</definedName>
    <definedName name="A125725802T">#REF!,#REF!</definedName>
    <definedName name="A125725806A">#REF!,#REF!</definedName>
    <definedName name="A125725810T">#REF!,#REF!</definedName>
    <definedName name="A125725814A">#REF!,#REF!</definedName>
    <definedName name="A125725818K">#REF!,#REF!</definedName>
    <definedName name="A125725822A">#REF!,#REF!</definedName>
    <definedName name="A125725826K">#REF!,#REF!</definedName>
    <definedName name="A125725830A">#REF!,#REF!</definedName>
    <definedName name="A125725834K">#REF!,#REF!</definedName>
    <definedName name="A125725838V">#REF!,#REF!</definedName>
    <definedName name="A125725842K">#REF!,#REF!</definedName>
    <definedName name="A125725846V">#REF!,#REF!</definedName>
    <definedName name="A125725850K">#REF!,#REF!</definedName>
    <definedName name="A125725854V">#REF!,#REF!</definedName>
    <definedName name="A125725858C">#REF!,#REF!</definedName>
    <definedName name="A125725862V">#REF!,#REF!</definedName>
    <definedName name="A125725866C">#REF!,#REF!</definedName>
    <definedName name="A125725870V">#REF!,#REF!</definedName>
    <definedName name="A125725874C">#REF!,#REF!</definedName>
    <definedName name="A125725878L">#REF!,#REF!</definedName>
    <definedName name="A125725882C">#REF!,#REF!</definedName>
    <definedName name="A125725886L">#REF!,#REF!</definedName>
    <definedName name="A125725890C">#REF!,#REF!</definedName>
    <definedName name="A125725894L">#REF!,#REF!</definedName>
    <definedName name="A125725898W">#REF!,#REF!</definedName>
    <definedName name="A125725902A">#REF!,#REF!</definedName>
    <definedName name="A125725906K">#REF!,#REF!</definedName>
    <definedName name="A125725910A">#REF!,#REF!</definedName>
    <definedName name="A125725914K">#REF!,#REF!</definedName>
    <definedName name="A125725918V">#REF!,#REF!</definedName>
    <definedName name="A125725922K">#REF!,#REF!</definedName>
    <definedName name="A125725926V">#REF!,#REF!</definedName>
    <definedName name="A125725930K">#REF!,#REF!</definedName>
    <definedName name="A125725934V">#REF!,#REF!</definedName>
    <definedName name="A125725938C">#REF!,#REF!</definedName>
    <definedName name="A125725942V">#REF!,#REF!</definedName>
    <definedName name="A125725946C">#REF!,#REF!</definedName>
    <definedName name="A125725950V">#REF!,#REF!</definedName>
    <definedName name="A125725954C">#REF!,#REF!</definedName>
    <definedName name="A125725958L">#REF!,#REF!</definedName>
    <definedName name="A125725962C">#REF!,#REF!</definedName>
    <definedName name="A125725966L">#REF!,#REF!</definedName>
    <definedName name="A125725970C">#REF!,#REF!</definedName>
    <definedName name="A125725974L">#REF!,#REF!</definedName>
    <definedName name="A125725978W">#REF!,#REF!</definedName>
    <definedName name="A125725982L">#REF!,#REF!</definedName>
    <definedName name="A125725986W">#REF!,#REF!</definedName>
    <definedName name="A125725990L">#REF!,#REF!</definedName>
    <definedName name="A125725994W">#REF!,#REF!</definedName>
    <definedName name="A125725998F">#REF!,#REF!</definedName>
    <definedName name="A125726002L">#REF!,#REF!</definedName>
    <definedName name="A125726006W">#REF!,#REF!</definedName>
    <definedName name="A125726010L">#REF!,#REF!</definedName>
    <definedName name="A125726014W">#REF!,#REF!</definedName>
    <definedName name="A125726018F">#REF!,#REF!</definedName>
    <definedName name="A125726022W">#REF!,#REF!</definedName>
    <definedName name="A125726026F">#REF!,#REF!</definedName>
    <definedName name="A125726030W">#REF!,#REF!</definedName>
    <definedName name="A125726034F">#REF!,#REF!</definedName>
    <definedName name="A125726038R">#REF!,#REF!</definedName>
    <definedName name="A125726042F">#REF!,#REF!</definedName>
    <definedName name="A125726046R">#REF!,#REF!</definedName>
    <definedName name="A125726050F">#REF!,#REF!</definedName>
    <definedName name="A125726054R">#REF!,#REF!</definedName>
    <definedName name="A125726058X">#REF!,#REF!</definedName>
    <definedName name="A125726062R">#REF!,#REF!</definedName>
    <definedName name="A125726066X">#REF!,#REF!</definedName>
    <definedName name="A125726070R">#REF!,#REF!</definedName>
    <definedName name="A125726074X">#REF!,#REF!</definedName>
    <definedName name="A125726078J">#REF!,#REF!</definedName>
    <definedName name="A125726082X">#REF!,#REF!</definedName>
    <definedName name="A125726086J">#REF!,#REF!</definedName>
    <definedName name="A125726090X">#REF!,#REF!</definedName>
    <definedName name="A125726094J">#REF!,#REF!</definedName>
    <definedName name="A125726098T">#REF!,#REF!</definedName>
    <definedName name="A125726102W">#REF!,#REF!</definedName>
    <definedName name="A125726106F">#REF!,#REF!</definedName>
    <definedName name="A125726110W">#REF!,#REF!</definedName>
    <definedName name="A125726114F">#REF!,#REF!</definedName>
    <definedName name="A125726118R">#REF!,#REF!</definedName>
    <definedName name="A125726122F">#REF!,#REF!</definedName>
    <definedName name="A125726126R">#REF!,#REF!</definedName>
    <definedName name="A125726130F">#REF!,#REF!</definedName>
    <definedName name="A125726134R">#REF!,#REF!</definedName>
    <definedName name="A125726138X">#REF!,#REF!</definedName>
    <definedName name="A125726142R">#REF!,#REF!</definedName>
    <definedName name="A125726146X">#REF!,#REF!</definedName>
    <definedName name="A125726150R">#REF!,#REF!</definedName>
    <definedName name="A125726154X">#REF!,#REF!</definedName>
    <definedName name="A125726158J">#REF!,#REF!</definedName>
    <definedName name="A125726162X">#REF!,#REF!</definedName>
    <definedName name="A125726166J">#REF!,#REF!</definedName>
    <definedName name="A125726170X">#REF!,#REF!</definedName>
    <definedName name="A125726174J">#REF!,#REF!</definedName>
    <definedName name="A125726178T">#REF!,#REF!</definedName>
    <definedName name="A125726182J">#REF!,#REF!</definedName>
    <definedName name="A125726186T">#REF!,#REF!</definedName>
    <definedName name="A125726190J">#REF!,#REF!</definedName>
    <definedName name="A125726194T">#REF!,#REF!</definedName>
    <definedName name="A125726198A">#REF!,#REF!</definedName>
    <definedName name="A125726202F">#REF!,#REF!</definedName>
    <definedName name="A125726206R">#REF!,#REF!</definedName>
    <definedName name="A125726210F">#REF!,#REF!</definedName>
    <definedName name="A125726214R">#REF!,#REF!</definedName>
    <definedName name="A125726218X">#REF!,#REF!</definedName>
    <definedName name="A125726222R">#REF!,#REF!</definedName>
    <definedName name="A125726226X">#REF!,#REF!</definedName>
    <definedName name="A125726230R">#REF!,#REF!</definedName>
    <definedName name="A125726234X">#REF!,#REF!</definedName>
    <definedName name="A125726238J">#REF!,#REF!</definedName>
    <definedName name="A125726242X">#REF!,#REF!</definedName>
    <definedName name="A125726246J">#REF!,#REF!</definedName>
    <definedName name="A125726250X">#REF!,#REF!</definedName>
    <definedName name="A125726254J">#REF!,#REF!</definedName>
    <definedName name="A125726258T">#REF!,#REF!</definedName>
    <definedName name="A125726262J">#REF!,#REF!</definedName>
    <definedName name="A125726266T">#REF!,#REF!</definedName>
    <definedName name="A125726270J">#REF!,#REF!</definedName>
    <definedName name="A125726274T">#REF!,#REF!</definedName>
    <definedName name="A125733318R">#REF!,#REF!</definedName>
    <definedName name="A125733322F">#REF!,#REF!</definedName>
    <definedName name="A125733326R">#REF!,#REF!</definedName>
    <definedName name="A125733330F">#REF!,#REF!</definedName>
    <definedName name="A125733334R">#REF!,#REF!</definedName>
    <definedName name="A125733338X">#REF!,#REF!</definedName>
    <definedName name="A125733342R">#REF!,#REF!</definedName>
    <definedName name="A125733346X">#REF!,#REF!</definedName>
    <definedName name="A125733350R">#REF!,#REF!</definedName>
    <definedName name="A125733354X">#REF!,#REF!</definedName>
    <definedName name="A125733358J">#REF!,#REF!</definedName>
    <definedName name="A125733362X">#REF!,#REF!</definedName>
    <definedName name="A125733366J">#REF!,#REF!</definedName>
    <definedName name="A125733370X">#REF!,#REF!</definedName>
    <definedName name="A125733374J">#REF!,#REF!</definedName>
    <definedName name="A125733378T">#REF!,#REF!</definedName>
    <definedName name="A125733382J">#REF!,#REF!</definedName>
    <definedName name="A125733386T">#REF!,#REF!</definedName>
    <definedName name="A125733390J">#REF!,#REF!</definedName>
    <definedName name="A125733394T">#REF!,#REF!</definedName>
    <definedName name="A125733398A">#REF!,#REF!</definedName>
    <definedName name="A125733402F">#REF!,#REF!</definedName>
    <definedName name="A125733406R">#REF!,#REF!</definedName>
    <definedName name="A125733410F">#REF!,#REF!</definedName>
    <definedName name="A125733414R">#REF!,#REF!</definedName>
    <definedName name="A125733418X">#REF!,#REF!</definedName>
    <definedName name="A125733422R">#REF!,#REF!</definedName>
    <definedName name="A125733426X">#REF!,#REF!</definedName>
    <definedName name="A125733430R">#REF!,#REF!</definedName>
    <definedName name="A125733434X">#REF!,#REF!</definedName>
    <definedName name="A125733438J">#REF!,#REF!</definedName>
    <definedName name="A125733442X">#REF!,#REF!</definedName>
    <definedName name="A125733446J">#REF!,#REF!</definedName>
    <definedName name="A125733450X">#REF!,#REF!</definedName>
    <definedName name="A125733454J">#REF!,#REF!</definedName>
    <definedName name="A125733458T">#REF!,#REF!</definedName>
    <definedName name="A125733462J">#REF!,#REF!</definedName>
    <definedName name="A125733466T">#REF!,#REF!</definedName>
    <definedName name="A125733470J">#REF!,#REF!</definedName>
    <definedName name="A125733474T">#REF!,#REF!</definedName>
    <definedName name="A125733478A">#REF!,#REF!</definedName>
    <definedName name="A125733482T">#REF!,#REF!</definedName>
    <definedName name="A125733486A">#REF!,#REF!</definedName>
    <definedName name="A125733490T">#REF!,#REF!</definedName>
    <definedName name="A125733494A">#REF!,#REF!</definedName>
    <definedName name="A125733498K">#REF!,#REF!</definedName>
    <definedName name="A125733502R">#REF!,#REF!</definedName>
    <definedName name="A125733506X">#REF!,#REF!</definedName>
    <definedName name="A125733510R">#REF!,#REF!</definedName>
    <definedName name="A125733514X">#REF!,#REF!</definedName>
    <definedName name="A125733518J">#REF!,#REF!</definedName>
    <definedName name="A125733522X">#REF!,#REF!</definedName>
    <definedName name="A125733526J">#REF!,#REF!</definedName>
    <definedName name="A125733530X">#REF!,#REF!</definedName>
    <definedName name="A125733534J">#REF!,#REF!</definedName>
    <definedName name="A125733538T">#REF!,#REF!</definedName>
    <definedName name="A125733542J">#REF!,#REF!</definedName>
    <definedName name="A125733546T">#REF!,#REF!</definedName>
    <definedName name="A125733550J">#REF!,#REF!</definedName>
    <definedName name="A125733554T">#REF!,#REF!</definedName>
    <definedName name="A125733558A">#REF!,#REF!</definedName>
    <definedName name="A125733562T">#REF!,#REF!</definedName>
    <definedName name="A125733566A">#REF!,#REF!</definedName>
    <definedName name="A125733570T">#REF!,#REF!</definedName>
    <definedName name="A125733574A">#REF!,#REF!</definedName>
    <definedName name="A125733578K">#REF!,#REF!</definedName>
    <definedName name="A125733582A">#REF!,#REF!</definedName>
    <definedName name="A125733586K">#REF!,#REF!</definedName>
    <definedName name="A125733590A">#REF!,#REF!</definedName>
    <definedName name="A125733594K">#REF!,#REF!</definedName>
    <definedName name="A125733598V">#REF!,#REF!</definedName>
    <definedName name="A125733602X">#REF!,#REF!</definedName>
    <definedName name="A125733606J">#REF!,#REF!</definedName>
    <definedName name="A125733610X">#REF!,#REF!</definedName>
    <definedName name="A125733614J">#REF!,#REF!</definedName>
    <definedName name="A125733618T">#REF!,#REF!</definedName>
    <definedName name="A125733622J">#REF!,#REF!</definedName>
    <definedName name="A125733626T">#REF!,#REF!</definedName>
    <definedName name="A125733630J">#REF!,#REF!</definedName>
    <definedName name="A125733634T">#REF!,#REF!</definedName>
    <definedName name="A125733638A">#REF!,#REF!</definedName>
    <definedName name="A125733642T">#REF!,#REF!</definedName>
    <definedName name="A125733646A">#REF!,#REF!</definedName>
    <definedName name="A125733650T">#REF!,#REF!</definedName>
    <definedName name="A125733654A">#REF!,#REF!</definedName>
    <definedName name="A125733658K">#REF!,#REF!</definedName>
    <definedName name="A125733662A">#REF!,#REF!</definedName>
    <definedName name="A125733666K">#REF!,#REF!</definedName>
    <definedName name="A125733670A">#REF!,#REF!</definedName>
    <definedName name="A125733674K">#REF!,#REF!</definedName>
    <definedName name="A125733678V">#REF!,#REF!</definedName>
    <definedName name="A125733682K">#REF!,#REF!</definedName>
    <definedName name="A125733686V">#REF!,#REF!</definedName>
    <definedName name="A125733690K">#REF!,#REF!</definedName>
    <definedName name="A125733694V">#REF!,#REF!</definedName>
    <definedName name="A125733698C">#REF!,#REF!</definedName>
    <definedName name="A125733702J">#REF!,#REF!</definedName>
    <definedName name="A125733706T">#REF!,#REF!</definedName>
    <definedName name="A125733710J">#REF!,#REF!</definedName>
    <definedName name="A125733714T">#REF!,#REF!</definedName>
    <definedName name="A125733718A">#REF!,#REF!</definedName>
    <definedName name="A125733722T">#REF!,#REF!</definedName>
    <definedName name="A125733726A">#REF!,#REF!</definedName>
    <definedName name="A125733730T">#REF!,#REF!</definedName>
    <definedName name="A125733734A">#REF!,#REF!</definedName>
    <definedName name="A125733738K">#REF!,#REF!</definedName>
    <definedName name="A125733742A">#REF!,#REF!</definedName>
    <definedName name="A125733746K">#REF!,#REF!</definedName>
    <definedName name="A125733750A">#REF!,#REF!</definedName>
    <definedName name="A125733754K">#REF!,#REF!</definedName>
    <definedName name="A125733758V">#REF!,#REF!</definedName>
    <definedName name="A125733762K">#REF!,#REF!</definedName>
    <definedName name="A125733766V">#REF!,#REF!</definedName>
    <definedName name="A125733770K">#REF!,#REF!</definedName>
    <definedName name="A125733774V">#REF!,#REF!</definedName>
    <definedName name="A125733778C">#REF!,#REF!</definedName>
    <definedName name="A125733782V">#REF!,#REF!</definedName>
    <definedName name="A125733786C">#REF!,#REF!</definedName>
    <definedName name="A125733790V">#REF!,#REF!</definedName>
    <definedName name="A125733794C">#REF!,#REF!</definedName>
    <definedName name="A125733798L">#REF!,#REF!</definedName>
    <definedName name="A125733802T">#REF!,#REF!</definedName>
    <definedName name="A125733806A">#REF!,#REF!</definedName>
    <definedName name="A125733810T">#REF!,#REF!</definedName>
    <definedName name="A125733814A">#REF!,#REF!</definedName>
    <definedName name="A125733818K">#REF!,#REF!</definedName>
    <definedName name="A125733822A">#REF!,#REF!</definedName>
    <definedName name="A125733826K">#REF!,#REF!</definedName>
    <definedName name="A125733830A">#REF!,#REF!</definedName>
    <definedName name="A125733834K">#REF!,#REF!</definedName>
    <definedName name="A125733838V">#REF!,#REF!</definedName>
    <definedName name="A125733842K">#REF!,#REF!</definedName>
    <definedName name="A125733846V">#REF!,#REF!</definedName>
    <definedName name="A125733850K">#REF!,#REF!</definedName>
    <definedName name="A125733854V">#REF!,#REF!</definedName>
    <definedName name="A125733858C">#REF!,#REF!</definedName>
    <definedName name="A125733862V">#REF!,#REF!</definedName>
    <definedName name="A125733866C">#REF!,#REF!</definedName>
    <definedName name="A125733870V">#REF!,#REF!</definedName>
    <definedName name="A125733874C">#REF!,#REF!</definedName>
    <definedName name="A125733878L">#REF!,#REF!</definedName>
    <definedName name="A125733882C">#REF!,#REF!</definedName>
    <definedName name="A125733886L">#REF!,#REF!</definedName>
    <definedName name="A125733890C">#REF!,#REF!</definedName>
    <definedName name="A125733894L">#REF!,#REF!</definedName>
    <definedName name="A125733898W">#REF!,#REF!</definedName>
    <definedName name="A125733902A">#REF!,#REF!</definedName>
    <definedName name="A125733906K">#REF!,#REF!</definedName>
    <definedName name="A125733910A">#REF!,#REF!</definedName>
    <definedName name="A125733914K">#REF!,#REF!</definedName>
    <definedName name="A125733918V">#REF!,#REF!</definedName>
    <definedName name="A125733922K">#REF!,#REF!</definedName>
    <definedName name="A125733926V">#REF!,#REF!</definedName>
    <definedName name="A125733930K">#REF!,#REF!</definedName>
    <definedName name="A125733934V">#REF!,#REF!</definedName>
    <definedName name="A125733938C">#REF!,#REF!</definedName>
    <definedName name="A125733942V">#REF!,#REF!</definedName>
    <definedName name="A125733946C">#REF!,#REF!</definedName>
    <definedName name="A125733950V">#REF!,#REF!</definedName>
    <definedName name="A125733954C">#REF!,#REF!</definedName>
    <definedName name="A125733958L">#REF!,#REF!</definedName>
    <definedName name="A125733962C">#REF!,#REF!</definedName>
    <definedName name="A125733966L">#REF!,#REF!</definedName>
    <definedName name="A125733970C">#REF!,#REF!</definedName>
    <definedName name="A125733974L">#REF!,#REF!</definedName>
    <definedName name="A125733978W">#REF!,#REF!</definedName>
    <definedName name="A125733982L">#REF!,#REF!</definedName>
    <definedName name="A125733986W">#REF!,#REF!</definedName>
    <definedName name="A125733990L">#REF!,#REF!</definedName>
    <definedName name="A125733994W">#REF!,#REF!</definedName>
    <definedName name="A125733998F">#REF!,#REF!</definedName>
    <definedName name="A125734002L">#REF!,#REF!</definedName>
    <definedName name="A125734006W">#REF!,#REF!</definedName>
    <definedName name="A125734010L">#REF!,#REF!</definedName>
    <definedName name="A125734014W">#REF!,#REF!</definedName>
    <definedName name="A125734018F">#REF!,#REF!</definedName>
    <definedName name="A125734022W">#REF!,#REF!</definedName>
    <definedName name="A125734026F">#REF!,#REF!</definedName>
    <definedName name="A125734030W">#REF!,#REF!</definedName>
    <definedName name="A125734034F">#REF!,#REF!</definedName>
    <definedName name="A125734038R">#REF!,#REF!</definedName>
    <definedName name="A125734042F">#REF!,#REF!</definedName>
    <definedName name="A125734046R">#REF!,#REF!</definedName>
    <definedName name="A125734050F">#REF!,#REF!</definedName>
    <definedName name="A125734054R">#REF!,#REF!</definedName>
    <definedName name="A125734058X">#REF!,#REF!</definedName>
    <definedName name="A125734062R">#REF!,#REF!</definedName>
    <definedName name="A125734066X">#REF!,#REF!</definedName>
    <definedName name="A125734070R">#REF!,#REF!</definedName>
    <definedName name="A125734074X">#REF!,#REF!</definedName>
    <definedName name="A125734078J">#REF!,#REF!</definedName>
    <definedName name="A125734082X">#REF!,#REF!</definedName>
    <definedName name="A125734086J">#REF!,#REF!</definedName>
    <definedName name="A125734090X">#REF!,#REF!</definedName>
    <definedName name="A125734094J">#REF!,#REF!</definedName>
    <definedName name="A125734098T">#REF!,#REF!</definedName>
    <definedName name="A125734102W">#REF!,#REF!</definedName>
    <definedName name="A125734106F">#REF!,#REF!</definedName>
    <definedName name="A125734110W">#REF!,#REF!</definedName>
    <definedName name="A125734114F">#REF!,#REF!</definedName>
    <definedName name="A125734118R">#REF!,#REF!</definedName>
    <definedName name="A125734122F">#REF!,#REF!</definedName>
    <definedName name="A125734126R">#REF!,#REF!</definedName>
    <definedName name="A125734130F">#REF!,#REF!</definedName>
    <definedName name="A125734134R">#REF!,#REF!</definedName>
    <definedName name="A125734138X">#REF!,#REF!</definedName>
    <definedName name="A125734142R">#REF!,#REF!</definedName>
    <definedName name="A125734146X">#REF!,#REF!</definedName>
    <definedName name="A125734150R">#REF!,#REF!</definedName>
    <definedName name="A125734154X">#REF!,#REF!</definedName>
    <definedName name="A125734158J">#REF!,#REF!</definedName>
    <definedName name="A125734162X">#REF!,#REF!</definedName>
    <definedName name="A125734166J">#REF!,#REF!</definedName>
    <definedName name="A125734170X">#REF!,#REF!</definedName>
    <definedName name="A125734174J">#REF!,#REF!</definedName>
    <definedName name="A125734178T">#REF!,#REF!</definedName>
    <definedName name="A125734182J">#REF!,#REF!</definedName>
    <definedName name="A125734186T">#REF!,#REF!</definedName>
    <definedName name="A125734190J">#REF!,#REF!</definedName>
    <definedName name="A125734194T">#REF!,#REF!</definedName>
    <definedName name="A125741238R">#REF!,#REF!</definedName>
    <definedName name="A125741242F">#REF!,#REF!</definedName>
    <definedName name="A125741246R">#REF!,#REF!</definedName>
    <definedName name="A125741250F">#REF!,#REF!</definedName>
    <definedName name="A125741254R">#REF!,#REF!</definedName>
    <definedName name="A125741258X">#REF!,#REF!</definedName>
    <definedName name="A125741262R">#REF!,#REF!</definedName>
    <definedName name="A125741266X">#REF!,#REF!</definedName>
    <definedName name="A125741270R">#REF!,#REF!</definedName>
    <definedName name="A125741274X">#REF!,#REF!</definedName>
    <definedName name="A125741278J">#REF!,#REF!</definedName>
    <definedName name="A125741282X">#REF!,#REF!</definedName>
    <definedName name="A125741286J">#REF!,#REF!</definedName>
    <definedName name="A125741290X">#REF!,#REF!</definedName>
    <definedName name="A125741294J">#REF!,#REF!</definedName>
    <definedName name="A125741298T">#REF!,#REF!</definedName>
    <definedName name="A125741302W">#REF!,#REF!</definedName>
    <definedName name="A125741306F">#REF!,#REF!</definedName>
    <definedName name="A125741310W">#REF!,#REF!</definedName>
    <definedName name="A125741314F">#REF!,#REF!</definedName>
    <definedName name="A125741318R">#REF!,#REF!</definedName>
    <definedName name="A125741322F">#REF!,#REF!</definedName>
    <definedName name="A125741326R">#REF!,#REF!</definedName>
    <definedName name="A125741330F">#REF!,#REF!</definedName>
    <definedName name="A125741334R">#REF!,#REF!</definedName>
    <definedName name="A125741338X">#REF!,#REF!</definedName>
    <definedName name="A125741342R">#REF!,#REF!</definedName>
    <definedName name="A125741346X">#REF!,#REF!</definedName>
    <definedName name="A125741350R">#REF!,#REF!</definedName>
    <definedName name="A125741354X">#REF!,#REF!</definedName>
    <definedName name="A125741358J">#REF!,#REF!</definedName>
    <definedName name="A125741362X">#REF!,#REF!</definedName>
    <definedName name="A125741366J">#REF!,#REF!</definedName>
    <definedName name="A125741370X">#REF!,#REF!</definedName>
    <definedName name="A125741374J">#REF!,#REF!</definedName>
    <definedName name="A125741378T">#REF!,#REF!</definedName>
    <definedName name="A125741382J">#REF!,#REF!</definedName>
    <definedName name="A125741386T">#REF!,#REF!</definedName>
    <definedName name="A125741390J">#REF!,#REF!</definedName>
    <definedName name="A125741394T">#REF!,#REF!</definedName>
    <definedName name="A125741398A">#REF!,#REF!</definedName>
    <definedName name="A125741402F">#REF!,#REF!</definedName>
    <definedName name="A125741406R">#REF!,#REF!</definedName>
    <definedName name="A125741410F">#REF!,#REF!</definedName>
    <definedName name="A125741414R">#REF!,#REF!</definedName>
    <definedName name="A125741418X">#REF!,#REF!</definedName>
    <definedName name="A125741422R">#REF!,#REF!</definedName>
    <definedName name="A125741426X">#REF!,#REF!</definedName>
    <definedName name="A125741430R">#REF!,#REF!</definedName>
    <definedName name="A125741434X">#REF!,#REF!</definedName>
    <definedName name="A125741438J">#REF!,#REF!</definedName>
    <definedName name="A125741442X">#REF!,#REF!</definedName>
    <definedName name="A125741446J">#REF!,#REF!</definedName>
    <definedName name="A125741450X">#REF!,#REF!</definedName>
    <definedName name="A125741454J">#REF!,#REF!</definedName>
    <definedName name="A125741458T">#REF!,#REF!</definedName>
    <definedName name="A125741462J">#REF!,#REF!</definedName>
    <definedName name="A125741466T">#REF!,#REF!</definedName>
    <definedName name="A125741470J">#REF!,#REF!</definedName>
    <definedName name="A125741474T">#REF!,#REF!</definedName>
    <definedName name="A125741478A">#REF!,#REF!</definedName>
    <definedName name="A125741482T">#REF!,#REF!</definedName>
    <definedName name="A125741486A">#REF!,#REF!</definedName>
    <definedName name="A125741490T">#REF!,#REF!</definedName>
    <definedName name="A125741494A">#REF!,#REF!</definedName>
    <definedName name="A125741498K">#REF!,#REF!</definedName>
    <definedName name="A125741502R">#REF!,#REF!</definedName>
    <definedName name="A125741506X">#REF!,#REF!</definedName>
    <definedName name="A125741510R">#REF!,#REF!</definedName>
    <definedName name="A125741514X">#REF!,#REF!</definedName>
    <definedName name="A125741518J">#REF!,#REF!</definedName>
    <definedName name="A125741522X">#REF!,#REF!</definedName>
    <definedName name="A125741526J">#REF!,#REF!</definedName>
    <definedName name="A125741530X">#REF!,#REF!</definedName>
    <definedName name="A125741534J">#REF!,#REF!</definedName>
    <definedName name="A125741538T">#REF!,#REF!</definedName>
    <definedName name="A125741542J">#REF!,#REF!</definedName>
    <definedName name="A125741546T">#REF!,#REF!</definedName>
    <definedName name="A125741550J">#REF!,#REF!</definedName>
    <definedName name="A125741554T">#REF!,#REF!</definedName>
    <definedName name="A125741558A">#REF!,#REF!</definedName>
    <definedName name="A125741562T">#REF!,#REF!</definedName>
    <definedName name="A125741566A">#REF!,#REF!</definedName>
    <definedName name="A125741570T">#REF!,#REF!</definedName>
    <definedName name="A125741574A">#REF!,#REF!</definedName>
    <definedName name="A125741578K">#REF!,#REF!</definedName>
    <definedName name="A125741582A">#REF!,#REF!</definedName>
    <definedName name="A125741586K">#REF!,#REF!</definedName>
    <definedName name="A125741590A">#REF!,#REF!</definedName>
    <definedName name="A125741594K">#REF!,#REF!</definedName>
    <definedName name="A125741598V">#REF!,#REF!</definedName>
    <definedName name="A125741602X">#REF!,#REF!</definedName>
    <definedName name="A125741606J">#REF!,#REF!</definedName>
    <definedName name="A125741610X">#REF!,#REF!</definedName>
    <definedName name="A125741614J">#REF!,#REF!</definedName>
    <definedName name="A125741618T">#REF!,#REF!</definedName>
    <definedName name="A125741622J">#REF!,#REF!</definedName>
    <definedName name="A125741626T">#REF!,#REF!</definedName>
    <definedName name="A125741630J">#REF!,#REF!</definedName>
    <definedName name="A125741634T">#REF!,#REF!</definedName>
    <definedName name="A125741638A">#REF!,#REF!</definedName>
    <definedName name="A125741642T">#REF!,#REF!</definedName>
    <definedName name="A125741646A">#REF!,#REF!</definedName>
    <definedName name="A125741650T">#REF!,#REF!</definedName>
    <definedName name="A125741654A">#REF!,#REF!</definedName>
    <definedName name="A125741658K">#REF!,#REF!</definedName>
    <definedName name="A125741662A">#REF!,#REF!</definedName>
    <definedName name="A125741666K">#REF!,#REF!</definedName>
    <definedName name="A125741670A">#REF!,#REF!</definedName>
    <definedName name="A125741674K">#REF!,#REF!</definedName>
    <definedName name="A125741678V">#REF!,#REF!</definedName>
    <definedName name="A125741682K">#REF!,#REF!</definedName>
    <definedName name="A125741686V">#REF!,#REF!</definedName>
    <definedName name="A125741690K">#REF!,#REF!</definedName>
    <definedName name="A125741694V">#REF!,#REF!</definedName>
    <definedName name="A125741698C">#REF!,#REF!</definedName>
    <definedName name="A125741702J">#REF!,#REF!</definedName>
    <definedName name="A125741706T">#REF!,#REF!</definedName>
    <definedName name="A125741710J">#REF!,#REF!</definedName>
    <definedName name="A125741714T">#REF!,#REF!</definedName>
    <definedName name="A125741718A">#REF!,#REF!</definedName>
    <definedName name="A125741722T">#REF!,#REF!</definedName>
    <definedName name="A125741726A">#REF!,#REF!</definedName>
    <definedName name="A125741730T">#REF!,#REF!</definedName>
    <definedName name="A125741734A">#REF!,#REF!</definedName>
    <definedName name="A125741738K">#REF!,#REF!</definedName>
    <definedName name="A125741742A">#REF!,#REF!</definedName>
    <definedName name="A125741746K">#REF!,#REF!</definedName>
    <definedName name="A125741750A">#REF!,#REF!</definedName>
    <definedName name="A125741754K">#REF!,#REF!</definedName>
    <definedName name="A125741758V">#REF!,#REF!</definedName>
    <definedName name="A125741762K">#REF!,#REF!</definedName>
    <definedName name="A125741766V">#REF!,#REF!</definedName>
    <definedName name="A125741770K">#REF!,#REF!</definedName>
    <definedName name="A125741774V">#REF!,#REF!</definedName>
    <definedName name="A125741778C">#REF!,#REF!</definedName>
    <definedName name="A125741782V">#REF!,#REF!</definedName>
    <definedName name="A125741786C">#REF!,#REF!</definedName>
    <definedName name="A125741790V">#REF!,#REF!</definedName>
    <definedName name="A125741794C">#REF!,#REF!</definedName>
    <definedName name="A125741798L">#REF!,#REF!</definedName>
    <definedName name="A125741802T">#REF!,#REF!</definedName>
    <definedName name="A125741806A">#REF!,#REF!</definedName>
    <definedName name="A125741810T">#REF!,#REF!</definedName>
    <definedName name="A125741814A">#REF!,#REF!</definedName>
    <definedName name="A125741818K">#REF!,#REF!</definedName>
    <definedName name="A125741822A">#REF!,#REF!</definedName>
    <definedName name="A125741826K">#REF!,#REF!</definedName>
    <definedName name="A125741830A">#REF!,#REF!</definedName>
    <definedName name="A125741834K">#REF!,#REF!</definedName>
    <definedName name="A125741838V">#REF!,#REF!</definedName>
    <definedName name="A125741842K">#REF!,#REF!</definedName>
    <definedName name="A125741846V">#REF!,#REF!</definedName>
    <definedName name="A125741850K">#REF!,#REF!</definedName>
    <definedName name="A125741854V">#REF!,#REF!</definedName>
    <definedName name="A125741858C">#REF!,#REF!</definedName>
    <definedName name="A125741862V">#REF!,#REF!</definedName>
    <definedName name="A125741866C">#REF!,#REF!</definedName>
    <definedName name="A125741870V">#REF!,#REF!</definedName>
    <definedName name="A125741874C">#REF!,#REF!</definedName>
    <definedName name="A125741878L">#REF!,#REF!</definedName>
    <definedName name="A125741882C">#REF!,#REF!</definedName>
    <definedName name="A125741886L">#REF!,#REF!</definedName>
    <definedName name="A125741890C">#REF!,#REF!</definedName>
    <definedName name="A125741894L">#REF!,#REF!</definedName>
    <definedName name="A125741898W">#REF!,#REF!</definedName>
    <definedName name="A125741902A">#REF!,#REF!</definedName>
    <definedName name="A125741906K">#REF!,#REF!</definedName>
    <definedName name="A125741910A">#REF!,#REF!</definedName>
    <definedName name="A125741914K">#REF!,#REF!</definedName>
    <definedName name="A125741918V">#REF!,#REF!</definedName>
    <definedName name="A125741922K">#REF!,#REF!</definedName>
    <definedName name="A125741926V">#REF!,#REF!</definedName>
    <definedName name="A125741930K">#REF!,#REF!</definedName>
    <definedName name="A125741934V">#REF!,#REF!</definedName>
    <definedName name="A125741938C">#REF!,#REF!</definedName>
    <definedName name="A125741942V">#REF!,#REF!</definedName>
    <definedName name="A125741946C">#REF!,#REF!</definedName>
    <definedName name="A125741950V">#REF!,#REF!</definedName>
    <definedName name="A125741954C">#REF!,#REF!</definedName>
    <definedName name="A125741958L">#REF!,#REF!</definedName>
    <definedName name="A125741962C">#REF!,#REF!</definedName>
    <definedName name="A125741966L">#REF!,#REF!</definedName>
    <definedName name="A125741970C">#REF!,#REF!</definedName>
    <definedName name="A125741974L">#REF!,#REF!</definedName>
    <definedName name="A125741978W">#REF!,#REF!</definedName>
    <definedName name="A125741982L">#REF!,#REF!</definedName>
    <definedName name="A125741986W">#REF!,#REF!</definedName>
    <definedName name="A125741990L">#REF!,#REF!</definedName>
    <definedName name="A125741994W">#REF!,#REF!</definedName>
    <definedName name="A125741998F">#REF!,#REF!</definedName>
    <definedName name="A125742002L">#REF!,#REF!</definedName>
    <definedName name="A125742006W">#REF!,#REF!</definedName>
    <definedName name="A125742010L">#REF!,#REF!</definedName>
    <definedName name="A125742014W">#REF!,#REF!</definedName>
    <definedName name="A125742018F">#REF!,#REF!</definedName>
    <definedName name="A125742022W">#REF!,#REF!</definedName>
    <definedName name="A125742026F">#REF!,#REF!</definedName>
    <definedName name="A125742030W">#REF!,#REF!</definedName>
    <definedName name="A125742034F">#REF!,#REF!</definedName>
    <definedName name="A125742038R">#REF!,#REF!</definedName>
    <definedName name="A125742042F">#REF!,#REF!</definedName>
    <definedName name="A125742046R">#REF!,#REF!</definedName>
    <definedName name="A125742050F">#REF!,#REF!</definedName>
    <definedName name="A125742054R">#REF!,#REF!</definedName>
    <definedName name="A125742058X">#REF!,#REF!</definedName>
    <definedName name="A125742062R">#REF!,#REF!</definedName>
    <definedName name="A125742066X">#REF!,#REF!</definedName>
    <definedName name="A125742070R">#REF!,#REF!</definedName>
    <definedName name="A125742074X">#REF!,#REF!</definedName>
    <definedName name="A125742078J">#REF!,#REF!</definedName>
    <definedName name="A125742082X">#REF!,#REF!</definedName>
    <definedName name="A125742086J">#REF!,#REF!</definedName>
    <definedName name="A125742090X">#REF!,#REF!</definedName>
    <definedName name="A125742094J">#REF!,#REF!</definedName>
    <definedName name="A125742098T">#REF!,#REF!</definedName>
    <definedName name="A125742102W">#REF!,#REF!</definedName>
    <definedName name="A125742106F">#REF!,#REF!</definedName>
    <definedName name="A125742110W">#REF!,#REF!</definedName>
    <definedName name="A125742114F">#REF!,#REF!</definedName>
    <definedName name="A125749158K">#REF!,#REF!</definedName>
    <definedName name="A125749162A">#REF!,#REF!</definedName>
    <definedName name="A125749166K">#REF!,#REF!</definedName>
    <definedName name="A125749170A">#REF!,#REF!</definedName>
    <definedName name="A125749174K">#REF!,#REF!</definedName>
    <definedName name="A125749178V">#REF!,#REF!</definedName>
    <definedName name="A125749182K">#REF!,#REF!</definedName>
    <definedName name="A125749186V">#REF!,#REF!</definedName>
    <definedName name="A125749190K">#REF!,#REF!</definedName>
    <definedName name="A125749194V">#REF!,#REF!</definedName>
    <definedName name="A125749198C">#REF!,#REF!</definedName>
    <definedName name="A125749202J">#REF!,#REF!</definedName>
    <definedName name="A125749206T">#REF!,#REF!</definedName>
    <definedName name="A125749210J">#REF!,#REF!</definedName>
    <definedName name="A125749214T">#REF!,#REF!</definedName>
    <definedName name="A125749218A">#REF!,#REF!</definedName>
    <definedName name="A125749222T">#REF!,#REF!</definedName>
    <definedName name="A125749226A">#REF!,#REF!</definedName>
    <definedName name="A125749230T">#REF!,#REF!</definedName>
    <definedName name="A125749234A">#REF!,#REF!</definedName>
    <definedName name="A125749238K">#REF!,#REF!</definedName>
    <definedName name="A125749242A">#REF!,#REF!</definedName>
    <definedName name="A125749246K">#REF!,#REF!</definedName>
    <definedName name="A125749250A">#REF!,#REF!</definedName>
    <definedName name="A125749254K">#REF!,#REF!</definedName>
    <definedName name="A125749258V">#REF!,#REF!</definedName>
    <definedName name="A125749262K">#REF!,#REF!</definedName>
    <definedName name="A125749266V">#REF!,#REF!</definedName>
    <definedName name="A125749270K">#REF!,#REF!</definedName>
    <definedName name="A125749274V">#REF!,#REF!</definedName>
    <definedName name="A125749278C">#REF!,#REF!</definedName>
    <definedName name="A125749282V">#REF!,#REF!</definedName>
    <definedName name="A125749286C">#REF!,#REF!</definedName>
    <definedName name="A125749290V">#REF!,#REF!</definedName>
    <definedName name="A125749294C">#REF!,#REF!</definedName>
    <definedName name="A125749298L">#REF!,#REF!</definedName>
    <definedName name="A125749302T">#REF!,#REF!</definedName>
    <definedName name="A125749306A">#REF!,#REF!</definedName>
    <definedName name="A125749310T">#REF!,#REF!</definedName>
    <definedName name="A125749314A">#REF!,#REF!</definedName>
    <definedName name="A125749318K">#REF!,#REF!</definedName>
    <definedName name="A125749322A">#REF!,#REF!</definedName>
    <definedName name="A125749326K">#REF!,#REF!</definedName>
    <definedName name="A125749330A">#REF!,#REF!</definedName>
    <definedName name="A125749334K">#REF!,#REF!</definedName>
    <definedName name="A125749338V">#REF!,#REF!</definedName>
    <definedName name="A125749342K">#REF!,#REF!</definedName>
    <definedName name="A125749346V">#REF!,#REF!</definedName>
    <definedName name="A125749350K">#REF!,#REF!</definedName>
    <definedName name="A125749354V">#REF!,#REF!</definedName>
    <definedName name="A125749358C">#REF!,#REF!</definedName>
    <definedName name="A125749362V">#REF!,#REF!</definedName>
    <definedName name="A125749366C">#REF!,#REF!</definedName>
    <definedName name="A125749370V">#REF!,#REF!</definedName>
    <definedName name="A125749374C">#REF!,#REF!</definedName>
    <definedName name="A125749378L">#REF!,#REF!</definedName>
    <definedName name="A125749382C">#REF!,#REF!</definedName>
    <definedName name="A125749386L">#REF!,#REF!</definedName>
    <definedName name="A125749390C">#REF!,#REF!</definedName>
    <definedName name="A125749394L">#REF!,#REF!</definedName>
    <definedName name="A125749398W">#REF!,#REF!</definedName>
    <definedName name="A125749402A">#REF!,#REF!</definedName>
    <definedName name="A125749406K">#REF!,#REF!</definedName>
    <definedName name="A125749410A">#REF!,#REF!</definedName>
    <definedName name="A125749414K">#REF!,#REF!</definedName>
    <definedName name="A125749418V">#REF!,#REF!</definedName>
    <definedName name="A125749422K">#REF!,#REF!</definedName>
    <definedName name="A125749426V">#REF!,#REF!</definedName>
    <definedName name="A125749430K">#REF!,#REF!</definedName>
    <definedName name="A125749434V">#REF!,#REF!</definedName>
    <definedName name="A125749438C">#REF!,#REF!</definedName>
    <definedName name="A125749442V">#REF!,#REF!</definedName>
    <definedName name="A125749446C">#REF!,#REF!</definedName>
    <definedName name="A125749450V">#REF!,#REF!</definedName>
    <definedName name="A125749454C">#REF!,#REF!</definedName>
    <definedName name="A125749458L">#REF!,#REF!</definedName>
    <definedName name="A125749462C">#REF!,#REF!</definedName>
    <definedName name="A125749466L">#REF!,#REF!</definedName>
    <definedName name="A125749470C">#REF!,#REF!</definedName>
    <definedName name="A125749474L">#REF!,#REF!</definedName>
    <definedName name="A125749478W">#REF!,#REF!</definedName>
    <definedName name="A125749482L">#REF!,#REF!</definedName>
    <definedName name="A125749486W">#REF!,#REF!</definedName>
    <definedName name="A125749490L">#REF!,#REF!</definedName>
    <definedName name="A125749494W">#REF!,#REF!</definedName>
    <definedName name="A125749498F">#REF!,#REF!</definedName>
    <definedName name="A125749502K">#REF!,#REF!</definedName>
    <definedName name="A125749506V">#REF!,#REF!</definedName>
    <definedName name="A125749510K">#REF!,#REF!</definedName>
    <definedName name="A125749514V">#REF!,#REF!</definedName>
    <definedName name="A125749518C">#REF!,#REF!</definedName>
    <definedName name="A125749522V">#REF!,#REF!</definedName>
    <definedName name="A125749526C">#REF!,#REF!</definedName>
    <definedName name="A125749530V">#REF!,#REF!</definedName>
    <definedName name="A125749534C">#REF!,#REF!</definedName>
    <definedName name="A125749538L">#REF!,#REF!</definedName>
    <definedName name="A125749542C">#REF!,#REF!</definedName>
    <definedName name="A125749546L">#REF!,#REF!</definedName>
    <definedName name="A125749550C">#REF!,#REF!</definedName>
    <definedName name="A125749554L">#REF!,#REF!</definedName>
    <definedName name="A125749558W">#REF!,#REF!</definedName>
    <definedName name="A125749562L">#REF!,#REF!</definedName>
    <definedName name="A125749566W">#REF!,#REF!</definedName>
    <definedName name="A125749570L">#REF!,#REF!</definedName>
    <definedName name="A125749574W">#REF!,#REF!</definedName>
    <definedName name="A125749578F">#REF!,#REF!</definedName>
    <definedName name="A125749582W">#REF!,#REF!</definedName>
    <definedName name="A125749586F">#REF!,#REF!</definedName>
    <definedName name="A125749590W">#REF!,#REF!</definedName>
    <definedName name="A125749594F">#REF!,#REF!</definedName>
    <definedName name="A125749598R">#REF!,#REF!</definedName>
    <definedName name="A125749602V">#REF!,#REF!</definedName>
    <definedName name="A125749606C">#REF!,#REF!</definedName>
    <definedName name="A125749610V">#REF!,#REF!</definedName>
    <definedName name="A125749614C">#REF!,#REF!</definedName>
    <definedName name="A125749618L">#REF!,#REF!</definedName>
    <definedName name="A125749622C">#REF!,#REF!</definedName>
    <definedName name="A125749626L">#REF!,#REF!</definedName>
    <definedName name="A125749630C">#REF!,#REF!</definedName>
    <definedName name="A125749634L">#REF!,#REF!</definedName>
    <definedName name="A125749638W">#REF!,#REF!</definedName>
    <definedName name="A125749642L">#REF!,#REF!</definedName>
    <definedName name="A125749646W">#REF!,#REF!</definedName>
    <definedName name="A125749650L">#REF!,#REF!</definedName>
    <definedName name="A125749654W">#REF!,#REF!</definedName>
    <definedName name="A125749658F">#REF!,#REF!</definedName>
    <definedName name="A125749662W">#REF!,#REF!</definedName>
    <definedName name="A125749666F">#REF!,#REF!</definedName>
    <definedName name="A125749670W">#REF!,#REF!</definedName>
    <definedName name="A125749674F">#REF!,#REF!</definedName>
    <definedName name="A125749678R">#REF!,#REF!</definedName>
    <definedName name="A125749682F">#REF!,#REF!</definedName>
    <definedName name="A125749686R">#REF!,#REF!</definedName>
    <definedName name="A125749690F">#REF!,#REF!</definedName>
    <definedName name="A125749694R">#REF!,#REF!</definedName>
    <definedName name="A125749698X">#REF!,#REF!</definedName>
    <definedName name="A125749702C">#REF!,#REF!</definedName>
    <definedName name="A125749706L">#REF!,#REF!</definedName>
    <definedName name="A125749710C">#REF!,#REF!</definedName>
    <definedName name="A125749714L">#REF!,#REF!</definedName>
    <definedName name="A125749718W">#REF!,#REF!</definedName>
    <definedName name="A125749722L">#REF!,#REF!</definedName>
    <definedName name="A125749726W">#REF!,#REF!</definedName>
    <definedName name="A125749730L">#REF!,#REF!</definedName>
    <definedName name="A125749734W">#REF!,#REF!</definedName>
    <definedName name="A125749738F">#REF!,#REF!</definedName>
    <definedName name="A125749742W">#REF!,#REF!</definedName>
    <definedName name="A125749746F">#REF!,#REF!</definedName>
    <definedName name="A125749750W">#REF!,#REF!</definedName>
    <definedName name="A125749754F">#REF!,#REF!</definedName>
    <definedName name="A125749758R">#REF!,#REF!</definedName>
    <definedName name="A125749762F">#REF!,#REF!</definedName>
    <definedName name="A125749766R">#REF!,#REF!</definedName>
    <definedName name="A125749770F">#REF!,#REF!</definedName>
    <definedName name="A125749774R">#REF!,#REF!</definedName>
    <definedName name="A125749778X">#REF!,#REF!</definedName>
    <definedName name="A125749782R">#REF!,#REF!</definedName>
    <definedName name="A125749786X">#REF!,#REF!</definedName>
    <definedName name="A125749790R">#REF!,#REF!</definedName>
    <definedName name="A125749794X">#REF!,#REF!</definedName>
    <definedName name="A125749798J">#REF!,#REF!</definedName>
    <definedName name="A125749802L">#REF!,#REF!</definedName>
    <definedName name="A125749806W">#REF!,#REF!</definedName>
    <definedName name="A125749810L">#REF!,#REF!</definedName>
    <definedName name="A125749814W">#REF!,#REF!</definedName>
    <definedName name="A125749818F">#REF!,#REF!</definedName>
    <definedName name="A125749822W">#REF!,#REF!</definedName>
    <definedName name="A125749826F">#REF!,#REF!</definedName>
    <definedName name="A125749830W">#REF!,#REF!</definedName>
    <definedName name="A125749834F">#REF!,#REF!</definedName>
    <definedName name="A125749838R">#REF!,#REF!</definedName>
    <definedName name="A125749842F">#REF!,#REF!</definedName>
    <definedName name="A125749846R">#REF!,#REF!</definedName>
    <definedName name="A125749850F">#REF!,#REF!</definedName>
    <definedName name="A125749854R">#REF!,#REF!</definedName>
    <definedName name="A125749858X">#REF!,#REF!</definedName>
    <definedName name="A125749862R">#REF!,#REF!</definedName>
    <definedName name="A125749866X">#REF!,#REF!</definedName>
    <definedName name="A125749870R">#REF!,#REF!</definedName>
    <definedName name="A125749874X">#REF!,#REF!</definedName>
    <definedName name="A125749878J">#REF!,#REF!</definedName>
    <definedName name="A125749882X">#REF!,#REF!</definedName>
    <definedName name="A125749886J">#REF!,#REF!</definedName>
    <definedName name="A125749890X">#REF!,#REF!</definedName>
    <definedName name="A125749894J">#REF!,#REF!</definedName>
    <definedName name="A125749898T">#REF!,#REF!</definedName>
    <definedName name="A125749902W">#REF!,#REF!</definedName>
    <definedName name="A125749906F">#REF!,#REF!</definedName>
    <definedName name="A125749910W">#REF!,#REF!</definedName>
    <definedName name="A125749914F">#REF!,#REF!</definedName>
    <definedName name="A125749918R">#REF!,#REF!</definedName>
    <definedName name="A125749922F">#REF!,#REF!</definedName>
    <definedName name="A125749926R">#REF!,#REF!</definedName>
    <definedName name="A125749930F">#REF!,#REF!</definedName>
    <definedName name="A125749934R">#REF!,#REF!</definedName>
    <definedName name="A125749938X">#REF!,#REF!</definedName>
    <definedName name="A125749942R">#REF!,#REF!</definedName>
    <definedName name="A125749946X">#REF!,#REF!</definedName>
    <definedName name="A125749950R">#REF!,#REF!</definedName>
    <definedName name="A125749954X">#REF!,#REF!</definedName>
    <definedName name="A125749958J">#REF!,#REF!</definedName>
    <definedName name="A125749962X">#REF!,#REF!</definedName>
    <definedName name="A125749966J">#REF!,#REF!</definedName>
    <definedName name="A125749970X">#REF!,#REF!</definedName>
    <definedName name="A125749974J">#REF!,#REF!</definedName>
    <definedName name="A125749978T">#REF!,#REF!</definedName>
    <definedName name="A125749982J">#REF!,#REF!</definedName>
    <definedName name="A125749986T">#REF!,#REF!</definedName>
    <definedName name="A125749990J">#REF!,#REF!</definedName>
    <definedName name="A125749994T">#REF!,#REF!</definedName>
    <definedName name="A125749998A">#REF!,#REF!</definedName>
    <definedName name="A125750002L">#REF!,#REF!</definedName>
    <definedName name="A125750006W">#REF!,#REF!</definedName>
    <definedName name="A125750010L">#REF!,#REF!</definedName>
    <definedName name="A125750014W">#REF!,#REF!</definedName>
    <definedName name="A125750018F">#REF!,#REF!</definedName>
    <definedName name="A125750022W">#REF!,#REF!</definedName>
    <definedName name="A125750026F">#REF!,#REF!</definedName>
    <definedName name="A125750030W">#REF!,#REF!</definedName>
    <definedName name="A125750034F">#REF!,#REF!</definedName>
    <definedName name="A125750918L">#REF!,#REF!</definedName>
    <definedName name="A125750922C">#REF!,#REF!</definedName>
    <definedName name="A125750926L">#REF!,#REF!</definedName>
    <definedName name="A125750930C">#REF!,#REF!</definedName>
    <definedName name="A125750934L">#REF!,#REF!</definedName>
    <definedName name="A125750938W">#REF!,#REF!</definedName>
    <definedName name="A125750942L">#REF!,#REF!</definedName>
    <definedName name="A125750946W">#REF!,#REF!</definedName>
    <definedName name="A125750950L">#REF!,#REF!</definedName>
    <definedName name="A125750954W">#REF!,#REF!</definedName>
    <definedName name="A125750958F">#REF!,#REF!</definedName>
    <definedName name="A125750962W">#REF!,#REF!</definedName>
    <definedName name="A125750966F">#REF!,#REF!</definedName>
    <definedName name="A125750970W">#REF!,#REF!</definedName>
    <definedName name="A125750974F">#REF!,#REF!</definedName>
    <definedName name="A125750978R">#REF!,#REF!</definedName>
    <definedName name="A125750982F">#REF!,#REF!</definedName>
    <definedName name="A125750986R">#REF!,#REF!</definedName>
    <definedName name="A125750990F">#REF!,#REF!</definedName>
    <definedName name="A125750994R">#REF!,#REF!</definedName>
    <definedName name="A125750998X">#REF!,#REF!</definedName>
    <definedName name="A125751002F">#REF!,#REF!</definedName>
    <definedName name="A125751006R">#REF!,#REF!</definedName>
    <definedName name="A125751010F">#REF!,#REF!</definedName>
    <definedName name="A125751014R">#REF!,#REF!</definedName>
    <definedName name="A125751018X">#REF!,#REF!</definedName>
    <definedName name="A125751022R">#REF!,#REF!</definedName>
    <definedName name="A125751026X">#REF!,#REF!</definedName>
    <definedName name="A125751030R">#REF!,#REF!</definedName>
    <definedName name="A125751034X">#REF!,#REF!</definedName>
    <definedName name="A125751038J">#REF!,#REF!</definedName>
    <definedName name="A125751042X">#REF!,#REF!</definedName>
    <definedName name="A125751046J">#REF!,#REF!</definedName>
    <definedName name="A125751050X">#REF!,#REF!</definedName>
    <definedName name="A125751054J">#REF!,#REF!</definedName>
    <definedName name="A125751058T">#REF!,#REF!</definedName>
    <definedName name="A125751062J">#REF!,#REF!</definedName>
    <definedName name="A125751066T">#REF!,#REF!</definedName>
    <definedName name="A125751070J">#REF!,#REF!</definedName>
    <definedName name="A125751074T">#REF!,#REF!</definedName>
    <definedName name="A125751078A">#REF!,#REF!</definedName>
    <definedName name="A125751082T">#REF!,#REF!</definedName>
    <definedName name="A125751086A">#REF!,#REF!</definedName>
    <definedName name="A125751090T">#REF!,#REF!</definedName>
    <definedName name="A125751094A">#REF!,#REF!</definedName>
    <definedName name="A125751098K">#REF!,#REF!</definedName>
    <definedName name="A125751102R">#REF!,#REF!</definedName>
    <definedName name="A125751106X">#REF!,#REF!</definedName>
    <definedName name="A125751110R">#REF!,#REF!</definedName>
    <definedName name="A125751114X">#REF!,#REF!</definedName>
    <definedName name="A125751118J">#REF!,#REF!</definedName>
    <definedName name="A125751122X">#REF!,#REF!</definedName>
    <definedName name="A125751126J">#REF!,#REF!</definedName>
    <definedName name="A125751130X">#REF!,#REF!</definedName>
    <definedName name="A125751134J">#REF!,#REF!</definedName>
    <definedName name="A125751138T">#REF!,#REF!</definedName>
    <definedName name="A125751142J">#REF!,#REF!</definedName>
    <definedName name="A125751146T">#REF!,#REF!</definedName>
    <definedName name="A125751150J">#REF!,#REF!</definedName>
    <definedName name="A125751154T">#REF!,#REF!</definedName>
    <definedName name="A125751158A">#REF!,#REF!</definedName>
    <definedName name="A125751162T">#REF!,#REF!</definedName>
    <definedName name="A125751166A">#REF!,#REF!</definedName>
    <definedName name="A125751170T">#REF!,#REF!</definedName>
    <definedName name="A125751174A">#REF!,#REF!</definedName>
    <definedName name="A125751178K">#REF!,#REF!</definedName>
    <definedName name="A125751182A">#REF!,#REF!</definedName>
    <definedName name="A125751186K">#REF!,#REF!</definedName>
    <definedName name="A125751190A">#REF!,#REF!</definedName>
    <definedName name="A125751194K">#REF!,#REF!</definedName>
    <definedName name="A125751198V">#REF!,#REF!</definedName>
    <definedName name="A125751202X">#REF!,#REF!</definedName>
    <definedName name="A125751206J">#REF!,#REF!</definedName>
    <definedName name="A125751210X">#REF!,#REF!</definedName>
    <definedName name="A125751214J">#REF!,#REF!</definedName>
    <definedName name="A125751218T">#REF!,#REF!</definedName>
    <definedName name="A125751222J">#REF!,#REF!</definedName>
    <definedName name="A125751226T">#REF!,#REF!</definedName>
    <definedName name="A125751230J">#REF!,#REF!</definedName>
    <definedName name="A125751234T">#REF!,#REF!</definedName>
    <definedName name="A125751238A">#REF!,#REF!</definedName>
    <definedName name="A125751242T">#REF!,#REF!</definedName>
    <definedName name="A125751246A">#REF!,#REF!</definedName>
    <definedName name="A125751250T">#REF!,#REF!</definedName>
    <definedName name="A125751254A">#REF!,#REF!</definedName>
    <definedName name="A125751258K">#REF!,#REF!</definedName>
    <definedName name="A125751262A">#REF!,#REF!</definedName>
    <definedName name="A125751266K">#REF!,#REF!</definedName>
    <definedName name="A125751270A">#REF!,#REF!</definedName>
    <definedName name="A125751274K">#REF!,#REF!</definedName>
    <definedName name="A125751278V">#REF!,#REF!</definedName>
    <definedName name="A125751282K">#REF!,#REF!</definedName>
    <definedName name="A125751286V">#REF!,#REF!</definedName>
    <definedName name="A125751290K">#REF!,#REF!</definedName>
    <definedName name="A125751294V">#REF!,#REF!</definedName>
    <definedName name="A125751298C">#REF!,#REF!</definedName>
    <definedName name="A125751302J">#REF!,#REF!</definedName>
    <definedName name="A125751306T">#REF!,#REF!</definedName>
    <definedName name="A125751310J">#REF!,#REF!</definedName>
    <definedName name="A125751314T">#REF!,#REF!</definedName>
    <definedName name="A125751318A">#REF!,#REF!</definedName>
    <definedName name="A125751322T">#REF!,#REF!</definedName>
    <definedName name="A125751326A">#REF!,#REF!</definedName>
    <definedName name="A125751330T">#REF!,#REF!</definedName>
    <definedName name="A125751334A">#REF!,#REF!</definedName>
    <definedName name="A125751338K">#REF!,#REF!</definedName>
    <definedName name="A125751342A">#REF!,#REF!</definedName>
    <definedName name="A125751346K">#REF!,#REF!</definedName>
    <definedName name="A125751350A">#REF!,#REF!</definedName>
    <definedName name="A125751354K">#REF!,#REF!</definedName>
    <definedName name="A125751358V">#REF!,#REF!</definedName>
    <definedName name="A125751362K">#REF!,#REF!</definedName>
    <definedName name="A125751366V">#REF!,#REF!</definedName>
    <definedName name="A125751370K">#REF!,#REF!</definedName>
    <definedName name="A125751374V">#REF!,#REF!</definedName>
    <definedName name="A125751378C">#REF!,#REF!</definedName>
    <definedName name="A125751382V">#REF!,#REF!</definedName>
    <definedName name="A125751386C">#REF!,#REF!</definedName>
    <definedName name="A125751390V">#REF!,#REF!</definedName>
    <definedName name="A125751394C">#REF!,#REF!</definedName>
    <definedName name="A125751398L">#REF!,#REF!</definedName>
    <definedName name="A125751402T">#REF!,#REF!</definedName>
    <definedName name="A125751406A">#REF!,#REF!</definedName>
    <definedName name="A125751410T">#REF!,#REF!</definedName>
    <definedName name="A125751414A">#REF!,#REF!</definedName>
    <definedName name="A125751418K">#REF!,#REF!</definedName>
    <definedName name="A125751422A">#REF!,#REF!</definedName>
    <definedName name="A125751426K">#REF!,#REF!</definedName>
    <definedName name="A125751430A">#REF!,#REF!</definedName>
    <definedName name="A125751434K">#REF!,#REF!</definedName>
    <definedName name="A125751438V">#REF!,#REF!</definedName>
    <definedName name="A125751442K">#REF!,#REF!</definedName>
    <definedName name="A125751446V">#REF!,#REF!</definedName>
    <definedName name="A125751450K">#REF!,#REF!</definedName>
    <definedName name="A125751454V">#REF!,#REF!</definedName>
    <definedName name="A125751458C">#REF!,#REF!</definedName>
    <definedName name="A125751462V">#REF!,#REF!</definedName>
    <definedName name="A125751466C">#REF!,#REF!</definedName>
    <definedName name="A125751470V">#REF!,#REF!</definedName>
    <definedName name="A125751474C">#REF!,#REF!</definedName>
    <definedName name="A125751478L">#REF!,#REF!</definedName>
    <definedName name="A125751482C">#REF!,#REF!</definedName>
    <definedName name="A125751486L">#REF!,#REF!</definedName>
    <definedName name="A125751490C">#REF!,#REF!</definedName>
    <definedName name="A125751494L">#REF!,#REF!</definedName>
    <definedName name="A125751498W">#REF!,#REF!</definedName>
    <definedName name="A125751502A">#REF!,#REF!</definedName>
    <definedName name="A125751506K">#REF!,#REF!</definedName>
    <definedName name="A125751510A">#REF!,#REF!</definedName>
    <definedName name="A125751514K">#REF!,#REF!</definedName>
    <definedName name="A125751518V">#REF!,#REF!</definedName>
    <definedName name="A125751522K">#REF!,#REF!</definedName>
    <definedName name="A125751526V">#REF!,#REF!</definedName>
    <definedName name="A125751530K">#REF!,#REF!</definedName>
    <definedName name="A125751534V">#REF!,#REF!</definedName>
    <definedName name="A125751538C">#REF!,#REF!</definedName>
    <definedName name="A125751542V">#REF!,#REF!</definedName>
    <definedName name="A125751546C">#REF!,#REF!</definedName>
    <definedName name="A125751550V">#REF!,#REF!</definedName>
    <definedName name="A125751554C">#REF!,#REF!</definedName>
    <definedName name="A125751558L">#REF!,#REF!</definedName>
    <definedName name="A125751562C">#REF!,#REF!</definedName>
    <definedName name="A125751566L">#REF!,#REF!</definedName>
    <definedName name="A125751570C">#REF!,#REF!</definedName>
    <definedName name="A125751574L">#REF!,#REF!</definedName>
    <definedName name="A125751578W">#REF!,#REF!</definedName>
    <definedName name="A125751582L">#REF!,#REF!</definedName>
    <definedName name="A125751586W">#REF!,#REF!</definedName>
    <definedName name="A125751590L">#REF!,#REF!</definedName>
    <definedName name="A125751594W">#REF!,#REF!</definedName>
    <definedName name="A125751598F">#REF!,#REF!</definedName>
    <definedName name="A125751602K">#REF!,#REF!</definedName>
    <definedName name="A125751606V">#REF!,#REF!</definedName>
    <definedName name="A125751610K">#REF!,#REF!</definedName>
    <definedName name="A125751614V">#REF!,#REF!</definedName>
    <definedName name="A125751618C">#REF!,#REF!</definedName>
    <definedName name="A125751622V">#REF!,#REF!</definedName>
    <definedName name="A125751626C">#REF!,#REF!</definedName>
    <definedName name="A125751630V">#REF!,#REF!</definedName>
    <definedName name="A125751634C">#REF!,#REF!</definedName>
    <definedName name="A125751638L">#REF!,#REF!</definedName>
    <definedName name="A125751642C">#REF!,#REF!</definedName>
    <definedName name="A125751646L">#REF!,#REF!</definedName>
    <definedName name="A125751650C">#REF!,#REF!</definedName>
    <definedName name="A125751654L">#REF!,#REF!</definedName>
    <definedName name="A125751658W">#REF!,#REF!</definedName>
    <definedName name="A125751662L">#REF!,#REF!</definedName>
    <definedName name="A125751666W">#REF!,#REF!</definedName>
    <definedName name="A125751670L">#REF!,#REF!</definedName>
    <definedName name="A125751674W">#REF!,#REF!</definedName>
    <definedName name="A125751678F">#REF!,#REF!</definedName>
    <definedName name="A125751682W">#REF!,#REF!</definedName>
    <definedName name="A125751686F">#REF!,#REF!</definedName>
    <definedName name="A125751690W">#REF!,#REF!</definedName>
    <definedName name="A125751694F">#REF!,#REF!</definedName>
    <definedName name="A125751698R">#REF!,#REF!</definedName>
    <definedName name="A125751702V">#REF!,#REF!</definedName>
    <definedName name="A125751706C">#REF!,#REF!</definedName>
    <definedName name="A125751710V">#REF!,#REF!</definedName>
    <definedName name="A125751714C">#REF!,#REF!</definedName>
    <definedName name="A125751718L">#REF!,#REF!</definedName>
    <definedName name="A125751722C">#REF!,#REF!</definedName>
    <definedName name="A125751726L">#REF!,#REF!</definedName>
    <definedName name="A125751730C">#REF!,#REF!</definedName>
    <definedName name="A125751734L">#REF!,#REF!</definedName>
    <definedName name="A125751738W">#REF!,#REF!</definedName>
    <definedName name="A125751742L">#REF!,#REF!</definedName>
    <definedName name="A125751746W">#REF!,#REF!</definedName>
    <definedName name="A125751750L">#REF!,#REF!</definedName>
    <definedName name="A125751754W">#REF!,#REF!</definedName>
    <definedName name="A125751758F">#REF!,#REF!</definedName>
    <definedName name="A125751762W">#REF!,#REF!</definedName>
    <definedName name="A125751766F">#REF!,#REF!</definedName>
    <definedName name="A125751770W">#REF!,#REF!</definedName>
    <definedName name="A125751774F">#REF!,#REF!</definedName>
    <definedName name="A125751778R">#REF!,#REF!</definedName>
    <definedName name="A125751782F">#REF!,#REF!</definedName>
    <definedName name="A125751786R">#REF!,#REF!</definedName>
    <definedName name="A125751790F">#REF!,#REF!</definedName>
    <definedName name="A125751794R">#REF!,#REF!</definedName>
    <definedName name="A125754438X">#REF!,#REF!</definedName>
    <definedName name="A125754442R">#REF!,#REF!</definedName>
    <definedName name="A125754446X">#REF!,#REF!</definedName>
    <definedName name="A125754450R">#REF!,#REF!</definedName>
    <definedName name="A125754454X">#REF!,#REF!</definedName>
    <definedName name="A125754458J">#REF!,#REF!</definedName>
    <definedName name="A125754462X">#REF!,#REF!</definedName>
    <definedName name="A125754466J">#REF!,#REF!</definedName>
    <definedName name="A125754470X">#REF!,#REF!</definedName>
    <definedName name="A125754474J">#REF!,#REF!</definedName>
    <definedName name="A125754478T">#REF!,#REF!</definedName>
    <definedName name="A125754482J">#REF!,#REF!</definedName>
    <definedName name="A125754486T">#REF!,#REF!</definedName>
    <definedName name="A125754490J">#REF!,#REF!</definedName>
    <definedName name="A125754494T">#REF!,#REF!</definedName>
    <definedName name="A125754498A">#REF!,#REF!</definedName>
    <definedName name="A125754502F">#REF!,#REF!</definedName>
    <definedName name="A125754506R">#REF!,#REF!</definedName>
    <definedName name="A125754510F">#REF!,#REF!</definedName>
    <definedName name="A125754514R">#REF!,#REF!</definedName>
    <definedName name="A125754518X">#REF!,#REF!</definedName>
    <definedName name="A125754522R">#REF!,#REF!</definedName>
    <definedName name="A125754526X">#REF!,#REF!</definedName>
    <definedName name="A125754530R">#REF!,#REF!</definedName>
    <definedName name="A125754534X">#REF!,#REF!</definedName>
    <definedName name="A125754538J">#REF!,#REF!</definedName>
    <definedName name="A125754542X">#REF!,#REF!</definedName>
    <definedName name="A125754546J">#REF!,#REF!</definedName>
    <definedName name="A125754550X">#REF!,#REF!</definedName>
    <definedName name="A125754554J">#REF!,#REF!</definedName>
    <definedName name="A125754558T">#REF!,#REF!</definedName>
    <definedName name="A125754562J">#REF!,#REF!</definedName>
    <definedName name="A125754566T">#REF!,#REF!</definedName>
    <definedName name="A125754570J">#REF!,#REF!</definedName>
    <definedName name="A125754574T">#REF!,#REF!</definedName>
    <definedName name="A125754578A">#REF!,#REF!</definedName>
    <definedName name="A125754582T">#REF!,#REF!</definedName>
    <definedName name="A125754586A">#REF!,#REF!</definedName>
    <definedName name="A125754590T">#REF!,#REF!</definedName>
    <definedName name="A125754594A">#REF!,#REF!</definedName>
    <definedName name="A125754598K">#REF!,#REF!</definedName>
    <definedName name="A125754602R">#REF!,#REF!</definedName>
    <definedName name="A125754606X">#REF!,#REF!</definedName>
    <definedName name="A125754610R">#REF!,#REF!</definedName>
    <definedName name="A125754614X">#REF!,#REF!</definedName>
    <definedName name="A125754618J">#REF!,#REF!</definedName>
    <definedName name="A125754622X">#REF!,#REF!</definedName>
    <definedName name="A125754626J">#REF!,#REF!</definedName>
    <definedName name="A125754630X">#REF!,#REF!</definedName>
    <definedName name="A125754634J">#REF!,#REF!</definedName>
    <definedName name="A125754638T">#REF!,#REF!</definedName>
    <definedName name="A125754642J">#REF!,#REF!</definedName>
    <definedName name="A125754646T">#REF!,#REF!</definedName>
    <definedName name="A125754650J">#REF!,#REF!</definedName>
    <definedName name="A125754654T">#REF!,#REF!</definedName>
    <definedName name="A125754658A">#REF!,#REF!</definedName>
    <definedName name="A125754662T">#REF!,#REF!</definedName>
    <definedName name="A125754666A">#REF!,#REF!</definedName>
    <definedName name="A125754670T">#REF!,#REF!</definedName>
    <definedName name="A125754674A">#REF!,#REF!</definedName>
    <definedName name="A125754678K">#REF!,#REF!</definedName>
    <definedName name="A125754682A">#REF!,#REF!</definedName>
    <definedName name="A125754686K">#REF!,#REF!</definedName>
    <definedName name="A125754690A">#REF!,#REF!</definedName>
    <definedName name="A125754694K">#REF!,#REF!</definedName>
    <definedName name="A125754698V">#REF!,#REF!</definedName>
    <definedName name="A125754702X">#REF!,#REF!</definedName>
    <definedName name="A125754706J">#REF!,#REF!</definedName>
    <definedName name="A125754710X">#REF!,#REF!</definedName>
    <definedName name="A125754714J">#REF!,#REF!</definedName>
    <definedName name="A125754718T">#REF!,#REF!</definedName>
    <definedName name="A125754722J">#REF!,#REF!</definedName>
    <definedName name="A125754726T">#REF!,#REF!</definedName>
    <definedName name="A125754730J">#REF!,#REF!</definedName>
    <definedName name="A125754734T">#REF!,#REF!</definedName>
    <definedName name="A125754738A">#REF!,#REF!</definedName>
    <definedName name="A125754742T">#REF!,#REF!</definedName>
    <definedName name="A125754746A">#REF!,#REF!</definedName>
    <definedName name="A125754750T">#REF!,#REF!</definedName>
    <definedName name="A125754754A">#REF!,#REF!</definedName>
    <definedName name="A125754758K">#REF!,#REF!</definedName>
    <definedName name="A125754762A">#REF!,#REF!</definedName>
    <definedName name="A125754766K">#REF!,#REF!</definedName>
    <definedName name="A125754770A">#REF!,#REF!</definedName>
    <definedName name="A125754774K">#REF!,#REF!</definedName>
    <definedName name="A125754778V">#REF!,#REF!</definedName>
    <definedName name="A125754782K">#REF!,#REF!</definedName>
    <definedName name="A125754786V">#REF!,#REF!</definedName>
    <definedName name="A125754790K">#REF!,#REF!</definedName>
    <definedName name="A125754794V">#REF!,#REF!</definedName>
    <definedName name="A125754798C">#REF!,#REF!</definedName>
    <definedName name="A125754802J">#REF!,#REF!</definedName>
    <definedName name="A125754806T">#REF!,#REF!</definedName>
    <definedName name="A125754810J">#REF!,#REF!</definedName>
    <definedName name="A125754814T">#REF!,#REF!</definedName>
    <definedName name="A125754818A">#REF!,#REF!</definedName>
    <definedName name="A125754822T">#REF!,#REF!</definedName>
    <definedName name="A125754826A">#REF!,#REF!</definedName>
    <definedName name="A125754830T">#REF!,#REF!</definedName>
    <definedName name="A125754834A">#REF!,#REF!</definedName>
    <definedName name="A125754838K">#REF!,#REF!</definedName>
    <definedName name="A125754842A">#REF!,#REF!</definedName>
    <definedName name="A125754846K">#REF!,#REF!</definedName>
    <definedName name="A125754850A">#REF!,#REF!</definedName>
    <definedName name="A125754854K">#REF!,#REF!</definedName>
    <definedName name="A125754858V">#REF!,#REF!</definedName>
    <definedName name="A125754862K">#REF!,#REF!</definedName>
    <definedName name="A125754866V">#REF!,#REF!</definedName>
    <definedName name="A125754870K">#REF!,#REF!</definedName>
    <definedName name="A125754874V">#REF!,#REF!</definedName>
    <definedName name="A125754878C">#REF!,#REF!</definedName>
    <definedName name="A125754882V">#REF!,#REF!</definedName>
    <definedName name="A125754886C">#REF!,#REF!</definedName>
    <definedName name="A125754890V">#REF!,#REF!</definedName>
    <definedName name="A125754894C">#REF!,#REF!</definedName>
    <definedName name="A125754898L">#REF!,#REF!</definedName>
    <definedName name="A125754902T">#REF!,#REF!</definedName>
    <definedName name="A125754906A">#REF!,#REF!</definedName>
    <definedName name="A125754910T">#REF!,#REF!</definedName>
    <definedName name="A125754914A">#REF!,#REF!</definedName>
    <definedName name="A125754918K">#REF!,#REF!</definedName>
    <definedName name="A125754922A">#REF!,#REF!</definedName>
    <definedName name="A125754926K">#REF!,#REF!</definedName>
    <definedName name="A125754930A">#REF!,#REF!</definedName>
    <definedName name="A125754934K">#REF!,#REF!</definedName>
    <definedName name="A125754938V">#REF!,#REF!</definedName>
    <definedName name="A125754942K">#REF!,#REF!</definedName>
    <definedName name="A125754946V">#REF!,#REF!</definedName>
    <definedName name="A125754950K">#REF!,#REF!</definedName>
    <definedName name="A125754954V">#REF!,#REF!</definedName>
    <definedName name="A125754958C">#REF!,#REF!</definedName>
    <definedName name="A125754962V">#REF!,#REF!</definedName>
    <definedName name="A125754966C">#REF!,#REF!</definedName>
    <definedName name="A125754970V">#REF!,#REF!</definedName>
    <definedName name="A125754974C">#REF!,#REF!</definedName>
    <definedName name="A125754978L">#REF!,#REF!</definedName>
    <definedName name="A125754982C">#REF!,#REF!</definedName>
    <definedName name="A125754986L">#REF!,#REF!</definedName>
    <definedName name="A125754990C">#REF!,#REF!</definedName>
    <definedName name="A125754994L">#REF!,#REF!</definedName>
    <definedName name="A125754998W">#REF!,#REF!</definedName>
    <definedName name="A125755002C">#REF!,#REF!</definedName>
    <definedName name="A125755006L">#REF!,#REF!</definedName>
    <definedName name="A125755010C">#REF!,#REF!</definedName>
    <definedName name="A125755014L">#REF!,#REF!</definedName>
    <definedName name="A125755018W">#REF!,#REF!</definedName>
    <definedName name="A125755022L">#REF!,#REF!</definedName>
    <definedName name="A125755026W">#REF!,#REF!</definedName>
    <definedName name="A125755030L">#REF!,#REF!</definedName>
    <definedName name="A125755034W">#REF!,#REF!</definedName>
    <definedName name="A125755038F">#REF!,#REF!</definedName>
    <definedName name="A125755042W">#REF!,#REF!</definedName>
    <definedName name="A125755046F">#REF!,#REF!</definedName>
    <definedName name="A125755050W">#REF!,#REF!</definedName>
    <definedName name="A125755054F">#REF!,#REF!</definedName>
    <definedName name="A125755058R">#REF!,#REF!</definedName>
    <definedName name="A125755062F">#REF!,#REF!</definedName>
    <definedName name="A125755066R">#REF!,#REF!</definedName>
    <definedName name="A125755070F">#REF!,#REF!</definedName>
    <definedName name="A125755074R">#REF!,#REF!</definedName>
    <definedName name="A125755078X">#REF!,#REF!</definedName>
    <definedName name="A125755082R">#REF!,#REF!</definedName>
    <definedName name="A125755086X">#REF!,#REF!</definedName>
    <definedName name="A125755090R">#REF!,#REF!</definedName>
    <definedName name="A125755094X">#REF!,#REF!</definedName>
    <definedName name="A125755098J">#REF!,#REF!</definedName>
    <definedName name="A125755102L">#REF!,#REF!</definedName>
    <definedName name="A125755106W">#REF!,#REF!</definedName>
    <definedName name="A125755110L">#REF!,#REF!</definedName>
    <definedName name="A125755114W">#REF!,#REF!</definedName>
    <definedName name="A125755118F">#REF!,#REF!</definedName>
    <definedName name="A125755122W">#REF!,#REF!</definedName>
    <definedName name="A125755126F">#REF!,#REF!</definedName>
    <definedName name="A125755130W">#REF!,#REF!</definedName>
    <definedName name="A125755134F">#REF!,#REF!</definedName>
    <definedName name="A125755138R">#REF!,#REF!</definedName>
    <definedName name="A125755142F">#REF!,#REF!</definedName>
    <definedName name="A125755146R">#REF!,#REF!</definedName>
    <definedName name="A125755150F">#REF!,#REF!</definedName>
    <definedName name="A125755154R">#REF!,#REF!</definedName>
    <definedName name="A125755158X">#REF!,#REF!</definedName>
    <definedName name="A125755162R">#REF!,#REF!</definedName>
    <definedName name="A125755166X">#REF!,#REF!</definedName>
    <definedName name="A125755170R">#REF!,#REF!</definedName>
    <definedName name="A125755174X">#REF!,#REF!</definedName>
    <definedName name="A125755178J">#REF!,#REF!</definedName>
    <definedName name="A125755182X">#REF!,#REF!</definedName>
    <definedName name="A125755186J">#REF!,#REF!</definedName>
    <definedName name="A125755190X">#REF!,#REF!</definedName>
    <definedName name="A125755194J">#REF!,#REF!</definedName>
    <definedName name="A125755198T">#REF!,#REF!</definedName>
    <definedName name="A125755202W">#REF!,#REF!</definedName>
    <definedName name="A125755206F">#REF!,#REF!</definedName>
    <definedName name="A125755210W">#REF!,#REF!</definedName>
    <definedName name="A125755214F">#REF!,#REF!</definedName>
    <definedName name="A125755218R">#REF!,#REF!</definedName>
    <definedName name="A125755222F">#REF!,#REF!</definedName>
    <definedName name="A125755226R">#REF!,#REF!</definedName>
    <definedName name="A125755230F">#REF!,#REF!</definedName>
    <definedName name="A125755234R">#REF!,#REF!</definedName>
    <definedName name="A125755238X">#REF!,#REF!</definedName>
    <definedName name="A125755242R">#REF!,#REF!</definedName>
    <definedName name="A125755246X">#REF!,#REF!</definedName>
    <definedName name="A125755250R">#REF!,#REF!</definedName>
    <definedName name="A125755254X">#REF!,#REF!</definedName>
    <definedName name="A125755258J">#REF!,#REF!</definedName>
    <definedName name="A125755262X">#REF!,#REF!</definedName>
    <definedName name="A125755266J">#REF!,#REF!</definedName>
    <definedName name="A125755270X">#REF!,#REF!</definedName>
    <definedName name="A125755274J">#REF!,#REF!</definedName>
    <definedName name="A125755278T">#REF!,#REF!</definedName>
    <definedName name="A125755282J">#REF!,#REF!</definedName>
    <definedName name="A125755286T">#REF!,#REF!</definedName>
    <definedName name="A125755290J">#REF!,#REF!</definedName>
    <definedName name="A125755294T">#REF!,#REF!</definedName>
    <definedName name="A125755298A">#REF!,#REF!</definedName>
    <definedName name="A125755302F">#REF!,#REF!</definedName>
    <definedName name="A125755306R">#REF!,#REF!</definedName>
    <definedName name="A125755310F">#REF!,#REF!</definedName>
    <definedName name="A125755314R">#REF!,#REF!</definedName>
    <definedName name="A125755318X">#REF!,#REF!</definedName>
    <definedName name="A125755322R">#REF!,#REF!</definedName>
    <definedName name="A125755326X">#REF!,#REF!</definedName>
    <definedName name="A125755330R">#REF!,#REF!</definedName>
    <definedName name="A125755334X">#REF!,#REF!</definedName>
    <definedName name="A125755338J">#REF!,#REF!</definedName>
    <definedName name="A125755342X">#REF!,#REF!</definedName>
    <definedName name="A125755346J">#REF!,#REF!</definedName>
    <definedName name="A125755350X">#REF!,#REF!</definedName>
    <definedName name="A125755354J">#REF!,#REF!</definedName>
    <definedName name="A125755358T">#REF!,#REF!</definedName>
    <definedName name="A125755362J">#REF!,#REF!</definedName>
    <definedName name="A125755366T">#REF!,#REF!</definedName>
    <definedName name="A125755370J">#REF!,#REF!</definedName>
    <definedName name="A125755374T">#REF!,#REF!</definedName>
    <definedName name="A125755378A">#REF!,#REF!</definedName>
    <definedName name="A125755382T">#REF!,#REF!</definedName>
    <definedName name="A125755386A">#REF!,#REF!</definedName>
    <definedName name="A125755390T">#REF!,#REF!</definedName>
    <definedName name="A125755394A">#REF!,#REF!</definedName>
    <definedName name="A125755398K">#REF!,#REF!</definedName>
    <definedName name="A125755402R">#REF!,#REF!</definedName>
    <definedName name="A125755406X">#REF!,#REF!</definedName>
    <definedName name="A125755410R">#REF!,#REF!</definedName>
    <definedName name="A125755414X">#REF!,#REF!</definedName>
    <definedName name="A125755418J">#REF!,#REF!</definedName>
    <definedName name="A125755422X">#REF!,#REF!</definedName>
    <definedName name="A125755426J">#REF!,#REF!</definedName>
    <definedName name="A125755430X">#REF!,#REF!</definedName>
    <definedName name="A125755434J">#REF!,#REF!</definedName>
    <definedName name="A125755438T">#REF!,#REF!</definedName>
    <definedName name="A125755442J">#REF!,#REF!</definedName>
    <definedName name="A125755446T">#REF!,#REF!</definedName>
    <definedName name="A125755450J">#REF!,#REF!</definedName>
    <definedName name="A125755454T">#REF!,#REF!</definedName>
    <definedName name="A125755458A">#REF!,#REF!</definedName>
    <definedName name="A125755462T">#REF!,#REF!</definedName>
    <definedName name="A125755466A">#REF!,#REF!</definedName>
    <definedName name="A125755470T">#REF!,#REF!</definedName>
    <definedName name="A125755474A">#REF!,#REF!</definedName>
    <definedName name="A125755478K">#REF!,#REF!</definedName>
    <definedName name="A125755482A">#REF!,#REF!</definedName>
    <definedName name="A125755486K">#REF!,#REF!</definedName>
    <definedName name="A125755490A">#REF!,#REF!</definedName>
    <definedName name="A125755494K">#REF!,#REF!</definedName>
    <definedName name="A125755498V">#REF!,#REF!</definedName>
    <definedName name="A125755502X">#REF!,#REF!</definedName>
    <definedName name="A125755506J">#REF!,#REF!</definedName>
    <definedName name="A125755510X">#REF!,#REF!</definedName>
    <definedName name="A125755514J">#REF!,#REF!</definedName>
    <definedName name="A125755518T">#REF!,#REF!</definedName>
    <definedName name="A125755522J">#REF!,#REF!</definedName>
    <definedName name="A125755526T">#REF!,#REF!</definedName>
    <definedName name="A125755530J">#REF!,#REF!</definedName>
    <definedName name="A125755534T">#REF!,#REF!</definedName>
    <definedName name="A125755538A">#REF!,#REF!</definedName>
    <definedName name="A125755542T">#REF!,#REF!</definedName>
    <definedName name="A125755546A">#REF!,#REF!</definedName>
    <definedName name="A125755550T">#REF!,#REF!</definedName>
    <definedName name="A125755554A">#REF!,#REF!</definedName>
    <definedName name="A125755558K">#REF!,#REF!</definedName>
    <definedName name="A125755562A">#REF!,#REF!</definedName>
    <definedName name="A125755566K">#REF!,#REF!</definedName>
    <definedName name="A125755570A">#REF!,#REF!</definedName>
    <definedName name="A125755574K">#REF!,#REF!</definedName>
    <definedName name="A125755578V">#REF!,#REF!</definedName>
    <definedName name="A125755582K">#REF!,#REF!</definedName>
    <definedName name="A125755586V">#REF!,#REF!</definedName>
    <definedName name="A125755590K">#REF!,#REF!</definedName>
    <definedName name="A125755594V">#REF!,#REF!</definedName>
    <definedName name="A125755598C">#REF!,#REF!</definedName>
    <definedName name="A125755602J">#REF!,#REF!</definedName>
    <definedName name="A125755606T">#REF!,#REF!</definedName>
    <definedName name="A125755610J">#REF!,#REF!</definedName>
    <definedName name="A125755614T">#REF!,#REF!</definedName>
    <definedName name="A125755618A">#REF!,#REF!</definedName>
    <definedName name="A125755622T">#REF!,#REF!</definedName>
    <definedName name="A125755626A">#REF!,#REF!</definedName>
    <definedName name="A125755630T">#REF!,#REF!</definedName>
    <definedName name="A125755634A">#REF!,#REF!</definedName>
    <definedName name="A125755638K">#REF!,#REF!</definedName>
    <definedName name="A125755642A">#REF!,#REF!</definedName>
    <definedName name="A125755646K">#REF!,#REF!</definedName>
    <definedName name="A125755650A">#REF!,#REF!</definedName>
    <definedName name="A125755654K">#REF!,#REF!</definedName>
    <definedName name="A125755658V">#REF!,#REF!</definedName>
    <definedName name="A125755662K">#REF!,#REF!</definedName>
    <definedName name="A125755666V">#REF!,#REF!</definedName>
    <definedName name="A125755670K">#REF!,#REF!</definedName>
    <definedName name="A125755674V">#REF!,#REF!</definedName>
    <definedName name="A125755678C">#REF!,#REF!</definedName>
    <definedName name="A125755682V">#REF!,#REF!</definedName>
    <definedName name="A125755686C">#REF!,#REF!</definedName>
    <definedName name="A125755690V">#REF!,#REF!</definedName>
    <definedName name="A125755694C">#REF!,#REF!</definedName>
    <definedName name="A125755698L">#REF!,#REF!</definedName>
    <definedName name="A125755702T">#REF!,#REF!</definedName>
    <definedName name="A125755706A">#REF!,#REF!</definedName>
    <definedName name="A125755710T">#REF!,#REF!</definedName>
    <definedName name="A125755714A">#REF!,#REF!</definedName>
    <definedName name="A125755718K">#REF!,#REF!</definedName>
    <definedName name="A125755722A">#REF!,#REF!</definedName>
    <definedName name="A125755726K">#REF!,#REF!</definedName>
    <definedName name="A125755730A">#REF!,#REF!</definedName>
    <definedName name="A125755734K">#REF!,#REF!</definedName>
    <definedName name="A125755738V">#REF!,#REF!</definedName>
    <definedName name="A125755742K">#REF!,#REF!</definedName>
    <definedName name="A125755746V">#REF!,#REF!</definedName>
    <definedName name="A125755750K">#REF!,#REF!</definedName>
    <definedName name="A125755754V">#REF!,#REF!</definedName>
    <definedName name="A125755758C">#REF!,#REF!</definedName>
    <definedName name="A125755762V">#REF!,#REF!</definedName>
    <definedName name="A125755766C">#REF!,#REF!</definedName>
    <definedName name="A125755770V">#REF!,#REF!</definedName>
    <definedName name="A125755774C">#REF!,#REF!</definedName>
    <definedName name="A125755778L">#REF!,#REF!</definedName>
    <definedName name="A125755782C">#REF!,#REF!</definedName>
    <definedName name="A125755786L">#REF!,#REF!</definedName>
    <definedName name="A125755790C">#REF!,#REF!</definedName>
    <definedName name="A125755794L">#REF!,#REF!</definedName>
    <definedName name="A125755798W">#REF!,#REF!</definedName>
    <definedName name="A125755802A">#REF!,#REF!</definedName>
    <definedName name="A125755806K">#REF!,#REF!</definedName>
    <definedName name="A125755810A">#REF!,#REF!</definedName>
    <definedName name="A125755814K">#REF!,#REF!</definedName>
    <definedName name="A125755818V">#REF!,#REF!</definedName>
    <definedName name="A125755822K">#REF!,#REF!</definedName>
    <definedName name="A125755826V">#REF!,#REF!</definedName>
    <definedName name="A125755830K">#REF!,#REF!</definedName>
    <definedName name="A125755834V">#REF!,#REF!</definedName>
    <definedName name="A125755838C">#REF!,#REF!</definedName>
    <definedName name="A125755842V">#REF!,#REF!</definedName>
    <definedName name="A125755846C">#REF!,#REF!</definedName>
    <definedName name="A125755850V">#REF!,#REF!</definedName>
    <definedName name="A125755854C">#REF!,#REF!</definedName>
    <definedName name="A125755858L">#REF!,#REF!</definedName>
    <definedName name="A125755862C">#REF!,#REF!</definedName>
    <definedName name="A125755866L">#REF!,#REF!</definedName>
    <definedName name="A125755870C">#REF!,#REF!</definedName>
    <definedName name="A125755874L">#REF!,#REF!</definedName>
    <definedName name="A125755878W">#REF!,#REF!</definedName>
    <definedName name="A125755882L">#REF!,#REF!</definedName>
    <definedName name="A125755886W">#REF!,#REF!</definedName>
    <definedName name="A125755890L">#REF!,#REF!</definedName>
    <definedName name="A125755894W">#REF!,#REF!</definedName>
    <definedName name="A125755898F">#REF!,#REF!</definedName>
    <definedName name="A125755902K">#REF!,#REF!</definedName>
    <definedName name="A125755906V">#REF!,#REF!</definedName>
    <definedName name="A125755910K">#REF!,#REF!</definedName>
    <definedName name="A125755914V">#REF!,#REF!</definedName>
    <definedName name="A125755918C">#REF!,#REF!</definedName>
    <definedName name="A125755922V">#REF!,#REF!</definedName>
    <definedName name="A125755926C">#REF!,#REF!</definedName>
    <definedName name="A125755930V">#REF!,#REF!</definedName>
    <definedName name="A125755934C">#REF!,#REF!</definedName>
    <definedName name="A125755938L">#REF!,#REF!</definedName>
    <definedName name="A125755942C">#REF!,#REF!</definedName>
    <definedName name="A125755946L">#REF!,#REF!</definedName>
    <definedName name="A125755950C">#REF!,#REF!</definedName>
    <definedName name="A125755954L">#REF!,#REF!</definedName>
    <definedName name="A125755958W">#REF!,#REF!</definedName>
    <definedName name="A125755962L">#REF!,#REF!</definedName>
    <definedName name="A125755966W">#REF!,#REF!</definedName>
    <definedName name="A125755970L">#REF!,#REF!</definedName>
    <definedName name="A125755974W">#REF!,#REF!</definedName>
    <definedName name="A125755978F">#REF!,#REF!</definedName>
    <definedName name="A125755982W">#REF!,#REF!</definedName>
    <definedName name="A125755986F">#REF!,#REF!</definedName>
    <definedName name="A125755990W">#REF!,#REF!</definedName>
    <definedName name="A125755994F">#REF!,#REF!</definedName>
    <definedName name="A125755998R">#REF!,#REF!</definedName>
    <definedName name="A125756002W">#REF!,#REF!</definedName>
    <definedName name="A125756006F">#REF!,#REF!</definedName>
    <definedName name="A125756010W">#REF!,#REF!</definedName>
    <definedName name="A125756014F">#REF!,#REF!</definedName>
    <definedName name="A125756018R">#REF!,#REF!</definedName>
    <definedName name="A125756022F">#REF!,#REF!</definedName>
    <definedName name="A125756026R">#REF!,#REF!</definedName>
    <definedName name="A125756030F">#REF!,#REF!</definedName>
    <definedName name="A125756034R">#REF!,#REF!</definedName>
    <definedName name="A125756038X">#REF!,#REF!</definedName>
    <definedName name="A125756042R">#REF!,#REF!</definedName>
    <definedName name="A125756046X">#REF!,#REF!</definedName>
    <definedName name="A125756050R">#REF!,#REF!</definedName>
    <definedName name="A125756054X">#REF!,#REF!</definedName>
    <definedName name="A125756058J">#REF!,#REF!</definedName>
    <definedName name="A125756062X">#REF!,#REF!</definedName>
    <definedName name="A125756066J">#REF!,#REF!</definedName>
    <definedName name="A125756070X">#REF!,#REF!</definedName>
    <definedName name="A125756074J">#REF!,#REF!</definedName>
    <definedName name="A125756078T">#REF!,#REF!</definedName>
    <definedName name="A125756082J">#REF!,#REF!</definedName>
    <definedName name="A125756086T">#REF!,#REF!</definedName>
    <definedName name="A125756090J">#REF!,#REF!</definedName>
    <definedName name="A125756094T">#REF!,#REF!</definedName>
    <definedName name="A125756098A">#REF!,#REF!</definedName>
    <definedName name="A125756102F">#REF!,#REF!</definedName>
    <definedName name="A125756106R">#REF!,#REF!</definedName>
    <definedName name="A125756110F">#REF!,#REF!</definedName>
    <definedName name="A125756114R">#REF!,#REF!</definedName>
    <definedName name="A125756118X">#REF!,#REF!</definedName>
    <definedName name="A125756122R">#REF!,#REF!</definedName>
    <definedName name="A125756126X">#REF!,#REF!</definedName>
    <definedName name="A125756130R">#REF!,#REF!</definedName>
    <definedName name="A125756134X">#REF!,#REF!</definedName>
    <definedName name="A125756138J">#REF!,#REF!</definedName>
    <definedName name="A125756142X">#REF!,#REF!</definedName>
    <definedName name="A125756146J">#REF!,#REF!</definedName>
    <definedName name="A125756150X">#REF!,#REF!</definedName>
    <definedName name="A125756154J">#REF!,#REF!</definedName>
    <definedName name="A125756158T">#REF!,#REF!</definedName>
    <definedName name="A125756162J">#REF!,#REF!</definedName>
    <definedName name="A125756166T">#REF!,#REF!</definedName>
    <definedName name="A125756170J">#REF!,#REF!</definedName>
    <definedName name="A125756174T">#REF!,#REF!</definedName>
    <definedName name="A125756178A">#REF!,#REF!</definedName>
    <definedName name="A125756182T">#REF!,#REF!</definedName>
    <definedName name="A125756186A">#REF!,#REF!</definedName>
    <definedName name="A125756190T">#REF!,#REF!</definedName>
    <definedName name="A125756194A">#REF!,#REF!</definedName>
    <definedName name="A125756198K">#REF!,#REF!</definedName>
    <definedName name="A125756206X">#REF!,#REF!</definedName>
    <definedName name="A125756210R">#REF!,#REF!</definedName>
    <definedName name="A125756214X">#REF!,#REF!</definedName>
    <definedName name="A125756218J">#REF!,#REF!</definedName>
    <definedName name="A125756222X">#REF!,#REF!</definedName>
    <definedName name="A125756226J">#REF!,#REF!</definedName>
    <definedName name="A125756230X">#REF!,#REF!</definedName>
    <definedName name="A125756234J">#REF!,#REF!</definedName>
    <definedName name="A125756238T">#REF!,#REF!</definedName>
    <definedName name="A125756242J">#REF!,#REF!</definedName>
    <definedName name="A125756246T">#REF!,#REF!</definedName>
    <definedName name="A125756250J">#REF!,#REF!</definedName>
    <definedName name="A125756254T">#REF!,#REF!</definedName>
    <definedName name="A125756258A">#REF!,#REF!</definedName>
    <definedName name="A125756262T">#REF!,#REF!</definedName>
    <definedName name="A125756266A">#REF!,#REF!</definedName>
    <definedName name="A125756274A">#REF!,#REF!</definedName>
    <definedName name="A125756278K">#REF!,#REF!</definedName>
    <definedName name="A125756286K">#REF!,#REF!</definedName>
    <definedName name="A125756294K">#REF!,#REF!</definedName>
    <definedName name="A125756298V">#REF!,#REF!</definedName>
    <definedName name="A125756302X">#REF!,#REF!</definedName>
    <definedName name="A125756306J">#REF!,#REF!</definedName>
    <definedName name="A125756310X">#REF!,#REF!</definedName>
    <definedName name="A125756314J">#REF!,#REF!</definedName>
    <definedName name="A125756318T">#REF!,#REF!</definedName>
    <definedName name="A125756322J">#REF!,#REF!</definedName>
    <definedName name="A125756326T">#REF!,#REF!</definedName>
    <definedName name="A125756330J">#REF!,#REF!</definedName>
    <definedName name="A125756334T">#REF!,#REF!</definedName>
    <definedName name="A125756338A">#REF!,#REF!</definedName>
    <definedName name="A125756342T">#REF!,#REF!</definedName>
    <definedName name="A125756346A">#REF!,#REF!</definedName>
    <definedName name="A125756350T">#REF!,#REF!</definedName>
    <definedName name="A125756354A">#REF!,#REF!</definedName>
    <definedName name="A125756362A">#REF!,#REF!</definedName>
    <definedName name="A125756366K">#REF!,#REF!</definedName>
    <definedName name="A125756374K">#REF!,#REF!</definedName>
    <definedName name="A125756382K">#REF!,#REF!</definedName>
    <definedName name="A125756386V">#REF!,#REF!</definedName>
    <definedName name="A125756390K">#REF!,#REF!</definedName>
    <definedName name="A125756394V">#REF!,#REF!</definedName>
    <definedName name="A125756398C">#REF!,#REF!</definedName>
    <definedName name="A125756402J">#REF!,#REF!</definedName>
    <definedName name="A125756406T">#REF!,#REF!</definedName>
    <definedName name="A125756410J">#REF!,#REF!</definedName>
    <definedName name="A125756414T">#REF!,#REF!</definedName>
    <definedName name="A125756422T">#REF!,#REF!</definedName>
    <definedName name="A125756426A">#REF!,#REF!</definedName>
    <definedName name="A125756430T">#REF!,#REF!</definedName>
    <definedName name="A125756434A">#REF!,#REF!</definedName>
    <definedName name="A125756438K">#REF!,#REF!</definedName>
    <definedName name="A125756442A">#REF!,#REF!</definedName>
    <definedName name="A125756450A">#REF!,#REF!</definedName>
    <definedName name="A125756454K">#REF!,#REF!</definedName>
    <definedName name="A125756462K">#REF!,#REF!</definedName>
    <definedName name="A125756470K">#REF!,#REF!</definedName>
    <definedName name="A125756474V">#REF!,#REF!</definedName>
    <definedName name="A125756478C">#REF!,#REF!</definedName>
    <definedName name="A125756482V">#REF!,#REF!</definedName>
    <definedName name="A125756486C">#REF!,#REF!</definedName>
    <definedName name="A125756490V">#REF!,#REF!</definedName>
    <definedName name="A125756494C">#REF!,#REF!</definedName>
    <definedName name="A125756498L">#REF!,#REF!</definedName>
    <definedName name="A125756502T">#REF!,#REF!</definedName>
    <definedName name="A125756506A">#REF!,#REF!</definedName>
    <definedName name="A125756510T">#REF!,#REF!</definedName>
    <definedName name="A125756514A">#REF!,#REF!</definedName>
    <definedName name="A125756518K">#REF!,#REF!</definedName>
    <definedName name="A125756522A">#REF!,#REF!</definedName>
    <definedName name="A125756526K">#REF!,#REF!</definedName>
    <definedName name="A125756530A">#REF!,#REF!</definedName>
    <definedName name="A125756538V">#REF!,#REF!</definedName>
    <definedName name="A125756542K">#REF!,#REF!</definedName>
    <definedName name="A125756550K">#REF!,#REF!</definedName>
    <definedName name="A125756558C">#REF!,#REF!</definedName>
    <definedName name="A125756562V">#REF!,#REF!</definedName>
    <definedName name="A125756566C">#REF!,#REF!</definedName>
    <definedName name="A125756570V">#REF!,#REF!</definedName>
    <definedName name="A125756574C">#REF!,#REF!</definedName>
    <definedName name="A125756578L">#REF!,#REF!</definedName>
    <definedName name="A125756582C">#REF!,#REF!</definedName>
    <definedName name="A125756586L">#REF!,#REF!</definedName>
    <definedName name="A125756590C">#REF!,#REF!</definedName>
    <definedName name="A125756598W">#REF!,#REF!</definedName>
    <definedName name="A125756602A">#REF!,#REF!</definedName>
    <definedName name="A125756606K">#REF!,#REF!</definedName>
    <definedName name="A125756610A">#REF!,#REF!</definedName>
    <definedName name="A125756614K">#REF!,#REF!</definedName>
    <definedName name="A125756618V">#REF!,#REF!</definedName>
    <definedName name="A125756626V">#REF!,#REF!</definedName>
    <definedName name="A125756630K">#REF!,#REF!</definedName>
    <definedName name="A125756638C">#REF!,#REF!</definedName>
    <definedName name="A125756646C">#REF!,#REF!</definedName>
    <definedName name="A125756650V">#REF!,#REF!</definedName>
    <definedName name="A125756654C">#REF!,#REF!</definedName>
    <definedName name="A125756658L">#REF!,#REF!</definedName>
    <definedName name="A125756662C">#REF!,#REF!</definedName>
    <definedName name="A125756666L">#REF!,#REF!</definedName>
    <definedName name="A125756670C">#REF!,#REF!</definedName>
    <definedName name="A125756674L">#REF!,#REF!</definedName>
    <definedName name="A125756678W">#REF!,#REF!</definedName>
    <definedName name="A125756686W">#REF!,#REF!</definedName>
    <definedName name="A125756690L">#REF!,#REF!</definedName>
    <definedName name="A125756694W">#REF!,#REF!</definedName>
    <definedName name="A125756698F">#REF!,#REF!</definedName>
    <definedName name="A125756702K">#REF!,#REF!</definedName>
    <definedName name="A125756706V">#REF!,#REF!</definedName>
    <definedName name="A125756714V">#REF!,#REF!</definedName>
    <definedName name="A125756718C">#REF!,#REF!</definedName>
    <definedName name="A125756726C">#REF!,#REF!</definedName>
    <definedName name="A125756734C">#REF!,#REF!</definedName>
    <definedName name="A125756738L">#REF!,#REF!</definedName>
    <definedName name="A125756742C">#REF!,#REF!</definedName>
    <definedName name="A125756746L">#REF!,#REF!</definedName>
    <definedName name="A125756750C">#REF!,#REF!</definedName>
    <definedName name="A125756754L">#REF!,#REF!</definedName>
    <definedName name="A125756758W">#REF!,#REF!</definedName>
    <definedName name="A125756762L">#REF!,#REF!</definedName>
    <definedName name="A125756766W">#REF!,#REF!</definedName>
    <definedName name="A125756770L">#REF!,#REF!</definedName>
    <definedName name="A125756774W">#REF!,#REF!</definedName>
    <definedName name="A125756778F">#REF!,#REF!</definedName>
    <definedName name="A125756782W">#REF!,#REF!</definedName>
    <definedName name="A125756786F">#REF!,#REF!</definedName>
    <definedName name="A125756790W">#REF!,#REF!</definedName>
    <definedName name="A125756794F">#REF!,#REF!</definedName>
    <definedName name="A125756802V">#REF!,#REF!</definedName>
    <definedName name="A125756806C">#REF!,#REF!</definedName>
    <definedName name="A125756814C">#REF!,#REF!</definedName>
    <definedName name="A125756822C">#REF!,#REF!</definedName>
    <definedName name="A125756826L">#REF!,#REF!</definedName>
    <definedName name="A125756830C">#REF!,#REF!</definedName>
    <definedName name="A125756834L">#REF!,#REF!</definedName>
    <definedName name="A125756838W">#REF!,#REF!</definedName>
    <definedName name="A125756842L">#REF!,#REF!</definedName>
    <definedName name="A125756846W">#REF!,#REF!</definedName>
    <definedName name="A125756850L">#REF!,#REF!</definedName>
    <definedName name="A125756854W">#REF!,#REF!</definedName>
    <definedName name="A125756858F">#REF!,#REF!</definedName>
    <definedName name="A125756862W">#REF!,#REF!</definedName>
    <definedName name="A125756866F">#REF!,#REF!</definedName>
    <definedName name="A125756870W">#REF!,#REF!</definedName>
    <definedName name="A125756874F">#REF!,#REF!</definedName>
    <definedName name="A125756878R">#REF!,#REF!</definedName>
    <definedName name="A125756882F">#REF!,#REF!</definedName>
    <definedName name="A125756890F">#REF!,#REF!</definedName>
    <definedName name="A125756894R">#REF!,#REF!</definedName>
    <definedName name="A125756902C">#REF!,#REF!</definedName>
    <definedName name="A125756910C">#REF!,#REF!</definedName>
    <definedName name="A125756914L">#REF!,#REF!</definedName>
    <definedName name="A125756918W">#REF!,#REF!</definedName>
    <definedName name="A125756922L">#REF!,#REF!</definedName>
    <definedName name="A125756926W">#REF!,#REF!</definedName>
    <definedName name="A125756930L">#REF!,#REF!</definedName>
    <definedName name="A125756934W">#REF!,#REF!</definedName>
    <definedName name="A125756938F">#REF!,#REF!</definedName>
    <definedName name="A125756942W">#REF!,#REF!</definedName>
    <definedName name="A125756946F">#REF!,#REF!</definedName>
    <definedName name="A125756950W">#REF!,#REF!</definedName>
    <definedName name="A125756954F">#REF!,#REF!</definedName>
    <definedName name="A125756958R">#REF!,#REF!</definedName>
    <definedName name="A125756962F">#REF!,#REF!</definedName>
    <definedName name="A125756966R">#REF!,#REF!</definedName>
    <definedName name="A125756970F">#REF!,#REF!</definedName>
    <definedName name="A125756978X">#REF!,#REF!</definedName>
    <definedName name="A125756982R">#REF!,#REF!</definedName>
    <definedName name="A125756990R">#REF!,#REF!</definedName>
    <definedName name="A125756998J">#REF!,#REF!</definedName>
    <definedName name="A125757002R">#REF!,#REF!</definedName>
    <definedName name="A125757006X">#REF!,#REF!</definedName>
    <definedName name="A125757010R">#REF!,#REF!</definedName>
    <definedName name="A125757014X">#REF!,#REF!</definedName>
    <definedName name="A125757018J">#REF!,#REF!</definedName>
    <definedName name="A125757022X">#REF!,#REF!</definedName>
    <definedName name="A125757026J">#REF!,#REF!</definedName>
    <definedName name="A125757030X">#REF!,#REF!</definedName>
    <definedName name="A125757038T">#REF!,#REF!</definedName>
    <definedName name="A125757042J">#REF!,#REF!</definedName>
    <definedName name="A125757046T">#REF!,#REF!</definedName>
    <definedName name="A125757050J">#REF!,#REF!</definedName>
    <definedName name="A125757054T">#REF!,#REF!</definedName>
    <definedName name="A125757058A">#REF!,#REF!</definedName>
    <definedName name="A125757066A">#REF!,#REF!</definedName>
    <definedName name="A125757070T">#REF!,#REF!</definedName>
    <definedName name="A125757078K">#REF!,#REF!</definedName>
    <definedName name="A125757082A">#REF!,#REF!</definedName>
    <definedName name="A125757086K">#REF!,#REF!</definedName>
    <definedName name="A125757090A">#REF!,#REF!</definedName>
    <definedName name="A125757094K">#REF!,#REF!</definedName>
    <definedName name="A125757098V">#REF!,#REF!</definedName>
    <definedName name="A125757102X">#REF!,#REF!</definedName>
    <definedName name="A125757106J">#REF!,#REF!</definedName>
    <definedName name="A125757110X">#REF!,#REF!</definedName>
    <definedName name="A125757114J">#REF!,#REF!</definedName>
    <definedName name="A125757118T">#REF!,#REF!</definedName>
    <definedName name="A125757122J">#REF!,#REF!</definedName>
    <definedName name="A125757126T">#REF!,#REF!</definedName>
    <definedName name="A125757130J">#REF!,#REF!</definedName>
    <definedName name="A125757134T">#REF!,#REF!</definedName>
    <definedName name="A125757138A">#REF!,#REF!</definedName>
    <definedName name="A125757142T">#REF!,#REF!</definedName>
    <definedName name="A125757146A">#REF!,#REF!</definedName>
    <definedName name="A125757150T">#REF!,#REF!</definedName>
    <definedName name="A125757154A">#REF!,#REF!</definedName>
    <definedName name="A125757158K">#REF!,#REF!</definedName>
    <definedName name="A125757162A">#REF!,#REF!</definedName>
    <definedName name="A125757166K">#REF!,#REF!</definedName>
    <definedName name="A125757170A">#REF!,#REF!</definedName>
    <definedName name="A125757174K">#REF!,#REF!</definedName>
    <definedName name="A125757178V">#REF!,#REF!</definedName>
    <definedName name="A125757182K">#REF!,#REF!</definedName>
    <definedName name="A125757186V">#REF!,#REF!</definedName>
    <definedName name="A125757190K">#REF!,#REF!</definedName>
    <definedName name="A125757194V">#REF!,#REF!</definedName>
    <definedName name="A125757198C">#REF!,#REF!</definedName>
    <definedName name="A125757202J">#REF!,#REF!</definedName>
    <definedName name="A125757206T">#REF!,#REF!</definedName>
    <definedName name="A125757210J">#REF!,#REF!</definedName>
    <definedName name="A125757214T">#REF!,#REF!</definedName>
    <definedName name="A125757218A">#REF!,#REF!</definedName>
    <definedName name="A125757222T">#REF!,#REF!</definedName>
    <definedName name="A125757226A">#REF!,#REF!</definedName>
    <definedName name="A125757230T">#REF!,#REF!</definedName>
    <definedName name="A125757234A">#REF!,#REF!</definedName>
    <definedName name="A125757238K">#REF!,#REF!</definedName>
    <definedName name="A125757242A">#REF!,#REF!</definedName>
    <definedName name="A125757246K">#REF!,#REF!</definedName>
    <definedName name="A125757250A">#REF!,#REF!</definedName>
    <definedName name="A125757254K">#REF!,#REF!</definedName>
    <definedName name="A125757258V">#REF!,#REF!</definedName>
    <definedName name="A125757262K">#REF!,#REF!</definedName>
    <definedName name="A125757266V">#REF!,#REF!</definedName>
    <definedName name="A125757270K">#REF!,#REF!</definedName>
    <definedName name="A125757274V">#REF!,#REF!</definedName>
    <definedName name="A125757278C">#REF!,#REF!</definedName>
    <definedName name="A125757282V">#REF!,#REF!</definedName>
    <definedName name="A125757286C">#REF!,#REF!</definedName>
    <definedName name="A125757290V">#REF!,#REF!</definedName>
    <definedName name="A125757294C">#REF!,#REF!</definedName>
    <definedName name="A125757298L">#REF!,#REF!</definedName>
    <definedName name="A125757302T">#REF!,#REF!</definedName>
    <definedName name="A125757306A">#REF!,#REF!</definedName>
    <definedName name="A125757310T">#REF!,#REF!</definedName>
    <definedName name="A125757314A">#REF!,#REF!</definedName>
    <definedName name="A125757318K">#REF!,#REF!</definedName>
    <definedName name="A125757322A">#REF!,#REF!</definedName>
    <definedName name="A125757326K">#REF!,#REF!</definedName>
    <definedName name="A125757330A">#REF!,#REF!</definedName>
    <definedName name="A125757334K">#REF!,#REF!</definedName>
    <definedName name="A125757338V">#REF!,#REF!</definedName>
    <definedName name="A125757342K">#REF!,#REF!</definedName>
    <definedName name="A125757346V">#REF!,#REF!</definedName>
    <definedName name="A125757350K">#REF!,#REF!</definedName>
    <definedName name="A125757354V">#REF!,#REF!</definedName>
    <definedName name="A125757358C">#REF!,#REF!</definedName>
    <definedName name="A125757362V">#REF!,#REF!</definedName>
    <definedName name="A125757366C">#REF!,#REF!</definedName>
    <definedName name="A125757370V">#REF!,#REF!</definedName>
    <definedName name="A125757374C">#REF!,#REF!</definedName>
    <definedName name="A125757378L">#REF!,#REF!</definedName>
    <definedName name="A125757382C">#REF!,#REF!</definedName>
    <definedName name="A125757386L">#REF!,#REF!</definedName>
    <definedName name="A125757390C">#REF!,#REF!</definedName>
    <definedName name="A125757394L">#REF!,#REF!</definedName>
    <definedName name="A125757398W">#REF!,#REF!</definedName>
    <definedName name="A125757402A">#REF!,#REF!</definedName>
    <definedName name="A125757406K">#REF!,#REF!</definedName>
    <definedName name="A125757410A">#REF!,#REF!</definedName>
    <definedName name="A125757414K">#REF!,#REF!</definedName>
    <definedName name="A125757418V">#REF!,#REF!</definedName>
    <definedName name="A125757422K">#REF!,#REF!</definedName>
    <definedName name="A125757426V">#REF!,#REF!</definedName>
    <definedName name="A125757430K">#REF!,#REF!</definedName>
    <definedName name="A125757434V">#REF!,#REF!</definedName>
    <definedName name="A125757438C">#REF!,#REF!</definedName>
    <definedName name="A125757442V">#REF!,#REF!</definedName>
    <definedName name="A125757446C">#REF!,#REF!</definedName>
    <definedName name="A125757450V">#REF!,#REF!</definedName>
    <definedName name="A125757454C">#REF!,#REF!</definedName>
    <definedName name="A125757458L">#REF!,#REF!</definedName>
    <definedName name="A125757462C">#REF!,#REF!</definedName>
    <definedName name="A125757466L">#REF!,#REF!</definedName>
    <definedName name="A125757470C">#REF!,#REF!</definedName>
    <definedName name="A125757474L">#REF!,#REF!</definedName>
    <definedName name="A125757478W">#REF!,#REF!</definedName>
    <definedName name="A125757482L">#REF!,#REF!</definedName>
    <definedName name="A125757486W">#REF!,#REF!</definedName>
    <definedName name="A125757490L">#REF!,#REF!</definedName>
    <definedName name="A125757494W">#REF!,#REF!</definedName>
    <definedName name="A125757498F">#REF!,#REF!</definedName>
    <definedName name="A125757502K">#REF!,#REF!</definedName>
    <definedName name="A125757506V">#REF!,#REF!</definedName>
    <definedName name="A125757510K">#REF!,#REF!</definedName>
    <definedName name="A125757514V">#REF!,#REF!</definedName>
    <definedName name="A125757518C">#REF!,#REF!</definedName>
    <definedName name="A125757522V">#REF!,#REF!</definedName>
    <definedName name="A125757526C">#REF!,#REF!</definedName>
    <definedName name="A125757530V">#REF!,#REF!</definedName>
    <definedName name="A125757534C">#REF!,#REF!</definedName>
    <definedName name="A125757538L">#REF!,#REF!</definedName>
    <definedName name="A125757542C">#REF!,#REF!</definedName>
    <definedName name="A125757546L">#REF!,#REF!</definedName>
    <definedName name="A125757550C">#REF!,#REF!</definedName>
    <definedName name="A125757554L">#REF!,#REF!</definedName>
    <definedName name="A125757558W">#REF!,#REF!</definedName>
    <definedName name="A125757562L">#REF!,#REF!</definedName>
    <definedName name="A125757566W">#REF!,#REF!</definedName>
    <definedName name="A125757570L">#REF!,#REF!</definedName>
    <definedName name="A125757574W">#REF!,#REF!</definedName>
    <definedName name="A125757578F">#REF!,#REF!</definedName>
    <definedName name="A125757582W">#REF!,#REF!</definedName>
    <definedName name="A125757586F">#REF!,#REF!</definedName>
    <definedName name="A125757590W">#REF!,#REF!</definedName>
    <definedName name="A125757594F">#REF!,#REF!</definedName>
    <definedName name="A125757598R">#REF!,#REF!</definedName>
    <definedName name="A125757602V">#REF!,#REF!</definedName>
    <definedName name="A125757606C">#REF!,#REF!</definedName>
    <definedName name="A125757610V">#REF!,#REF!</definedName>
    <definedName name="A125757614C">#REF!,#REF!</definedName>
    <definedName name="A125757618L">#REF!,#REF!</definedName>
    <definedName name="A125757622C">#REF!,#REF!</definedName>
    <definedName name="A125757626L">#REF!,#REF!</definedName>
    <definedName name="A125757630C">#REF!,#REF!</definedName>
    <definedName name="A125757634L">#REF!,#REF!</definedName>
    <definedName name="A125757638W">#REF!,#REF!</definedName>
    <definedName name="A125757642L">#REF!,#REF!</definedName>
    <definedName name="A125757646W">#REF!,#REF!</definedName>
    <definedName name="A125757650L">#REF!,#REF!</definedName>
    <definedName name="A125757654W">#REF!,#REF!</definedName>
    <definedName name="A125757658F">#REF!,#REF!</definedName>
    <definedName name="A125757662W">#REF!,#REF!</definedName>
    <definedName name="A125757666F">#REF!,#REF!</definedName>
    <definedName name="A125757670W">#REF!,#REF!</definedName>
    <definedName name="A125757674F">#REF!,#REF!</definedName>
    <definedName name="A125757678R">#REF!,#REF!</definedName>
    <definedName name="A125757682F">#REF!,#REF!</definedName>
    <definedName name="A125757686R">#REF!,#REF!</definedName>
    <definedName name="A125757690F">#REF!,#REF!</definedName>
    <definedName name="A125757694R">#REF!,#REF!</definedName>
    <definedName name="A125757698X">#REF!,#REF!</definedName>
    <definedName name="A125757702C">#REF!,#REF!</definedName>
    <definedName name="A125757706L">#REF!,#REF!</definedName>
    <definedName name="A125757710C">#REF!,#REF!</definedName>
    <definedName name="A125757714L">#REF!,#REF!</definedName>
    <definedName name="A125757718W">#REF!,#REF!</definedName>
    <definedName name="A125757722L">#REF!,#REF!</definedName>
    <definedName name="A125757726W">#REF!,#REF!</definedName>
    <definedName name="A125757730L">#REF!,#REF!</definedName>
    <definedName name="A125757734W">#REF!,#REF!</definedName>
    <definedName name="A125757738F">#REF!,#REF!</definedName>
    <definedName name="A125757742W">#REF!,#REF!</definedName>
    <definedName name="A125757746F">#REF!,#REF!</definedName>
    <definedName name="A125757750W">#REF!,#REF!</definedName>
    <definedName name="A125757754F">#REF!,#REF!</definedName>
    <definedName name="A125757758R">#REF!,#REF!</definedName>
    <definedName name="A125757762F">#REF!,#REF!</definedName>
    <definedName name="A125757766R">#REF!,#REF!</definedName>
    <definedName name="A125757770F">#REF!,#REF!</definedName>
    <definedName name="A125757774R">#REF!,#REF!</definedName>
    <definedName name="A125757778X">#REF!,#REF!</definedName>
    <definedName name="A125757782R">#REF!,#REF!</definedName>
    <definedName name="A125757786X">#REF!,#REF!</definedName>
    <definedName name="A125757790R">#REF!,#REF!</definedName>
    <definedName name="A125757794X">#REF!,#REF!</definedName>
    <definedName name="A125757798J">#REF!,#REF!</definedName>
    <definedName name="A125757802L">#REF!,#REF!</definedName>
    <definedName name="A125757806W">#REF!,#REF!</definedName>
    <definedName name="A125757810L">#REF!,#REF!</definedName>
    <definedName name="A125757814W">#REF!,#REF!</definedName>
    <definedName name="A125757818F">#REF!,#REF!</definedName>
    <definedName name="A125757822W">#REF!,#REF!</definedName>
    <definedName name="A125757826F">#REF!,#REF!</definedName>
    <definedName name="A125757830W">#REF!,#REF!</definedName>
    <definedName name="A125757834F">#REF!,#REF!</definedName>
    <definedName name="A125757838R">#REF!,#REF!</definedName>
    <definedName name="A125757842F">#REF!,#REF!</definedName>
    <definedName name="A125757846R">#REF!,#REF!</definedName>
    <definedName name="A125757850F">#REF!,#REF!</definedName>
    <definedName name="A125757854R">#REF!,#REF!</definedName>
    <definedName name="A125757858X">#REF!,#REF!</definedName>
    <definedName name="A125757862R">#REF!,#REF!</definedName>
    <definedName name="A125757866X">#REF!,#REF!</definedName>
    <definedName name="A125757870R">#REF!,#REF!</definedName>
    <definedName name="A125757874X">#REF!,#REF!</definedName>
    <definedName name="A125757878J">#REF!,#REF!</definedName>
    <definedName name="A125757882X">#REF!,#REF!</definedName>
    <definedName name="A125757886J">#REF!,#REF!</definedName>
    <definedName name="A125757890X">#REF!,#REF!</definedName>
    <definedName name="A125757894J">#REF!,#REF!</definedName>
    <definedName name="A125757898T">#REF!,#REF!</definedName>
    <definedName name="A125757902W">#REF!,#REF!</definedName>
    <definedName name="A125757906F">#REF!,#REF!</definedName>
    <definedName name="A125757910W">#REF!,#REF!</definedName>
    <definedName name="A125757914F">#REF!,#REF!</definedName>
    <definedName name="A125757918R">#REF!,#REF!</definedName>
    <definedName name="A125757922F">#REF!,#REF!</definedName>
    <definedName name="A125757926R">#REF!,#REF!</definedName>
    <definedName name="A125757930F">#REF!,#REF!</definedName>
    <definedName name="A125757934R">#REF!,#REF!</definedName>
    <definedName name="A125757938X">#REF!,#REF!</definedName>
    <definedName name="A125757942R">#REF!,#REF!</definedName>
    <definedName name="A125757946X">#REF!,#REF!</definedName>
    <definedName name="A125757950R">#REF!,#REF!</definedName>
    <definedName name="A125757954X">#REF!,#REF!</definedName>
    <definedName name="A125764998J">#REF!,#REF!</definedName>
    <definedName name="A125765002R">#REF!,#REF!</definedName>
    <definedName name="A125765006X">#REF!,#REF!</definedName>
    <definedName name="A125765010R">#REF!,#REF!</definedName>
    <definedName name="A125765014X">#REF!,#REF!</definedName>
    <definedName name="A125765018J">#REF!,#REF!</definedName>
    <definedName name="A125765022X">#REF!,#REF!</definedName>
    <definedName name="A125765026J">#REF!,#REF!</definedName>
    <definedName name="A125765030X">#REF!,#REF!</definedName>
    <definedName name="A125765034J">#REF!,#REF!</definedName>
    <definedName name="A125765038T">#REF!,#REF!</definedName>
    <definedName name="A125765042J">#REF!,#REF!</definedName>
    <definedName name="A125765046T">#REF!,#REF!</definedName>
    <definedName name="A125765050J">#REF!,#REF!</definedName>
    <definedName name="A125765054T">#REF!,#REF!</definedName>
    <definedName name="A125765058A">#REF!,#REF!</definedName>
    <definedName name="A125765062T">#REF!,#REF!</definedName>
    <definedName name="A125765066A">#REF!,#REF!</definedName>
    <definedName name="A125765070T">#REF!,#REF!</definedName>
    <definedName name="A125765074A">#REF!,#REF!</definedName>
    <definedName name="A125765078K">#REF!,#REF!</definedName>
    <definedName name="A125765082A">#REF!,#REF!</definedName>
    <definedName name="A125765086K">#REF!,#REF!</definedName>
    <definedName name="A125765090A">#REF!,#REF!</definedName>
    <definedName name="A125765094K">#REF!,#REF!</definedName>
    <definedName name="A125765098V">#REF!,#REF!</definedName>
    <definedName name="A125765102X">#REF!,#REF!</definedName>
    <definedName name="A125765106J">#REF!,#REF!</definedName>
    <definedName name="A125765110X">#REF!,#REF!</definedName>
    <definedName name="A125765114J">#REF!,#REF!</definedName>
    <definedName name="A125765118T">#REF!,#REF!</definedName>
    <definedName name="A125765122J">#REF!,#REF!</definedName>
    <definedName name="A125765126T">#REF!,#REF!</definedName>
    <definedName name="A125765130J">#REF!,#REF!</definedName>
    <definedName name="A125765134T">#REF!,#REF!</definedName>
    <definedName name="A125765138A">#REF!,#REF!</definedName>
    <definedName name="A125765142T">#REF!,#REF!</definedName>
    <definedName name="A125765146A">#REF!,#REF!</definedName>
    <definedName name="A125765150T">#REF!,#REF!</definedName>
    <definedName name="A125765154A">#REF!,#REF!</definedName>
    <definedName name="A125765158K">#REF!,#REF!</definedName>
    <definedName name="A125765162A">#REF!,#REF!</definedName>
    <definedName name="A125765166K">#REF!,#REF!</definedName>
    <definedName name="A125765170A">#REF!,#REF!</definedName>
    <definedName name="A125765174K">#REF!,#REF!</definedName>
    <definedName name="A125765178V">#REF!,#REF!</definedName>
    <definedName name="A125765182K">#REF!,#REF!</definedName>
    <definedName name="A125765186V">#REF!,#REF!</definedName>
    <definedName name="A125765190K">#REF!,#REF!</definedName>
    <definedName name="A125765194V">#REF!,#REF!</definedName>
    <definedName name="A125765198C">#REF!,#REF!</definedName>
    <definedName name="A125765202J">#REF!,#REF!</definedName>
    <definedName name="A125765206T">#REF!,#REF!</definedName>
    <definedName name="A125765210J">#REF!,#REF!</definedName>
    <definedName name="A125765214T">#REF!,#REF!</definedName>
    <definedName name="A125765218A">#REF!,#REF!</definedName>
    <definedName name="A125765222T">#REF!,#REF!</definedName>
    <definedName name="A125765226A">#REF!,#REF!</definedName>
    <definedName name="A125765230T">#REF!,#REF!</definedName>
    <definedName name="A125765234A">#REF!,#REF!</definedName>
    <definedName name="A125765238K">#REF!,#REF!</definedName>
    <definedName name="A125765242A">#REF!,#REF!</definedName>
    <definedName name="A125765246K">#REF!,#REF!</definedName>
    <definedName name="A125765250A">#REF!,#REF!</definedName>
    <definedName name="A125765254K">#REF!,#REF!</definedName>
    <definedName name="A125765258V">#REF!,#REF!</definedName>
    <definedName name="A125765262K">#REF!,#REF!</definedName>
    <definedName name="A125765266V">#REF!,#REF!</definedName>
    <definedName name="A125765270K">#REF!,#REF!</definedName>
    <definedName name="A125765274V">#REF!,#REF!</definedName>
    <definedName name="A125765278C">#REF!,#REF!</definedName>
    <definedName name="A125765282V">#REF!,#REF!</definedName>
    <definedName name="A125765286C">#REF!,#REF!</definedName>
    <definedName name="A125765290V">#REF!,#REF!</definedName>
    <definedName name="A125765294C">#REF!,#REF!</definedName>
    <definedName name="A125765298L">#REF!,#REF!</definedName>
    <definedName name="A125765302T">#REF!,#REF!</definedName>
    <definedName name="A125765306A">#REF!,#REF!</definedName>
    <definedName name="A125765310T">#REF!,#REF!</definedName>
    <definedName name="A125765314A">#REF!,#REF!</definedName>
    <definedName name="A125765318K">#REF!,#REF!</definedName>
    <definedName name="A125765322A">#REF!,#REF!</definedName>
    <definedName name="A125765326K">#REF!,#REF!</definedName>
    <definedName name="A125765330A">#REF!,#REF!</definedName>
    <definedName name="A125765334K">#REF!,#REF!</definedName>
    <definedName name="A125765338V">#REF!,#REF!</definedName>
    <definedName name="A125765342K">#REF!,#REF!</definedName>
    <definedName name="A125765346V">#REF!,#REF!</definedName>
    <definedName name="A125765350K">#REF!,#REF!</definedName>
    <definedName name="A125765354V">#REF!,#REF!</definedName>
    <definedName name="A125765358C">#REF!,#REF!</definedName>
    <definedName name="A125765362V">#REF!,#REF!</definedName>
    <definedName name="A125765366C">#REF!,#REF!</definedName>
    <definedName name="A125765370V">#REF!,#REF!</definedName>
    <definedName name="A125765374C">#REF!,#REF!</definedName>
    <definedName name="A125765378L">#REF!,#REF!</definedName>
    <definedName name="A125765382C">#REF!,#REF!</definedName>
    <definedName name="A125765386L">#REF!,#REF!</definedName>
    <definedName name="A125765390C">#REF!,#REF!</definedName>
    <definedName name="A125765394L">#REF!,#REF!</definedName>
    <definedName name="A125765398W">#REF!,#REF!</definedName>
    <definedName name="A125765402A">#REF!,#REF!</definedName>
    <definedName name="A125765406K">#REF!,#REF!</definedName>
    <definedName name="A125765410A">#REF!,#REF!</definedName>
    <definedName name="A125765414K">#REF!,#REF!</definedName>
    <definedName name="A125765418V">#REF!,#REF!</definedName>
    <definedName name="A125765422K">#REF!,#REF!</definedName>
    <definedName name="A125765426V">#REF!,#REF!</definedName>
    <definedName name="A125765430K">#REF!,#REF!</definedName>
    <definedName name="A125765434V">#REF!,#REF!</definedName>
    <definedName name="A125765438C">#REF!,#REF!</definedName>
    <definedName name="A125765442V">#REF!,#REF!</definedName>
    <definedName name="A125765446C">#REF!,#REF!</definedName>
    <definedName name="A125765450V">#REF!,#REF!</definedName>
    <definedName name="A125765454C">#REF!,#REF!</definedName>
    <definedName name="A125765458L">#REF!,#REF!</definedName>
    <definedName name="A125765462C">#REF!,#REF!</definedName>
    <definedName name="A125765466L">#REF!,#REF!</definedName>
    <definedName name="A125765470C">#REF!,#REF!</definedName>
    <definedName name="A125765474L">#REF!,#REF!</definedName>
    <definedName name="A125765478W">#REF!,#REF!</definedName>
    <definedName name="A125765482L">#REF!,#REF!</definedName>
    <definedName name="A125765486W">#REF!,#REF!</definedName>
    <definedName name="A125765490L">#REF!,#REF!</definedName>
    <definedName name="A125765494W">#REF!,#REF!</definedName>
    <definedName name="A125765498F">#REF!,#REF!</definedName>
    <definedName name="A125765502K">#REF!,#REF!</definedName>
    <definedName name="A125765506V">#REF!,#REF!</definedName>
    <definedName name="A125765510K">#REF!,#REF!</definedName>
    <definedName name="A125765514V">#REF!,#REF!</definedName>
    <definedName name="A125765518C">#REF!,#REF!</definedName>
    <definedName name="A125765522V">#REF!,#REF!</definedName>
    <definedName name="A125765526C">#REF!,#REF!</definedName>
    <definedName name="A125765530V">#REF!,#REF!</definedName>
    <definedName name="A125765534C">#REF!,#REF!</definedName>
    <definedName name="A125765538L">#REF!,#REF!</definedName>
    <definedName name="A125765542C">#REF!,#REF!</definedName>
    <definedName name="A125765546L">#REF!,#REF!</definedName>
    <definedName name="A125765550C">#REF!,#REF!</definedName>
    <definedName name="A125765554L">#REF!,#REF!</definedName>
    <definedName name="A125765558W">#REF!,#REF!</definedName>
    <definedName name="A125765562L">#REF!,#REF!</definedName>
    <definedName name="A125765566W">#REF!,#REF!</definedName>
    <definedName name="A125765570L">#REF!,#REF!</definedName>
    <definedName name="A125765574W">#REF!,#REF!</definedName>
    <definedName name="A125765578F">#REF!,#REF!</definedName>
    <definedName name="A125765582W">#REF!,#REF!</definedName>
    <definedName name="A125765586F">#REF!,#REF!</definedName>
    <definedName name="A125765590W">#REF!,#REF!</definedName>
    <definedName name="A125765594F">#REF!,#REF!</definedName>
    <definedName name="A125765598R">#REF!,#REF!</definedName>
    <definedName name="A125765602V">#REF!,#REF!</definedName>
    <definedName name="A125765606C">#REF!,#REF!</definedName>
    <definedName name="A125765610V">#REF!,#REF!</definedName>
    <definedName name="A125765614C">#REF!,#REF!</definedName>
    <definedName name="A125765618L">#REF!,#REF!</definedName>
    <definedName name="A125765622C">#REF!,#REF!</definedName>
    <definedName name="A125765626L">#REF!,#REF!</definedName>
    <definedName name="A125765630C">#REF!,#REF!</definedName>
    <definedName name="A125765634L">#REF!,#REF!</definedName>
    <definedName name="A125765638W">#REF!,#REF!</definedName>
    <definedName name="A125765642L">#REF!,#REF!</definedName>
    <definedName name="A125765646W">#REF!,#REF!</definedName>
    <definedName name="A125765650L">#REF!,#REF!</definedName>
    <definedName name="A125765654W">#REF!,#REF!</definedName>
    <definedName name="A125765658F">#REF!,#REF!</definedName>
    <definedName name="A125765662W">#REF!,#REF!</definedName>
    <definedName name="A125765666F">#REF!,#REF!</definedName>
    <definedName name="A125765670W">#REF!,#REF!</definedName>
    <definedName name="A125765674F">#REF!,#REF!</definedName>
    <definedName name="A125765678R">#REF!,#REF!</definedName>
    <definedName name="A125765682F">#REF!,#REF!</definedName>
    <definedName name="A125765686R">#REF!,#REF!</definedName>
    <definedName name="A125765690F">#REF!,#REF!</definedName>
    <definedName name="A125765694R">#REF!,#REF!</definedName>
    <definedName name="A125765698X">#REF!,#REF!</definedName>
    <definedName name="A125765702C">#REF!,#REF!</definedName>
    <definedName name="A125765706L">#REF!,#REF!</definedName>
    <definedName name="A125765710C">#REF!,#REF!</definedName>
    <definedName name="A125765714L">#REF!,#REF!</definedName>
    <definedName name="A125765718W">#REF!,#REF!</definedName>
    <definedName name="A125765722L">#REF!,#REF!</definedName>
    <definedName name="A125765726W">#REF!,#REF!</definedName>
    <definedName name="A125765730L">#REF!,#REF!</definedName>
    <definedName name="A125765734W">#REF!,#REF!</definedName>
    <definedName name="A125765738F">#REF!,#REF!</definedName>
    <definedName name="A125765742W">#REF!,#REF!</definedName>
    <definedName name="A125765746F">#REF!,#REF!</definedName>
    <definedName name="A125765750W">#REF!,#REF!</definedName>
    <definedName name="A125765754F">#REF!,#REF!</definedName>
    <definedName name="A125765758R">#REF!,#REF!</definedName>
    <definedName name="A125765762F">#REF!,#REF!</definedName>
    <definedName name="A125765766R">#REF!,#REF!</definedName>
    <definedName name="A125765770F">#REF!,#REF!</definedName>
    <definedName name="A125765774R">#REF!,#REF!</definedName>
    <definedName name="A125765778X">#REF!,#REF!</definedName>
    <definedName name="A125765782R">#REF!,#REF!</definedName>
    <definedName name="A125765786X">#REF!,#REF!</definedName>
    <definedName name="A125765790R">#REF!,#REF!</definedName>
    <definedName name="A125765794X">#REF!,#REF!</definedName>
    <definedName name="A125765798J">#REF!,#REF!</definedName>
    <definedName name="A125765802L">#REF!,#REF!</definedName>
    <definedName name="A125765806W">#REF!,#REF!</definedName>
    <definedName name="A125765810L">#REF!,#REF!</definedName>
    <definedName name="A125765814W">#REF!,#REF!</definedName>
    <definedName name="A125765818F">#REF!,#REF!</definedName>
    <definedName name="A125765822W">#REF!,#REF!</definedName>
    <definedName name="A125765826F">#REF!,#REF!</definedName>
    <definedName name="A125765830W">#REF!,#REF!</definedName>
    <definedName name="A125765834F">#REF!,#REF!</definedName>
    <definedName name="A125765838R">#REF!,#REF!</definedName>
    <definedName name="A125765842F">#REF!,#REF!</definedName>
    <definedName name="A125765846R">#REF!,#REF!</definedName>
    <definedName name="A125765850F">#REF!,#REF!</definedName>
    <definedName name="A125765854R">#REF!,#REF!</definedName>
    <definedName name="A125765858X">#REF!,#REF!</definedName>
    <definedName name="A125765862R">#REF!,#REF!</definedName>
    <definedName name="A125765866X">#REF!,#REF!</definedName>
    <definedName name="A125765870R">#REF!,#REF!</definedName>
    <definedName name="A125765874X">#REF!,#REF!</definedName>
    <definedName name="A125772918W">#REF!,#REF!</definedName>
    <definedName name="A125772922L">#REF!,#REF!</definedName>
    <definedName name="A125772926W">#REF!,#REF!</definedName>
    <definedName name="A125772930L">#REF!,#REF!</definedName>
    <definedName name="A125772934W">#REF!,#REF!</definedName>
    <definedName name="A125772938F">#REF!,#REF!</definedName>
    <definedName name="A125772942W">#REF!,#REF!</definedName>
    <definedName name="A125772946F">#REF!,#REF!</definedName>
    <definedName name="A125772950W">#REF!,#REF!</definedName>
    <definedName name="A125772954F">#REF!,#REF!</definedName>
    <definedName name="A125772958R">#REF!,#REF!</definedName>
    <definedName name="A125772962F">#REF!,#REF!</definedName>
    <definedName name="A125772966R">#REF!,#REF!</definedName>
    <definedName name="A125772970F">#REF!,#REF!</definedName>
    <definedName name="A125772974R">#REF!,#REF!</definedName>
    <definedName name="A125772978X">#REF!,#REF!</definedName>
    <definedName name="A125772982R">#REF!,#REF!</definedName>
    <definedName name="A125772986X">#REF!,#REF!</definedName>
    <definedName name="A125772990R">#REF!,#REF!</definedName>
    <definedName name="A125772994X">#REF!,#REF!</definedName>
    <definedName name="A125772998J">#REF!,#REF!</definedName>
    <definedName name="A125773002R">#REF!,#REF!</definedName>
    <definedName name="A125773006X">#REF!,#REF!</definedName>
    <definedName name="A125773010R">#REF!,#REF!</definedName>
    <definedName name="A125773014X">#REF!,#REF!</definedName>
    <definedName name="A125773018J">#REF!,#REF!</definedName>
    <definedName name="A125773022X">#REF!,#REF!</definedName>
    <definedName name="A125773026J">#REF!,#REF!</definedName>
    <definedName name="A125773030X">#REF!,#REF!</definedName>
    <definedName name="A125773034J">#REF!,#REF!</definedName>
    <definedName name="A125773038T">#REF!,#REF!</definedName>
    <definedName name="A125773042J">#REF!,#REF!</definedName>
    <definedName name="A125773046T">#REF!,#REF!</definedName>
    <definedName name="A125773050J">#REF!,#REF!</definedName>
    <definedName name="A125773054T">#REF!,#REF!</definedName>
    <definedName name="A125773058A">#REF!,#REF!</definedName>
    <definedName name="A125773062T">#REF!,#REF!</definedName>
    <definedName name="A125773066A">#REF!,#REF!</definedName>
    <definedName name="A125773070T">#REF!,#REF!</definedName>
    <definedName name="A125773074A">#REF!,#REF!</definedName>
    <definedName name="A125773078K">#REF!,#REF!</definedName>
    <definedName name="A125773082A">#REF!,#REF!</definedName>
    <definedName name="A125773086K">#REF!,#REF!</definedName>
    <definedName name="A125773090A">#REF!,#REF!</definedName>
    <definedName name="A125773094K">#REF!,#REF!</definedName>
    <definedName name="A125773098V">#REF!,#REF!</definedName>
    <definedName name="A125773102X">#REF!,#REF!</definedName>
    <definedName name="A125773106J">#REF!,#REF!</definedName>
    <definedName name="A125773110X">#REF!,#REF!</definedName>
    <definedName name="A125773114J">#REF!,#REF!</definedName>
    <definedName name="A125773118T">#REF!,#REF!</definedName>
    <definedName name="A125773122J">#REF!,#REF!</definedName>
    <definedName name="A125773126T">#REF!,#REF!</definedName>
    <definedName name="A125773130J">#REF!,#REF!</definedName>
    <definedName name="A125773134T">#REF!,#REF!</definedName>
    <definedName name="A125773138A">#REF!,#REF!</definedName>
    <definedName name="A125773142T">#REF!,#REF!</definedName>
    <definedName name="A125773146A">#REF!,#REF!</definedName>
    <definedName name="A125773150T">#REF!,#REF!</definedName>
    <definedName name="A125773154A">#REF!,#REF!</definedName>
    <definedName name="A125773158K">#REF!,#REF!</definedName>
    <definedName name="A125773162A">#REF!,#REF!</definedName>
    <definedName name="A125773166K">#REF!,#REF!</definedName>
    <definedName name="A125773170A">#REF!,#REF!</definedName>
    <definedName name="A125773174K">#REF!,#REF!</definedName>
    <definedName name="A125773178V">#REF!,#REF!</definedName>
    <definedName name="A125773182K">#REF!,#REF!</definedName>
    <definedName name="A125773186V">#REF!,#REF!</definedName>
    <definedName name="A125773190K">#REF!,#REF!</definedName>
    <definedName name="A125773194V">#REF!,#REF!</definedName>
    <definedName name="A125773198C">#REF!,#REF!</definedName>
    <definedName name="A125773202J">#REF!,#REF!</definedName>
    <definedName name="A125773206T">#REF!,#REF!</definedName>
    <definedName name="A125773210J">#REF!,#REF!</definedName>
    <definedName name="A125773214T">#REF!,#REF!</definedName>
    <definedName name="A125773218A">#REF!,#REF!</definedName>
    <definedName name="A125773222T">#REF!,#REF!</definedName>
    <definedName name="A125773226A">#REF!,#REF!</definedName>
    <definedName name="A125773230T">#REF!,#REF!</definedName>
    <definedName name="A125773234A">#REF!,#REF!</definedName>
    <definedName name="A125773238K">#REF!,#REF!</definedName>
    <definedName name="A125773242A">#REF!,#REF!</definedName>
    <definedName name="A125773246K">#REF!,#REF!</definedName>
    <definedName name="A125773250A">#REF!,#REF!</definedName>
    <definedName name="A125773254K">#REF!,#REF!</definedName>
    <definedName name="A125773258V">#REF!,#REF!</definedName>
    <definedName name="A125773262K">#REF!,#REF!</definedName>
    <definedName name="A125773266V">#REF!,#REF!</definedName>
    <definedName name="A125773270K">#REF!,#REF!</definedName>
    <definedName name="A125773274V">#REF!,#REF!</definedName>
    <definedName name="A125773278C">#REF!,#REF!</definedName>
    <definedName name="A125773282V">#REF!,#REF!</definedName>
    <definedName name="A125773286C">#REF!,#REF!</definedName>
    <definedName name="A125773290V">#REF!,#REF!</definedName>
    <definedName name="A125773294C">#REF!,#REF!</definedName>
    <definedName name="A125773298L">#REF!,#REF!</definedName>
    <definedName name="A125773302T">#REF!,#REF!</definedName>
    <definedName name="A125773306A">#REF!,#REF!</definedName>
    <definedName name="A125773310T">#REF!,#REF!</definedName>
    <definedName name="A125773314A">#REF!,#REF!</definedName>
    <definedName name="A125773318K">#REF!,#REF!</definedName>
    <definedName name="A125773322A">#REF!,#REF!</definedName>
    <definedName name="A125773326K">#REF!,#REF!</definedName>
    <definedName name="A125773330A">#REF!,#REF!</definedName>
    <definedName name="A125773334K">#REF!,#REF!</definedName>
    <definedName name="A125773338V">#REF!,#REF!</definedName>
    <definedName name="A125773342K">#REF!,#REF!</definedName>
    <definedName name="A125773346V">#REF!,#REF!</definedName>
    <definedName name="A125773350K">#REF!,#REF!</definedName>
    <definedName name="A125773354V">#REF!,#REF!</definedName>
    <definedName name="A125773358C">#REF!,#REF!</definedName>
    <definedName name="A125773362V">#REF!,#REF!</definedName>
    <definedName name="A125773366C">#REF!,#REF!</definedName>
    <definedName name="A125773370V">#REF!,#REF!</definedName>
    <definedName name="A125773374C">#REF!,#REF!</definedName>
    <definedName name="A125773378L">#REF!,#REF!</definedName>
    <definedName name="A125773382C">#REF!,#REF!</definedName>
    <definedName name="A125773386L">#REF!,#REF!</definedName>
    <definedName name="A125773390C">#REF!,#REF!</definedName>
    <definedName name="A125773394L">#REF!,#REF!</definedName>
    <definedName name="A125773398W">#REF!,#REF!</definedName>
    <definedName name="A125773402A">#REF!,#REF!</definedName>
    <definedName name="A125773406K">#REF!,#REF!</definedName>
    <definedName name="A125773410A">#REF!,#REF!</definedName>
    <definedName name="A125773414K">#REF!,#REF!</definedName>
    <definedName name="A125773418V">#REF!,#REF!</definedName>
    <definedName name="A125773422K">#REF!,#REF!</definedName>
    <definedName name="A125773426V">#REF!,#REF!</definedName>
    <definedName name="A125773430K">#REF!,#REF!</definedName>
    <definedName name="A125773434V">#REF!,#REF!</definedName>
    <definedName name="A125773438C">#REF!,#REF!</definedName>
    <definedName name="A125773442V">#REF!,#REF!</definedName>
    <definedName name="A125773446C">#REF!,#REF!</definedName>
    <definedName name="A125773450V">#REF!,#REF!</definedName>
    <definedName name="A125773454C">#REF!,#REF!</definedName>
    <definedName name="A125773458L">#REF!,#REF!</definedName>
    <definedName name="A125773462C">#REF!,#REF!</definedName>
    <definedName name="A125773466L">#REF!,#REF!</definedName>
    <definedName name="A125773470C">#REF!,#REF!</definedName>
    <definedName name="A125773474L">#REF!,#REF!</definedName>
    <definedName name="A125773478W">#REF!,#REF!</definedName>
    <definedName name="A125773482L">#REF!,#REF!</definedName>
    <definedName name="A125773486W">#REF!,#REF!</definedName>
    <definedName name="A125773490L">#REF!,#REF!</definedName>
    <definedName name="A125773494W">#REF!,#REF!</definedName>
    <definedName name="A125773498F">#REF!,#REF!</definedName>
    <definedName name="A125773502K">#REF!,#REF!</definedName>
    <definedName name="A125773506V">#REF!,#REF!</definedName>
    <definedName name="A125773510K">#REF!,#REF!</definedName>
    <definedName name="A125773514V">#REF!,#REF!</definedName>
    <definedName name="A125773518C">#REF!,#REF!</definedName>
    <definedName name="A125773522V">#REF!,#REF!</definedName>
    <definedName name="A125773526C">#REF!,#REF!</definedName>
    <definedName name="A125773530V">#REF!,#REF!</definedName>
    <definedName name="A125773534C">#REF!,#REF!</definedName>
    <definedName name="A125773538L">#REF!,#REF!</definedName>
    <definedName name="A125773542C">#REF!,#REF!</definedName>
    <definedName name="A125773546L">#REF!,#REF!</definedName>
    <definedName name="A125773550C">#REF!,#REF!</definedName>
    <definedName name="A125773554L">#REF!,#REF!</definedName>
    <definedName name="A125773558W">#REF!,#REF!</definedName>
    <definedName name="A125773562L">#REF!,#REF!</definedName>
    <definedName name="A125773566W">#REF!,#REF!</definedName>
    <definedName name="A125773570L">#REF!,#REF!</definedName>
    <definedName name="A125773574W">#REF!,#REF!</definedName>
    <definedName name="A125773578F">#REF!,#REF!</definedName>
    <definedName name="A125773582W">#REF!,#REF!</definedName>
    <definedName name="A125773586F">#REF!,#REF!</definedName>
    <definedName name="A125773590W">#REF!,#REF!</definedName>
    <definedName name="A125773594F">#REF!,#REF!</definedName>
    <definedName name="A125773598R">#REF!,#REF!</definedName>
    <definedName name="A125773602V">#REF!,#REF!</definedName>
    <definedName name="A125773606C">#REF!,#REF!</definedName>
    <definedName name="A125773610V">#REF!,#REF!</definedName>
    <definedName name="A125773614C">#REF!,#REF!</definedName>
    <definedName name="A125773618L">#REF!,#REF!</definedName>
    <definedName name="A125773622C">#REF!,#REF!</definedName>
    <definedName name="A125773626L">#REF!,#REF!</definedName>
    <definedName name="A125773630C">#REF!,#REF!</definedName>
    <definedName name="A125773634L">#REF!,#REF!</definedName>
    <definedName name="A125773638W">#REF!,#REF!</definedName>
    <definedName name="A125773642L">#REF!,#REF!</definedName>
    <definedName name="A125773646W">#REF!,#REF!</definedName>
    <definedName name="A125773650L">#REF!,#REF!</definedName>
    <definedName name="A125773654W">#REF!,#REF!</definedName>
    <definedName name="A125773658F">#REF!,#REF!</definedName>
    <definedName name="A125773662W">#REF!,#REF!</definedName>
    <definedName name="A125773666F">#REF!,#REF!</definedName>
    <definedName name="A125773670W">#REF!,#REF!</definedName>
    <definedName name="A125773674F">#REF!,#REF!</definedName>
    <definedName name="A125773678R">#REF!,#REF!</definedName>
    <definedName name="A125773682F">#REF!,#REF!</definedName>
    <definedName name="A125773686R">#REF!,#REF!</definedName>
    <definedName name="A125773690F">#REF!,#REF!</definedName>
    <definedName name="A125773694R">#REF!,#REF!</definedName>
    <definedName name="A125773698X">#REF!,#REF!</definedName>
    <definedName name="A125773702C">#REF!,#REF!</definedName>
    <definedName name="A125773706L">#REF!,#REF!</definedName>
    <definedName name="A125773710C">#REF!,#REF!</definedName>
    <definedName name="A125773714L">#REF!,#REF!</definedName>
    <definedName name="A125773718W">#REF!,#REF!</definedName>
    <definedName name="A125773722L">#REF!,#REF!</definedName>
    <definedName name="A125773726W">#REF!,#REF!</definedName>
    <definedName name="A125773730L">#REF!,#REF!</definedName>
    <definedName name="A125773734W">#REF!,#REF!</definedName>
    <definedName name="A125773738F">#REF!,#REF!</definedName>
    <definedName name="A125773742W">#REF!,#REF!</definedName>
    <definedName name="A125773746F">#REF!,#REF!</definedName>
    <definedName name="A125773750W">#REF!,#REF!</definedName>
    <definedName name="A125773754F">#REF!,#REF!</definedName>
    <definedName name="A125773758R">#REF!,#REF!</definedName>
    <definedName name="A125773762F">#REF!,#REF!</definedName>
    <definedName name="A125773766R">#REF!,#REF!</definedName>
    <definedName name="A125773770F">#REF!,#REF!</definedName>
    <definedName name="A125773774R">#REF!,#REF!</definedName>
    <definedName name="A125773778X">#REF!,#REF!</definedName>
    <definedName name="A125773782R">#REF!,#REF!</definedName>
    <definedName name="A125773786X">#REF!,#REF!</definedName>
    <definedName name="A125773790R">#REF!,#REF!</definedName>
    <definedName name="A125773794X">#REF!,#REF!</definedName>
    <definedName name="A125780838W">#REF!,#REF!</definedName>
    <definedName name="A125780842L">#REF!,#REF!</definedName>
    <definedName name="A125780846W">#REF!,#REF!</definedName>
    <definedName name="A125780850L">#REF!,#REF!</definedName>
    <definedName name="A125780854W">#REF!,#REF!</definedName>
    <definedName name="A125780858F">#REF!,#REF!</definedName>
    <definedName name="A125780862W">#REF!,#REF!</definedName>
    <definedName name="A125780866F">#REF!,#REF!</definedName>
    <definedName name="A125780870W">#REF!,#REF!</definedName>
    <definedName name="A125780874F">#REF!,#REF!</definedName>
    <definedName name="A125780878R">#REF!,#REF!</definedName>
    <definedName name="A125780882F">#REF!,#REF!</definedName>
    <definedName name="A125780886R">#REF!,#REF!</definedName>
    <definedName name="A125780890F">#REF!,#REF!</definedName>
    <definedName name="A125780894R">#REF!,#REF!</definedName>
    <definedName name="A125780898X">#REF!,#REF!</definedName>
    <definedName name="A125780902C">#REF!,#REF!</definedName>
    <definedName name="A125780906L">#REF!,#REF!</definedName>
    <definedName name="A125780910C">#REF!,#REF!</definedName>
    <definedName name="A125780914L">#REF!,#REF!</definedName>
    <definedName name="A125780918W">#REF!,#REF!</definedName>
    <definedName name="A125780922L">#REF!,#REF!</definedName>
    <definedName name="A125780926W">#REF!,#REF!</definedName>
    <definedName name="A125780930L">#REF!,#REF!</definedName>
    <definedName name="A125780934W">#REF!,#REF!</definedName>
    <definedName name="A125780938F">#REF!,#REF!</definedName>
    <definedName name="A125780942W">#REF!,#REF!</definedName>
    <definedName name="A125780946F">#REF!,#REF!</definedName>
    <definedName name="A125780950W">#REF!,#REF!</definedName>
    <definedName name="A125780954F">#REF!,#REF!</definedName>
    <definedName name="A125780958R">#REF!,#REF!</definedName>
    <definedName name="A125780962F">#REF!,#REF!</definedName>
    <definedName name="A125780966R">#REF!,#REF!</definedName>
    <definedName name="A125780970F">#REF!,#REF!</definedName>
    <definedName name="A125780974R">#REF!,#REF!</definedName>
    <definedName name="A125780978X">#REF!,#REF!</definedName>
    <definedName name="A125780982R">#REF!,#REF!</definedName>
    <definedName name="A125780986X">#REF!,#REF!</definedName>
    <definedName name="A125780990R">#REF!,#REF!</definedName>
    <definedName name="A125780994X">#REF!,#REF!</definedName>
    <definedName name="A125780998J">#REF!,#REF!</definedName>
    <definedName name="A125781002R">#REF!,#REF!</definedName>
    <definedName name="A125781006X">#REF!,#REF!</definedName>
    <definedName name="A125781010R">#REF!,#REF!</definedName>
    <definedName name="A125781014X">#REF!,#REF!</definedName>
    <definedName name="A125781018J">#REF!,#REF!</definedName>
    <definedName name="A125781022X">#REF!,#REF!</definedName>
    <definedName name="A125781026J">#REF!,#REF!</definedName>
    <definedName name="A125781030X">#REF!,#REF!</definedName>
    <definedName name="A125781034J">#REF!,#REF!</definedName>
    <definedName name="A125781038T">#REF!,#REF!</definedName>
    <definedName name="A125781042J">#REF!,#REF!</definedName>
    <definedName name="A125781046T">#REF!,#REF!</definedName>
    <definedName name="A125781050J">#REF!,#REF!</definedName>
    <definedName name="A125781054T">#REF!,#REF!</definedName>
    <definedName name="A125781058A">#REF!,#REF!</definedName>
    <definedName name="A125781062T">#REF!,#REF!</definedName>
    <definedName name="A125781066A">#REF!,#REF!</definedName>
    <definedName name="A125781070T">#REF!,#REF!</definedName>
    <definedName name="A125781074A">#REF!,#REF!</definedName>
    <definedName name="A125781078K">#REF!,#REF!</definedName>
    <definedName name="A125781082A">#REF!,#REF!</definedName>
    <definedName name="A125781086K">#REF!,#REF!</definedName>
    <definedName name="A125781090A">#REF!,#REF!</definedName>
    <definedName name="A125781094K">#REF!,#REF!</definedName>
    <definedName name="A125781098V">#REF!,#REF!</definedName>
    <definedName name="A125781102X">#REF!,#REF!</definedName>
    <definedName name="A125781106J">#REF!,#REF!</definedName>
    <definedName name="A125781110X">#REF!,#REF!</definedName>
    <definedName name="A125781114J">#REF!,#REF!</definedName>
    <definedName name="A125781118T">#REF!,#REF!</definedName>
    <definedName name="A125781122J">#REF!,#REF!</definedName>
    <definedName name="A125781126T">#REF!,#REF!</definedName>
    <definedName name="A125781130J">#REF!,#REF!</definedName>
    <definedName name="A125781134T">#REF!,#REF!</definedName>
    <definedName name="A125781138A">#REF!,#REF!</definedName>
    <definedName name="A125781142T">#REF!,#REF!</definedName>
    <definedName name="A125781146A">#REF!,#REF!</definedName>
    <definedName name="A125781150T">#REF!,#REF!</definedName>
    <definedName name="A125781154A">#REF!,#REF!</definedName>
    <definedName name="A125781158K">#REF!,#REF!</definedName>
    <definedName name="A125781162A">#REF!,#REF!</definedName>
    <definedName name="A125781166K">#REF!,#REF!</definedName>
    <definedName name="A125781170A">#REF!,#REF!</definedName>
    <definedName name="A125781174K">#REF!,#REF!</definedName>
    <definedName name="A125781178V">#REF!,#REF!</definedName>
    <definedName name="A125781182K">#REF!,#REF!</definedName>
    <definedName name="A125781186V">#REF!,#REF!</definedName>
    <definedName name="A125781190K">#REF!,#REF!</definedName>
    <definedName name="A125781194V">#REF!,#REF!</definedName>
    <definedName name="A125781198C">#REF!,#REF!</definedName>
    <definedName name="A125781202J">#REF!,#REF!</definedName>
    <definedName name="A125781206T">#REF!,#REF!</definedName>
    <definedName name="A125781210J">#REF!,#REF!</definedName>
    <definedName name="A125781214T">#REF!,#REF!</definedName>
    <definedName name="A125781218A">#REF!,#REF!</definedName>
    <definedName name="A125781222T">#REF!,#REF!</definedName>
    <definedName name="A125781226A">#REF!,#REF!</definedName>
    <definedName name="A125781230T">#REF!,#REF!</definedName>
    <definedName name="A125781234A">#REF!,#REF!</definedName>
    <definedName name="A125781238K">#REF!,#REF!</definedName>
    <definedName name="A125781242A">#REF!,#REF!</definedName>
    <definedName name="A125781246K">#REF!,#REF!</definedName>
    <definedName name="A125781250A">#REF!,#REF!</definedName>
    <definedName name="A125781254K">#REF!,#REF!</definedName>
    <definedName name="A125781258V">#REF!,#REF!</definedName>
    <definedName name="A125781262K">#REF!,#REF!</definedName>
    <definedName name="A125781266V">#REF!,#REF!</definedName>
    <definedName name="A125781270K">#REF!,#REF!</definedName>
    <definedName name="A125781274V">#REF!,#REF!</definedName>
    <definedName name="A125781278C">#REF!,#REF!</definedName>
    <definedName name="A125781282V">#REF!,#REF!</definedName>
    <definedName name="A125781286C">#REF!,#REF!</definedName>
    <definedName name="A125781290V">#REF!,#REF!</definedName>
    <definedName name="A125781294C">#REF!,#REF!</definedName>
    <definedName name="A125781298L">#REF!,#REF!</definedName>
    <definedName name="A125781302T">#REF!,#REF!</definedName>
    <definedName name="A125781306A">#REF!,#REF!</definedName>
    <definedName name="A125781310T">#REF!,#REF!</definedName>
    <definedName name="A125781314A">#REF!,#REF!</definedName>
    <definedName name="A125781318K">#REF!,#REF!</definedName>
    <definedName name="A125781322A">#REF!,#REF!</definedName>
    <definedName name="A125781326K">#REF!,#REF!</definedName>
    <definedName name="A125781330A">#REF!,#REF!</definedName>
    <definedName name="A125781334K">#REF!,#REF!</definedName>
    <definedName name="A125781338V">#REF!,#REF!</definedName>
    <definedName name="A125781342K">#REF!,#REF!</definedName>
    <definedName name="A125781346V">#REF!,#REF!</definedName>
    <definedName name="A125781350K">#REF!,#REF!</definedName>
    <definedName name="A125781354V">#REF!,#REF!</definedName>
    <definedName name="A125781358C">#REF!,#REF!</definedName>
    <definedName name="A125781362V">#REF!,#REF!</definedName>
    <definedName name="A125781366C">#REF!,#REF!</definedName>
    <definedName name="A125781370V">#REF!,#REF!</definedName>
    <definedName name="A125781374C">#REF!,#REF!</definedName>
    <definedName name="A125781378L">#REF!,#REF!</definedName>
    <definedName name="A125781382C">#REF!,#REF!</definedName>
    <definedName name="A125781386L">#REF!,#REF!</definedName>
    <definedName name="A125781390C">#REF!,#REF!</definedName>
    <definedName name="A125781394L">#REF!,#REF!</definedName>
    <definedName name="A125781398W">#REF!,#REF!</definedName>
    <definedName name="A125781402A">#REF!,#REF!</definedName>
    <definedName name="A125781406K">#REF!,#REF!</definedName>
    <definedName name="A125781410A">#REF!,#REF!</definedName>
    <definedName name="A125781414K">#REF!,#REF!</definedName>
    <definedName name="A125781418V">#REF!,#REF!</definedName>
    <definedName name="A125781422K">#REF!,#REF!</definedName>
    <definedName name="A125781426V">#REF!,#REF!</definedName>
    <definedName name="A125781430K">#REF!,#REF!</definedName>
    <definedName name="A125781434V">#REF!,#REF!</definedName>
    <definedName name="A125781438C">#REF!,#REF!</definedName>
    <definedName name="A125781442V">#REF!,#REF!</definedName>
    <definedName name="A125781446C">#REF!,#REF!</definedName>
    <definedName name="A125781450V">#REF!,#REF!</definedName>
    <definedName name="A125781454C">#REF!,#REF!</definedName>
    <definedName name="A125781458L">#REF!,#REF!</definedName>
    <definedName name="A125781462C">#REF!,#REF!</definedName>
    <definedName name="A125781466L">#REF!,#REF!</definedName>
    <definedName name="A125781470C">#REF!,#REF!</definedName>
    <definedName name="A125781474L">#REF!,#REF!</definedName>
    <definedName name="A125781478W">#REF!,#REF!</definedName>
    <definedName name="A125781482L">#REF!,#REF!</definedName>
    <definedName name="A125781486W">#REF!,#REF!</definedName>
    <definedName name="A125781490L">#REF!,#REF!</definedName>
    <definedName name="A125781494W">#REF!,#REF!</definedName>
    <definedName name="A125781498F">#REF!,#REF!</definedName>
    <definedName name="A125781502K">#REF!,#REF!</definedName>
    <definedName name="A125781506V">#REF!,#REF!</definedName>
    <definedName name="A125781510K">#REF!,#REF!</definedName>
    <definedName name="A125781514V">#REF!,#REF!</definedName>
    <definedName name="A125781518C">#REF!,#REF!</definedName>
    <definedName name="A125781522V">#REF!,#REF!</definedName>
    <definedName name="A125781526C">#REF!,#REF!</definedName>
    <definedName name="A125781530V">#REF!,#REF!</definedName>
    <definedName name="A125781534C">#REF!,#REF!</definedName>
    <definedName name="A125781538L">#REF!,#REF!</definedName>
    <definedName name="A125781542C">#REF!,#REF!</definedName>
    <definedName name="A125781546L">#REF!,#REF!</definedName>
    <definedName name="A125781550C">#REF!,#REF!</definedName>
    <definedName name="A125781554L">#REF!,#REF!</definedName>
    <definedName name="A125781558W">#REF!,#REF!</definedName>
    <definedName name="A125781562L">#REF!,#REF!</definedName>
    <definedName name="A125781566W">#REF!,#REF!</definedName>
    <definedName name="A125781570L">#REF!,#REF!</definedName>
    <definedName name="A125781574W">#REF!,#REF!</definedName>
    <definedName name="A125781578F">#REF!,#REF!</definedName>
    <definedName name="A125781582W">#REF!,#REF!</definedName>
    <definedName name="A125781586F">#REF!,#REF!</definedName>
    <definedName name="A125781590W">#REF!,#REF!</definedName>
    <definedName name="A125781594F">#REF!,#REF!</definedName>
    <definedName name="A125781598R">#REF!,#REF!</definedName>
    <definedName name="A125781602V">#REF!,#REF!</definedName>
    <definedName name="A125781606C">#REF!,#REF!</definedName>
    <definedName name="A125781610V">#REF!,#REF!</definedName>
    <definedName name="A125781614C">#REF!,#REF!</definedName>
    <definedName name="A125781618L">#REF!,#REF!</definedName>
    <definedName name="A125781622C">#REF!,#REF!</definedName>
    <definedName name="A125781626L">#REF!,#REF!</definedName>
    <definedName name="A125781630C">#REF!,#REF!</definedName>
    <definedName name="A125781634L">#REF!,#REF!</definedName>
    <definedName name="A125781638W">#REF!,#REF!</definedName>
    <definedName name="A125781642L">#REF!,#REF!</definedName>
    <definedName name="A125781646W">#REF!,#REF!</definedName>
    <definedName name="A125781650L">#REF!,#REF!</definedName>
    <definedName name="A125781654W">#REF!,#REF!</definedName>
    <definedName name="A125781658F">#REF!,#REF!</definedName>
    <definedName name="A125781662W">#REF!,#REF!</definedName>
    <definedName name="A125781666F">#REF!,#REF!</definedName>
    <definedName name="A125781670W">#REF!,#REF!</definedName>
    <definedName name="A125781674F">#REF!,#REF!</definedName>
    <definedName name="A125781678R">#REF!,#REF!</definedName>
    <definedName name="A125781682F">#REF!,#REF!</definedName>
    <definedName name="A125781686R">#REF!,#REF!</definedName>
    <definedName name="A125781690F">#REF!,#REF!</definedName>
    <definedName name="A125781694R">#REF!,#REF!</definedName>
    <definedName name="A125781698X">#REF!,#REF!</definedName>
    <definedName name="A125781702C">#REF!,#REF!</definedName>
    <definedName name="A125781706L">#REF!,#REF!</definedName>
    <definedName name="A125781710C">#REF!,#REF!</definedName>
    <definedName name="A125781714L">#REF!,#REF!</definedName>
    <definedName name="A125788758T">#REF!,#REF!</definedName>
    <definedName name="A125788762J">#REF!,#REF!</definedName>
    <definedName name="A125788766T">#REF!,#REF!</definedName>
    <definedName name="A125788770J">#REF!,#REF!</definedName>
    <definedName name="A125788774T">#REF!,#REF!</definedName>
    <definedName name="A125788778A">#REF!,#REF!</definedName>
    <definedName name="A125788782T">#REF!,#REF!</definedName>
    <definedName name="A125788786A">#REF!,#REF!</definedName>
    <definedName name="A125788790T">#REF!,#REF!</definedName>
    <definedName name="A125788794A">#REF!,#REF!</definedName>
    <definedName name="A125788798K">#REF!,#REF!</definedName>
    <definedName name="A125788802R">#REF!,#REF!</definedName>
    <definedName name="A125788806X">#REF!,#REF!</definedName>
    <definedName name="A125788810R">#REF!,#REF!</definedName>
    <definedName name="A125788814X">#REF!,#REF!</definedName>
    <definedName name="A125788818J">#REF!,#REF!</definedName>
    <definedName name="A125788822X">#REF!,#REF!</definedName>
    <definedName name="A125788826J">#REF!,#REF!</definedName>
    <definedName name="A125788830X">#REF!,#REF!</definedName>
    <definedName name="A125788834J">#REF!,#REF!</definedName>
    <definedName name="A125788838T">#REF!,#REF!</definedName>
    <definedName name="A125788842J">#REF!,#REF!</definedName>
    <definedName name="A125788846T">#REF!,#REF!</definedName>
    <definedName name="A125788850J">#REF!,#REF!</definedName>
    <definedName name="A125788854T">#REF!,#REF!</definedName>
    <definedName name="A125788858A">#REF!,#REF!</definedName>
    <definedName name="A125788862T">#REF!,#REF!</definedName>
    <definedName name="A125788866A">#REF!,#REF!</definedName>
    <definedName name="A125788870T">#REF!,#REF!</definedName>
    <definedName name="A125788874A">#REF!,#REF!</definedName>
    <definedName name="A125788878K">#REF!,#REF!</definedName>
    <definedName name="A125788882A">#REF!,#REF!</definedName>
    <definedName name="A125788886K">#REF!,#REF!</definedName>
    <definedName name="A125788890A">#REF!,#REF!</definedName>
    <definedName name="A125788894K">#REF!,#REF!</definedName>
    <definedName name="A125788898V">#REF!,#REF!</definedName>
    <definedName name="A125788902X">#REF!,#REF!</definedName>
    <definedName name="A125788906J">#REF!,#REF!</definedName>
    <definedName name="A125788910X">#REF!,#REF!</definedName>
    <definedName name="A125788914J">#REF!,#REF!</definedName>
    <definedName name="A125788918T">#REF!,#REF!</definedName>
    <definedName name="A125788922J">#REF!,#REF!</definedName>
    <definedName name="A125788926T">#REF!,#REF!</definedName>
    <definedName name="A125788930J">#REF!,#REF!</definedName>
    <definedName name="A125788934T">#REF!,#REF!</definedName>
    <definedName name="A125788938A">#REF!,#REF!</definedName>
    <definedName name="A125788942T">#REF!,#REF!</definedName>
    <definedName name="A125788946A">#REF!,#REF!</definedName>
    <definedName name="A125788950T">#REF!,#REF!</definedName>
    <definedName name="A125788954A">#REF!,#REF!</definedName>
    <definedName name="A125788958K">#REF!,#REF!</definedName>
    <definedName name="A125788962A">#REF!,#REF!</definedName>
    <definedName name="A125788966K">#REF!,#REF!</definedName>
    <definedName name="A125788970A">#REF!,#REF!</definedName>
    <definedName name="A125788974K">#REF!,#REF!</definedName>
    <definedName name="A125788978V">#REF!,#REF!</definedName>
    <definedName name="A125788982K">#REF!,#REF!</definedName>
    <definedName name="A125788986V">#REF!,#REF!</definedName>
    <definedName name="A125788990K">#REF!,#REF!</definedName>
    <definedName name="A125788994V">#REF!,#REF!</definedName>
    <definedName name="A125788998C">#REF!,#REF!</definedName>
    <definedName name="A125789002K">#REF!,#REF!</definedName>
    <definedName name="A125789006V">#REF!,#REF!</definedName>
    <definedName name="A125789010K">#REF!,#REF!</definedName>
    <definedName name="A125789014V">#REF!,#REF!</definedName>
    <definedName name="A125789018C">#REF!,#REF!</definedName>
    <definedName name="A125789022V">#REF!,#REF!</definedName>
    <definedName name="A125789026C">#REF!,#REF!</definedName>
    <definedName name="A125789030V">#REF!,#REF!</definedName>
    <definedName name="A125789034C">#REF!,#REF!</definedName>
    <definedName name="A125789038L">#REF!,#REF!</definedName>
    <definedName name="A125789042C">#REF!,#REF!</definedName>
    <definedName name="A125789046L">#REF!,#REF!</definedName>
    <definedName name="A125789050C">#REF!,#REF!</definedName>
    <definedName name="A125789054L">#REF!,#REF!</definedName>
    <definedName name="A125789058W">#REF!,#REF!</definedName>
    <definedName name="A125789062L">#REF!,#REF!</definedName>
    <definedName name="A125789066W">#REF!,#REF!</definedName>
    <definedName name="A125789070L">#REF!,#REF!</definedName>
    <definedName name="A125789074W">#REF!,#REF!</definedName>
    <definedName name="A125789078F">#REF!,#REF!</definedName>
    <definedName name="A125789082W">#REF!,#REF!</definedName>
    <definedName name="A125789086F">#REF!,#REF!</definedName>
    <definedName name="A125789090W">#REF!,#REF!</definedName>
    <definedName name="A125789094F">#REF!,#REF!</definedName>
    <definedName name="A125789098R">#REF!,#REF!</definedName>
    <definedName name="A125789102V">#REF!,#REF!</definedName>
    <definedName name="A125789106C">#REF!,#REF!</definedName>
    <definedName name="A125789110V">#REF!,#REF!</definedName>
    <definedName name="A125789114C">#REF!,#REF!</definedName>
    <definedName name="A125789118L">#REF!,#REF!</definedName>
    <definedName name="A125789122C">#REF!,#REF!</definedName>
    <definedName name="A125789126L">#REF!,#REF!</definedName>
    <definedName name="A125789130C">#REF!,#REF!</definedName>
    <definedName name="A125789134L">#REF!,#REF!</definedName>
    <definedName name="A125789138W">#REF!,#REF!</definedName>
    <definedName name="A125789142L">#REF!,#REF!</definedName>
    <definedName name="A125789146W">#REF!,#REF!</definedName>
    <definedName name="A125789150L">#REF!,#REF!</definedName>
    <definedName name="A125789154W">#REF!,#REF!</definedName>
    <definedName name="A125789158F">#REF!,#REF!</definedName>
    <definedName name="A125789162W">#REF!,#REF!</definedName>
    <definedName name="A125789166F">#REF!,#REF!</definedName>
    <definedName name="A125789170W">#REF!,#REF!</definedName>
    <definedName name="A125789174F">#REF!,#REF!</definedName>
    <definedName name="A125789178R">#REF!,#REF!</definedName>
    <definedName name="A125789182F">#REF!,#REF!</definedName>
    <definedName name="A125789186R">#REF!,#REF!</definedName>
    <definedName name="A125789190F">#REF!,#REF!</definedName>
    <definedName name="A125789194R">#REF!,#REF!</definedName>
    <definedName name="A125789198X">#REF!,#REF!</definedName>
    <definedName name="A125789202C">#REF!,#REF!</definedName>
    <definedName name="A125789206L">#REF!,#REF!</definedName>
    <definedName name="A125789210C">#REF!,#REF!</definedName>
    <definedName name="A125789214L">#REF!,#REF!</definedName>
    <definedName name="A125789218W">#REF!,#REF!</definedName>
    <definedName name="A125789222L">#REF!,#REF!</definedName>
    <definedName name="A125789226W">#REF!,#REF!</definedName>
    <definedName name="A125789230L">#REF!,#REF!</definedName>
    <definedName name="A125789234W">#REF!,#REF!</definedName>
    <definedName name="A125789238F">#REF!,#REF!</definedName>
    <definedName name="A125789242W">#REF!,#REF!</definedName>
    <definedName name="A125789246F">#REF!,#REF!</definedName>
    <definedName name="A125789250W">#REF!,#REF!</definedName>
    <definedName name="A125789254F">#REF!,#REF!</definedName>
    <definedName name="A125789258R">#REF!,#REF!</definedName>
    <definedName name="A125789262F">#REF!,#REF!</definedName>
    <definedName name="A125789266R">#REF!,#REF!</definedName>
    <definedName name="A125789270F">#REF!,#REF!</definedName>
    <definedName name="A125789274R">#REF!,#REF!</definedName>
    <definedName name="A125789278X">#REF!,#REF!</definedName>
    <definedName name="A125789282R">#REF!,#REF!</definedName>
    <definedName name="A125789286X">#REF!,#REF!</definedName>
    <definedName name="A125789290R">#REF!,#REF!</definedName>
    <definedName name="A125789294X">#REF!,#REF!</definedName>
    <definedName name="A125789298J">#REF!,#REF!</definedName>
    <definedName name="A125789302L">#REF!,#REF!</definedName>
    <definedName name="A125789306W">#REF!,#REF!</definedName>
    <definedName name="A125789310L">#REF!,#REF!</definedName>
    <definedName name="A125789314W">#REF!,#REF!</definedName>
    <definedName name="A125789318F">#REF!,#REF!</definedName>
    <definedName name="A125789322W">#REF!,#REF!</definedName>
    <definedName name="A125789326F">#REF!,#REF!</definedName>
    <definedName name="A125789330W">#REF!,#REF!</definedName>
    <definedName name="A125789334F">#REF!,#REF!</definedName>
    <definedName name="A125789338R">#REF!,#REF!</definedName>
    <definedName name="A125789342F">#REF!,#REF!</definedName>
    <definedName name="A125789346R">#REF!,#REF!</definedName>
    <definedName name="A125789350F">#REF!,#REF!</definedName>
    <definedName name="A125789354R">#REF!,#REF!</definedName>
    <definedName name="A125789358X">#REF!,#REF!</definedName>
    <definedName name="A125789362R">#REF!,#REF!</definedName>
    <definedName name="A125789366X">#REF!,#REF!</definedName>
    <definedName name="A125789370R">#REF!,#REF!</definedName>
    <definedName name="A125789374X">#REF!,#REF!</definedName>
    <definedName name="A125789378J">#REF!,#REF!</definedName>
    <definedName name="A125789382X">#REF!,#REF!</definedName>
    <definedName name="A125789386J">#REF!,#REF!</definedName>
    <definedName name="A125789390X">#REF!,#REF!</definedName>
    <definedName name="A125789394J">#REF!,#REF!</definedName>
    <definedName name="A125789398T">#REF!,#REF!</definedName>
    <definedName name="A125789402W">#REF!,#REF!</definedName>
    <definedName name="A125789406F">#REF!,#REF!</definedName>
    <definedName name="A125789410W">#REF!,#REF!</definedName>
    <definedName name="A125789414F">#REF!,#REF!</definedName>
    <definedName name="A125789418R">#REF!,#REF!</definedName>
    <definedName name="A125789422F">#REF!,#REF!</definedName>
    <definedName name="A125789426R">#REF!,#REF!</definedName>
    <definedName name="A125789430F">#REF!,#REF!</definedName>
    <definedName name="A125789434R">#REF!,#REF!</definedName>
    <definedName name="A125789438X">#REF!,#REF!</definedName>
    <definedName name="A125789442R">#REF!,#REF!</definedName>
    <definedName name="A125789446X">#REF!,#REF!</definedName>
    <definedName name="A125789450R">#REF!,#REF!</definedName>
    <definedName name="A125789454X">#REF!,#REF!</definedName>
    <definedName name="A125789458J">#REF!,#REF!</definedName>
    <definedName name="A125789462X">#REF!,#REF!</definedName>
    <definedName name="A125789466J">#REF!,#REF!</definedName>
    <definedName name="A125789470X">#REF!,#REF!</definedName>
    <definedName name="A125789474J">#REF!,#REF!</definedName>
    <definedName name="A125789478T">#REF!,#REF!</definedName>
    <definedName name="A125789482J">#REF!,#REF!</definedName>
    <definedName name="A125789486T">#REF!,#REF!</definedName>
    <definedName name="A125789490J">#REF!,#REF!</definedName>
    <definedName name="A125789494T">#REF!,#REF!</definedName>
    <definedName name="A125789498A">#REF!,#REF!</definedName>
    <definedName name="A125789502F">#REF!,#REF!</definedName>
    <definedName name="A125789506R">#REF!,#REF!</definedName>
    <definedName name="A125789510F">#REF!,#REF!</definedName>
    <definedName name="A125789514R">#REF!,#REF!</definedName>
    <definedName name="A125789518X">#REF!,#REF!</definedName>
    <definedName name="A125789522R">#REF!,#REF!</definedName>
    <definedName name="A125789526X">#REF!,#REF!</definedName>
    <definedName name="A125789530R">#REF!,#REF!</definedName>
    <definedName name="A125789534X">#REF!,#REF!</definedName>
    <definedName name="A125789538J">#REF!,#REF!</definedName>
    <definedName name="A125789542X">#REF!,#REF!</definedName>
    <definedName name="A125789546J">#REF!,#REF!</definedName>
    <definedName name="A125789550X">#REF!,#REF!</definedName>
    <definedName name="A125789554J">#REF!,#REF!</definedName>
    <definedName name="A125789558T">#REF!,#REF!</definedName>
    <definedName name="A125789562J">#REF!,#REF!</definedName>
    <definedName name="A125789566T">#REF!,#REF!</definedName>
    <definedName name="A125789570J">#REF!,#REF!</definedName>
    <definedName name="A125789574T">#REF!,#REF!</definedName>
    <definedName name="A125789578A">#REF!,#REF!</definedName>
    <definedName name="A125789582T">#REF!,#REF!</definedName>
    <definedName name="A125789586A">#REF!,#REF!</definedName>
    <definedName name="A125789590T">#REF!,#REF!</definedName>
    <definedName name="A125789594A">#REF!,#REF!</definedName>
    <definedName name="A125789598K">#REF!,#REF!</definedName>
    <definedName name="A125789602R">#REF!,#REF!</definedName>
    <definedName name="A125789606X">#REF!,#REF!</definedName>
    <definedName name="A125789610R">#REF!,#REF!</definedName>
    <definedName name="A125789614X">#REF!,#REF!</definedName>
    <definedName name="A125789618J">#REF!,#REF!</definedName>
    <definedName name="A125789622X">#REF!,#REF!</definedName>
    <definedName name="A125789626J">#REF!,#REF!</definedName>
    <definedName name="A125789630X">#REF!,#REF!</definedName>
    <definedName name="A125789634J">#REF!,#REF!</definedName>
    <definedName name="A125796678T">#REF!,#REF!</definedName>
    <definedName name="A125796682J">#REF!,#REF!</definedName>
    <definedName name="A125796686T">#REF!,#REF!</definedName>
    <definedName name="A125796690J">#REF!,#REF!</definedName>
    <definedName name="A125796694T">#REF!,#REF!</definedName>
    <definedName name="A125796698A">#REF!,#REF!</definedName>
    <definedName name="A125796702F">#REF!,#REF!</definedName>
    <definedName name="A125796706R">#REF!,#REF!</definedName>
    <definedName name="A125796710F">#REF!,#REF!</definedName>
    <definedName name="A125796714R">#REF!,#REF!</definedName>
    <definedName name="A125796718X">#REF!,#REF!</definedName>
    <definedName name="A125796722R">#REF!,#REF!</definedName>
    <definedName name="A125796726X">#REF!,#REF!</definedName>
    <definedName name="A125796730R">#REF!,#REF!</definedName>
    <definedName name="A125796734X">#REF!,#REF!</definedName>
    <definedName name="A125796738J">#REF!,#REF!</definedName>
    <definedName name="A125796742X">#REF!,#REF!</definedName>
    <definedName name="A125796746J">#REF!,#REF!</definedName>
    <definedName name="A125796750X">#REF!,#REF!</definedName>
    <definedName name="A125796754J">#REF!,#REF!</definedName>
    <definedName name="A125796758T">#REF!,#REF!</definedName>
    <definedName name="A125796762J">#REF!,#REF!</definedName>
    <definedName name="A125796766T">#REF!,#REF!</definedName>
    <definedName name="A125796770J">#REF!,#REF!</definedName>
    <definedName name="A125796774T">#REF!,#REF!</definedName>
    <definedName name="A125796778A">#REF!,#REF!</definedName>
    <definedName name="A125796782T">#REF!,#REF!</definedName>
    <definedName name="A125796786A">#REF!,#REF!</definedName>
    <definedName name="A125796790T">#REF!,#REF!</definedName>
    <definedName name="A125796794A">#REF!,#REF!</definedName>
    <definedName name="A125796798K">#REF!,#REF!</definedName>
    <definedName name="A125796802R">#REF!,#REF!</definedName>
    <definedName name="A125796806X">#REF!,#REF!</definedName>
    <definedName name="A125796810R">#REF!,#REF!</definedName>
    <definedName name="A125796814X">#REF!,#REF!</definedName>
    <definedName name="A125796818J">#REF!,#REF!</definedName>
    <definedName name="A125796822X">#REF!,#REF!</definedName>
    <definedName name="A125796826J">#REF!,#REF!</definedName>
    <definedName name="A125796830X">#REF!,#REF!</definedName>
    <definedName name="A125796834J">#REF!,#REF!</definedName>
    <definedName name="A125796838T">#REF!,#REF!</definedName>
    <definedName name="A125796842J">#REF!,#REF!</definedName>
    <definedName name="A125796846T">#REF!,#REF!</definedName>
    <definedName name="A125796850J">#REF!,#REF!</definedName>
    <definedName name="A125796854T">#REF!,#REF!</definedName>
    <definedName name="A125796858A">#REF!,#REF!</definedName>
    <definedName name="A125796862T">#REF!,#REF!</definedName>
    <definedName name="A125796866A">#REF!,#REF!</definedName>
    <definedName name="A125796870T">#REF!,#REF!</definedName>
    <definedName name="A125796874A">#REF!,#REF!</definedName>
    <definedName name="A125796878K">#REF!,#REF!</definedName>
    <definedName name="A125796882A">#REF!,#REF!</definedName>
    <definedName name="A125796886K">#REF!,#REF!</definedName>
    <definedName name="A125796890A">#REF!,#REF!</definedName>
    <definedName name="A125796894K">#REF!,#REF!</definedName>
    <definedName name="A125796898V">#REF!,#REF!</definedName>
    <definedName name="A125796902X">#REF!,#REF!</definedName>
    <definedName name="A125796906J">#REF!,#REF!</definedName>
    <definedName name="A125796910X">#REF!,#REF!</definedName>
    <definedName name="A125796914J">#REF!,#REF!</definedName>
    <definedName name="A125796918T">#REF!,#REF!</definedName>
    <definedName name="A125796922J">#REF!,#REF!</definedName>
    <definedName name="A125796926T">#REF!,#REF!</definedName>
    <definedName name="A125796930J">#REF!,#REF!</definedName>
    <definedName name="A125796934T">#REF!,#REF!</definedName>
    <definedName name="A125796938A">#REF!,#REF!</definedName>
    <definedName name="A125796942T">#REF!,#REF!</definedName>
    <definedName name="A125796946A">#REF!,#REF!</definedName>
    <definedName name="A125796950T">#REF!,#REF!</definedName>
    <definedName name="A125796954A">#REF!,#REF!</definedName>
    <definedName name="A125796958K">#REF!,#REF!</definedName>
    <definedName name="A125796962A">#REF!,#REF!</definedName>
    <definedName name="A125796966K">#REF!,#REF!</definedName>
    <definedName name="A125796970A">#REF!,#REF!</definedName>
    <definedName name="A125796974K">#REF!,#REF!</definedName>
    <definedName name="A125796978V">#REF!,#REF!</definedName>
    <definedName name="A125796982K">#REF!,#REF!</definedName>
    <definedName name="A125796986V">#REF!,#REF!</definedName>
    <definedName name="A125796990K">#REF!,#REF!</definedName>
    <definedName name="A125796994V">#REF!,#REF!</definedName>
    <definedName name="A125796998C">#REF!,#REF!</definedName>
    <definedName name="A125797002K">#REF!,#REF!</definedName>
    <definedName name="A125797006V">#REF!,#REF!</definedName>
    <definedName name="A125797010K">#REF!,#REF!</definedName>
    <definedName name="A125797014V">#REF!,#REF!</definedName>
    <definedName name="A125797018C">#REF!,#REF!</definedName>
    <definedName name="A125797022V">#REF!,#REF!</definedName>
    <definedName name="A125797026C">#REF!,#REF!</definedName>
    <definedName name="A125797030V">#REF!,#REF!</definedName>
    <definedName name="A125797034C">#REF!,#REF!</definedName>
    <definedName name="A125797038L">#REF!,#REF!</definedName>
    <definedName name="A125797042C">#REF!,#REF!</definedName>
    <definedName name="A125797046L">#REF!,#REF!</definedName>
    <definedName name="A125797050C">#REF!,#REF!</definedName>
    <definedName name="A125797054L">#REF!,#REF!</definedName>
    <definedName name="A125797058W">#REF!,#REF!</definedName>
    <definedName name="A125797062L">#REF!,#REF!</definedName>
    <definedName name="A125797066W">#REF!,#REF!</definedName>
    <definedName name="A125797070L">#REF!,#REF!</definedName>
    <definedName name="A125797074W">#REF!,#REF!</definedName>
    <definedName name="A125797078F">#REF!,#REF!</definedName>
    <definedName name="A125797082W">#REF!,#REF!</definedName>
    <definedName name="A125797086F">#REF!,#REF!</definedName>
    <definedName name="A125797090W">#REF!,#REF!</definedName>
    <definedName name="A125797094F">#REF!,#REF!</definedName>
    <definedName name="A125797098R">#REF!,#REF!</definedName>
    <definedName name="A125797102V">#REF!,#REF!</definedName>
    <definedName name="A125797106C">#REF!,#REF!</definedName>
    <definedName name="A125797110V">#REF!,#REF!</definedName>
    <definedName name="A125797114C">#REF!,#REF!</definedName>
    <definedName name="A125797118L">#REF!,#REF!</definedName>
    <definedName name="A125797122C">#REF!,#REF!</definedName>
    <definedName name="A125797126L">#REF!,#REF!</definedName>
    <definedName name="A125797130C">#REF!,#REF!</definedName>
    <definedName name="A125797134L">#REF!,#REF!</definedName>
    <definedName name="A125797138W">#REF!,#REF!</definedName>
    <definedName name="A125797142L">#REF!,#REF!</definedName>
    <definedName name="A125797146W">#REF!,#REF!</definedName>
    <definedName name="A125797150L">#REF!,#REF!</definedName>
    <definedName name="A125797154W">#REF!,#REF!</definedName>
    <definedName name="A125797158F">#REF!,#REF!</definedName>
    <definedName name="A125797162W">#REF!,#REF!</definedName>
    <definedName name="A125797166F">#REF!,#REF!</definedName>
    <definedName name="A125797170W">#REF!,#REF!</definedName>
    <definedName name="A125797174F">#REF!,#REF!</definedName>
    <definedName name="A125797178R">#REF!,#REF!</definedName>
    <definedName name="A125797182F">#REF!,#REF!</definedName>
    <definedName name="A125797186R">#REF!,#REF!</definedName>
    <definedName name="A125797190F">#REF!,#REF!</definedName>
    <definedName name="A125797194R">#REF!,#REF!</definedName>
    <definedName name="A125797198X">#REF!,#REF!</definedName>
    <definedName name="A125797202C">#REF!,#REF!</definedName>
    <definedName name="A125797206L">#REF!,#REF!</definedName>
    <definedName name="A125797210C">#REF!,#REF!</definedName>
    <definedName name="A125797214L">#REF!,#REF!</definedName>
    <definedName name="A125797218W">#REF!,#REF!</definedName>
    <definedName name="A125797222L">#REF!,#REF!</definedName>
    <definedName name="A125797226W">#REF!,#REF!</definedName>
    <definedName name="A125797230L">#REF!,#REF!</definedName>
    <definedName name="A125797234W">#REF!,#REF!</definedName>
    <definedName name="A125797238F">#REF!,#REF!</definedName>
    <definedName name="A125797242W">#REF!,#REF!</definedName>
    <definedName name="A125797246F">#REF!,#REF!</definedName>
    <definedName name="A125797250W">#REF!,#REF!</definedName>
    <definedName name="A125797254F">#REF!,#REF!</definedName>
    <definedName name="A125797258R">#REF!,#REF!</definedName>
    <definedName name="A125797262F">#REF!,#REF!</definedName>
    <definedName name="A125797266R">#REF!,#REF!</definedName>
    <definedName name="A125797270F">#REF!,#REF!</definedName>
    <definedName name="A125797274R">#REF!,#REF!</definedName>
    <definedName name="A125797278X">#REF!,#REF!</definedName>
    <definedName name="A125797282R">#REF!,#REF!</definedName>
    <definedName name="A125797286X">#REF!,#REF!</definedName>
    <definedName name="A125797290R">#REF!,#REF!</definedName>
    <definedName name="A125797294X">#REF!,#REF!</definedName>
    <definedName name="A125797298J">#REF!,#REF!</definedName>
    <definedName name="A125797302L">#REF!,#REF!</definedName>
    <definedName name="A125797306W">#REF!,#REF!</definedName>
    <definedName name="A125797310L">#REF!,#REF!</definedName>
    <definedName name="A125797314W">#REF!,#REF!</definedName>
    <definedName name="A125797318F">#REF!,#REF!</definedName>
    <definedName name="A125797322W">#REF!,#REF!</definedName>
    <definedName name="A125797326F">#REF!,#REF!</definedName>
    <definedName name="A125797330W">#REF!,#REF!</definedName>
    <definedName name="A125797334F">#REF!,#REF!</definedName>
    <definedName name="A125797338R">#REF!,#REF!</definedName>
    <definedName name="A125797342F">#REF!,#REF!</definedName>
    <definedName name="A125797346R">#REF!,#REF!</definedName>
    <definedName name="A125797350F">#REF!,#REF!</definedName>
    <definedName name="A125797354R">#REF!,#REF!</definedName>
    <definedName name="A125797358X">#REF!,#REF!</definedName>
    <definedName name="A125797362R">#REF!,#REF!</definedName>
    <definedName name="A125797366X">#REF!,#REF!</definedName>
    <definedName name="A125797370R">#REF!,#REF!</definedName>
    <definedName name="A125797374X">#REF!,#REF!</definedName>
    <definedName name="A125797378J">#REF!,#REF!</definedName>
    <definedName name="A125797382X">#REF!,#REF!</definedName>
    <definedName name="A125797386J">#REF!,#REF!</definedName>
    <definedName name="A125797390X">#REF!,#REF!</definedName>
    <definedName name="A125797394J">#REF!,#REF!</definedName>
    <definedName name="A125797398T">#REF!,#REF!</definedName>
    <definedName name="A125797402W">#REF!,#REF!</definedName>
    <definedName name="A125797406F">#REF!,#REF!</definedName>
    <definedName name="A125797410W">#REF!,#REF!</definedName>
    <definedName name="A125797414F">#REF!,#REF!</definedName>
    <definedName name="A125797418R">#REF!,#REF!</definedName>
    <definedName name="A125797422F">#REF!,#REF!</definedName>
    <definedName name="A125797426R">#REF!,#REF!</definedName>
    <definedName name="A125797430F">#REF!,#REF!</definedName>
    <definedName name="A125797434R">#REF!,#REF!</definedName>
    <definedName name="A125797438X">#REF!,#REF!</definedName>
    <definedName name="A125797442R">#REF!,#REF!</definedName>
    <definedName name="A125797446X">#REF!,#REF!</definedName>
    <definedName name="A125797450R">#REF!,#REF!</definedName>
    <definedName name="A125797454X">#REF!,#REF!</definedName>
    <definedName name="A125797458J">#REF!,#REF!</definedName>
    <definedName name="A125797462X">#REF!,#REF!</definedName>
    <definedName name="A125797466J">#REF!,#REF!</definedName>
    <definedName name="A125797470X">#REF!,#REF!</definedName>
    <definedName name="A125797474J">#REF!,#REF!</definedName>
    <definedName name="A125797478T">#REF!,#REF!</definedName>
    <definedName name="A125797482J">#REF!,#REF!</definedName>
    <definedName name="A125797486T">#REF!,#REF!</definedName>
    <definedName name="A125797490J">#REF!,#REF!</definedName>
    <definedName name="A125797494T">#REF!,#REF!</definedName>
    <definedName name="A125797498A">#REF!,#REF!</definedName>
    <definedName name="A125797502F">#REF!,#REF!</definedName>
    <definedName name="A125797506R">#REF!,#REF!</definedName>
    <definedName name="A125797510F">#REF!,#REF!</definedName>
    <definedName name="A125797514R">#REF!,#REF!</definedName>
    <definedName name="A125797518X">#REF!,#REF!</definedName>
    <definedName name="A125797522R">#REF!,#REF!</definedName>
    <definedName name="A125797526X">#REF!,#REF!</definedName>
    <definedName name="A125797530R">#REF!,#REF!</definedName>
    <definedName name="A125797534X">#REF!,#REF!</definedName>
    <definedName name="A125797538J">#REF!,#REF!</definedName>
    <definedName name="A125797542X">#REF!,#REF!</definedName>
    <definedName name="A125797546J">#REF!,#REF!</definedName>
    <definedName name="A125797550X">#REF!,#REF!</definedName>
    <definedName name="A125797554J">#REF!,#REF!</definedName>
    <definedName name="A125798438T">#REF!,#REF!</definedName>
    <definedName name="A125798442J">#REF!,#REF!</definedName>
    <definedName name="A125798446T">#REF!,#REF!</definedName>
    <definedName name="A125798450J">#REF!,#REF!</definedName>
    <definedName name="A125798454T">#REF!,#REF!</definedName>
    <definedName name="A125798458A">#REF!,#REF!</definedName>
    <definedName name="A125798462T">#REF!,#REF!</definedName>
    <definedName name="A125798466A">#REF!,#REF!</definedName>
    <definedName name="A125798470T">#REF!,#REF!</definedName>
    <definedName name="A125798474A">#REF!,#REF!</definedName>
    <definedName name="A125798478K">#REF!,#REF!</definedName>
    <definedName name="A125798482A">#REF!,#REF!</definedName>
    <definedName name="A125798486K">#REF!,#REF!</definedName>
    <definedName name="A125798490A">#REF!,#REF!</definedName>
    <definedName name="A125798494K">#REF!,#REF!</definedName>
    <definedName name="A125798498V">#REF!,#REF!</definedName>
    <definedName name="A125798502X">#REF!,#REF!</definedName>
    <definedName name="A125798506J">#REF!,#REF!</definedName>
    <definedName name="A125798510X">#REF!,#REF!</definedName>
    <definedName name="A125798514J">#REF!,#REF!</definedName>
    <definedName name="A125798518T">#REF!,#REF!</definedName>
    <definedName name="A125798522J">#REF!,#REF!</definedName>
    <definedName name="A125798526T">#REF!,#REF!</definedName>
    <definedName name="A125798530J">#REF!,#REF!</definedName>
    <definedName name="A125798534T">#REF!,#REF!</definedName>
    <definedName name="A125798538A">#REF!,#REF!</definedName>
    <definedName name="A125798542T">#REF!,#REF!</definedName>
    <definedName name="A125798546A">#REF!,#REF!</definedName>
    <definedName name="A125798550T">#REF!,#REF!</definedName>
    <definedName name="A125798554A">#REF!,#REF!</definedName>
    <definedName name="A125798558K">#REF!,#REF!</definedName>
    <definedName name="A125798562A">#REF!,#REF!</definedName>
    <definedName name="A125798566K">#REF!,#REF!</definedName>
    <definedName name="A125798570A">#REF!,#REF!</definedName>
    <definedName name="A125798574K">#REF!,#REF!</definedName>
    <definedName name="A125798578V">#REF!,#REF!</definedName>
    <definedName name="A125798582K">#REF!,#REF!</definedName>
    <definedName name="A125798586V">#REF!,#REF!</definedName>
    <definedName name="A125798590K">#REF!,#REF!</definedName>
    <definedName name="A125798594V">#REF!,#REF!</definedName>
    <definedName name="A125798598C">#REF!,#REF!</definedName>
    <definedName name="A125798602J">#REF!,#REF!</definedName>
    <definedName name="A125798606T">#REF!,#REF!</definedName>
    <definedName name="A125798610J">#REF!,#REF!</definedName>
    <definedName name="A125798614T">#REF!,#REF!</definedName>
    <definedName name="A125798618A">#REF!,#REF!</definedName>
    <definedName name="A125798622T">#REF!,#REF!</definedName>
    <definedName name="A125798626A">#REF!,#REF!</definedName>
    <definedName name="A125798630T">#REF!,#REF!</definedName>
    <definedName name="A125798634A">#REF!,#REF!</definedName>
    <definedName name="A125798638K">#REF!,#REF!</definedName>
    <definedName name="A125798642A">#REF!,#REF!</definedName>
    <definedName name="A125798646K">#REF!,#REF!</definedName>
    <definedName name="A125798650A">#REF!,#REF!</definedName>
    <definedName name="A125798654K">#REF!,#REF!</definedName>
    <definedName name="A125798658V">#REF!,#REF!</definedName>
    <definedName name="A125798662K">#REF!,#REF!</definedName>
    <definedName name="A125798666V">#REF!,#REF!</definedName>
    <definedName name="A125798670K">#REF!,#REF!</definedName>
    <definedName name="A125798674V">#REF!,#REF!</definedName>
    <definedName name="A125798678C">#REF!,#REF!</definedName>
    <definedName name="A125798682V">#REF!,#REF!</definedName>
    <definedName name="A125798686C">#REF!,#REF!</definedName>
    <definedName name="A125798690V">#REF!,#REF!</definedName>
    <definedName name="A125798694C">#REF!,#REF!</definedName>
    <definedName name="A125798698L">#REF!,#REF!</definedName>
    <definedName name="A125798702T">#REF!,#REF!</definedName>
    <definedName name="A125798706A">#REF!,#REF!</definedName>
    <definedName name="A125798710T">#REF!,#REF!</definedName>
    <definedName name="A125798714A">#REF!,#REF!</definedName>
    <definedName name="A125798718K">#REF!,#REF!</definedName>
    <definedName name="A125798722A">#REF!,#REF!</definedName>
    <definedName name="A125798726K">#REF!,#REF!</definedName>
    <definedName name="A125798730A">#REF!,#REF!</definedName>
    <definedName name="A125798734K">#REF!,#REF!</definedName>
    <definedName name="A125798738V">#REF!,#REF!</definedName>
    <definedName name="A125798742K">#REF!,#REF!</definedName>
    <definedName name="A125798746V">#REF!,#REF!</definedName>
    <definedName name="A125798750K">#REF!,#REF!</definedName>
    <definedName name="A125798754V">#REF!,#REF!</definedName>
    <definedName name="A125798758C">#REF!,#REF!</definedName>
    <definedName name="A125798762V">#REF!,#REF!</definedName>
    <definedName name="A125798766C">#REF!,#REF!</definedName>
    <definedName name="A125798770V">#REF!,#REF!</definedName>
    <definedName name="A125798774C">#REF!,#REF!</definedName>
    <definedName name="A125798778L">#REF!,#REF!</definedName>
    <definedName name="A125798782C">#REF!,#REF!</definedName>
    <definedName name="A125798786L">#REF!,#REF!</definedName>
    <definedName name="A125798790C">#REF!,#REF!</definedName>
    <definedName name="A125798794L">#REF!,#REF!</definedName>
    <definedName name="A125798798W">#REF!,#REF!</definedName>
    <definedName name="A125798802A">#REF!,#REF!</definedName>
    <definedName name="A125798806K">#REF!,#REF!</definedName>
    <definedName name="A125798810A">#REF!,#REF!</definedName>
    <definedName name="A125798814K">#REF!,#REF!</definedName>
    <definedName name="A125798818V">#REF!,#REF!</definedName>
    <definedName name="A125798822K">#REF!,#REF!</definedName>
    <definedName name="A125798826V">#REF!,#REF!</definedName>
    <definedName name="A125798830K">#REF!,#REF!</definedName>
    <definedName name="A125798834V">#REF!,#REF!</definedName>
    <definedName name="A125798838C">#REF!,#REF!</definedName>
    <definedName name="A125798842V">#REF!,#REF!</definedName>
    <definedName name="A125798846C">#REF!,#REF!</definedName>
    <definedName name="A125798850V">#REF!,#REF!</definedName>
    <definedName name="A125798854C">#REF!,#REF!</definedName>
    <definedName name="A125798858L">#REF!,#REF!</definedName>
    <definedName name="A125798862C">#REF!,#REF!</definedName>
    <definedName name="A125798866L">#REF!,#REF!</definedName>
    <definedName name="A125798870C">#REF!,#REF!</definedName>
    <definedName name="A125798874L">#REF!,#REF!</definedName>
    <definedName name="A125798878W">#REF!,#REF!</definedName>
    <definedName name="A125798882L">#REF!,#REF!</definedName>
    <definedName name="A125798886W">#REF!,#REF!</definedName>
    <definedName name="A125798890L">#REF!,#REF!</definedName>
    <definedName name="A125798894W">#REF!,#REF!</definedName>
    <definedName name="A125798898F">#REF!,#REF!</definedName>
    <definedName name="A125798902K">#REF!,#REF!</definedName>
    <definedName name="A125798906V">#REF!,#REF!</definedName>
    <definedName name="A125798910K">#REF!,#REF!</definedName>
    <definedName name="A125798914V">#REF!,#REF!</definedName>
    <definedName name="A125798918C">#REF!,#REF!</definedName>
    <definedName name="A125798922V">#REF!,#REF!</definedName>
    <definedName name="A125798926C">#REF!,#REF!</definedName>
    <definedName name="A125798930V">#REF!,#REF!</definedName>
    <definedName name="A125798934C">#REF!,#REF!</definedName>
    <definedName name="A125798938L">#REF!,#REF!</definedName>
    <definedName name="A125798942C">#REF!,#REF!</definedName>
    <definedName name="A125798946L">#REF!,#REF!</definedName>
    <definedName name="A125798950C">#REF!,#REF!</definedName>
    <definedName name="A125798954L">#REF!,#REF!</definedName>
    <definedName name="A125798958W">#REF!,#REF!</definedName>
    <definedName name="A125798962L">#REF!,#REF!</definedName>
    <definedName name="A125798966W">#REF!,#REF!</definedName>
    <definedName name="A125798970L">#REF!,#REF!</definedName>
    <definedName name="A125798974W">#REF!,#REF!</definedName>
    <definedName name="A125798978F">#REF!,#REF!</definedName>
    <definedName name="A125798982W">#REF!,#REF!</definedName>
    <definedName name="A125798986F">#REF!,#REF!</definedName>
    <definedName name="A125798990W">#REF!,#REF!</definedName>
    <definedName name="A125798994F">#REF!,#REF!</definedName>
    <definedName name="A125798998R">#REF!,#REF!</definedName>
    <definedName name="A125799002W">#REF!,#REF!</definedName>
    <definedName name="A125799006F">#REF!,#REF!</definedName>
    <definedName name="A125799010W">#REF!,#REF!</definedName>
    <definedName name="A125799014F">#REF!,#REF!</definedName>
    <definedName name="A125799018R">#REF!,#REF!</definedName>
    <definedName name="A125799022F">#REF!,#REF!</definedName>
    <definedName name="A125799026R">#REF!,#REF!</definedName>
    <definedName name="A125799030F">#REF!,#REF!</definedName>
    <definedName name="A125799034R">#REF!,#REF!</definedName>
    <definedName name="A125799038X">#REF!,#REF!</definedName>
    <definedName name="A125799042R">#REF!,#REF!</definedName>
    <definedName name="A125799046X">#REF!,#REF!</definedName>
    <definedName name="A125799050R">#REF!,#REF!</definedName>
    <definedName name="A125799054X">#REF!,#REF!</definedName>
    <definedName name="A125799058J">#REF!,#REF!</definedName>
    <definedName name="A125799062X">#REF!,#REF!</definedName>
    <definedName name="A125799066J">#REF!,#REF!</definedName>
    <definedName name="A125799070X">#REF!,#REF!</definedName>
    <definedName name="A125799074J">#REF!,#REF!</definedName>
    <definedName name="A125799078T">#REF!,#REF!</definedName>
    <definedName name="A125799082J">#REF!,#REF!</definedName>
    <definedName name="A125799086T">#REF!,#REF!</definedName>
    <definedName name="A125799090J">#REF!,#REF!</definedName>
    <definedName name="A125799094T">#REF!,#REF!</definedName>
    <definedName name="A125799098A">#REF!,#REF!</definedName>
    <definedName name="A125799102F">#REF!,#REF!</definedName>
    <definedName name="A125799106R">#REF!,#REF!</definedName>
    <definedName name="A125799110F">#REF!,#REF!</definedName>
    <definedName name="A125799114R">#REF!,#REF!</definedName>
    <definedName name="A125799118X">#REF!,#REF!</definedName>
    <definedName name="A125799122R">#REF!,#REF!</definedName>
    <definedName name="A125799126X">#REF!,#REF!</definedName>
    <definedName name="A125799130R">#REF!,#REF!</definedName>
    <definedName name="A125799134X">#REF!,#REF!</definedName>
    <definedName name="A125799138J">#REF!,#REF!</definedName>
    <definedName name="A125799142X">#REF!,#REF!</definedName>
    <definedName name="A125799146J">#REF!,#REF!</definedName>
    <definedName name="A125799150X">#REF!,#REF!</definedName>
    <definedName name="A125799154J">#REF!,#REF!</definedName>
    <definedName name="A125799158T">#REF!,#REF!</definedName>
    <definedName name="A125799162J">#REF!,#REF!</definedName>
    <definedName name="A125799166T">#REF!,#REF!</definedName>
    <definedName name="A125799170J">#REF!,#REF!</definedName>
    <definedName name="A125799174T">#REF!,#REF!</definedName>
    <definedName name="A125799178A">#REF!,#REF!</definedName>
    <definedName name="A125799182T">#REF!,#REF!</definedName>
    <definedName name="A125799186A">#REF!,#REF!</definedName>
    <definedName name="A125799190T">#REF!,#REF!</definedName>
    <definedName name="A125799194A">#REF!,#REF!</definedName>
    <definedName name="A125799198K">#REF!,#REF!</definedName>
    <definedName name="A125799202R">#REF!,#REF!</definedName>
    <definedName name="A125799206X">#REF!,#REF!</definedName>
    <definedName name="A125799210R">#REF!,#REF!</definedName>
    <definedName name="A125799214X">#REF!,#REF!</definedName>
    <definedName name="A125799218J">#REF!,#REF!</definedName>
    <definedName name="A125799222X">#REF!,#REF!</definedName>
    <definedName name="A125799226J">#REF!,#REF!</definedName>
    <definedName name="A125799230X">#REF!,#REF!</definedName>
    <definedName name="A125799234J">#REF!,#REF!</definedName>
    <definedName name="A125799238T">#REF!,#REF!</definedName>
    <definedName name="A125799242J">#REF!,#REF!</definedName>
    <definedName name="A125799246T">#REF!,#REF!</definedName>
    <definedName name="A125799250J">#REF!,#REF!</definedName>
    <definedName name="A125799254T">#REF!,#REF!</definedName>
    <definedName name="A125799258A">#REF!,#REF!</definedName>
    <definedName name="A125799262T">#REF!,#REF!</definedName>
    <definedName name="A125799266A">#REF!,#REF!</definedName>
    <definedName name="A125799270T">#REF!,#REF!</definedName>
    <definedName name="A125799274A">#REF!,#REF!</definedName>
    <definedName name="A125799278K">#REF!,#REF!</definedName>
    <definedName name="A125799282A">#REF!,#REF!</definedName>
    <definedName name="A125799286K">#REF!,#REF!</definedName>
    <definedName name="A125799290A">#REF!,#REF!</definedName>
    <definedName name="A125799294K">#REF!,#REF!</definedName>
    <definedName name="A125799298V">#REF!,#REF!</definedName>
    <definedName name="A125799302X">#REF!,#REF!</definedName>
    <definedName name="A125799306J">#REF!,#REF!</definedName>
    <definedName name="A125799310X">#REF!,#REF!</definedName>
    <definedName name="A125799314J">#REF!,#REF!</definedName>
    <definedName name="A125801958R">#REF!,#REF!</definedName>
    <definedName name="A125801962F">#REF!,#REF!</definedName>
    <definedName name="A125801966R">#REF!,#REF!</definedName>
    <definedName name="A125801970F">#REF!,#REF!</definedName>
    <definedName name="A125801974R">#REF!,#REF!</definedName>
    <definedName name="A125801978X">#REF!,#REF!</definedName>
    <definedName name="A125801982R">#REF!,#REF!</definedName>
    <definedName name="A125801986X">#REF!,#REF!</definedName>
    <definedName name="A125801990R">#REF!,#REF!</definedName>
    <definedName name="A125801994X">#REF!,#REF!</definedName>
    <definedName name="A125801998J">#REF!,#REF!</definedName>
    <definedName name="A125802002R">#REF!,#REF!</definedName>
    <definedName name="A125802006X">#REF!,#REF!</definedName>
    <definedName name="A125802010R">#REF!,#REF!</definedName>
    <definedName name="A125802014X">#REF!,#REF!</definedName>
    <definedName name="A125802018J">#REF!,#REF!</definedName>
    <definedName name="A125802022X">#REF!,#REF!</definedName>
    <definedName name="A125802026J">#REF!,#REF!</definedName>
    <definedName name="A125802030X">#REF!,#REF!</definedName>
    <definedName name="A125802034J">#REF!,#REF!</definedName>
    <definedName name="A125802038T">#REF!,#REF!</definedName>
    <definedName name="A125802042J">#REF!,#REF!</definedName>
    <definedName name="A125802046T">#REF!,#REF!</definedName>
    <definedName name="A125802050J">#REF!,#REF!</definedName>
    <definedName name="A125802054T">#REF!,#REF!</definedName>
    <definedName name="A125802058A">#REF!,#REF!</definedName>
    <definedName name="A125802062T">#REF!,#REF!</definedName>
    <definedName name="A125802066A">#REF!,#REF!</definedName>
    <definedName name="A125802070T">#REF!,#REF!</definedName>
    <definedName name="A125802074A">#REF!,#REF!</definedName>
    <definedName name="A125802078K">#REF!,#REF!</definedName>
    <definedName name="A125802082A">#REF!,#REF!</definedName>
    <definedName name="A125802086K">#REF!,#REF!</definedName>
    <definedName name="A125802090A">#REF!,#REF!</definedName>
    <definedName name="A125802094K">#REF!,#REF!</definedName>
    <definedName name="A125802098V">#REF!,#REF!</definedName>
    <definedName name="A125802102X">#REF!,#REF!</definedName>
    <definedName name="A125802106J">#REF!,#REF!</definedName>
    <definedName name="A125802110X">#REF!,#REF!</definedName>
    <definedName name="A125802114J">#REF!,#REF!</definedName>
    <definedName name="A125802118T">#REF!,#REF!</definedName>
    <definedName name="A125802122J">#REF!,#REF!</definedName>
    <definedName name="A125802126T">#REF!,#REF!</definedName>
    <definedName name="A125802130J">#REF!,#REF!</definedName>
    <definedName name="A125802134T">#REF!,#REF!</definedName>
    <definedName name="A125802138A">#REF!,#REF!</definedName>
    <definedName name="A125802142T">#REF!,#REF!</definedName>
    <definedName name="A125802146A">#REF!,#REF!</definedName>
    <definedName name="A125802150T">#REF!,#REF!</definedName>
    <definedName name="A125802154A">#REF!,#REF!</definedName>
    <definedName name="A125802158K">#REF!,#REF!</definedName>
    <definedName name="A125802162A">#REF!,#REF!</definedName>
    <definedName name="A125802166K">#REF!,#REF!</definedName>
    <definedName name="A125802170A">#REF!,#REF!</definedName>
    <definedName name="A125802174K">#REF!,#REF!</definedName>
    <definedName name="A125802178V">#REF!,#REF!</definedName>
    <definedName name="A125802182K">#REF!,#REF!</definedName>
    <definedName name="A125802186V">#REF!,#REF!</definedName>
    <definedName name="A125802190K">#REF!,#REF!</definedName>
    <definedName name="A125802194V">#REF!,#REF!</definedName>
    <definedName name="A125802198C">#REF!,#REF!</definedName>
    <definedName name="A125802202J">#REF!,#REF!</definedName>
    <definedName name="A125802206T">#REF!,#REF!</definedName>
    <definedName name="A125802210J">#REF!,#REF!</definedName>
    <definedName name="A125802214T">#REF!,#REF!</definedName>
    <definedName name="A125802218A">#REF!,#REF!</definedName>
    <definedName name="A125802222T">#REF!,#REF!</definedName>
    <definedName name="A125802226A">#REF!,#REF!</definedName>
    <definedName name="A125802230T">#REF!,#REF!</definedName>
    <definedName name="A125802234A">#REF!,#REF!</definedName>
    <definedName name="A125802238K">#REF!,#REF!</definedName>
    <definedName name="A125802242A">#REF!,#REF!</definedName>
    <definedName name="A125802246K">#REF!,#REF!</definedName>
    <definedName name="A125802250A">#REF!,#REF!</definedName>
    <definedName name="A125802254K">#REF!,#REF!</definedName>
    <definedName name="A125802258V">#REF!,#REF!</definedName>
    <definedName name="A125802262K">#REF!,#REF!</definedName>
    <definedName name="A125802266V">#REF!,#REF!</definedName>
    <definedName name="A125802270K">#REF!,#REF!</definedName>
    <definedName name="A125802274V">#REF!,#REF!</definedName>
    <definedName name="A125802278C">#REF!,#REF!</definedName>
    <definedName name="A125802282V">#REF!,#REF!</definedName>
    <definedName name="A125802286C">#REF!,#REF!</definedName>
    <definedName name="A125802290V">#REF!,#REF!</definedName>
    <definedName name="A125802294C">#REF!,#REF!</definedName>
    <definedName name="A125802298L">#REF!,#REF!</definedName>
    <definedName name="A125802302T">#REF!,#REF!</definedName>
    <definedName name="A125802306A">#REF!,#REF!</definedName>
    <definedName name="A125802310T">#REF!,#REF!</definedName>
    <definedName name="A125802314A">#REF!,#REF!</definedName>
    <definedName name="A125802318K">#REF!,#REF!</definedName>
    <definedName name="A125802322A">#REF!,#REF!</definedName>
    <definedName name="A125802326K">#REF!,#REF!</definedName>
    <definedName name="A125802330A">#REF!,#REF!</definedName>
    <definedName name="A125802334K">#REF!,#REF!</definedName>
    <definedName name="A125802338V">#REF!,#REF!</definedName>
    <definedName name="A125802342K">#REF!,#REF!</definedName>
    <definedName name="A125802346V">#REF!,#REF!</definedName>
    <definedName name="A125802350K">#REF!,#REF!</definedName>
    <definedName name="A125802354V">#REF!,#REF!</definedName>
    <definedName name="A125802358C">#REF!,#REF!</definedName>
    <definedName name="A125802362V">#REF!,#REF!</definedName>
    <definedName name="A125802366C">#REF!,#REF!</definedName>
    <definedName name="A125802370V">#REF!,#REF!</definedName>
    <definedName name="A125802374C">#REF!,#REF!</definedName>
    <definedName name="A125802378L">#REF!,#REF!</definedName>
    <definedName name="A125802382C">#REF!,#REF!</definedName>
    <definedName name="A125802386L">#REF!,#REF!</definedName>
    <definedName name="A125802390C">#REF!,#REF!</definedName>
    <definedName name="A125802394L">#REF!,#REF!</definedName>
    <definedName name="A125802398W">#REF!,#REF!</definedName>
    <definedName name="A125802402A">#REF!,#REF!</definedName>
    <definedName name="A125802406K">#REF!,#REF!</definedName>
    <definedName name="A125802410A">#REF!,#REF!</definedName>
    <definedName name="A125802414K">#REF!,#REF!</definedName>
    <definedName name="A125802418V">#REF!,#REF!</definedName>
    <definedName name="A125802422K">#REF!,#REF!</definedName>
    <definedName name="A125802426V">#REF!,#REF!</definedName>
    <definedName name="A125802430K">#REF!,#REF!</definedName>
    <definedName name="A125802434V">#REF!,#REF!</definedName>
    <definedName name="A125802438C">#REF!,#REF!</definedName>
    <definedName name="A125802442V">#REF!,#REF!</definedName>
    <definedName name="A125802446C">#REF!,#REF!</definedName>
    <definedName name="A125802450V">#REF!,#REF!</definedName>
    <definedName name="A125802454C">#REF!,#REF!</definedName>
    <definedName name="A125802458L">#REF!,#REF!</definedName>
    <definedName name="A125802462C">#REF!,#REF!</definedName>
    <definedName name="A125802466L">#REF!,#REF!</definedName>
    <definedName name="A125802470C">#REF!,#REF!</definedName>
    <definedName name="A125802474L">#REF!,#REF!</definedName>
    <definedName name="A125802478W">#REF!,#REF!</definedName>
    <definedName name="A125802482L">#REF!,#REF!</definedName>
    <definedName name="A125802486W">#REF!,#REF!</definedName>
    <definedName name="A125802490L">#REF!,#REF!</definedName>
    <definedName name="A125802494W">#REF!,#REF!</definedName>
    <definedName name="A125802498F">#REF!,#REF!</definedName>
    <definedName name="A125802502K">#REF!,#REF!</definedName>
    <definedName name="A125802506V">#REF!,#REF!</definedName>
    <definedName name="A125802510K">#REF!,#REF!</definedName>
    <definedName name="A125802514V">#REF!,#REF!</definedName>
    <definedName name="A125802518C">#REF!,#REF!</definedName>
    <definedName name="A125802522V">#REF!,#REF!</definedName>
    <definedName name="A125802526C">#REF!,#REF!</definedName>
    <definedName name="A125802530V">#REF!,#REF!</definedName>
    <definedName name="A125802534C">#REF!,#REF!</definedName>
    <definedName name="A125802538L">#REF!,#REF!</definedName>
    <definedName name="A125802542C">#REF!,#REF!</definedName>
    <definedName name="A125802546L">#REF!,#REF!</definedName>
    <definedName name="A125802550C">#REF!,#REF!</definedName>
    <definedName name="A125802554L">#REF!,#REF!</definedName>
    <definedName name="A125802558W">#REF!,#REF!</definedName>
    <definedName name="A125802562L">#REF!,#REF!</definedName>
    <definedName name="A125802566W">#REF!,#REF!</definedName>
    <definedName name="A125802570L">#REF!,#REF!</definedName>
    <definedName name="A125802574W">#REF!,#REF!</definedName>
    <definedName name="A125802578F">#REF!,#REF!</definedName>
    <definedName name="A125802582W">#REF!,#REF!</definedName>
    <definedName name="A125802586F">#REF!,#REF!</definedName>
    <definedName name="A125802590W">#REF!,#REF!</definedName>
    <definedName name="A125802594F">#REF!,#REF!</definedName>
    <definedName name="A125802598R">#REF!,#REF!</definedName>
    <definedName name="A125802602V">#REF!,#REF!</definedName>
    <definedName name="A125802606C">#REF!,#REF!</definedName>
    <definedName name="A125802610V">#REF!,#REF!</definedName>
    <definedName name="A125802614C">#REF!,#REF!</definedName>
    <definedName name="A125802618L">#REF!,#REF!</definedName>
    <definedName name="A125802622C">#REF!,#REF!</definedName>
    <definedName name="A125802626L">#REF!,#REF!</definedName>
    <definedName name="A125802630C">#REF!,#REF!</definedName>
    <definedName name="A125802634L">#REF!,#REF!</definedName>
    <definedName name="A125802638W">#REF!,#REF!</definedName>
    <definedName name="A125802642L">#REF!,#REF!</definedName>
    <definedName name="A125802646W">#REF!,#REF!</definedName>
    <definedName name="A125802650L">#REF!,#REF!</definedName>
    <definedName name="A125802654W">#REF!,#REF!</definedName>
    <definedName name="A125802658F">#REF!,#REF!</definedName>
    <definedName name="A125802662W">#REF!,#REF!</definedName>
    <definedName name="A125802666F">#REF!,#REF!</definedName>
    <definedName name="A125802670W">#REF!,#REF!</definedName>
    <definedName name="A125802674F">#REF!,#REF!</definedName>
    <definedName name="A125802678R">#REF!,#REF!</definedName>
    <definedName name="A125802682F">#REF!,#REF!</definedName>
    <definedName name="A125802686R">#REF!,#REF!</definedName>
    <definedName name="A125802690F">#REF!,#REF!</definedName>
    <definedName name="A125802694R">#REF!,#REF!</definedName>
    <definedName name="A125802698X">#REF!,#REF!</definedName>
    <definedName name="A125802702C">#REF!,#REF!</definedName>
    <definedName name="A125802706L">#REF!,#REF!</definedName>
    <definedName name="A125802710C">#REF!,#REF!</definedName>
    <definedName name="A125802714L">#REF!,#REF!</definedName>
    <definedName name="A125802718W">#REF!,#REF!</definedName>
    <definedName name="A125802722L">#REF!,#REF!</definedName>
    <definedName name="A125802726W">#REF!,#REF!</definedName>
    <definedName name="A125802730L">#REF!,#REF!</definedName>
    <definedName name="A125802734W">#REF!,#REF!</definedName>
    <definedName name="A125802738F">#REF!,#REF!</definedName>
    <definedName name="A125802742W">#REF!,#REF!</definedName>
    <definedName name="A125802746F">#REF!,#REF!</definedName>
    <definedName name="A125802750W">#REF!,#REF!</definedName>
    <definedName name="A125802754F">#REF!,#REF!</definedName>
    <definedName name="A125802758R">#REF!,#REF!</definedName>
    <definedName name="A125802762F">#REF!,#REF!</definedName>
    <definedName name="A125802766R">#REF!,#REF!</definedName>
    <definedName name="A125802770F">#REF!,#REF!</definedName>
    <definedName name="A125802774R">#REF!,#REF!</definedName>
    <definedName name="A125802778X">#REF!,#REF!</definedName>
    <definedName name="A125802782R">#REF!,#REF!</definedName>
    <definedName name="A125802786X">#REF!,#REF!</definedName>
    <definedName name="A125802790R">#REF!,#REF!</definedName>
    <definedName name="A125802794X">#REF!,#REF!</definedName>
    <definedName name="A125802798J">#REF!,#REF!</definedName>
    <definedName name="A125802802L">#REF!,#REF!</definedName>
    <definedName name="A125802806W">#REF!,#REF!</definedName>
    <definedName name="A125802810L">#REF!,#REF!</definedName>
    <definedName name="A125802814W">#REF!,#REF!</definedName>
    <definedName name="A125802818F">#REF!,#REF!</definedName>
    <definedName name="A125802822W">#REF!,#REF!</definedName>
    <definedName name="A125802826F">#REF!,#REF!</definedName>
    <definedName name="A125802830W">#REF!,#REF!</definedName>
    <definedName name="A125802834F">#REF!,#REF!</definedName>
    <definedName name="A125802838R">#REF!,#REF!</definedName>
    <definedName name="A125802842F">#REF!,#REF!</definedName>
    <definedName name="A125802846R">#REF!,#REF!</definedName>
    <definedName name="A125802850F">#REF!,#REF!</definedName>
    <definedName name="A125802854R">#REF!,#REF!</definedName>
    <definedName name="A125802858X">#REF!,#REF!</definedName>
    <definedName name="A125802862R">#REF!,#REF!</definedName>
    <definedName name="A125802866X">#REF!,#REF!</definedName>
    <definedName name="A125802870R">#REF!,#REF!</definedName>
    <definedName name="A125802874X">#REF!,#REF!</definedName>
    <definedName name="A125802878J">#REF!,#REF!</definedName>
    <definedName name="A125802882X">#REF!,#REF!</definedName>
    <definedName name="A125802886J">#REF!,#REF!</definedName>
    <definedName name="A125802890X">#REF!,#REF!</definedName>
    <definedName name="A125802894J">#REF!,#REF!</definedName>
    <definedName name="A125802898T">#REF!,#REF!</definedName>
    <definedName name="A125802902W">#REF!,#REF!</definedName>
    <definedName name="A125802906F">#REF!,#REF!</definedName>
    <definedName name="A125802910W">#REF!,#REF!</definedName>
    <definedName name="A125802914F">#REF!,#REF!</definedName>
    <definedName name="A125802918R">#REF!,#REF!</definedName>
    <definedName name="A125802922F">#REF!,#REF!</definedName>
    <definedName name="A125802926R">#REF!,#REF!</definedName>
    <definedName name="A125802930F">#REF!,#REF!</definedName>
    <definedName name="A125802934R">#REF!,#REF!</definedName>
    <definedName name="A125802938X">#REF!,#REF!</definedName>
    <definedName name="A125802942R">#REF!,#REF!</definedName>
    <definedName name="A125802946X">#REF!,#REF!</definedName>
    <definedName name="A125802950R">#REF!,#REF!</definedName>
    <definedName name="A125802954X">#REF!,#REF!</definedName>
    <definedName name="A125802958J">#REF!,#REF!</definedName>
    <definedName name="A125802962X">#REF!,#REF!</definedName>
    <definedName name="A125802966J">#REF!,#REF!</definedName>
    <definedName name="A125802970X">#REF!,#REF!</definedName>
    <definedName name="A125802974J">#REF!,#REF!</definedName>
    <definedName name="A125802978T">#REF!,#REF!</definedName>
    <definedName name="A125802982J">#REF!,#REF!</definedName>
    <definedName name="A125802986T">#REF!,#REF!</definedName>
    <definedName name="A125802990J">#REF!,#REF!</definedName>
    <definedName name="A125802994T">#REF!,#REF!</definedName>
    <definedName name="A125802998A">#REF!,#REF!</definedName>
    <definedName name="A125803002J">#REF!,#REF!</definedName>
    <definedName name="A125803006T">#REF!,#REF!</definedName>
    <definedName name="A125803010J">#REF!,#REF!</definedName>
    <definedName name="A125803014T">#REF!,#REF!</definedName>
    <definedName name="A125803018A">#REF!,#REF!</definedName>
    <definedName name="A125803022T">#REF!,#REF!</definedName>
    <definedName name="A125803026A">#REF!,#REF!</definedName>
    <definedName name="A125803030T">#REF!,#REF!</definedName>
    <definedName name="A125803034A">#REF!,#REF!</definedName>
    <definedName name="A125803038K">#REF!,#REF!</definedName>
    <definedName name="A125803042A">#REF!,#REF!</definedName>
    <definedName name="A125803046K">#REF!,#REF!</definedName>
    <definedName name="A125803050A">#REF!,#REF!</definedName>
    <definedName name="A125803054K">#REF!,#REF!</definedName>
    <definedName name="A125803058V">#REF!,#REF!</definedName>
    <definedName name="A125803062K">#REF!,#REF!</definedName>
    <definedName name="A125803066V">#REF!,#REF!</definedName>
    <definedName name="A125803070K">#REF!,#REF!</definedName>
    <definedName name="A125803074V">#REF!,#REF!</definedName>
    <definedName name="A125803078C">#REF!,#REF!</definedName>
    <definedName name="A125803082V">#REF!,#REF!</definedName>
    <definedName name="A125803086C">#REF!,#REF!</definedName>
    <definedName name="A125803090V">#REF!,#REF!</definedName>
    <definedName name="A125803094C">#REF!,#REF!</definedName>
    <definedName name="A125803098L">#REF!,#REF!</definedName>
    <definedName name="A125803102T">#REF!,#REF!</definedName>
    <definedName name="A125803106A">#REF!,#REF!</definedName>
    <definedName name="A125803110T">#REF!,#REF!</definedName>
    <definedName name="A125803114A">#REF!,#REF!</definedName>
    <definedName name="A125803118K">#REF!,#REF!</definedName>
    <definedName name="A125803122A">#REF!,#REF!</definedName>
    <definedName name="A125803126K">#REF!,#REF!</definedName>
    <definedName name="A125803130A">#REF!,#REF!</definedName>
    <definedName name="A125803134K">#REF!,#REF!</definedName>
    <definedName name="A125803138V">#REF!,#REF!</definedName>
    <definedName name="A125803142K">#REF!,#REF!</definedName>
    <definedName name="A125803146V">#REF!,#REF!</definedName>
    <definedName name="A125803150K">#REF!,#REF!</definedName>
    <definedName name="A125803154V">#REF!,#REF!</definedName>
    <definedName name="A125803158C">#REF!,#REF!</definedName>
    <definedName name="A125803162V">#REF!,#REF!</definedName>
    <definedName name="A125803166C">#REF!,#REF!</definedName>
    <definedName name="A125803170V">#REF!,#REF!</definedName>
    <definedName name="A125803174C">#REF!,#REF!</definedName>
    <definedName name="A125803178L">#REF!,#REF!</definedName>
    <definedName name="A125803182C">#REF!,#REF!</definedName>
    <definedName name="A125803186L">#REF!,#REF!</definedName>
    <definedName name="A125803190C">#REF!,#REF!</definedName>
    <definedName name="A125803194L">#REF!,#REF!</definedName>
    <definedName name="A125803198W">#REF!,#REF!</definedName>
    <definedName name="A125803202A">#REF!,#REF!</definedName>
    <definedName name="A125803206K">#REF!,#REF!</definedName>
    <definedName name="A125803210A">#REF!,#REF!</definedName>
    <definedName name="A125803214K">#REF!,#REF!</definedName>
    <definedName name="A125803218V">#REF!,#REF!</definedName>
    <definedName name="A125803222K">#REF!,#REF!</definedName>
    <definedName name="A125803226V">#REF!,#REF!</definedName>
    <definedName name="A125803230K">#REF!,#REF!</definedName>
    <definedName name="A125803234V">#REF!,#REF!</definedName>
    <definedName name="A125803238C">#REF!,#REF!</definedName>
    <definedName name="A125803242V">#REF!,#REF!</definedName>
    <definedName name="A125803246C">#REF!,#REF!</definedName>
    <definedName name="A125803250V">#REF!,#REF!</definedName>
    <definedName name="A125803254C">#REF!,#REF!</definedName>
    <definedName name="A125803258L">#REF!,#REF!</definedName>
    <definedName name="A125803262C">#REF!,#REF!</definedName>
    <definedName name="A125803266L">#REF!,#REF!</definedName>
    <definedName name="A125803270C">#REF!,#REF!</definedName>
    <definedName name="A125803274L">#REF!,#REF!</definedName>
    <definedName name="A125803278W">#REF!,#REF!</definedName>
    <definedName name="A125803282L">#REF!,#REF!</definedName>
    <definedName name="A125803286W">#REF!,#REF!</definedName>
    <definedName name="A125803290L">#REF!,#REF!</definedName>
    <definedName name="A125803294W">#REF!,#REF!</definedName>
    <definedName name="A125803298F">#REF!,#REF!</definedName>
    <definedName name="A125803302K">#REF!,#REF!</definedName>
    <definedName name="A125803306V">#REF!,#REF!</definedName>
    <definedName name="A125803310K">#REF!,#REF!</definedName>
    <definedName name="A125803314V">#REF!,#REF!</definedName>
    <definedName name="A125803318C">#REF!,#REF!</definedName>
    <definedName name="A125803322V">#REF!,#REF!</definedName>
    <definedName name="A125803326C">#REF!,#REF!</definedName>
    <definedName name="A125803330V">#REF!,#REF!</definedName>
    <definedName name="A125803334C">#REF!,#REF!</definedName>
    <definedName name="A125803338L">#REF!,#REF!</definedName>
    <definedName name="A125803342C">#REF!,#REF!</definedName>
    <definedName name="A125803346L">#REF!,#REF!</definedName>
    <definedName name="A125803350C">#REF!,#REF!</definedName>
    <definedName name="A125803354L">#REF!,#REF!</definedName>
    <definedName name="A125803358W">#REF!,#REF!</definedName>
    <definedName name="A125803362L">#REF!,#REF!</definedName>
    <definedName name="A125803366W">#REF!,#REF!</definedName>
    <definedName name="A125803370L">#REF!,#REF!</definedName>
    <definedName name="A125803374W">#REF!,#REF!</definedName>
    <definedName name="A125803378F">#REF!,#REF!</definedName>
    <definedName name="A125803382W">#REF!,#REF!</definedName>
    <definedName name="A125803386F">#REF!,#REF!</definedName>
    <definedName name="A125803390W">#REF!,#REF!</definedName>
    <definedName name="A125803394F">#REF!,#REF!</definedName>
    <definedName name="A125803398R">#REF!,#REF!</definedName>
    <definedName name="A125803402V">#REF!,#REF!</definedName>
    <definedName name="A125803406C">#REF!,#REF!</definedName>
    <definedName name="A125803410V">#REF!,#REF!</definedName>
    <definedName name="A125803414C">#REF!,#REF!</definedName>
    <definedName name="A125803418L">#REF!,#REF!</definedName>
    <definedName name="A125803422C">#REF!,#REF!</definedName>
    <definedName name="A125803426L">#REF!,#REF!</definedName>
    <definedName name="A125803430C">#REF!,#REF!</definedName>
    <definedName name="A125803434L">#REF!,#REF!</definedName>
    <definedName name="A125803438W">#REF!,#REF!</definedName>
    <definedName name="A125803442L">#REF!,#REF!</definedName>
    <definedName name="A125803446W">#REF!,#REF!</definedName>
    <definedName name="A125803450L">#REF!,#REF!</definedName>
    <definedName name="A125803454W">#REF!,#REF!</definedName>
    <definedName name="A125803458F">#REF!,#REF!</definedName>
    <definedName name="A125803462W">#REF!,#REF!</definedName>
    <definedName name="A125803466F">#REF!,#REF!</definedName>
    <definedName name="A125803470W">#REF!,#REF!</definedName>
    <definedName name="A125803474F">#REF!,#REF!</definedName>
    <definedName name="A125803478R">#REF!,#REF!</definedName>
    <definedName name="A125803482F">#REF!,#REF!</definedName>
    <definedName name="A125803486R">#REF!,#REF!</definedName>
    <definedName name="A125803490F">#REF!,#REF!</definedName>
    <definedName name="A125803494R">#REF!,#REF!</definedName>
    <definedName name="A125803498X">#REF!,#REF!</definedName>
    <definedName name="A125803502C">#REF!,#REF!</definedName>
    <definedName name="A125803506L">#REF!,#REF!</definedName>
    <definedName name="A125803510C">#REF!,#REF!</definedName>
    <definedName name="A125803514L">#REF!,#REF!</definedName>
    <definedName name="A125803518W">#REF!,#REF!</definedName>
    <definedName name="A125803522L">#REF!,#REF!</definedName>
    <definedName name="A125803526W">#REF!,#REF!</definedName>
    <definedName name="A125803530L">#REF!,#REF!</definedName>
    <definedName name="A125803534W">#REF!,#REF!</definedName>
    <definedName name="A125803538F">#REF!,#REF!</definedName>
    <definedName name="A125803542W">#REF!,#REF!</definedName>
    <definedName name="A125803546F">#REF!,#REF!</definedName>
    <definedName name="A125803550W">#REF!,#REF!</definedName>
    <definedName name="A125803554F">#REF!,#REF!</definedName>
    <definedName name="A125803558R">#REF!,#REF!</definedName>
    <definedName name="A125803562F">#REF!,#REF!</definedName>
    <definedName name="A125803566R">#REF!,#REF!</definedName>
    <definedName name="A125803570F">#REF!,#REF!</definedName>
    <definedName name="A125803574R">#REF!,#REF!</definedName>
    <definedName name="A125803578X">#REF!,#REF!</definedName>
    <definedName name="A125803582R">#REF!,#REF!</definedName>
    <definedName name="A125803586X">#REF!,#REF!</definedName>
    <definedName name="A125803590R">#REF!,#REF!</definedName>
    <definedName name="A125803594X">#REF!,#REF!</definedName>
    <definedName name="A125803598J">#REF!,#REF!</definedName>
    <definedName name="A125803602L">#REF!,#REF!</definedName>
    <definedName name="A125803606W">#REF!,#REF!</definedName>
    <definedName name="A125803610L">#REF!,#REF!</definedName>
    <definedName name="A125803614W">#REF!,#REF!</definedName>
    <definedName name="A125803618F">#REF!,#REF!</definedName>
    <definedName name="A125803622W">#REF!,#REF!</definedName>
    <definedName name="A125803626F">#REF!,#REF!</definedName>
    <definedName name="A125803630W">#REF!,#REF!</definedName>
    <definedName name="A125803634F">#REF!,#REF!</definedName>
    <definedName name="A125803638R">#REF!,#REF!</definedName>
    <definedName name="A125803642F">#REF!,#REF!</definedName>
    <definedName name="A125803646R">#REF!,#REF!</definedName>
    <definedName name="A125803650F">#REF!,#REF!</definedName>
    <definedName name="A125803654R">#REF!,#REF!</definedName>
    <definedName name="A125803658X">#REF!,#REF!</definedName>
    <definedName name="A125803662R">#REF!,#REF!</definedName>
    <definedName name="A125803666X">#REF!,#REF!</definedName>
    <definedName name="A125803670R">#REF!,#REF!</definedName>
    <definedName name="A125803674X">#REF!,#REF!</definedName>
    <definedName name="A125803678J">#REF!,#REF!</definedName>
    <definedName name="A125803682X">#REF!,#REF!</definedName>
    <definedName name="A125803686J">#REF!,#REF!</definedName>
    <definedName name="A125803690X">#REF!,#REF!</definedName>
    <definedName name="A125803694J">#REF!,#REF!</definedName>
    <definedName name="A125803698T">#REF!,#REF!</definedName>
    <definedName name="A125803702W">#REF!,#REF!</definedName>
    <definedName name="A125803706F">#REF!,#REF!</definedName>
    <definedName name="A125803710W">#REF!,#REF!</definedName>
    <definedName name="A125803714F">#REF!,#REF!</definedName>
    <definedName name="A125803718R">#REF!,#REF!</definedName>
    <definedName name="A125803726R">#REF!,#REF!</definedName>
    <definedName name="A125803730F">#REF!,#REF!</definedName>
    <definedName name="A125803734R">#REF!,#REF!</definedName>
    <definedName name="A125803738X">#REF!,#REF!</definedName>
    <definedName name="A125803742R">#REF!,#REF!</definedName>
    <definedName name="A125803746X">#REF!,#REF!</definedName>
    <definedName name="A125803750R">#REF!,#REF!</definedName>
    <definedName name="A125803754X">#REF!,#REF!</definedName>
    <definedName name="A125803758J">#REF!,#REF!</definedName>
    <definedName name="A125803762X">#REF!,#REF!</definedName>
    <definedName name="A125803766J">#REF!,#REF!</definedName>
    <definedName name="A125803770X">#REF!,#REF!</definedName>
    <definedName name="A125803774J">#REF!,#REF!</definedName>
    <definedName name="A125803778T">#REF!,#REF!</definedName>
    <definedName name="A125803782J">#REF!,#REF!</definedName>
    <definedName name="A125803786T">#REF!,#REF!</definedName>
    <definedName name="A125803794T">#REF!,#REF!</definedName>
    <definedName name="A125803798A">#REF!,#REF!</definedName>
    <definedName name="A125803806R">#REF!,#REF!</definedName>
    <definedName name="A125803814R">#REF!,#REF!</definedName>
    <definedName name="A125803818X">#REF!,#REF!</definedName>
    <definedName name="A125803822R">#REF!,#REF!</definedName>
    <definedName name="A125803826X">#REF!,#REF!</definedName>
    <definedName name="A125803830R">#REF!,#REF!</definedName>
    <definedName name="A125803834X">#REF!,#REF!</definedName>
    <definedName name="A125803838J">#REF!,#REF!</definedName>
    <definedName name="A125803842X">#REF!,#REF!</definedName>
    <definedName name="A125803846J">#REF!,#REF!</definedName>
    <definedName name="A125803850X">#REF!,#REF!</definedName>
    <definedName name="A125803854J">#REF!,#REF!</definedName>
    <definedName name="A125803858T">#REF!,#REF!</definedName>
    <definedName name="A125803862J">#REF!,#REF!</definedName>
    <definedName name="A125803866T">#REF!,#REF!</definedName>
    <definedName name="A125803870J">#REF!,#REF!</definedName>
    <definedName name="A125803874T">#REF!,#REF!</definedName>
    <definedName name="A125803882T">#REF!,#REF!</definedName>
    <definedName name="A125803886A">#REF!,#REF!</definedName>
    <definedName name="A125803894A">#REF!,#REF!</definedName>
    <definedName name="A125803902R">#REF!,#REF!</definedName>
    <definedName name="A125803906X">#REF!,#REF!</definedName>
    <definedName name="A125803910R">#REF!,#REF!</definedName>
    <definedName name="A125803914X">#REF!,#REF!</definedName>
    <definedName name="A125803918J">#REF!,#REF!</definedName>
    <definedName name="A125803922X">#REF!,#REF!</definedName>
    <definedName name="A125803926J">#REF!,#REF!</definedName>
    <definedName name="A125803930X">#REF!,#REF!</definedName>
    <definedName name="A125803934J">#REF!,#REF!</definedName>
    <definedName name="A125803938T">#REF!,#REF!</definedName>
    <definedName name="A125803942J">#REF!,#REF!</definedName>
    <definedName name="A125803946T">#REF!,#REF!</definedName>
    <definedName name="A125803950J">#REF!,#REF!</definedName>
    <definedName name="A125803954T">#REF!,#REF!</definedName>
    <definedName name="A125803958A">#REF!,#REF!</definedName>
    <definedName name="A125803962T">#REF!,#REF!</definedName>
    <definedName name="A125803970T">#REF!,#REF!</definedName>
    <definedName name="A125803974A">#REF!,#REF!</definedName>
    <definedName name="A125803982A">#REF!,#REF!</definedName>
    <definedName name="A125803990A">#REF!,#REF!</definedName>
    <definedName name="A125803994K">#REF!,#REF!</definedName>
    <definedName name="A125803998V">#REF!,#REF!</definedName>
    <definedName name="A125804002A">#REF!,#REF!</definedName>
    <definedName name="A125804006K">#REF!,#REF!</definedName>
    <definedName name="A125804010A">#REF!,#REF!</definedName>
    <definedName name="A125804014K">#REF!,#REF!</definedName>
    <definedName name="A125804018V">#REF!,#REF!</definedName>
    <definedName name="A125804022K">#REF!,#REF!</definedName>
    <definedName name="A125804026V">#REF!,#REF!</definedName>
    <definedName name="A125804030K">#REF!,#REF!</definedName>
    <definedName name="A125804034V">#REF!,#REF!</definedName>
    <definedName name="A125804038C">#REF!,#REF!</definedName>
    <definedName name="A125804042V">#REF!,#REF!</definedName>
    <definedName name="A125804046C">#REF!,#REF!</definedName>
    <definedName name="A125804050V">#REF!,#REF!</definedName>
    <definedName name="A125804058L">#REF!,#REF!</definedName>
    <definedName name="A125804062C">#REF!,#REF!</definedName>
    <definedName name="A125804070C">#REF!,#REF!</definedName>
    <definedName name="A125804078W">#REF!,#REF!</definedName>
    <definedName name="A125804082L">#REF!,#REF!</definedName>
    <definedName name="A125804086W">#REF!,#REF!</definedName>
    <definedName name="A125804090L">#REF!,#REF!</definedName>
    <definedName name="A125804094W">#REF!,#REF!</definedName>
    <definedName name="A125804098F">#REF!,#REF!</definedName>
    <definedName name="A125804102K">#REF!,#REF!</definedName>
    <definedName name="A125804106V">#REF!,#REF!</definedName>
    <definedName name="A125804110K">#REF!,#REF!</definedName>
    <definedName name="A125804118C">#REF!,#REF!</definedName>
    <definedName name="A125804122V">#REF!,#REF!</definedName>
    <definedName name="A125804126C">#REF!,#REF!</definedName>
    <definedName name="A125804130V">#REF!,#REF!</definedName>
    <definedName name="A125804134C">#REF!,#REF!</definedName>
    <definedName name="A125804138L">#REF!,#REF!</definedName>
    <definedName name="A125804146L">#REF!,#REF!</definedName>
    <definedName name="A125804150C">#REF!,#REF!</definedName>
    <definedName name="A125804158W">#REF!,#REF!</definedName>
    <definedName name="A125804166W">#REF!,#REF!</definedName>
    <definedName name="A125804170L">#REF!,#REF!</definedName>
    <definedName name="A125804174W">#REF!,#REF!</definedName>
    <definedName name="A125804178F">#REF!,#REF!</definedName>
    <definedName name="A125804182W">#REF!,#REF!</definedName>
    <definedName name="A125804186F">#REF!,#REF!</definedName>
    <definedName name="A125804190W">#REF!,#REF!</definedName>
    <definedName name="A125804194F">#REF!,#REF!</definedName>
    <definedName name="A125804198R">#REF!,#REF!</definedName>
    <definedName name="A125804206C">#REF!,#REF!</definedName>
    <definedName name="A125804210V">#REF!,#REF!</definedName>
    <definedName name="A125804214C">#REF!,#REF!</definedName>
    <definedName name="A125804218L">#REF!,#REF!</definedName>
    <definedName name="A125804222C">#REF!,#REF!</definedName>
    <definedName name="A125804226L">#REF!,#REF!</definedName>
    <definedName name="A125804234L">#REF!,#REF!</definedName>
    <definedName name="A125804238W">#REF!,#REF!</definedName>
    <definedName name="A125804246W">#REF!,#REF!</definedName>
    <definedName name="A125804254W">#REF!,#REF!</definedName>
    <definedName name="A125804258F">#REF!,#REF!</definedName>
    <definedName name="A125804262W">#REF!,#REF!</definedName>
    <definedName name="A125804266F">#REF!,#REF!</definedName>
    <definedName name="A125804270W">#REF!,#REF!</definedName>
    <definedName name="A125804274F">#REF!,#REF!</definedName>
    <definedName name="A125804278R">#REF!,#REF!</definedName>
    <definedName name="A125804282F">#REF!,#REF!</definedName>
    <definedName name="A125804286R">#REF!,#REF!</definedName>
    <definedName name="A125804290F">#REF!,#REF!</definedName>
    <definedName name="A125804294R">#REF!,#REF!</definedName>
    <definedName name="A125804298X">#REF!,#REF!</definedName>
    <definedName name="A125804302C">#REF!,#REF!</definedName>
    <definedName name="A125804306L">#REF!,#REF!</definedName>
    <definedName name="A125804310C">#REF!,#REF!</definedName>
    <definedName name="A125804314L">#REF!,#REF!</definedName>
    <definedName name="A125804322L">#REF!,#REF!</definedName>
    <definedName name="A125804326W">#REF!,#REF!</definedName>
    <definedName name="A125804334W">#REF!,#REF!</definedName>
    <definedName name="A125804342W">#REF!,#REF!</definedName>
    <definedName name="A125804346F">#REF!,#REF!</definedName>
    <definedName name="A125804350W">#REF!,#REF!</definedName>
    <definedName name="A125804354F">#REF!,#REF!</definedName>
    <definedName name="A125804358R">#REF!,#REF!</definedName>
    <definedName name="A125804362F">#REF!,#REF!</definedName>
    <definedName name="A125804366R">#REF!,#REF!</definedName>
    <definedName name="A125804370F">#REF!,#REF!</definedName>
    <definedName name="A125804374R">#REF!,#REF!</definedName>
    <definedName name="A125804378X">#REF!,#REF!</definedName>
    <definedName name="A125804382R">#REF!,#REF!</definedName>
    <definedName name="A125804386X">#REF!,#REF!</definedName>
    <definedName name="A125804390R">#REF!,#REF!</definedName>
    <definedName name="A125804394X">#REF!,#REF!</definedName>
    <definedName name="A125804398J">#REF!,#REF!</definedName>
    <definedName name="A125804402L">#REF!,#REF!</definedName>
    <definedName name="A125804410L">#REF!,#REF!</definedName>
    <definedName name="A125804414W">#REF!,#REF!</definedName>
    <definedName name="A125804422W">#REF!,#REF!</definedName>
    <definedName name="A125804430W">#REF!,#REF!</definedName>
    <definedName name="A125804434F">#REF!,#REF!</definedName>
    <definedName name="A125804438R">#REF!,#REF!</definedName>
    <definedName name="A125804442F">#REF!,#REF!</definedName>
    <definedName name="A125804446R">#REF!,#REF!</definedName>
    <definedName name="A125804450F">#REF!,#REF!</definedName>
    <definedName name="A125804454R">#REF!,#REF!</definedName>
    <definedName name="A125804458X">#REF!,#REF!</definedName>
    <definedName name="A125804462R">#REF!,#REF!</definedName>
    <definedName name="A125804466X">#REF!,#REF!</definedName>
    <definedName name="A125804470R">#REF!,#REF!</definedName>
    <definedName name="A125804474X">#REF!,#REF!</definedName>
    <definedName name="A125804478J">#REF!,#REF!</definedName>
    <definedName name="A125804482X">#REF!,#REF!</definedName>
    <definedName name="A125804486J">#REF!,#REF!</definedName>
    <definedName name="A125804490X">#REF!,#REF!</definedName>
    <definedName name="A125804498T">#REF!,#REF!</definedName>
    <definedName name="A125804502W">#REF!,#REF!</definedName>
    <definedName name="A125804510W">#REF!,#REF!</definedName>
    <definedName name="A125804518R">#REF!,#REF!</definedName>
    <definedName name="A125804522F">#REF!,#REF!</definedName>
    <definedName name="A125804526R">#REF!,#REF!</definedName>
    <definedName name="A125804530F">#REF!,#REF!</definedName>
    <definedName name="A125804534R">#REF!,#REF!</definedName>
    <definedName name="A125804538X">#REF!,#REF!</definedName>
    <definedName name="A125804542R">#REF!,#REF!</definedName>
    <definedName name="A125804546X">#REF!,#REF!</definedName>
    <definedName name="A125804550R">#REF!,#REF!</definedName>
    <definedName name="A125804558J">#REF!,#REF!</definedName>
    <definedName name="A125804562X">#REF!,#REF!</definedName>
    <definedName name="A125804566J">#REF!,#REF!</definedName>
    <definedName name="A125804570X">#REF!,#REF!</definedName>
    <definedName name="A125804574J">#REF!,#REF!</definedName>
    <definedName name="A125804578T">#REF!,#REF!</definedName>
    <definedName name="A125804586T">#REF!,#REF!</definedName>
    <definedName name="A125804590J">#REF!,#REF!</definedName>
    <definedName name="A125804598A">#REF!,#REF!</definedName>
    <definedName name="A125804602F">#REF!,#REF!</definedName>
    <definedName name="A125804606R">#REF!,#REF!</definedName>
    <definedName name="A125804610F">#REF!,#REF!</definedName>
    <definedName name="A125804614R">#REF!,#REF!</definedName>
    <definedName name="A125804618X">#REF!,#REF!</definedName>
    <definedName name="A125804622R">#REF!,#REF!</definedName>
    <definedName name="A125804626X">#REF!,#REF!</definedName>
    <definedName name="A125804630R">#REF!,#REF!</definedName>
    <definedName name="A125804634X">#REF!,#REF!</definedName>
    <definedName name="A125804638J">#REF!,#REF!</definedName>
    <definedName name="A125804642X">#REF!,#REF!</definedName>
    <definedName name="A125804646J">#REF!,#REF!</definedName>
    <definedName name="A125804650X">#REF!,#REF!</definedName>
    <definedName name="A125804654J">#REF!,#REF!</definedName>
    <definedName name="A125804658T">#REF!,#REF!</definedName>
    <definedName name="A125804662J">#REF!,#REF!</definedName>
    <definedName name="A125804666T">#REF!,#REF!</definedName>
    <definedName name="A125804670J">#REF!,#REF!</definedName>
    <definedName name="A125804674T">#REF!,#REF!</definedName>
    <definedName name="A125804678A">#REF!,#REF!</definedName>
    <definedName name="A125804682T">#REF!,#REF!</definedName>
    <definedName name="A125804686A">#REF!,#REF!</definedName>
    <definedName name="A125804690T">#REF!,#REF!</definedName>
    <definedName name="A125804694A">#REF!,#REF!</definedName>
    <definedName name="A125804698K">#REF!,#REF!</definedName>
    <definedName name="A125804702R">#REF!,#REF!</definedName>
    <definedName name="A125804706X">#REF!,#REF!</definedName>
    <definedName name="A125804710R">#REF!,#REF!</definedName>
    <definedName name="A125804714X">#REF!,#REF!</definedName>
    <definedName name="A125804718J">#REF!,#REF!</definedName>
    <definedName name="A125804722X">#REF!,#REF!</definedName>
    <definedName name="A125804726J">#REF!,#REF!</definedName>
    <definedName name="A125804730X">#REF!,#REF!</definedName>
    <definedName name="A125804734J">#REF!,#REF!</definedName>
    <definedName name="A125804738T">#REF!,#REF!</definedName>
    <definedName name="A125804742J">#REF!,#REF!</definedName>
    <definedName name="A125804746T">#REF!,#REF!</definedName>
    <definedName name="A125804750J">#REF!,#REF!</definedName>
    <definedName name="A125804754T">#REF!,#REF!</definedName>
    <definedName name="A125804758A">#REF!,#REF!</definedName>
    <definedName name="A125804762T">#REF!,#REF!</definedName>
    <definedName name="A125804766A">#REF!,#REF!</definedName>
    <definedName name="A125804770T">#REF!,#REF!</definedName>
    <definedName name="A125804774A">#REF!,#REF!</definedName>
    <definedName name="A125804778K">#REF!,#REF!</definedName>
    <definedName name="A125804782A">#REF!,#REF!</definedName>
    <definedName name="A125804786K">#REF!,#REF!</definedName>
    <definedName name="A125804790A">#REF!,#REF!</definedName>
    <definedName name="A125804794K">#REF!,#REF!</definedName>
    <definedName name="A125804798V">#REF!,#REF!</definedName>
    <definedName name="A125804802X">#REF!,#REF!</definedName>
    <definedName name="A125804806J">#REF!,#REF!</definedName>
    <definedName name="A125804810X">#REF!,#REF!</definedName>
    <definedName name="A125804814J">#REF!,#REF!</definedName>
    <definedName name="A125804818T">#REF!,#REF!</definedName>
    <definedName name="A125804822J">#REF!,#REF!</definedName>
    <definedName name="A125804826T">#REF!,#REF!</definedName>
    <definedName name="A125804830J">#REF!,#REF!</definedName>
    <definedName name="A125804834T">#REF!,#REF!</definedName>
    <definedName name="A125804838A">#REF!,#REF!</definedName>
    <definedName name="A125804842T">#REF!,#REF!</definedName>
    <definedName name="A125804846A">#REF!,#REF!</definedName>
    <definedName name="A125804850T">#REF!,#REF!</definedName>
    <definedName name="A125804854A">#REF!,#REF!</definedName>
    <definedName name="A125804858K">#REF!,#REF!</definedName>
    <definedName name="A125804862A">#REF!,#REF!</definedName>
    <definedName name="A125804866K">#REF!,#REF!</definedName>
    <definedName name="A125804870A">#REF!,#REF!</definedName>
    <definedName name="A125804874K">#REF!,#REF!</definedName>
    <definedName name="A125804878V">#REF!,#REF!</definedName>
    <definedName name="A125804882K">#REF!,#REF!</definedName>
    <definedName name="A125804886V">#REF!,#REF!</definedName>
    <definedName name="A125804890K">#REF!,#REF!</definedName>
    <definedName name="A125804894V">#REF!,#REF!</definedName>
    <definedName name="A125804898C">#REF!,#REF!</definedName>
    <definedName name="A125804902J">#REF!,#REF!</definedName>
    <definedName name="A125804906T">#REF!,#REF!</definedName>
    <definedName name="A125804910J">#REF!,#REF!</definedName>
    <definedName name="A125804914T">#REF!,#REF!</definedName>
    <definedName name="A125804918A">#REF!,#REF!</definedName>
    <definedName name="A125804922T">#REF!,#REF!</definedName>
    <definedName name="A125804926A">#REF!,#REF!</definedName>
    <definedName name="A125804930T">#REF!,#REF!</definedName>
    <definedName name="A125804934A">#REF!,#REF!</definedName>
    <definedName name="A125804938K">#REF!,#REF!</definedName>
    <definedName name="A125804942A">#REF!,#REF!</definedName>
    <definedName name="A125804946K">#REF!,#REF!</definedName>
    <definedName name="A125804950A">#REF!,#REF!</definedName>
    <definedName name="A125804954K">#REF!,#REF!</definedName>
    <definedName name="A125804958V">#REF!,#REF!</definedName>
    <definedName name="A125804962K">#REF!,#REF!</definedName>
    <definedName name="A125804966V">#REF!,#REF!</definedName>
    <definedName name="A125804970K">#REF!,#REF!</definedName>
    <definedName name="A125804974V">#REF!,#REF!</definedName>
    <definedName name="A125804978C">#REF!,#REF!</definedName>
    <definedName name="A125804982V">#REF!,#REF!</definedName>
    <definedName name="A125804986C">#REF!,#REF!</definedName>
    <definedName name="A125804990V">#REF!,#REF!</definedName>
    <definedName name="A125804994C">#REF!,#REF!</definedName>
    <definedName name="A125804998L">#REF!,#REF!</definedName>
    <definedName name="A125805002V">#REF!,#REF!</definedName>
    <definedName name="A125805006C">#REF!,#REF!</definedName>
    <definedName name="A125805010V">#REF!,#REF!</definedName>
    <definedName name="A125805014C">#REF!,#REF!</definedName>
    <definedName name="A125805018L">#REF!,#REF!</definedName>
    <definedName name="A125805022C">#REF!,#REF!</definedName>
    <definedName name="A125805026L">#REF!,#REF!</definedName>
    <definedName name="A125805030C">#REF!,#REF!</definedName>
    <definedName name="A125805034L">#REF!,#REF!</definedName>
    <definedName name="A125805038W">#REF!,#REF!</definedName>
    <definedName name="A125805042L">#REF!,#REF!</definedName>
    <definedName name="A125805046W">#REF!,#REF!</definedName>
    <definedName name="A125805050L">#REF!,#REF!</definedName>
    <definedName name="A125805054W">#REF!,#REF!</definedName>
    <definedName name="A125805058F">#REF!,#REF!</definedName>
    <definedName name="A125805062W">#REF!,#REF!</definedName>
    <definedName name="A125805066F">#REF!,#REF!</definedName>
    <definedName name="A125805070W">#REF!,#REF!</definedName>
    <definedName name="A125805074F">#REF!,#REF!</definedName>
    <definedName name="A125805078R">#REF!,#REF!</definedName>
    <definedName name="A125805082F">#REF!,#REF!</definedName>
    <definedName name="A125805086R">#REF!,#REF!</definedName>
    <definedName name="A125805090F">#REF!,#REF!</definedName>
    <definedName name="A125805094R">#REF!,#REF!</definedName>
    <definedName name="A125805098X">#REF!,#REF!</definedName>
    <definedName name="A125805102C">#REF!,#REF!</definedName>
    <definedName name="A125805106L">#REF!,#REF!</definedName>
    <definedName name="A125805110C">#REF!,#REF!</definedName>
    <definedName name="A125805114L">#REF!,#REF!</definedName>
    <definedName name="A125805118W">#REF!,#REF!</definedName>
    <definedName name="A125805122L">#REF!,#REF!</definedName>
    <definedName name="A125805126W">#REF!,#REF!</definedName>
    <definedName name="A125805130L">#REF!,#REF!</definedName>
    <definedName name="A125805134W">#REF!,#REF!</definedName>
    <definedName name="A125805138F">#REF!,#REF!</definedName>
    <definedName name="A125805142W">#REF!,#REF!</definedName>
    <definedName name="A125805146F">#REF!,#REF!</definedName>
    <definedName name="A125805150W">#REF!,#REF!</definedName>
    <definedName name="A125805154F">#REF!,#REF!</definedName>
    <definedName name="A125805158R">#REF!,#REF!</definedName>
    <definedName name="A125805162F">#REF!,#REF!</definedName>
    <definedName name="A125805166R">#REF!,#REF!</definedName>
    <definedName name="A125805170F">#REF!,#REF!</definedName>
    <definedName name="A125805174R">#REF!,#REF!</definedName>
    <definedName name="A125805178X">#REF!,#REF!</definedName>
    <definedName name="A125805182R">#REF!,#REF!</definedName>
    <definedName name="A125805186X">#REF!,#REF!</definedName>
    <definedName name="A125805190R">#REF!,#REF!</definedName>
    <definedName name="A125805194X">#REF!,#REF!</definedName>
    <definedName name="A125805198J">#REF!,#REF!</definedName>
    <definedName name="A125805202L">#REF!,#REF!</definedName>
    <definedName name="A125805206W">#REF!,#REF!</definedName>
    <definedName name="A125805210L">#REF!,#REF!</definedName>
    <definedName name="A125805214W">#REF!,#REF!</definedName>
    <definedName name="A125805218F">#REF!,#REF!</definedName>
    <definedName name="A125805222W">#REF!,#REF!</definedName>
    <definedName name="A125805226F">#REF!,#REF!</definedName>
    <definedName name="A125805230W">#REF!,#REF!</definedName>
    <definedName name="A125805234F">#REF!,#REF!</definedName>
    <definedName name="A125805238R">#REF!,#REF!</definedName>
    <definedName name="A125805242F">#REF!,#REF!</definedName>
    <definedName name="A125805246R">#REF!,#REF!</definedName>
    <definedName name="A125805250F">#REF!,#REF!</definedName>
    <definedName name="A125805254R">#REF!,#REF!</definedName>
    <definedName name="A125805258X">#REF!,#REF!</definedName>
    <definedName name="A125805262R">#REF!,#REF!</definedName>
    <definedName name="A125805266X">#REF!,#REF!</definedName>
    <definedName name="A125805270R">#REF!,#REF!</definedName>
    <definedName name="A125805274X">#REF!,#REF!</definedName>
    <definedName name="A125805278J">#REF!,#REF!</definedName>
    <definedName name="A125805282X">#REF!,#REF!</definedName>
    <definedName name="A125805286J">#REF!,#REF!</definedName>
    <definedName name="A125805290X">#REF!,#REF!</definedName>
    <definedName name="A125805294J">#REF!,#REF!</definedName>
    <definedName name="A125805298T">#REF!,#REF!</definedName>
    <definedName name="A125805302W">#REF!,#REF!</definedName>
    <definedName name="A125805306F">#REF!,#REF!</definedName>
    <definedName name="A125805310W">#REF!,#REF!</definedName>
    <definedName name="A125805314F">#REF!,#REF!</definedName>
    <definedName name="A125805318R">#REF!,#REF!</definedName>
    <definedName name="A125805322F">#REF!,#REF!</definedName>
    <definedName name="A125805326R">#REF!,#REF!</definedName>
    <definedName name="A125805330F">#REF!,#REF!</definedName>
    <definedName name="A125805334R">#REF!,#REF!</definedName>
    <definedName name="A125805338X">#REF!,#REF!</definedName>
    <definedName name="A125805342R">#REF!,#REF!</definedName>
    <definedName name="A125805346X">#REF!,#REF!</definedName>
    <definedName name="A125805350R">#REF!,#REF!</definedName>
    <definedName name="A125805354X">#REF!,#REF!</definedName>
    <definedName name="A125805358J">#REF!,#REF!</definedName>
    <definedName name="A125805362X">#REF!,#REF!</definedName>
    <definedName name="A125805366J">#REF!,#REF!</definedName>
    <definedName name="A125805370X">#REF!,#REF!</definedName>
    <definedName name="A125805374J">#REF!,#REF!</definedName>
    <definedName name="A125805378T">#REF!,#REF!</definedName>
    <definedName name="A125805382J">#REF!,#REF!</definedName>
    <definedName name="A125805386T">#REF!,#REF!</definedName>
    <definedName name="A125805390J">#REF!,#REF!</definedName>
    <definedName name="A125805394T">#REF!,#REF!</definedName>
    <definedName name="A125805398A">#REF!,#REF!</definedName>
    <definedName name="A125805402F">#REF!,#REF!</definedName>
    <definedName name="A125805406R">#REF!,#REF!</definedName>
    <definedName name="A125805410F">#REF!,#REF!</definedName>
    <definedName name="A125805414R">#REF!,#REF!</definedName>
    <definedName name="A125805418X">#REF!,#REF!</definedName>
    <definedName name="A125805422R">#REF!,#REF!</definedName>
    <definedName name="A125805426X">#REF!,#REF!</definedName>
    <definedName name="A125805430R">#REF!,#REF!</definedName>
    <definedName name="A125805434X">#REF!,#REF!</definedName>
    <definedName name="A125805438J">#REF!,#REF!</definedName>
    <definedName name="A125805442X">#REF!,#REF!</definedName>
    <definedName name="A125805446J">#REF!,#REF!</definedName>
    <definedName name="A125805450X">#REF!,#REF!</definedName>
    <definedName name="A125805454J">#REF!,#REF!</definedName>
    <definedName name="A125805458T">#REF!,#REF!</definedName>
    <definedName name="A125805462J">#REF!,#REF!</definedName>
    <definedName name="A125805466T">#REF!,#REF!</definedName>
    <definedName name="A125805470J">#REF!,#REF!</definedName>
    <definedName name="A125805474T">#REF!,#REF!</definedName>
    <definedName name="A125812518R">#REF!,#REF!</definedName>
    <definedName name="A125812522F">#REF!,#REF!</definedName>
    <definedName name="A125812526R">#REF!,#REF!</definedName>
    <definedName name="A125812530F">#REF!,#REF!</definedName>
    <definedName name="A125812534R">#REF!,#REF!</definedName>
    <definedName name="A125812538X">#REF!,#REF!</definedName>
    <definedName name="A125812542R">#REF!,#REF!</definedName>
    <definedName name="A125812546X">#REF!,#REF!</definedName>
    <definedName name="A125812550R">#REF!,#REF!</definedName>
    <definedName name="A125812554X">#REF!,#REF!</definedName>
    <definedName name="A125812558J">#REF!,#REF!</definedName>
    <definedName name="A125812562X">#REF!,#REF!</definedName>
    <definedName name="A125812566J">#REF!,#REF!</definedName>
    <definedName name="A125812570X">#REF!,#REF!</definedName>
    <definedName name="A125812574J">#REF!,#REF!</definedName>
    <definedName name="A125812578T">#REF!,#REF!</definedName>
    <definedName name="A125812582J">#REF!,#REF!</definedName>
    <definedName name="A125812586T">#REF!,#REF!</definedName>
    <definedName name="A125812590J">#REF!,#REF!</definedName>
    <definedName name="A125812594T">#REF!,#REF!</definedName>
    <definedName name="A125812598A">#REF!,#REF!</definedName>
    <definedName name="A125812602F">#REF!,#REF!</definedName>
    <definedName name="A125812606R">#REF!,#REF!</definedName>
    <definedName name="A125812610F">#REF!,#REF!</definedName>
    <definedName name="A125812614R">#REF!,#REF!</definedName>
    <definedName name="A125812618X">#REF!,#REF!</definedName>
    <definedName name="A125812622R">#REF!,#REF!</definedName>
    <definedName name="A125812626X">#REF!,#REF!</definedName>
    <definedName name="A125812630R">#REF!,#REF!</definedName>
    <definedName name="A125812634X">#REF!,#REF!</definedName>
    <definedName name="A125812638J">#REF!,#REF!</definedName>
    <definedName name="A125812642X">#REF!,#REF!</definedName>
    <definedName name="A125812646J">#REF!,#REF!</definedName>
    <definedName name="A125812650X">#REF!,#REF!</definedName>
    <definedName name="A125812654J">#REF!,#REF!</definedName>
    <definedName name="A125812658T">#REF!,#REF!</definedName>
    <definedName name="A125812662J">#REF!,#REF!</definedName>
    <definedName name="A125812666T">#REF!,#REF!</definedName>
    <definedName name="A125812670J">#REF!,#REF!</definedName>
    <definedName name="A125812674T">#REF!,#REF!</definedName>
    <definedName name="A125812678A">#REF!,#REF!</definedName>
    <definedName name="A125812682T">#REF!,#REF!</definedName>
    <definedName name="A125812686A">#REF!,#REF!</definedName>
    <definedName name="A125812690T">#REF!,#REF!</definedName>
    <definedName name="A125812694A">#REF!,#REF!</definedName>
    <definedName name="A125812698K">#REF!,#REF!</definedName>
    <definedName name="A125812702R">#REF!,#REF!</definedName>
    <definedName name="A125812706X">#REF!,#REF!</definedName>
    <definedName name="A125812710R">#REF!,#REF!</definedName>
    <definedName name="A125812714X">#REF!,#REF!</definedName>
    <definedName name="A125812718J">#REF!,#REF!</definedName>
    <definedName name="A125812722X">#REF!,#REF!</definedName>
    <definedName name="A125812726J">#REF!,#REF!</definedName>
    <definedName name="A125812730X">#REF!,#REF!</definedName>
    <definedName name="A125812734J">#REF!,#REF!</definedName>
    <definedName name="A125812738T">#REF!,#REF!</definedName>
    <definedName name="A125812742J">#REF!,#REF!</definedName>
    <definedName name="A125812746T">#REF!,#REF!</definedName>
    <definedName name="A125812750J">#REF!,#REF!</definedName>
    <definedName name="A125812754T">#REF!,#REF!</definedName>
    <definedName name="A125812758A">#REF!,#REF!</definedName>
    <definedName name="A125812762T">#REF!,#REF!</definedName>
    <definedName name="A125812766A">#REF!,#REF!</definedName>
    <definedName name="A125812770T">#REF!,#REF!</definedName>
    <definedName name="A125812774A">#REF!,#REF!</definedName>
    <definedName name="A125812778K">#REF!,#REF!</definedName>
    <definedName name="A125812782A">#REF!,#REF!</definedName>
    <definedName name="A125812786K">#REF!,#REF!</definedName>
    <definedName name="A125812790A">#REF!,#REF!</definedName>
    <definedName name="A125812794K">#REF!,#REF!</definedName>
    <definedName name="A125812798V">#REF!,#REF!</definedName>
    <definedName name="A125812802X">#REF!,#REF!</definedName>
    <definedName name="A125812806J">#REF!,#REF!</definedName>
    <definedName name="A125812810X">#REF!,#REF!</definedName>
    <definedName name="A125812814J">#REF!,#REF!</definedName>
    <definedName name="A125812818T">#REF!,#REF!</definedName>
    <definedName name="A125812822J">#REF!,#REF!</definedName>
    <definedName name="A125812826T">#REF!,#REF!</definedName>
    <definedName name="A125812830J">#REF!,#REF!</definedName>
    <definedName name="A125812834T">#REF!,#REF!</definedName>
    <definedName name="A125812838A">#REF!,#REF!</definedName>
    <definedName name="A125812842T">#REF!,#REF!</definedName>
    <definedName name="A125812846A">#REF!,#REF!</definedName>
    <definedName name="A125812850T">#REF!,#REF!</definedName>
    <definedName name="A125812854A">#REF!,#REF!</definedName>
    <definedName name="A125812858K">#REF!,#REF!</definedName>
    <definedName name="A125812862A">#REF!,#REF!</definedName>
    <definedName name="A125812866K">#REF!,#REF!</definedName>
    <definedName name="A125812870A">#REF!,#REF!</definedName>
    <definedName name="A125812874K">#REF!,#REF!</definedName>
    <definedName name="A125812878V">#REF!,#REF!</definedName>
    <definedName name="A125812882K">#REF!,#REF!</definedName>
    <definedName name="A125812886V">#REF!,#REF!</definedName>
    <definedName name="A125812890K">#REF!,#REF!</definedName>
    <definedName name="A125812894V">#REF!,#REF!</definedName>
    <definedName name="A125812898C">#REF!,#REF!</definedName>
    <definedName name="A125812902J">#REF!,#REF!</definedName>
    <definedName name="A125812906T">#REF!,#REF!</definedName>
    <definedName name="A125812910J">#REF!,#REF!</definedName>
    <definedName name="A125812914T">#REF!,#REF!</definedName>
    <definedName name="A125812918A">#REF!,#REF!</definedName>
    <definedName name="A125812922T">#REF!,#REF!</definedName>
    <definedName name="A125812926A">#REF!,#REF!</definedName>
    <definedName name="A125812930T">#REF!,#REF!</definedName>
    <definedName name="A125812934A">#REF!,#REF!</definedName>
    <definedName name="A125812938K">#REF!,#REF!</definedName>
    <definedName name="A125812942A">#REF!,#REF!</definedName>
    <definedName name="A125812946K">#REF!,#REF!</definedName>
    <definedName name="A125812950A">#REF!,#REF!</definedName>
    <definedName name="A125812954K">#REF!,#REF!</definedName>
    <definedName name="A125812958V">#REF!,#REF!</definedName>
    <definedName name="A125812962K">#REF!,#REF!</definedName>
    <definedName name="A125812966V">#REF!,#REF!</definedName>
    <definedName name="A125812970K">#REF!,#REF!</definedName>
    <definedName name="A125812974V">#REF!,#REF!</definedName>
    <definedName name="A125812978C">#REF!,#REF!</definedName>
    <definedName name="A125812982V">#REF!,#REF!</definedName>
    <definedName name="A125812986C">#REF!,#REF!</definedName>
    <definedName name="A125812990V">#REF!,#REF!</definedName>
    <definedName name="A125812994C">#REF!,#REF!</definedName>
    <definedName name="A125812998L">#REF!,#REF!</definedName>
    <definedName name="A125813002V">#REF!,#REF!</definedName>
    <definedName name="A125813006C">#REF!,#REF!</definedName>
    <definedName name="A125813010V">#REF!,#REF!</definedName>
    <definedName name="A125813014C">#REF!,#REF!</definedName>
    <definedName name="A125813018L">#REF!,#REF!</definedName>
    <definedName name="A125813022C">#REF!,#REF!</definedName>
    <definedName name="A125813026L">#REF!,#REF!</definedName>
    <definedName name="A125813030C">#REF!,#REF!</definedName>
    <definedName name="A125813034L">#REF!,#REF!</definedName>
    <definedName name="A125813038W">#REF!,#REF!</definedName>
    <definedName name="A125813042L">#REF!,#REF!</definedName>
    <definedName name="A125813046W">#REF!,#REF!</definedName>
    <definedName name="A125813050L">#REF!,#REF!</definedName>
    <definedName name="A125813054W">#REF!,#REF!</definedName>
    <definedName name="A125813058F">#REF!,#REF!</definedName>
    <definedName name="A125813062W">#REF!,#REF!</definedName>
    <definedName name="A125813066F">#REF!,#REF!</definedName>
    <definedName name="A125813070W">#REF!,#REF!</definedName>
    <definedName name="A125813074F">#REF!,#REF!</definedName>
    <definedName name="A125813078R">#REF!,#REF!</definedName>
    <definedName name="A125813082F">#REF!,#REF!</definedName>
    <definedName name="A125813086R">#REF!,#REF!</definedName>
    <definedName name="A125813090F">#REF!,#REF!</definedName>
    <definedName name="A125813094R">#REF!,#REF!</definedName>
    <definedName name="A125813098X">#REF!,#REF!</definedName>
    <definedName name="A125813102C">#REF!,#REF!</definedName>
    <definedName name="A125813106L">#REF!,#REF!</definedName>
    <definedName name="A125813110C">#REF!,#REF!</definedName>
    <definedName name="A125813114L">#REF!,#REF!</definedName>
    <definedName name="A125813118W">#REF!,#REF!</definedName>
    <definedName name="A125813122L">#REF!,#REF!</definedName>
    <definedName name="A125813126W">#REF!,#REF!</definedName>
    <definedName name="A125813130L">#REF!,#REF!</definedName>
    <definedName name="A125813134W">#REF!,#REF!</definedName>
    <definedName name="A125813138F">#REF!,#REF!</definedName>
    <definedName name="A125813142W">#REF!,#REF!</definedName>
    <definedName name="A125813146F">#REF!,#REF!</definedName>
    <definedName name="A125813150W">#REF!,#REF!</definedName>
    <definedName name="A125813154F">#REF!,#REF!</definedName>
    <definedName name="A125813158R">#REF!,#REF!</definedName>
    <definedName name="A125813162F">#REF!,#REF!</definedName>
    <definedName name="A125813166R">#REF!,#REF!</definedName>
    <definedName name="A125813170F">#REF!,#REF!</definedName>
    <definedName name="A125813174R">#REF!,#REF!</definedName>
    <definedName name="A125813178X">#REF!,#REF!</definedName>
    <definedName name="A125813182R">#REF!,#REF!</definedName>
    <definedName name="A125813186X">#REF!,#REF!</definedName>
    <definedName name="A125813190R">#REF!,#REF!</definedName>
    <definedName name="A125813194X">#REF!,#REF!</definedName>
    <definedName name="A125813198J">#REF!,#REF!</definedName>
    <definedName name="A125813202L">#REF!,#REF!</definedName>
    <definedName name="A125813206W">#REF!,#REF!</definedName>
    <definedName name="A125813210L">#REF!,#REF!</definedName>
    <definedName name="A125813214W">#REF!,#REF!</definedName>
    <definedName name="A125813218F">#REF!,#REF!</definedName>
    <definedName name="A125813222W">#REF!,#REF!</definedName>
    <definedName name="A125813226F">#REF!,#REF!</definedName>
    <definedName name="A125813230W">#REF!,#REF!</definedName>
    <definedName name="A125813234F">#REF!,#REF!</definedName>
    <definedName name="A125813238R">#REF!,#REF!</definedName>
    <definedName name="A125813242F">#REF!,#REF!</definedName>
    <definedName name="A125813246R">#REF!,#REF!</definedName>
    <definedName name="A125813250F">#REF!,#REF!</definedName>
    <definedName name="A125813254R">#REF!,#REF!</definedName>
    <definedName name="A125813258X">#REF!,#REF!</definedName>
    <definedName name="A125813262R">#REF!,#REF!</definedName>
    <definedName name="A125813266X">#REF!,#REF!</definedName>
    <definedName name="A125813270R">#REF!,#REF!</definedName>
    <definedName name="A125813274X">#REF!,#REF!</definedName>
    <definedName name="A125813278J">#REF!,#REF!</definedName>
    <definedName name="A125813282X">#REF!,#REF!</definedName>
    <definedName name="A125813286J">#REF!,#REF!</definedName>
    <definedName name="A125813290X">#REF!,#REF!</definedName>
    <definedName name="A125813294J">#REF!,#REF!</definedName>
    <definedName name="A125813298T">#REF!,#REF!</definedName>
    <definedName name="A125813302W">#REF!,#REF!</definedName>
    <definedName name="A125813306F">#REF!,#REF!</definedName>
    <definedName name="A125813310W">#REF!,#REF!</definedName>
    <definedName name="A125813314F">#REF!,#REF!</definedName>
    <definedName name="A125813318R">#REF!,#REF!</definedName>
    <definedName name="A125813322F">#REF!,#REF!</definedName>
    <definedName name="A125813326R">#REF!,#REF!</definedName>
    <definedName name="A125813330F">#REF!,#REF!</definedName>
    <definedName name="A125813334R">#REF!,#REF!</definedName>
    <definedName name="A125813338X">#REF!,#REF!</definedName>
    <definedName name="A125813342R">#REF!,#REF!</definedName>
    <definedName name="A125813346X">#REF!,#REF!</definedName>
    <definedName name="A125813350R">#REF!,#REF!</definedName>
    <definedName name="A125813354X">#REF!,#REF!</definedName>
    <definedName name="A125813358J">#REF!,#REF!</definedName>
    <definedName name="A125813362X">#REF!,#REF!</definedName>
    <definedName name="A125813366J">#REF!,#REF!</definedName>
    <definedName name="A125813370X">#REF!,#REF!</definedName>
    <definedName name="A125813374J">#REF!,#REF!</definedName>
    <definedName name="A125813378T">#REF!,#REF!</definedName>
    <definedName name="A125813382J">#REF!,#REF!</definedName>
    <definedName name="A125813386T">#REF!,#REF!</definedName>
    <definedName name="A125813390J">#REF!,#REF!</definedName>
    <definedName name="A125813394T">#REF!,#REF!</definedName>
    <definedName name="A125820438R">#REF!,#REF!</definedName>
    <definedName name="A125820442F">#REF!,#REF!</definedName>
    <definedName name="A125820446R">#REF!,#REF!</definedName>
    <definedName name="A125820450F">#REF!,#REF!</definedName>
    <definedName name="A125820454R">#REF!,#REF!</definedName>
    <definedName name="A125820458X">#REF!,#REF!</definedName>
    <definedName name="A125820462R">#REF!,#REF!</definedName>
    <definedName name="A125820466X">#REF!,#REF!</definedName>
    <definedName name="A125820470R">#REF!,#REF!</definedName>
    <definedName name="A125820474X">#REF!,#REF!</definedName>
    <definedName name="A125820478J">#REF!,#REF!</definedName>
    <definedName name="A125820482X">#REF!,#REF!</definedName>
    <definedName name="A125820486J">#REF!,#REF!</definedName>
    <definedName name="A125820490X">#REF!,#REF!</definedName>
    <definedName name="A125820494J">#REF!,#REF!</definedName>
    <definedName name="A125820498T">#REF!,#REF!</definedName>
    <definedName name="A125820502W">#REF!,#REF!</definedName>
    <definedName name="A125820506F">#REF!,#REF!</definedName>
    <definedName name="A125820510W">#REF!,#REF!</definedName>
    <definedName name="A125820514F">#REF!,#REF!</definedName>
    <definedName name="A125820518R">#REF!,#REF!</definedName>
    <definedName name="A125820522F">#REF!,#REF!</definedName>
    <definedName name="A125820526R">#REF!,#REF!</definedName>
    <definedName name="A125820530F">#REF!,#REF!</definedName>
    <definedName name="A125820534R">#REF!,#REF!</definedName>
    <definedName name="A125820538X">#REF!,#REF!</definedName>
    <definedName name="A125820542R">#REF!,#REF!</definedName>
    <definedName name="A125820546X">#REF!,#REF!</definedName>
    <definedName name="A125820550R">#REF!,#REF!</definedName>
    <definedName name="A125820554X">#REF!,#REF!</definedName>
    <definedName name="A125820558J">#REF!,#REF!</definedName>
    <definedName name="A125820562X">#REF!,#REF!</definedName>
    <definedName name="A125820566J">#REF!,#REF!</definedName>
    <definedName name="A125820570X">#REF!,#REF!</definedName>
    <definedName name="A125820574J">#REF!,#REF!</definedName>
    <definedName name="A125820578T">#REF!,#REF!</definedName>
    <definedName name="A125820582J">#REF!,#REF!</definedName>
    <definedName name="A125820586T">#REF!,#REF!</definedName>
    <definedName name="A125820590J">#REF!,#REF!</definedName>
    <definedName name="A125820594T">#REF!,#REF!</definedName>
    <definedName name="A125820598A">#REF!,#REF!</definedName>
    <definedName name="A125820602F">#REF!,#REF!</definedName>
    <definedName name="A125820606R">#REF!,#REF!</definedName>
    <definedName name="A125820610F">#REF!,#REF!</definedName>
    <definedName name="A125820614R">#REF!,#REF!</definedName>
    <definedName name="A125820618X">#REF!,#REF!</definedName>
    <definedName name="A125820622R">#REF!,#REF!</definedName>
    <definedName name="A125820626X">#REF!,#REF!</definedName>
    <definedName name="A125820630R">#REF!,#REF!</definedName>
    <definedName name="A125820634X">#REF!,#REF!</definedName>
    <definedName name="A125820638J">#REF!,#REF!</definedName>
    <definedName name="A125820642X">#REF!,#REF!</definedName>
    <definedName name="A125820646J">#REF!,#REF!</definedName>
    <definedName name="A125820650X">#REF!,#REF!</definedName>
    <definedName name="A125820654J">#REF!,#REF!</definedName>
    <definedName name="A125820658T">#REF!,#REF!</definedName>
    <definedName name="A125820662J">#REF!,#REF!</definedName>
    <definedName name="A125820666T">#REF!,#REF!</definedName>
    <definedName name="A125820670J">#REF!,#REF!</definedName>
    <definedName name="A125820674T">#REF!,#REF!</definedName>
    <definedName name="A125820678A">#REF!,#REF!</definedName>
    <definedName name="A125820682T">#REF!,#REF!</definedName>
    <definedName name="A125820686A">#REF!,#REF!</definedName>
    <definedName name="A125820690T">#REF!,#REF!</definedName>
    <definedName name="A125820694A">#REF!,#REF!</definedName>
    <definedName name="A125820698K">#REF!,#REF!</definedName>
    <definedName name="A125820702R">#REF!,#REF!</definedName>
    <definedName name="A125820706X">#REF!,#REF!</definedName>
    <definedName name="A125820710R">#REF!,#REF!</definedName>
    <definedName name="A125820714X">#REF!,#REF!</definedName>
    <definedName name="A125820718J">#REF!,#REF!</definedName>
    <definedName name="A125820722X">#REF!,#REF!</definedName>
    <definedName name="A125820726J">#REF!,#REF!</definedName>
    <definedName name="A125820730X">#REF!,#REF!</definedName>
    <definedName name="A125820734J">#REF!,#REF!</definedName>
    <definedName name="A125820738T">#REF!,#REF!</definedName>
    <definedName name="A125820742J">#REF!,#REF!</definedName>
    <definedName name="A125820746T">#REF!,#REF!</definedName>
    <definedName name="A125820750J">#REF!,#REF!</definedName>
    <definedName name="A125820754T">#REF!,#REF!</definedName>
    <definedName name="A125820758A">#REF!,#REF!</definedName>
    <definedName name="A125820762T">#REF!,#REF!</definedName>
    <definedName name="A125820766A">#REF!,#REF!</definedName>
    <definedName name="A125820770T">#REF!,#REF!</definedName>
    <definedName name="A125820774A">#REF!,#REF!</definedName>
    <definedName name="A125820778K">#REF!,#REF!</definedName>
    <definedName name="A125820782A">#REF!,#REF!</definedName>
    <definedName name="A125820786K">#REF!,#REF!</definedName>
    <definedName name="A125820790A">#REF!,#REF!</definedName>
    <definedName name="A125820794K">#REF!,#REF!</definedName>
    <definedName name="A125820798V">#REF!,#REF!</definedName>
    <definedName name="A125820802X">#REF!,#REF!</definedName>
    <definedName name="A125820806J">#REF!,#REF!</definedName>
    <definedName name="A125820810X">#REF!,#REF!</definedName>
    <definedName name="A125820814J">#REF!,#REF!</definedName>
    <definedName name="A125820818T">#REF!,#REF!</definedName>
    <definedName name="A125820822J">#REF!,#REF!</definedName>
    <definedName name="A125820826T">#REF!,#REF!</definedName>
    <definedName name="A125820830J">#REF!,#REF!</definedName>
    <definedName name="A125820834T">#REF!,#REF!</definedName>
    <definedName name="A125820838A">#REF!,#REF!</definedName>
    <definedName name="A125820842T">#REF!,#REF!</definedName>
    <definedName name="A125820846A">#REF!,#REF!</definedName>
    <definedName name="A125820850T">#REF!,#REF!</definedName>
    <definedName name="A125820854A">#REF!,#REF!</definedName>
    <definedName name="A125820858K">#REF!,#REF!</definedName>
    <definedName name="A125820862A">#REF!,#REF!</definedName>
    <definedName name="A125820866K">#REF!,#REF!</definedName>
    <definedName name="A125820870A">#REF!,#REF!</definedName>
    <definedName name="A125820874K">#REF!,#REF!</definedName>
    <definedName name="A125820878V">#REF!,#REF!</definedName>
    <definedName name="A125820882K">#REF!,#REF!</definedName>
    <definedName name="A125820886V">#REF!,#REF!</definedName>
    <definedName name="A125820890K">#REF!,#REF!</definedName>
    <definedName name="A125820894V">#REF!,#REF!</definedName>
    <definedName name="A125820898C">#REF!,#REF!</definedName>
    <definedName name="A125820902J">#REF!,#REF!</definedName>
    <definedName name="A125820906T">#REF!,#REF!</definedName>
    <definedName name="A125820910J">#REF!,#REF!</definedName>
    <definedName name="A125820914T">#REF!,#REF!</definedName>
    <definedName name="A125820918A">#REF!,#REF!</definedName>
    <definedName name="A125820922T">#REF!,#REF!</definedName>
    <definedName name="A125820926A">#REF!,#REF!</definedName>
    <definedName name="A125820930T">#REF!,#REF!</definedName>
    <definedName name="A125820934A">#REF!,#REF!</definedName>
    <definedName name="A125820938K">#REF!,#REF!</definedName>
    <definedName name="A125820942A">#REF!,#REF!</definedName>
    <definedName name="A125820946K">#REF!,#REF!</definedName>
    <definedName name="A125820950A">#REF!,#REF!</definedName>
    <definedName name="A125820954K">#REF!,#REF!</definedName>
    <definedName name="A125820958V">#REF!,#REF!</definedName>
    <definedName name="A125820962K">#REF!,#REF!</definedName>
    <definedName name="A125820966V">#REF!,#REF!</definedName>
    <definedName name="A125820970K">#REF!,#REF!</definedName>
    <definedName name="A125820974V">#REF!,#REF!</definedName>
    <definedName name="A125820978C">#REF!,#REF!</definedName>
    <definedName name="A125820982V">#REF!,#REF!</definedName>
    <definedName name="A125820986C">#REF!,#REF!</definedName>
    <definedName name="A125820990V">#REF!,#REF!</definedName>
    <definedName name="A125820994C">#REF!,#REF!</definedName>
    <definedName name="A125820998L">#REF!,#REF!</definedName>
    <definedName name="A125821002V">#REF!,#REF!</definedName>
    <definedName name="A125821006C">#REF!,#REF!</definedName>
    <definedName name="A125821010V">#REF!,#REF!</definedName>
    <definedName name="A125821014C">#REF!,#REF!</definedName>
    <definedName name="A125821018L">#REF!,#REF!</definedName>
    <definedName name="A125821022C">#REF!,#REF!</definedName>
    <definedName name="A125821026L">#REF!,#REF!</definedName>
    <definedName name="A125821030C">#REF!,#REF!</definedName>
    <definedName name="A125821034L">#REF!,#REF!</definedName>
    <definedName name="A125821038W">#REF!,#REF!</definedName>
    <definedName name="A125821042L">#REF!,#REF!</definedName>
    <definedName name="A125821046W">#REF!,#REF!</definedName>
    <definedName name="A125821050L">#REF!,#REF!</definedName>
    <definedName name="A125821054W">#REF!,#REF!</definedName>
    <definedName name="A125821058F">#REF!,#REF!</definedName>
    <definedName name="A125821062W">#REF!,#REF!</definedName>
    <definedName name="A125821066F">#REF!,#REF!</definedName>
    <definedName name="A125821070W">#REF!,#REF!</definedName>
    <definedName name="A125821074F">#REF!,#REF!</definedName>
    <definedName name="A125821078R">#REF!,#REF!</definedName>
    <definedName name="A125821082F">#REF!,#REF!</definedName>
    <definedName name="A125821086R">#REF!,#REF!</definedName>
    <definedName name="A125821090F">#REF!,#REF!</definedName>
    <definedName name="A125821094R">#REF!,#REF!</definedName>
    <definedName name="A125821098X">#REF!,#REF!</definedName>
    <definedName name="A125821102C">#REF!,#REF!</definedName>
    <definedName name="A125821106L">#REF!,#REF!</definedName>
    <definedName name="A125821110C">#REF!,#REF!</definedName>
    <definedName name="A125821114L">#REF!,#REF!</definedName>
    <definedName name="A125821118W">#REF!,#REF!</definedName>
    <definedName name="A125821122L">#REF!,#REF!</definedName>
    <definedName name="A125821126W">#REF!,#REF!</definedName>
    <definedName name="A125821130L">#REF!,#REF!</definedName>
    <definedName name="A125821134W">#REF!,#REF!</definedName>
    <definedName name="A125821138F">#REF!,#REF!</definedName>
    <definedName name="A125821142W">#REF!,#REF!</definedName>
    <definedName name="A125821146F">#REF!,#REF!</definedName>
    <definedName name="A125821150W">#REF!,#REF!</definedName>
    <definedName name="A125821154F">#REF!,#REF!</definedName>
    <definedName name="A125821158R">#REF!,#REF!</definedName>
    <definedName name="A125821162F">#REF!,#REF!</definedName>
    <definedName name="A125821166R">#REF!,#REF!</definedName>
    <definedName name="A125821170F">#REF!,#REF!</definedName>
    <definedName name="A125821174R">#REF!,#REF!</definedName>
    <definedName name="A125821178X">#REF!,#REF!</definedName>
    <definedName name="A125821182R">#REF!,#REF!</definedName>
    <definedName name="A125821186X">#REF!,#REF!</definedName>
    <definedName name="A125821190R">#REF!,#REF!</definedName>
    <definedName name="A125821194X">#REF!,#REF!</definedName>
    <definedName name="A125821198J">#REF!,#REF!</definedName>
    <definedName name="A125821202L">#REF!,#REF!</definedName>
    <definedName name="A125821206W">#REF!,#REF!</definedName>
    <definedName name="A125821210L">#REF!,#REF!</definedName>
    <definedName name="A125821214W">#REF!,#REF!</definedName>
    <definedName name="A125821218F">#REF!,#REF!</definedName>
    <definedName name="A125821222W">#REF!,#REF!</definedName>
    <definedName name="A125821226F">#REF!,#REF!</definedName>
    <definedName name="A125821230W">#REF!,#REF!</definedName>
    <definedName name="A125821234F">#REF!,#REF!</definedName>
    <definedName name="A125821238R">#REF!,#REF!</definedName>
    <definedName name="A125821242F">#REF!,#REF!</definedName>
    <definedName name="A125821246R">#REF!,#REF!</definedName>
    <definedName name="A125821250F">#REF!,#REF!</definedName>
    <definedName name="A125821254R">#REF!,#REF!</definedName>
    <definedName name="A125821258X">#REF!,#REF!</definedName>
    <definedName name="A125821262R">#REF!,#REF!</definedName>
    <definedName name="A125821266X">#REF!,#REF!</definedName>
    <definedName name="A125821270R">#REF!,#REF!</definedName>
    <definedName name="A125821274X">#REF!,#REF!</definedName>
    <definedName name="A125821278J">#REF!,#REF!</definedName>
    <definedName name="A125821282X">#REF!,#REF!</definedName>
    <definedName name="A125821286J">#REF!,#REF!</definedName>
    <definedName name="A125821290X">#REF!,#REF!</definedName>
    <definedName name="A125821294J">#REF!,#REF!</definedName>
    <definedName name="A125821298T">#REF!,#REF!</definedName>
    <definedName name="A125821302W">#REF!,#REF!</definedName>
    <definedName name="A125821306F">#REF!,#REF!</definedName>
    <definedName name="A125821310W">#REF!,#REF!</definedName>
    <definedName name="A125821314F">#REF!,#REF!</definedName>
    <definedName name="A125828358K">#REF!,#REF!</definedName>
    <definedName name="A125828362A">#REF!,#REF!</definedName>
    <definedName name="A125828366K">#REF!,#REF!</definedName>
    <definedName name="A125828370A">#REF!,#REF!</definedName>
    <definedName name="A125828374K">#REF!,#REF!</definedName>
    <definedName name="A125828378V">#REF!,#REF!</definedName>
    <definedName name="A125828382K">#REF!,#REF!</definedName>
    <definedName name="A125828386V">#REF!,#REF!</definedName>
    <definedName name="A125828390K">#REF!,#REF!</definedName>
    <definedName name="A125828394V">#REF!,#REF!</definedName>
    <definedName name="A125828398C">#REF!,#REF!</definedName>
    <definedName name="A125828402J">#REF!,#REF!</definedName>
    <definedName name="A125828406T">#REF!,#REF!</definedName>
    <definedName name="A125828410J">#REF!,#REF!</definedName>
    <definedName name="A125828414T">#REF!,#REF!</definedName>
    <definedName name="A125828418A">#REF!,#REF!</definedName>
    <definedName name="A125828422T">#REF!,#REF!</definedName>
    <definedName name="A125828426A">#REF!,#REF!</definedName>
    <definedName name="A125828430T">#REF!,#REF!</definedName>
    <definedName name="A125828434A">#REF!,#REF!</definedName>
    <definedName name="A125828438K">#REF!,#REF!</definedName>
    <definedName name="A125828442A">#REF!,#REF!</definedName>
    <definedName name="A125828446K">#REF!,#REF!</definedName>
    <definedName name="A125828450A">#REF!,#REF!</definedName>
    <definedName name="A125828454K">#REF!,#REF!</definedName>
    <definedName name="A125828458V">#REF!,#REF!</definedName>
    <definedName name="A125828462K">#REF!,#REF!</definedName>
    <definedName name="A125828466V">#REF!,#REF!</definedName>
    <definedName name="A125828470K">#REF!,#REF!</definedName>
    <definedName name="A125828474V">#REF!,#REF!</definedName>
    <definedName name="A125828478C">#REF!,#REF!</definedName>
    <definedName name="A125828482V">#REF!,#REF!</definedName>
    <definedName name="A125828486C">#REF!,#REF!</definedName>
    <definedName name="A125828490V">#REF!,#REF!</definedName>
    <definedName name="A125828494C">#REF!,#REF!</definedName>
    <definedName name="A125828498L">#REF!,#REF!</definedName>
    <definedName name="A125828502T">#REF!,#REF!</definedName>
    <definedName name="A125828506A">#REF!,#REF!</definedName>
    <definedName name="A125828510T">#REF!,#REF!</definedName>
    <definedName name="A125828514A">#REF!,#REF!</definedName>
    <definedName name="A125828518K">#REF!,#REF!</definedName>
    <definedName name="A125828522A">#REF!,#REF!</definedName>
    <definedName name="A125828526K">#REF!,#REF!</definedName>
    <definedName name="A125828530A">#REF!,#REF!</definedName>
    <definedName name="A125828534K">#REF!,#REF!</definedName>
    <definedName name="A125828538V">#REF!,#REF!</definedName>
    <definedName name="A125828542K">#REF!,#REF!</definedName>
    <definedName name="A125828546V">#REF!,#REF!</definedName>
    <definedName name="A125828550K">#REF!,#REF!</definedName>
    <definedName name="A125828554V">#REF!,#REF!</definedName>
    <definedName name="A125828558C">#REF!,#REF!</definedName>
    <definedName name="A125828562V">#REF!,#REF!</definedName>
    <definedName name="A125828566C">#REF!,#REF!</definedName>
    <definedName name="A125828570V">#REF!,#REF!</definedName>
    <definedName name="A125828574C">#REF!,#REF!</definedName>
    <definedName name="A125828578L">#REF!,#REF!</definedName>
    <definedName name="A125828582C">#REF!,#REF!</definedName>
    <definedName name="A125828586L">#REF!,#REF!</definedName>
    <definedName name="A125828590C">#REF!,#REF!</definedName>
    <definedName name="A125828594L">#REF!,#REF!</definedName>
    <definedName name="A125828598W">#REF!,#REF!</definedName>
    <definedName name="A125828602A">#REF!,#REF!</definedName>
    <definedName name="A125828606K">#REF!,#REF!</definedName>
    <definedName name="A125828610A">#REF!,#REF!</definedName>
    <definedName name="A125828614K">#REF!,#REF!</definedName>
    <definedName name="A125828618V">#REF!,#REF!</definedName>
    <definedName name="A125828622K">#REF!,#REF!</definedName>
    <definedName name="A125828626V">#REF!,#REF!</definedName>
    <definedName name="A125828630K">#REF!,#REF!</definedName>
    <definedName name="A125828634V">#REF!,#REF!</definedName>
    <definedName name="A125828638C">#REF!,#REF!</definedName>
    <definedName name="A125828642V">#REF!,#REF!</definedName>
    <definedName name="A125828646C">#REF!,#REF!</definedName>
    <definedName name="A125828650V">#REF!,#REF!</definedName>
    <definedName name="A125828654C">#REF!,#REF!</definedName>
    <definedName name="A125828658L">#REF!,#REF!</definedName>
    <definedName name="A125828662C">#REF!,#REF!</definedName>
    <definedName name="A125828666L">#REF!,#REF!</definedName>
    <definedName name="A125828670C">#REF!,#REF!</definedName>
    <definedName name="A125828674L">#REF!,#REF!</definedName>
    <definedName name="A125828678W">#REF!,#REF!</definedName>
    <definedName name="A125828682L">#REF!,#REF!</definedName>
    <definedName name="A125828686W">#REF!,#REF!</definedName>
    <definedName name="A125828690L">#REF!,#REF!</definedName>
    <definedName name="A125828694W">#REF!,#REF!</definedName>
    <definedName name="A125828698F">#REF!,#REF!</definedName>
    <definedName name="A125828702K">#REF!,#REF!</definedName>
    <definedName name="A125828706V">#REF!,#REF!</definedName>
    <definedName name="A125828710K">#REF!,#REF!</definedName>
    <definedName name="A125828714V">#REF!,#REF!</definedName>
    <definedName name="A125828718C">#REF!,#REF!</definedName>
    <definedName name="A125828722V">#REF!,#REF!</definedName>
    <definedName name="A125828726C">#REF!,#REF!</definedName>
    <definedName name="A125828730V">#REF!,#REF!</definedName>
    <definedName name="A125828734C">#REF!,#REF!</definedName>
    <definedName name="A125828738L">#REF!,#REF!</definedName>
    <definedName name="A125828742C">#REF!,#REF!</definedName>
    <definedName name="A125828746L">#REF!,#REF!</definedName>
    <definedName name="A125828750C">#REF!,#REF!</definedName>
    <definedName name="A125828754L">#REF!,#REF!</definedName>
    <definedName name="A125828758W">#REF!,#REF!</definedName>
    <definedName name="A125828762L">#REF!,#REF!</definedName>
    <definedName name="A125828766W">#REF!,#REF!</definedName>
    <definedName name="A125828770L">#REF!,#REF!</definedName>
    <definedName name="A125828774W">#REF!,#REF!</definedName>
    <definedName name="A125828778F">#REF!,#REF!</definedName>
    <definedName name="A125828782W">#REF!,#REF!</definedName>
    <definedName name="A125828786F">#REF!,#REF!</definedName>
    <definedName name="A125828790W">#REF!,#REF!</definedName>
    <definedName name="A125828794F">#REF!,#REF!</definedName>
    <definedName name="A125828798R">#REF!,#REF!</definedName>
    <definedName name="A125828802V">#REF!,#REF!</definedName>
    <definedName name="A125828806C">#REF!,#REF!</definedName>
    <definedName name="A125828810V">#REF!,#REF!</definedName>
    <definedName name="A125828814C">#REF!,#REF!</definedName>
    <definedName name="A125828818L">#REF!,#REF!</definedName>
    <definedName name="A125828822C">#REF!,#REF!</definedName>
    <definedName name="A125828826L">#REF!,#REF!</definedName>
    <definedName name="A125828830C">#REF!,#REF!</definedName>
    <definedName name="A125828834L">#REF!,#REF!</definedName>
    <definedName name="A125828838W">#REF!,#REF!</definedName>
    <definedName name="A125828842L">#REF!,#REF!</definedName>
    <definedName name="A125828846W">#REF!,#REF!</definedName>
    <definedName name="A125828850L">#REF!,#REF!</definedName>
    <definedName name="A125828854W">#REF!,#REF!</definedName>
    <definedName name="A125828858F">#REF!,#REF!</definedName>
    <definedName name="A125828862W">#REF!,#REF!</definedName>
    <definedName name="A125828866F">#REF!,#REF!</definedName>
    <definedName name="A125828870W">#REF!,#REF!</definedName>
    <definedName name="A125828874F">#REF!,#REF!</definedName>
    <definedName name="A125828878R">#REF!,#REF!</definedName>
    <definedName name="A125828882F">#REF!,#REF!</definedName>
    <definedName name="A125828886R">#REF!,#REF!</definedName>
    <definedName name="A125828890F">#REF!,#REF!</definedName>
    <definedName name="A125828894R">#REF!,#REF!</definedName>
    <definedName name="A125828898X">#REF!,#REF!</definedName>
    <definedName name="A125828902C">#REF!,#REF!</definedName>
    <definedName name="A125828906L">#REF!,#REF!</definedName>
    <definedName name="A125828910C">#REF!,#REF!</definedName>
    <definedName name="A125828914L">#REF!,#REF!</definedName>
    <definedName name="A125828918W">#REF!,#REF!</definedName>
    <definedName name="A125828922L">#REF!,#REF!</definedName>
    <definedName name="A125828926W">#REF!,#REF!</definedName>
    <definedName name="A125828930L">#REF!,#REF!</definedName>
    <definedName name="A125828934W">#REF!,#REF!</definedName>
    <definedName name="A125828938F">#REF!,#REF!</definedName>
    <definedName name="A125828942W">#REF!,#REF!</definedName>
    <definedName name="A125828946F">#REF!,#REF!</definedName>
    <definedName name="A125828950W">#REF!,#REF!</definedName>
    <definedName name="A125828954F">#REF!,#REF!</definedName>
    <definedName name="A125828958R">#REF!,#REF!</definedName>
    <definedName name="A125828962F">#REF!,#REF!</definedName>
    <definedName name="A125828966R">#REF!,#REF!</definedName>
    <definedName name="A125828970F">#REF!,#REF!</definedName>
    <definedName name="A125828974R">#REF!,#REF!</definedName>
    <definedName name="A125828978X">#REF!,#REF!</definedName>
    <definedName name="A125828982R">#REF!,#REF!</definedName>
    <definedName name="A125828986X">#REF!,#REF!</definedName>
    <definedName name="A125828990R">#REF!,#REF!</definedName>
    <definedName name="A125828994X">#REF!,#REF!</definedName>
    <definedName name="A125828998J">#REF!,#REF!</definedName>
    <definedName name="A125829002R">#REF!,#REF!</definedName>
    <definedName name="A125829006X">#REF!,#REF!</definedName>
    <definedName name="A125829010R">#REF!,#REF!</definedName>
    <definedName name="A125829014X">#REF!,#REF!</definedName>
    <definedName name="A125829018J">#REF!,#REF!</definedName>
    <definedName name="A125829022X">#REF!,#REF!</definedName>
    <definedName name="A125829026J">#REF!,#REF!</definedName>
    <definedName name="A125829030X">#REF!,#REF!</definedName>
    <definedName name="A125829034J">#REF!,#REF!</definedName>
    <definedName name="A125829038T">#REF!,#REF!</definedName>
    <definedName name="A125829042J">#REF!,#REF!</definedName>
    <definedName name="A125829046T">#REF!,#REF!</definedName>
    <definedName name="A125829050J">#REF!,#REF!</definedName>
    <definedName name="A125829054T">#REF!,#REF!</definedName>
    <definedName name="A125829058A">#REF!,#REF!</definedName>
    <definedName name="A125829062T">#REF!,#REF!</definedName>
    <definedName name="A125829066A">#REF!,#REF!</definedName>
    <definedName name="A125829070T">#REF!,#REF!</definedName>
    <definedName name="A125829074A">#REF!,#REF!</definedName>
    <definedName name="A125829078K">#REF!,#REF!</definedName>
    <definedName name="A125829082A">#REF!,#REF!</definedName>
    <definedName name="A125829086K">#REF!,#REF!</definedName>
    <definedName name="A125829090A">#REF!,#REF!</definedName>
    <definedName name="A125829094K">#REF!,#REF!</definedName>
    <definedName name="A125829098V">#REF!,#REF!</definedName>
    <definedName name="A125829102X">#REF!,#REF!</definedName>
    <definedName name="A125829106J">#REF!,#REF!</definedName>
    <definedName name="A125829110X">#REF!,#REF!</definedName>
    <definedName name="A125829114J">#REF!,#REF!</definedName>
    <definedName name="A125829118T">#REF!,#REF!</definedName>
    <definedName name="A125829122J">#REF!,#REF!</definedName>
    <definedName name="A125829126T">#REF!,#REF!</definedName>
    <definedName name="A125829130J">#REF!,#REF!</definedName>
    <definedName name="A125829134T">#REF!,#REF!</definedName>
    <definedName name="A125829138A">#REF!,#REF!</definedName>
    <definedName name="A125829142T">#REF!,#REF!</definedName>
    <definedName name="A125829146A">#REF!,#REF!</definedName>
    <definedName name="A125829150T">#REF!,#REF!</definedName>
    <definedName name="A125829154A">#REF!,#REF!</definedName>
    <definedName name="A125829158K">#REF!,#REF!</definedName>
    <definedName name="A125829162A">#REF!,#REF!</definedName>
    <definedName name="A125829166K">#REF!,#REF!</definedName>
    <definedName name="A125829170A">#REF!,#REF!</definedName>
    <definedName name="A125829174K">#REF!,#REF!</definedName>
    <definedName name="A125829178V">#REF!,#REF!</definedName>
    <definedName name="A125829182K">#REF!,#REF!</definedName>
    <definedName name="A125829186V">#REF!,#REF!</definedName>
    <definedName name="A125829190K">#REF!,#REF!</definedName>
    <definedName name="A125829194V">#REF!,#REF!</definedName>
    <definedName name="A125829198C">#REF!,#REF!</definedName>
    <definedName name="A125829202J">#REF!,#REF!</definedName>
    <definedName name="A125829206T">#REF!,#REF!</definedName>
    <definedName name="A125829210J">#REF!,#REF!</definedName>
    <definedName name="A125829214T">#REF!,#REF!</definedName>
    <definedName name="A125829218A">#REF!,#REF!</definedName>
    <definedName name="A125829222T">#REF!,#REF!</definedName>
    <definedName name="A125829226A">#REF!,#REF!</definedName>
    <definedName name="A125829230T">#REF!,#REF!</definedName>
    <definedName name="A125829234A">#REF!,#REF!</definedName>
    <definedName name="A125836278K">#REF!,#REF!</definedName>
    <definedName name="A125836282A">#REF!,#REF!</definedName>
    <definedName name="A125836286K">#REF!,#REF!</definedName>
    <definedName name="A125836290A">#REF!,#REF!</definedName>
    <definedName name="A125836294K">#REF!,#REF!</definedName>
    <definedName name="A125836298V">#REF!,#REF!</definedName>
    <definedName name="A125836302X">#REF!,#REF!</definedName>
    <definedName name="A125836306J">#REF!,#REF!</definedName>
    <definedName name="A125836310X">#REF!,#REF!</definedName>
    <definedName name="A125836314J">#REF!,#REF!</definedName>
    <definedName name="A125836318T">#REF!,#REF!</definedName>
    <definedName name="A125836322J">#REF!,#REF!</definedName>
    <definedName name="A125836326T">#REF!,#REF!</definedName>
    <definedName name="A125836330J">#REF!,#REF!</definedName>
    <definedName name="A125836334T">#REF!,#REF!</definedName>
    <definedName name="A125836338A">#REF!,#REF!</definedName>
    <definedName name="A125836342T">#REF!,#REF!</definedName>
    <definedName name="A125836346A">#REF!,#REF!</definedName>
    <definedName name="A125836350T">#REF!,#REF!</definedName>
    <definedName name="A125836354A">#REF!,#REF!</definedName>
    <definedName name="A125836358K">#REF!,#REF!</definedName>
    <definedName name="A125836362A">#REF!,#REF!</definedName>
    <definedName name="A125836366K">#REF!,#REF!</definedName>
    <definedName name="A125836370A">#REF!,#REF!</definedName>
    <definedName name="A125836374K">#REF!,#REF!</definedName>
    <definedName name="A125836378V">#REF!,#REF!</definedName>
    <definedName name="A125836382K">#REF!,#REF!</definedName>
    <definedName name="A125836386V">#REF!,#REF!</definedName>
    <definedName name="A125836390K">#REF!,#REF!</definedName>
    <definedName name="A125836394V">#REF!,#REF!</definedName>
    <definedName name="A125836398C">#REF!,#REF!</definedName>
    <definedName name="A125836402J">#REF!,#REF!</definedName>
    <definedName name="A125836406T">#REF!,#REF!</definedName>
    <definedName name="A125836410J">#REF!,#REF!</definedName>
    <definedName name="A125836414T">#REF!,#REF!</definedName>
    <definedName name="A125836418A">#REF!,#REF!</definedName>
    <definedName name="A125836422T">#REF!,#REF!</definedName>
    <definedName name="A125836426A">#REF!,#REF!</definedName>
    <definedName name="A125836430T">#REF!,#REF!</definedName>
    <definedName name="A125836434A">#REF!,#REF!</definedName>
    <definedName name="A125836438K">#REF!,#REF!</definedName>
    <definedName name="A125836442A">#REF!,#REF!</definedName>
    <definedName name="A125836446K">#REF!,#REF!</definedName>
    <definedName name="A125836450A">#REF!,#REF!</definedName>
    <definedName name="A125836454K">#REF!,#REF!</definedName>
    <definedName name="A125836458V">#REF!,#REF!</definedName>
    <definedName name="A125836462K">#REF!,#REF!</definedName>
    <definedName name="A125836466V">#REF!,#REF!</definedName>
    <definedName name="A125836470K">#REF!,#REF!</definedName>
    <definedName name="A125836474V">#REF!,#REF!</definedName>
    <definedName name="A125836478C">#REF!,#REF!</definedName>
    <definedName name="A125836482V">#REF!,#REF!</definedName>
    <definedName name="A125836486C">#REF!,#REF!</definedName>
    <definedName name="A125836490V">#REF!,#REF!</definedName>
    <definedName name="A125836494C">#REF!,#REF!</definedName>
    <definedName name="A125836498L">#REF!,#REF!</definedName>
    <definedName name="A125836502T">#REF!,#REF!</definedName>
    <definedName name="A125836506A">#REF!,#REF!</definedName>
    <definedName name="A125836510T">#REF!,#REF!</definedName>
    <definedName name="A125836514A">#REF!,#REF!</definedName>
    <definedName name="A125836518K">#REF!,#REF!</definedName>
    <definedName name="A125836522A">#REF!,#REF!</definedName>
    <definedName name="A125836526K">#REF!,#REF!</definedName>
    <definedName name="A125836530A">#REF!,#REF!</definedName>
    <definedName name="A125836534K">#REF!,#REF!</definedName>
    <definedName name="A125836538V">#REF!,#REF!</definedName>
    <definedName name="A125836542K">#REF!,#REF!</definedName>
    <definedName name="A125836546V">#REF!,#REF!</definedName>
    <definedName name="A125836550K">#REF!,#REF!</definedName>
    <definedName name="A125836554V">#REF!,#REF!</definedName>
    <definedName name="A125836558C">#REF!,#REF!</definedName>
    <definedName name="A125836562V">#REF!,#REF!</definedName>
    <definedName name="A125836566C">#REF!,#REF!</definedName>
    <definedName name="A125836570V">#REF!,#REF!</definedName>
    <definedName name="A125836574C">#REF!,#REF!</definedName>
    <definedName name="A125836578L">#REF!,#REF!</definedName>
    <definedName name="A125836582C">#REF!,#REF!</definedName>
    <definedName name="A125836586L">#REF!,#REF!</definedName>
    <definedName name="A125836590C">#REF!,#REF!</definedName>
    <definedName name="A125836594L">#REF!,#REF!</definedName>
    <definedName name="A125836598W">#REF!,#REF!</definedName>
    <definedName name="A125836602A">#REF!,#REF!</definedName>
    <definedName name="A125836606K">#REF!,#REF!</definedName>
    <definedName name="A125836610A">#REF!,#REF!</definedName>
    <definedName name="A125836614K">#REF!,#REF!</definedName>
    <definedName name="A125836618V">#REF!,#REF!</definedName>
    <definedName name="A125836622K">#REF!,#REF!</definedName>
    <definedName name="A125836626V">#REF!,#REF!</definedName>
    <definedName name="A125836630K">#REF!,#REF!</definedName>
    <definedName name="A125836634V">#REF!,#REF!</definedName>
    <definedName name="A125836638C">#REF!,#REF!</definedName>
    <definedName name="A125836642V">#REF!,#REF!</definedName>
    <definedName name="A125836646C">#REF!,#REF!</definedName>
    <definedName name="A125836650V">#REF!,#REF!</definedName>
    <definedName name="A125836654C">#REF!,#REF!</definedName>
    <definedName name="A125836658L">#REF!,#REF!</definedName>
    <definedName name="A125836662C">#REF!,#REF!</definedName>
    <definedName name="A125836666L">#REF!,#REF!</definedName>
    <definedName name="A125836670C">#REF!,#REF!</definedName>
    <definedName name="A125836674L">#REF!,#REF!</definedName>
    <definedName name="A125836678W">#REF!,#REF!</definedName>
    <definedName name="A125836682L">#REF!,#REF!</definedName>
    <definedName name="A125836686W">#REF!,#REF!</definedName>
    <definedName name="A125836690L">#REF!,#REF!</definedName>
    <definedName name="A125836694W">#REF!,#REF!</definedName>
    <definedName name="A125836698F">#REF!,#REF!</definedName>
    <definedName name="A125836702K">#REF!,#REF!</definedName>
    <definedName name="A125836706V">#REF!,#REF!</definedName>
    <definedName name="A125836710K">#REF!,#REF!</definedName>
    <definedName name="A125836714V">#REF!,#REF!</definedName>
    <definedName name="A125836718C">#REF!,#REF!</definedName>
    <definedName name="A125836722V">#REF!,#REF!</definedName>
    <definedName name="A125836726C">#REF!,#REF!</definedName>
    <definedName name="A125836730V">#REF!,#REF!</definedName>
    <definedName name="A125836734C">#REF!,#REF!</definedName>
    <definedName name="A125836738L">#REF!,#REF!</definedName>
    <definedName name="A125836742C">#REF!,#REF!</definedName>
    <definedName name="A125836746L">#REF!,#REF!</definedName>
    <definedName name="A125836750C">#REF!,#REF!</definedName>
    <definedName name="A125836754L">#REF!,#REF!</definedName>
    <definedName name="A125836758W">#REF!,#REF!</definedName>
    <definedName name="A125836762L">#REF!,#REF!</definedName>
    <definedName name="A125836766W">#REF!,#REF!</definedName>
    <definedName name="A125836770L">#REF!,#REF!</definedName>
    <definedName name="A125836774W">#REF!,#REF!</definedName>
    <definedName name="A125836778F">#REF!,#REF!</definedName>
    <definedName name="A125836782W">#REF!,#REF!</definedName>
    <definedName name="A125836786F">#REF!,#REF!</definedName>
    <definedName name="A125836790W">#REF!,#REF!</definedName>
    <definedName name="A125836794F">#REF!,#REF!</definedName>
    <definedName name="A125836798R">#REF!,#REF!</definedName>
    <definedName name="A125836802V">#REF!,#REF!</definedName>
    <definedName name="A125836806C">#REF!,#REF!</definedName>
    <definedName name="A125836810V">#REF!,#REF!</definedName>
    <definedName name="A125836814C">#REF!,#REF!</definedName>
    <definedName name="A125836818L">#REF!,#REF!</definedName>
    <definedName name="A125836822C">#REF!,#REF!</definedName>
    <definedName name="A125836826L">#REF!,#REF!</definedName>
    <definedName name="A125836830C">#REF!,#REF!</definedName>
    <definedName name="A125836834L">#REF!,#REF!</definedName>
    <definedName name="A125836838W">#REF!,#REF!</definedName>
    <definedName name="A125836842L">#REF!,#REF!</definedName>
    <definedName name="A125836846W">#REF!,#REF!</definedName>
    <definedName name="A125836850L">#REF!,#REF!</definedName>
    <definedName name="A125836854W">#REF!,#REF!</definedName>
    <definedName name="A125836858F">#REF!,#REF!</definedName>
    <definedName name="A125836862W">#REF!,#REF!</definedName>
    <definedName name="A125836866F">#REF!,#REF!</definedName>
    <definedName name="A125836870W">#REF!,#REF!</definedName>
    <definedName name="A125836874F">#REF!,#REF!</definedName>
    <definedName name="A125836878R">#REF!,#REF!</definedName>
    <definedName name="A125836882F">#REF!,#REF!</definedName>
    <definedName name="A125836886R">#REF!,#REF!</definedName>
    <definedName name="A125836890F">#REF!,#REF!</definedName>
    <definedName name="A125836894R">#REF!,#REF!</definedName>
    <definedName name="A125836898X">#REF!,#REF!</definedName>
    <definedName name="A125836902C">#REF!,#REF!</definedName>
    <definedName name="A125836906L">#REF!,#REF!</definedName>
    <definedName name="A125836910C">#REF!,#REF!</definedName>
    <definedName name="A125836914L">#REF!,#REF!</definedName>
    <definedName name="A125836918W">#REF!,#REF!</definedName>
    <definedName name="A125836922L">#REF!,#REF!</definedName>
    <definedName name="A125836926W">#REF!,#REF!</definedName>
    <definedName name="A125836930L">#REF!,#REF!</definedName>
    <definedName name="A125836934W">#REF!,#REF!</definedName>
    <definedName name="A125836938F">#REF!,#REF!</definedName>
    <definedName name="A125836942W">#REF!,#REF!</definedName>
    <definedName name="A125836946F">#REF!,#REF!</definedName>
    <definedName name="A125836950W">#REF!,#REF!</definedName>
    <definedName name="A125836954F">#REF!,#REF!</definedName>
    <definedName name="A125836958R">#REF!,#REF!</definedName>
    <definedName name="A125836962F">#REF!,#REF!</definedName>
    <definedName name="A125836966R">#REF!,#REF!</definedName>
    <definedName name="A125836970F">#REF!,#REF!</definedName>
    <definedName name="A125836974R">#REF!,#REF!</definedName>
    <definedName name="A125836978X">#REF!,#REF!</definedName>
    <definedName name="A125836982R">#REF!,#REF!</definedName>
    <definedName name="A125836986X">#REF!,#REF!</definedName>
    <definedName name="A125836990R">#REF!,#REF!</definedName>
    <definedName name="A125836994X">#REF!,#REF!</definedName>
    <definedName name="A125836998J">#REF!,#REF!</definedName>
    <definedName name="A125837002R">#REF!,#REF!</definedName>
    <definedName name="A125837006X">#REF!,#REF!</definedName>
    <definedName name="A125837010R">#REF!,#REF!</definedName>
    <definedName name="A125837014X">#REF!,#REF!</definedName>
    <definedName name="A125837018J">#REF!,#REF!</definedName>
    <definedName name="A125837022X">#REF!,#REF!</definedName>
    <definedName name="A125837026J">#REF!,#REF!</definedName>
    <definedName name="A125837030X">#REF!,#REF!</definedName>
    <definedName name="A125837034J">#REF!,#REF!</definedName>
    <definedName name="A125837038T">#REF!,#REF!</definedName>
    <definedName name="A125837042J">#REF!,#REF!</definedName>
    <definedName name="A125837046T">#REF!,#REF!</definedName>
    <definedName name="A125837050J">#REF!,#REF!</definedName>
    <definedName name="A125837054T">#REF!,#REF!</definedName>
    <definedName name="A125837058A">#REF!,#REF!</definedName>
    <definedName name="A125837062T">#REF!,#REF!</definedName>
    <definedName name="A125837066A">#REF!,#REF!</definedName>
    <definedName name="A125837070T">#REF!,#REF!</definedName>
    <definedName name="A125837074A">#REF!,#REF!</definedName>
    <definedName name="A125837078K">#REF!,#REF!</definedName>
    <definedName name="A125837082A">#REF!,#REF!</definedName>
    <definedName name="A125837086K">#REF!,#REF!</definedName>
    <definedName name="A125837090A">#REF!,#REF!</definedName>
    <definedName name="A125837094K">#REF!,#REF!</definedName>
    <definedName name="A125837098V">#REF!,#REF!</definedName>
    <definedName name="A125837102X">#REF!,#REF!</definedName>
    <definedName name="A125837106J">#REF!,#REF!</definedName>
    <definedName name="A125837110X">#REF!,#REF!</definedName>
    <definedName name="A125837114J">#REF!,#REF!</definedName>
    <definedName name="A125837118T">#REF!,#REF!</definedName>
    <definedName name="A125837122J">#REF!,#REF!</definedName>
    <definedName name="A125837126T">#REF!,#REF!</definedName>
    <definedName name="A125837130J">#REF!,#REF!</definedName>
    <definedName name="A125837134T">#REF!,#REF!</definedName>
    <definedName name="A125837138A">#REF!,#REF!</definedName>
    <definedName name="A125837142T">#REF!,#REF!</definedName>
    <definedName name="A125837146A">#REF!,#REF!</definedName>
    <definedName name="A125837150T">#REF!,#REF!</definedName>
    <definedName name="A125837154A">#REF!,#REF!</definedName>
    <definedName name="A125844198K">Data1!$BG$1:$BG$10,Data1!$BG$11:$BG$19</definedName>
    <definedName name="A125844198K_Data">Data1!$BG$11:$BG$19</definedName>
    <definedName name="A125844198K_Latest">Data1!$BG$19</definedName>
    <definedName name="A125844202R">Data1!$Z$1:$Z$10,Data1!$Z$11:$Z$19</definedName>
    <definedName name="A125844202R_Data">Data1!$Z$11:$Z$19</definedName>
    <definedName name="A125844202R_Latest">Data1!$Z$19</definedName>
    <definedName name="A125844206X">Data1!$HP$1:$HP$10,Data1!$HP$11:$HP$19</definedName>
    <definedName name="A125844206X_Data">Data1!$HP$11:$HP$19</definedName>
    <definedName name="A125844206X_Latest">Data1!$HP$19</definedName>
    <definedName name="A125844210R">Data1!$GI$1:$GI$10,Data1!$GI$11:$GI$19</definedName>
    <definedName name="A125844210R_Data">Data1!$GI$11:$GI$19</definedName>
    <definedName name="A125844210R_Latest">Data1!$GI$19</definedName>
    <definedName name="A125844214X">Data2!$AN$1:$AN$10,Data2!$AN$11:$AN$19</definedName>
    <definedName name="A125844214X_Data">Data2!$AN$11:$AN$19</definedName>
    <definedName name="A125844214X_Latest">Data2!$AN$19</definedName>
    <definedName name="A125844218J">Data2!$EI$1:$EI$10,Data2!$EI$11:$EI$19</definedName>
    <definedName name="A125844218J_Data">Data2!$EI$11:$EI$19</definedName>
    <definedName name="A125844218J_Latest">Data2!$EI$19</definedName>
    <definedName name="A125844222X">Data2!$FP$1:$FP$10,Data2!$FP$11:$FP$19</definedName>
    <definedName name="A125844222X_Data">Data2!$FP$11:$FP$19</definedName>
    <definedName name="A125844222X_Latest">Data2!$FP$19</definedName>
    <definedName name="A125844226J">Data2!$GW$1:$GW$10,Data2!$GW$11:$GW$19</definedName>
    <definedName name="A125844226J_Data">Data2!$GW$11:$GW$19</definedName>
    <definedName name="A125844226J_Latest">Data2!$GW$19</definedName>
    <definedName name="A125844230X">Data1!$DU$1:$DU$10,Data1!$DU$11:$DU$19</definedName>
    <definedName name="A125844230X_Data">Data1!$DU$11:$DU$19</definedName>
    <definedName name="A125844230X_Latest">Data1!$DU$19</definedName>
    <definedName name="A125844234J">Data2!$G$1:$G$10,Data2!$G$11:$G$19</definedName>
    <definedName name="A125844234J_Data">Data2!$G$11:$G$19</definedName>
    <definedName name="A125844234J_Latest">Data2!$G$19</definedName>
    <definedName name="A125844238T">Data2!$BU$1:$BU$10,Data2!$BU$11:$BU$19</definedName>
    <definedName name="A125844238T_Data">Data2!$BU$11:$BU$19</definedName>
    <definedName name="A125844238T_Latest">Data2!$BU$19</definedName>
    <definedName name="A125844242J">Data2!$DB$1:$DB$10,Data2!$DB$11:$DB$19</definedName>
    <definedName name="A125844242J_Data">Data2!$DB$11:$DB$19</definedName>
    <definedName name="A125844242J_Latest">Data2!$DB$19</definedName>
    <definedName name="A125844246T">Data1!$CN$1:$CN$10,Data1!$CN$11:$CN$19</definedName>
    <definedName name="A125844246T_Data">Data1!$CN$11:$CN$19</definedName>
    <definedName name="A125844246T_Latest">Data1!$CN$19</definedName>
    <definedName name="A125844250J">Data1!$FB$1:$FB$10,Data1!$FB$11:$FB$19</definedName>
    <definedName name="A125844250J_Data">Data1!$FB$11:$FB$19</definedName>
    <definedName name="A125844250J_Latest">Data1!$FB$19</definedName>
    <definedName name="A125844254T">Data1!$AO$1:$AO$10,Data1!$AO$11:$AO$19</definedName>
    <definedName name="A125844254T_Data">Data1!$AO$11:$AO$19</definedName>
    <definedName name="A125844254T_Latest">Data1!$AO$19</definedName>
    <definedName name="A125844258A">Data1!$H$1:$H$10,Data1!$H$11:$H$19</definedName>
    <definedName name="A125844258A_Data">Data1!$H$11:$H$19</definedName>
    <definedName name="A125844258A_Latest">Data1!$H$19</definedName>
    <definedName name="A125844262T">Data1!$GX$1:$GX$10,Data1!$GX$11:$GX$19</definedName>
    <definedName name="A125844262T_Data">Data1!$GX$11:$GX$19</definedName>
    <definedName name="A125844262T_Latest">Data1!$GX$19</definedName>
    <definedName name="A125844266A">Data1!$FQ$1:$FQ$10,Data1!$FQ$11:$FQ$19</definedName>
    <definedName name="A125844266A_Data">Data1!$FQ$11:$FQ$19</definedName>
    <definedName name="A125844266A_Latest">Data1!$FQ$19</definedName>
    <definedName name="A125844270T">Data2!$V$1:$V$10,Data2!$V$11:$V$19</definedName>
    <definedName name="A125844270T_Data">Data2!$V$11:$V$19</definedName>
    <definedName name="A125844270T_Latest">Data2!$V$19</definedName>
    <definedName name="A125844274A">Data2!$DQ$1:$DQ$10,Data2!$DQ$11:$DQ$19</definedName>
    <definedName name="A125844274A_Data">Data2!$DQ$11:$DQ$19</definedName>
    <definedName name="A125844274A_Latest">Data2!$DQ$19</definedName>
    <definedName name="A125844278K">Data2!$EX$1:$EX$10,Data2!$EX$11:$EX$19</definedName>
    <definedName name="A125844278K_Data">Data2!$EX$11:$EX$19</definedName>
    <definedName name="A125844278K_Latest">Data2!$EX$19</definedName>
    <definedName name="A125844282A">Data2!$GE$1:$GE$10,Data2!$GE$11:$GE$19</definedName>
    <definedName name="A125844282A_Data">Data2!$GE$11:$GE$19</definedName>
    <definedName name="A125844282A_Latest">Data2!$GE$19</definedName>
    <definedName name="A125844286K">Data1!$DC$1:$DC$10,Data1!$DC$11:$DC$19</definedName>
    <definedName name="A125844286K_Data">Data1!$DC$11:$DC$19</definedName>
    <definedName name="A125844286K_Latest">Data1!$DC$19</definedName>
    <definedName name="A125844290A">Data1!$IE$1:$IE$10,Data1!$IE$11:$IE$19</definedName>
    <definedName name="A125844290A_Data">Data1!$IE$11:$IE$19</definedName>
    <definedName name="A125844290A_Latest">Data1!$IE$19</definedName>
    <definedName name="A125844294K">Data2!$BC$1:$BC$10,Data2!$BC$11:$BC$19</definedName>
    <definedName name="A125844294K_Data">Data2!$BC$11:$BC$19</definedName>
    <definedName name="A125844294K_Latest">Data2!$BC$19</definedName>
    <definedName name="A125844298V">Data2!$CJ$1:$CJ$10,Data2!$CJ$11:$CJ$19</definedName>
    <definedName name="A125844298V_Data">Data2!$CJ$11:$CJ$19</definedName>
    <definedName name="A125844298V_Latest">Data2!$CJ$19</definedName>
    <definedName name="A125844302X">Data1!$BV$1:$BV$10,Data1!$BV$11:$BV$19</definedName>
    <definedName name="A125844302X_Data">Data1!$BV$11:$BV$19</definedName>
    <definedName name="A125844302X_Latest">Data1!$BV$19</definedName>
    <definedName name="A125844306J">Data1!$EJ$1:$EJ$10,Data1!$EJ$11:$EJ$19</definedName>
    <definedName name="A125844306J_Data">Data1!$EJ$11:$EJ$19</definedName>
    <definedName name="A125844306J_Latest">Data1!$EJ$19</definedName>
    <definedName name="A125844310X">Data1!$AX$1:$AX$10,Data1!$AX$11:$AX$19</definedName>
    <definedName name="A125844310X_Data">Data1!$AX$11:$AX$19</definedName>
    <definedName name="A125844310X_Latest">Data1!$AX$19</definedName>
    <definedName name="A125844314J">Data1!$Q$1:$Q$10,Data1!$Q$11:$Q$19</definedName>
    <definedName name="A125844314J_Data">Data1!$Q$11:$Q$19</definedName>
    <definedName name="A125844314J_Latest">Data1!$Q$19</definedName>
    <definedName name="A125844318T">Data1!$HG$1:$HG$10,Data1!$HG$11:$HG$19</definedName>
    <definedName name="A125844318T_Data">Data1!$HG$11:$HG$19</definedName>
    <definedName name="A125844318T_Latest">Data1!$HG$19</definedName>
    <definedName name="A125844322J">Data1!$FZ$1:$FZ$10,Data1!$FZ$11:$FZ$19</definedName>
    <definedName name="A125844322J_Data">Data1!$FZ$11:$FZ$19</definedName>
    <definedName name="A125844322J_Latest">Data1!$FZ$19</definedName>
    <definedName name="A125844326T">Data2!$AE$1:$AE$10,Data2!$AE$11:$AE$19</definedName>
    <definedName name="A125844326T_Data">Data2!$AE$11:$AE$19</definedName>
    <definedName name="A125844326T_Latest">Data2!$AE$19</definedName>
    <definedName name="A125844330J">Data2!$DZ$1:$DZ$10,Data2!$DZ$11:$DZ$19</definedName>
    <definedName name="A125844330J_Data">Data2!$DZ$11:$DZ$19</definedName>
    <definedName name="A125844330J_Latest">Data2!$DZ$19</definedName>
    <definedName name="A125844334T">Data2!$FG$1:$FG$10,Data2!$FG$11:$FG$19</definedName>
    <definedName name="A125844334T_Data">Data2!$FG$11:$FG$19</definedName>
    <definedName name="A125844334T_Latest">Data2!$FG$19</definedName>
    <definedName name="A125844338A">Data2!$GN$1:$GN$10,Data2!$GN$11:$GN$19</definedName>
    <definedName name="A125844338A_Data">Data2!$GN$11:$GN$19</definedName>
    <definedName name="A125844338A_Latest">Data2!$GN$19</definedName>
    <definedName name="A125844342T">Data1!$DL$1:$DL$10,Data1!$DL$11:$DL$19</definedName>
    <definedName name="A125844342T_Data">Data1!$DL$11:$DL$19</definedName>
    <definedName name="A125844342T_Latest">Data1!$DL$19</definedName>
    <definedName name="A125844346A">Data1!$IN$1:$IN$10,Data1!$IN$11:$IN$19</definedName>
    <definedName name="A125844346A_Data">Data1!$IN$11:$IN$19</definedName>
    <definedName name="A125844346A_Latest">Data1!$IN$19</definedName>
    <definedName name="A125844350T">Data2!$BL$1:$BL$10,Data2!$BL$11:$BL$19</definedName>
    <definedName name="A125844350T_Data">Data2!$BL$11:$BL$19</definedName>
    <definedName name="A125844350T_Latest">Data2!$BL$19</definedName>
    <definedName name="A125844354A">Data2!$CS$1:$CS$10,Data2!$CS$11:$CS$19</definedName>
    <definedName name="A125844354A_Data">Data2!$CS$11:$CS$19</definedName>
    <definedName name="A125844354A_Latest">Data2!$CS$19</definedName>
    <definedName name="A125844358K">Data1!$CE$1:$CE$10,Data1!$CE$11:$CE$19</definedName>
    <definedName name="A125844358K_Data">Data1!$CE$11:$CE$19</definedName>
    <definedName name="A125844358K_Latest">Data1!$CE$19</definedName>
    <definedName name="A125844362A">Data1!$ES$1:$ES$10,Data1!$ES$11:$ES$19</definedName>
    <definedName name="A125844362A_Data">Data1!$ES$11:$ES$19</definedName>
    <definedName name="A125844362A_Latest">Data1!$ES$19</definedName>
    <definedName name="A125844366K">Data1!$BA$1:$BA$10,Data1!$BA$11:$BA$19</definedName>
    <definedName name="A125844366K_Data">Data1!$BA$11:$BA$19</definedName>
    <definedName name="A125844366K_Latest">Data1!$BA$19</definedName>
    <definedName name="A125844370A">Data1!$T$1:$T$10,Data1!$T$11:$T$19</definedName>
    <definedName name="A125844370A_Data">Data1!$T$11:$T$19</definedName>
    <definedName name="A125844370A_Latest">Data1!$T$19</definedName>
    <definedName name="A125844374K">Data1!$HJ$1:$HJ$10,Data1!$HJ$11:$HJ$19</definedName>
    <definedName name="A125844374K_Data">Data1!$HJ$11:$HJ$19</definedName>
    <definedName name="A125844374K_Latest">Data1!$HJ$19</definedName>
    <definedName name="A125844378V">Data1!$GC$1:$GC$10,Data1!$GC$11:$GC$19</definedName>
    <definedName name="A125844378V_Data">Data1!$GC$11:$GC$19</definedName>
    <definedName name="A125844378V_Latest">Data1!$GC$19</definedName>
    <definedName name="A125844382K">Data2!$AH$1:$AH$10,Data2!$AH$11:$AH$19</definedName>
    <definedName name="A125844382K_Data">Data2!$AH$11:$AH$19</definedName>
    <definedName name="A125844382K_Latest">Data2!$AH$19</definedName>
    <definedName name="A125844386V">Data2!$EC$1:$EC$10,Data2!$EC$11:$EC$19</definedName>
    <definedName name="A125844386V_Data">Data2!$EC$11:$EC$19</definedName>
    <definedName name="A125844386V_Latest">Data2!$EC$19</definedName>
    <definedName name="A125844390K">Data2!$FJ$1:$FJ$10,Data2!$FJ$11:$FJ$19</definedName>
    <definedName name="A125844390K_Data">Data2!$FJ$11:$FJ$19</definedName>
    <definedName name="A125844390K_Latest">Data2!$FJ$19</definedName>
    <definedName name="A125844394V">Data2!$GQ$1:$GQ$10,Data2!$GQ$11:$GQ$19</definedName>
    <definedName name="A125844394V_Data">Data2!$GQ$11:$GQ$19</definedName>
    <definedName name="A125844394V_Latest">Data2!$GQ$19</definedName>
    <definedName name="A125844398C">Data1!$DO$1:$DO$10,Data1!$DO$11:$DO$19</definedName>
    <definedName name="A125844398C_Data">Data1!$DO$11:$DO$19</definedName>
    <definedName name="A125844398C_Latest">Data1!$DO$19</definedName>
    <definedName name="A125844402J">Data1!$IQ$1:$IQ$10,Data1!$IQ$11:$IQ$19</definedName>
    <definedName name="A125844402J_Data">Data1!$IQ$11:$IQ$19</definedName>
    <definedName name="A125844402J_Latest">Data1!$IQ$19</definedName>
    <definedName name="A125844406T">Data2!$BO$1:$BO$10,Data2!$BO$11:$BO$19</definedName>
    <definedName name="A125844406T_Data">Data2!$BO$11:$BO$19</definedName>
    <definedName name="A125844406T_Latest">Data2!$BO$19</definedName>
    <definedName name="A125844410J">Data2!$CV$1:$CV$10,Data2!$CV$11:$CV$19</definedName>
    <definedName name="A125844410J_Data">Data2!$CV$11:$CV$19</definedName>
    <definedName name="A125844410J_Latest">Data2!$CV$19</definedName>
    <definedName name="A125844414T">Data1!$CH$1:$CH$10,Data1!$CH$11:$CH$19</definedName>
    <definedName name="A125844414T_Data">Data1!$CH$11:$CH$19</definedName>
    <definedName name="A125844414T_Latest">Data1!$CH$19</definedName>
    <definedName name="A125844418A">Data1!$EV$1:$EV$10,Data1!$EV$11:$EV$19</definedName>
    <definedName name="A125844418A_Data">Data1!$EV$11:$EV$19</definedName>
    <definedName name="A125844418A_Latest">Data1!$EV$19</definedName>
    <definedName name="A125844422T">Data1!$BD$1:$BD$10,Data1!$BD$11:$BD$19</definedName>
    <definedName name="A125844422T_Data">Data1!$BD$11:$BD$19</definedName>
    <definedName name="A125844422T_Latest">Data1!$BD$19</definedName>
    <definedName name="A125844426A">Data1!$W$1:$W$10,Data1!$W$11:$W$19</definedName>
    <definedName name="A125844426A_Data">Data1!$W$11:$W$19</definedName>
    <definedName name="A125844426A_Latest">Data1!$W$19</definedName>
    <definedName name="A125844430T">Data1!$HM$1:$HM$10,Data1!$HM$11:$HM$19</definedName>
    <definedName name="A125844430T_Data">Data1!$HM$11:$HM$19</definedName>
    <definedName name="A125844430T_Latest">Data1!$HM$19</definedName>
    <definedName name="A125844434A">Data1!$GF$1:$GF$10,Data1!$GF$11:$GF$19</definedName>
    <definedName name="A125844434A_Data">Data1!$GF$11:$GF$19</definedName>
    <definedName name="A125844434A_Latest">Data1!$GF$19</definedName>
    <definedName name="A125844438K">Data2!$AK$1:$AK$10,Data2!$AK$11:$AK$19</definedName>
    <definedName name="A125844438K_Data">Data2!$AK$11:$AK$19</definedName>
    <definedName name="A125844438K_Latest">Data2!$AK$19</definedName>
    <definedName name="A125844442A">Data2!$EF$1:$EF$10,Data2!$EF$11:$EF$19</definedName>
    <definedName name="A125844442A_Data">Data2!$EF$11:$EF$19</definedName>
    <definedName name="A125844442A_Latest">Data2!$EF$19</definedName>
    <definedName name="A125844446K">Data2!$FM$1:$FM$10,Data2!$FM$11:$FM$19</definedName>
    <definedName name="A125844446K_Data">Data2!$FM$11:$FM$19</definedName>
    <definedName name="A125844446K_Latest">Data2!$FM$19</definedName>
    <definedName name="A125844450A">Data2!$GT$1:$GT$10,Data2!$GT$11:$GT$19</definedName>
    <definedName name="A125844450A_Data">Data2!$GT$11:$GT$19</definedName>
    <definedName name="A125844450A_Latest">Data2!$GT$19</definedName>
    <definedName name="A125844454K">Data1!$DR$1:$DR$10,Data1!$DR$11:$DR$19</definedName>
    <definedName name="A125844454K_Data">Data1!$DR$11:$DR$19</definedName>
    <definedName name="A125844454K_Latest">Data1!$DR$19</definedName>
    <definedName name="A125844458V">Data2!$D$1:$D$10,Data2!$D$11:$D$19</definedName>
    <definedName name="A125844458V_Data">Data2!$D$11:$D$19</definedName>
    <definedName name="A125844458V_Latest">Data2!$D$19</definedName>
    <definedName name="A125844462K">Data2!$BR$1:$BR$10,Data2!$BR$11:$BR$19</definedName>
    <definedName name="A125844462K_Data">Data2!$BR$11:$BR$19</definedName>
    <definedName name="A125844462K_Latest">Data2!$BR$19</definedName>
    <definedName name="A125844466V">Data2!$CY$1:$CY$10,Data2!$CY$11:$CY$19</definedName>
    <definedName name="A125844466V_Data">Data2!$CY$11:$CY$19</definedName>
    <definedName name="A125844466V_Latest">Data2!$CY$19</definedName>
    <definedName name="A125844470K">Data1!$CK$1:$CK$10,Data1!$CK$11:$CK$19</definedName>
    <definedName name="A125844470K_Data">Data1!$CK$11:$CK$19</definedName>
    <definedName name="A125844470K_Latest">Data1!$CK$19</definedName>
    <definedName name="A125844474V">Data1!$EY$1:$EY$10,Data1!$EY$11:$EY$19</definedName>
    <definedName name="A125844474V_Data">Data1!$EY$11:$EY$19</definedName>
    <definedName name="A125844474V_Latest">Data1!$EY$19</definedName>
    <definedName name="A125844478C">Data1!$BM$1:$BM$10,Data1!$BM$11:$BM$19</definedName>
    <definedName name="A125844478C_Data">Data1!$BM$11:$BM$19</definedName>
    <definedName name="A125844478C_Latest">Data1!$BM$19</definedName>
    <definedName name="A125844482V">Data1!$AF$1:$AF$10,Data1!$AF$11:$AF$19</definedName>
    <definedName name="A125844482V_Data">Data1!$AF$11:$AF$19</definedName>
    <definedName name="A125844482V_Latest">Data1!$AF$19</definedName>
    <definedName name="A125844486C">Data1!$HV$1:$HV$10,Data1!$HV$11:$HV$19</definedName>
    <definedName name="A125844486C_Data">Data1!$HV$11:$HV$19</definedName>
    <definedName name="A125844486C_Latest">Data1!$HV$19</definedName>
    <definedName name="A125844490V">Data1!$GO$1:$GO$10,Data1!$GO$11:$GO$19</definedName>
    <definedName name="A125844490V_Data">Data1!$GO$11:$GO$19</definedName>
    <definedName name="A125844490V_Latest">Data1!$GO$19</definedName>
    <definedName name="A125844494C">Data2!$AT$1:$AT$10,Data2!$AT$11:$AT$19</definedName>
    <definedName name="A125844494C_Data">Data2!$AT$11:$AT$19</definedName>
    <definedName name="A125844494C_Latest">Data2!$AT$19</definedName>
    <definedName name="A125844498L">Data2!$EO$1:$EO$10,Data2!$EO$11:$EO$19</definedName>
    <definedName name="A125844498L_Data">Data2!$EO$11:$EO$19</definedName>
    <definedName name="A125844498L_Latest">Data2!$EO$19</definedName>
    <definedName name="A125844502T">Data2!$FV$1:$FV$10,Data2!$FV$11:$FV$19</definedName>
    <definedName name="A125844502T_Data">Data2!$FV$11:$FV$19</definedName>
    <definedName name="A125844502T_Latest">Data2!$FV$19</definedName>
    <definedName name="A125844506A">Data2!$HC$1:$HC$10,Data2!$HC$11:$HC$19</definedName>
    <definedName name="A125844506A_Data">Data2!$HC$11:$HC$19</definedName>
    <definedName name="A125844506A_Latest">Data2!$HC$19</definedName>
    <definedName name="A125844510T">Data1!$EA$1:$EA$10,Data1!$EA$11:$EA$19</definedName>
    <definedName name="A125844510T_Data">Data1!$EA$11:$EA$19</definedName>
    <definedName name="A125844510T_Latest">Data1!$EA$19</definedName>
    <definedName name="A125844514A">Data2!$M$1:$M$10,Data2!$M$11:$M$19</definedName>
    <definedName name="A125844514A_Data">Data2!$M$11:$M$19</definedName>
    <definedName name="A125844514A_Latest">Data2!$M$19</definedName>
    <definedName name="A125844518K">Data2!$CA$1:$CA$10,Data2!$CA$11:$CA$19</definedName>
    <definedName name="A125844518K_Data">Data2!$CA$11:$CA$19</definedName>
    <definedName name="A125844518K_Latest">Data2!$CA$19</definedName>
    <definedName name="A125844522A">Data2!$DH$1:$DH$10,Data2!$DH$11:$DH$19</definedName>
    <definedName name="A125844522A_Data">Data2!$DH$11:$DH$19</definedName>
    <definedName name="A125844522A_Latest">Data2!$DH$19</definedName>
    <definedName name="A125844526K">Data1!$CT$1:$CT$10,Data1!$CT$11:$CT$19</definedName>
    <definedName name="A125844526K_Data">Data1!$CT$11:$CT$19</definedName>
    <definedName name="A125844526K_Latest">Data1!$CT$19</definedName>
    <definedName name="A125844530A">Data1!$FH$1:$FH$10,Data1!$FH$11:$FH$19</definedName>
    <definedName name="A125844530A_Data">Data1!$FH$11:$FH$19</definedName>
    <definedName name="A125844530A_Latest">Data1!$FH$19</definedName>
    <definedName name="A125844534K">Data1!$AL$1:$AL$10,Data1!$AL$11:$AL$19</definedName>
    <definedName name="A125844534K_Data">Data1!$AL$11:$AL$19</definedName>
    <definedName name="A125844534K_Latest">Data1!$AL$19</definedName>
    <definedName name="A125844538V">Data1!$E$1:$E$10,Data1!$E$11:$E$19</definedName>
    <definedName name="A125844538V_Data">Data1!$E$11:$E$19</definedName>
    <definedName name="A125844538V_Latest">Data1!$E$19</definedName>
    <definedName name="A125844542K">Data1!$GU$1:$GU$10,Data1!$GU$11:$GU$19</definedName>
    <definedName name="A125844542K_Data">Data1!$GU$11:$GU$19</definedName>
    <definedName name="A125844542K_Latest">Data1!$GU$19</definedName>
    <definedName name="A125844546V">Data1!$FN$1:$FN$10,Data1!$FN$11:$FN$19</definedName>
    <definedName name="A125844546V_Data">Data1!$FN$11:$FN$19</definedName>
    <definedName name="A125844546V_Latest">Data1!$FN$19</definedName>
    <definedName name="A125844550K">Data2!$S$1:$S$10,Data2!$S$11:$S$19</definedName>
    <definedName name="A125844550K_Data">Data2!$S$11:$S$19</definedName>
    <definedName name="A125844550K_Latest">Data2!$S$19</definedName>
    <definedName name="A125844554V">Data2!$DN$1:$DN$10,Data2!$DN$11:$DN$19</definedName>
    <definedName name="A125844554V_Data">Data2!$DN$11:$DN$19</definedName>
    <definedName name="A125844554V_Latest">Data2!$DN$19</definedName>
    <definedName name="A125844558C">Data2!$EU$1:$EU$10,Data2!$EU$11:$EU$19</definedName>
    <definedName name="A125844558C_Data">Data2!$EU$11:$EU$19</definedName>
    <definedName name="A125844558C_Latest">Data2!$EU$19</definedName>
    <definedName name="A125844562V">Data2!$GB$1:$GB$10,Data2!$GB$11:$GB$19</definedName>
    <definedName name="A125844562V_Data">Data2!$GB$11:$GB$19</definedName>
    <definedName name="A125844562V_Latest">Data2!$GB$19</definedName>
    <definedName name="A125844566C">Data1!$CZ$1:$CZ$10,Data1!$CZ$11:$CZ$19</definedName>
    <definedName name="A125844566C_Data">Data1!$CZ$11:$CZ$19</definedName>
    <definedName name="A125844566C_Latest">Data1!$CZ$19</definedName>
    <definedName name="A125844570V">Data1!$IB$1:$IB$10,Data1!$IB$11:$IB$19</definedName>
    <definedName name="A125844570V_Data">Data1!$IB$11:$IB$19</definedName>
    <definedName name="A125844570V_Latest">Data1!$IB$19</definedName>
    <definedName name="A125844574C">Data2!$AZ$1:$AZ$10,Data2!$AZ$11:$AZ$19</definedName>
    <definedName name="A125844574C_Data">Data2!$AZ$11:$AZ$19</definedName>
    <definedName name="A125844574C_Latest">Data2!$AZ$19</definedName>
    <definedName name="A125844578L">Data2!$CG$1:$CG$10,Data2!$CG$11:$CG$19</definedName>
    <definedName name="A125844578L_Data">Data2!$CG$11:$CG$19</definedName>
    <definedName name="A125844578L_Latest">Data2!$CG$19</definedName>
    <definedName name="A125844582C">Data1!$BS$1:$BS$10,Data1!$BS$11:$BS$19</definedName>
    <definedName name="A125844582C_Data">Data1!$BS$11:$BS$19</definedName>
    <definedName name="A125844582C_Latest">Data1!$BS$19</definedName>
    <definedName name="A125844586L">Data1!$EG$1:$EG$10,Data1!$EG$11:$EG$19</definedName>
    <definedName name="A125844586L_Data">Data1!$EG$11:$EG$19</definedName>
    <definedName name="A125844586L_Latest">Data1!$EG$19</definedName>
    <definedName name="A125844590C">Data1!$AR$1:$AR$10,Data1!$AR$11:$AR$19</definedName>
    <definedName name="A125844590C_Data">Data1!$AR$11:$AR$19</definedName>
    <definedName name="A125844590C_Latest">Data1!$AR$19</definedName>
    <definedName name="A125844594L">Data1!$K$1:$K$10,Data1!$K$11:$K$19</definedName>
    <definedName name="A125844594L_Data">Data1!$K$11:$K$19</definedName>
    <definedName name="A125844594L_Latest">Data1!$K$19</definedName>
    <definedName name="A125844598W">Data1!$HA$1:$HA$10,Data1!$HA$11:$HA$19</definedName>
    <definedName name="A125844598W_Data">Data1!$HA$11:$HA$19</definedName>
    <definedName name="A125844598W_Latest">Data1!$HA$19</definedName>
    <definedName name="A125844602A">Data1!$FT$1:$FT$10,Data1!$FT$11:$FT$19</definedName>
    <definedName name="A125844602A_Data">Data1!$FT$11:$FT$19</definedName>
    <definedName name="A125844602A_Latest">Data1!$FT$19</definedName>
    <definedName name="A125844606K">Data2!$Y$1:$Y$10,Data2!$Y$11:$Y$19</definedName>
    <definedName name="A125844606K_Data">Data2!$Y$11:$Y$19</definedName>
    <definedName name="A125844606K_Latest">Data2!$Y$19</definedName>
    <definedName name="A125844610A">Data2!$DT$1:$DT$10,Data2!$DT$11:$DT$19</definedName>
    <definedName name="A125844610A_Data">Data2!$DT$11:$DT$19</definedName>
    <definedName name="A125844610A_Latest">Data2!$DT$19</definedName>
    <definedName name="A125844614K">Data2!$FA$1:$FA$10,Data2!$FA$11:$FA$19</definedName>
    <definedName name="A125844614K_Data">Data2!$FA$11:$FA$19</definedName>
    <definedName name="A125844614K_Latest">Data2!$FA$19</definedName>
    <definedName name="A125844618V">Data2!$GH$1:$GH$10,Data2!$GH$11:$GH$19</definedName>
    <definedName name="A125844618V_Data">Data2!$GH$11:$GH$19</definedName>
    <definedName name="A125844618V_Latest">Data2!$GH$19</definedName>
    <definedName name="A125844622K">Data1!$DF$1:$DF$10,Data1!$DF$11:$DF$19</definedName>
    <definedName name="A125844622K_Data">Data1!$DF$11:$DF$19</definedName>
    <definedName name="A125844622K_Latest">Data1!$DF$19</definedName>
    <definedName name="A125844626V">Data1!$IH$1:$IH$10,Data1!$IH$11:$IH$19</definedName>
    <definedName name="A125844626V_Data">Data1!$IH$11:$IH$19</definedName>
    <definedName name="A125844626V_Latest">Data1!$IH$19</definedName>
    <definedName name="A125844630K">Data2!$BF$1:$BF$10,Data2!$BF$11:$BF$19</definedName>
    <definedName name="A125844630K_Data">Data2!$BF$11:$BF$19</definedName>
    <definedName name="A125844630K_Latest">Data2!$BF$19</definedName>
    <definedName name="A125844634V">Data2!$CM$1:$CM$10,Data2!$CM$11:$CM$19</definedName>
    <definedName name="A125844634V_Data">Data2!$CM$11:$CM$19</definedName>
    <definedName name="A125844634V_Latest">Data2!$CM$19</definedName>
    <definedName name="A125844638C">Data1!$BY$1:$BY$10,Data1!$BY$11:$BY$19</definedName>
    <definedName name="A125844638C_Data">Data1!$BY$11:$BY$19</definedName>
    <definedName name="A125844638C_Latest">Data1!$BY$19</definedName>
    <definedName name="A125844642V">Data1!$EM$1:$EM$10,Data1!$EM$11:$EM$19</definedName>
    <definedName name="A125844642V_Data">Data1!$EM$11:$EM$19</definedName>
    <definedName name="A125844642V_Latest">Data1!$EM$19</definedName>
    <definedName name="A125844646C">Data1!$AU$1:$AU$10,Data1!$AU$11:$AU$19</definedName>
    <definedName name="A125844646C_Data">Data1!$AU$11:$AU$19</definedName>
    <definedName name="A125844646C_Latest">Data1!$AU$19</definedName>
    <definedName name="A125844650V">Data1!$N$1:$N$10,Data1!$N$11:$N$19</definedName>
    <definedName name="A125844650V_Data">Data1!$N$11:$N$19</definedName>
    <definedName name="A125844650V_Latest">Data1!$N$19</definedName>
    <definedName name="A125844654C">Data1!$HD$1:$HD$10,Data1!$HD$11:$HD$19</definedName>
    <definedName name="A125844654C_Data">Data1!$HD$11:$HD$19</definedName>
    <definedName name="A125844654C_Latest">Data1!$HD$19</definedName>
    <definedName name="A125844658L">Data1!$FW$1:$FW$10,Data1!$FW$11:$FW$19</definedName>
    <definedName name="A125844658L_Data">Data1!$FW$11:$FW$19</definedName>
    <definedName name="A125844658L_Latest">Data1!$FW$19</definedName>
    <definedName name="A125844662C">Data2!$AB$1:$AB$10,Data2!$AB$11:$AB$19</definedName>
    <definedName name="A125844662C_Data">Data2!$AB$11:$AB$19</definedName>
    <definedName name="A125844662C_Latest">Data2!$AB$19</definedName>
    <definedName name="A125844666L">Data2!$DW$1:$DW$10,Data2!$DW$11:$DW$19</definedName>
    <definedName name="A125844666L_Data">Data2!$DW$11:$DW$19</definedName>
    <definedName name="A125844666L_Latest">Data2!$DW$19</definedName>
    <definedName name="A125844670C">Data2!$FD$1:$FD$10,Data2!$FD$11:$FD$19</definedName>
    <definedName name="A125844670C_Data">Data2!$FD$11:$FD$19</definedName>
    <definedName name="A125844670C_Latest">Data2!$FD$19</definedName>
    <definedName name="A125844674L">Data2!$GK$1:$GK$10,Data2!$GK$11:$GK$19</definedName>
    <definedName name="A125844674L_Data">Data2!$GK$11:$GK$19</definedName>
    <definedName name="A125844674L_Latest">Data2!$GK$19</definedName>
    <definedName name="A125844678W">Data1!$DI$1:$DI$10,Data1!$DI$11:$DI$19</definedName>
    <definedName name="A125844678W_Data">Data1!$DI$11:$DI$19</definedName>
    <definedName name="A125844678W_Latest">Data1!$DI$19</definedName>
    <definedName name="A125844682L">Data1!$IK$1:$IK$10,Data1!$IK$11:$IK$19</definedName>
    <definedName name="A125844682L_Data">Data1!$IK$11:$IK$19</definedName>
    <definedName name="A125844682L_Latest">Data1!$IK$19</definedName>
    <definedName name="A125844686W">Data2!$BI$1:$BI$10,Data2!$BI$11:$BI$19</definedName>
    <definedName name="A125844686W_Data">Data2!$BI$11:$BI$19</definedName>
    <definedName name="A125844686W_Latest">Data2!$BI$19</definedName>
    <definedName name="A125844690L">Data2!$CP$1:$CP$10,Data2!$CP$11:$CP$19</definedName>
    <definedName name="A125844690L_Data">Data2!$CP$11:$CP$19</definedName>
    <definedName name="A125844690L_Latest">Data2!$CP$19</definedName>
    <definedName name="A125844694W">Data1!$CB$1:$CB$10,Data1!$CB$11:$CB$19</definedName>
    <definedName name="A125844694W_Data">Data1!$CB$11:$CB$19</definedName>
    <definedName name="A125844694W_Latest">Data1!$CB$19</definedName>
    <definedName name="A125844698F">Data1!$EP$1:$EP$10,Data1!$EP$11:$EP$19</definedName>
    <definedName name="A125844698F_Data">Data1!$EP$11:$EP$19</definedName>
    <definedName name="A125844698F_Latest">Data1!$EP$19</definedName>
    <definedName name="A125844702K">Data1!$BJ$1:$BJ$10,Data1!$BJ$11:$BJ$19</definedName>
    <definedName name="A125844702K_Data">Data1!$BJ$11:$BJ$19</definedName>
    <definedName name="A125844702K_Latest">Data1!$BJ$19</definedName>
    <definedName name="A125844706V">Data1!$AC$1:$AC$10,Data1!$AC$11:$AC$19</definedName>
    <definedName name="A125844706V_Data">Data1!$AC$11:$AC$19</definedName>
    <definedName name="A125844706V_Latest">Data1!$AC$19</definedName>
    <definedName name="A125844710K">Data1!$HS$1:$HS$10,Data1!$HS$11:$HS$19</definedName>
    <definedName name="A125844710K_Data">Data1!$HS$11:$HS$19</definedName>
    <definedName name="A125844710K_Latest">Data1!$HS$19</definedName>
    <definedName name="A125844714V">Data1!$GL$1:$GL$10,Data1!$GL$11:$GL$19</definedName>
    <definedName name="A125844714V_Data">Data1!$GL$11:$GL$19</definedName>
    <definedName name="A125844714V_Latest">Data1!$GL$19</definedName>
    <definedName name="A125844718C">Data2!$AQ$1:$AQ$10,Data2!$AQ$11:$AQ$19</definedName>
    <definedName name="A125844718C_Data">Data2!$AQ$11:$AQ$19</definedName>
    <definedName name="A125844718C_Latest">Data2!$AQ$19</definedName>
    <definedName name="A125844722V">Data2!$EL$1:$EL$10,Data2!$EL$11:$EL$19</definedName>
    <definedName name="A125844722V_Data">Data2!$EL$11:$EL$19</definedName>
    <definedName name="A125844722V_Latest">Data2!$EL$19</definedName>
    <definedName name="A125844726C">Data2!$FS$1:$FS$10,Data2!$FS$11:$FS$19</definedName>
    <definedName name="A125844726C_Data">Data2!$FS$11:$FS$19</definedName>
    <definedName name="A125844726C_Latest">Data2!$FS$19</definedName>
    <definedName name="A125844730V">Data2!$GZ$1:$GZ$10,Data2!$GZ$11:$GZ$19</definedName>
    <definedName name="A125844730V_Data">Data2!$GZ$11:$GZ$19</definedName>
    <definedName name="A125844730V_Latest">Data2!$GZ$19</definedName>
    <definedName name="A125844734C">Data1!$DX$1:$DX$10,Data1!$DX$11:$DX$19</definedName>
    <definedName name="A125844734C_Data">Data1!$DX$11:$DX$19</definedName>
    <definedName name="A125844734C_Latest">Data1!$DX$19</definedName>
    <definedName name="A125844738L">Data2!$J$1:$J$10,Data2!$J$11:$J$19</definedName>
    <definedName name="A125844738L_Data">Data2!$J$11:$J$19</definedName>
    <definedName name="A125844738L_Latest">Data2!$J$19</definedName>
    <definedName name="A125844742C">Data2!$BX$1:$BX$10,Data2!$BX$11:$BX$19</definedName>
    <definedName name="A125844742C_Data">Data2!$BX$11:$BX$19</definedName>
    <definedName name="A125844742C_Latest">Data2!$BX$19</definedName>
    <definedName name="A125844746L">Data2!$DE$1:$DE$10,Data2!$DE$11:$DE$19</definedName>
    <definedName name="A125844746L_Data">Data2!$DE$11:$DE$19</definedName>
    <definedName name="A125844746L_Latest">Data2!$DE$19</definedName>
    <definedName name="A125844750C">Data1!$CQ$1:$CQ$10,Data1!$CQ$11:$CQ$19</definedName>
    <definedName name="A125844750C_Data">Data1!$CQ$11:$CQ$19</definedName>
    <definedName name="A125844750C_Latest">Data1!$CQ$19</definedName>
    <definedName name="A125844754L">Data1!$FE$1:$FE$10,Data1!$FE$11:$FE$19</definedName>
    <definedName name="A125844754L_Data">Data1!$FE$11:$FE$19</definedName>
    <definedName name="A125844754L_Latest">Data1!$FE$19</definedName>
    <definedName name="A125844758W">Data1!$AI$1:$AI$10,Data1!$AI$11:$AI$19</definedName>
    <definedName name="A125844758W_Data">Data1!$AI$11:$AI$19</definedName>
    <definedName name="A125844758W_Latest">Data1!$AI$19</definedName>
    <definedName name="A125844762L">Data1!$B$1:$B$10,Data1!$B$11:$B$19</definedName>
    <definedName name="A125844762L_Data">Data1!$B$11:$B$19</definedName>
    <definedName name="A125844762L_Latest">Data1!$B$19</definedName>
    <definedName name="A125844766W">Data1!$GR$1:$GR$10,Data1!$GR$11:$GR$19</definedName>
    <definedName name="A125844766W_Data">Data1!$GR$11:$GR$19</definedName>
    <definedName name="A125844766W_Latest">Data1!$GR$19</definedName>
    <definedName name="A125844770L">Data1!$FK$1:$FK$10,Data1!$FK$11:$FK$19</definedName>
    <definedName name="A125844770L_Data">Data1!$FK$11:$FK$19</definedName>
    <definedName name="A125844770L_Latest">Data1!$FK$19</definedName>
    <definedName name="A125844774W">Data2!$P$1:$P$10,Data2!$P$11:$P$19</definedName>
    <definedName name="A125844774W_Data">Data2!$P$11:$P$19</definedName>
    <definedName name="A125844774W_Latest">Data2!$P$19</definedName>
    <definedName name="A125844778F">Data2!$DK$1:$DK$10,Data2!$DK$11:$DK$19</definedName>
    <definedName name="A125844778F_Data">Data2!$DK$11:$DK$19</definedName>
    <definedName name="A125844778F_Latest">Data2!$DK$19</definedName>
    <definedName name="A125844782W">Data2!$ER$1:$ER$10,Data2!$ER$11:$ER$19</definedName>
    <definedName name="A125844782W_Data">Data2!$ER$11:$ER$19</definedName>
    <definedName name="A125844782W_Latest">Data2!$ER$19</definedName>
    <definedName name="A125844786F">Data2!$FY$1:$FY$10,Data2!$FY$11:$FY$19</definedName>
    <definedName name="A125844786F_Data">Data2!$FY$11:$FY$19</definedName>
    <definedName name="A125844786F_Latest">Data2!$FY$19</definedName>
    <definedName name="A125844790W">Data1!$CW$1:$CW$10,Data1!$CW$11:$CW$19</definedName>
    <definedName name="A125844790W_Data">Data1!$CW$11:$CW$19</definedName>
    <definedName name="A125844790W_Latest">Data1!$CW$19</definedName>
    <definedName name="A125844794F">Data1!$HY$1:$HY$10,Data1!$HY$11:$HY$19</definedName>
    <definedName name="A125844794F_Data">Data1!$HY$11:$HY$19</definedName>
    <definedName name="A125844794F_Latest">Data1!$HY$19</definedName>
    <definedName name="A125844798R">Data2!$AW$1:$AW$10,Data2!$AW$11:$AW$19</definedName>
    <definedName name="A125844798R_Data">Data2!$AW$11:$AW$19</definedName>
    <definedName name="A125844798R_Latest">Data2!$AW$19</definedName>
    <definedName name="A125844802V">Data2!$CD$1:$CD$10,Data2!$CD$11:$CD$19</definedName>
    <definedName name="A125844802V_Data">Data2!$CD$11:$CD$19</definedName>
    <definedName name="A125844802V_Latest">Data2!$CD$19</definedName>
    <definedName name="A125844806C">Data1!$BP$1:$BP$10,Data1!$BP$11:$BP$19</definedName>
    <definedName name="A125844806C_Data">Data1!$BP$11:$BP$19</definedName>
    <definedName name="A125844806C_Latest">Data1!$BP$19</definedName>
    <definedName name="A125844810V">Data1!$ED$1:$ED$10,Data1!$ED$11:$ED$19</definedName>
    <definedName name="A125844810V_Data">Data1!$ED$11:$ED$19</definedName>
    <definedName name="A125844810V_Latest">Data1!$ED$19</definedName>
    <definedName name="A125844814C">Data25!$BM$1:$BM$10,Data25!$BM$11:$BM$19</definedName>
    <definedName name="A125844814C_Data">Data25!$BM$11:$BM$19</definedName>
    <definedName name="A125844814C_Latest">Data25!$BM$19</definedName>
    <definedName name="A125844818L">Data25!$AF$1:$AF$10,Data25!$AF$11:$AF$19</definedName>
    <definedName name="A125844818L_Data">Data25!$AF$11:$AF$19</definedName>
    <definedName name="A125844818L_Latest">Data25!$AF$19</definedName>
    <definedName name="A125844822C">Data25!$HV$1:$HV$10,Data25!$HV$11:$HV$19</definedName>
    <definedName name="A125844822C_Data">Data25!$HV$11:$HV$19</definedName>
    <definedName name="A125844822C_Latest">Data25!$HV$19</definedName>
    <definedName name="A125844826L">Data25!$GO$1:$GO$10,Data25!$GO$11:$GO$19</definedName>
    <definedName name="A125844826L_Data">Data25!$GO$11:$GO$19</definedName>
    <definedName name="A125844826L_Latest">Data25!$GO$19</definedName>
    <definedName name="A125844830C">Data26!$AT$1:$AT$10,Data26!$AT$11:$AT$19</definedName>
    <definedName name="A125844830C_Data">Data26!$AT$11:$AT$19</definedName>
    <definedName name="A125844830C_Latest">Data26!$AT$19</definedName>
    <definedName name="A125844834L">Data26!$EO$1:$EO$10,Data26!$EO$11:$EO$19</definedName>
    <definedName name="A125844834L_Data">Data26!$EO$11:$EO$19</definedName>
    <definedName name="A125844834L_Latest">Data26!$EO$19</definedName>
    <definedName name="A125844838W">Data26!$FV$1:$FV$10,Data26!$FV$11:$FV$19</definedName>
    <definedName name="A125844838W_Data">Data26!$FV$11:$FV$19</definedName>
    <definedName name="A125844838W_Latest">Data26!$FV$19</definedName>
    <definedName name="A125844842L">Data26!$HC$1:$HC$10,Data26!$HC$11:$HC$19</definedName>
    <definedName name="A125844842L_Data">Data26!$HC$11:$HC$19</definedName>
    <definedName name="A125844842L_Latest">Data26!$HC$19</definedName>
    <definedName name="A125844846W">Data25!$EA$1:$EA$10,Data25!$EA$11:$EA$19</definedName>
    <definedName name="A125844846W_Data">Data25!$EA$11:$EA$19</definedName>
    <definedName name="A125844846W_Latest">Data25!$EA$19</definedName>
    <definedName name="A125844850L">Data26!$M$1:$M$10,Data26!$M$11:$M$19</definedName>
    <definedName name="A125844850L_Data">Data26!$M$11:$M$19</definedName>
    <definedName name="A125844850L_Latest">Data26!$M$19</definedName>
    <definedName name="A125844854W">Data26!$CA$1:$CA$10,Data26!$CA$11:$CA$19</definedName>
    <definedName name="A125844854W_Data">Data26!$CA$11:$CA$19</definedName>
    <definedName name="A125844854W_Latest">Data26!$CA$19</definedName>
    <definedName name="A125844858F">Data26!$DH$1:$DH$10,Data26!$DH$11:$DH$19</definedName>
    <definedName name="A125844858F_Data">Data26!$DH$11:$DH$19</definedName>
    <definedName name="A125844858F_Latest">Data26!$DH$19</definedName>
    <definedName name="A125844862W">Data25!$CT$1:$CT$10,Data25!$CT$11:$CT$19</definedName>
    <definedName name="A125844862W_Data">Data25!$CT$11:$CT$19</definedName>
    <definedName name="A125844862W_Latest">Data25!$CT$19</definedName>
    <definedName name="A125844866F">Data25!$FH$1:$FH$10,Data25!$FH$11:$FH$19</definedName>
    <definedName name="A125844866F_Data">Data25!$FH$11:$FH$19</definedName>
    <definedName name="A125844866F_Latest">Data25!$FH$19</definedName>
    <definedName name="A125844870W">Data25!$AU$1:$AU$10,Data25!$AU$11:$AU$19</definedName>
    <definedName name="A125844870W_Data">Data25!$AU$11:$AU$19</definedName>
    <definedName name="A125844870W_Latest">Data25!$AU$19</definedName>
    <definedName name="A125844874F">Data25!$N$1:$N$10,Data25!$N$11:$N$19</definedName>
    <definedName name="A125844874F_Data">Data25!$N$11:$N$19</definedName>
    <definedName name="A125844874F_Latest">Data25!$N$19</definedName>
    <definedName name="A125844878R">Data25!$HD$1:$HD$10,Data25!$HD$11:$HD$19</definedName>
    <definedName name="A125844878R_Data">Data25!$HD$11:$HD$19</definedName>
    <definedName name="A125844878R_Latest">Data25!$HD$19</definedName>
    <definedName name="A125844882F">Data25!$FW$1:$FW$10,Data25!$FW$11:$FW$19</definedName>
    <definedName name="A125844882F_Data">Data25!$FW$11:$FW$19</definedName>
    <definedName name="A125844882F_Latest">Data25!$FW$19</definedName>
    <definedName name="A125844886R">Data26!$AB$1:$AB$10,Data26!$AB$11:$AB$19</definedName>
    <definedName name="A125844886R_Data">Data26!$AB$11:$AB$19</definedName>
    <definedName name="A125844886R_Latest">Data26!$AB$19</definedName>
    <definedName name="A125844890F">Data26!$DW$1:$DW$10,Data26!$DW$11:$DW$19</definedName>
    <definedName name="A125844890F_Data">Data26!$DW$11:$DW$19</definedName>
    <definedName name="A125844890F_Latest">Data26!$DW$19</definedName>
    <definedName name="A125844894R">Data26!$FD$1:$FD$10,Data26!$FD$11:$FD$19</definedName>
    <definedName name="A125844894R_Data">Data26!$FD$11:$FD$19</definedName>
    <definedName name="A125844894R_Latest">Data26!$FD$19</definedName>
    <definedName name="A125844898X">Data26!$GK$1:$GK$10,Data26!$GK$11:$GK$19</definedName>
    <definedName name="A125844898X_Data">Data26!$GK$11:$GK$19</definedName>
    <definedName name="A125844898X_Latest">Data26!$GK$19</definedName>
    <definedName name="A125844902C">Data25!$DI$1:$DI$10,Data25!$DI$11:$DI$19</definedName>
    <definedName name="A125844902C_Data">Data25!$DI$11:$DI$19</definedName>
    <definedName name="A125844902C_Latest">Data25!$DI$19</definedName>
    <definedName name="A125844906L">Data25!$IK$1:$IK$10,Data25!$IK$11:$IK$19</definedName>
    <definedName name="A125844906L_Data">Data25!$IK$11:$IK$19</definedName>
    <definedName name="A125844906L_Latest">Data25!$IK$19</definedName>
    <definedName name="A125844910C">Data26!$BI$1:$BI$10,Data26!$BI$11:$BI$19</definedName>
    <definedName name="A125844910C_Data">Data26!$BI$11:$BI$19</definedName>
    <definedName name="A125844910C_Latest">Data26!$BI$19</definedName>
    <definedName name="A125844914L">Data26!$CP$1:$CP$10,Data26!$CP$11:$CP$19</definedName>
    <definedName name="A125844914L_Data">Data26!$CP$11:$CP$19</definedName>
    <definedName name="A125844914L_Latest">Data26!$CP$19</definedName>
    <definedName name="A125844918W">Data25!$CB$1:$CB$10,Data25!$CB$11:$CB$19</definedName>
    <definedName name="A125844918W_Data">Data25!$CB$11:$CB$19</definedName>
    <definedName name="A125844918W_Latest">Data25!$CB$19</definedName>
    <definedName name="A125844922L">Data25!$EP$1:$EP$10,Data25!$EP$11:$EP$19</definedName>
    <definedName name="A125844922L_Data">Data25!$EP$11:$EP$19</definedName>
    <definedName name="A125844922L_Latest">Data25!$EP$19</definedName>
    <definedName name="A125844926W">Data25!$BD$1:$BD$10,Data25!$BD$11:$BD$19</definedName>
    <definedName name="A125844926W_Data">Data25!$BD$11:$BD$19</definedName>
    <definedName name="A125844926W_Latest">Data25!$BD$19</definedName>
    <definedName name="A125844930L">Data25!$W$1:$W$10,Data25!$W$11:$W$19</definedName>
    <definedName name="A125844930L_Data">Data25!$W$11:$W$19</definedName>
    <definedName name="A125844930L_Latest">Data25!$W$19</definedName>
    <definedName name="A125844934W">Data25!$HM$1:$HM$10,Data25!$HM$11:$HM$19</definedName>
    <definedName name="A125844934W_Data">Data25!$HM$11:$HM$19</definedName>
    <definedName name="A125844934W_Latest">Data25!$HM$19</definedName>
    <definedName name="A125844938F">Data25!$GF$1:$GF$10,Data25!$GF$11:$GF$19</definedName>
    <definedName name="A125844938F_Data">Data25!$GF$11:$GF$19</definedName>
    <definedName name="A125844938F_Latest">Data25!$GF$19</definedName>
    <definedName name="A125844942W">Data26!$AK$1:$AK$10,Data26!$AK$11:$AK$19</definedName>
    <definedName name="A125844942W_Data">Data26!$AK$11:$AK$19</definedName>
    <definedName name="A125844942W_Latest">Data26!$AK$19</definedName>
    <definedName name="A125844946F">Data26!$EF$1:$EF$10,Data26!$EF$11:$EF$19</definedName>
    <definedName name="A125844946F_Data">Data26!$EF$11:$EF$19</definedName>
    <definedName name="A125844946F_Latest">Data26!$EF$19</definedName>
    <definedName name="A125844950W">Data26!$FM$1:$FM$10,Data26!$FM$11:$FM$19</definedName>
    <definedName name="A125844950W_Data">Data26!$FM$11:$FM$19</definedName>
    <definedName name="A125844950W_Latest">Data26!$FM$19</definedName>
    <definedName name="A125844954F">Data26!$GT$1:$GT$10,Data26!$GT$11:$GT$19</definedName>
    <definedName name="A125844954F_Data">Data26!$GT$11:$GT$19</definedName>
    <definedName name="A125844954F_Latest">Data26!$GT$19</definedName>
    <definedName name="A125844958R">Data25!$DR$1:$DR$10,Data25!$DR$11:$DR$19</definedName>
    <definedName name="A125844958R_Data">Data25!$DR$11:$DR$19</definedName>
    <definedName name="A125844958R_Latest">Data25!$DR$19</definedName>
    <definedName name="A125844962F">Data26!$D$1:$D$10,Data26!$D$11:$D$19</definedName>
    <definedName name="A125844962F_Data">Data26!$D$11:$D$19</definedName>
    <definedName name="A125844962F_Latest">Data26!$D$19</definedName>
    <definedName name="A125844966R">Data26!$BR$1:$BR$10,Data26!$BR$11:$BR$19</definedName>
    <definedName name="A125844966R_Data">Data26!$BR$11:$BR$19</definedName>
    <definedName name="A125844966R_Latest">Data26!$BR$19</definedName>
    <definedName name="A125844970F">Data26!$CY$1:$CY$10,Data26!$CY$11:$CY$19</definedName>
    <definedName name="A125844970F_Data">Data26!$CY$11:$CY$19</definedName>
    <definedName name="A125844970F_Latest">Data26!$CY$19</definedName>
    <definedName name="A125844974R">Data25!$CK$1:$CK$10,Data25!$CK$11:$CK$19</definedName>
    <definedName name="A125844974R_Data">Data25!$CK$11:$CK$19</definedName>
    <definedName name="A125844974R_Latest">Data25!$CK$19</definedName>
    <definedName name="A125844978X">Data25!$EY$1:$EY$10,Data25!$EY$11:$EY$19</definedName>
    <definedName name="A125844978X_Data">Data25!$EY$11:$EY$19</definedName>
    <definedName name="A125844978X_Latest">Data25!$EY$19</definedName>
    <definedName name="A125844982R">Data25!$BG$1:$BG$10,Data25!$BG$11:$BG$19</definedName>
    <definedName name="A125844982R_Data">Data25!$BG$11:$BG$19</definedName>
    <definedName name="A125844982R_Latest">Data25!$BG$19</definedName>
    <definedName name="A125844986X">Data25!$Z$1:$Z$10,Data25!$Z$11:$Z$19</definedName>
    <definedName name="A125844986X_Data">Data25!$Z$11:$Z$19</definedName>
    <definedName name="A125844986X_Latest">Data25!$Z$19</definedName>
    <definedName name="A125844990R">Data25!$HP$1:$HP$10,Data25!$HP$11:$HP$19</definedName>
    <definedName name="A125844990R_Data">Data25!$HP$11:$HP$19</definedName>
    <definedName name="A125844990R_Latest">Data25!$HP$19</definedName>
    <definedName name="A125844994X">Data25!$GI$1:$GI$10,Data25!$GI$11:$GI$19</definedName>
    <definedName name="A125844994X_Data">Data25!$GI$11:$GI$19</definedName>
    <definedName name="A125844994X_Latest">Data25!$GI$19</definedName>
    <definedName name="A125844998J">Data26!$AN$1:$AN$10,Data26!$AN$11:$AN$19</definedName>
    <definedName name="A125844998J_Data">Data26!$AN$11:$AN$19</definedName>
    <definedName name="A125844998J_Latest">Data26!$AN$19</definedName>
    <definedName name="A125845002R">Data26!$EI$1:$EI$10,Data26!$EI$11:$EI$19</definedName>
    <definedName name="A125845002R_Data">Data26!$EI$11:$EI$19</definedName>
    <definedName name="A125845002R_Latest">Data26!$EI$19</definedName>
    <definedName name="A125845006X">Data26!$FP$1:$FP$10,Data26!$FP$11:$FP$19</definedName>
    <definedName name="A125845006X_Data">Data26!$FP$11:$FP$19</definedName>
    <definedName name="A125845006X_Latest">Data26!$FP$19</definedName>
    <definedName name="A125845010R">Data26!$GW$1:$GW$10,Data26!$GW$11:$GW$19</definedName>
    <definedName name="A125845010R_Data">Data26!$GW$11:$GW$19</definedName>
    <definedName name="A125845010R_Latest">Data26!$GW$19</definedName>
    <definedName name="A125845014X">Data25!$DU$1:$DU$10,Data25!$DU$11:$DU$19</definedName>
    <definedName name="A125845014X_Data">Data25!$DU$11:$DU$19</definedName>
    <definedName name="A125845014X_Latest">Data25!$DU$19</definedName>
    <definedName name="A125845018J">Data26!$G$1:$G$10,Data26!$G$11:$G$19</definedName>
    <definedName name="A125845018J_Data">Data26!$G$11:$G$19</definedName>
    <definedName name="A125845018J_Latest">Data26!$G$19</definedName>
    <definedName name="A125845022X">Data26!$BU$1:$BU$10,Data26!$BU$11:$BU$19</definedName>
    <definedName name="A125845022X_Data">Data26!$BU$11:$BU$19</definedName>
    <definedName name="A125845022X_Latest">Data26!$BU$19</definedName>
    <definedName name="A125845026J">Data26!$DB$1:$DB$10,Data26!$DB$11:$DB$19</definedName>
    <definedName name="A125845026J_Data">Data26!$DB$11:$DB$19</definedName>
    <definedName name="A125845026J_Latest">Data26!$DB$19</definedName>
    <definedName name="A125845030X">Data25!$CN$1:$CN$10,Data25!$CN$11:$CN$19</definedName>
    <definedName name="A125845030X_Data">Data25!$CN$11:$CN$19</definedName>
    <definedName name="A125845030X_Latest">Data25!$CN$19</definedName>
    <definedName name="A125845034J">Data25!$FB$1:$FB$10,Data25!$FB$11:$FB$19</definedName>
    <definedName name="A125845034J_Data">Data25!$FB$11:$FB$19</definedName>
    <definedName name="A125845034J_Latest">Data25!$FB$19</definedName>
    <definedName name="A125845038T">Data25!$BJ$1:$BJ$10,Data25!$BJ$11:$BJ$19</definedName>
    <definedName name="A125845038T_Data">Data25!$BJ$11:$BJ$19</definedName>
    <definedName name="A125845038T_Latest">Data25!$BJ$19</definedName>
    <definedName name="A125845042J">Data25!$AC$1:$AC$10,Data25!$AC$11:$AC$19</definedName>
    <definedName name="A125845042J_Data">Data25!$AC$11:$AC$19</definedName>
    <definedName name="A125845042J_Latest">Data25!$AC$19</definedName>
    <definedName name="A125845046T">Data25!$HS$1:$HS$10,Data25!$HS$11:$HS$19</definedName>
    <definedName name="A125845046T_Data">Data25!$HS$11:$HS$19</definedName>
    <definedName name="A125845046T_Latest">Data25!$HS$19</definedName>
    <definedName name="A125845050J">Data25!$GL$1:$GL$10,Data25!$GL$11:$GL$19</definedName>
    <definedName name="A125845050J_Data">Data25!$GL$11:$GL$19</definedName>
    <definedName name="A125845050J_Latest">Data25!$GL$19</definedName>
    <definedName name="A125845054T">Data26!$AQ$1:$AQ$10,Data26!$AQ$11:$AQ$19</definedName>
    <definedName name="A125845054T_Data">Data26!$AQ$11:$AQ$19</definedName>
    <definedName name="A125845054T_Latest">Data26!$AQ$19</definedName>
    <definedName name="A125845058A">Data26!$EL$1:$EL$10,Data26!$EL$11:$EL$19</definedName>
    <definedName name="A125845058A_Data">Data26!$EL$11:$EL$19</definedName>
    <definedName name="A125845058A_Latest">Data26!$EL$19</definedName>
    <definedName name="A125845062T">Data26!$FS$1:$FS$10,Data26!$FS$11:$FS$19</definedName>
    <definedName name="A125845062T_Data">Data26!$FS$11:$FS$19</definedName>
    <definedName name="A125845062T_Latest">Data26!$FS$19</definedName>
    <definedName name="A125845066A">Data26!$GZ$1:$GZ$10,Data26!$GZ$11:$GZ$19</definedName>
    <definedName name="A125845066A_Data">Data26!$GZ$11:$GZ$19</definedName>
    <definedName name="A125845066A_Latest">Data26!$GZ$19</definedName>
    <definedName name="A125845070T">Data25!$DX$1:$DX$10,Data25!$DX$11:$DX$19</definedName>
    <definedName name="A125845070T_Data">Data25!$DX$11:$DX$19</definedName>
    <definedName name="A125845070T_Latest">Data25!$DX$19</definedName>
    <definedName name="A125845074A">Data26!$J$1:$J$10,Data26!$J$11:$J$19</definedName>
    <definedName name="A125845074A_Data">Data26!$J$11:$J$19</definedName>
    <definedName name="A125845074A_Latest">Data26!$J$19</definedName>
    <definedName name="A125845078K">Data26!$BX$1:$BX$10,Data26!$BX$11:$BX$19</definedName>
    <definedName name="A125845078K_Data">Data26!$BX$11:$BX$19</definedName>
    <definedName name="A125845078K_Latest">Data26!$BX$19</definedName>
    <definedName name="A125845082A">Data26!$DE$1:$DE$10,Data26!$DE$11:$DE$19</definedName>
    <definedName name="A125845082A_Data">Data26!$DE$11:$DE$19</definedName>
    <definedName name="A125845082A_Latest">Data26!$DE$19</definedName>
    <definedName name="A125845086K">Data25!$CQ$1:$CQ$10,Data25!$CQ$11:$CQ$19</definedName>
    <definedName name="A125845086K_Data">Data25!$CQ$11:$CQ$19</definedName>
    <definedName name="A125845086K_Latest">Data25!$CQ$19</definedName>
    <definedName name="A125845090A">Data25!$FE$1:$FE$10,Data25!$FE$11:$FE$19</definedName>
    <definedName name="A125845090A_Data">Data25!$FE$11:$FE$19</definedName>
    <definedName name="A125845090A_Latest">Data25!$FE$19</definedName>
    <definedName name="A125845094K">Data25!$BS$1:$BS$10,Data25!$BS$11:$BS$19</definedName>
    <definedName name="A125845094K_Data">Data25!$BS$11:$BS$19</definedName>
    <definedName name="A125845094K_Latest">Data25!$BS$19</definedName>
    <definedName name="A125845098V">Data25!$AL$1:$AL$10,Data25!$AL$11:$AL$19</definedName>
    <definedName name="A125845098V_Data">Data25!$AL$11:$AL$19</definedName>
    <definedName name="A125845098V_Latest">Data25!$AL$19</definedName>
    <definedName name="A125845102X">Data25!$IB$1:$IB$10,Data25!$IB$11:$IB$19</definedName>
    <definedName name="A125845102X_Data">Data25!$IB$11:$IB$19</definedName>
    <definedName name="A125845102X_Latest">Data25!$IB$19</definedName>
    <definedName name="A125845106J">Data25!$GU$1:$GU$10,Data25!$GU$11:$GU$19</definedName>
    <definedName name="A125845106J_Data">Data25!$GU$11:$GU$19</definedName>
    <definedName name="A125845106J_Latest">Data25!$GU$19</definedName>
    <definedName name="A125845110X">Data26!$AZ$1:$AZ$10,Data26!$AZ$11:$AZ$19</definedName>
    <definedName name="A125845110X_Data">Data26!$AZ$11:$AZ$19</definedName>
    <definedName name="A125845110X_Latest">Data26!$AZ$19</definedName>
    <definedName name="A125845114J">Data26!$EU$1:$EU$10,Data26!$EU$11:$EU$19</definedName>
    <definedName name="A125845114J_Data">Data26!$EU$11:$EU$19</definedName>
    <definedName name="A125845114J_Latest">Data26!$EU$19</definedName>
    <definedName name="A125845118T">Data26!$GB$1:$GB$10,Data26!$GB$11:$GB$19</definedName>
    <definedName name="A125845118T_Data">Data26!$GB$11:$GB$19</definedName>
    <definedName name="A125845118T_Latest">Data26!$GB$19</definedName>
    <definedName name="A125845122J">Data26!$HI$1:$HI$10,Data26!$HI$11:$HI$19</definedName>
    <definedName name="A125845122J_Data">Data26!$HI$11:$HI$19</definedName>
    <definedName name="A125845122J_Latest">Data26!$HI$19</definedName>
    <definedName name="A125845126T">Data25!$EG$1:$EG$10,Data25!$EG$11:$EG$19</definedName>
    <definedName name="A125845126T_Data">Data25!$EG$11:$EG$19</definedName>
    <definedName name="A125845126T_Latest">Data25!$EG$19</definedName>
    <definedName name="A125845130J">Data26!$S$1:$S$10,Data26!$S$11:$S$19</definedName>
    <definedName name="A125845130J_Data">Data26!$S$11:$S$19</definedName>
    <definedName name="A125845130J_Latest">Data26!$S$19</definedName>
    <definedName name="A125845134T">Data26!$CG$1:$CG$10,Data26!$CG$11:$CG$19</definedName>
    <definedName name="A125845134T_Data">Data26!$CG$11:$CG$19</definedName>
    <definedName name="A125845134T_Latest">Data26!$CG$19</definedName>
    <definedName name="A125845138A">Data26!$DN$1:$DN$10,Data26!$DN$11:$DN$19</definedName>
    <definedName name="A125845138A_Data">Data26!$DN$11:$DN$19</definedName>
    <definedName name="A125845138A_Latest">Data26!$DN$19</definedName>
    <definedName name="A125845142T">Data25!$CZ$1:$CZ$10,Data25!$CZ$11:$CZ$19</definedName>
    <definedName name="A125845142T_Data">Data25!$CZ$11:$CZ$19</definedName>
    <definedName name="A125845142T_Latest">Data25!$CZ$19</definedName>
    <definedName name="A125845146A">Data25!$FN$1:$FN$10,Data25!$FN$11:$FN$19</definedName>
    <definedName name="A125845146A_Data">Data25!$FN$11:$FN$19</definedName>
    <definedName name="A125845146A_Latest">Data25!$FN$19</definedName>
    <definedName name="A125845150T">Data25!$AR$1:$AR$10,Data25!$AR$11:$AR$19</definedName>
    <definedName name="A125845150T_Data">Data25!$AR$11:$AR$19</definedName>
    <definedName name="A125845150T_Latest">Data25!$AR$19</definedName>
    <definedName name="A125845154A">Data25!$K$1:$K$10,Data25!$K$11:$K$19</definedName>
    <definedName name="A125845154A_Data">Data25!$K$11:$K$19</definedName>
    <definedName name="A125845154A_Latest">Data25!$K$19</definedName>
    <definedName name="A125845158K">Data25!$HA$1:$HA$10,Data25!$HA$11:$HA$19</definedName>
    <definedName name="A125845158K_Data">Data25!$HA$11:$HA$19</definedName>
    <definedName name="A125845158K_Latest">Data25!$HA$19</definedName>
    <definedName name="A125845162A">Data25!$FT$1:$FT$10,Data25!$FT$11:$FT$19</definedName>
    <definedName name="A125845162A_Data">Data25!$FT$11:$FT$19</definedName>
    <definedName name="A125845162A_Latest">Data25!$FT$19</definedName>
    <definedName name="A125845166K">Data26!$Y$1:$Y$10,Data26!$Y$11:$Y$19</definedName>
    <definedName name="A125845166K_Data">Data26!$Y$11:$Y$19</definedName>
    <definedName name="A125845166K_Latest">Data26!$Y$19</definedName>
    <definedName name="A125845170A">Data26!$DT$1:$DT$10,Data26!$DT$11:$DT$19</definedName>
    <definedName name="A125845170A_Data">Data26!$DT$11:$DT$19</definedName>
    <definedName name="A125845170A_Latest">Data26!$DT$19</definedName>
    <definedName name="A125845174K">Data26!$FA$1:$FA$10,Data26!$FA$11:$FA$19</definedName>
    <definedName name="A125845174K_Data">Data26!$FA$11:$FA$19</definedName>
    <definedName name="A125845174K_Latest">Data26!$FA$19</definedName>
    <definedName name="A125845178V">Data26!$GH$1:$GH$10,Data26!$GH$11:$GH$19</definedName>
    <definedName name="A125845178V_Data">Data26!$GH$11:$GH$19</definedName>
    <definedName name="A125845178V_Latest">Data26!$GH$19</definedName>
    <definedName name="A125845182K">Data25!$DF$1:$DF$10,Data25!$DF$11:$DF$19</definedName>
    <definedName name="A125845182K_Data">Data25!$DF$11:$DF$19</definedName>
    <definedName name="A125845182K_Latest">Data25!$DF$19</definedName>
    <definedName name="A125845186V">Data25!$IH$1:$IH$10,Data25!$IH$11:$IH$19</definedName>
    <definedName name="A125845186V_Data">Data25!$IH$11:$IH$19</definedName>
    <definedName name="A125845186V_Latest">Data25!$IH$19</definedName>
    <definedName name="A125845190K">Data26!$BF$1:$BF$10,Data26!$BF$11:$BF$19</definedName>
    <definedName name="A125845190K_Data">Data26!$BF$11:$BF$19</definedName>
    <definedName name="A125845190K_Latest">Data26!$BF$19</definedName>
    <definedName name="A125845194V">Data26!$CM$1:$CM$10,Data26!$CM$11:$CM$19</definedName>
    <definedName name="A125845194V_Data">Data26!$CM$11:$CM$19</definedName>
    <definedName name="A125845194V_Latest">Data26!$CM$19</definedName>
    <definedName name="A125845198C">Data25!$BY$1:$BY$10,Data25!$BY$11:$BY$19</definedName>
    <definedName name="A125845198C_Data">Data25!$BY$11:$BY$19</definedName>
    <definedName name="A125845198C_Latest">Data25!$BY$19</definedName>
    <definedName name="A125845202J">Data25!$EM$1:$EM$10,Data25!$EM$11:$EM$19</definedName>
    <definedName name="A125845202J_Data">Data25!$EM$11:$EM$19</definedName>
    <definedName name="A125845202J_Latest">Data25!$EM$19</definedName>
    <definedName name="A125845206T">Data25!$AX$1:$AX$10,Data25!$AX$11:$AX$19</definedName>
    <definedName name="A125845206T_Data">Data25!$AX$11:$AX$19</definedName>
    <definedName name="A125845206T_Latest">Data25!$AX$19</definedName>
    <definedName name="A125845210J">Data25!$Q$1:$Q$10,Data25!$Q$11:$Q$19</definedName>
    <definedName name="A125845210J_Data">Data25!$Q$11:$Q$19</definedName>
    <definedName name="A125845210J_Latest">Data25!$Q$19</definedName>
    <definedName name="A125845214T">Data25!$HG$1:$HG$10,Data25!$HG$11:$HG$19</definedName>
    <definedName name="A125845214T_Data">Data25!$HG$11:$HG$19</definedName>
    <definedName name="A125845214T_Latest">Data25!$HG$19</definedName>
    <definedName name="A125845218A">Data25!$FZ$1:$FZ$10,Data25!$FZ$11:$FZ$19</definedName>
    <definedName name="A125845218A_Data">Data25!$FZ$11:$FZ$19</definedName>
    <definedName name="A125845218A_Latest">Data25!$FZ$19</definedName>
    <definedName name="A125845222T">Data26!$AE$1:$AE$10,Data26!$AE$11:$AE$19</definedName>
    <definedName name="A125845222T_Data">Data26!$AE$11:$AE$19</definedName>
    <definedName name="A125845222T_Latest">Data26!$AE$19</definedName>
    <definedName name="A125845226A">Data26!$DZ$1:$DZ$10,Data26!$DZ$11:$DZ$19</definedName>
    <definedName name="A125845226A_Data">Data26!$DZ$11:$DZ$19</definedName>
    <definedName name="A125845226A_Latest">Data26!$DZ$19</definedName>
    <definedName name="A125845230T">Data26!$FG$1:$FG$10,Data26!$FG$11:$FG$19</definedName>
    <definedName name="A125845230T_Data">Data26!$FG$11:$FG$19</definedName>
    <definedName name="A125845230T_Latest">Data26!$FG$19</definedName>
    <definedName name="A125845234A">Data26!$GN$1:$GN$10,Data26!$GN$11:$GN$19</definedName>
    <definedName name="A125845234A_Data">Data26!$GN$11:$GN$19</definedName>
    <definedName name="A125845234A_Latest">Data26!$GN$19</definedName>
    <definedName name="A125845238K">Data25!$DL$1:$DL$10,Data25!$DL$11:$DL$19</definedName>
    <definedName name="A125845238K_Data">Data25!$DL$11:$DL$19</definedName>
    <definedName name="A125845238K_Latest">Data25!$DL$19</definedName>
    <definedName name="A125845242A">Data25!$IN$1:$IN$10,Data25!$IN$11:$IN$19</definedName>
    <definedName name="A125845242A_Data">Data25!$IN$11:$IN$19</definedName>
    <definedName name="A125845242A_Latest">Data25!$IN$19</definedName>
    <definedName name="A125845246K">Data26!$BL$1:$BL$10,Data26!$BL$11:$BL$19</definedName>
    <definedName name="A125845246K_Data">Data26!$BL$11:$BL$19</definedName>
    <definedName name="A125845246K_Latest">Data26!$BL$19</definedName>
    <definedName name="A125845250A">Data26!$CS$1:$CS$10,Data26!$CS$11:$CS$19</definedName>
    <definedName name="A125845250A_Data">Data26!$CS$11:$CS$19</definedName>
    <definedName name="A125845250A_Latest">Data26!$CS$19</definedName>
    <definedName name="A125845254K">Data25!$CE$1:$CE$10,Data25!$CE$11:$CE$19</definedName>
    <definedName name="A125845254K_Data">Data25!$CE$11:$CE$19</definedName>
    <definedName name="A125845254K_Latest">Data25!$CE$19</definedName>
    <definedName name="A125845258V">Data25!$ES$1:$ES$10,Data25!$ES$11:$ES$19</definedName>
    <definedName name="A125845258V_Data">Data25!$ES$11:$ES$19</definedName>
    <definedName name="A125845258V_Latest">Data25!$ES$19</definedName>
    <definedName name="A125845262K">Data25!$BA$1:$BA$10,Data25!$BA$11:$BA$19</definedName>
    <definedName name="A125845262K_Data">Data25!$BA$11:$BA$19</definedName>
    <definedName name="A125845262K_Latest">Data25!$BA$19</definedName>
    <definedName name="A125845266V">Data25!$T$1:$T$10,Data25!$T$11:$T$19</definedName>
    <definedName name="A125845266V_Data">Data25!$T$11:$T$19</definedName>
    <definedName name="A125845266V_Latest">Data25!$T$19</definedName>
    <definedName name="A125845270K">Data25!$HJ$1:$HJ$10,Data25!$HJ$11:$HJ$19</definedName>
    <definedName name="A125845270K_Data">Data25!$HJ$11:$HJ$19</definedName>
    <definedName name="A125845270K_Latest">Data25!$HJ$19</definedName>
    <definedName name="A125845274V">Data25!$GC$1:$GC$10,Data25!$GC$11:$GC$19</definedName>
    <definedName name="A125845274V_Data">Data25!$GC$11:$GC$19</definedName>
    <definedName name="A125845274V_Latest">Data25!$GC$19</definedName>
    <definedName name="A125845278C">Data26!$AH$1:$AH$10,Data26!$AH$11:$AH$19</definedName>
    <definedName name="A125845278C_Data">Data26!$AH$11:$AH$19</definedName>
    <definedName name="A125845278C_Latest">Data26!$AH$19</definedName>
    <definedName name="A125845282V">Data26!$EC$1:$EC$10,Data26!$EC$11:$EC$19</definedName>
    <definedName name="A125845282V_Data">Data26!$EC$11:$EC$19</definedName>
    <definedName name="A125845282V_Latest">Data26!$EC$19</definedName>
    <definedName name="A125845286C">Data26!$FJ$1:$FJ$10,Data26!$FJ$11:$FJ$19</definedName>
    <definedName name="A125845286C_Data">Data26!$FJ$11:$FJ$19</definedName>
    <definedName name="A125845286C_Latest">Data26!$FJ$19</definedName>
    <definedName name="A125845290V">Data26!$GQ$1:$GQ$10,Data26!$GQ$11:$GQ$19</definedName>
    <definedName name="A125845290V_Data">Data26!$GQ$11:$GQ$19</definedName>
    <definedName name="A125845290V_Latest">Data26!$GQ$19</definedName>
    <definedName name="A125845294C">Data25!$DO$1:$DO$10,Data25!$DO$11:$DO$19</definedName>
    <definedName name="A125845294C_Data">Data25!$DO$11:$DO$19</definedName>
    <definedName name="A125845294C_Latest">Data25!$DO$19</definedName>
    <definedName name="A125845298L">Data25!$IQ$1:$IQ$10,Data25!$IQ$11:$IQ$19</definedName>
    <definedName name="A125845298L_Data">Data25!$IQ$11:$IQ$19</definedName>
    <definedName name="A125845298L_Latest">Data25!$IQ$19</definedName>
    <definedName name="A125845302T">Data26!$BO$1:$BO$10,Data26!$BO$11:$BO$19</definedName>
    <definedName name="A125845302T_Data">Data26!$BO$11:$BO$19</definedName>
    <definedName name="A125845302T_Latest">Data26!$BO$19</definedName>
    <definedName name="A125845306A">Data26!$CV$1:$CV$10,Data26!$CV$11:$CV$19</definedName>
    <definedName name="A125845306A_Data">Data26!$CV$11:$CV$19</definedName>
    <definedName name="A125845306A_Latest">Data26!$CV$19</definedName>
    <definedName name="A125845310T">Data25!$CH$1:$CH$10,Data25!$CH$11:$CH$19</definedName>
    <definedName name="A125845310T_Data">Data25!$CH$11:$CH$19</definedName>
    <definedName name="A125845310T_Latest">Data25!$CH$19</definedName>
    <definedName name="A125845314A">Data25!$EV$1:$EV$10,Data25!$EV$11:$EV$19</definedName>
    <definedName name="A125845314A_Data">Data25!$EV$11:$EV$19</definedName>
    <definedName name="A125845314A_Latest">Data25!$EV$19</definedName>
    <definedName name="A125845318K">Data25!$BP$1:$BP$10,Data25!$BP$11:$BP$19</definedName>
    <definedName name="A125845318K_Data">Data25!$BP$11:$BP$19</definedName>
    <definedName name="A125845318K_Latest">Data25!$BP$19</definedName>
    <definedName name="A125845322A">Data25!$AI$1:$AI$10,Data25!$AI$11:$AI$19</definedName>
    <definedName name="A125845322A_Data">Data25!$AI$11:$AI$19</definedName>
    <definedName name="A125845322A_Latest">Data25!$AI$19</definedName>
    <definedName name="A125845326K">Data25!$HY$1:$HY$10,Data25!$HY$11:$HY$19</definedName>
    <definedName name="A125845326K_Data">Data25!$HY$11:$HY$19</definedName>
    <definedName name="A125845326K_Latest">Data25!$HY$19</definedName>
    <definedName name="A125845330A">Data25!$GR$1:$GR$10,Data25!$GR$11:$GR$19</definedName>
    <definedName name="A125845330A_Data">Data25!$GR$11:$GR$19</definedName>
    <definedName name="A125845330A_Latest">Data25!$GR$19</definedName>
    <definedName name="A125845334K">Data26!$AW$1:$AW$10,Data26!$AW$11:$AW$19</definedName>
    <definedName name="A125845334K_Data">Data26!$AW$11:$AW$19</definedName>
    <definedName name="A125845334K_Latest">Data26!$AW$19</definedName>
    <definedName name="A125845338V">Data26!$ER$1:$ER$10,Data26!$ER$11:$ER$19</definedName>
    <definedName name="A125845338V_Data">Data26!$ER$11:$ER$19</definedName>
    <definedName name="A125845338V_Latest">Data26!$ER$19</definedName>
    <definedName name="A125845342K">Data26!$FY$1:$FY$10,Data26!$FY$11:$FY$19</definedName>
    <definedName name="A125845342K_Data">Data26!$FY$11:$FY$19</definedName>
    <definedName name="A125845342K_Latest">Data26!$FY$19</definedName>
    <definedName name="A125845346V">Data26!$HF$1:$HF$10,Data26!$HF$11:$HF$19</definedName>
    <definedName name="A125845346V_Data">Data26!$HF$11:$HF$19</definedName>
    <definedName name="A125845346V_Latest">Data26!$HF$19</definedName>
    <definedName name="A125845350K">Data25!$ED$1:$ED$10,Data25!$ED$11:$ED$19</definedName>
    <definedName name="A125845350K_Data">Data25!$ED$11:$ED$19</definedName>
    <definedName name="A125845350K_Latest">Data25!$ED$19</definedName>
    <definedName name="A125845354V">Data26!$P$1:$P$10,Data26!$P$11:$P$19</definedName>
    <definedName name="A125845354V_Data">Data26!$P$11:$P$19</definedName>
    <definedName name="A125845354V_Latest">Data26!$P$19</definedName>
    <definedName name="A125845358C">Data26!$CD$1:$CD$10,Data26!$CD$11:$CD$19</definedName>
    <definedName name="A125845358C_Data">Data26!$CD$11:$CD$19</definedName>
    <definedName name="A125845358C_Latest">Data26!$CD$19</definedName>
    <definedName name="A125845362V">Data26!$DK$1:$DK$10,Data26!$DK$11:$DK$19</definedName>
    <definedName name="A125845362V_Data">Data26!$DK$11:$DK$19</definedName>
    <definedName name="A125845362V_Latest">Data26!$DK$19</definedName>
    <definedName name="A125845366C">Data25!$CW$1:$CW$10,Data25!$CW$11:$CW$19</definedName>
    <definedName name="A125845366C_Data">Data25!$CW$11:$CW$19</definedName>
    <definedName name="A125845366C_Latest">Data25!$CW$19</definedName>
    <definedName name="A125845370V">Data25!$FK$1:$FK$10,Data25!$FK$11:$FK$19</definedName>
    <definedName name="A125845370V_Data">Data25!$FK$11:$FK$19</definedName>
    <definedName name="A125845370V_Latest">Data25!$FK$19</definedName>
    <definedName name="A125845374C">Data25!$AO$1:$AO$10,Data25!$AO$11:$AO$19</definedName>
    <definedName name="A125845374C_Data">Data25!$AO$11:$AO$19</definedName>
    <definedName name="A125845374C_Latest">Data25!$AO$19</definedName>
    <definedName name="A125845378L">Data25!$H$1:$H$10,Data25!$H$11:$H$19</definedName>
    <definedName name="A125845378L_Data">Data25!$H$11:$H$19</definedName>
    <definedName name="A125845378L_Latest">Data25!$H$19</definedName>
    <definedName name="A125845382C">Data25!$GX$1:$GX$10,Data25!$GX$11:$GX$19</definedName>
    <definedName name="A125845382C_Data">Data25!$GX$11:$GX$19</definedName>
    <definedName name="A125845382C_Latest">Data25!$GX$19</definedName>
    <definedName name="A125845386L">Data25!$FQ$1:$FQ$10,Data25!$FQ$11:$FQ$19</definedName>
    <definedName name="A125845386L_Data">Data25!$FQ$11:$FQ$19</definedName>
    <definedName name="A125845386L_Latest">Data25!$FQ$19</definedName>
    <definedName name="A125845390C">Data26!$V$1:$V$10,Data26!$V$11:$V$19</definedName>
    <definedName name="A125845390C_Data">Data26!$V$11:$V$19</definedName>
    <definedName name="A125845390C_Latest">Data26!$V$19</definedName>
    <definedName name="A125845394L">Data26!$DQ$1:$DQ$10,Data26!$DQ$11:$DQ$19</definedName>
    <definedName name="A125845394L_Data">Data26!$DQ$11:$DQ$19</definedName>
    <definedName name="A125845394L_Latest">Data26!$DQ$19</definedName>
    <definedName name="A125845398W">Data26!$EX$1:$EX$10,Data26!$EX$11:$EX$19</definedName>
    <definedName name="A125845398W_Data">Data26!$EX$11:$EX$19</definedName>
    <definedName name="A125845398W_Latest">Data26!$EX$19</definedName>
    <definedName name="A125845402A">Data26!$GE$1:$GE$10,Data26!$GE$11:$GE$19</definedName>
    <definedName name="A125845402A_Data">Data26!$GE$11:$GE$19</definedName>
    <definedName name="A125845402A_Latest">Data26!$GE$19</definedName>
    <definedName name="A125845406K">Data25!$DC$1:$DC$10,Data25!$DC$11:$DC$19</definedName>
    <definedName name="A125845406K_Data">Data25!$DC$11:$DC$19</definedName>
    <definedName name="A125845406K_Latest">Data25!$DC$19</definedName>
    <definedName name="A125845410A">Data25!$IE$1:$IE$10,Data25!$IE$11:$IE$19</definedName>
    <definedName name="A125845410A_Data">Data25!$IE$11:$IE$19</definedName>
    <definedName name="A125845410A_Latest">Data25!$IE$19</definedName>
    <definedName name="A125845414K">Data26!$BC$1:$BC$10,Data26!$BC$11:$BC$19</definedName>
    <definedName name="A125845414K_Data">Data26!$BC$11:$BC$19</definedName>
    <definedName name="A125845414K_Latest">Data26!$BC$19</definedName>
    <definedName name="A125845418V">Data26!$CJ$1:$CJ$10,Data26!$CJ$11:$CJ$19</definedName>
    <definedName name="A125845418V_Data">Data26!$CJ$11:$CJ$19</definedName>
    <definedName name="A125845418V_Latest">Data26!$CJ$19</definedName>
    <definedName name="A125845422K">Data25!$BV$1:$BV$10,Data25!$BV$11:$BV$19</definedName>
    <definedName name="A125845422K_Data">Data25!$BV$11:$BV$19</definedName>
    <definedName name="A125845422K_Latest">Data25!$BV$19</definedName>
    <definedName name="A125845426V">Data25!$EJ$1:$EJ$10,Data25!$EJ$11:$EJ$19</definedName>
    <definedName name="A125845426V_Data">Data25!$EJ$11:$EJ$19</definedName>
    <definedName name="A125845426V_Latest">Data25!$EJ$19</definedName>
    <definedName name="A125845430K">Data14!$AQ$1:$AQ$10,Data14!$AQ$11:$AQ$19</definedName>
    <definedName name="A125845430K_Data">Data14!$AQ$11:$AQ$19</definedName>
    <definedName name="A125845430K_Latest">Data14!$AQ$19</definedName>
    <definedName name="A125845434V">Data14!$J$1:$J$10,Data14!$J$11:$J$19</definedName>
    <definedName name="A125845434V_Data">Data14!$J$11:$J$19</definedName>
    <definedName name="A125845434V_Latest">Data14!$J$19</definedName>
    <definedName name="A125845438C">Data14!$GZ$1:$GZ$10,Data14!$GZ$11:$GZ$19</definedName>
    <definedName name="A125845438C_Data">Data14!$GZ$11:$GZ$19</definedName>
    <definedName name="A125845438C_Latest">Data14!$GZ$19</definedName>
    <definedName name="A125845442V">Data14!$FS$1:$FS$10,Data14!$FS$11:$FS$19</definedName>
    <definedName name="A125845442V_Data">Data14!$FS$11:$FS$19</definedName>
    <definedName name="A125845442V_Latest">Data14!$FS$19</definedName>
    <definedName name="A125845446C">Data15!$X$1:$X$10,Data15!$X$11:$X$19</definedName>
    <definedName name="A125845446C_Data">Data15!$X$11:$X$19</definedName>
    <definedName name="A125845446C_Latest">Data15!$X$19</definedName>
    <definedName name="A125845450V">Data15!$DS$1:$DS$10,Data15!$DS$11:$DS$19</definedName>
    <definedName name="A125845450V_Data">Data15!$DS$11:$DS$19</definedName>
    <definedName name="A125845450V_Latest">Data15!$DS$19</definedName>
    <definedName name="A125845454C">Data15!$EZ$1:$EZ$10,Data15!$EZ$11:$EZ$19</definedName>
    <definedName name="A125845454C_Data">Data15!$EZ$11:$EZ$19</definedName>
    <definedName name="A125845454C_Latest">Data15!$EZ$19</definedName>
    <definedName name="A125845458L">Data15!$GG$1:$GG$10,Data15!$GG$11:$GG$19</definedName>
    <definedName name="A125845458L_Data">Data15!$GG$11:$GG$19</definedName>
    <definedName name="A125845458L_Latest">Data15!$GG$19</definedName>
    <definedName name="A125845462C">Data14!$DE$1:$DE$10,Data14!$DE$11:$DE$19</definedName>
    <definedName name="A125845462C_Data">Data14!$DE$11:$DE$19</definedName>
    <definedName name="A125845462C_Latest">Data14!$DE$19</definedName>
    <definedName name="A125845466L">Data14!$IG$1:$IG$10,Data14!$IG$11:$IG$19</definedName>
    <definedName name="A125845466L_Data">Data14!$IG$11:$IG$19</definedName>
    <definedName name="A125845466L_Latest">Data14!$IG$19</definedName>
    <definedName name="A125845470C">Data15!$BE$1:$BE$10,Data15!$BE$11:$BE$19</definedName>
    <definedName name="A125845470C_Data">Data15!$BE$11:$BE$19</definedName>
    <definedName name="A125845470C_Latest">Data15!$BE$19</definedName>
    <definedName name="A125845474L">Data15!$CL$1:$CL$10,Data15!$CL$11:$CL$19</definedName>
    <definedName name="A125845474L_Data">Data15!$CL$11:$CL$19</definedName>
    <definedName name="A125845474L_Latest">Data15!$CL$19</definedName>
    <definedName name="A125845478W">Data14!$BX$1:$BX$10,Data14!$BX$11:$BX$19</definedName>
    <definedName name="A125845478W_Data">Data14!$BX$11:$BX$19</definedName>
    <definedName name="A125845478W_Latest">Data14!$BX$19</definedName>
    <definedName name="A125845482L">Data14!$EL$1:$EL$10,Data14!$EL$11:$EL$19</definedName>
    <definedName name="A125845482L_Data">Data14!$EL$11:$EL$19</definedName>
    <definedName name="A125845482L_Latest">Data14!$EL$19</definedName>
    <definedName name="A125845486W">Data14!$Y$1:$Y$10,Data14!$Y$11:$Y$19</definedName>
    <definedName name="A125845486W_Data">Data14!$Y$11:$Y$19</definedName>
    <definedName name="A125845486W_Latest">Data14!$Y$19</definedName>
    <definedName name="A125845490L">Data13!$IH$1:$IH$10,Data13!$IH$11:$IH$19</definedName>
    <definedName name="A125845490L_Data">Data13!$IH$11:$IH$19</definedName>
    <definedName name="A125845490L_Latest">Data13!$IH$19</definedName>
    <definedName name="A125845494W">Data14!$GH$1:$GH$10,Data14!$GH$11:$GH$19</definedName>
    <definedName name="A125845494W_Data">Data14!$GH$11:$GH$19</definedName>
    <definedName name="A125845494W_Latest">Data14!$GH$19</definedName>
    <definedName name="A125845498F">Data14!$FA$1:$FA$10,Data14!$FA$11:$FA$19</definedName>
    <definedName name="A125845498F_Data">Data14!$FA$11:$FA$19</definedName>
    <definedName name="A125845498F_Latest">Data14!$FA$19</definedName>
    <definedName name="A125845502K">Data15!$F$1:$F$10,Data15!$F$11:$F$19</definedName>
    <definedName name="A125845502K_Data">Data15!$F$11:$F$19</definedName>
    <definedName name="A125845502K_Latest">Data15!$F$19</definedName>
    <definedName name="A125845506V">Data15!$DA$1:$DA$10,Data15!$DA$11:$DA$19</definedName>
    <definedName name="A125845506V_Data">Data15!$DA$11:$DA$19</definedName>
    <definedName name="A125845506V_Latest">Data15!$DA$19</definedName>
    <definedName name="A125845510K">Data15!$EH$1:$EH$10,Data15!$EH$11:$EH$19</definedName>
    <definedName name="A125845510K_Data">Data15!$EH$11:$EH$19</definedName>
    <definedName name="A125845510K_Latest">Data15!$EH$19</definedName>
    <definedName name="A125845514V">Data15!$FO$1:$FO$10,Data15!$FO$11:$FO$19</definedName>
    <definedName name="A125845514V_Data">Data15!$FO$11:$FO$19</definedName>
    <definedName name="A125845514V_Latest">Data15!$FO$19</definedName>
    <definedName name="A125845518C">Data14!$CM$1:$CM$10,Data14!$CM$11:$CM$19</definedName>
    <definedName name="A125845518C_Data">Data14!$CM$11:$CM$19</definedName>
    <definedName name="A125845518C_Latest">Data14!$CM$19</definedName>
    <definedName name="A125845522V">Data14!$HO$1:$HO$10,Data14!$HO$11:$HO$19</definedName>
    <definedName name="A125845522V_Data">Data14!$HO$11:$HO$19</definedName>
    <definedName name="A125845522V_Latest">Data14!$HO$19</definedName>
    <definedName name="A125845526C">Data15!$AM$1:$AM$10,Data15!$AM$11:$AM$19</definedName>
    <definedName name="A125845526C_Data">Data15!$AM$11:$AM$19</definedName>
    <definedName name="A125845526C_Latest">Data15!$AM$19</definedName>
    <definedName name="A125845530V">Data15!$BT$1:$BT$10,Data15!$BT$11:$BT$19</definedName>
    <definedName name="A125845530V_Data">Data15!$BT$11:$BT$19</definedName>
    <definedName name="A125845530V_Latest">Data15!$BT$19</definedName>
    <definedName name="A125845534C">Data14!$BF$1:$BF$10,Data14!$BF$11:$BF$19</definedName>
    <definedName name="A125845534C_Data">Data14!$BF$11:$BF$19</definedName>
    <definedName name="A125845534C_Latest">Data14!$BF$19</definedName>
    <definedName name="A125845538L">Data14!$DT$1:$DT$10,Data14!$DT$11:$DT$19</definedName>
    <definedName name="A125845538L_Data">Data14!$DT$11:$DT$19</definedName>
    <definedName name="A125845538L_Latest">Data14!$DT$19</definedName>
    <definedName name="A125845542C">Data14!$AH$1:$AH$10,Data14!$AH$11:$AH$19</definedName>
    <definedName name="A125845542C_Data">Data14!$AH$11:$AH$19</definedName>
    <definedName name="A125845542C_Latest">Data14!$AH$19</definedName>
    <definedName name="A125845546L">Data13!$IQ$1:$IQ$10,Data13!$IQ$11:$IQ$19</definedName>
    <definedName name="A125845546L_Data">Data13!$IQ$11:$IQ$19</definedName>
    <definedName name="A125845546L_Latest">Data13!$IQ$19</definedName>
    <definedName name="A125845550C">Data14!$GQ$1:$GQ$10,Data14!$GQ$11:$GQ$19</definedName>
    <definedName name="A125845550C_Data">Data14!$GQ$11:$GQ$19</definedName>
    <definedName name="A125845550C_Latest">Data14!$GQ$19</definedName>
    <definedName name="A125845554L">Data14!$FJ$1:$FJ$10,Data14!$FJ$11:$FJ$19</definedName>
    <definedName name="A125845554L_Data">Data14!$FJ$11:$FJ$19</definedName>
    <definedName name="A125845554L_Latest">Data14!$FJ$19</definedName>
    <definedName name="A125845558W">Data15!$O$1:$O$10,Data15!$O$11:$O$19</definedName>
    <definedName name="A125845558W_Data">Data15!$O$11:$O$19</definedName>
    <definedName name="A125845558W_Latest">Data15!$O$19</definedName>
    <definedName name="A125845562L">Data15!$DJ$1:$DJ$10,Data15!$DJ$11:$DJ$19</definedName>
    <definedName name="A125845562L_Data">Data15!$DJ$11:$DJ$19</definedName>
    <definedName name="A125845562L_Latest">Data15!$DJ$19</definedName>
    <definedName name="A125845566W">Data15!$EQ$1:$EQ$10,Data15!$EQ$11:$EQ$19</definedName>
    <definedName name="A125845566W_Data">Data15!$EQ$11:$EQ$19</definedName>
    <definedName name="A125845566W_Latest">Data15!$EQ$19</definedName>
    <definedName name="A125845570L">Data15!$FX$1:$FX$10,Data15!$FX$11:$FX$19</definedName>
    <definedName name="A125845570L_Data">Data15!$FX$11:$FX$19</definedName>
    <definedName name="A125845570L_Latest">Data15!$FX$19</definedName>
    <definedName name="A125845574W">Data14!$CV$1:$CV$10,Data14!$CV$11:$CV$19</definedName>
    <definedName name="A125845574W_Data">Data14!$CV$11:$CV$19</definedName>
    <definedName name="A125845574W_Latest">Data14!$CV$19</definedName>
    <definedName name="A125845578F">Data14!$HX$1:$HX$10,Data14!$HX$11:$HX$19</definedName>
    <definedName name="A125845578F_Data">Data14!$HX$11:$HX$19</definedName>
    <definedName name="A125845578F_Latest">Data14!$HX$19</definedName>
    <definedName name="A125845582W">Data15!$AV$1:$AV$10,Data15!$AV$11:$AV$19</definedName>
    <definedName name="A125845582W_Data">Data15!$AV$11:$AV$19</definedName>
    <definedName name="A125845582W_Latest">Data15!$AV$19</definedName>
    <definedName name="A125845586F">Data15!$CC$1:$CC$10,Data15!$CC$11:$CC$19</definedName>
    <definedName name="A125845586F_Data">Data15!$CC$11:$CC$19</definedName>
    <definedName name="A125845586F_Latest">Data15!$CC$19</definedName>
    <definedName name="A125845590W">Data14!$BO$1:$BO$10,Data14!$BO$11:$BO$19</definedName>
    <definedName name="A125845590W_Data">Data14!$BO$11:$BO$19</definedName>
    <definedName name="A125845590W_Latest">Data14!$BO$19</definedName>
    <definedName name="A125845594F">Data14!$EC$1:$EC$10,Data14!$EC$11:$EC$19</definedName>
    <definedName name="A125845594F_Data">Data14!$EC$11:$EC$19</definedName>
    <definedName name="A125845594F_Latest">Data14!$EC$19</definedName>
    <definedName name="A125845598R">Data14!$AK$1:$AK$10,Data14!$AK$11:$AK$19</definedName>
    <definedName name="A125845598R_Data">Data14!$AK$11:$AK$19</definedName>
    <definedName name="A125845598R_Latest">Data14!$AK$19</definedName>
    <definedName name="A125845602V">Data14!$D$1:$D$10,Data14!$D$11:$D$19</definedName>
    <definedName name="A125845602V_Data">Data14!$D$11:$D$19</definedName>
    <definedName name="A125845602V_Latest">Data14!$D$19</definedName>
    <definedName name="A125845606C">Data14!$GT$1:$GT$10,Data14!$GT$11:$GT$19</definedName>
    <definedName name="A125845606C_Data">Data14!$GT$11:$GT$19</definedName>
    <definedName name="A125845606C_Latest">Data14!$GT$19</definedName>
    <definedName name="A125845610V">Data14!$FM$1:$FM$10,Data14!$FM$11:$FM$19</definedName>
    <definedName name="A125845610V_Data">Data14!$FM$11:$FM$19</definedName>
    <definedName name="A125845610V_Latest">Data14!$FM$19</definedName>
    <definedName name="A125845614C">Data15!$R$1:$R$10,Data15!$R$11:$R$19</definedName>
    <definedName name="A125845614C_Data">Data15!$R$11:$R$19</definedName>
    <definedName name="A125845614C_Latest">Data15!$R$19</definedName>
    <definedName name="A125845618L">Data15!$DM$1:$DM$10,Data15!$DM$11:$DM$19</definedName>
    <definedName name="A125845618L_Data">Data15!$DM$11:$DM$19</definedName>
    <definedName name="A125845618L_Latest">Data15!$DM$19</definedName>
    <definedName name="A125845622C">Data15!$ET$1:$ET$10,Data15!$ET$11:$ET$19</definedName>
    <definedName name="A125845622C_Data">Data15!$ET$11:$ET$19</definedName>
    <definedName name="A125845622C_Latest">Data15!$ET$19</definedName>
    <definedName name="A125845626L">Data15!$GA$1:$GA$10,Data15!$GA$11:$GA$19</definedName>
    <definedName name="A125845626L_Data">Data15!$GA$11:$GA$19</definedName>
    <definedName name="A125845626L_Latest">Data15!$GA$19</definedName>
    <definedName name="A125845630C">Data14!$CY$1:$CY$10,Data14!$CY$11:$CY$19</definedName>
    <definedName name="A125845630C_Data">Data14!$CY$11:$CY$19</definedName>
    <definedName name="A125845630C_Latest">Data14!$CY$19</definedName>
    <definedName name="A125845634L">Data14!$IA$1:$IA$10,Data14!$IA$11:$IA$19</definedName>
    <definedName name="A125845634L_Data">Data14!$IA$11:$IA$19</definedName>
    <definedName name="A125845634L_Latest">Data14!$IA$19</definedName>
    <definedName name="A125845638W">Data15!$AY$1:$AY$10,Data15!$AY$11:$AY$19</definedName>
    <definedName name="A125845638W_Data">Data15!$AY$11:$AY$19</definedName>
    <definedName name="A125845638W_Latest">Data15!$AY$19</definedName>
    <definedName name="A125845642L">Data15!$CF$1:$CF$10,Data15!$CF$11:$CF$19</definedName>
    <definedName name="A125845642L_Data">Data15!$CF$11:$CF$19</definedName>
    <definedName name="A125845642L_Latest">Data15!$CF$19</definedName>
    <definedName name="A125845646W">Data14!$BR$1:$BR$10,Data14!$BR$11:$BR$19</definedName>
    <definedName name="A125845646W_Data">Data14!$BR$11:$BR$19</definedName>
    <definedName name="A125845646W_Latest">Data14!$BR$19</definedName>
    <definedName name="A125845650L">Data14!$EF$1:$EF$10,Data14!$EF$11:$EF$19</definedName>
    <definedName name="A125845650L_Data">Data14!$EF$11:$EF$19</definedName>
    <definedName name="A125845650L_Latest">Data14!$EF$19</definedName>
    <definedName name="A125845654W">Data14!$AN$1:$AN$10,Data14!$AN$11:$AN$19</definedName>
    <definedName name="A125845654W_Data">Data14!$AN$11:$AN$19</definedName>
    <definedName name="A125845654W_Latest">Data14!$AN$19</definedName>
    <definedName name="A125845658F">Data14!$G$1:$G$10,Data14!$G$11:$G$19</definedName>
    <definedName name="A125845658F_Data">Data14!$G$11:$G$19</definedName>
    <definedName name="A125845658F_Latest">Data14!$G$19</definedName>
    <definedName name="A125845662W">Data14!$GW$1:$GW$10,Data14!$GW$11:$GW$19</definedName>
    <definedName name="A125845662W_Data">Data14!$GW$11:$GW$19</definedName>
    <definedName name="A125845662W_Latest">Data14!$GW$19</definedName>
    <definedName name="A125845666F">Data14!$FP$1:$FP$10,Data14!$FP$11:$FP$19</definedName>
    <definedName name="A125845666F_Data">Data14!$FP$11:$FP$19</definedName>
    <definedName name="A125845666F_Latest">Data14!$FP$19</definedName>
    <definedName name="A125845670W">Data15!$U$1:$U$10,Data15!$U$11:$U$19</definedName>
    <definedName name="A125845670W_Data">Data15!$U$11:$U$19</definedName>
    <definedName name="A125845670W_Latest">Data15!$U$19</definedName>
    <definedName name="A125845674F">Data15!$DP$1:$DP$10,Data15!$DP$11:$DP$19</definedName>
    <definedName name="A125845674F_Data">Data15!$DP$11:$DP$19</definedName>
    <definedName name="A125845674F_Latest">Data15!$DP$19</definedName>
    <definedName name="A125845678R">Data15!$EW$1:$EW$10,Data15!$EW$11:$EW$19</definedName>
    <definedName name="A125845678R_Data">Data15!$EW$11:$EW$19</definedName>
    <definedName name="A125845678R_Latest">Data15!$EW$19</definedName>
    <definedName name="A125845682F">Data15!$GD$1:$GD$10,Data15!$GD$11:$GD$19</definedName>
    <definedName name="A125845682F_Data">Data15!$GD$11:$GD$19</definedName>
    <definedName name="A125845682F_Latest">Data15!$GD$19</definedName>
    <definedName name="A125845686R">Data14!$DB$1:$DB$10,Data14!$DB$11:$DB$19</definedName>
    <definedName name="A125845686R_Data">Data14!$DB$11:$DB$19</definedName>
    <definedName name="A125845686R_Latest">Data14!$DB$19</definedName>
    <definedName name="A125845690F">Data14!$ID$1:$ID$10,Data14!$ID$11:$ID$19</definedName>
    <definedName name="A125845690F_Data">Data14!$ID$11:$ID$19</definedName>
    <definedName name="A125845690F_Latest">Data14!$ID$19</definedName>
    <definedName name="A125845694R">Data15!$BB$1:$BB$10,Data15!$BB$11:$BB$19</definedName>
    <definedName name="A125845694R_Data">Data15!$BB$11:$BB$19</definedName>
    <definedName name="A125845694R_Latest">Data15!$BB$19</definedName>
    <definedName name="A125845698X">Data15!$CI$1:$CI$10,Data15!$CI$11:$CI$19</definedName>
    <definedName name="A125845698X_Data">Data15!$CI$11:$CI$19</definedName>
    <definedName name="A125845698X_Latest">Data15!$CI$19</definedName>
    <definedName name="A125845702C">Data14!$BU$1:$BU$10,Data14!$BU$11:$BU$19</definedName>
    <definedName name="A125845702C_Data">Data14!$BU$11:$BU$19</definedName>
    <definedName name="A125845702C_Latest">Data14!$BU$19</definedName>
    <definedName name="A125845706L">Data14!$EI$1:$EI$10,Data14!$EI$11:$EI$19</definedName>
    <definedName name="A125845706L_Data">Data14!$EI$11:$EI$19</definedName>
    <definedName name="A125845706L_Latest">Data14!$EI$19</definedName>
    <definedName name="A125845710C">Data14!$AW$1:$AW$10,Data14!$AW$11:$AW$19</definedName>
    <definedName name="A125845710C_Data">Data14!$AW$11:$AW$19</definedName>
    <definedName name="A125845710C_Latest">Data14!$AW$19</definedName>
    <definedName name="A125845714L">Data14!$P$1:$P$10,Data14!$P$11:$P$19</definedName>
    <definedName name="A125845714L_Data">Data14!$P$11:$P$19</definedName>
    <definedName name="A125845714L_Latest">Data14!$P$19</definedName>
    <definedName name="A125845718W">Data14!$HF$1:$HF$10,Data14!$HF$11:$HF$19</definedName>
    <definedName name="A125845718W_Data">Data14!$HF$11:$HF$19</definedName>
    <definedName name="A125845718W_Latest">Data14!$HF$19</definedName>
    <definedName name="A125845722L">Data14!$FY$1:$FY$10,Data14!$FY$11:$FY$19</definedName>
    <definedName name="A125845722L_Data">Data14!$FY$11:$FY$19</definedName>
    <definedName name="A125845722L_Latest">Data14!$FY$19</definedName>
    <definedName name="A125845726W">Data15!$AD$1:$AD$10,Data15!$AD$11:$AD$19</definedName>
    <definedName name="A125845726W_Data">Data15!$AD$11:$AD$19</definedName>
    <definedName name="A125845726W_Latest">Data15!$AD$19</definedName>
    <definedName name="A125845730L">Data15!$DY$1:$DY$10,Data15!$DY$11:$DY$19</definedName>
    <definedName name="A125845730L_Data">Data15!$DY$11:$DY$19</definedName>
    <definedName name="A125845730L_Latest">Data15!$DY$19</definedName>
    <definedName name="A125845734W">Data15!$FF$1:$FF$10,Data15!$FF$11:$FF$19</definedName>
    <definedName name="A125845734W_Data">Data15!$FF$11:$FF$19</definedName>
    <definedName name="A125845734W_Latest">Data15!$FF$19</definedName>
    <definedName name="A125845738F">Data15!$GM$1:$GM$10,Data15!$GM$11:$GM$19</definedName>
    <definedName name="A125845738F_Data">Data15!$GM$11:$GM$19</definedName>
    <definedName name="A125845738F_Latest">Data15!$GM$19</definedName>
    <definedName name="A125845742W">Data14!$DK$1:$DK$10,Data14!$DK$11:$DK$19</definedName>
    <definedName name="A125845742W_Data">Data14!$DK$11:$DK$19</definedName>
    <definedName name="A125845742W_Latest">Data14!$DK$19</definedName>
    <definedName name="A125845746F">Data14!$IM$1:$IM$10,Data14!$IM$11:$IM$19</definedName>
    <definedName name="A125845746F_Data">Data14!$IM$11:$IM$19</definedName>
    <definedName name="A125845746F_Latest">Data14!$IM$19</definedName>
    <definedName name="A125845750W">Data15!$BK$1:$BK$10,Data15!$BK$11:$BK$19</definedName>
    <definedName name="A125845750W_Data">Data15!$BK$11:$BK$19</definedName>
    <definedName name="A125845750W_Latest">Data15!$BK$19</definedName>
    <definedName name="A125845754F">Data15!$CR$1:$CR$10,Data15!$CR$11:$CR$19</definedName>
    <definedName name="A125845754F_Data">Data15!$CR$11:$CR$19</definedName>
    <definedName name="A125845754F_Latest">Data15!$CR$19</definedName>
    <definedName name="A125845758R">Data14!$CD$1:$CD$10,Data14!$CD$11:$CD$19</definedName>
    <definedName name="A125845758R_Data">Data14!$CD$11:$CD$19</definedName>
    <definedName name="A125845758R_Latest">Data14!$CD$19</definedName>
    <definedName name="A125845762F">Data14!$ER$1:$ER$10,Data14!$ER$11:$ER$19</definedName>
    <definedName name="A125845762F_Data">Data14!$ER$11:$ER$19</definedName>
    <definedName name="A125845762F_Latest">Data14!$ER$19</definedName>
    <definedName name="A125845766R">Data14!$V$1:$V$10,Data14!$V$11:$V$19</definedName>
    <definedName name="A125845766R_Data">Data14!$V$11:$V$19</definedName>
    <definedName name="A125845766R_Latest">Data14!$V$19</definedName>
    <definedName name="A125845770F">Data13!$IE$1:$IE$10,Data13!$IE$11:$IE$19</definedName>
    <definedName name="A125845770F_Data">Data13!$IE$11:$IE$19</definedName>
    <definedName name="A125845770F_Latest">Data13!$IE$19</definedName>
    <definedName name="A125845774R">Data14!$GE$1:$GE$10,Data14!$GE$11:$GE$19</definedName>
    <definedName name="A125845774R_Data">Data14!$GE$11:$GE$19</definedName>
    <definedName name="A125845774R_Latest">Data14!$GE$19</definedName>
    <definedName name="A125845778X">Data14!$EX$1:$EX$10,Data14!$EX$11:$EX$19</definedName>
    <definedName name="A125845778X_Data">Data14!$EX$11:$EX$19</definedName>
    <definedName name="A125845778X_Latest">Data14!$EX$19</definedName>
    <definedName name="A125845782R">Data15!$C$1:$C$10,Data15!$C$11:$C$19</definedName>
    <definedName name="A125845782R_Data">Data15!$C$11:$C$19</definedName>
    <definedName name="A125845782R_Latest">Data15!$C$19</definedName>
    <definedName name="A125845786X">Data15!$CX$1:$CX$10,Data15!$CX$11:$CX$19</definedName>
    <definedName name="A125845786X_Data">Data15!$CX$11:$CX$19</definedName>
    <definedName name="A125845786X_Latest">Data15!$CX$19</definedName>
    <definedName name="A125845790R">Data15!$EE$1:$EE$10,Data15!$EE$11:$EE$19</definedName>
    <definedName name="A125845790R_Data">Data15!$EE$11:$EE$19</definedName>
    <definedName name="A125845790R_Latest">Data15!$EE$19</definedName>
    <definedName name="A125845794X">Data15!$FL$1:$FL$10,Data15!$FL$11:$FL$19</definedName>
    <definedName name="A125845794X_Data">Data15!$FL$11:$FL$19</definedName>
    <definedName name="A125845794X_Latest">Data15!$FL$19</definedName>
    <definedName name="A125845798J">Data14!$CJ$1:$CJ$10,Data14!$CJ$11:$CJ$19</definedName>
    <definedName name="A125845798J_Data">Data14!$CJ$11:$CJ$19</definedName>
    <definedName name="A125845798J_Latest">Data14!$CJ$19</definedName>
    <definedName name="A125845802L">Data14!$HL$1:$HL$10,Data14!$HL$11:$HL$19</definedName>
    <definedName name="A125845802L_Data">Data14!$HL$11:$HL$19</definedName>
    <definedName name="A125845802L_Latest">Data14!$HL$19</definedName>
    <definedName name="A125845806W">Data15!$AJ$1:$AJ$10,Data15!$AJ$11:$AJ$19</definedName>
    <definedName name="A125845806W_Data">Data15!$AJ$11:$AJ$19</definedName>
    <definedName name="A125845806W_Latest">Data15!$AJ$19</definedName>
    <definedName name="A125845810L">Data15!$BQ$1:$BQ$10,Data15!$BQ$11:$BQ$19</definedName>
    <definedName name="A125845810L_Data">Data15!$BQ$11:$BQ$19</definedName>
    <definedName name="A125845810L_Latest">Data15!$BQ$19</definedName>
    <definedName name="A125845814W">Data14!$BC$1:$BC$10,Data14!$BC$11:$BC$19</definedName>
    <definedName name="A125845814W_Data">Data14!$BC$11:$BC$19</definedName>
    <definedName name="A125845814W_Latest">Data14!$BC$19</definedName>
    <definedName name="A125845818F">Data14!$DQ$1:$DQ$10,Data14!$DQ$11:$DQ$19</definedName>
    <definedName name="A125845818F_Data">Data14!$DQ$11:$DQ$19</definedName>
    <definedName name="A125845818F_Latest">Data14!$DQ$19</definedName>
    <definedName name="A125845822W">Data14!$AB$1:$AB$10,Data14!$AB$11:$AB$19</definedName>
    <definedName name="A125845822W_Data">Data14!$AB$11:$AB$19</definedName>
    <definedName name="A125845822W_Latest">Data14!$AB$19</definedName>
    <definedName name="A125845826F">Data13!$IK$1:$IK$10,Data13!$IK$11:$IK$19</definedName>
    <definedName name="A125845826F_Data">Data13!$IK$11:$IK$19</definedName>
    <definedName name="A125845826F_Latest">Data13!$IK$19</definedName>
    <definedName name="A125845830W">Data14!$GK$1:$GK$10,Data14!$GK$11:$GK$19</definedName>
    <definedName name="A125845830W_Data">Data14!$GK$11:$GK$19</definedName>
    <definedName name="A125845830W_Latest">Data14!$GK$19</definedName>
    <definedName name="A125845834F">Data14!$FD$1:$FD$10,Data14!$FD$11:$FD$19</definedName>
    <definedName name="A125845834F_Data">Data14!$FD$11:$FD$19</definedName>
    <definedName name="A125845834F_Latest">Data14!$FD$19</definedName>
    <definedName name="A125845838R">Data15!$I$1:$I$10,Data15!$I$11:$I$19</definedName>
    <definedName name="A125845838R_Data">Data15!$I$11:$I$19</definedName>
    <definedName name="A125845838R_Latest">Data15!$I$19</definedName>
    <definedName name="A125845842F">Data15!$DD$1:$DD$10,Data15!$DD$11:$DD$19</definedName>
    <definedName name="A125845842F_Data">Data15!$DD$11:$DD$19</definedName>
    <definedName name="A125845842F_Latest">Data15!$DD$19</definedName>
    <definedName name="A125845846R">Data15!$EK$1:$EK$10,Data15!$EK$11:$EK$19</definedName>
    <definedName name="A125845846R_Data">Data15!$EK$11:$EK$19</definedName>
    <definedName name="A125845846R_Latest">Data15!$EK$19</definedName>
    <definedName name="A125845850F">Data15!$FR$1:$FR$10,Data15!$FR$11:$FR$19</definedName>
    <definedName name="A125845850F_Data">Data15!$FR$11:$FR$19</definedName>
    <definedName name="A125845850F_Latest">Data15!$FR$19</definedName>
    <definedName name="A125845854R">Data14!$CP$1:$CP$10,Data14!$CP$11:$CP$19</definedName>
    <definedName name="A125845854R_Data">Data14!$CP$11:$CP$19</definedName>
    <definedName name="A125845854R_Latest">Data14!$CP$19</definedName>
    <definedName name="A125845858X">Data14!$HR$1:$HR$10,Data14!$HR$11:$HR$19</definedName>
    <definedName name="A125845858X_Data">Data14!$HR$11:$HR$19</definedName>
    <definedName name="A125845858X_Latest">Data14!$HR$19</definedName>
    <definedName name="A125845862R">Data15!$AP$1:$AP$10,Data15!$AP$11:$AP$19</definedName>
    <definedName name="A125845862R_Data">Data15!$AP$11:$AP$19</definedName>
    <definedName name="A125845862R_Latest">Data15!$AP$19</definedName>
    <definedName name="A125845866X">Data15!$BW$1:$BW$10,Data15!$BW$11:$BW$19</definedName>
    <definedName name="A125845866X_Data">Data15!$BW$11:$BW$19</definedName>
    <definedName name="A125845866X_Latest">Data15!$BW$19</definedName>
    <definedName name="A125845870R">Data14!$BI$1:$BI$10,Data14!$BI$11:$BI$19</definedName>
    <definedName name="A125845870R_Data">Data14!$BI$11:$BI$19</definedName>
    <definedName name="A125845870R_Latest">Data14!$BI$19</definedName>
    <definedName name="A125845874X">Data14!$DW$1:$DW$10,Data14!$DW$11:$DW$19</definedName>
    <definedName name="A125845874X_Data">Data14!$DW$11:$DW$19</definedName>
    <definedName name="A125845874X_Latest">Data14!$DW$19</definedName>
    <definedName name="A125845878J">Data14!$AE$1:$AE$10,Data14!$AE$11:$AE$19</definedName>
    <definedName name="A125845878J_Data">Data14!$AE$11:$AE$19</definedName>
    <definedName name="A125845878J_Latest">Data14!$AE$19</definedName>
    <definedName name="A125845882X">Data13!$IN$1:$IN$10,Data13!$IN$11:$IN$19</definedName>
    <definedName name="A125845882X_Data">Data13!$IN$11:$IN$19</definedName>
    <definedName name="A125845882X_Latest">Data13!$IN$19</definedName>
    <definedName name="A125845886J">Data14!$GN$1:$GN$10,Data14!$GN$11:$GN$19</definedName>
    <definedName name="A125845886J_Data">Data14!$GN$11:$GN$19</definedName>
    <definedName name="A125845886J_Latest">Data14!$GN$19</definedName>
    <definedName name="A125845890X">Data14!$FG$1:$FG$10,Data14!$FG$11:$FG$19</definedName>
    <definedName name="A125845890X_Data">Data14!$FG$11:$FG$19</definedName>
    <definedName name="A125845890X_Latest">Data14!$FG$19</definedName>
    <definedName name="A125845894J">Data15!$L$1:$L$10,Data15!$L$11:$L$19</definedName>
    <definedName name="A125845894J_Data">Data15!$L$11:$L$19</definedName>
    <definedName name="A125845894J_Latest">Data15!$L$19</definedName>
    <definedName name="A125845898T">Data15!$DG$1:$DG$10,Data15!$DG$11:$DG$19</definedName>
    <definedName name="A125845898T_Data">Data15!$DG$11:$DG$19</definedName>
    <definedName name="A125845898T_Latest">Data15!$DG$19</definedName>
    <definedName name="A125845902W">Data15!$EN$1:$EN$10,Data15!$EN$11:$EN$19</definedName>
    <definedName name="A125845902W_Data">Data15!$EN$11:$EN$19</definedName>
    <definedName name="A125845902W_Latest">Data15!$EN$19</definedName>
    <definedName name="A125845906F">Data15!$FU$1:$FU$10,Data15!$FU$11:$FU$19</definedName>
    <definedName name="A125845906F_Data">Data15!$FU$11:$FU$19</definedName>
    <definedName name="A125845906F_Latest">Data15!$FU$19</definedName>
    <definedName name="A125845910W">Data14!$CS$1:$CS$10,Data14!$CS$11:$CS$19</definedName>
    <definedName name="A125845910W_Data">Data14!$CS$11:$CS$19</definedName>
    <definedName name="A125845910W_Latest">Data14!$CS$19</definedName>
    <definedName name="A125845914F">Data14!$HU$1:$HU$10,Data14!$HU$11:$HU$19</definedName>
    <definedName name="A125845914F_Data">Data14!$HU$11:$HU$19</definedName>
    <definedName name="A125845914F_Latest">Data14!$HU$19</definedName>
    <definedName name="A125845918R">Data15!$AS$1:$AS$10,Data15!$AS$11:$AS$19</definedName>
    <definedName name="A125845918R_Data">Data15!$AS$11:$AS$19</definedName>
    <definedName name="A125845918R_Latest">Data15!$AS$19</definedName>
    <definedName name="A125845922F">Data15!$BZ$1:$BZ$10,Data15!$BZ$11:$BZ$19</definedName>
    <definedName name="A125845922F_Data">Data15!$BZ$11:$BZ$19</definedName>
    <definedName name="A125845922F_Latest">Data15!$BZ$19</definedName>
    <definedName name="A125845926R">Data14!$BL$1:$BL$10,Data14!$BL$11:$BL$19</definedName>
    <definedName name="A125845926R_Data">Data14!$BL$11:$BL$19</definedName>
    <definedName name="A125845926R_Latest">Data14!$BL$19</definedName>
    <definedName name="A125845930F">Data14!$DZ$1:$DZ$10,Data14!$DZ$11:$DZ$19</definedName>
    <definedName name="A125845930F_Data">Data14!$DZ$11:$DZ$19</definedName>
    <definedName name="A125845930F_Latest">Data14!$DZ$19</definedName>
    <definedName name="A125845934R">Data14!$AT$1:$AT$10,Data14!$AT$11:$AT$19</definedName>
    <definedName name="A125845934R_Data">Data14!$AT$11:$AT$19</definedName>
    <definedName name="A125845934R_Latest">Data14!$AT$19</definedName>
    <definedName name="A125845938X">Data14!$M$1:$M$10,Data14!$M$11:$M$19</definedName>
    <definedName name="A125845938X_Data">Data14!$M$11:$M$19</definedName>
    <definedName name="A125845938X_Latest">Data14!$M$19</definedName>
    <definedName name="A125845942R">Data14!$HC$1:$HC$10,Data14!$HC$11:$HC$19</definedName>
    <definedName name="A125845942R_Data">Data14!$HC$11:$HC$19</definedName>
    <definedName name="A125845942R_Latest">Data14!$HC$19</definedName>
    <definedName name="A125845946X">Data14!$FV$1:$FV$10,Data14!$FV$11:$FV$19</definedName>
    <definedName name="A125845946X_Data">Data14!$FV$11:$FV$19</definedName>
    <definedName name="A125845946X_Latest">Data14!$FV$19</definedName>
    <definedName name="A125845950R">Data15!$AA$1:$AA$10,Data15!$AA$11:$AA$19</definedName>
    <definedName name="A125845950R_Data">Data15!$AA$11:$AA$19</definedName>
    <definedName name="A125845950R_Latest">Data15!$AA$19</definedName>
    <definedName name="A125845954X">Data15!$DV$1:$DV$10,Data15!$DV$11:$DV$19</definedName>
    <definedName name="A125845954X_Data">Data15!$DV$11:$DV$19</definedName>
    <definedName name="A125845954X_Latest">Data15!$DV$19</definedName>
    <definedName name="A125845958J">Data15!$FC$1:$FC$10,Data15!$FC$11:$FC$19</definedName>
    <definedName name="A125845958J_Data">Data15!$FC$11:$FC$19</definedName>
    <definedName name="A125845958J_Latest">Data15!$FC$19</definedName>
    <definedName name="A125845962X">Data15!$GJ$1:$GJ$10,Data15!$GJ$11:$GJ$19</definedName>
    <definedName name="A125845962X_Data">Data15!$GJ$11:$GJ$19</definedName>
    <definedName name="A125845962X_Latest">Data15!$GJ$19</definedName>
    <definedName name="A125845966J">Data14!$DH$1:$DH$10,Data14!$DH$11:$DH$19</definedName>
    <definedName name="A125845966J_Data">Data14!$DH$11:$DH$19</definedName>
    <definedName name="A125845966J_Latest">Data14!$DH$19</definedName>
    <definedName name="A125845970X">Data14!$IJ$1:$IJ$10,Data14!$IJ$11:$IJ$19</definedName>
    <definedName name="A125845970X_Data">Data14!$IJ$11:$IJ$19</definedName>
    <definedName name="A125845970X_Latest">Data14!$IJ$19</definedName>
    <definedName name="A125845974J">Data15!$BH$1:$BH$10,Data15!$BH$11:$BH$19</definedName>
    <definedName name="A125845974J_Data">Data15!$BH$11:$BH$19</definedName>
    <definedName name="A125845974J_Latest">Data15!$BH$19</definedName>
    <definedName name="A125845978T">Data15!$CO$1:$CO$10,Data15!$CO$11:$CO$19</definedName>
    <definedName name="A125845978T_Data">Data15!$CO$11:$CO$19</definedName>
    <definedName name="A125845978T_Latest">Data15!$CO$19</definedName>
    <definedName name="A125845982J">Data14!$CA$1:$CA$10,Data14!$CA$11:$CA$19</definedName>
    <definedName name="A125845982J_Data">Data14!$CA$11:$CA$19</definedName>
    <definedName name="A125845982J_Latest">Data14!$CA$19</definedName>
    <definedName name="A125845986T">Data14!$EO$1:$EO$10,Data14!$EO$11:$EO$19</definedName>
    <definedName name="A125845986T_Data">Data14!$EO$11:$EO$19</definedName>
    <definedName name="A125845986T_Latest">Data14!$EO$19</definedName>
    <definedName name="A125845990J">Data14!$S$1:$S$10,Data14!$S$11:$S$19</definedName>
    <definedName name="A125845990J_Data">Data14!$S$11:$S$19</definedName>
    <definedName name="A125845990J_Latest">Data14!$S$19</definedName>
    <definedName name="A125845994T">Data13!$IB$1:$IB$10,Data13!$IB$11:$IB$19</definedName>
    <definedName name="A125845994T_Data">Data13!$IB$11:$IB$19</definedName>
    <definedName name="A125845994T_Latest">Data13!$IB$19</definedName>
    <definedName name="A125845998A">Data14!$GB$1:$GB$10,Data14!$GB$11:$GB$19</definedName>
    <definedName name="A125845998A_Data">Data14!$GB$11:$GB$19</definedName>
    <definedName name="A125845998A_Latest">Data14!$GB$19</definedName>
    <definedName name="A125846002J">Data14!$EU$1:$EU$10,Data14!$EU$11:$EU$19</definedName>
    <definedName name="A125846002J_Data">Data14!$EU$11:$EU$19</definedName>
    <definedName name="A125846002J_Latest">Data14!$EU$19</definedName>
    <definedName name="A125846006T">Data14!$IP$1:$IP$10,Data14!$IP$11:$IP$19</definedName>
    <definedName name="A125846006T_Data">Data14!$IP$11:$IP$19</definedName>
    <definedName name="A125846006T_Latest">Data14!$IP$19</definedName>
    <definedName name="A125846010J">Data15!$CU$1:$CU$10,Data15!$CU$11:$CU$19</definedName>
    <definedName name="A125846010J_Data">Data15!$CU$11:$CU$19</definedName>
    <definedName name="A125846010J_Latest">Data15!$CU$19</definedName>
    <definedName name="A125846014T">Data15!$EB$1:$EB$10,Data15!$EB$11:$EB$19</definedName>
    <definedName name="A125846014T_Data">Data15!$EB$11:$EB$19</definedName>
    <definedName name="A125846014T_Latest">Data15!$EB$19</definedName>
    <definedName name="A125846018A">Data15!$FI$1:$FI$10,Data15!$FI$11:$FI$19</definedName>
    <definedName name="A125846018A_Data">Data15!$FI$11:$FI$19</definedName>
    <definedName name="A125846018A_Latest">Data15!$FI$19</definedName>
    <definedName name="A125846022T">Data14!$CG$1:$CG$10,Data14!$CG$11:$CG$19</definedName>
    <definedName name="A125846022T_Data">Data14!$CG$11:$CG$19</definedName>
    <definedName name="A125846022T_Latest">Data14!$CG$19</definedName>
    <definedName name="A125846026A">Data14!$HI$1:$HI$10,Data14!$HI$11:$HI$19</definedName>
    <definedName name="A125846026A_Data">Data14!$HI$11:$HI$19</definedName>
    <definedName name="A125846026A_Latest">Data14!$HI$19</definedName>
    <definedName name="A125846030T">Data15!$AG$1:$AG$10,Data15!$AG$11:$AG$19</definedName>
    <definedName name="A125846030T_Data">Data15!$AG$11:$AG$19</definedName>
    <definedName name="A125846030T_Latest">Data15!$AG$19</definedName>
    <definedName name="A125846034A">Data15!$BN$1:$BN$10,Data15!$BN$11:$BN$19</definedName>
    <definedName name="A125846034A_Data">Data15!$BN$11:$BN$19</definedName>
    <definedName name="A125846034A_Latest">Data15!$BN$19</definedName>
    <definedName name="A125846038K">Data14!$AZ$1:$AZ$10,Data14!$AZ$11:$AZ$19</definedName>
    <definedName name="A125846038K_Data">Data14!$AZ$11:$AZ$19</definedName>
    <definedName name="A125846038K_Latest">Data14!$AZ$19</definedName>
    <definedName name="A125846042A">Data14!$DN$1:$DN$10,Data14!$DN$11:$DN$19</definedName>
    <definedName name="A125846042A_Data">Data14!$DN$11:$DN$19</definedName>
    <definedName name="A125846042A_Latest">Data14!$DN$19</definedName>
    <definedName name="A125846046K">Data19!$FW$1:$FW$10,Data19!$FW$11:$FW$19</definedName>
    <definedName name="A125846046K_Data">Data19!$FW$11:$FW$19</definedName>
    <definedName name="A125846046K_Latest">Data19!$FW$19</definedName>
    <definedName name="A125846050A">Data19!$EP$1:$EP$10,Data19!$EP$11:$EP$19</definedName>
    <definedName name="A125846050A_Data">Data19!$EP$11:$EP$19</definedName>
    <definedName name="A125846050A_Latest">Data19!$EP$19</definedName>
    <definedName name="A125846054K">Data20!$CP$1:$CP$10,Data20!$CP$11:$CP$19</definedName>
    <definedName name="A125846054K_Data">Data20!$CP$11:$CP$19</definedName>
    <definedName name="A125846054K_Latest">Data20!$CP$19</definedName>
    <definedName name="A125846058V">Data20!$BI$1:$BI$10,Data20!$BI$11:$BI$19</definedName>
    <definedName name="A125846058V_Data">Data20!$BI$11:$BI$19</definedName>
    <definedName name="A125846058V_Latest">Data20!$BI$19</definedName>
    <definedName name="A125846062K">Data20!$FD$1:$FD$10,Data20!$FD$11:$FD$19</definedName>
    <definedName name="A125846062K_Data">Data20!$FD$11:$FD$19</definedName>
    <definedName name="A125846062K_Latest">Data20!$FD$19</definedName>
    <definedName name="A125846066V">Data21!$I$1:$I$10,Data21!$I$11:$I$19</definedName>
    <definedName name="A125846066V_Data">Data21!$I$11:$I$19</definedName>
    <definedName name="A125846066V_Latest">Data21!$I$19</definedName>
    <definedName name="A125846070K">Data21!$AP$1:$AP$10,Data21!$AP$11:$AP$19</definedName>
    <definedName name="A125846070K_Data">Data21!$AP$11:$AP$19</definedName>
    <definedName name="A125846070K_Latest">Data21!$AP$19</definedName>
    <definedName name="A125846074V">Data21!$BW$1:$BW$10,Data21!$BW$11:$BW$19</definedName>
    <definedName name="A125846074V_Data">Data21!$BW$11:$BW$19</definedName>
    <definedName name="A125846074V_Latest">Data21!$BW$19</definedName>
    <definedName name="A125846078C">Data19!$IK$1:$IK$10,Data19!$IK$11:$IK$19</definedName>
    <definedName name="A125846078C_Data">Data19!$IK$11:$IK$19</definedName>
    <definedName name="A125846078C_Latest">Data19!$IK$19</definedName>
    <definedName name="A125846082V">Data20!$DW$1:$DW$10,Data20!$DW$11:$DW$19</definedName>
    <definedName name="A125846082V_Data">Data20!$DW$11:$DW$19</definedName>
    <definedName name="A125846082V_Latest">Data20!$DW$19</definedName>
    <definedName name="A125846086C">Data20!$GK$1:$GK$10,Data20!$GK$11:$GK$19</definedName>
    <definedName name="A125846086C_Data">Data20!$GK$11:$GK$19</definedName>
    <definedName name="A125846086C_Latest">Data20!$GK$19</definedName>
    <definedName name="A125846090V">Data20!$HR$1:$HR$10,Data20!$HR$11:$HR$19</definedName>
    <definedName name="A125846090V_Data">Data20!$HR$11:$HR$19</definedName>
    <definedName name="A125846090V_Latest">Data20!$HR$19</definedName>
    <definedName name="A125846094C">Data19!$HD$1:$HD$10,Data19!$HD$11:$HD$19</definedName>
    <definedName name="A125846094C_Data">Data19!$HD$11:$HD$19</definedName>
    <definedName name="A125846094C_Latest">Data19!$HD$19</definedName>
    <definedName name="A125846098L">Data20!$AB$1:$AB$10,Data20!$AB$11:$AB$19</definedName>
    <definedName name="A125846098L_Data">Data20!$AB$11:$AB$19</definedName>
    <definedName name="A125846098L_Latest">Data20!$AB$19</definedName>
    <definedName name="A125846102T">Data19!$FE$1:$FE$10,Data19!$FE$11:$FE$19</definedName>
    <definedName name="A125846102T_Data">Data19!$FE$11:$FE$19</definedName>
    <definedName name="A125846102T_Latest">Data19!$FE$19</definedName>
    <definedName name="A125846106A">Data19!$DX$1:$DX$10,Data19!$DX$11:$DX$19</definedName>
    <definedName name="A125846106A_Data">Data19!$DX$11:$DX$19</definedName>
    <definedName name="A125846106A_Latest">Data19!$DX$19</definedName>
    <definedName name="A125846110T">Data20!$BX$1:$BX$10,Data20!$BX$11:$BX$19</definedName>
    <definedName name="A125846110T_Data">Data20!$BX$11:$BX$19</definedName>
    <definedName name="A125846110T_Latest">Data20!$BX$19</definedName>
    <definedName name="A125846114A">Data20!$AQ$1:$AQ$10,Data20!$AQ$11:$AQ$19</definedName>
    <definedName name="A125846114A_Data">Data20!$AQ$11:$AQ$19</definedName>
    <definedName name="A125846114A_Latest">Data20!$AQ$19</definedName>
    <definedName name="A125846118K">Data20!$EL$1:$EL$10,Data20!$EL$11:$EL$19</definedName>
    <definedName name="A125846118K_Data">Data20!$EL$11:$EL$19</definedName>
    <definedName name="A125846118K_Latest">Data20!$EL$19</definedName>
    <definedName name="A125846122A">Data20!$IG$1:$IG$10,Data20!$IG$11:$IG$19</definedName>
    <definedName name="A125846122A_Data">Data20!$IG$11:$IG$19</definedName>
    <definedName name="A125846122A_Latest">Data20!$IG$19</definedName>
    <definedName name="A125846126K">Data21!$X$1:$X$10,Data21!$X$11:$X$19</definedName>
    <definedName name="A125846126K_Data">Data21!$X$11:$X$19</definedName>
    <definedName name="A125846126K_Latest">Data21!$X$19</definedName>
    <definedName name="A125846130A">Data21!$BE$1:$BE$10,Data21!$BE$11:$BE$19</definedName>
    <definedName name="A125846130A_Data">Data21!$BE$11:$BE$19</definedName>
    <definedName name="A125846130A_Latest">Data21!$BE$19</definedName>
    <definedName name="A125846134K">Data19!$HS$1:$HS$10,Data19!$HS$11:$HS$19</definedName>
    <definedName name="A125846134K_Data">Data19!$HS$11:$HS$19</definedName>
    <definedName name="A125846134K_Latest">Data19!$HS$19</definedName>
    <definedName name="A125846138V">Data20!$DE$1:$DE$10,Data20!$DE$11:$DE$19</definedName>
    <definedName name="A125846138V_Data">Data20!$DE$11:$DE$19</definedName>
    <definedName name="A125846138V_Latest">Data20!$DE$19</definedName>
    <definedName name="A125846142K">Data20!$FS$1:$FS$10,Data20!$FS$11:$FS$19</definedName>
    <definedName name="A125846142K_Data">Data20!$FS$11:$FS$19</definedName>
    <definedName name="A125846142K_Latest">Data20!$FS$19</definedName>
    <definedName name="A125846146V">Data20!$GZ$1:$GZ$10,Data20!$GZ$11:$GZ$19</definedName>
    <definedName name="A125846146V_Data">Data20!$GZ$11:$GZ$19</definedName>
    <definedName name="A125846146V_Latest">Data20!$GZ$19</definedName>
    <definedName name="A125846150K">Data19!$GL$1:$GL$10,Data19!$GL$11:$GL$19</definedName>
    <definedName name="A125846150K_Data">Data19!$GL$11:$GL$19</definedName>
    <definedName name="A125846150K_Latest">Data19!$GL$19</definedName>
    <definedName name="A125846154V">Data20!$J$1:$J$10,Data20!$J$11:$J$19</definedName>
    <definedName name="A125846154V_Data">Data20!$J$11:$J$19</definedName>
    <definedName name="A125846154V_Latest">Data20!$J$19</definedName>
    <definedName name="A125846158C">Data19!$FN$1:$FN$10,Data19!$FN$11:$FN$19</definedName>
    <definedName name="A125846158C_Data">Data19!$FN$11:$FN$19</definedName>
    <definedName name="A125846158C_Latest">Data19!$FN$19</definedName>
    <definedName name="A125846162V">Data19!$EG$1:$EG$10,Data19!$EG$11:$EG$19</definedName>
    <definedName name="A125846162V_Data">Data19!$EG$11:$EG$19</definedName>
    <definedName name="A125846162V_Latest">Data19!$EG$19</definedName>
    <definedName name="A125846166C">Data20!$CG$1:$CG$10,Data20!$CG$11:$CG$19</definedName>
    <definedName name="A125846166C_Data">Data20!$CG$11:$CG$19</definedName>
    <definedName name="A125846166C_Latest">Data20!$CG$19</definedName>
    <definedName name="A125846170V">Data20!$AZ$1:$AZ$10,Data20!$AZ$11:$AZ$19</definedName>
    <definedName name="A125846170V_Data">Data20!$AZ$11:$AZ$19</definedName>
    <definedName name="A125846170V_Latest">Data20!$AZ$19</definedName>
    <definedName name="A125846174C">Data20!$EU$1:$EU$10,Data20!$EU$11:$EU$19</definedName>
    <definedName name="A125846174C_Data">Data20!$EU$11:$EU$19</definedName>
    <definedName name="A125846174C_Latest">Data20!$EU$19</definedName>
    <definedName name="A125846178L">Data20!$IP$1:$IP$10,Data20!$IP$11:$IP$19</definedName>
    <definedName name="A125846178L_Data">Data20!$IP$11:$IP$19</definedName>
    <definedName name="A125846178L_Latest">Data20!$IP$19</definedName>
    <definedName name="A125846182C">Data21!$AG$1:$AG$10,Data21!$AG$11:$AG$19</definedName>
    <definedName name="A125846182C_Data">Data21!$AG$11:$AG$19</definedName>
    <definedName name="A125846182C_Latest">Data21!$AG$19</definedName>
    <definedName name="A125846186L">Data21!$BN$1:$BN$10,Data21!$BN$11:$BN$19</definedName>
    <definedName name="A125846186L_Data">Data21!$BN$11:$BN$19</definedName>
    <definedName name="A125846186L_Latest">Data21!$BN$19</definedName>
    <definedName name="A125846190C">Data19!$IB$1:$IB$10,Data19!$IB$11:$IB$19</definedName>
    <definedName name="A125846190C_Data">Data19!$IB$11:$IB$19</definedName>
    <definedName name="A125846190C_Latest">Data19!$IB$19</definedName>
    <definedName name="A125846194L">Data20!$DN$1:$DN$10,Data20!$DN$11:$DN$19</definedName>
    <definedName name="A125846194L_Data">Data20!$DN$11:$DN$19</definedName>
    <definedName name="A125846194L_Latest">Data20!$DN$19</definedName>
    <definedName name="A125846198W">Data20!$GB$1:$GB$10,Data20!$GB$11:$GB$19</definedName>
    <definedName name="A125846198W_Data">Data20!$GB$11:$GB$19</definedName>
    <definedName name="A125846198W_Latest">Data20!$GB$19</definedName>
    <definedName name="A125846202A">Data20!$HI$1:$HI$10,Data20!$HI$11:$HI$19</definedName>
    <definedName name="A125846202A_Data">Data20!$HI$11:$HI$19</definedName>
    <definedName name="A125846202A_Latest">Data20!$HI$19</definedName>
    <definedName name="A125846206K">Data19!$GU$1:$GU$10,Data19!$GU$11:$GU$19</definedName>
    <definedName name="A125846206K_Data">Data19!$GU$11:$GU$19</definedName>
    <definedName name="A125846206K_Latest">Data19!$GU$19</definedName>
    <definedName name="A125846210A">Data20!$S$1:$S$10,Data20!$S$11:$S$19</definedName>
    <definedName name="A125846210A_Data">Data20!$S$11:$S$19</definedName>
    <definedName name="A125846210A_Latest">Data20!$S$19</definedName>
    <definedName name="A125846214K">Data19!$FQ$1:$FQ$10,Data19!$FQ$11:$FQ$19</definedName>
    <definedName name="A125846214K_Data">Data19!$FQ$11:$FQ$19</definedName>
    <definedName name="A125846214K_Latest">Data19!$FQ$19</definedName>
    <definedName name="A125846218V">Data19!$EJ$1:$EJ$10,Data19!$EJ$11:$EJ$19</definedName>
    <definedName name="A125846218V_Data">Data19!$EJ$11:$EJ$19</definedName>
    <definedName name="A125846218V_Latest">Data19!$EJ$19</definedName>
    <definedName name="A125846222K">Data20!$CJ$1:$CJ$10,Data20!$CJ$11:$CJ$19</definedName>
    <definedName name="A125846222K_Data">Data20!$CJ$11:$CJ$19</definedName>
    <definedName name="A125846222K_Latest">Data20!$CJ$19</definedName>
    <definedName name="A125846226V">Data20!$BC$1:$BC$10,Data20!$BC$11:$BC$19</definedName>
    <definedName name="A125846226V_Data">Data20!$BC$11:$BC$19</definedName>
    <definedName name="A125846226V_Latest">Data20!$BC$19</definedName>
    <definedName name="A125846230K">Data20!$EX$1:$EX$10,Data20!$EX$11:$EX$19</definedName>
    <definedName name="A125846230K_Data">Data20!$EX$11:$EX$19</definedName>
    <definedName name="A125846230K_Latest">Data20!$EX$19</definedName>
    <definedName name="A125846234V">Data21!$C$1:$C$10,Data21!$C$11:$C$19</definedName>
    <definedName name="A125846234V_Data">Data21!$C$11:$C$19</definedName>
    <definedName name="A125846234V_Latest">Data21!$C$19</definedName>
    <definedName name="A125846238C">Data21!$AJ$1:$AJ$10,Data21!$AJ$11:$AJ$19</definedName>
    <definedName name="A125846238C_Data">Data21!$AJ$11:$AJ$19</definedName>
    <definedName name="A125846238C_Latest">Data21!$AJ$19</definedName>
    <definedName name="A125846242V">Data21!$BQ$1:$BQ$10,Data21!$BQ$11:$BQ$19</definedName>
    <definedName name="A125846242V_Data">Data21!$BQ$11:$BQ$19</definedName>
    <definedName name="A125846242V_Latest">Data21!$BQ$19</definedName>
    <definedName name="A125846246C">Data19!$IE$1:$IE$10,Data19!$IE$11:$IE$19</definedName>
    <definedName name="A125846246C_Data">Data19!$IE$11:$IE$19</definedName>
    <definedName name="A125846246C_Latest">Data19!$IE$19</definedName>
    <definedName name="A125846250V">Data20!$DQ$1:$DQ$10,Data20!$DQ$11:$DQ$19</definedName>
    <definedName name="A125846250V_Data">Data20!$DQ$11:$DQ$19</definedName>
    <definedName name="A125846250V_Latest">Data20!$DQ$19</definedName>
    <definedName name="A125846254C">Data20!$GE$1:$GE$10,Data20!$GE$11:$GE$19</definedName>
    <definedName name="A125846254C_Data">Data20!$GE$11:$GE$19</definedName>
    <definedName name="A125846254C_Latest">Data20!$GE$19</definedName>
    <definedName name="A125846258L">Data20!$HL$1:$HL$10,Data20!$HL$11:$HL$19</definedName>
    <definedName name="A125846258L_Data">Data20!$HL$11:$HL$19</definedName>
    <definedName name="A125846258L_Latest">Data20!$HL$19</definedName>
    <definedName name="A125846262C">Data19!$GX$1:$GX$10,Data19!$GX$11:$GX$19</definedName>
    <definedName name="A125846262C_Data">Data19!$GX$11:$GX$19</definedName>
    <definedName name="A125846262C_Latest">Data19!$GX$19</definedName>
    <definedName name="A125846266L">Data20!$V$1:$V$10,Data20!$V$11:$V$19</definedName>
    <definedName name="A125846266L_Data">Data20!$V$11:$V$19</definedName>
    <definedName name="A125846266L_Latest">Data20!$V$19</definedName>
    <definedName name="A125846270C">Data19!$FT$1:$FT$10,Data19!$FT$11:$FT$19</definedName>
    <definedName name="A125846270C_Data">Data19!$FT$11:$FT$19</definedName>
    <definedName name="A125846270C_Latest">Data19!$FT$19</definedName>
    <definedName name="A125846274L">Data19!$EM$1:$EM$10,Data19!$EM$11:$EM$19</definedName>
    <definedName name="A125846274L_Data">Data19!$EM$11:$EM$19</definedName>
    <definedName name="A125846274L_Latest">Data19!$EM$19</definedName>
    <definedName name="A125846278W">Data20!$CM$1:$CM$10,Data20!$CM$11:$CM$19</definedName>
    <definedName name="A125846278W_Data">Data20!$CM$11:$CM$19</definedName>
    <definedName name="A125846278W_Latest">Data20!$CM$19</definedName>
    <definedName name="A125846282L">Data20!$BF$1:$BF$10,Data20!$BF$11:$BF$19</definedName>
    <definedName name="A125846282L_Data">Data20!$BF$11:$BF$19</definedName>
    <definedName name="A125846282L_Latest">Data20!$BF$19</definedName>
    <definedName name="A125846286W">Data20!$FA$1:$FA$10,Data20!$FA$11:$FA$19</definedName>
    <definedName name="A125846286W_Data">Data20!$FA$11:$FA$19</definedName>
    <definedName name="A125846286W_Latest">Data20!$FA$19</definedName>
    <definedName name="A125846290L">Data21!$F$1:$F$10,Data21!$F$11:$F$19</definedName>
    <definedName name="A125846290L_Data">Data21!$F$11:$F$19</definedName>
    <definedName name="A125846290L_Latest">Data21!$F$19</definedName>
    <definedName name="A125846294W">Data21!$AM$1:$AM$10,Data21!$AM$11:$AM$19</definedName>
    <definedName name="A125846294W_Data">Data21!$AM$11:$AM$19</definedName>
    <definedName name="A125846294W_Latest">Data21!$AM$19</definedName>
    <definedName name="A125846298F">Data21!$BT$1:$BT$10,Data21!$BT$11:$BT$19</definedName>
    <definedName name="A125846298F_Data">Data21!$BT$11:$BT$19</definedName>
    <definedName name="A125846298F_Latest">Data21!$BT$19</definedName>
    <definedName name="A125846302K">Data19!$IH$1:$IH$10,Data19!$IH$11:$IH$19</definedName>
    <definedName name="A125846302K_Data">Data19!$IH$11:$IH$19</definedName>
    <definedName name="A125846302K_Latest">Data19!$IH$19</definedName>
    <definedName name="A125846306V">Data20!$DT$1:$DT$10,Data20!$DT$11:$DT$19</definedName>
    <definedName name="A125846306V_Data">Data20!$DT$11:$DT$19</definedName>
    <definedName name="A125846306V_Latest">Data20!$DT$19</definedName>
    <definedName name="A125846310K">Data20!$GH$1:$GH$10,Data20!$GH$11:$GH$19</definedName>
    <definedName name="A125846310K_Data">Data20!$GH$11:$GH$19</definedName>
    <definedName name="A125846310K_Latest">Data20!$GH$19</definedName>
    <definedName name="A125846314V">Data20!$HO$1:$HO$10,Data20!$HO$11:$HO$19</definedName>
    <definedName name="A125846314V_Data">Data20!$HO$11:$HO$19</definedName>
    <definedName name="A125846314V_Latest">Data20!$HO$19</definedName>
    <definedName name="A125846318C">Data19!$HA$1:$HA$10,Data19!$HA$11:$HA$19</definedName>
    <definedName name="A125846318C_Data">Data19!$HA$11:$HA$19</definedName>
    <definedName name="A125846318C_Latest">Data19!$HA$19</definedName>
    <definedName name="A125846322V">Data20!$Y$1:$Y$10,Data20!$Y$11:$Y$19</definedName>
    <definedName name="A125846322V_Data">Data20!$Y$11:$Y$19</definedName>
    <definedName name="A125846322V_Latest">Data20!$Y$19</definedName>
    <definedName name="A125846326C">Data19!$GC$1:$GC$10,Data19!$GC$11:$GC$19</definedName>
    <definedName name="A125846326C_Data">Data19!$GC$11:$GC$19</definedName>
    <definedName name="A125846326C_Latest">Data19!$GC$19</definedName>
    <definedName name="A125846330V">Data19!$EV$1:$EV$10,Data19!$EV$11:$EV$19</definedName>
    <definedName name="A125846330V_Data">Data19!$EV$11:$EV$19</definedName>
    <definedName name="A125846330V_Latest">Data19!$EV$19</definedName>
    <definedName name="A125846334C">Data20!$CV$1:$CV$10,Data20!$CV$11:$CV$19</definedName>
    <definedName name="A125846334C_Data">Data20!$CV$11:$CV$19</definedName>
    <definedName name="A125846334C_Latest">Data20!$CV$19</definedName>
    <definedName name="A125846338L">Data20!$BO$1:$BO$10,Data20!$BO$11:$BO$19</definedName>
    <definedName name="A125846338L_Data">Data20!$BO$11:$BO$19</definedName>
    <definedName name="A125846338L_Latest">Data20!$BO$19</definedName>
    <definedName name="A125846342C">Data20!$FJ$1:$FJ$10,Data20!$FJ$11:$FJ$19</definedName>
    <definedName name="A125846342C_Data">Data20!$FJ$11:$FJ$19</definedName>
    <definedName name="A125846342C_Latest">Data20!$FJ$19</definedName>
    <definedName name="A125846346L">Data21!$O$1:$O$10,Data21!$O$11:$O$19</definedName>
    <definedName name="A125846346L_Data">Data21!$O$11:$O$19</definedName>
    <definedName name="A125846346L_Latest">Data21!$O$19</definedName>
    <definedName name="A125846350C">Data21!$AV$1:$AV$10,Data21!$AV$11:$AV$19</definedName>
    <definedName name="A125846350C_Data">Data21!$AV$11:$AV$19</definedName>
    <definedName name="A125846350C_Latest">Data21!$AV$19</definedName>
    <definedName name="A125846354L">Data21!$CC$1:$CC$10,Data21!$CC$11:$CC$19</definedName>
    <definedName name="A125846354L_Data">Data21!$CC$11:$CC$19</definedName>
    <definedName name="A125846354L_Latest">Data21!$CC$19</definedName>
    <definedName name="A125846358W">Data19!$IQ$1:$IQ$10,Data19!$IQ$11:$IQ$19</definedName>
    <definedName name="A125846358W_Data">Data19!$IQ$11:$IQ$19</definedName>
    <definedName name="A125846358W_Latest">Data19!$IQ$19</definedName>
    <definedName name="A125846362L">Data20!$EC$1:$EC$10,Data20!$EC$11:$EC$19</definedName>
    <definedName name="A125846362L_Data">Data20!$EC$11:$EC$19</definedName>
    <definedName name="A125846362L_Latest">Data20!$EC$19</definedName>
    <definedName name="A125846366W">Data20!$GQ$1:$GQ$10,Data20!$GQ$11:$GQ$19</definedName>
    <definedName name="A125846366W_Data">Data20!$GQ$11:$GQ$19</definedName>
    <definedName name="A125846366W_Latest">Data20!$GQ$19</definedName>
    <definedName name="A125846370L">Data20!$HX$1:$HX$10,Data20!$HX$11:$HX$19</definedName>
    <definedName name="A125846370L_Data">Data20!$HX$11:$HX$19</definedName>
    <definedName name="A125846370L_Latest">Data20!$HX$19</definedName>
    <definedName name="A125846374W">Data19!$HJ$1:$HJ$10,Data19!$HJ$11:$HJ$19</definedName>
    <definedName name="A125846374W_Data">Data19!$HJ$11:$HJ$19</definedName>
    <definedName name="A125846374W_Latest">Data19!$HJ$19</definedName>
    <definedName name="A125846378F">Data20!$AH$1:$AH$10,Data20!$AH$11:$AH$19</definedName>
    <definedName name="A125846378F_Data">Data20!$AH$11:$AH$19</definedName>
    <definedName name="A125846378F_Latest">Data20!$AH$19</definedName>
    <definedName name="A125846382W">Data19!$FB$1:$FB$10,Data19!$FB$11:$FB$19</definedName>
    <definedName name="A125846382W_Data">Data19!$FB$11:$FB$19</definedName>
    <definedName name="A125846382W_Latest">Data19!$FB$19</definedName>
    <definedName name="A125846386F">Data19!$DU$1:$DU$10,Data19!$DU$11:$DU$19</definedName>
    <definedName name="A125846386F_Data">Data19!$DU$11:$DU$19</definedName>
    <definedName name="A125846386F_Latest">Data19!$DU$19</definedName>
    <definedName name="A125846390W">Data20!$BU$1:$BU$10,Data20!$BU$11:$BU$19</definedName>
    <definedName name="A125846390W_Data">Data20!$BU$11:$BU$19</definedName>
    <definedName name="A125846390W_Latest">Data20!$BU$19</definedName>
    <definedName name="A125846394F">Data20!$AN$1:$AN$10,Data20!$AN$11:$AN$19</definedName>
    <definedName name="A125846394F_Data">Data20!$AN$11:$AN$19</definedName>
    <definedName name="A125846394F_Latest">Data20!$AN$19</definedName>
    <definedName name="A125846398R">Data20!$EI$1:$EI$10,Data20!$EI$11:$EI$19</definedName>
    <definedName name="A125846398R_Data">Data20!$EI$11:$EI$19</definedName>
    <definedName name="A125846398R_Latest">Data20!$EI$19</definedName>
    <definedName name="A125846402V">Data20!$ID$1:$ID$10,Data20!$ID$11:$ID$19</definedName>
    <definedName name="A125846402V_Data">Data20!$ID$11:$ID$19</definedName>
    <definedName name="A125846402V_Latest">Data20!$ID$19</definedName>
    <definedName name="A125846406C">Data21!$U$1:$U$10,Data21!$U$11:$U$19</definedName>
    <definedName name="A125846406C_Data">Data21!$U$11:$U$19</definedName>
    <definedName name="A125846406C_Latest">Data21!$U$19</definedName>
    <definedName name="A125846410V">Data21!$BB$1:$BB$10,Data21!$BB$11:$BB$19</definedName>
    <definedName name="A125846410V_Data">Data21!$BB$11:$BB$19</definedName>
    <definedName name="A125846410V_Latest">Data21!$BB$19</definedName>
    <definedName name="A125846414C">Data19!$HP$1:$HP$10,Data19!$HP$11:$HP$19</definedName>
    <definedName name="A125846414C_Data">Data19!$HP$11:$HP$19</definedName>
    <definedName name="A125846414C_Latest">Data19!$HP$19</definedName>
    <definedName name="A125846418L">Data20!$DB$1:$DB$10,Data20!$DB$11:$DB$19</definedName>
    <definedName name="A125846418L_Data">Data20!$DB$11:$DB$19</definedName>
    <definedName name="A125846418L_Latest">Data20!$DB$19</definedName>
    <definedName name="A125846422C">Data20!$FP$1:$FP$10,Data20!$FP$11:$FP$19</definedName>
    <definedName name="A125846422C_Data">Data20!$FP$11:$FP$19</definedName>
    <definedName name="A125846422C_Latest">Data20!$FP$19</definedName>
    <definedName name="A125846426L">Data20!$GW$1:$GW$10,Data20!$GW$11:$GW$19</definedName>
    <definedName name="A125846426L_Data">Data20!$GW$11:$GW$19</definedName>
    <definedName name="A125846426L_Latest">Data20!$GW$19</definedName>
    <definedName name="A125846430C">Data19!$GI$1:$GI$10,Data19!$GI$11:$GI$19</definedName>
    <definedName name="A125846430C_Data">Data19!$GI$11:$GI$19</definedName>
    <definedName name="A125846430C_Latest">Data19!$GI$19</definedName>
    <definedName name="A125846434L">Data20!$G$1:$G$10,Data20!$G$11:$G$19</definedName>
    <definedName name="A125846434L_Data">Data20!$G$11:$G$19</definedName>
    <definedName name="A125846434L_Latest">Data20!$G$19</definedName>
    <definedName name="A125846438W">Data19!$FH$1:$FH$10,Data19!$FH$11:$FH$19</definedName>
    <definedName name="A125846438W_Data">Data19!$FH$11:$FH$19</definedName>
    <definedName name="A125846438W_Latest">Data19!$FH$19</definedName>
    <definedName name="A125846442L">Data19!$EA$1:$EA$10,Data19!$EA$11:$EA$19</definedName>
    <definedName name="A125846442L_Data">Data19!$EA$11:$EA$19</definedName>
    <definedName name="A125846442L_Latest">Data19!$EA$19</definedName>
    <definedName name="A125846446W">Data20!$CA$1:$CA$10,Data20!$CA$11:$CA$19</definedName>
    <definedName name="A125846446W_Data">Data20!$CA$11:$CA$19</definedName>
    <definedName name="A125846446W_Latest">Data20!$CA$19</definedName>
    <definedName name="A125846450L">Data20!$AT$1:$AT$10,Data20!$AT$11:$AT$19</definedName>
    <definedName name="A125846450L_Data">Data20!$AT$11:$AT$19</definedName>
    <definedName name="A125846450L_Latest">Data20!$AT$19</definedName>
    <definedName name="A125846454W">Data20!$EO$1:$EO$10,Data20!$EO$11:$EO$19</definedName>
    <definedName name="A125846454W_Data">Data20!$EO$11:$EO$19</definedName>
    <definedName name="A125846454W_Latest">Data20!$EO$19</definedName>
    <definedName name="A125846458F">Data20!$IJ$1:$IJ$10,Data20!$IJ$11:$IJ$19</definedName>
    <definedName name="A125846458F_Data">Data20!$IJ$11:$IJ$19</definedName>
    <definedName name="A125846458F_Latest">Data20!$IJ$19</definedName>
    <definedName name="A125846462W">Data21!$AA$1:$AA$10,Data21!$AA$11:$AA$19</definedName>
    <definedName name="A125846462W_Data">Data21!$AA$11:$AA$19</definedName>
    <definedName name="A125846462W_Latest">Data21!$AA$19</definedName>
    <definedName name="A125846466F">Data21!$BH$1:$BH$10,Data21!$BH$11:$BH$19</definedName>
    <definedName name="A125846466F_Data">Data21!$BH$11:$BH$19</definedName>
    <definedName name="A125846466F_Latest">Data21!$BH$19</definedName>
    <definedName name="A125846470W">Data19!$HV$1:$HV$10,Data19!$HV$11:$HV$19</definedName>
    <definedName name="A125846470W_Data">Data19!$HV$11:$HV$19</definedName>
    <definedName name="A125846470W_Latest">Data19!$HV$19</definedName>
    <definedName name="A125846474F">Data20!$DH$1:$DH$10,Data20!$DH$11:$DH$19</definedName>
    <definedName name="A125846474F_Data">Data20!$DH$11:$DH$19</definedName>
    <definedName name="A125846474F_Latest">Data20!$DH$19</definedName>
    <definedName name="A125846478R">Data20!$FV$1:$FV$10,Data20!$FV$11:$FV$19</definedName>
    <definedName name="A125846478R_Data">Data20!$FV$11:$FV$19</definedName>
    <definedName name="A125846478R_Latest">Data20!$FV$19</definedName>
    <definedName name="A125846482F">Data20!$HC$1:$HC$10,Data20!$HC$11:$HC$19</definedName>
    <definedName name="A125846482F_Data">Data20!$HC$11:$HC$19</definedName>
    <definedName name="A125846482F_Latest">Data20!$HC$19</definedName>
    <definedName name="A125846486R">Data19!$GO$1:$GO$10,Data19!$GO$11:$GO$19</definedName>
    <definedName name="A125846486R_Data">Data19!$GO$11:$GO$19</definedName>
    <definedName name="A125846486R_Latest">Data19!$GO$19</definedName>
    <definedName name="A125846490F">Data20!$M$1:$M$10,Data20!$M$11:$M$19</definedName>
    <definedName name="A125846490F_Data">Data20!$M$11:$M$19</definedName>
    <definedName name="A125846490F_Latest">Data20!$M$19</definedName>
    <definedName name="A125846494R">Data19!$FK$1:$FK$10,Data19!$FK$11:$FK$19</definedName>
    <definedName name="A125846494R_Data">Data19!$FK$11:$FK$19</definedName>
    <definedName name="A125846494R_Latest">Data19!$FK$19</definedName>
    <definedName name="A125846498X">Data19!$ED$1:$ED$10,Data19!$ED$11:$ED$19</definedName>
    <definedName name="A125846498X_Data">Data19!$ED$11:$ED$19</definedName>
    <definedName name="A125846498X_Latest">Data19!$ED$19</definedName>
    <definedName name="A125846502C">Data20!$CD$1:$CD$10,Data20!$CD$11:$CD$19</definedName>
    <definedName name="A125846502C_Data">Data20!$CD$11:$CD$19</definedName>
    <definedName name="A125846502C_Latest">Data20!$CD$19</definedName>
    <definedName name="A125846506L">Data20!$AW$1:$AW$10,Data20!$AW$11:$AW$19</definedName>
    <definedName name="A125846506L_Data">Data20!$AW$11:$AW$19</definedName>
    <definedName name="A125846506L_Latest">Data20!$AW$19</definedName>
    <definedName name="A125846510C">Data20!$ER$1:$ER$10,Data20!$ER$11:$ER$19</definedName>
    <definedName name="A125846510C_Data">Data20!$ER$11:$ER$19</definedName>
    <definedName name="A125846510C_Latest">Data20!$ER$19</definedName>
    <definedName name="A125846514L">Data20!$IM$1:$IM$10,Data20!$IM$11:$IM$19</definedName>
    <definedName name="A125846514L_Data">Data20!$IM$11:$IM$19</definedName>
    <definedName name="A125846514L_Latest">Data20!$IM$19</definedName>
    <definedName name="A125846518W">Data21!$AD$1:$AD$10,Data21!$AD$11:$AD$19</definedName>
    <definedName name="A125846518W_Data">Data21!$AD$11:$AD$19</definedName>
    <definedName name="A125846518W_Latest">Data21!$AD$19</definedName>
    <definedName name="A125846522L">Data21!$BK$1:$BK$10,Data21!$BK$11:$BK$19</definedName>
    <definedName name="A125846522L_Data">Data21!$BK$11:$BK$19</definedName>
    <definedName name="A125846522L_Latest">Data21!$BK$19</definedName>
    <definedName name="A125846526W">Data19!$HY$1:$HY$10,Data19!$HY$11:$HY$19</definedName>
    <definedName name="A125846526W_Data">Data19!$HY$11:$HY$19</definedName>
    <definedName name="A125846526W_Latest">Data19!$HY$19</definedName>
    <definedName name="A125846530L">Data20!$DK$1:$DK$10,Data20!$DK$11:$DK$19</definedName>
    <definedName name="A125846530L_Data">Data20!$DK$11:$DK$19</definedName>
    <definedName name="A125846530L_Latest">Data20!$DK$19</definedName>
    <definedName name="A125846534W">Data20!$FY$1:$FY$10,Data20!$FY$11:$FY$19</definedName>
    <definedName name="A125846534W_Data">Data20!$FY$11:$FY$19</definedName>
    <definedName name="A125846534W_Latest">Data20!$FY$19</definedName>
    <definedName name="A125846538F">Data20!$HF$1:$HF$10,Data20!$HF$11:$HF$19</definedName>
    <definedName name="A125846538F_Data">Data20!$HF$11:$HF$19</definedName>
    <definedName name="A125846538F_Latest">Data20!$HF$19</definedName>
    <definedName name="A125846542W">Data19!$GR$1:$GR$10,Data19!$GR$11:$GR$19</definedName>
    <definedName name="A125846542W_Data">Data19!$GR$11:$GR$19</definedName>
    <definedName name="A125846542W_Latest">Data19!$GR$19</definedName>
    <definedName name="A125846546F">Data20!$P$1:$P$10,Data20!$P$11:$P$19</definedName>
    <definedName name="A125846546F_Data">Data20!$P$11:$P$19</definedName>
    <definedName name="A125846546F_Latest">Data20!$P$19</definedName>
    <definedName name="A125846550W">Data19!$FZ$1:$FZ$10,Data19!$FZ$11:$FZ$19</definedName>
    <definedName name="A125846550W_Data">Data19!$FZ$11:$FZ$19</definedName>
    <definedName name="A125846550W_Latest">Data19!$FZ$19</definedName>
    <definedName name="A125846554F">Data19!$ES$1:$ES$10,Data19!$ES$11:$ES$19</definedName>
    <definedName name="A125846554F_Data">Data19!$ES$11:$ES$19</definedName>
    <definedName name="A125846554F_Latest">Data19!$ES$19</definedName>
    <definedName name="A125846558R">Data20!$CS$1:$CS$10,Data20!$CS$11:$CS$19</definedName>
    <definedName name="A125846558R_Data">Data20!$CS$11:$CS$19</definedName>
    <definedName name="A125846558R_Latest">Data20!$CS$19</definedName>
    <definedName name="A125846562F">Data20!$BL$1:$BL$10,Data20!$BL$11:$BL$19</definedName>
    <definedName name="A125846562F_Data">Data20!$BL$11:$BL$19</definedName>
    <definedName name="A125846562F_Latest">Data20!$BL$19</definedName>
    <definedName name="A125846566R">Data20!$FG$1:$FG$10,Data20!$FG$11:$FG$19</definedName>
    <definedName name="A125846566R_Data">Data20!$FG$11:$FG$19</definedName>
    <definedName name="A125846566R_Latest">Data20!$FG$19</definedName>
    <definedName name="A125846570F">Data21!$L$1:$L$10,Data21!$L$11:$L$19</definedName>
    <definedName name="A125846570F_Data">Data21!$L$11:$L$19</definedName>
    <definedName name="A125846570F_Latest">Data21!$L$19</definedName>
    <definedName name="A125846574R">Data21!$AS$1:$AS$10,Data21!$AS$11:$AS$19</definedName>
    <definedName name="A125846574R_Data">Data21!$AS$11:$AS$19</definedName>
    <definedName name="A125846574R_Latest">Data21!$AS$19</definedName>
    <definedName name="A125846578X">Data21!$BZ$1:$BZ$10,Data21!$BZ$11:$BZ$19</definedName>
    <definedName name="A125846578X_Data">Data21!$BZ$11:$BZ$19</definedName>
    <definedName name="A125846578X_Latest">Data21!$BZ$19</definedName>
    <definedName name="A125846582R">Data19!$IN$1:$IN$10,Data19!$IN$11:$IN$19</definedName>
    <definedName name="A125846582R_Data">Data19!$IN$11:$IN$19</definedName>
    <definedName name="A125846582R_Latest">Data19!$IN$19</definedName>
    <definedName name="A125846586X">Data20!$DZ$1:$DZ$10,Data20!$DZ$11:$DZ$19</definedName>
    <definedName name="A125846586X_Data">Data20!$DZ$11:$DZ$19</definedName>
    <definedName name="A125846586X_Latest">Data20!$DZ$19</definedName>
    <definedName name="A125846590R">Data20!$GN$1:$GN$10,Data20!$GN$11:$GN$19</definedName>
    <definedName name="A125846590R_Data">Data20!$GN$11:$GN$19</definedName>
    <definedName name="A125846590R_Latest">Data20!$GN$19</definedName>
    <definedName name="A125846594X">Data20!$HU$1:$HU$10,Data20!$HU$11:$HU$19</definedName>
    <definedName name="A125846594X_Data">Data20!$HU$11:$HU$19</definedName>
    <definedName name="A125846594X_Latest">Data20!$HU$19</definedName>
    <definedName name="A125846598J">Data19!$HG$1:$HG$10,Data19!$HG$11:$HG$19</definedName>
    <definedName name="A125846598J_Data">Data19!$HG$11:$HG$19</definedName>
    <definedName name="A125846598J_Latest">Data19!$HG$19</definedName>
    <definedName name="A125846602L">Data20!$AE$1:$AE$10,Data20!$AE$11:$AE$19</definedName>
    <definedName name="A125846602L_Data">Data20!$AE$11:$AE$19</definedName>
    <definedName name="A125846602L_Latest">Data20!$AE$19</definedName>
    <definedName name="A125846606W">Data19!$EY$1:$EY$10,Data19!$EY$11:$EY$19</definedName>
    <definedName name="A125846606W_Data">Data19!$EY$11:$EY$19</definedName>
    <definedName name="A125846606W_Latest">Data19!$EY$19</definedName>
    <definedName name="A125846610L">Data19!$DR$1:$DR$10,Data19!$DR$11:$DR$19</definedName>
    <definedName name="A125846610L_Data">Data19!$DR$11:$DR$19</definedName>
    <definedName name="A125846610L_Latest">Data19!$DR$19</definedName>
    <definedName name="A125846614W">Data20!$BR$1:$BR$10,Data20!$BR$11:$BR$19</definedName>
    <definedName name="A125846614W_Data">Data20!$BR$11:$BR$19</definedName>
    <definedName name="A125846614W_Latest">Data20!$BR$19</definedName>
    <definedName name="A125846618F">Data20!$AK$1:$AK$10,Data20!$AK$11:$AK$19</definedName>
    <definedName name="A125846618F_Data">Data20!$AK$11:$AK$19</definedName>
    <definedName name="A125846618F_Latest">Data20!$AK$19</definedName>
    <definedName name="A125846622W">Data20!$EF$1:$EF$10,Data20!$EF$11:$EF$19</definedName>
    <definedName name="A125846622W_Data">Data20!$EF$11:$EF$19</definedName>
    <definedName name="A125846622W_Latest">Data20!$EF$19</definedName>
    <definedName name="A125846626F">Data20!$IA$1:$IA$10,Data20!$IA$11:$IA$19</definedName>
    <definedName name="A125846626F_Data">Data20!$IA$11:$IA$19</definedName>
    <definedName name="A125846626F_Latest">Data20!$IA$19</definedName>
    <definedName name="A125846630W">Data21!$R$1:$R$10,Data21!$R$11:$R$19</definedName>
    <definedName name="A125846630W_Data">Data21!$R$11:$R$19</definedName>
    <definedName name="A125846630W_Latest">Data21!$R$19</definedName>
    <definedName name="A125846634F">Data21!$AY$1:$AY$10,Data21!$AY$11:$AY$19</definedName>
    <definedName name="A125846634F_Data">Data21!$AY$11:$AY$19</definedName>
    <definedName name="A125846634F_Latest">Data21!$AY$19</definedName>
    <definedName name="A125846638R">Data19!$HM$1:$HM$10,Data19!$HM$11:$HM$19</definedName>
    <definedName name="A125846638R_Data">Data19!$HM$11:$HM$19</definedName>
    <definedName name="A125846638R_Latest">Data19!$HM$19</definedName>
    <definedName name="A125846642F">Data20!$CY$1:$CY$10,Data20!$CY$11:$CY$19</definedName>
    <definedName name="A125846642F_Data">Data20!$CY$11:$CY$19</definedName>
    <definedName name="A125846642F_Latest">Data20!$CY$19</definedName>
    <definedName name="A125846646R">Data20!$FM$1:$FM$10,Data20!$FM$11:$FM$19</definedName>
    <definedName name="A125846646R_Data">Data20!$FM$11:$FM$19</definedName>
    <definedName name="A125846646R_Latest">Data20!$FM$19</definedName>
    <definedName name="A125846650F">Data20!$GT$1:$GT$10,Data20!$GT$11:$GT$19</definedName>
    <definedName name="A125846650F_Data">Data20!$GT$11:$GT$19</definedName>
    <definedName name="A125846650F_Latest">Data20!$GT$19</definedName>
    <definedName name="A125846654R">Data19!$GF$1:$GF$10,Data19!$GF$11:$GF$19</definedName>
    <definedName name="A125846654R_Data">Data19!$GF$11:$GF$19</definedName>
    <definedName name="A125846654R_Latest">Data19!$GF$19</definedName>
    <definedName name="A125846658X">Data20!$D$1:$D$10,Data20!$D$11:$D$19</definedName>
    <definedName name="A125846658X_Data">Data20!$D$11:$D$19</definedName>
    <definedName name="A125846658X_Latest">Data20!$D$19</definedName>
    <definedName name="A125846662R">Data21!$EK$1:$EK$10,Data21!$EK$11:$EK$19</definedName>
    <definedName name="A125846662R_Data">Data21!$EK$11:$EK$19</definedName>
    <definedName name="A125846662R_Latest">Data21!$EK$19</definedName>
    <definedName name="A125846666X">Data21!$DD$1:$DD$10,Data21!$DD$11:$DD$19</definedName>
    <definedName name="A125846666X_Data">Data21!$DD$11:$DD$19</definedName>
    <definedName name="A125846666X_Latest">Data21!$DD$19</definedName>
    <definedName name="A125846670R">Data22!$BD$1:$BD$10,Data22!$BD$11:$BD$19</definedName>
    <definedName name="A125846670R_Data">Data22!$BD$11:$BD$19</definedName>
    <definedName name="A125846670R_Latest">Data22!$BD$19</definedName>
    <definedName name="A125846674X">Data22!$W$1:$W$10,Data22!$W$11:$W$19</definedName>
    <definedName name="A125846674X_Data">Data22!$W$11:$W$19</definedName>
    <definedName name="A125846674X_Latest">Data22!$W$19</definedName>
    <definedName name="A125846678J">Data22!$DR$1:$DR$10,Data22!$DR$11:$DR$19</definedName>
    <definedName name="A125846678J_Data">Data22!$DR$11:$DR$19</definedName>
    <definedName name="A125846678J_Latest">Data22!$DR$19</definedName>
    <definedName name="A125846682X">Data22!$HM$1:$HM$10,Data22!$HM$11:$HM$19</definedName>
    <definedName name="A125846682X_Data">Data22!$HM$11:$HM$19</definedName>
    <definedName name="A125846682X_Latest">Data22!$HM$19</definedName>
    <definedName name="A125846686J">Data23!$D$1:$D$10,Data23!$D$11:$D$19</definedName>
    <definedName name="A125846686J_Data">Data23!$D$11:$D$19</definedName>
    <definedName name="A125846686J_Latest">Data23!$D$19</definedName>
    <definedName name="A125846690X">Data23!$AK$1:$AK$10,Data23!$AK$11:$AK$19</definedName>
    <definedName name="A125846690X_Data">Data23!$AK$11:$AK$19</definedName>
    <definedName name="A125846690X_Latest">Data23!$AK$19</definedName>
    <definedName name="A125846694J">Data21!$GY$1:$GY$10,Data21!$GY$11:$GY$19</definedName>
    <definedName name="A125846694J_Data">Data21!$GY$11:$GY$19</definedName>
    <definedName name="A125846694J_Latest">Data21!$GY$19</definedName>
    <definedName name="A125846698T">Data22!$CK$1:$CK$10,Data22!$CK$11:$CK$19</definedName>
    <definedName name="A125846698T_Data">Data22!$CK$11:$CK$19</definedName>
    <definedName name="A125846698T_Latest">Data22!$CK$19</definedName>
    <definedName name="A125846702W">Data22!$EY$1:$EY$10,Data22!$EY$11:$EY$19</definedName>
    <definedName name="A125846702W_Data">Data22!$EY$11:$EY$19</definedName>
    <definedName name="A125846702W_Latest">Data22!$EY$19</definedName>
    <definedName name="A125846706F">Data22!$GF$1:$GF$10,Data22!$GF$11:$GF$19</definedName>
    <definedName name="A125846706F_Data">Data22!$GF$11:$GF$19</definedName>
    <definedName name="A125846706F_Latest">Data22!$GF$19</definedName>
    <definedName name="A125846710W">Data21!$FR$1:$FR$10,Data21!$FR$11:$FR$19</definedName>
    <definedName name="A125846710W_Data">Data21!$FR$11:$FR$19</definedName>
    <definedName name="A125846710W_Latest">Data21!$FR$19</definedName>
    <definedName name="A125846714F">Data21!$IF$1:$IF$10,Data21!$IF$11:$IF$19</definedName>
    <definedName name="A125846714F_Data">Data21!$IF$11:$IF$19</definedName>
    <definedName name="A125846714F_Latest">Data21!$IF$19</definedName>
    <definedName name="A125846718R">Data21!$DS$1:$DS$10,Data21!$DS$11:$DS$19</definedName>
    <definedName name="A125846718R_Data">Data21!$DS$11:$DS$19</definedName>
    <definedName name="A125846718R_Latest">Data21!$DS$19</definedName>
    <definedName name="A125846722F">Data21!$CL$1:$CL$10,Data21!$CL$11:$CL$19</definedName>
    <definedName name="A125846722F_Data">Data21!$CL$11:$CL$19</definedName>
    <definedName name="A125846722F_Latest">Data21!$CL$19</definedName>
    <definedName name="A125846726R">Data22!$AL$1:$AL$10,Data22!$AL$11:$AL$19</definedName>
    <definedName name="A125846726R_Data">Data22!$AL$11:$AL$19</definedName>
    <definedName name="A125846726R_Latest">Data22!$AL$19</definedName>
    <definedName name="A125846730F">Data22!$E$1:$E$10,Data22!$E$11:$E$19</definedName>
    <definedName name="A125846730F_Data">Data22!$E$11:$E$19</definedName>
    <definedName name="A125846730F_Latest">Data22!$E$19</definedName>
    <definedName name="A125846734R">Data22!$CZ$1:$CZ$10,Data22!$CZ$11:$CZ$19</definedName>
    <definedName name="A125846734R_Data">Data22!$CZ$11:$CZ$19</definedName>
    <definedName name="A125846734R_Latest">Data22!$CZ$19</definedName>
    <definedName name="A125846738X">Data22!$GU$1:$GU$10,Data22!$GU$11:$GU$19</definedName>
    <definedName name="A125846738X_Data">Data22!$GU$11:$GU$19</definedName>
    <definedName name="A125846738X_Latest">Data22!$GU$19</definedName>
    <definedName name="A125846742R">Data22!$IB$1:$IB$10,Data22!$IB$11:$IB$19</definedName>
    <definedName name="A125846742R_Data">Data22!$IB$11:$IB$19</definedName>
    <definedName name="A125846742R_Latest">Data22!$IB$19</definedName>
    <definedName name="A125846746X">Data23!$S$1:$S$10,Data23!$S$11:$S$19</definedName>
    <definedName name="A125846746X_Data">Data23!$S$11:$S$19</definedName>
    <definedName name="A125846746X_Latest">Data23!$S$19</definedName>
    <definedName name="A125846750R">Data21!$GG$1:$GG$10,Data21!$GG$11:$GG$19</definedName>
    <definedName name="A125846750R_Data">Data21!$GG$11:$GG$19</definedName>
    <definedName name="A125846750R_Latest">Data21!$GG$19</definedName>
    <definedName name="A125846754X">Data22!$BS$1:$BS$10,Data22!$BS$11:$BS$19</definedName>
    <definedName name="A125846754X_Data">Data22!$BS$11:$BS$19</definedName>
    <definedName name="A125846754X_Latest">Data22!$BS$19</definedName>
    <definedName name="A125846758J">Data22!$EG$1:$EG$10,Data22!$EG$11:$EG$19</definedName>
    <definedName name="A125846758J_Data">Data22!$EG$11:$EG$19</definedName>
    <definedName name="A125846758J_Latest">Data22!$EG$19</definedName>
    <definedName name="A125846762X">Data22!$FN$1:$FN$10,Data22!$FN$11:$FN$19</definedName>
    <definedName name="A125846762X_Data">Data22!$FN$11:$FN$19</definedName>
    <definedName name="A125846762X_Latest">Data22!$FN$19</definedName>
    <definedName name="A125846766J">Data21!$EZ$1:$EZ$10,Data21!$EZ$11:$EZ$19</definedName>
    <definedName name="A125846766J_Data">Data21!$EZ$11:$EZ$19</definedName>
    <definedName name="A125846766J_Latest">Data21!$EZ$19</definedName>
    <definedName name="A125846770X">Data21!$HN$1:$HN$10,Data21!$HN$11:$HN$19</definedName>
    <definedName name="A125846770X_Data">Data21!$HN$11:$HN$19</definedName>
    <definedName name="A125846770X_Latest">Data21!$HN$19</definedName>
    <definedName name="A125846774J">Data21!$EB$1:$EB$10,Data21!$EB$11:$EB$19</definedName>
    <definedName name="A125846774J_Data">Data21!$EB$11:$EB$19</definedName>
    <definedName name="A125846774J_Latest">Data21!$EB$19</definedName>
    <definedName name="A125846778T">Data21!$CU$1:$CU$10,Data21!$CU$11:$CU$19</definedName>
    <definedName name="A125846778T_Data">Data21!$CU$11:$CU$19</definedName>
    <definedName name="A125846778T_Latest">Data21!$CU$19</definedName>
    <definedName name="A125846782J">Data22!$AU$1:$AU$10,Data22!$AU$11:$AU$19</definedName>
    <definedName name="A125846782J_Data">Data22!$AU$11:$AU$19</definedName>
    <definedName name="A125846782J_Latest">Data22!$AU$19</definedName>
    <definedName name="A125846786T">Data22!$N$1:$N$10,Data22!$N$11:$N$19</definedName>
    <definedName name="A125846786T_Data">Data22!$N$11:$N$19</definedName>
    <definedName name="A125846786T_Latest">Data22!$N$19</definedName>
    <definedName name="A125846790J">Data22!$DI$1:$DI$10,Data22!$DI$11:$DI$19</definedName>
    <definedName name="A125846790J_Data">Data22!$DI$11:$DI$19</definedName>
    <definedName name="A125846790J_Latest">Data22!$DI$19</definedName>
    <definedName name="A125846794T">Data22!$HD$1:$HD$10,Data22!$HD$11:$HD$19</definedName>
    <definedName name="A125846794T_Data">Data22!$HD$11:$HD$19</definedName>
    <definedName name="A125846794T_Latest">Data22!$HD$19</definedName>
    <definedName name="A125846798A">Data22!$IK$1:$IK$10,Data22!$IK$11:$IK$19</definedName>
    <definedName name="A125846798A_Data">Data22!$IK$11:$IK$19</definedName>
    <definedName name="A125846798A_Latest">Data22!$IK$19</definedName>
    <definedName name="A125846802F">Data23!$AB$1:$AB$10,Data23!$AB$11:$AB$19</definedName>
    <definedName name="A125846802F_Data">Data23!$AB$11:$AB$19</definedName>
    <definedName name="A125846802F_Latest">Data23!$AB$19</definedName>
    <definedName name="A125846806R">Data21!$GP$1:$GP$10,Data21!$GP$11:$GP$19</definedName>
    <definedName name="A125846806R_Data">Data21!$GP$11:$GP$19</definedName>
    <definedName name="A125846806R_Latest">Data21!$GP$19</definedName>
    <definedName name="A125846810F">Data22!$CB$1:$CB$10,Data22!$CB$11:$CB$19</definedName>
    <definedName name="A125846810F_Data">Data22!$CB$11:$CB$19</definedName>
    <definedName name="A125846810F_Latest">Data22!$CB$19</definedName>
    <definedName name="A125846814R">Data22!$EP$1:$EP$10,Data22!$EP$11:$EP$19</definedName>
    <definedName name="A125846814R_Data">Data22!$EP$11:$EP$19</definedName>
    <definedName name="A125846814R_Latest">Data22!$EP$19</definedName>
    <definedName name="A125846818X">Data22!$FW$1:$FW$10,Data22!$FW$11:$FW$19</definedName>
    <definedName name="A125846818X_Data">Data22!$FW$11:$FW$19</definedName>
    <definedName name="A125846818X_Latest">Data22!$FW$19</definedName>
    <definedName name="A125846822R">Data21!$FI$1:$FI$10,Data21!$FI$11:$FI$19</definedName>
    <definedName name="A125846822R_Data">Data21!$FI$11:$FI$19</definedName>
    <definedName name="A125846822R_Latest">Data21!$FI$19</definedName>
    <definedName name="A125846826X">Data21!$HW$1:$HW$10,Data21!$HW$11:$HW$19</definedName>
    <definedName name="A125846826X_Data">Data21!$HW$11:$HW$19</definedName>
    <definedName name="A125846826X_Latest">Data21!$HW$19</definedName>
    <definedName name="A125846830R">Data21!$EE$1:$EE$10,Data21!$EE$11:$EE$19</definedName>
    <definedName name="A125846830R_Data">Data21!$EE$11:$EE$19</definedName>
    <definedName name="A125846830R_Latest">Data21!$EE$19</definedName>
    <definedName name="A125846834X">Data21!$CX$1:$CX$10,Data21!$CX$11:$CX$19</definedName>
    <definedName name="A125846834X_Data">Data21!$CX$11:$CX$19</definedName>
    <definedName name="A125846834X_Latest">Data21!$CX$19</definedName>
    <definedName name="A125846838J">Data22!$AX$1:$AX$10,Data22!$AX$11:$AX$19</definedName>
    <definedName name="A125846838J_Data">Data22!$AX$11:$AX$19</definedName>
    <definedName name="A125846838J_Latest">Data22!$AX$19</definedName>
    <definedName name="A125846842X">Data22!$Q$1:$Q$10,Data22!$Q$11:$Q$19</definedName>
    <definedName name="A125846842X_Data">Data22!$Q$11:$Q$19</definedName>
    <definedName name="A125846842X_Latest">Data22!$Q$19</definedName>
    <definedName name="A125846846J">Data22!$DL$1:$DL$10,Data22!$DL$11:$DL$19</definedName>
    <definedName name="A125846846J_Data">Data22!$DL$11:$DL$19</definedName>
    <definedName name="A125846846J_Latest">Data22!$DL$19</definedName>
    <definedName name="A125846850X">Data22!$HG$1:$HG$10,Data22!$HG$11:$HG$19</definedName>
    <definedName name="A125846850X_Data">Data22!$HG$11:$HG$19</definedName>
    <definedName name="A125846850X_Latest">Data22!$HG$19</definedName>
    <definedName name="A125846854J">Data22!$IN$1:$IN$10,Data22!$IN$11:$IN$19</definedName>
    <definedName name="A125846854J_Data">Data22!$IN$11:$IN$19</definedName>
    <definedName name="A125846854J_Latest">Data22!$IN$19</definedName>
    <definedName name="A125846858T">Data23!$AE$1:$AE$10,Data23!$AE$11:$AE$19</definedName>
    <definedName name="A125846858T_Data">Data23!$AE$11:$AE$19</definedName>
    <definedName name="A125846858T_Latest">Data23!$AE$19</definedName>
    <definedName name="A125846862J">Data21!$GS$1:$GS$10,Data21!$GS$11:$GS$19</definedName>
    <definedName name="A125846862J_Data">Data21!$GS$11:$GS$19</definedName>
    <definedName name="A125846862J_Latest">Data21!$GS$19</definedName>
    <definedName name="A125846866T">Data22!$CE$1:$CE$10,Data22!$CE$11:$CE$19</definedName>
    <definedName name="A125846866T_Data">Data22!$CE$11:$CE$19</definedName>
    <definedName name="A125846866T_Latest">Data22!$CE$19</definedName>
    <definedName name="A125846870J">Data22!$ES$1:$ES$10,Data22!$ES$11:$ES$19</definedName>
    <definedName name="A125846870J_Data">Data22!$ES$11:$ES$19</definedName>
    <definedName name="A125846870J_Latest">Data22!$ES$19</definedName>
    <definedName name="A125846874T">Data22!$FZ$1:$FZ$10,Data22!$FZ$11:$FZ$19</definedName>
    <definedName name="A125846874T_Data">Data22!$FZ$11:$FZ$19</definedName>
    <definedName name="A125846874T_Latest">Data22!$FZ$19</definedName>
    <definedName name="A125846878A">Data21!$FL$1:$FL$10,Data21!$FL$11:$FL$19</definedName>
    <definedName name="A125846878A_Data">Data21!$FL$11:$FL$19</definedName>
    <definedName name="A125846878A_Latest">Data21!$FL$19</definedName>
    <definedName name="A125846882T">Data21!$HZ$1:$HZ$10,Data21!$HZ$11:$HZ$19</definedName>
    <definedName name="A125846882T_Data">Data21!$HZ$11:$HZ$19</definedName>
    <definedName name="A125846882T_Latest">Data21!$HZ$19</definedName>
    <definedName name="A125846886A">Data21!$EH$1:$EH$10,Data21!$EH$11:$EH$19</definedName>
    <definedName name="A125846886A_Data">Data21!$EH$11:$EH$19</definedName>
    <definedName name="A125846886A_Latest">Data21!$EH$19</definedName>
    <definedName name="A125846890T">Data21!$DA$1:$DA$10,Data21!$DA$11:$DA$19</definedName>
    <definedName name="A125846890T_Data">Data21!$DA$11:$DA$19</definedName>
    <definedName name="A125846890T_Latest">Data21!$DA$19</definedName>
    <definedName name="A125846894A">Data22!$BA$1:$BA$10,Data22!$BA$11:$BA$19</definedName>
    <definedName name="A125846894A_Data">Data22!$BA$11:$BA$19</definedName>
    <definedName name="A125846894A_Latest">Data22!$BA$19</definedName>
    <definedName name="A125846898K">Data22!$T$1:$T$10,Data22!$T$11:$T$19</definedName>
    <definedName name="A125846898K_Data">Data22!$T$11:$T$19</definedName>
    <definedName name="A125846898K_Latest">Data22!$T$19</definedName>
    <definedName name="A125846902R">Data22!$DO$1:$DO$10,Data22!$DO$11:$DO$19</definedName>
    <definedName name="A125846902R_Data">Data22!$DO$11:$DO$19</definedName>
    <definedName name="A125846902R_Latest">Data22!$DO$19</definedName>
    <definedName name="A125846906X">Data22!$HJ$1:$HJ$10,Data22!$HJ$11:$HJ$19</definedName>
    <definedName name="A125846906X_Data">Data22!$HJ$11:$HJ$19</definedName>
    <definedName name="A125846906X_Latest">Data22!$HJ$19</definedName>
    <definedName name="A125846910R">Data22!$IQ$1:$IQ$10,Data22!$IQ$11:$IQ$19</definedName>
    <definedName name="A125846910R_Data">Data22!$IQ$11:$IQ$19</definedName>
    <definedName name="A125846910R_Latest">Data22!$IQ$19</definedName>
    <definedName name="A125846914X">Data23!$AH$1:$AH$10,Data23!$AH$11:$AH$19</definedName>
    <definedName name="A125846914X_Data">Data23!$AH$11:$AH$19</definedName>
    <definedName name="A125846914X_Latest">Data23!$AH$19</definedName>
    <definedName name="A125846918J">Data21!$GV$1:$GV$10,Data21!$GV$11:$GV$19</definedName>
    <definedName name="A125846918J_Data">Data21!$GV$11:$GV$19</definedName>
    <definedName name="A125846918J_Latest">Data21!$GV$19</definedName>
    <definedName name="A125846922X">Data22!$CH$1:$CH$10,Data22!$CH$11:$CH$19</definedName>
    <definedName name="A125846922X_Data">Data22!$CH$11:$CH$19</definedName>
    <definedName name="A125846922X_Latest">Data22!$CH$19</definedName>
    <definedName name="A125846926J">Data22!$EV$1:$EV$10,Data22!$EV$11:$EV$19</definedName>
    <definedName name="A125846926J_Data">Data22!$EV$11:$EV$19</definedName>
    <definedName name="A125846926J_Latest">Data22!$EV$19</definedName>
    <definedName name="A125846930X">Data22!$GC$1:$GC$10,Data22!$GC$11:$GC$19</definedName>
    <definedName name="A125846930X_Data">Data22!$GC$11:$GC$19</definedName>
    <definedName name="A125846930X_Latest">Data22!$GC$19</definedName>
    <definedName name="A125846934J">Data21!$FO$1:$FO$10,Data21!$FO$11:$FO$19</definedName>
    <definedName name="A125846934J_Data">Data21!$FO$11:$FO$19</definedName>
    <definedName name="A125846934J_Latest">Data21!$FO$19</definedName>
    <definedName name="A125846938T">Data21!$IC$1:$IC$10,Data21!$IC$11:$IC$19</definedName>
    <definedName name="A125846938T_Data">Data21!$IC$11:$IC$19</definedName>
    <definedName name="A125846938T_Latest">Data21!$IC$19</definedName>
    <definedName name="A125846942J">Data21!$EQ$1:$EQ$10,Data21!$EQ$11:$EQ$19</definedName>
    <definedName name="A125846942J_Data">Data21!$EQ$11:$EQ$19</definedName>
    <definedName name="A125846942J_Latest">Data21!$EQ$19</definedName>
    <definedName name="A125846946T">Data21!$DJ$1:$DJ$10,Data21!$DJ$11:$DJ$19</definedName>
    <definedName name="A125846946T_Data">Data21!$DJ$11:$DJ$19</definedName>
    <definedName name="A125846946T_Latest">Data21!$DJ$19</definedName>
    <definedName name="A125846950J">Data22!$BJ$1:$BJ$10,Data22!$BJ$11:$BJ$19</definedName>
    <definedName name="A125846950J_Data">Data22!$BJ$11:$BJ$19</definedName>
    <definedName name="A125846950J_Latest">Data22!$BJ$19</definedName>
    <definedName name="A125846954T">Data22!$AC$1:$AC$10,Data22!$AC$11:$AC$19</definedName>
    <definedName name="A125846954T_Data">Data22!$AC$11:$AC$19</definedName>
    <definedName name="A125846954T_Latest">Data22!$AC$19</definedName>
    <definedName name="A125846958A">Data22!$DX$1:$DX$10,Data22!$DX$11:$DX$19</definedName>
    <definedName name="A125846958A_Data">Data22!$DX$11:$DX$19</definedName>
    <definedName name="A125846958A_Latest">Data22!$DX$19</definedName>
    <definedName name="A125846962T">Data22!$HS$1:$HS$10,Data22!$HS$11:$HS$19</definedName>
    <definedName name="A125846962T_Data">Data22!$HS$11:$HS$19</definedName>
    <definedName name="A125846962T_Latest">Data22!$HS$19</definedName>
    <definedName name="A125846966A">Data23!$J$1:$J$10,Data23!$J$11:$J$19</definedName>
    <definedName name="A125846966A_Data">Data23!$J$11:$J$19</definedName>
    <definedName name="A125846966A_Latest">Data23!$J$19</definedName>
    <definedName name="A125846970T">Data23!$AQ$1:$AQ$10,Data23!$AQ$11:$AQ$19</definedName>
    <definedName name="A125846970T_Data">Data23!$AQ$11:$AQ$19</definedName>
    <definedName name="A125846970T_Latest">Data23!$AQ$19</definedName>
    <definedName name="A125846974A">Data21!$HE$1:$HE$10,Data21!$HE$11:$HE$19</definedName>
    <definedName name="A125846974A_Data">Data21!$HE$11:$HE$19</definedName>
    <definedName name="A125846974A_Latest">Data21!$HE$19</definedName>
    <definedName name="A125846978K">Data22!$CQ$1:$CQ$10,Data22!$CQ$11:$CQ$19</definedName>
    <definedName name="A125846978K_Data">Data22!$CQ$11:$CQ$19</definedName>
    <definedName name="A125846978K_Latest">Data22!$CQ$19</definedName>
    <definedName name="A125846982A">Data22!$FE$1:$FE$10,Data22!$FE$11:$FE$19</definedName>
    <definedName name="A125846982A_Data">Data22!$FE$11:$FE$19</definedName>
    <definedName name="A125846982A_Latest">Data22!$FE$19</definedName>
    <definedName name="A125846986K">Data22!$GL$1:$GL$10,Data22!$GL$11:$GL$19</definedName>
    <definedName name="A125846986K_Data">Data22!$GL$11:$GL$19</definedName>
    <definedName name="A125846986K_Latest">Data22!$GL$19</definedName>
    <definedName name="A125846990A">Data21!$FX$1:$FX$10,Data21!$FX$11:$FX$19</definedName>
    <definedName name="A125846990A_Data">Data21!$FX$11:$FX$19</definedName>
    <definedName name="A125846990A_Latest">Data21!$FX$19</definedName>
    <definedName name="A125846994K">Data21!$IL$1:$IL$10,Data21!$IL$11:$IL$19</definedName>
    <definedName name="A125846994K_Data">Data21!$IL$11:$IL$19</definedName>
    <definedName name="A125846994K_Latest">Data21!$IL$19</definedName>
    <definedName name="A125846998V">Data21!$DP$1:$DP$10,Data21!$DP$11:$DP$19</definedName>
    <definedName name="A125846998V_Data">Data21!$DP$11:$DP$19</definedName>
    <definedName name="A125846998V_Latest">Data21!$DP$19</definedName>
    <definedName name="A125847002A">Data21!$CI$1:$CI$10,Data21!$CI$11:$CI$19</definedName>
    <definedName name="A125847002A_Data">Data21!$CI$11:$CI$19</definedName>
    <definedName name="A125847002A_Latest">Data21!$CI$19</definedName>
    <definedName name="A125847006K">Data22!$AI$1:$AI$10,Data22!$AI$11:$AI$19</definedName>
    <definedName name="A125847006K_Data">Data22!$AI$11:$AI$19</definedName>
    <definedName name="A125847006K_Latest">Data22!$AI$19</definedName>
    <definedName name="A125847010A">Data22!$B$1:$B$10,Data22!$B$11:$B$19</definedName>
    <definedName name="A125847010A_Data">Data22!$B$11:$B$19</definedName>
    <definedName name="A125847010A_Latest">Data22!$B$19</definedName>
    <definedName name="A125847014K">Data22!$CW$1:$CW$10,Data22!$CW$11:$CW$19</definedName>
    <definedName name="A125847014K_Data">Data22!$CW$11:$CW$19</definedName>
    <definedName name="A125847014K_Latest">Data22!$CW$19</definedName>
    <definedName name="A125847018V">Data22!$GR$1:$GR$10,Data22!$GR$11:$GR$19</definedName>
    <definedName name="A125847018V_Data">Data22!$GR$11:$GR$19</definedName>
    <definedName name="A125847018V_Latest">Data22!$GR$19</definedName>
    <definedName name="A125847022K">Data22!$HY$1:$HY$10,Data22!$HY$11:$HY$19</definedName>
    <definedName name="A125847022K_Data">Data22!$HY$11:$HY$19</definedName>
    <definedName name="A125847022K_Latest">Data22!$HY$19</definedName>
    <definedName name="A125847026V">Data23!$P$1:$P$10,Data23!$P$11:$P$19</definedName>
    <definedName name="A125847026V_Data">Data23!$P$11:$P$19</definedName>
    <definedName name="A125847026V_Latest">Data23!$P$19</definedName>
    <definedName name="A125847030K">Data21!$GD$1:$GD$10,Data21!$GD$11:$GD$19</definedName>
    <definedName name="A125847030K_Data">Data21!$GD$11:$GD$19</definedName>
    <definedName name="A125847030K_Latest">Data21!$GD$19</definedName>
    <definedName name="A125847034V">Data22!$BP$1:$BP$10,Data22!$BP$11:$BP$19</definedName>
    <definedName name="A125847034V_Data">Data22!$BP$11:$BP$19</definedName>
    <definedName name="A125847034V_Latest">Data22!$BP$19</definedName>
    <definedName name="A125847038C">Data22!$ED$1:$ED$10,Data22!$ED$11:$ED$19</definedName>
    <definedName name="A125847038C_Data">Data22!$ED$11:$ED$19</definedName>
    <definedName name="A125847038C_Latest">Data22!$ED$19</definedName>
    <definedName name="A125847042V">Data22!$FK$1:$FK$10,Data22!$FK$11:$FK$19</definedName>
    <definedName name="A125847042V_Data">Data22!$FK$11:$FK$19</definedName>
    <definedName name="A125847042V_Latest">Data22!$FK$19</definedName>
    <definedName name="A125847046C">Data21!$EW$1:$EW$10,Data21!$EW$11:$EW$19</definedName>
    <definedName name="A125847046C_Data">Data21!$EW$11:$EW$19</definedName>
    <definedName name="A125847046C_Latest">Data21!$EW$19</definedName>
    <definedName name="A125847050V">Data21!$HK$1:$HK$10,Data21!$HK$11:$HK$19</definedName>
    <definedName name="A125847050V_Data">Data21!$HK$11:$HK$19</definedName>
    <definedName name="A125847050V_Latest">Data21!$HK$19</definedName>
    <definedName name="A125847054C">Data21!$DV$1:$DV$10,Data21!$DV$11:$DV$19</definedName>
    <definedName name="A125847054C_Data">Data21!$DV$11:$DV$19</definedName>
    <definedName name="A125847054C_Latest">Data21!$DV$19</definedName>
    <definedName name="A125847058L">Data21!$CO$1:$CO$10,Data21!$CO$11:$CO$19</definedName>
    <definedName name="A125847058L_Data">Data21!$CO$11:$CO$19</definedName>
    <definedName name="A125847058L_Latest">Data21!$CO$19</definedName>
    <definedName name="A125847062C">Data22!$AO$1:$AO$10,Data22!$AO$11:$AO$19</definedName>
    <definedName name="A125847062C_Data">Data22!$AO$11:$AO$19</definedName>
    <definedName name="A125847062C_Latest">Data22!$AO$19</definedName>
    <definedName name="A125847066L">Data22!$H$1:$H$10,Data22!$H$11:$H$19</definedName>
    <definedName name="A125847066L_Data">Data22!$H$11:$H$19</definedName>
    <definedName name="A125847066L_Latest">Data22!$H$19</definedName>
    <definedName name="A125847070C">Data22!$DC$1:$DC$10,Data22!$DC$11:$DC$19</definedName>
    <definedName name="A125847070C_Data">Data22!$DC$11:$DC$19</definedName>
    <definedName name="A125847070C_Latest">Data22!$DC$19</definedName>
    <definedName name="A125847074L">Data22!$GX$1:$GX$10,Data22!$GX$11:$GX$19</definedName>
    <definedName name="A125847074L_Data">Data22!$GX$11:$GX$19</definedName>
    <definedName name="A125847074L_Latest">Data22!$GX$19</definedName>
    <definedName name="A125847078W">Data22!$IE$1:$IE$10,Data22!$IE$11:$IE$19</definedName>
    <definedName name="A125847078W_Data">Data22!$IE$11:$IE$19</definedName>
    <definedName name="A125847078W_Latest">Data22!$IE$19</definedName>
    <definedName name="A125847082L">Data23!$V$1:$V$10,Data23!$V$11:$V$19</definedName>
    <definedName name="A125847082L_Data">Data23!$V$11:$V$19</definedName>
    <definedName name="A125847082L_Latest">Data23!$V$19</definedName>
    <definedName name="A125847086W">Data21!$GJ$1:$GJ$10,Data21!$GJ$11:$GJ$19</definedName>
    <definedName name="A125847086W_Data">Data21!$GJ$11:$GJ$19</definedName>
    <definedName name="A125847086W_Latest">Data21!$GJ$19</definedName>
    <definedName name="A125847090L">Data22!$BV$1:$BV$10,Data22!$BV$11:$BV$19</definedName>
    <definedName name="A125847090L_Data">Data22!$BV$11:$BV$19</definedName>
    <definedName name="A125847090L_Latest">Data22!$BV$19</definedName>
    <definedName name="A125847094W">Data22!$EJ$1:$EJ$10,Data22!$EJ$11:$EJ$19</definedName>
    <definedName name="A125847094W_Data">Data22!$EJ$11:$EJ$19</definedName>
    <definedName name="A125847094W_Latest">Data22!$EJ$19</definedName>
    <definedName name="A125847098F">Data22!$FQ$1:$FQ$10,Data22!$FQ$11:$FQ$19</definedName>
    <definedName name="A125847098F_Data">Data22!$FQ$11:$FQ$19</definedName>
    <definedName name="A125847098F_Latest">Data22!$FQ$19</definedName>
    <definedName name="A125847102K">Data21!$FC$1:$FC$10,Data21!$FC$11:$FC$19</definedName>
    <definedName name="A125847102K_Data">Data21!$FC$11:$FC$19</definedName>
    <definedName name="A125847102K_Latest">Data21!$FC$19</definedName>
    <definedName name="A125847106V">Data21!$HQ$1:$HQ$10,Data21!$HQ$11:$HQ$19</definedName>
    <definedName name="A125847106V_Data">Data21!$HQ$11:$HQ$19</definedName>
    <definedName name="A125847106V_Latest">Data21!$HQ$19</definedName>
    <definedName name="A125847110K">Data21!$DY$1:$DY$10,Data21!$DY$11:$DY$19</definedName>
    <definedName name="A125847110K_Data">Data21!$DY$11:$DY$19</definedName>
    <definedName name="A125847110K_Latest">Data21!$DY$19</definedName>
    <definedName name="A125847114V">Data21!$CR$1:$CR$10,Data21!$CR$11:$CR$19</definedName>
    <definedName name="A125847114V_Data">Data21!$CR$11:$CR$19</definedName>
    <definedName name="A125847114V_Latest">Data21!$CR$19</definedName>
    <definedName name="A125847118C">Data22!$AR$1:$AR$10,Data22!$AR$11:$AR$19</definedName>
    <definedName name="A125847118C_Data">Data22!$AR$11:$AR$19</definedName>
    <definedName name="A125847118C_Latest">Data22!$AR$19</definedName>
    <definedName name="A125847122V">Data22!$K$1:$K$10,Data22!$K$11:$K$19</definedName>
    <definedName name="A125847122V_Data">Data22!$K$11:$K$19</definedName>
    <definedName name="A125847122V_Latest">Data22!$K$19</definedName>
    <definedName name="A125847126C">Data22!$DF$1:$DF$10,Data22!$DF$11:$DF$19</definedName>
    <definedName name="A125847126C_Data">Data22!$DF$11:$DF$19</definedName>
    <definedName name="A125847126C_Latest">Data22!$DF$19</definedName>
    <definedName name="A125847130V">Data22!$HA$1:$HA$10,Data22!$HA$11:$HA$19</definedName>
    <definedName name="A125847130V_Data">Data22!$HA$11:$HA$19</definedName>
    <definedName name="A125847130V_Latest">Data22!$HA$19</definedName>
    <definedName name="A125847134C">Data22!$IH$1:$IH$10,Data22!$IH$11:$IH$19</definedName>
    <definedName name="A125847134C_Data">Data22!$IH$11:$IH$19</definedName>
    <definedName name="A125847134C_Latest">Data22!$IH$19</definedName>
    <definedName name="A125847138L">Data23!$Y$1:$Y$10,Data23!$Y$11:$Y$19</definedName>
    <definedName name="A125847138L_Data">Data23!$Y$11:$Y$19</definedName>
    <definedName name="A125847138L_Latest">Data23!$Y$19</definedName>
    <definedName name="A125847142C">Data21!$GM$1:$GM$10,Data21!$GM$11:$GM$19</definedName>
    <definedName name="A125847142C_Data">Data21!$GM$11:$GM$19</definedName>
    <definedName name="A125847142C_Latest">Data21!$GM$19</definedName>
    <definedName name="A125847146L">Data22!$BY$1:$BY$10,Data22!$BY$11:$BY$19</definedName>
    <definedName name="A125847146L_Data">Data22!$BY$11:$BY$19</definedName>
    <definedName name="A125847146L_Latest">Data22!$BY$19</definedName>
    <definedName name="A125847150C">Data22!$EM$1:$EM$10,Data22!$EM$11:$EM$19</definedName>
    <definedName name="A125847150C_Data">Data22!$EM$11:$EM$19</definedName>
    <definedName name="A125847150C_Latest">Data22!$EM$19</definedName>
    <definedName name="A125847154L">Data22!$FT$1:$FT$10,Data22!$FT$11:$FT$19</definedName>
    <definedName name="A125847154L_Data">Data22!$FT$11:$FT$19</definedName>
    <definedName name="A125847154L_Latest">Data22!$FT$19</definedName>
    <definedName name="A125847158W">Data21!$FF$1:$FF$10,Data21!$FF$11:$FF$19</definedName>
    <definedName name="A125847158W_Data">Data21!$FF$11:$FF$19</definedName>
    <definedName name="A125847158W_Latest">Data21!$FF$19</definedName>
    <definedName name="A125847162L">Data21!$HT$1:$HT$10,Data21!$HT$11:$HT$19</definedName>
    <definedName name="A125847162L_Data">Data21!$HT$11:$HT$19</definedName>
    <definedName name="A125847162L_Latest">Data21!$HT$19</definedName>
    <definedName name="A125847166W">Data21!$EN$1:$EN$10,Data21!$EN$11:$EN$19</definedName>
    <definedName name="A125847166W_Data">Data21!$EN$11:$EN$19</definedName>
    <definedName name="A125847166W_Latest">Data21!$EN$19</definedName>
    <definedName name="A125847170L">Data21!$DG$1:$DG$10,Data21!$DG$11:$DG$19</definedName>
    <definedName name="A125847170L_Data">Data21!$DG$11:$DG$19</definedName>
    <definedName name="A125847170L_Latest">Data21!$DG$19</definedName>
    <definedName name="A125847174W">Data22!$BG$1:$BG$10,Data22!$BG$11:$BG$19</definedName>
    <definedName name="A125847174W_Data">Data22!$BG$11:$BG$19</definedName>
    <definedName name="A125847174W_Latest">Data22!$BG$19</definedName>
    <definedName name="A125847178F">Data22!$Z$1:$Z$10,Data22!$Z$11:$Z$19</definedName>
    <definedName name="A125847178F_Data">Data22!$Z$11:$Z$19</definedName>
    <definedName name="A125847178F_Latest">Data22!$Z$19</definedName>
    <definedName name="A125847182W">Data22!$DU$1:$DU$10,Data22!$DU$11:$DU$19</definedName>
    <definedName name="A125847182W_Data">Data22!$DU$11:$DU$19</definedName>
    <definedName name="A125847182W_Latest">Data22!$DU$19</definedName>
    <definedName name="A125847186F">Data22!$HP$1:$HP$10,Data22!$HP$11:$HP$19</definedName>
    <definedName name="A125847186F_Data">Data22!$HP$11:$HP$19</definedName>
    <definedName name="A125847186F_Latest">Data22!$HP$19</definedName>
    <definedName name="A125847190W">Data23!$G$1:$G$10,Data23!$G$11:$G$19</definedName>
    <definedName name="A125847190W_Data">Data23!$G$11:$G$19</definedName>
    <definedName name="A125847190W_Latest">Data23!$G$19</definedName>
    <definedName name="A125847194F">Data23!$AN$1:$AN$10,Data23!$AN$11:$AN$19</definedName>
    <definedName name="A125847194F_Data">Data23!$AN$11:$AN$19</definedName>
    <definedName name="A125847194F_Latest">Data23!$AN$19</definedName>
    <definedName name="A125847198R">Data21!$HB$1:$HB$10,Data21!$HB$11:$HB$19</definedName>
    <definedName name="A125847198R_Data">Data21!$HB$11:$HB$19</definedName>
    <definedName name="A125847198R_Latest">Data21!$HB$19</definedName>
    <definedName name="A125847202V">Data22!$CN$1:$CN$10,Data22!$CN$11:$CN$19</definedName>
    <definedName name="A125847202V_Data">Data22!$CN$11:$CN$19</definedName>
    <definedName name="A125847202V_Latest">Data22!$CN$19</definedName>
    <definedName name="A125847206C">Data22!$FB$1:$FB$10,Data22!$FB$11:$FB$19</definedName>
    <definedName name="A125847206C_Data">Data22!$FB$11:$FB$19</definedName>
    <definedName name="A125847206C_Latest">Data22!$FB$19</definedName>
    <definedName name="A125847210V">Data22!$GI$1:$GI$10,Data22!$GI$11:$GI$19</definedName>
    <definedName name="A125847210V_Data">Data22!$GI$11:$GI$19</definedName>
    <definedName name="A125847210V_Latest">Data22!$GI$19</definedName>
    <definedName name="A125847214C">Data21!$FU$1:$FU$10,Data21!$FU$11:$FU$19</definedName>
    <definedName name="A125847214C_Data">Data21!$FU$11:$FU$19</definedName>
    <definedName name="A125847214C_Latest">Data21!$FU$19</definedName>
    <definedName name="A125847218L">Data21!$II$1:$II$10,Data21!$II$11:$II$19</definedName>
    <definedName name="A125847218L_Data">Data21!$II$11:$II$19</definedName>
    <definedName name="A125847218L_Latest">Data21!$II$19</definedName>
    <definedName name="A125847222C">Data21!$DM$1:$DM$10,Data21!$DM$11:$DM$19</definedName>
    <definedName name="A125847222C_Data">Data21!$DM$11:$DM$19</definedName>
    <definedName name="A125847222C_Latest">Data21!$DM$19</definedName>
    <definedName name="A125847226L">Data21!$CF$1:$CF$10,Data21!$CF$11:$CF$19</definedName>
    <definedName name="A125847226L_Data">Data21!$CF$11:$CF$19</definedName>
    <definedName name="A125847226L_Latest">Data21!$CF$19</definedName>
    <definedName name="A125847230C">Data22!$AF$1:$AF$10,Data22!$AF$11:$AF$19</definedName>
    <definedName name="A125847230C_Data">Data22!$AF$11:$AF$19</definedName>
    <definedName name="A125847230C_Latest">Data22!$AF$19</definedName>
    <definedName name="A125847234L">Data21!$IO$1:$IO$10,Data21!$IO$11:$IO$19</definedName>
    <definedName name="A125847234L_Data">Data21!$IO$11:$IO$19</definedName>
    <definedName name="A125847234L_Latest">Data21!$IO$19</definedName>
    <definedName name="A125847238W">Data22!$CT$1:$CT$10,Data22!$CT$11:$CT$19</definedName>
    <definedName name="A125847238W_Data">Data22!$CT$11:$CT$19</definedName>
    <definedName name="A125847238W_Latest">Data22!$CT$19</definedName>
    <definedName name="A125847242L">Data22!$GO$1:$GO$10,Data22!$GO$11:$GO$19</definedName>
    <definedName name="A125847242L_Data">Data22!$GO$11:$GO$19</definedName>
    <definedName name="A125847242L_Latest">Data22!$GO$19</definedName>
    <definedName name="A125847246W">Data22!$HV$1:$HV$10,Data22!$HV$11:$HV$19</definedName>
    <definedName name="A125847246W_Data">Data22!$HV$11:$HV$19</definedName>
    <definedName name="A125847246W_Latest">Data22!$HV$19</definedName>
    <definedName name="A125847250L">Data23!$M$1:$M$10,Data23!$M$11:$M$19</definedName>
    <definedName name="A125847250L_Data">Data23!$M$11:$M$19</definedName>
    <definedName name="A125847250L_Latest">Data23!$M$19</definedName>
    <definedName name="A125847254W">Data21!$GA$1:$GA$10,Data21!$GA$11:$GA$19</definedName>
    <definedName name="A125847254W_Data">Data21!$GA$11:$GA$19</definedName>
    <definedName name="A125847254W_Latest">Data21!$GA$19</definedName>
    <definedName name="A125847258F">Data22!$BM$1:$BM$10,Data22!$BM$11:$BM$19</definedName>
    <definedName name="A125847258F_Data">Data22!$BM$11:$BM$19</definedName>
    <definedName name="A125847258F_Latest">Data22!$BM$19</definedName>
    <definedName name="A125847262W">Data22!$EA$1:$EA$10,Data22!$EA$11:$EA$19</definedName>
    <definedName name="A125847262W_Data">Data22!$EA$11:$EA$19</definedName>
    <definedName name="A125847262W_Latest">Data22!$EA$19</definedName>
    <definedName name="A125847266F">Data22!$FH$1:$FH$10,Data22!$FH$11:$FH$19</definedName>
    <definedName name="A125847266F_Data">Data22!$FH$11:$FH$19</definedName>
    <definedName name="A125847266F_Latest">Data22!$FH$19</definedName>
    <definedName name="A125847270W">Data21!$ET$1:$ET$10,Data21!$ET$11:$ET$19</definedName>
    <definedName name="A125847270W_Data">Data21!$ET$11:$ET$19</definedName>
    <definedName name="A125847270W_Latest">Data21!$ET$19</definedName>
    <definedName name="A125847274F">Data21!$HH$1:$HH$10,Data21!$HH$11:$HH$19</definedName>
    <definedName name="A125847274F_Data">Data21!$HH$11:$HH$19</definedName>
    <definedName name="A125847274F_Latest">Data21!$HH$19</definedName>
    <definedName name="A125847278R">Data23!$CY$1:$CY$10,Data23!$CY$11:$CY$19</definedName>
    <definedName name="A125847278R_Data">Data23!$CY$11:$CY$19</definedName>
    <definedName name="A125847278R_Latest">Data23!$CY$19</definedName>
    <definedName name="A125847282F">Data23!$BR$1:$BR$10,Data23!$BR$11:$BR$19</definedName>
    <definedName name="A125847282F_Data">Data23!$BR$11:$BR$19</definedName>
    <definedName name="A125847282F_Latest">Data23!$BR$19</definedName>
    <definedName name="A125847286R">Data24!$R$1:$R$10,Data24!$R$11:$R$19</definedName>
    <definedName name="A125847286R_Data">Data24!$R$11:$R$19</definedName>
    <definedName name="A125847286R_Latest">Data24!$R$19</definedName>
    <definedName name="A125847290F">Data23!$IA$1:$IA$10,Data23!$IA$11:$IA$19</definedName>
    <definedName name="A125847290F_Data">Data23!$IA$11:$IA$19</definedName>
    <definedName name="A125847290F_Latest">Data23!$IA$19</definedName>
    <definedName name="A125847294R">Data24!$CF$1:$CF$10,Data24!$CF$11:$CF$19</definedName>
    <definedName name="A125847294R_Data">Data24!$CF$11:$CF$19</definedName>
    <definedName name="A125847294R_Latest">Data24!$CF$19</definedName>
    <definedName name="A125847298X">Data24!$GA$1:$GA$10,Data24!$GA$11:$GA$19</definedName>
    <definedName name="A125847298X_Data">Data24!$GA$11:$GA$19</definedName>
    <definedName name="A125847298X_Latest">Data24!$GA$19</definedName>
    <definedName name="A125847302C">Data24!$HH$1:$HH$10,Data24!$HH$11:$HH$19</definedName>
    <definedName name="A125847302C_Data">Data24!$HH$11:$HH$19</definedName>
    <definedName name="A125847302C_Latest">Data24!$HH$19</definedName>
    <definedName name="A125847306L">Data24!$IO$1:$IO$10,Data24!$IO$11:$IO$19</definedName>
    <definedName name="A125847306L_Data">Data24!$IO$11:$IO$19</definedName>
    <definedName name="A125847306L_Latest">Data24!$IO$19</definedName>
    <definedName name="A125847310C">Data23!$FM$1:$FM$10,Data23!$FM$11:$FM$19</definedName>
    <definedName name="A125847310C_Data">Data23!$FM$11:$FM$19</definedName>
    <definedName name="A125847310C_Latest">Data23!$FM$19</definedName>
    <definedName name="A125847314L">Data24!$AY$1:$AY$10,Data24!$AY$11:$AY$19</definedName>
    <definedName name="A125847314L_Data">Data24!$AY$11:$AY$19</definedName>
    <definedName name="A125847314L_Latest">Data24!$AY$19</definedName>
    <definedName name="A125847318W">Data24!$DM$1:$DM$10,Data24!$DM$11:$DM$19</definedName>
    <definedName name="A125847318W_Data">Data24!$DM$11:$DM$19</definedName>
    <definedName name="A125847318W_Latest">Data24!$DM$19</definedName>
    <definedName name="A125847322L">Data24!$ET$1:$ET$10,Data24!$ET$11:$ET$19</definedName>
    <definedName name="A125847322L_Data">Data24!$ET$11:$ET$19</definedName>
    <definedName name="A125847322L_Latest">Data24!$ET$19</definedName>
    <definedName name="A125847326W">Data23!$EF$1:$EF$10,Data23!$EF$11:$EF$19</definedName>
    <definedName name="A125847326W_Data">Data23!$EF$11:$EF$19</definedName>
    <definedName name="A125847326W_Latest">Data23!$EF$19</definedName>
    <definedName name="A125847330L">Data23!$GT$1:$GT$10,Data23!$GT$11:$GT$19</definedName>
    <definedName name="A125847330L_Data">Data23!$GT$11:$GT$19</definedName>
    <definedName name="A125847330L_Latest">Data23!$GT$19</definedName>
    <definedName name="A125847334W">Data23!$CG$1:$CG$10,Data23!$CG$11:$CG$19</definedName>
    <definedName name="A125847334W_Data">Data23!$CG$11:$CG$19</definedName>
    <definedName name="A125847334W_Latest">Data23!$CG$19</definedName>
    <definedName name="A125847338F">Data23!$AZ$1:$AZ$10,Data23!$AZ$11:$AZ$19</definedName>
    <definedName name="A125847338F_Data">Data23!$AZ$11:$AZ$19</definedName>
    <definedName name="A125847338F_Latest">Data23!$AZ$19</definedName>
    <definedName name="A125847342W">Data23!$IP$1:$IP$10,Data23!$IP$11:$IP$19</definedName>
    <definedName name="A125847342W_Data">Data23!$IP$11:$IP$19</definedName>
    <definedName name="A125847342W_Latest">Data23!$IP$19</definedName>
    <definedName name="A125847346F">Data23!$HI$1:$HI$10,Data23!$HI$11:$HI$19</definedName>
    <definedName name="A125847346F_Data">Data23!$HI$11:$HI$19</definedName>
    <definedName name="A125847346F_Latest">Data23!$HI$19</definedName>
    <definedName name="A125847350W">Data24!$BN$1:$BN$10,Data24!$BN$11:$BN$19</definedName>
    <definedName name="A125847350W_Data">Data24!$BN$11:$BN$19</definedName>
    <definedName name="A125847350W_Latest">Data24!$BN$19</definedName>
    <definedName name="A125847354F">Data24!$FI$1:$FI$10,Data24!$FI$11:$FI$19</definedName>
    <definedName name="A125847354F_Data">Data24!$FI$11:$FI$19</definedName>
    <definedName name="A125847354F_Latest">Data24!$FI$19</definedName>
    <definedName name="A125847358R">Data24!$GP$1:$GP$10,Data24!$GP$11:$GP$19</definedName>
    <definedName name="A125847358R_Data">Data24!$GP$11:$GP$19</definedName>
    <definedName name="A125847358R_Latest">Data24!$GP$19</definedName>
    <definedName name="A125847362F">Data24!$HW$1:$HW$10,Data24!$HW$11:$HW$19</definedName>
    <definedName name="A125847362F_Data">Data24!$HW$11:$HW$19</definedName>
    <definedName name="A125847362F_Latest">Data24!$HW$19</definedName>
    <definedName name="A125847366R">Data23!$EU$1:$EU$10,Data23!$EU$11:$EU$19</definedName>
    <definedName name="A125847366R_Data">Data23!$EU$11:$EU$19</definedName>
    <definedName name="A125847366R_Latest">Data23!$EU$19</definedName>
    <definedName name="A125847370F">Data24!$AG$1:$AG$10,Data24!$AG$11:$AG$19</definedName>
    <definedName name="A125847370F_Data">Data24!$AG$11:$AG$19</definedName>
    <definedName name="A125847370F_Latest">Data24!$AG$19</definedName>
    <definedName name="A125847374R">Data24!$CU$1:$CU$10,Data24!$CU$11:$CU$19</definedName>
    <definedName name="A125847374R_Data">Data24!$CU$11:$CU$19</definedName>
    <definedName name="A125847374R_Latest">Data24!$CU$19</definedName>
    <definedName name="A125847378X">Data24!$EB$1:$EB$10,Data24!$EB$11:$EB$19</definedName>
    <definedName name="A125847378X_Data">Data24!$EB$11:$EB$19</definedName>
    <definedName name="A125847378X_Latest">Data24!$EB$19</definedName>
    <definedName name="A125847382R">Data23!$DN$1:$DN$10,Data23!$DN$11:$DN$19</definedName>
    <definedName name="A125847382R_Data">Data23!$DN$11:$DN$19</definedName>
    <definedName name="A125847382R_Latest">Data23!$DN$19</definedName>
    <definedName name="A125847386X">Data23!$GB$1:$GB$10,Data23!$GB$11:$GB$19</definedName>
    <definedName name="A125847386X_Data">Data23!$GB$11:$GB$19</definedName>
    <definedName name="A125847386X_Latest">Data23!$GB$19</definedName>
    <definedName name="A125847390R">Data23!$CP$1:$CP$10,Data23!$CP$11:$CP$19</definedName>
    <definedName name="A125847390R_Data">Data23!$CP$11:$CP$19</definedName>
    <definedName name="A125847390R_Latest">Data23!$CP$19</definedName>
    <definedName name="A125847394X">Data23!$BI$1:$BI$10,Data23!$BI$11:$BI$19</definedName>
    <definedName name="A125847394X_Data">Data23!$BI$11:$BI$19</definedName>
    <definedName name="A125847394X_Latest">Data23!$BI$19</definedName>
    <definedName name="A125847398J">Data24!$I$1:$I$10,Data24!$I$11:$I$19</definedName>
    <definedName name="A125847398J_Data">Data24!$I$11:$I$19</definedName>
    <definedName name="A125847398J_Latest">Data24!$I$19</definedName>
    <definedName name="A125847402L">Data23!$HR$1:$HR$10,Data23!$HR$11:$HR$19</definedName>
    <definedName name="A125847402L_Data">Data23!$HR$11:$HR$19</definedName>
    <definedName name="A125847402L_Latest">Data23!$HR$19</definedName>
    <definedName name="A125847406W">Data24!$BW$1:$BW$10,Data24!$BW$11:$BW$19</definedName>
    <definedName name="A125847406W_Data">Data24!$BW$11:$BW$19</definedName>
    <definedName name="A125847406W_Latest">Data24!$BW$19</definedName>
    <definedName name="A125847410L">Data24!$FR$1:$FR$10,Data24!$FR$11:$FR$19</definedName>
    <definedName name="A125847410L_Data">Data24!$FR$11:$FR$19</definedName>
    <definedName name="A125847410L_Latest">Data24!$FR$19</definedName>
    <definedName name="A125847414W">Data24!$GY$1:$GY$10,Data24!$GY$11:$GY$19</definedName>
    <definedName name="A125847414W_Data">Data24!$GY$11:$GY$19</definedName>
    <definedName name="A125847414W_Latest">Data24!$GY$19</definedName>
    <definedName name="A125847418F">Data24!$IF$1:$IF$10,Data24!$IF$11:$IF$19</definedName>
    <definedName name="A125847418F_Data">Data24!$IF$11:$IF$19</definedName>
    <definedName name="A125847418F_Latest">Data24!$IF$19</definedName>
    <definedName name="A125847422W">Data23!$FD$1:$FD$10,Data23!$FD$11:$FD$19</definedName>
    <definedName name="A125847422W_Data">Data23!$FD$11:$FD$19</definedName>
    <definedName name="A125847422W_Latest">Data23!$FD$19</definedName>
    <definedName name="A125847426F">Data24!$AP$1:$AP$10,Data24!$AP$11:$AP$19</definedName>
    <definedName name="A125847426F_Data">Data24!$AP$11:$AP$19</definedName>
    <definedName name="A125847426F_Latest">Data24!$AP$19</definedName>
    <definedName name="A125847430W">Data24!$DD$1:$DD$10,Data24!$DD$11:$DD$19</definedName>
    <definedName name="A125847430W_Data">Data24!$DD$11:$DD$19</definedName>
    <definedName name="A125847430W_Latest">Data24!$DD$19</definedName>
    <definedName name="A125847434F">Data24!$EK$1:$EK$10,Data24!$EK$11:$EK$19</definedName>
    <definedName name="A125847434F_Data">Data24!$EK$11:$EK$19</definedName>
    <definedName name="A125847434F_Latest">Data24!$EK$19</definedName>
    <definedName name="A125847438R">Data23!$DW$1:$DW$10,Data23!$DW$11:$DW$19</definedName>
    <definedName name="A125847438R_Data">Data23!$DW$11:$DW$19</definedName>
    <definedName name="A125847438R_Latest">Data23!$DW$19</definedName>
    <definedName name="A125847442F">Data23!$GK$1:$GK$10,Data23!$GK$11:$GK$19</definedName>
    <definedName name="A125847442F_Data">Data23!$GK$11:$GK$19</definedName>
    <definedName name="A125847442F_Latest">Data23!$GK$19</definedName>
    <definedName name="A125847446R">Data23!$CS$1:$CS$10,Data23!$CS$11:$CS$19</definedName>
    <definedName name="A125847446R_Data">Data23!$CS$11:$CS$19</definedName>
    <definedName name="A125847446R_Latest">Data23!$CS$19</definedName>
    <definedName name="A125847450F">Data23!$BL$1:$BL$10,Data23!$BL$11:$BL$19</definedName>
    <definedName name="A125847450F_Data">Data23!$BL$11:$BL$19</definedName>
    <definedName name="A125847450F_Latest">Data23!$BL$19</definedName>
    <definedName name="A125847454R">Data24!$L$1:$L$10,Data24!$L$11:$L$19</definedName>
    <definedName name="A125847454R_Data">Data24!$L$11:$L$19</definedName>
    <definedName name="A125847454R_Latest">Data24!$L$19</definedName>
    <definedName name="A125847458X">Data23!$HU$1:$HU$10,Data23!$HU$11:$HU$19</definedName>
    <definedName name="A125847458X_Data">Data23!$HU$11:$HU$19</definedName>
    <definedName name="A125847458X_Latest">Data23!$HU$19</definedName>
    <definedName name="A125847462R">Data24!$BZ$1:$BZ$10,Data24!$BZ$11:$BZ$19</definedName>
    <definedName name="A125847462R_Data">Data24!$BZ$11:$BZ$19</definedName>
    <definedName name="A125847462R_Latest">Data24!$BZ$19</definedName>
    <definedName name="A125847466X">Data24!$FU$1:$FU$10,Data24!$FU$11:$FU$19</definedName>
    <definedName name="A125847466X_Data">Data24!$FU$11:$FU$19</definedName>
    <definedName name="A125847466X_Latest">Data24!$FU$19</definedName>
    <definedName name="A125847470R">Data24!$HB$1:$HB$10,Data24!$HB$11:$HB$19</definedName>
    <definedName name="A125847470R_Data">Data24!$HB$11:$HB$19</definedName>
    <definedName name="A125847470R_Latest">Data24!$HB$19</definedName>
    <definedName name="A125847474X">Data24!$II$1:$II$10,Data24!$II$11:$II$19</definedName>
    <definedName name="A125847474X_Data">Data24!$II$11:$II$19</definedName>
    <definedName name="A125847474X_Latest">Data24!$II$19</definedName>
    <definedName name="A125847478J">Data23!$FG$1:$FG$10,Data23!$FG$11:$FG$19</definedName>
    <definedName name="A125847478J_Data">Data23!$FG$11:$FG$19</definedName>
    <definedName name="A125847478J_Latest">Data23!$FG$19</definedName>
    <definedName name="A125847482X">Data24!$AS$1:$AS$10,Data24!$AS$11:$AS$19</definedName>
    <definedName name="A125847482X_Data">Data24!$AS$11:$AS$19</definedName>
    <definedName name="A125847482X_Latest">Data24!$AS$19</definedName>
    <definedName name="A125847486J">Data24!$DG$1:$DG$10,Data24!$DG$11:$DG$19</definedName>
    <definedName name="A125847486J_Data">Data24!$DG$11:$DG$19</definedName>
    <definedName name="A125847486J_Latest">Data24!$DG$19</definedName>
    <definedName name="A125847490X">Data24!$EN$1:$EN$10,Data24!$EN$11:$EN$19</definedName>
    <definedName name="A125847490X_Data">Data24!$EN$11:$EN$19</definedName>
    <definedName name="A125847490X_Latest">Data24!$EN$19</definedName>
    <definedName name="A125847494J">Data23!$DZ$1:$DZ$10,Data23!$DZ$11:$DZ$19</definedName>
    <definedName name="A125847494J_Data">Data23!$DZ$11:$DZ$19</definedName>
    <definedName name="A125847494J_Latest">Data23!$DZ$19</definedName>
    <definedName name="A125847498T">Data23!$GN$1:$GN$10,Data23!$GN$11:$GN$19</definedName>
    <definedName name="A125847498T_Data">Data23!$GN$11:$GN$19</definedName>
    <definedName name="A125847498T_Latest">Data23!$GN$19</definedName>
    <definedName name="A125847502W">Data23!$CV$1:$CV$10,Data23!$CV$11:$CV$19</definedName>
    <definedName name="A125847502W_Data">Data23!$CV$11:$CV$19</definedName>
    <definedName name="A125847502W_Latest">Data23!$CV$19</definedName>
    <definedName name="A125847506F">Data23!$BO$1:$BO$10,Data23!$BO$11:$BO$19</definedName>
    <definedName name="A125847506F_Data">Data23!$BO$11:$BO$19</definedName>
    <definedName name="A125847506F_Latest">Data23!$BO$19</definedName>
    <definedName name="A125847510W">Data24!$O$1:$O$10,Data24!$O$11:$O$19</definedName>
    <definedName name="A125847510W_Data">Data24!$O$11:$O$19</definedName>
    <definedName name="A125847510W_Latest">Data24!$O$19</definedName>
    <definedName name="A125847514F">Data23!$HX$1:$HX$10,Data23!$HX$11:$HX$19</definedName>
    <definedName name="A125847514F_Data">Data23!$HX$11:$HX$19</definedName>
    <definedName name="A125847514F_Latest">Data23!$HX$19</definedName>
    <definedName name="A125847518R">Data24!$CC$1:$CC$10,Data24!$CC$11:$CC$19</definedName>
    <definedName name="A125847518R_Data">Data24!$CC$11:$CC$19</definedName>
    <definedName name="A125847518R_Latest">Data24!$CC$19</definedName>
    <definedName name="A125847522F">Data24!$FX$1:$FX$10,Data24!$FX$11:$FX$19</definedName>
    <definedName name="A125847522F_Data">Data24!$FX$11:$FX$19</definedName>
    <definedName name="A125847522F_Latest">Data24!$FX$19</definedName>
    <definedName name="A125847526R">Data24!$HE$1:$HE$10,Data24!$HE$11:$HE$19</definedName>
    <definedName name="A125847526R_Data">Data24!$HE$11:$HE$19</definedName>
    <definedName name="A125847526R_Latest">Data24!$HE$19</definedName>
    <definedName name="A125847530F">Data24!$IL$1:$IL$10,Data24!$IL$11:$IL$19</definedName>
    <definedName name="A125847530F_Data">Data24!$IL$11:$IL$19</definedName>
    <definedName name="A125847530F_Latest">Data24!$IL$19</definedName>
    <definedName name="A125847534R">Data23!$FJ$1:$FJ$10,Data23!$FJ$11:$FJ$19</definedName>
    <definedName name="A125847534R_Data">Data23!$FJ$11:$FJ$19</definedName>
    <definedName name="A125847534R_Latest">Data23!$FJ$19</definedName>
    <definedName name="A125847538X">Data24!$AV$1:$AV$10,Data24!$AV$11:$AV$19</definedName>
    <definedName name="A125847538X_Data">Data24!$AV$11:$AV$19</definedName>
    <definedName name="A125847538X_Latest">Data24!$AV$19</definedName>
    <definedName name="A125847542R">Data24!$DJ$1:$DJ$10,Data24!$DJ$11:$DJ$19</definedName>
    <definedName name="A125847542R_Data">Data24!$DJ$11:$DJ$19</definedName>
    <definedName name="A125847542R_Latest">Data24!$DJ$19</definedName>
    <definedName name="A125847546X">Data24!$EQ$1:$EQ$10,Data24!$EQ$11:$EQ$19</definedName>
    <definedName name="A125847546X_Data">Data24!$EQ$11:$EQ$19</definedName>
    <definedName name="A125847546X_Latest">Data24!$EQ$19</definedName>
    <definedName name="A125847550R">Data23!$EC$1:$EC$10,Data23!$EC$11:$EC$19</definedName>
    <definedName name="A125847550R_Data">Data23!$EC$11:$EC$19</definedName>
    <definedName name="A125847550R_Latest">Data23!$EC$19</definedName>
    <definedName name="A125847554X">Data23!$GQ$1:$GQ$10,Data23!$GQ$11:$GQ$19</definedName>
    <definedName name="A125847554X_Data">Data23!$GQ$11:$GQ$19</definedName>
    <definedName name="A125847554X_Latest">Data23!$GQ$19</definedName>
    <definedName name="A125847558J">Data23!$DE$1:$DE$10,Data23!$DE$11:$DE$19</definedName>
    <definedName name="A125847558J_Data">Data23!$DE$11:$DE$19</definedName>
    <definedName name="A125847558J_Latest">Data23!$DE$19</definedName>
    <definedName name="A125847562X">Data23!$BX$1:$BX$10,Data23!$BX$11:$BX$19</definedName>
    <definedName name="A125847562X_Data">Data23!$BX$11:$BX$19</definedName>
    <definedName name="A125847562X_Latest">Data23!$BX$19</definedName>
    <definedName name="A125847566J">Data24!$X$1:$X$10,Data24!$X$11:$X$19</definedName>
    <definedName name="A125847566J_Data">Data24!$X$11:$X$19</definedName>
    <definedName name="A125847566J_Latest">Data24!$X$19</definedName>
    <definedName name="A125847570X">Data23!$IG$1:$IG$10,Data23!$IG$11:$IG$19</definedName>
    <definedName name="A125847570X_Data">Data23!$IG$11:$IG$19</definedName>
    <definedName name="A125847570X_Latest">Data23!$IG$19</definedName>
    <definedName name="A125847574J">Data24!$CL$1:$CL$10,Data24!$CL$11:$CL$19</definedName>
    <definedName name="A125847574J_Data">Data24!$CL$11:$CL$19</definedName>
    <definedName name="A125847574J_Latest">Data24!$CL$19</definedName>
    <definedName name="A125847578T">Data24!$GG$1:$GG$10,Data24!$GG$11:$GG$19</definedName>
    <definedName name="A125847578T_Data">Data24!$GG$11:$GG$19</definedName>
    <definedName name="A125847578T_Latest">Data24!$GG$19</definedName>
    <definedName name="A125847582J">Data24!$HN$1:$HN$10,Data24!$HN$11:$HN$19</definedName>
    <definedName name="A125847582J_Data">Data24!$HN$11:$HN$19</definedName>
    <definedName name="A125847582J_Latest">Data24!$HN$19</definedName>
    <definedName name="A125847586T">Data25!$E$1:$E$10,Data25!$E$11:$E$19</definedName>
    <definedName name="A125847586T_Data">Data25!$E$11:$E$19</definedName>
    <definedName name="A125847586T_Latest">Data25!$E$19</definedName>
    <definedName name="A125847590J">Data23!$FS$1:$FS$10,Data23!$FS$11:$FS$19</definedName>
    <definedName name="A125847590J_Data">Data23!$FS$11:$FS$19</definedName>
    <definedName name="A125847590J_Latest">Data23!$FS$19</definedName>
    <definedName name="A125847594T">Data24!$BE$1:$BE$10,Data24!$BE$11:$BE$19</definedName>
    <definedName name="A125847594T_Data">Data24!$BE$11:$BE$19</definedName>
    <definedName name="A125847594T_Latest">Data24!$BE$19</definedName>
    <definedName name="A125847598A">Data24!$DS$1:$DS$10,Data24!$DS$11:$DS$19</definedName>
    <definedName name="A125847598A_Data">Data24!$DS$11:$DS$19</definedName>
    <definedName name="A125847598A_Latest">Data24!$DS$19</definedName>
    <definedName name="A125847602F">Data24!$EZ$1:$EZ$10,Data24!$EZ$11:$EZ$19</definedName>
    <definedName name="A125847602F_Data">Data24!$EZ$11:$EZ$19</definedName>
    <definedName name="A125847602F_Latest">Data24!$EZ$19</definedName>
    <definedName name="A125847606R">Data23!$EL$1:$EL$10,Data23!$EL$11:$EL$19</definedName>
    <definedName name="A125847606R_Data">Data23!$EL$11:$EL$19</definedName>
    <definedName name="A125847606R_Latest">Data23!$EL$19</definedName>
    <definedName name="A125847610F">Data23!$GZ$1:$GZ$10,Data23!$GZ$11:$GZ$19</definedName>
    <definedName name="A125847610F_Data">Data23!$GZ$11:$GZ$19</definedName>
    <definedName name="A125847610F_Latest">Data23!$GZ$19</definedName>
    <definedName name="A125847614R">Data23!$CD$1:$CD$10,Data23!$CD$11:$CD$19</definedName>
    <definedName name="A125847614R_Data">Data23!$CD$11:$CD$19</definedName>
    <definedName name="A125847614R_Latest">Data23!$CD$19</definedName>
    <definedName name="A125847618X">Data23!$AW$1:$AW$10,Data23!$AW$11:$AW$19</definedName>
    <definedName name="A125847618X_Data">Data23!$AW$11:$AW$19</definedName>
    <definedName name="A125847618X_Latest">Data23!$AW$19</definedName>
    <definedName name="A125847622R">Data23!$IM$1:$IM$10,Data23!$IM$11:$IM$19</definedName>
    <definedName name="A125847622R_Data">Data23!$IM$11:$IM$19</definedName>
    <definedName name="A125847622R_Latest">Data23!$IM$19</definedName>
    <definedName name="A125847626X">Data23!$HF$1:$HF$10,Data23!$HF$11:$HF$19</definedName>
    <definedName name="A125847626X_Data">Data23!$HF$11:$HF$19</definedName>
    <definedName name="A125847626X_Latest">Data23!$HF$19</definedName>
    <definedName name="A125847630R">Data24!$BK$1:$BK$10,Data24!$BK$11:$BK$19</definedName>
    <definedName name="A125847630R_Data">Data24!$BK$11:$BK$19</definedName>
    <definedName name="A125847630R_Latest">Data24!$BK$19</definedName>
    <definedName name="A125847634X">Data24!$FF$1:$FF$10,Data24!$FF$11:$FF$19</definedName>
    <definedName name="A125847634X_Data">Data24!$FF$11:$FF$19</definedName>
    <definedName name="A125847634X_Latest">Data24!$FF$19</definedName>
    <definedName name="A125847638J">Data24!$GM$1:$GM$10,Data24!$GM$11:$GM$19</definedName>
    <definedName name="A125847638J_Data">Data24!$GM$11:$GM$19</definedName>
    <definedName name="A125847638J_Latest">Data24!$GM$19</definedName>
    <definedName name="A125847642X">Data24!$HT$1:$HT$10,Data24!$HT$11:$HT$19</definedName>
    <definedName name="A125847642X_Data">Data24!$HT$11:$HT$19</definedName>
    <definedName name="A125847642X_Latest">Data24!$HT$19</definedName>
    <definedName name="A125847646J">Data23!$ER$1:$ER$10,Data23!$ER$11:$ER$19</definedName>
    <definedName name="A125847646J_Data">Data23!$ER$11:$ER$19</definedName>
    <definedName name="A125847646J_Latest">Data23!$ER$19</definedName>
    <definedName name="A125847650X">Data24!$AD$1:$AD$10,Data24!$AD$11:$AD$19</definedName>
    <definedName name="A125847650X_Data">Data24!$AD$11:$AD$19</definedName>
    <definedName name="A125847650X_Latest">Data24!$AD$19</definedName>
    <definedName name="A125847654J">Data24!$CR$1:$CR$10,Data24!$CR$11:$CR$19</definedName>
    <definedName name="A125847654J_Data">Data24!$CR$11:$CR$19</definedName>
    <definedName name="A125847654J_Latest">Data24!$CR$19</definedName>
    <definedName name="A125847658T">Data24!$DY$1:$DY$10,Data24!$DY$11:$DY$19</definedName>
    <definedName name="A125847658T_Data">Data24!$DY$11:$DY$19</definedName>
    <definedName name="A125847658T_Latest">Data24!$DY$19</definedName>
    <definedName name="A125847662J">Data23!$DK$1:$DK$10,Data23!$DK$11:$DK$19</definedName>
    <definedName name="A125847662J_Data">Data23!$DK$11:$DK$19</definedName>
    <definedName name="A125847662J_Latest">Data23!$DK$19</definedName>
    <definedName name="A125847666T">Data23!$FY$1:$FY$10,Data23!$FY$11:$FY$19</definedName>
    <definedName name="A125847666T_Data">Data23!$FY$11:$FY$19</definedName>
    <definedName name="A125847666T_Latest">Data23!$FY$19</definedName>
    <definedName name="A125847670J">Data23!$CJ$1:$CJ$10,Data23!$CJ$11:$CJ$19</definedName>
    <definedName name="A125847670J_Data">Data23!$CJ$11:$CJ$19</definedName>
    <definedName name="A125847670J_Latest">Data23!$CJ$19</definedName>
    <definedName name="A125847674T">Data23!$BC$1:$BC$10,Data23!$BC$11:$BC$19</definedName>
    <definedName name="A125847674T_Data">Data23!$BC$11:$BC$19</definedName>
    <definedName name="A125847674T_Latest">Data23!$BC$19</definedName>
    <definedName name="A125847678A">Data24!$C$1:$C$10,Data24!$C$11:$C$19</definedName>
    <definedName name="A125847678A_Data">Data24!$C$11:$C$19</definedName>
    <definedName name="A125847678A_Latest">Data24!$C$19</definedName>
    <definedName name="A125847682T">Data23!$HL$1:$HL$10,Data23!$HL$11:$HL$19</definedName>
    <definedName name="A125847682T_Data">Data23!$HL$11:$HL$19</definedName>
    <definedName name="A125847682T_Latest">Data23!$HL$19</definedName>
    <definedName name="A125847686A">Data24!$BQ$1:$BQ$10,Data24!$BQ$11:$BQ$19</definedName>
    <definedName name="A125847686A_Data">Data24!$BQ$11:$BQ$19</definedName>
    <definedName name="A125847686A_Latest">Data24!$BQ$19</definedName>
    <definedName name="A125847690T">Data24!$FL$1:$FL$10,Data24!$FL$11:$FL$19</definedName>
    <definedName name="A125847690T_Data">Data24!$FL$11:$FL$19</definedName>
    <definedName name="A125847690T_Latest">Data24!$FL$19</definedName>
    <definedName name="A125847694A">Data24!$GS$1:$GS$10,Data24!$GS$11:$GS$19</definedName>
    <definedName name="A125847694A_Data">Data24!$GS$11:$GS$19</definedName>
    <definedName name="A125847694A_Latest">Data24!$GS$19</definedName>
    <definedName name="A125847698K">Data24!$HZ$1:$HZ$10,Data24!$HZ$11:$HZ$19</definedName>
    <definedName name="A125847698K_Data">Data24!$HZ$11:$HZ$19</definedName>
    <definedName name="A125847698K_Latest">Data24!$HZ$19</definedName>
    <definedName name="A125847702R">Data23!$EX$1:$EX$10,Data23!$EX$11:$EX$19</definedName>
    <definedName name="A125847702R_Data">Data23!$EX$11:$EX$19</definedName>
    <definedName name="A125847702R_Latest">Data23!$EX$19</definedName>
    <definedName name="A125847706X">Data24!$AJ$1:$AJ$10,Data24!$AJ$11:$AJ$19</definedName>
    <definedName name="A125847706X_Data">Data24!$AJ$11:$AJ$19</definedName>
    <definedName name="A125847706X_Latest">Data24!$AJ$19</definedName>
    <definedName name="A125847710R">Data24!$CX$1:$CX$10,Data24!$CX$11:$CX$19</definedName>
    <definedName name="A125847710R_Data">Data24!$CX$11:$CX$19</definedName>
    <definedName name="A125847710R_Latest">Data24!$CX$19</definedName>
    <definedName name="A125847714X">Data24!$EE$1:$EE$10,Data24!$EE$11:$EE$19</definedName>
    <definedName name="A125847714X_Data">Data24!$EE$11:$EE$19</definedName>
    <definedName name="A125847714X_Latest">Data24!$EE$19</definedName>
    <definedName name="A125847718J">Data23!$DQ$1:$DQ$10,Data23!$DQ$11:$DQ$19</definedName>
    <definedName name="A125847718J_Data">Data23!$DQ$11:$DQ$19</definedName>
    <definedName name="A125847718J_Latest">Data23!$DQ$19</definedName>
    <definedName name="A125847722X">Data23!$GE$1:$GE$10,Data23!$GE$11:$GE$19</definedName>
    <definedName name="A125847722X_Data">Data23!$GE$11:$GE$19</definedName>
    <definedName name="A125847722X_Latest">Data23!$GE$19</definedName>
    <definedName name="A125847726J">Data23!$CM$1:$CM$10,Data23!$CM$11:$CM$19</definedName>
    <definedName name="A125847726J_Data">Data23!$CM$11:$CM$19</definedName>
    <definedName name="A125847726J_Latest">Data23!$CM$19</definedName>
    <definedName name="A125847730X">Data23!$BF$1:$BF$10,Data23!$BF$11:$BF$19</definedName>
    <definedName name="A125847730X_Data">Data23!$BF$11:$BF$19</definedName>
    <definedName name="A125847730X_Latest">Data23!$BF$19</definedName>
    <definedName name="A125847734J">Data24!$F$1:$F$10,Data24!$F$11:$F$19</definedName>
    <definedName name="A125847734J_Data">Data24!$F$11:$F$19</definedName>
    <definedName name="A125847734J_Latest">Data24!$F$19</definedName>
    <definedName name="A125847738T">Data23!$HO$1:$HO$10,Data23!$HO$11:$HO$19</definedName>
    <definedName name="A125847738T_Data">Data23!$HO$11:$HO$19</definedName>
    <definedName name="A125847738T_Latest">Data23!$HO$19</definedName>
    <definedName name="A125847742J">Data24!$BT$1:$BT$10,Data24!$BT$11:$BT$19</definedName>
    <definedName name="A125847742J_Data">Data24!$BT$11:$BT$19</definedName>
    <definedName name="A125847742J_Latest">Data24!$BT$19</definedName>
    <definedName name="A125847746T">Data24!$FO$1:$FO$10,Data24!$FO$11:$FO$19</definedName>
    <definedName name="A125847746T_Data">Data24!$FO$11:$FO$19</definedName>
    <definedName name="A125847746T_Latest">Data24!$FO$19</definedName>
    <definedName name="A125847750J">Data24!$GV$1:$GV$10,Data24!$GV$11:$GV$19</definedName>
    <definedName name="A125847750J_Data">Data24!$GV$11:$GV$19</definedName>
    <definedName name="A125847750J_Latest">Data24!$GV$19</definedName>
    <definedName name="A125847754T">Data24!$IC$1:$IC$10,Data24!$IC$11:$IC$19</definedName>
    <definedName name="A125847754T_Data">Data24!$IC$11:$IC$19</definedName>
    <definedName name="A125847754T_Latest">Data24!$IC$19</definedName>
    <definedName name="A125847758A">Data23!$FA$1:$FA$10,Data23!$FA$11:$FA$19</definedName>
    <definedName name="A125847758A_Data">Data23!$FA$11:$FA$19</definedName>
    <definedName name="A125847758A_Latest">Data23!$FA$19</definedName>
    <definedName name="A125847762T">Data24!$AM$1:$AM$10,Data24!$AM$11:$AM$19</definedName>
    <definedName name="A125847762T_Data">Data24!$AM$11:$AM$19</definedName>
    <definedName name="A125847762T_Latest">Data24!$AM$19</definedName>
    <definedName name="A125847766A">Data24!$DA$1:$DA$10,Data24!$DA$11:$DA$19</definedName>
    <definedName name="A125847766A_Data">Data24!$DA$11:$DA$19</definedName>
    <definedName name="A125847766A_Latest">Data24!$DA$19</definedName>
    <definedName name="A125847770T">Data24!$EH$1:$EH$10,Data24!$EH$11:$EH$19</definedName>
    <definedName name="A125847770T_Data">Data24!$EH$11:$EH$19</definedName>
    <definedName name="A125847770T_Latest">Data24!$EH$19</definedName>
    <definedName name="A125847774A">Data23!$DT$1:$DT$10,Data23!$DT$11:$DT$19</definedName>
    <definedName name="A125847774A_Data">Data23!$DT$11:$DT$19</definedName>
    <definedName name="A125847774A_Latest">Data23!$DT$19</definedName>
    <definedName name="A125847778K">Data23!$GH$1:$GH$10,Data23!$GH$11:$GH$19</definedName>
    <definedName name="A125847778K_Data">Data23!$GH$11:$GH$19</definedName>
    <definedName name="A125847778K_Latest">Data23!$GH$19</definedName>
    <definedName name="A125847782A">Data23!$DB$1:$DB$10,Data23!$DB$11:$DB$19</definedName>
    <definedName name="A125847782A_Data">Data23!$DB$11:$DB$19</definedName>
    <definedName name="A125847782A_Latest">Data23!$DB$19</definedName>
    <definedName name="A125847786K">Data23!$BU$1:$BU$10,Data23!$BU$11:$BU$19</definedName>
    <definedName name="A125847786K_Data">Data23!$BU$11:$BU$19</definedName>
    <definedName name="A125847786K_Latest">Data23!$BU$19</definedName>
    <definedName name="A125847790A">Data24!$U$1:$U$10,Data24!$U$11:$U$19</definedName>
    <definedName name="A125847790A_Data">Data24!$U$11:$U$19</definedName>
    <definedName name="A125847790A_Latest">Data24!$U$19</definedName>
    <definedName name="A125847794K">Data23!$ID$1:$ID$10,Data23!$ID$11:$ID$19</definedName>
    <definedName name="A125847794K_Data">Data23!$ID$11:$ID$19</definedName>
    <definedName name="A125847794K_Latest">Data23!$ID$19</definedName>
    <definedName name="A125847798V">Data24!$CI$1:$CI$10,Data24!$CI$11:$CI$19</definedName>
    <definedName name="A125847798V_Data">Data24!$CI$11:$CI$19</definedName>
    <definedName name="A125847798V_Latest">Data24!$CI$19</definedName>
    <definedName name="A125847802X">Data24!$GD$1:$GD$10,Data24!$GD$11:$GD$19</definedName>
    <definedName name="A125847802X_Data">Data24!$GD$11:$GD$19</definedName>
    <definedName name="A125847802X_Latest">Data24!$GD$19</definedName>
    <definedName name="A125847806J">Data24!$HK$1:$HK$10,Data24!$HK$11:$HK$19</definedName>
    <definedName name="A125847806J_Data">Data24!$HK$11:$HK$19</definedName>
    <definedName name="A125847806J_Latest">Data24!$HK$19</definedName>
    <definedName name="A125847810X">Data25!$B$1:$B$10,Data25!$B$11:$B$19</definedName>
    <definedName name="A125847810X_Data">Data25!$B$11:$B$19</definedName>
    <definedName name="A125847810X_Latest">Data25!$B$19</definedName>
    <definedName name="A125847814J">Data23!$FP$1:$FP$10,Data23!$FP$11:$FP$19</definedName>
    <definedName name="A125847814J_Data">Data23!$FP$11:$FP$19</definedName>
    <definedName name="A125847814J_Latest">Data23!$FP$19</definedName>
    <definedName name="A125847818T">Data24!$BB$1:$BB$10,Data24!$BB$11:$BB$19</definedName>
    <definedName name="A125847818T_Data">Data24!$BB$11:$BB$19</definedName>
    <definedName name="A125847818T_Latest">Data24!$BB$19</definedName>
    <definedName name="A125847822J">Data24!$DP$1:$DP$10,Data24!$DP$11:$DP$19</definedName>
    <definedName name="A125847822J_Data">Data24!$DP$11:$DP$19</definedName>
    <definedName name="A125847822J_Latest">Data24!$DP$19</definedName>
    <definedName name="A125847826T">Data24!$EW$1:$EW$10,Data24!$EW$11:$EW$19</definedName>
    <definedName name="A125847826T_Data">Data24!$EW$11:$EW$19</definedName>
    <definedName name="A125847826T_Latest">Data24!$EW$19</definedName>
    <definedName name="A125847830J">Data23!$EI$1:$EI$10,Data23!$EI$11:$EI$19</definedName>
    <definedName name="A125847830J_Data">Data23!$EI$11:$EI$19</definedName>
    <definedName name="A125847830J_Latest">Data23!$EI$19</definedName>
    <definedName name="A125847834T">Data23!$GW$1:$GW$10,Data23!$GW$11:$GW$19</definedName>
    <definedName name="A125847834T_Data">Data23!$GW$11:$GW$19</definedName>
    <definedName name="A125847834T_Latest">Data23!$GW$19</definedName>
    <definedName name="A125847838A">Data23!$CA$1:$CA$10,Data23!$CA$11:$CA$19</definedName>
    <definedName name="A125847838A_Data">Data23!$CA$11:$CA$19</definedName>
    <definedName name="A125847838A_Latest">Data23!$CA$19</definedName>
    <definedName name="A125847842T">Data23!$AT$1:$AT$10,Data23!$AT$11:$AT$19</definedName>
    <definedName name="A125847842T_Data">Data23!$AT$11:$AT$19</definedName>
    <definedName name="A125847842T_Latest">Data23!$AT$19</definedName>
    <definedName name="A125847846A">Data23!$IJ$1:$IJ$10,Data23!$IJ$11:$IJ$19</definedName>
    <definedName name="A125847846A_Data">Data23!$IJ$11:$IJ$19</definedName>
    <definedName name="A125847846A_Latest">Data23!$IJ$19</definedName>
    <definedName name="A125847850T">Data23!$HC$1:$HC$10,Data23!$HC$11:$HC$19</definedName>
    <definedName name="A125847850T_Data">Data23!$HC$11:$HC$19</definedName>
    <definedName name="A125847850T_Latest">Data23!$HC$19</definedName>
    <definedName name="A125847854A">Data24!$BH$1:$BH$10,Data24!$BH$11:$BH$19</definedName>
    <definedName name="A125847854A_Data">Data24!$BH$11:$BH$19</definedName>
    <definedName name="A125847854A_Latest">Data24!$BH$19</definedName>
    <definedName name="A125847858K">Data24!$FC$1:$FC$10,Data24!$FC$11:$FC$19</definedName>
    <definedName name="A125847858K_Data">Data24!$FC$11:$FC$19</definedName>
    <definedName name="A125847858K_Latest">Data24!$FC$19</definedName>
    <definedName name="A125847862A">Data24!$GJ$1:$GJ$10,Data24!$GJ$11:$GJ$19</definedName>
    <definedName name="A125847862A_Data">Data24!$GJ$11:$GJ$19</definedName>
    <definedName name="A125847862A_Latest">Data24!$GJ$19</definedName>
    <definedName name="A125847866K">Data24!$HQ$1:$HQ$10,Data24!$HQ$11:$HQ$19</definedName>
    <definedName name="A125847866K_Data">Data24!$HQ$11:$HQ$19</definedName>
    <definedName name="A125847866K_Latest">Data24!$HQ$19</definedName>
    <definedName name="A125847870A">Data23!$EO$1:$EO$10,Data23!$EO$11:$EO$19</definedName>
    <definedName name="A125847870A_Data">Data23!$EO$11:$EO$19</definedName>
    <definedName name="A125847870A_Latest">Data23!$EO$19</definedName>
    <definedName name="A125847874K">Data24!$AA$1:$AA$10,Data24!$AA$11:$AA$19</definedName>
    <definedName name="A125847874K_Data">Data24!$AA$11:$AA$19</definedName>
    <definedName name="A125847874K_Latest">Data24!$AA$19</definedName>
    <definedName name="A125847878V">Data24!$CO$1:$CO$10,Data24!$CO$11:$CO$19</definedName>
    <definedName name="A125847878V_Data">Data24!$CO$11:$CO$19</definedName>
    <definedName name="A125847878V_Latest">Data24!$CO$19</definedName>
    <definedName name="A125847882K">Data24!$DV$1:$DV$10,Data24!$DV$11:$DV$19</definedName>
    <definedName name="A125847882K_Data">Data24!$DV$11:$DV$19</definedName>
    <definedName name="A125847882K_Latest">Data24!$DV$19</definedName>
    <definedName name="A125847886V">Data23!$DH$1:$DH$10,Data23!$DH$11:$DH$19</definedName>
    <definedName name="A125847886V_Data">Data23!$DH$11:$DH$19</definedName>
    <definedName name="A125847886V_Latest">Data23!$DH$19</definedName>
    <definedName name="A125847890K">Data23!$FV$1:$FV$10,Data23!$FV$11:$FV$19</definedName>
    <definedName name="A125847890K_Data">Data23!$FV$11:$FV$19</definedName>
    <definedName name="A125847890K_Latest">Data23!$FV$19</definedName>
    <definedName name="A125847894V">Data12!$CC$1:$CC$10,Data12!$CC$11:$CC$19</definedName>
    <definedName name="A125847894V_Data">Data12!$CC$11:$CC$19</definedName>
    <definedName name="A125847894V_Latest">Data12!$CC$19</definedName>
    <definedName name="A125847898C">Data12!$AV$1:$AV$10,Data12!$AV$11:$AV$19</definedName>
    <definedName name="A125847898C_Data">Data12!$AV$11:$AV$19</definedName>
    <definedName name="A125847898C_Latest">Data12!$AV$19</definedName>
    <definedName name="A125847902J">Data12!$IL$1:$IL$10,Data12!$IL$11:$IL$19</definedName>
    <definedName name="A125847902J_Data">Data12!$IL$11:$IL$19</definedName>
    <definedName name="A125847902J_Latest">Data12!$IL$19</definedName>
    <definedName name="A125847906T">Data12!$HE$1:$HE$10,Data12!$HE$11:$HE$19</definedName>
    <definedName name="A125847906T_Data">Data12!$HE$11:$HE$19</definedName>
    <definedName name="A125847906T_Latest">Data12!$HE$19</definedName>
    <definedName name="A125847910J">Data13!$BJ$1:$BJ$10,Data13!$BJ$11:$BJ$19</definedName>
    <definedName name="A125847910J_Data">Data13!$BJ$11:$BJ$19</definedName>
    <definedName name="A125847910J_Latest">Data13!$BJ$19</definedName>
    <definedName name="A125847914T">Data13!$FE$1:$FE$10,Data13!$FE$11:$FE$19</definedName>
    <definedName name="A125847914T_Data">Data13!$FE$11:$FE$19</definedName>
    <definedName name="A125847914T_Latest">Data13!$FE$19</definedName>
    <definedName name="A125847918A">Data13!$GL$1:$GL$10,Data13!$GL$11:$GL$19</definedName>
    <definedName name="A125847918A_Data">Data13!$GL$11:$GL$19</definedName>
    <definedName name="A125847918A_Latest">Data13!$GL$19</definedName>
    <definedName name="A125847922T">Data13!$HS$1:$HS$10,Data13!$HS$11:$HS$19</definedName>
    <definedName name="A125847922T_Data">Data13!$HS$11:$HS$19</definedName>
    <definedName name="A125847922T_Latest">Data13!$HS$19</definedName>
    <definedName name="A125847926A">Data12!$EQ$1:$EQ$10,Data12!$EQ$11:$EQ$19</definedName>
    <definedName name="A125847926A_Data">Data12!$EQ$11:$EQ$19</definedName>
    <definedName name="A125847926A_Latest">Data12!$EQ$19</definedName>
    <definedName name="A125847930T">Data13!$AC$1:$AC$10,Data13!$AC$11:$AC$19</definedName>
    <definedName name="A125847930T_Data">Data13!$AC$11:$AC$19</definedName>
    <definedName name="A125847930T_Latest">Data13!$AC$19</definedName>
    <definedName name="A125847934A">Data13!$CQ$1:$CQ$10,Data13!$CQ$11:$CQ$19</definedName>
    <definedName name="A125847934A_Data">Data13!$CQ$11:$CQ$19</definedName>
    <definedName name="A125847934A_Latest">Data13!$CQ$19</definedName>
    <definedName name="A125847938K">Data13!$DX$1:$DX$10,Data13!$DX$11:$DX$19</definedName>
    <definedName name="A125847938K_Data">Data13!$DX$11:$DX$19</definedName>
    <definedName name="A125847938K_Latest">Data13!$DX$19</definedName>
    <definedName name="A125847942A">Data12!$DJ$1:$DJ$10,Data12!$DJ$11:$DJ$19</definedName>
    <definedName name="A125847942A_Data">Data12!$DJ$11:$DJ$19</definedName>
    <definedName name="A125847942A_Latest">Data12!$DJ$19</definedName>
    <definedName name="A125847946K">Data12!$FX$1:$FX$10,Data12!$FX$11:$FX$19</definedName>
    <definedName name="A125847946K_Data">Data12!$FX$11:$FX$19</definedName>
    <definedName name="A125847946K_Latest">Data12!$FX$19</definedName>
    <definedName name="A125847950A">Data12!$BK$1:$BK$10,Data12!$BK$11:$BK$19</definedName>
    <definedName name="A125847950A_Data">Data12!$BK$11:$BK$19</definedName>
    <definedName name="A125847950A_Latest">Data12!$BK$19</definedName>
    <definedName name="A125847954K">Data12!$AD$1:$AD$10,Data12!$AD$11:$AD$19</definedName>
    <definedName name="A125847954K_Data">Data12!$AD$11:$AD$19</definedName>
    <definedName name="A125847954K_Latest">Data12!$AD$19</definedName>
    <definedName name="A125847958V">Data12!$HT$1:$HT$10,Data12!$HT$11:$HT$19</definedName>
    <definedName name="A125847958V_Data">Data12!$HT$11:$HT$19</definedName>
    <definedName name="A125847958V_Latest">Data12!$HT$19</definedName>
    <definedName name="A125847962K">Data12!$GM$1:$GM$10,Data12!$GM$11:$GM$19</definedName>
    <definedName name="A125847962K_Data">Data12!$GM$11:$GM$19</definedName>
    <definedName name="A125847962K_Latest">Data12!$GM$19</definedName>
    <definedName name="A125847966V">Data13!$AR$1:$AR$10,Data13!$AR$11:$AR$19</definedName>
    <definedName name="A125847966V_Data">Data13!$AR$11:$AR$19</definedName>
    <definedName name="A125847966V_Latest">Data13!$AR$19</definedName>
    <definedName name="A125847970K">Data13!$EM$1:$EM$10,Data13!$EM$11:$EM$19</definedName>
    <definedName name="A125847970K_Data">Data13!$EM$11:$EM$19</definedName>
    <definedName name="A125847970K_Latest">Data13!$EM$19</definedName>
    <definedName name="A125847974V">Data13!$FT$1:$FT$10,Data13!$FT$11:$FT$19</definedName>
    <definedName name="A125847974V_Data">Data13!$FT$11:$FT$19</definedName>
    <definedName name="A125847974V_Latest">Data13!$FT$19</definedName>
    <definedName name="A125847978C">Data13!$HA$1:$HA$10,Data13!$HA$11:$HA$19</definedName>
    <definedName name="A125847978C_Data">Data13!$HA$11:$HA$19</definedName>
    <definedName name="A125847978C_Latest">Data13!$HA$19</definedName>
    <definedName name="A125847982V">Data12!$DY$1:$DY$10,Data12!$DY$11:$DY$19</definedName>
    <definedName name="A125847982V_Data">Data12!$DY$11:$DY$19</definedName>
    <definedName name="A125847982V_Latest">Data12!$DY$19</definedName>
    <definedName name="A125847986C">Data13!$K$1:$K$10,Data13!$K$11:$K$19</definedName>
    <definedName name="A125847986C_Data">Data13!$K$11:$K$19</definedName>
    <definedName name="A125847986C_Latest">Data13!$K$19</definedName>
    <definedName name="A125847990V">Data13!$BY$1:$BY$10,Data13!$BY$11:$BY$19</definedName>
    <definedName name="A125847990V_Data">Data13!$BY$11:$BY$19</definedName>
    <definedName name="A125847990V_Latest">Data13!$BY$19</definedName>
    <definedName name="A125847994C">Data13!$DF$1:$DF$10,Data13!$DF$11:$DF$19</definedName>
    <definedName name="A125847994C_Data">Data13!$DF$11:$DF$19</definedName>
    <definedName name="A125847994C_Latest">Data13!$DF$19</definedName>
    <definedName name="A125847998L">Data12!$CR$1:$CR$10,Data12!$CR$11:$CR$19</definedName>
    <definedName name="A125847998L_Data">Data12!$CR$11:$CR$19</definedName>
    <definedName name="A125847998L_Latest">Data12!$CR$19</definedName>
    <definedName name="A125848002V">Data12!$FF$1:$FF$10,Data12!$FF$11:$FF$19</definedName>
    <definedName name="A125848002V_Data">Data12!$FF$11:$FF$19</definedName>
    <definedName name="A125848002V_Latest">Data12!$FF$19</definedName>
    <definedName name="A125848006C">Data12!$BT$1:$BT$10,Data12!$BT$11:$BT$19</definedName>
    <definedName name="A125848006C_Data">Data12!$BT$11:$BT$19</definedName>
    <definedName name="A125848006C_Latest">Data12!$BT$19</definedName>
    <definedName name="A125848010V">Data12!$AM$1:$AM$10,Data12!$AM$11:$AM$19</definedName>
    <definedName name="A125848010V_Data">Data12!$AM$11:$AM$19</definedName>
    <definedName name="A125848010V_Latest">Data12!$AM$19</definedName>
    <definedName name="A125848014C">Data12!$IC$1:$IC$10,Data12!$IC$11:$IC$19</definedName>
    <definedName name="A125848014C_Data">Data12!$IC$11:$IC$19</definedName>
    <definedName name="A125848014C_Latest">Data12!$IC$19</definedName>
    <definedName name="A125848018L">Data12!$GV$1:$GV$10,Data12!$GV$11:$GV$19</definedName>
    <definedName name="A125848018L_Data">Data12!$GV$11:$GV$19</definedName>
    <definedName name="A125848018L_Latest">Data12!$GV$19</definedName>
    <definedName name="A125848022C">Data13!$BA$1:$BA$10,Data13!$BA$11:$BA$19</definedName>
    <definedName name="A125848022C_Data">Data13!$BA$11:$BA$19</definedName>
    <definedName name="A125848022C_Latest">Data13!$BA$19</definedName>
    <definedName name="A125848026L">Data13!$EV$1:$EV$10,Data13!$EV$11:$EV$19</definedName>
    <definedName name="A125848026L_Data">Data13!$EV$11:$EV$19</definedName>
    <definedName name="A125848026L_Latest">Data13!$EV$19</definedName>
    <definedName name="A125848030C">Data13!$GC$1:$GC$10,Data13!$GC$11:$GC$19</definedName>
    <definedName name="A125848030C_Data">Data13!$GC$11:$GC$19</definedName>
    <definedName name="A125848030C_Latest">Data13!$GC$19</definedName>
    <definedName name="A125848034L">Data13!$HJ$1:$HJ$10,Data13!$HJ$11:$HJ$19</definedName>
    <definedName name="A125848034L_Data">Data13!$HJ$11:$HJ$19</definedName>
    <definedName name="A125848034L_Latest">Data13!$HJ$19</definedName>
    <definedName name="A125848038W">Data12!$EH$1:$EH$10,Data12!$EH$11:$EH$19</definedName>
    <definedName name="A125848038W_Data">Data12!$EH$11:$EH$19</definedName>
    <definedName name="A125848038W_Latest">Data12!$EH$19</definedName>
    <definedName name="A125848042L">Data13!$T$1:$T$10,Data13!$T$11:$T$19</definedName>
    <definedName name="A125848042L_Data">Data13!$T$11:$T$19</definedName>
    <definedName name="A125848042L_Latest">Data13!$T$19</definedName>
    <definedName name="A125848046W">Data13!$CH$1:$CH$10,Data13!$CH$11:$CH$19</definedName>
    <definedName name="A125848046W_Data">Data13!$CH$11:$CH$19</definedName>
    <definedName name="A125848046W_Latest">Data13!$CH$19</definedName>
    <definedName name="A125848050L">Data13!$DO$1:$DO$10,Data13!$DO$11:$DO$19</definedName>
    <definedName name="A125848050L_Data">Data13!$DO$11:$DO$19</definedName>
    <definedName name="A125848050L_Latest">Data13!$DO$19</definedName>
    <definedName name="A125848054W">Data12!$DA$1:$DA$10,Data12!$DA$11:$DA$19</definedName>
    <definedName name="A125848054W_Data">Data12!$DA$11:$DA$19</definedName>
    <definedName name="A125848054W_Latest">Data12!$DA$19</definedName>
    <definedName name="A125848058F">Data12!$FO$1:$FO$10,Data12!$FO$11:$FO$19</definedName>
    <definedName name="A125848058F_Data">Data12!$FO$11:$FO$19</definedName>
    <definedName name="A125848058F_Latest">Data12!$FO$19</definedName>
    <definedName name="A125848062W">Data12!$BW$1:$BW$10,Data12!$BW$11:$BW$19</definedName>
    <definedName name="A125848062W_Data">Data12!$BW$11:$BW$19</definedName>
    <definedName name="A125848062W_Latest">Data12!$BW$19</definedName>
    <definedName name="A125848066F">Data12!$AP$1:$AP$10,Data12!$AP$11:$AP$19</definedName>
    <definedName name="A125848066F_Data">Data12!$AP$11:$AP$19</definedName>
    <definedName name="A125848066F_Latest">Data12!$AP$19</definedName>
    <definedName name="A125848070W">Data12!$IF$1:$IF$10,Data12!$IF$11:$IF$19</definedName>
    <definedName name="A125848070W_Data">Data12!$IF$11:$IF$19</definedName>
    <definedName name="A125848070W_Latest">Data12!$IF$19</definedName>
    <definedName name="A125848074F">Data12!$GY$1:$GY$10,Data12!$GY$11:$GY$19</definedName>
    <definedName name="A125848074F_Data">Data12!$GY$11:$GY$19</definedName>
    <definedName name="A125848074F_Latest">Data12!$GY$19</definedName>
    <definedName name="A125848078R">Data13!$BD$1:$BD$10,Data13!$BD$11:$BD$19</definedName>
    <definedName name="A125848078R_Data">Data13!$BD$11:$BD$19</definedName>
    <definedName name="A125848078R_Latest">Data13!$BD$19</definedName>
    <definedName name="A125848082F">Data13!$EY$1:$EY$10,Data13!$EY$11:$EY$19</definedName>
    <definedName name="A125848082F_Data">Data13!$EY$11:$EY$19</definedName>
    <definedName name="A125848082F_Latest">Data13!$EY$19</definedName>
    <definedName name="A125848086R">Data13!$GF$1:$GF$10,Data13!$GF$11:$GF$19</definedName>
    <definedName name="A125848086R_Data">Data13!$GF$11:$GF$19</definedName>
    <definedName name="A125848086R_Latest">Data13!$GF$19</definedName>
    <definedName name="A125848090F">Data13!$HM$1:$HM$10,Data13!$HM$11:$HM$19</definedName>
    <definedName name="A125848090F_Data">Data13!$HM$11:$HM$19</definedName>
    <definedName name="A125848090F_Latest">Data13!$HM$19</definedName>
    <definedName name="A125848094R">Data12!$EK$1:$EK$10,Data12!$EK$11:$EK$19</definedName>
    <definedName name="A125848094R_Data">Data12!$EK$11:$EK$19</definedName>
    <definedName name="A125848094R_Latest">Data12!$EK$19</definedName>
    <definedName name="A125848098X">Data13!$W$1:$W$10,Data13!$W$11:$W$19</definedName>
    <definedName name="A125848098X_Data">Data13!$W$11:$W$19</definedName>
    <definedName name="A125848098X_Latest">Data13!$W$19</definedName>
    <definedName name="A125848102C">Data13!$CK$1:$CK$10,Data13!$CK$11:$CK$19</definedName>
    <definedName name="A125848102C_Data">Data13!$CK$11:$CK$19</definedName>
    <definedName name="A125848102C_Latest">Data13!$CK$19</definedName>
    <definedName name="A125848106L">Data13!$DR$1:$DR$10,Data13!$DR$11:$DR$19</definedName>
    <definedName name="A125848106L_Data">Data13!$DR$11:$DR$19</definedName>
    <definedName name="A125848106L_Latest">Data13!$DR$19</definedName>
    <definedName name="A125848110C">Data12!$DD$1:$DD$10,Data12!$DD$11:$DD$19</definedName>
    <definedName name="A125848110C_Data">Data12!$DD$11:$DD$19</definedName>
    <definedName name="A125848110C_Latest">Data12!$DD$19</definedName>
    <definedName name="A125848114L">Data12!$FR$1:$FR$10,Data12!$FR$11:$FR$19</definedName>
    <definedName name="A125848114L_Data">Data12!$FR$11:$FR$19</definedName>
    <definedName name="A125848114L_Latest">Data12!$FR$19</definedName>
    <definedName name="A125848118W">Data12!$BZ$1:$BZ$10,Data12!$BZ$11:$BZ$19</definedName>
    <definedName name="A125848118W_Data">Data12!$BZ$11:$BZ$19</definedName>
    <definedName name="A125848118W_Latest">Data12!$BZ$19</definedName>
    <definedName name="A125848122L">Data12!$AS$1:$AS$10,Data12!$AS$11:$AS$19</definedName>
    <definedName name="A125848122L_Data">Data12!$AS$11:$AS$19</definedName>
    <definedName name="A125848122L_Latest">Data12!$AS$19</definedName>
    <definedName name="A125848126W">Data12!$II$1:$II$10,Data12!$II$11:$II$19</definedName>
    <definedName name="A125848126W_Data">Data12!$II$11:$II$19</definedName>
    <definedName name="A125848126W_Latest">Data12!$II$19</definedName>
    <definedName name="A125848130L">Data12!$HB$1:$HB$10,Data12!$HB$11:$HB$19</definedName>
    <definedName name="A125848130L_Data">Data12!$HB$11:$HB$19</definedName>
    <definedName name="A125848130L_Latest">Data12!$HB$19</definedName>
    <definedName name="A125848134W">Data13!$BG$1:$BG$10,Data13!$BG$11:$BG$19</definedName>
    <definedName name="A125848134W_Data">Data13!$BG$11:$BG$19</definedName>
    <definedName name="A125848134W_Latest">Data13!$BG$19</definedName>
    <definedName name="A125848138F">Data13!$FB$1:$FB$10,Data13!$FB$11:$FB$19</definedName>
    <definedName name="A125848138F_Data">Data13!$FB$11:$FB$19</definedName>
    <definedName name="A125848138F_Latest">Data13!$FB$19</definedName>
    <definedName name="A125848142W">Data13!$GI$1:$GI$10,Data13!$GI$11:$GI$19</definedName>
    <definedName name="A125848142W_Data">Data13!$GI$11:$GI$19</definedName>
    <definedName name="A125848142W_Latest">Data13!$GI$19</definedName>
    <definedName name="A125848146F">Data13!$HP$1:$HP$10,Data13!$HP$11:$HP$19</definedName>
    <definedName name="A125848146F_Data">Data13!$HP$11:$HP$19</definedName>
    <definedName name="A125848146F_Latest">Data13!$HP$19</definedName>
    <definedName name="A125848150W">Data12!$EN$1:$EN$10,Data12!$EN$11:$EN$19</definedName>
    <definedName name="A125848150W_Data">Data12!$EN$11:$EN$19</definedName>
    <definedName name="A125848150W_Latest">Data12!$EN$19</definedName>
    <definedName name="A125848154F">Data13!$Z$1:$Z$10,Data13!$Z$11:$Z$19</definedName>
    <definedName name="A125848154F_Data">Data13!$Z$11:$Z$19</definedName>
    <definedName name="A125848154F_Latest">Data13!$Z$19</definedName>
    <definedName name="A125848158R">Data13!$CN$1:$CN$10,Data13!$CN$11:$CN$19</definedName>
    <definedName name="A125848158R_Data">Data13!$CN$11:$CN$19</definedName>
    <definedName name="A125848158R_Latest">Data13!$CN$19</definedName>
    <definedName name="A125848162F">Data13!$DU$1:$DU$10,Data13!$DU$11:$DU$19</definedName>
    <definedName name="A125848162F_Data">Data13!$DU$11:$DU$19</definedName>
    <definedName name="A125848162F_Latest">Data13!$DU$19</definedName>
    <definedName name="A125848166R">Data12!$DG$1:$DG$10,Data12!$DG$11:$DG$19</definedName>
    <definedName name="A125848166R_Data">Data12!$DG$11:$DG$19</definedName>
    <definedName name="A125848166R_Latest">Data12!$DG$19</definedName>
    <definedName name="A125848170F">Data12!$FU$1:$FU$10,Data12!$FU$11:$FU$19</definedName>
    <definedName name="A125848170F_Data">Data12!$FU$11:$FU$19</definedName>
    <definedName name="A125848170F_Latest">Data12!$FU$19</definedName>
    <definedName name="A125848174R">Data12!$CI$1:$CI$10,Data12!$CI$11:$CI$19</definedName>
    <definedName name="A125848174R_Data">Data12!$CI$11:$CI$19</definedName>
    <definedName name="A125848174R_Latest">Data12!$CI$19</definedName>
    <definedName name="A125848178X">Data12!$BB$1:$BB$10,Data12!$BB$11:$BB$19</definedName>
    <definedName name="A125848178X_Data">Data12!$BB$11:$BB$19</definedName>
    <definedName name="A125848178X_Latest">Data12!$BB$19</definedName>
    <definedName name="A125848182R">Data13!$B$1:$B$10,Data13!$B$11:$B$19</definedName>
    <definedName name="A125848182R_Data">Data13!$B$11:$B$19</definedName>
    <definedName name="A125848182R_Latest">Data13!$B$19</definedName>
    <definedName name="A125848186X">Data12!$HK$1:$HK$10,Data12!$HK$11:$HK$19</definedName>
    <definedName name="A125848186X_Data">Data12!$HK$11:$HK$19</definedName>
    <definedName name="A125848186X_Latest">Data12!$HK$19</definedName>
    <definedName name="A125848190R">Data13!$BP$1:$BP$10,Data13!$BP$11:$BP$19</definedName>
    <definedName name="A125848190R_Data">Data13!$BP$11:$BP$19</definedName>
    <definedName name="A125848190R_Latest">Data13!$BP$19</definedName>
    <definedName name="A125848194X">Data13!$FK$1:$FK$10,Data13!$FK$11:$FK$19</definedName>
    <definedName name="A125848194X_Data">Data13!$FK$11:$FK$19</definedName>
    <definedName name="A125848194X_Latest">Data13!$FK$19</definedName>
    <definedName name="A125848198J">Data13!$GR$1:$GR$10,Data13!$GR$11:$GR$19</definedName>
    <definedName name="A125848198J_Data">Data13!$GR$11:$GR$19</definedName>
    <definedName name="A125848198J_Latest">Data13!$GR$19</definedName>
    <definedName name="A125848202L">Data13!$HY$1:$HY$10,Data13!$HY$11:$HY$19</definedName>
    <definedName name="A125848202L_Data">Data13!$HY$11:$HY$19</definedName>
    <definedName name="A125848202L_Latest">Data13!$HY$19</definedName>
    <definedName name="A125848206W">Data12!$EW$1:$EW$10,Data12!$EW$11:$EW$19</definedName>
    <definedName name="A125848206W_Data">Data12!$EW$11:$EW$19</definedName>
    <definedName name="A125848206W_Latest">Data12!$EW$19</definedName>
    <definedName name="A125848210L">Data13!$AI$1:$AI$10,Data13!$AI$11:$AI$19</definedName>
    <definedName name="A125848210L_Data">Data13!$AI$11:$AI$19</definedName>
    <definedName name="A125848210L_Latest">Data13!$AI$19</definedName>
    <definedName name="A125848214W">Data13!$CW$1:$CW$10,Data13!$CW$11:$CW$19</definedName>
    <definedName name="A125848214W_Data">Data13!$CW$11:$CW$19</definedName>
    <definedName name="A125848214W_Latest">Data13!$CW$19</definedName>
    <definedName name="A125848218F">Data13!$ED$1:$ED$10,Data13!$ED$11:$ED$19</definedName>
    <definedName name="A125848218F_Data">Data13!$ED$11:$ED$19</definedName>
    <definedName name="A125848218F_Latest">Data13!$ED$19</definedName>
    <definedName name="A125848222W">Data12!$DP$1:$DP$10,Data12!$DP$11:$DP$19</definedName>
    <definedName name="A125848222W_Data">Data12!$DP$11:$DP$19</definedName>
    <definedName name="A125848222W_Latest">Data12!$DP$19</definedName>
    <definedName name="A125848226F">Data12!$GD$1:$GD$10,Data12!$GD$11:$GD$19</definedName>
    <definedName name="A125848226F_Data">Data12!$GD$11:$GD$19</definedName>
    <definedName name="A125848226F_Latest">Data12!$GD$19</definedName>
    <definedName name="A125848230W">Data12!$BH$1:$BH$10,Data12!$BH$11:$BH$19</definedName>
    <definedName name="A125848230W_Data">Data12!$BH$11:$BH$19</definedName>
    <definedName name="A125848230W_Latest">Data12!$BH$19</definedName>
    <definedName name="A125848234F">Data12!$AA$1:$AA$10,Data12!$AA$11:$AA$19</definedName>
    <definedName name="A125848234F_Data">Data12!$AA$11:$AA$19</definedName>
    <definedName name="A125848234F_Latest">Data12!$AA$19</definedName>
    <definedName name="A125848238R">Data12!$HQ$1:$HQ$10,Data12!$HQ$11:$HQ$19</definedName>
    <definedName name="A125848238R_Data">Data12!$HQ$11:$HQ$19</definedName>
    <definedName name="A125848238R_Latest">Data12!$HQ$19</definedName>
    <definedName name="A125848242F">Data12!$GJ$1:$GJ$10,Data12!$GJ$11:$GJ$19</definedName>
    <definedName name="A125848242F_Data">Data12!$GJ$11:$GJ$19</definedName>
    <definedName name="A125848242F_Latest">Data12!$GJ$19</definedName>
    <definedName name="A125848246R">Data13!$AO$1:$AO$10,Data13!$AO$11:$AO$19</definedName>
    <definedName name="A125848246R_Data">Data13!$AO$11:$AO$19</definedName>
    <definedName name="A125848246R_Latest">Data13!$AO$19</definedName>
    <definedName name="A125848250F">Data13!$EJ$1:$EJ$10,Data13!$EJ$11:$EJ$19</definedName>
    <definedName name="A125848250F_Data">Data13!$EJ$11:$EJ$19</definedName>
    <definedName name="A125848250F_Latest">Data13!$EJ$19</definedName>
    <definedName name="A125848254R">Data13!$FQ$1:$FQ$10,Data13!$FQ$11:$FQ$19</definedName>
    <definedName name="A125848254R_Data">Data13!$FQ$11:$FQ$19</definedName>
    <definedName name="A125848254R_Latest">Data13!$FQ$19</definedName>
    <definedName name="A125848258X">Data13!$GX$1:$GX$10,Data13!$GX$11:$GX$19</definedName>
    <definedName name="A125848258X_Data">Data13!$GX$11:$GX$19</definedName>
    <definedName name="A125848258X_Latest">Data13!$GX$19</definedName>
    <definedName name="A125848262R">Data12!$DV$1:$DV$10,Data12!$DV$11:$DV$19</definedName>
    <definedName name="A125848262R_Data">Data12!$DV$11:$DV$19</definedName>
    <definedName name="A125848262R_Latest">Data12!$DV$19</definedName>
    <definedName name="A125848266X">Data13!$H$1:$H$10,Data13!$H$11:$H$19</definedName>
    <definedName name="A125848266X_Data">Data13!$H$11:$H$19</definedName>
    <definedName name="A125848266X_Latest">Data13!$H$19</definedName>
    <definedName name="A125848270R">Data13!$BV$1:$BV$10,Data13!$BV$11:$BV$19</definedName>
    <definedName name="A125848270R_Data">Data13!$BV$11:$BV$19</definedName>
    <definedName name="A125848270R_Latest">Data13!$BV$19</definedName>
    <definedName name="A125848274X">Data13!$DC$1:$DC$10,Data13!$DC$11:$DC$19</definedName>
    <definedName name="A125848274X_Data">Data13!$DC$11:$DC$19</definedName>
    <definedName name="A125848274X_Latest">Data13!$DC$19</definedName>
    <definedName name="A125848278J">Data12!$CO$1:$CO$10,Data12!$CO$11:$CO$19</definedName>
    <definedName name="A125848278J_Data">Data12!$CO$11:$CO$19</definedName>
    <definedName name="A125848278J_Latest">Data12!$CO$19</definedName>
    <definedName name="A125848282X">Data12!$FC$1:$FC$10,Data12!$FC$11:$FC$19</definedName>
    <definedName name="A125848282X_Data">Data12!$FC$11:$FC$19</definedName>
    <definedName name="A125848282X_Latest">Data12!$FC$19</definedName>
    <definedName name="A125848286J">Data12!$BN$1:$BN$10,Data12!$BN$11:$BN$19</definedName>
    <definedName name="A125848286J_Data">Data12!$BN$11:$BN$19</definedName>
    <definedName name="A125848286J_Latest">Data12!$BN$19</definedName>
    <definedName name="A125848290X">Data12!$AG$1:$AG$10,Data12!$AG$11:$AG$19</definedName>
    <definedName name="A125848290X_Data">Data12!$AG$11:$AG$19</definedName>
    <definedName name="A125848290X_Latest">Data12!$AG$19</definedName>
    <definedName name="A125848294J">Data12!$HW$1:$HW$10,Data12!$HW$11:$HW$19</definedName>
    <definedName name="A125848294J_Data">Data12!$HW$11:$HW$19</definedName>
    <definedName name="A125848294J_Latest">Data12!$HW$19</definedName>
    <definedName name="A125848298T">Data12!$GP$1:$GP$10,Data12!$GP$11:$GP$19</definedName>
    <definedName name="A125848298T_Data">Data12!$GP$11:$GP$19</definedName>
    <definedName name="A125848298T_Latest">Data12!$GP$19</definedName>
    <definedName name="A125848302W">Data13!$AU$1:$AU$10,Data13!$AU$11:$AU$19</definedName>
    <definedName name="A125848302W_Data">Data13!$AU$11:$AU$19</definedName>
    <definedName name="A125848302W_Latest">Data13!$AU$19</definedName>
    <definedName name="A125848306F">Data13!$EP$1:$EP$10,Data13!$EP$11:$EP$19</definedName>
    <definedName name="A125848306F_Data">Data13!$EP$11:$EP$19</definedName>
    <definedName name="A125848306F_Latest">Data13!$EP$19</definedName>
    <definedName name="A125848310W">Data13!$FW$1:$FW$10,Data13!$FW$11:$FW$19</definedName>
    <definedName name="A125848310W_Data">Data13!$FW$11:$FW$19</definedName>
    <definedName name="A125848310W_Latest">Data13!$FW$19</definedName>
    <definedName name="A125848314F">Data13!$HD$1:$HD$10,Data13!$HD$11:$HD$19</definedName>
    <definedName name="A125848314F_Data">Data13!$HD$11:$HD$19</definedName>
    <definedName name="A125848314F_Latest">Data13!$HD$19</definedName>
    <definedName name="A125848318R">Data12!$EB$1:$EB$10,Data12!$EB$11:$EB$19</definedName>
    <definedName name="A125848318R_Data">Data12!$EB$11:$EB$19</definedName>
    <definedName name="A125848318R_Latest">Data12!$EB$19</definedName>
    <definedName name="A125848322F">Data13!$N$1:$N$10,Data13!$N$11:$N$19</definedName>
    <definedName name="A125848322F_Data">Data13!$N$11:$N$19</definedName>
    <definedName name="A125848322F_Latest">Data13!$N$19</definedName>
    <definedName name="A125848326R">Data13!$CB$1:$CB$10,Data13!$CB$11:$CB$19</definedName>
    <definedName name="A125848326R_Data">Data13!$CB$11:$CB$19</definedName>
    <definedName name="A125848326R_Latest">Data13!$CB$19</definedName>
    <definedName name="A125848330F">Data13!$DI$1:$DI$10,Data13!$DI$11:$DI$19</definedName>
    <definedName name="A125848330F_Data">Data13!$DI$11:$DI$19</definedName>
    <definedName name="A125848330F_Latest">Data13!$DI$19</definedName>
    <definedName name="A125848334R">Data12!$CU$1:$CU$10,Data12!$CU$11:$CU$19</definedName>
    <definedName name="A125848334R_Data">Data12!$CU$11:$CU$19</definedName>
    <definedName name="A125848334R_Latest">Data12!$CU$19</definedName>
    <definedName name="A125848338X">Data12!$FI$1:$FI$10,Data12!$FI$11:$FI$19</definedName>
    <definedName name="A125848338X_Data">Data12!$FI$11:$FI$19</definedName>
    <definedName name="A125848338X_Latest">Data12!$FI$19</definedName>
    <definedName name="A125848342R">Data12!$BQ$1:$BQ$10,Data12!$BQ$11:$BQ$19</definedName>
    <definedName name="A125848342R_Data">Data12!$BQ$11:$BQ$19</definedName>
    <definedName name="A125848342R_Latest">Data12!$BQ$19</definedName>
    <definedName name="A125848346X">Data12!$AJ$1:$AJ$10,Data12!$AJ$11:$AJ$19</definedName>
    <definedName name="A125848346X_Data">Data12!$AJ$11:$AJ$19</definedName>
    <definedName name="A125848346X_Latest">Data12!$AJ$19</definedName>
    <definedName name="A125848350R">Data12!$HZ$1:$HZ$10,Data12!$HZ$11:$HZ$19</definedName>
    <definedName name="A125848350R_Data">Data12!$HZ$11:$HZ$19</definedName>
    <definedName name="A125848350R_Latest">Data12!$HZ$19</definedName>
    <definedName name="A125848354X">Data12!$GS$1:$GS$10,Data12!$GS$11:$GS$19</definedName>
    <definedName name="A125848354X_Data">Data12!$GS$11:$GS$19</definedName>
    <definedName name="A125848354X_Latest">Data12!$GS$19</definedName>
    <definedName name="A125848358J">Data13!$AX$1:$AX$10,Data13!$AX$11:$AX$19</definedName>
    <definedName name="A125848358J_Data">Data13!$AX$11:$AX$19</definedName>
    <definedName name="A125848358J_Latest">Data13!$AX$19</definedName>
    <definedName name="A125848362X">Data13!$ES$1:$ES$10,Data13!$ES$11:$ES$19</definedName>
    <definedName name="A125848362X_Data">Data13!$ES$11:$ES$19</definedName>
    <definedName name="A125848362X_Latest">Data13!$ES$19</definedName>
    <definedName name="A125848366J">Data13!$FZ$1:$FZ$10,Data13!$FZ$11:$FZ$19</definedName>
    <definedName name="A125848366J_Data">Data13!$FZ$11:$FZ$19</definedName>
    <definedName name="A125848366J_Latest">Data13!$FZ$19</definedName>
    <definedName name="A125848370X">Data13!$HG$1:$HG$10,Data13!$HG$11:$HG$19</definedName>
    <definedName name="A125848370X_Data">Data13!$HG$11:$HG$19</definedName>
    <definedName name="A125848370X_Latest">Data13!$HG$19</definedName>
    <definedName name="A125848374J">Data12!$EE$1:$EE$10,Data12!$EE$11:$EE$19</definedName>
    <definedName name="A125848374J_Data">Data12!$EE$11:$EE$19</definedName>
    <definedName name="A125848374J_Latest">Data12!$EE$19</definedName>
    <definedName name="A125848378T">Data13!$Q$1:$Q$10,Data13!$Q$11:$Q$19</definedName>
    <definedName name="A125848378T_Data">Data13!$Q$11:$Q$19</definedName>
    <definedName name="A125848378T_Latest">Data13!$Q$19</definedName>
    <definedName name="A125848382J">Data13!$CE$1:$CE$10,Data13!$CE$11:$CE$19</definedName>
    <definedName name="A125848382J_Data">Data13!$CE$11:$CE$19</definedName>
    <definedName name="A125848382J_Latest">Data13!$CE$19</definedName>
    <definedName name="A125848386T">Data13!$DL$1:$DL$10,Data13!$DL$11:$DL$19</definedName>
    <definedName name="A125848386T_Data">Data13!$DL$11:$DL$19</definedName>
    <definedName name="A125848386T_Latest">Data13!$DL$19</definedName>
    <definedName name="A125848390J">Data12!$CX$1:$CX$10,Data12!$CX$11:$CX$19</definedName>
    <definedName name="A125848390J_Data">Data12!$CX$11:$CX$19</definedName>
    <definedName name="A125848390J_Latest">Data12!$CX$19</definedName>
    <definedName name="A125848394T">Data12!$FL$1:$FL$10,Data12!$FL$11:$FL$19</definedName>
    <definedName name="A125848394T_Data">Data12!$FL$11:$FL$19</definedName>
    <definedName name="A125848394T_Latest">Data12!$FL$19</definedName>
    <definedName name="A125848398A">Data12!$CF$1:$CF$10,Data12!$CF$11:$CF$19</definedName>
    <definedName name="A125848398A_Data">Data12!$CF$11:$CF$19</definedName>
    <definedName name="A125848398A_Latest">Data12!$CF$19</definedName>
    <definedName name="A125848402F">Data12!$AY$1:$AY$10,Data12!$AY$11:$AY$19</definedName>
    <definedName name="A125848402F_Data">Data12!$AY$11:$AY$19</definedName>
    <definedName name="A125848402F_Latest">Data12!$AY$19</definedName>
    <definedName name="A125848406R">Data12!$IO$1:$IO$10,Data12!$IO$11:$IO$19</definedName>
    <definedName name="A125848406R_Data">Data12!$IO$11:$IO$19</definedName>
    <definedName name="A125848406R_Latest">Data12!$IO$19</definedName>
    <definedName name="A125848410F">Data12!$HH$1:$HH$10,Data12!$HH$11:$HH$19</definedName>
    <definedName name="A125848410F_Data">Data12!$HH$11:$HH$19</definedName>
    <definedName name="A125848410F_Latest">Data12!$HH$19</definedName>
    <definedName name="A125848414R">Data13!$BM$1:$BM$10,Data13!$BM$11:$BM$19</definedName>
    <definedName name="A125848414R_Data">Data13!$BM$11:$BM$19</definedName>
    <definedName name="A125848414R_Latest">Data13!$BM$19</definedName>
    <definedName name="A125848418X">Data13!$FH$1:$FH$10,Data13!$FH$11:$FH$19</definedName>
    <definedName name="A125848418X_Data">Data13!$FH$11:$FH$19</definedName>
    <definedName name="A125848418X_Latest">Data13!$FH$19</definedName>
    <definedName name="A125848422R">Data13!$GO$1:$GO$10,Data13!$GO$11:$GO$19</definedName>
    <definedName name="A125848422R_Data">Data13!$GO$11:$GO$19</definedName>
    <definedName name="A125848422R_Latest">Data13!$GO$19</definedName>
    <definedName name="A125848426X">Data13!$HV$1:$HV$10,Data13!$HV$11:$HV$19</definedName>
    <definedName name="A125848426X_Data">Data13!$HV$11:$HV$19</definedName>
    <definedName name="A125848426X_Latest">Data13!$HV$19</definedName>
    <definedName name="A125848430R">Data12!$ET$1:$ET$10,Data12!$ET$11:$ET$19</definedName>
    <definedName name="A125848430R_Data">Data12!$ET$11:$ET$19</definedName>
    <definedName name="A125848430R_Latest">Data12!$ET$19</definedName>
    <definedName name="A125848434X">Data13!$AF$1:$AF$10,Data13!$AF$11:$AF$19</definedName>
    <definedName name="A125848434X_Data">Data13!$AF$11:$AF$19</definedName>
    <definedName name="A125848434X_Latest">Data13!$AF$19</definedName>
    <definedName name="A125848438J">Data13!$CT$1:$CT$10,Data13!$CT$11:$CT$19</definedName>
    <definedName name="A125848438J_Data">Data13!$CT$11:$CT$19</definedName>
    <definedName name="A125848438J_Latest">Data13!$CT$19</definedName>
    <definedName name="A125848442X">Data13!$EA$1:$EA$10,Data13!$EA$11:$EA$19</definedName>
    <definedName name="A125848442X_Data">Data13!$EA$11:$EA$19</definedName>
    <definedName name="A125848442X_Latest">Data13!$EA$19</definedName>
    <definedName name="A125848446J">Data12!$DM$1:$DM$10,Data12!$DM$11:$DM$19</definedName>
    <definedName name="A125848446J_Data">Data12!$DM$11:$DM$19</definedName>
    <definedName name="A125848446J_Latest">Data12!$DM$19</definedName>
    <definedName name="A125848450X">Data12!$GA$1:$GA$10,Data12!$GA$11:$GA$19</definedName>
    <definedName name="A125848450X_Data">Data12!$GA$11:$GA$19</definedName>
    <definedName name="A125848450X_Latest">Data12!$GA$19</definedName>
    <definedName name="A125848454J">Data12!$BE$1:$BE$10,Data12!$BE$11:$BE$19</definedName>
    <definedName name="A125848454J_Data">Data12!$BE$11:$BE$19</definedName>
    <definedName name="A125848454J_Latest">Data12!$BE$19</definedName>
    <definedName name="A125848458T">Data12!$X$1:$X$10,Data12!$X$11:$X$19</definedName>
    <definedName name="A125848458T_Data">Data12!$X$11:$X$19</definedName>
    <definedName name="A125848458T_Latest">Data12!$X$19</definedName>
    <definedName name="A125848462J">Data12!$HN$1:$HN$10,Data12!$HN$11:$HN$19</definedName>
    <definedName name="A125848462J_Data">Data12!$HN$11:$HN$19</definedName>
    <definedName name="A125848462J_Latest">Data12!$HN$19</definedName>
    <definedName name="A125848466T">Data12!$GG$1:$GG$10,Data12!$GG$11:$GG$19</definedName>
    <definedName name="A125848466T_Data">Data12!$GG$11:$GG$19</definedName>
    <definedName name="A125848466T_Latest">Data12!$GG$19</definedName>
    <definedName name="A125848470J">Data13!$AL$1:$AL$10,Data13!$AL$11:$AL$19</definedName>
    <definedName name="A125848470J_Data">Data13!$AL$11:$AL$19</definedName>
    <definedName name="A125848470J_Latest">Data13!$AL$19</definedName>
    <definedName name="A125848474T">Data13!$EG$1:$EG$10,Data13!$EG$11:$EG$19</definedName>
    <definedName name="A125848474T_Data">Data13!$EG$11:$EG$19</definedName>
    <definedName name="A125848474T_Latest">Data13!$EG$19</definedName>
    <definedName name="A125848478A">Data13!$FN$1:$FN$10,Data13!$FN$11:$FN$19</definedName>
    <definedName name="A125848478A_Data">Data13!$FN$11:$FN$19</definedName>
    <definedName name="A125848478A_Latest">Data13!$FN$19</definedName>
    <definedName name="A125848482T">Data13!$GU$1:$GU$10,Data13!$GU$11:$GU$19</definedName>
    <definedName name="A125848482T_Data">Data13!$GU$11:$GU$19</definedName>
    <definedName name="A125848482T_Latest">Data13!$GU$19</definedName>
    <definedName name="A125848486A">Data12!$DS$1:$DS$10,Data12!$DS$11:$DS$19</definedName>
    <definedName name="A125848486A_Data">Data12!$DS$11:$DS$19</definedName>
    <definedName name="A125848486A_Latest">Data12!$DS$19</definedName>
    <definedName name="A125848490T">Data13!$E$1:$E$10,Data13!$E$11:$E$19</definedName>
    <definedName name="A125848490T_Data">Data13!$E$11:$E$19</definedName>
    <definedName name="A125848490T_Latest">Data13!$E$19</definedName>
    <definedName name="A125848494A">Data13!$BS$1:$BS$10,Data13!$BS$11:$BS$19</definedName>
    <definedName name="A125848494A_Data">Data13!$BS$11:$BS$19</definedName>
    <definedName name="A125848494A_Latest">Data13!$BS$19</definedName>
    <definedName name="A125848498K">Data13!$CZ$1:$CZ$10,Data13!$CZ$11:$CZ$19</definedName>
    <definedName name="A125848498K_Data">Data13!$CZ$11:$CZ$19</definedName>
    <definedName name="A125848498K_Latest">Data13!$CZ$19</definedName>
    <definedName name="A125848502R">Data12!$CL$1:$CL$10,Data12!$CL$11:$CL$19</definedName>
    <definedName name="A125848502R_Data">Data12!$CL$11:$CL$19</definedName>
    <definedName name="A125848502R_Latest">Data12!$CL$19</definedName>
    <definedName name="A125848506X">Data12!$EZ$1:$EZ$10,Data12!$EZ$11:$EZ$19</definedName>
    <definedName name="A125848506X_Data">Data12!$EZ$11:$EZ$19</definedName>
    <definedName name="A125848506X_Latest">Data12!$EZ$19</definedName>
    <definedName name="A125848510R">Data16!$E$1:$E$10,Data16!$E$11:$E$19</definedName>
    <definedName name="A125848510R_Data">Data16!$E$11:$E$19</definedName>
    <definedName name="A125848510R_Latest">Data16!$E$19</definedName>
    <definedName name="A125848514X">Data15!$HN$1:$HN$10,Data15!$HN$11:$HN$19</definedName>
    <definedName name="A125848514X_Data">Data15!$HN$11:$HN$19</definedName>
    <definedName name="A125848514X_Latest">Data15!$HN$19</definedName>
    <definedName name="A125848518J">Data16!$FN$1:$FN$10,Data16!$FN$11:$FN$19</definedName>
    <definedName name="A125848518J_Data">Data16!$FN$11:$FN$19</definedName>
    <definedName name="A125848518J_Latest">Data16!$FN$19</definedName>
    <definedName name="A125848522X">Data16!$EG$1:$EG$10,Data16!$EG$11:$EG$19</definedName>
    <definedName name="A125848522X_Data">Data16!$EG$11:$EG$19</definedName>
    <definedName name="A125848522X_Latest">Data16!$EG$19</definedName>
    <definedName name="A125848526J">Data16!$IB$1:$IB$10,Data16!$IB$11:$IB$19</definedName>
    <definedName name="A125848526J_Data">Data16!$IB$11:$IB$19</definedName>
    <definedName name="A125848526J_Latest">Data16!$IB$19</definedName>
    <definedName name="A125848530X">Data17!$CG$1:$CG$10,Data17!$CG$11:$CG$19</definedName>
    <definedName name="A125848530X_Data">Data17!$CG$11:$CG$19</definedName>
    <definedName name="A125848530X_Latest">Data17!$CG$19</definedName>
    <definedName name="A125848534J">Data17!$DN$1:$DN$10,Data17!$DN$11:$DN$19</definedName>
    <definedName name="A125848534J_Data">Data17!$DN$11:$DN$19</definedName>
    <definedName name="A125848534J_Latest">Data17!$DN$19</definedName>
    <definedName name="A125848538T">Data17!$EU$1:$EU$10,Data17!$EU$11:$EU$19</definedName>
    <definedName name="A125848538T_Data">Data17!$EU$11:$EU$19</definedName>
    <definedName name="A125848538T_Latest">Data17!$EU$19</definedName>
    <definedName name="A125848542J">Data16!$BS$1:$BS$10,Data16!$BS$11:$BS$19</definedName>
    <definedName name="A125848542J_Data">Data16!$BS$11:$BS$19</definedName>
    <definedName name="A125848542J_Latest">Data16!$BS$19</definedName>
    <definedName name="A125848546T">Data16!$GU$1:$GU$10,Data16!$GU$11:$GU$19</definedName>
    <definedName name="A125848546T_Data">Data16!$GU$11:$GU$19</definedName>
    <definedName name="A125848546T_Latest">Data16!$GU$19</definedName>
    <definedName name="A125848550J">Data17!$S$1:$S$10,Data17!$S$11:$S$19</definedName>
    <definedName name="A125848550J_Data">Data17!$S$11:$S$19</definedName>
    <definedName name="A125848550J_Latest">Data17!$S$19</definedName>
    <definedName name="A125848554T">Data17!$AZ$1:$AZ$10,Data17!$AZ$11:$AZ$19</definedName>
    <definedName name="A125848554T_Data">Data17!$AZ$11:$AZ$19</definedName>
    <definedName name="A125848554T_Latest">Data17!$AZ$19</definedName>
    <definedName name="A125848558A">Data16!$AL$1:$AL$10,Data16!$AL$11:$AL$19</definedName>
    <definedName name="A125848558A_Data">Data16!$AL$11:$AL$19</definedName>
    <definedName name="A125848558A_Latest">Data16!$AL$19</definedName>
    <definedName name="A125848562T">Data16!$CZ$1:$CZ$10,Data16!$CZ$11:$CZ$19</definedName>
    <definedName name="A125848562T_Data">Data16!$CZ$11:$CZ$19</definedName>
    <definedName name="A125848562T_Latest">Data16!$CZ$19</definedName>
    <definedName name="A125848566A">Data15!$IC$1:$IC$10,Data15!$IC$11:$IC$19</definedName>
    <definedName name="A125848566A_Data">Data15!$IC$11:$IC$19</definedName>
    <definedName name="A125848566A_Latest">Data15!$IC$19</definedName>
    <definedName name="A125848570T">Data15!$GV$1:$GV$10,Data15!$GV$11:$GV$19</definedName>
    <definedName name="A125848570T_Data">Data15!$GV$11:$GV$19</definedName>
    <definedName name="A125848570T_Latest">Data15!$GV$19</definedName>
    <definedName name="A125848574A">Data16!$EV$1:$EV$10,Data16!$EV$11:$EV$19</definedName>
    <definedName name="A125848574A_Data">Data16!$EV$11:$EV$19</definedName>
    <definedName name="A125848574A_Latest">Data16!$EV$19</definedName>
    <definedName name="A125848578K">Data16!$DO$1:$DO$10,Data16!$DO$11:$DO$19</definedName>
    <definedName name="A125848578K_Data">Data16!$DO$11:$DO$19</definedName>
    <definedName name="A125848578K_Latest">Data16!$DO$19</definedName>
    <definedName name="A125848582A">Data16!$HJ$1:$HJ$10,Data16!$HJ$11:$HJ$19</definedName>
    <definedName name="A125848582A_Data">Data16!$HJ$11:$HJ$19</definedName>
    <definedName name="A125848582A_Latest">Data16!$HJ$19</definedName>
    <definedName name="A125848586K">Data17!$BO$1:$BO$10,Data17!$BO$11:$BO$19</definedName>
    <definedName name="A125848586K_Data">Data17!$BO$11:$BO$19</definedName>
    <definedName name="A125848586K_Latest">Data17!$BO$19</definedName>
    <definedName name="A125848590A">Data17!$CV$1:$CV$10,Data17!$CV$11:$CV$19</definedName>
    <definedName name="A125848590A_Data">Data17!$CV$11:$CV$19</definedName>
    <definedName name="A125848590A_Latest">Data17!$CV$19</definedName>
    <definedName name="A125848594K">Data17!$EC$1:$EC$10,Data17!$EC$11:$EC$19</definedName>
    <definedName name="A125848594K_Data">Data17!$EC$11:$EC$19</definedName>
    <definedName name="A125848594K_Latest">Data17!$EC$19</definedName>
    <definedName name="A125848598V">Data16!$BA$1:$BA$10,Data16!$BA$11:$BA$19</definedName>
    <definedName name="A125848598V_Data">Data16!$BA$11:$BA$19</definedName>
    <definedName name="A125848598V_Latest">Data16!$BA$19</definedName>
    <definedName name="A125848602X">Data16!$GC$1:$GC$10,Data16!$GC$11:$GC$19</definedName>
    <definedName name="A125848602X_Data">Data16!$GC$11:$GC$19</definedName>
    <definedName name="A125848602X_Latest">Data16!$GC$19</definedName>
    <definedName name="A125848606J">Data16!$IQ$1:$IQ$10,Data16!$IQ$11:$IQ$19</definedName>
    <definedName name="A125848606J_Data">Data16!$IQ$11:$IQ$19</definedName>
    <definedName name="A125848606J_Latest">Data16!$IQ$19</definedName>
    <definedName name="A125848610X">Data17!$AH$1:$AH$10,Data17!$AH$11:$AH$19</definedName>
    <definedName name="A125848610X_Data">Data17!$AH$11:$AH$19</definedName>
    <definedName name="A125848610X_Latest">Data17!$AH$19</definedName>
    <definedName name="A125848614J">Data16!$T$1:$T$10,Data16!$T$11:$T$19</definedName>
    <definedName name="A125848614J_Data">Data16!$T$11:$T$19</definedName>
    <definedName name="A125848614J_Latest">Data16!$T$19</definedName>
    <definedName name="A125848618T">Data16!$CH$1:$CH$10,Data16!$CH$11:$CH$19</definedName>
    <definedName name="A125848618T_Data">Data16!$CH$11:$CH$19</definedName>
    <definedName name="A125848618T_Latest">Data16!$CH$19</definedName>
    <definedName name="A125848622J">Data15!$IL$1:$IL$10,Data15!$IL$11:$IL$19</definedName>
    <definedName name="A125848622J_Data">Data15!$IL$11:$IL$19</definedName>
    <definedName name="A125848622J_Latest">Data15!$IL$19</definedName>
    <definedName name="A125848626T">Data15!$HE$1:$HE$10,Data15!$HE$11:$HE$19</definedName>
    <definedName name="A125848626T_Data">Data15!$HE$11:$HE$19</definedName>
    <definedName name="A125848626T_Latest">Data15!$HE$19</definedName>
    <definedName name="A125848630J">Data16!$FE$1:$FE$10,Data16!$FE$11:$FE$19</definedName>
    <definedName name="A125848630J_Data">Data16!$FE$11:$FE$19</definedName>
    <definedName name="A125848630J_Latest">Data16!$FE$19</definedName>
    <definedName name="A125848634T">Data16!$DX$1:$DX$10,Data16!$DX$11:$DX$19</definedName>
    <definedName name="A125848634T_Data">Data16!$DX$11:$DX$19</definedName>
    <definedName name="A125848634T_Latest">Data16!$DX$19</definedName>
    <definedName name="A125848638A">Data16!$HS$1:$HS$10,Data16!$HS$11:$HS$19</definedName>
    <definedName name="A125848638A_Data">Data16!$HS$11:$HS$19</definedName>
    <definedName name="A125848638A_Latest">Data16!$HS$19</definedName>
    <definedName name="A125848642T">Data17!$BX$1:$BX$10,Data17!$BX$11:$BX$19</definedName>
    <definedName name="A125848642T_Data">Data17!$BX$11:$BX$19</definedName>
    <definedName name="A125848642T_Latest">Data17!$BX$19</definedName>
    <definedName name="A125848646A">Data17!$DE$1:$DE$10,Data17!$DE$11:$DE$19</definedName>
    <definedName name="A125848646A_Data">Data17!$DE$11:$DE$19</definedName>
    <definedName name="A125848646A_Latest">Data17!$DE$19</definedName>
    <definedName name="A125848650T">Data17!$EL$1:$EL$10,Data17!$EL$11:$EL$19</definedName>
    <definedName name="A125848650T_Data">Data17!$EL$11:$EL$19</definedName>
    <definedName name="A125848650T_Latest">Data17!$EL$19</definedName>
    <definedName name="A125848654A">Data16!$BJ$1:$BJ$10,Data16!$BJ$11:$BJ$19</definedName>
    <definedName name="A125848654A_Data">Data16!$BJ$11:$BJ$19</definedName>
    <definedName name="A125848654A_Latest">Data16!$BJ$19</definedName>
    <definedName name="A125848658K">Data16!$GL$1:$GL$10,Data16!$GL$11:$GL$19</definedName>
    <definedName name="A125848658K_Data">Data16!$GL$11:$GL$19</definedName>
    <definedName name="A125848658K_Latest">Data16!$GL$19</definedName>
    <definedName name="A125848662A">Data17!$J$1:$J$10,Data17!$J$11:$J$19</definedName>
    <definedName name="A125848662A_Data">Data17!$J$11:$J$19</definedName>
    <definedName name="A125848662A_Latest">Data17!$J$19</definedName>
    <definedName name="A125848666K">Data17!$AQ$1:$AQ$10,Data17!$AQ$11:$AQ$19</definedName>
    <definedName name="A125848666K_Data">Data17!$AQ$11:$AQ$19</definedName>
    <definedName name="A125848666K_Latest">Data17!$AQ$19</definedName>
    <definedName name="A125848670A">Data16!$AC$1:$AC$10,Data16!$AC$11:$AC$19</definedName>
    <definedName name="A125848670A_Data">Data16!$AC$11:$AC$19</definedName>
    <definedName name="A125848670A_Latest">Data16!$AC$19</definedName>
    <definedName name="A125848674K">Data16!$CQ$1:$CQ$10,Data16!$CQ$11:$CQ$19</definedName>
    <definedName name="A125848674K_Data">Data16!$CQ$11:$CQ$19</definedName>
    <definedName name="A125848674K_Latest">Data16!$CQ$19</definedName>
    <definedName name="A125848678V">Data15!$IO$1:$IO$10,Data15!$IO$11:$IO$19</definedName>
    <definedName name="A125848678V_Data">Data15!$IO$11:$IO$19</definedName>
    <definedName name="A125848678V_Latest">Data15!$IO$19</definedName>
    <definedName name="A125848682K">Data15!$HH$1:$HH$10,Data15!$HH$11:$HH$19</definedName>
    <definedName name="A125848682K_Data">Data15!$HH$11:$HH$19</definedName>
    <definedName name="A125848682K_Latest">Data15!$HH$19</definedName>
    <definedName name="A125848686V">Data16!$FH$1:$FH$10,Data16!$FH$11:$FH$19</definedName>
    <definedName name="A125848686V_Data">Data16!$FH$11:$FH$19</definedName>
    <definedName name="A125848686V_Latest">Data16!$FH$19</definedName>
    <definedName name="A125848690K">Data16!$EA$1:$EA$10,Data16!$EA$11:$EA$19</definedName>
    <definedName name="A125848690K_Data">Data16!$EA$11:$EA$19</definedName>
    <definedName name="A125848690K_Latest">Data16!$EA$19</definedName>
    <definedName name="A125848694V">Data16!$HV$1:$HV$10,Data16!$HV$11:$HV$19</definedName>
    <definedName name="A125848694V_Data">Data16!$HV$11:$HV$19</definedName>
    <definedName name="A125848694V_Latest">Data16!$HV$19</definedName>
    <definedName name="A125848698C">Data17!$CA$1:$CA$10,Data17!$CA$11:$CA$19</definedName>
    <definedName name="A125848698C_Data">Data17!$CA$11:$CA$19</definedName>
    <definedName name="A125848698C_Latest">Data17!$CA$19</definedName>
    <definedName name="A125848702J">Data17!$DH$1:$DH$10,Data17!$DH$11:$DH$19</definedName>
    <definedName name="A125848702J_Data">Data17!$DH$11:$DH$19</definedName>
    <definedName name="A125848702J_Latest">Data17!$DH$19</definedName>
    <definedName name="A125848706T">Data17!$EO$1:$EO$10,Data17!$EO$11:$EO$19</definedName>
    <definedName name="A125848706T_Data">Data17!$EO$11:$EO$19</definedName>
    <definedName name="A125848706T_Latest">Data17!$EO$19</definedName>
    <definedName name="A125848710J">Data16!$BM$1:$BM$10,Data16!$BM$11:$BM$19</definedName>
    <definedName name="A125848710J_Data">Data16!$BM$11:$BM$19</definedName>
    <definedName name="A125848710J_Latest">Data16!$BM$19</definedName>
    <definedName name="A125848714T">Data16!$GO$1:$GO$10,Data16!$GO$11:$GO$19</definedName>
    <definedName name="A125848714T_Data">Data16!$GO$11:$GO$19</definedName>
    <definedName name="A125848714T_Latest">Data16!$GO$19</definedName>
    <definedName name="A125848718A">Data17!$M$1:$M$10,Data17!$M$11:$M$19</definedName>
    <definedName name="A125848718A_Data">Data17!$M$11:$M$19</definedName>
    <definedName name="A125848718A_Latest">Data17!$M$19</definedName>
    <definedName name="A125848722T">Data17!$AT$1:$AT$10,Data17!$AT$11:$AT$19</definedName>
    <definedName name="A125848722T_Data">Data17!$AT$11:$AT$19</definedName>
    <definedName name="A125848722T_Latest">Data17!$AT$19</definedName>
    <definedName name="A125848726A">Data16!$AF$1:$AF$10,Data16!$AF$11:$AF$19</definedName>
    <definedName name="A125848726A_Data">Data16!$AF$11:$AF$19</definedName>
    <definedName name="A125848726A_Latest">Data16!$AF$19</definedName>
    <definedName name="A125848730T">Data16!$CT$1:$CT$10,Data16!$CT$11:$CT$19</definedName>
    <definedName name="A125848730T_Data">Data16!$CT$11:$CT$19</definedName>
    <definedName name="A125848730T_Latest">Data16!$CT$19</definedName>
    <definedName name="A125848734A">Data16!$B$1:$B$10,Data16!$B$11:$B$19</definedName>
    <definedName name="A125848734A_Data">Data16!$B$11:$B$19</definedName>
    <definedName name="A125848734A_Latest">Data16!$B$19</definedName>
    <definedName name="A125848738K">Data15!$HK$1:$HK$10,Data15!$HK$11:$HK$19</definedName>
    <definedName name="A125848738K_Data">Data15!$HK$11:$HK$19</definedName>
    <definedName name="A125848738K_Latest">Data15!$HK$19</definedName>
    <definedName name="A125848742A">Data16!$FK$1:$FK$10,Data16!$FK$11:$FK$19</definedName>
    <definedName name="A125848742A_Data">Data16!$FK$11:$FK$19</definedName>
    <definedName name="A125848742A_Latest">Data16!$FK$19</definedName>
    <definedName name="A125848746K">Data16!$ED$1:$ED$10,Data16!$ED$11:$ED$19</definedName>
    <definedName name="A125848746K_Data">Data16!$ED$11:$ED$19</definedName>
    <definedName name="A125848746K_Latest">Data16!$ED$19</definedName>
    <definedName name="A125848750A">Data16!$HY$1:$HY$10,Data16!$HY$11:$HY$19</definedName>
    <definedName name="A125848750A_Data">Data16!$HY$11:$HY$19</definedName>
    <definedName name="A125848750A_Latest">Data16!$HY$19</definedName>
    <definedName name="A125848754K">Data17!$CD$1:$CD$10,Data17!$CD$11:$CD$19</definedName>
    <definedName name="A125848754K_Data">Data17!$CD$11:$CD$19</definedName>
    <definedName name="A125848754K_Latest">Data17!$CD$19</definedName>
    <definedName name="A125848758V">Data17!$DK$1:$DK$10,Data17!$DK$11:$DK$19</definedName>
    <definedName name="A125848758V_Data">Data17!$DK$11:$DK$19</definedName>
    <definedName name="A125848758V_Latest">Data17!$DK$19</definedName>
    <definedName name="A125848762K">Data17!$ER$1:$ER$10,Data17!$ER$11:$ER$19</definedName>
    <definedName name="A125848762K_Data">Data17!$ER$11:$ER$19</definedName>
    <definedName name="A125848762K_Latest">Data17!$ER$19</definedName>
    <definedName name="A125848766V">Data16!$BP$1:$BP$10,Data16!$BP$11:$BP$19</definedName>
    <definedName name="A125848766V_Data">Data16!$BP$11:$BP$19</definedName>
    <definedName name="A125848766V_Latest">Data16!$BP$19</definedName>
    <definedName name="A125848770K">Data16!$GR$1:$GR$10,Data16!$GR$11:$GR$19</definedName>
    <definedName name="A125848770K_Data">Data16!$GR$11:$GR$19</definedName>
    <definedName name="A125848770K_Latest">Data16!$GR$19</definedName>
    <definedName name="A125848774V">Data17!$P$1:$P$10,Data17!$P$11:$P$19</definedName>
    <definedName name="A125848774V_Data">Data17!$P$11:$P$19</definedName>
    <definedName name="A125848774V_Latest">Data17!$P$19</definedName>
    <definedName name="A125848778C">Data17!$AW$1:$AW$10,Data17!$AW$11:$AW$19</definedName>
    <definedName name="A125848778C_Data">Data17!$AW$11:$AW$19</definedName>
    <definedName name="A125848778C_Latest">Data17!$AW$19</definedName>
    <definedName name="A125848782V">Data16!$AI$1:$AI$10,Data16!$AI$11:$AI$19</definedName>
    <definedName name="A125848782V_Data">Data16!$AI$11:$AI$19</definedName>
    <definedName name="A125848782V_Latest">Data16!$AI$19</definedName>
    <definedName name="A125848786C">Data16!$CW$1:$CW$10,Data16!$CW$11:$CW$19</definedName>
    <definedName name="A125848786C_Data">Data16!$CW$11:$CW$19</definedName>
    <definedName name="A125848786C_Latest">Data16!$CW$19</definedName>
    <definedName name="A125848790V">Data16!$K$1:$K$10,Data16!$K$11:$K$19</definedName>
    <definedName name="A125848790V_Data">Data16!$K$11:$K$19</definedName>
    <definedName name="A125848790V_Latest">Data16!$K$19</definedName>
    <definedName name="A125848794C">Data15!$HT$1:$HT$10,Data15!$HT$11:$HT$19</definedName>
    <definedName name="A125848794C_Data">Data15!$HT$11:$HT$19</definedName>
    <definedName name="A125848794C_Latest">Data15!$HT$19</definedName>
    <definedName name="A125848798L">Data16!$FT$1:$FT$10,Data16!$FT$11:$FT$19</definedName>
    <definedName name="A125848798L_Data">Data16!$FT$11:$FT$19</definedName>
    <definedName name="A125848798L_Latest">Data16!$FT$19</definedName>
    <definedName name="A125848802T">Data16!$EM$1:$EM$10,Data16!$EM$11:$EM$19</definedName>
    <definedName name="A125848802T_Data">Data16!$EM$11:$EM$19</definedName>
    <definedName name="A125848802T_Latest">Data16!$EM$19</definedName>
    <definedName name="A125848806A">Data16!$IH$1:$IH$10,Data16!$IH$11:$IH$19</definedName>
    <definedName name="A125848806A_Data">Data16!$IH$11:$IH$19</definedName>
    <definedName name="A125848806A_Latest">Data16!$IH$19</definedName>
    <definedName name="A125848810T">Data17!$CM$1:$CM$10,Data17!$CM$11:$CM$19</definedName>
    <definedName name="A125848810T_Data">Data17!$CM$11:$CM$19</definedName>
    <definedName name="A125848810T_Latest">Data17!$CM$19</definedName>
    <definedName name="A125848814A">Data17!$DT$1:$DT$10,Data17!$DT$11:$DT$19</definedName>
    <definedName name="A125848814A_Data">Data17!$DT$11:$DT$19</definedName>
    <definedName name="A125848814A_Latest">Data17!$DT$19</definedName>
    <definedName name="A125848818K">Data17!$FA$1:$FA$10,Data17!$FA$11:$FA$19</definedName>
    <definedName name="A125848818K_Data">Data17!$FA$11:$FA$19</definedName>
    <definedName name="A125848818K_Latest">Data17!$FA$19</definedName>
    <definedName name="A125848822A">Data16!$BY$1:$BY$10,Data16!$BY$11:$BY$19</definedName>
    <definedName name="A125848822A_Data">Data16!$BY$11:$BY$19</definedName>
    <definedName name="A125848822A_Latest">Data16!$BY$19</definedName>
    <definedName name="A125848826K">Data16!$HA$1:$HA$10,Data16!$HA$11:$HA$19</definedName>
    <definedName name="A125848826K_Data">Data16!$HA$11:$HA$19</definedName>
    <definedName name="A125848826K_Latest">Data16!$HA$19</definedName>
    <definedName name="A125848830A">Data17!$Y$1:$Y$10,Data17!$Y$11:$Y$19</definedName>
    <definedName name="A125848830A_Data">Data17!$Y$11:$Y$19</definedName>
    <definedName name="A125848830A_Latest">Data17!$Y$19</definedName>
    <definedName name="A125848834K">Data17!$BF$1:$BF$10,Data17!$BF$11:$BF$19</definedName>
    <definedName name="A125848834K_Data">Data17!$BF$11:$BF$19</definedName>
    <definedName name="A125848834K_Latest">Data17!$BF$19</definedName>
    <definedName name="A125848838V">Data16!$AR$1:$AR$10,Data16!$AR$11:$AR$19</definedName>
    <definedName name="A125848838V_Data">Data16!$AR$11:$AR$19</definedName>
    <definedName name="A125848838V_Latest">Data16!$AR$19</definedName>
    <definedName name="A125848842K">Data16!$DF$1:$DF$10,Data16!$DF$11:$DF$19</definedName>
    <definedName name="A125848842K_Data">Data16!$DF$11:$DF$19</definedName>
    <definedName name="A125848842K_Latest">Data16!$DF$19</definedName>
    <definedName name="A125848846V">Data15!$HZ$1:$HZ$10,Data15!$HZ$11:$HZ$19</definedName>
    <definedName name="A125848846V_Data">Data15!$HZ$11:$HZ$19</definedName>
    <definedName name="A125848846V_Latest">Data15!$HZ$19</definedName>
    <definedName name="A125848850K">Data15!$GS$1:$GS$10,Data15!$GS$11:$GS$19</definedName>
    <definedName name="A125848850K_Data">Data15!$GS$11:$GS$19</definedName>
    <definedName name="A125848850K_Latest">Data15!$GS$19</definedName>
    <definedName name="A125848854V">Data16!$ES$1:$ES$10,Data16!$ES$11:$ES$19</definedName>
    <definedName name="A125848854V_Data">Data16!$ES$11:$ES$19</definedName>
    <definedName name="A125848854V_Latest">Data16!$ES$19</definedName>
    <definedName name="A125848858C">Data16!$DL$1:$DL$10,Data16!$DL$11:$DL$19</definedName>
    <definedName name="A125848858C_Data">Data16!$DL$11:$DL$19</definedName>
    <definedName name="A125848858C_Latest">Data16!$DL$19</definedName>
    <definedName name="A125848862V">Data16!$HG$1:$HG$10,Data16!$HG$11:$HG$19</definedName>
    <definedName name="A125848862V_Data">Data16!$HG$11:$HG$19</definedName>
    <definedName name="A125848862V_Latest">Data16!$HG$19</definedName>
    <definedName name="A125848866C">Data17!$BL$1:$BL$10,Data17!$BL$11:$BL$19</definedName>
    <definedName name="A125848866C_Data">Data17!$BL$11:$BL$19</definedName>
    <definedName name="A125848866C_Latest">Data17!$BL$19</definedName>
    <definedName name="A125848870V">Data17!$CS$1:$CS$10,Data17!$CS$11:$CS$19</definedName>
    <definedName name="A125848870V_Data">Data17!$CS$11:$CS$19</definedName>
    <definedName name="A125848870V_Latest">Data17!$CS$19</definedName>
    <definedName name="A125848874C">Data17!$DZ$1:$DZ$10,Data17!$DZ$11:$DZ$19</definedName>
    <definedName name="A125848874C_Data">Data17!$DZ$11:$DZ$19</definedName>
    <definedName name="A125848874C_Latest">Data17!$DZ$19</definedName>
    <definedName name="A125848878L">Data16!$AX$1:$AX$10,Data16!$AX$11:$AX$19</definedName>
    <definedName name="A125848878L_Data">Data16!$AX$11:$AX$19</definedName>
    <definedName name="A125848878L_Latest">Data16!$AX$19</definedName>
    <definedName name="A125848882C">Data16!$FZ$1:$FZ$10,Data16!$FZ$11:$FZ$19</definedName>
    <definedName name="A125848882C_Data">Data16!$FZ$11:$FZ$19</definedName>
    <definedName name="A125848882C_Latest">Data16!$FZ$19</definedName>
    <definedName name="A125848886L">Data16!$IN$1:$IN$10,Data16!$IN$11:$IN$19</definedName>
    <definedName name="A125848886L_Data">Data16!$IN$11:$IN$19</definedName>
    <definedName name="A125848886L_Latest">Data16!$IN$19</definedName>
    <definedName name="A125848890C">Data17!$AE$1:$AE$10,Data17!$AE$11:$AE$19</definedName>
    <definedName name="A125848890C_Data">Data17!$AE$11:$AE$19</definedName>
    <definedName name="A125848890C_Latest">Data17!$AE$19</definedName>
    <definedName name="A125848894L">Data16!$Q$1:$Q$10,Data16!$Q$11:$Q$19</definedName>
    <definedName name="A125848894L_Data">Data16!$Q$11:$Q$19</definedName>
    <definedName name="A125848894L_Latest">Data16!$Q$19</definedName>
    <definedName name="A125848898W">Data16!$CE$1:$CE$10,Data16!$CE$11:$CE$19</definedName>
    <definedName name="A125848898W_Data">Data16!$CE$11:$CE$19</definedName>
    <definedName name="A125848898W_Latest">Data16!$CE$19</definedName>
    <definedName name="A125848902A">Data15!$IF$1:$IF$10,Data15!$IF$11:$IF$19</definedName>
    <definedName name="A125848902A_Data">Data15!$IF$11:$IF$19</definedName>
    <definedName name="A125848902A_Latest">Data15!$IF$19</definedName>
    <definedName name="A125848906K">Data15!$GY$1:$GY$10,Data15!$GY$11:$GY$19</definedName>
    <definedName name="A125848906K_Data">Data15!$GY$11:$GY$19</definedName>
    <definedName name="A125848906K_Latest">Data15!$GY$19</definedName>
    <definedName name="A125848910A">Data16!$EY$1:$EY$10,Data16!$EY$11:$EY$19</definedName>
    <definedName name="A125848910A_Data">Data16!$EY$11:$EY$19</definedName>
    <definedName name="A125848910A_Latest">Data16!$EY$19</definedName>
    <definedName name="A125848914K">Data16!$DR$1:$DR$10,Data16!$DR$11:$DR$19</definedName>
    <definedName name="A125848914K_Data">Data16!$DR$11:$DR$19</definedName>
    <definedName name="A125848914K_Latest">Data16!$DR$19</definedName>
    <definedName name="A125848918V">Data16!$HM$1:$HM$10,Data16!$HM$11:$HM$19</definedName>
    <definedName name="A125848918V_Data">Data16!$HM$11:$HM$19</definedName>
    <definedName name="A125848918V_Latest">Data16!$HM$19</definedName>
    <definedName name="A125848922K">Data17!$BR$1:$BR$10,Data17!$BR$11:$BR$19</definedName>
    <definedName name="A125848922K_Data">Data17!$BR$11:$BR$19</definedName>
    <definedName name="A125848922K_Latest">Data17!$BR$19</definedName>
    <definedName name="A125848926V">Data17!$CY$1:$CY$10,Data17!$CY$11:$CY$19</definedName>
    <definedName name="A125848926V_Data">Data17!$CY$11:$CY$19</definedName>
    <definedName name="A125848926V_Latest">Data17!$CY$19</definedName>
    <definedName name="A125848930K">Data17!$EF$1:$EF$10,Data17!$EF$11:$EF$19</definedName>
    <definedName name="A125848930K_Data">Data17!$EF$11:$EF$19</definedName>
    <definedName name="A125848930K_Latest">Data17!$EF$19</definedName>
    <definedName name="A125848934V">Data16!$BD$1:$BD$10,Data16!$BD$11:$BD$19</definedName>
    <definedName name="A125848934V_Data">Data16!$BD$11:$BD$19</definedName>
    <definedName name="A125848934V_Latest">Data16!$BD$19</definedName>
    <definedName name="A125848938C">Data16!$GF$1:$GF$10,Data16!$GF$11:$GF$19</definedName>
    <definedName name="A125848938C_Data">Data16!$GF$11:$GF$19</definedName>
    <definedName name="A125848938C_Latest">Data16!$GF$19</definedName>
    <definedName name="A125848942V">Data17!$D$1:$D$10,Data17!$D$11:$D$19</definedName>
    <definedName name="A125848942V_Data">Data17!$D$11:$D$19</definedName>
    <definedName name="A125848942V_Latest">Data17!$D$19</definedName>
    <definedName name="A125848946C">Data17!$AK$1:$AK$10,Data17!$AK$11:$AK$19</definedName>
    <definedName name="A125848946C_Data">Data17!$AK$11:$AK$19</definedName>
    <definedName name="A125848946C_Latest">Data17!$AK$19</definedName>
    <definedName name="A125848950V">Data16!$W$1:$W$10,Data16!$W$11:$W$19</definedName>
    <definedName name="A125848950V_Data">Data16!$W$11:$W$19</definedName>
    <definedName name="A125848950V_Latest">Data16!$W$19</definedName>
    <definedName name="A125848954C">Data16!$CK$1:$CK$10,Data16!$CK$11:$CK$19</definedName>
    <definedName name="A125848954C_Data">Data16!$CK$11:$CK$19</definedName>
    <definedName name="A125848954C_Latest">Data16!$CK$19</definedName>
    <definedName name="A125848958L">Data15!$II$1:$II$10,Data15!$II$11:$II$19</definedName>
    <definedName name="A125848958L_Data">Data15!$II$11:$II$19</definedName>
    <definedName name="A125848958L_Latest">Data15!$II$19</definedName>
    <definedName name="A125848962C">Data15!$HB$1:$HB$10,Data15!$HB$11:$HB$19</definedName>
    <definedName name="A125848962C_Data">Data15!$HB$11:$HB$19</definedName>
    <definedName name="A125848962C_Latest">Data15!$HB$19</definedName>
    <definedName name="A125848966L">Data16!$FB$1:$FB$10,Data16!$FB$11:$FB$19</definedName>
    <definedName name="A125848966L_Data">Data16!$FB$11:$FB$19</definedName>
    <definedName name="A125848966L_Latest">Data16!$FB$19</definedName>
    <definedName name="A125848970C">Data16!$DU$1:$DU$10,Data16!$DU$11:$DU$19</definedName>
    <definedName name="A125848970C_Data">Data16!$DU$11:$DU$19</definedName>
    <definedName name="A125848970C_Latest">Data16!$DU$19</definedName>
    <definedName name="A125848974L">Data16!$HP$1:$HP$10,Data16!$HP$11:$HP$19</definedName>
    <definedName name="A125848974L_Data">Data16!$HP$11:$HP$19</definedName>
    <definedName name="A125848974L_Latest">Data16!$HP$19</definedName>
    <definedName name="A125848978W">Data17!$BU$1:$BU$10,Data17!$BU$11:$BU$19</definedName>
    <definedName name="A125848978W_Data">Data17!$BU$11:$BU$19</definedName>
    <definedName name="A125848978W_Latest">Data17!$BU$19</definedName>
    <definedName name="A125848982L">Data17!$DB$1:$DB$10,Data17!$DB$11:$DB$19</definedName>
    <definedName name="A125848982L_Data">Data17!$DB$11:$DB$19</definedName>
    <definedName name="A125848982L_Latest">Data17!$DB$19</definedName>
    <definedName name="A125848986W">Data17!$EI$1:$EI$10,Data17!$EI$11:$EI$19</definedName>
    <definedName name="A125848986W_Data">Data17!$EI$11:$EI$19</definedName>
    <definedName name="A125848986W_Latest">Data17!$EI$19</definedName>
    <definedName name="A125848990L">Data16!$BG$1:$BG$10,Data16!$BG$11:$BG$19</definedName>
    <definedName name="A125848990L_Data">Data16!$BG$11:$BG$19</definedName>
    <definedName name="A125848990L_Latest">Data16!$BG$19</definedName>
    <definedName name="A125848994W">Data16!$GI$1:$GI$10,Data16!$GI$11:$GI$19</definedName>
    <definedName name="A125848994W_Data">Data16!$GI$11:$GI$19</definedName>
    <definedName name="A125848994W_Latest">Data16!$GI$19</definedName>
    <definedName name="A125848998F">Data17!$G$1:$G$10,Data17!$G$11:$G$19</definedName>
    <definedName name="A125848998F_Data">Data17!$G$11:$G$19</definedName>
    <definedName name="A125848998F_Latest">Data17!$G$19</definedName>
    <definedName name="A125849002L">Data17!$AN$1:$AN$10,Data17!$AN$11:$AN$19</definedName>
    <definedName name="A125849002L_Data">Data17!$AN$11:$AN$19</definedName>
    <definedName name="A125849002L_Latest">Data17!$AN$19</definedName>
    <definedName name="A125849006W">Data16!$Z$1:$Z$10,Data16!$Z$11:$Z$19</definedName>
    <definedName name="A125849006W_Data">Data16!$Z$11:$Z$19</definedName>
    <definedName name="A125849006W_Latest">Data16!$Z$19</definedName>
    <definedName name="A125849010L">Data16!$CN$1:$CN$10,Data16!$CN$11:$CN$19</definedName>
    <definedName name="A125849010L_Data">Data16!$CN$11:$CN$19</definedName>
    <definedName name="A125849010L_Latest">Data16!$CN$19</definedName>
    <definedName name="A125849014W">Data16!$H$1:$H$10,Data16!$H$11:$H$19</definedName>
    <definedName name="A125849014W_Data">Data16!$H$11:$H$19</definedName>
    <definedName name="A125849014W_Latest">Data16!$H$19</definedName>
    <definedName name="A125849018F">Data15!$HQ$1:$HQ$10,Data15!$HQ$11:$HQ$19</definedName>
    <definedName name="A125849018F_Data">Data15!$HQ$11:$HQ$19</definedName>
    <definedName name="A125849018F_Latest">Data15!$HQ$19</definedName>
    <definedName name="A125849022W">Data16!$FQ$1:$FQ$10,Data16!$FQ$11:$FQ$19</definedName>
    <definedName name="A125849022W_Data">Data16!$FQ$11:$FQ$19</definedName>
    <definedName name="A125849022W_Latest">Data16!$FQ$19</definedName>
    <definedName name="A125849026F">Data16!$EJ$1:$EJ$10,Data16!$EJ$11:$EJ$19</definedName>
    <definedName name="A125849026F_Data">Data16!$EJ$11:$EJ$19</definedName>
    <definedName name="A125849026F_Latest">Data16!$EJ$19</definedName>
    <definedName name="A125849030W">Data16!$IE$1:$IE$10,Data16!$IE$11:$IE$19</definedName>
    <definedName name="A125849030W_Data">Data16!$IE$11:$IE$19</definedName>
    <definedName name="A125849030W_Latest">Data16!$IE$19</definedName>
    <definedName name="A125849034F">Data17!$CJ$1:$CJ$10,Data17!$CJ$11:$CJ$19</definedName>
    <definedName name="A125849034F_Data">Data17!$CJ$11:$CJ$19</definedName>
    <definedName name="A125849034F_Latest">Data17!$CJ$19</definedName>
    <definedName name="A125849038R">Data17!$DQ$1:$DQ$10,Data17!$DQ$11:$DQ$19</definedName>
    <definedName name="A125849038R_Data">Data17!$DQ$11:$DQ$19</definedName>
    <definedName name="A125849038R_Latest">Data17!$DQ$19</definedName>
    <definedName name="A125849042F">Data17!$EX$1:$EX$10,Data17!$EX$11:$EX$19</definedName>
    <definedName name="A125849042F_Data">Data17!$EX$11:$EX$19</definedName>
    <definedName name="A125849042F_Latest">Data17!$EX$19</definedName>
    <definedName name="A125849046R">Data16!$BV$1:$BV$10,Data16!$BV$11:$BV$19</definedName>
    <definedName name="A125849046R_Data">Data16!$BV$11:$BV$19</definedName>
    <definedName name="A125849046R_Latest">Data16!$BV$19</definedName>
    <definedName name="A125849050F">Data16!$GX$1:$GX$10,Data16!$GX$11:$GX$19</definedName>
    <definedName name="A125849050F_Data">Data16!$GX$11:$GX$19</definedName>
    <definedName name="A125849050F_Latest">Data16!$GX$19</definedName>
    <definedName name="A125849054R">Data17!$V$1:$V$10,Data17!$V$11:$V$19</definedName>
    <definedName name="A125849054R_Data">Data17!$V$11:$V$19</definedName>
    <definedName name="A125849054R_Latest">Data17!$V$19</definedName>
    <definedName name="A125849058X">Data17!$BC$1:$BC$10,Data17!$BC$11:$BC$19</definedName>
    <definedName name="A125849058X_Data">Data17!$BC$11:$BC$19</definedName>
    <definedName name="A125849058X_Latest">Data17!$BC$19</definedName>
    <definedName name="A125849062R">Data16!$AO$1:$AO$10,Data16!$AO$11:$AO$19</definedName>
    <definedName name="A125849062R_Data">Data16!$AO$11:$AO$19</definedName>
    <definedName name="A125849062R_Latest">Data16!$AO$19</definedName>
    <definedName name="A125849066X">Data16!$DC$1:$DC$10,Data16!$DC$11:$DC$19</definedName>
    <definedName name="A125849066X_Data">Data16!$DC$11:$DC$19</definedName>
    <definedName name="A125849066X_Latest">Data16!$DC$19</definedName>
    <definedName name="A125849070R">Data15!$HW$1:$HW$10,Data15!$HW$11:$HW$19</definedName>
    <definedName name="A125849070R_Data">Data15!$HW$11:$HW$19</definedName>
    <definedName name="A125849070R_Latest">Data15!$HW$19</definedName>
    <definedName name="A125849074X">Data15!$GP$1:$GP$10,Data15!$GP$11:$GP$19</definedName>
    <definedName name="A125849074X_Data">Data15!$GP$11:$GP$19</definedName>
    <definedName name="A125849074X_Latest">Data15!$GP$19</definedName>
    <definedName name="A125849078J">Data16!$EP$1:$EP$10,Data16!$EP$11:$EP$19</definedName>
    <definedName name="A125849078J_Data">Data16!$EP$11:$EP$19</definedName>
    <definedName name="A125849078J_Latest">Data16!$EP$19</definedName>
    <definedName name="A125849082X">Data16!$DI$1:$DI$10,Data16!$DI$11:$DI$19</definedName>
    <definedName name="A125849082X_Data">Data16!$DI$11:$DI$19</definedName>
    <definedName name="A125849082X_Latest">Data16!$DI$19</definedName>
    <definedName name="A125849086J">Data16!$HD$1:$HD$10,Data16!$HD$11:$HD$19</definedName>
    <definedName name="A125849086J_Data">Data16!$HD$11:$HD$19</definedName>
    <definedName name="A125849086J_Latest">Data16!$HD$19</definedName>
    <definedName name="A125849090X">Data17!$BI$1:$BI$10,Data17!$BI$11:$BI$19</definedName>
    <definedName name="A125849090X_Data">Data17!$BI$11:$BI$19</definedName>
    <definedName name="A125849090X_Latest">Data17!$BI$19</definedName>
    <definedName name="A125849094J">Data17!$CP$1:$CP$10,Data17!$CP$11:$CP$19</definedName>
    <definedName name="A125849094J_Data">Data17!$CP$11:$CP$19</definedName>
    <definedName name="A125849094J_Latest">Data17!$CP$19</definedName>
    <definedName name="A125849098T">Data17!$DW$1:$DW$10,Data17!$DW$11:$DW$19</definedName>
    <definedName name="A125849098T_Data">Data17!$DW$11:$DW$19</definedName>
    <definedName name="A125849098T_Latest">Data17!$DW$19</definedName>
    <definedName name="A125849102W">Data16!$AU$1:$AU$10,Data16!$AU$11:$AU$19</definedName>
    <definedName name="A125849102W_Data">Data16!$AU$11:$AU$19</definedName>
    <definedName name="A125849102W_Latest">Data16!$AU$19</definedName>
    <definedName name="A125849106F">Data16!$FW$1:$FW$10,Data16!$FW$11:$FW$19</definedName>
    <definedName name="A125849106F_Data">Data16!$FW$11:$FW$19</definedName>
    <definedName name="A125849106F_Latest">Data16!$FW$19</definedName>
    <definedName name="A125849110W">Data16!$IK$1:$IK$10,Data16!$IK$11:$IK$19</definedName>
    <definedName name="A125849110W_Data">Data16!$IK$11:$IK$19</definedName>
    <definedName name="A125849110W_Latest">Data16!$IK$19</definedName>
    <definedName name="A125849114F">Data17!$AB$1:$AB$10,Data17!$AB$11:$AB$19</definedName>
    <definedName name="A125849114F_Data">Data17!$AB$11:$AB$19</definedName>
    <definedName name="A125849114F_Latest">Data17!$AB$19</definedName>
    <definedName name="A125849118R">Data16!$N$1:$N$10,Data16!$N$11:$N$19</definedName>
    <definedName name="A125849118R_Data">Data16!$N$11:$N$19</definedName>
    <definedName name="A125849118R_Latest">Data16!$N$19</definedName>
    <definedName name="A125849122F">Data16!$CB$1:$CB$10,Data16!$CB$11:$CB$19</definedName>
    <definedName name="A125849122F_Data">Data16!$CB$11:$CB$19</definedName>
    <definedName name="A125849122F_Latest">Data16!$CB$19</definedName>
    <definedName name="A125849126R">Data17!$HI$1:$HI$10,Data17!$HI$11:$HI$19</definedName>
    <definedName name="A125849126R_Data">Data17!$HI$11:$HI$19</definedName>
    <definedName name="A125849126R_Latest">Data17!$HI$19</definedName>
    <definedName name="A125849130F">Data17!$GB$1:$GB$10,Data17!$GB$11:$GB$19</definedName>
    <definedName name="A125849130F_Data">Data17!$GB$11:$GB$19</definedName>
    <definedName name="A125849130F_Latest">Data17!$GB$19</definedName>
    <definedName name="A125849134R">Data18!$EB$1:$EB$10,Data18!$EB$11:$EB$19</definedName>
    <definedName name="A125849134R_Data">Data18!$EB$11:$EB$19</definedName>
    <definedName name="A125849134R_Latest">Data18!$EB$19</definedName>
    <definedName name="A125849138X">Data18!$CU$1:$CU$10,Data18!$CU$11:$CU$19</definedName>
    <definedName name="A125849138X_Data">Data18!$CU$11:$CU$19</definedName>
    <definedName name="A125849138X_Latest">Data18!$CU$19</definedName>
    <definedName name="A125849142R">Data18!$GP$1:$GP$10,Data18!$GP$11:$GP$19</definedName>
    <definedName name="A125849142R_Data">Data18!$GP$11:$GP$19</definedName>
    <definedName name="A125849142R_Latest">Data18!$GP$19</definedName>
    <definedName name="A125849146X">Data19!$AU$1:$AU$10,Data19!$AU$11:$AU$19</definedName>
    <definedName name="A125849146X_Data">Data19!$AU$11:$AU$19</definedName>
    <definedName name="A125849146X_Latest">Data19!$AU$19</definedName>
    <definedName name="A125849150R">Data19!$CB$1:$CB$10,Data19!$CB$11:$CB$19</definedName>
    <definedName name="A125849150R_Data">Data19!$CB$11:$CB$19</definedName>
    <definedName name="A125849150R_Latest">Data19!$CB$19</definedName>
    <definedName name="A125849154X">Data19!$DI$1:$DI$10,Data19!$DI$11:$DI$19</definedName>
    <definedName name="A125849154X_Data">Data19!$DI$11:$DI$19</definedName>
    <definedName name="A125849154X_Latest">Data19!$DI$19</definedName>
    <definedName name="A125849158J">Data18!$AG$1:$AG$10,Data18!$AG$11:$AG$19</definedName>
    <definedName name="A125849158J_Data">Data18!$AG$11:$AG$19</definedName>
    <definedName name="A125849158J_Latest">Data18!$AG$19</definedName>
    <definedName name="A125849162X">Data18!$FI$1:$FI$10,Data18!$FI$11:$FI$19</definedName>
    <definedName name="A125849162X_Data">Data18!$FI$11:$FI$19</definedName>
    <definedName name="A125849162X_Latest">Data18!$FI$19</definedName>
    <definedName name="A125849166J">Data18!$HW$1:$HW$10,Data18!$HW$11:$HW$19</definedName>
    <definedName name="A125849166J_Data">Data18!$HW$11:$HW$19</definedName>
    <definedName name="A125849166J_Latest">Data18!$HW$19</definedName>
    <definedName name="A125849170X">Data19!$N$1:$N$10,Data19!$N$11:$N$19</definedName>
    <definedName name="A125849170X_Data">Data19!$N$11:$N$19</definedName>
    <definedName name="A125849170X_Latest">Data19!$N$19</definedName>
    <definedName name="A125849174J">Data17!$IP$1:$IP$10,Data17!$IP$11:$IP$19</definedName>
    <definedName name="A125849174J_Data">Data17!$IP$11:$IP$19</definedName>
    <definedName name="A125849174J_Latest">Data17!$IP$19</definedName>
    <definedName name="A125849178T">Data18!$BN$1:$BN$10,Data18!$BN$11:$BN$19</definedName>
    <definedName name="A125849178T_Data">Data18!$BN$11:$BN$19</definedName>
    <definedName name="A125849178T_Latest">Data18!$BN$19</definedName>
    <definedName name="A125849182J">Data17!$GQ$1:$GQ$10,Data17!$GQ$11:$GQ$19</definedName>
    <definedName name="A125849182J_Data">Data17!$GQ$11:$GQ$19</definedName>
    <definedName name="A125849182J_Latest">Data17!$GQ$19</definedName>
    <definedName name="A125849186T">Data17!$FJ$1:$FJ$10,Data17!$FJ$11:$FJ$19</definedName>
    <definedName name="A125849186T_Data">Data17!$FJ$11:$FJ$19</definedName>
    <definedName name="A125849186T_Latest">Data17!$FJ$19</definedName>
    <definedName name="A125849190J">Data18!$DJ$1:$DJ$10,Data18!$DJ$11:$DJ$19</definedName>
    <definedName name="A125849190J_Data">Data18!$DJ$11:$DJ$19</definedName>
    <definedName name="A125849190J_Latest">Data18!$DJ$19</definedName>
    <definedName name="A125849194T">Data18!$CC$1:$CC$10,Data18!$CC$11:$CC$19</definedName>
    <definedName name="A125849194T_Data">Data18!$CC$11:$CC$19</definedName>
    <definedName name="A125849194T_Latest">Data18!$CC$19</definedName>
    <definedName name="A125849198A">Data18!$FX$1:$FX$10,Data18!$FX$11:$FX$19</definedName>
    <definedName name="A125849198A_Data">Data18!$FX$11:$FX$19</definedName>
    <definedName name="A125849198A_Latest">Data18!$FX$19</definedName>
    <definedName name="A125849202F">Data19!$AC$1:$AC$10,Data19!$AC$11:$AC$19</definedName>
    <definedName name="A125849202F_Data">Data19!$AC$11:$AC$19</definedName>
    <definedName name="A125849202F_Latest">Data19!$AC$19</definedName>
    <definedName name="A125849206R">Data19!$BJ$1:$BJ$10,Data19!$BJ$11:$BJ$19</definedName>
    <definedName name="A125849206R_Data">Data19!$BJ$11:$BJ$19</definedName>
    <definedName name="A125849206R_Latest">Data19!$BJ$19</definedName>
    <definedName name="A125849210F">Data19!$CQ$1:$CQ$10,Data19!$CQ$11:$CQ$19</definedName>
    <definedName name="A125849210F_Data">Data19!$CQ$11:$CQ$19</definedName>
    <definedName name="A125849210F_Latest">Data19!$CQ$19</definedName>
    <definedName name="A125849214R">Data18!$O$1:$O$10,Data18!$O$11:$O$19</definedName>
    <definedName name="A125849214R_Data">Data18!$O$11:$O$19</definedName>
    <definedName name="A125849214R_Latest">Data18!$O$19</definedName>
    <definedName name="A125849218X">Data18!$EQ$1:$EQ$10,Data18!$EQ$11:$EQ$19</definedName>
    <definedName name="A125849218X_Data">Data18!$EQ$11:$EQ$19</definedName>
    <definedName name="A125849218X_Latest">Data18!$EQ$19</definedName>
    <definedName name="A125849222R">Data18!$HE$1:$HE$10,Data18!$HE$11:$HE$19</definedName>
    <definedName name="A125849222R_Data">Data18!$HE$11:$HE$19</definedName>
    <definedName name="A125849222R_Latest">Data18!$HE$19</definedName>
    <definedName name="A125849226X">Data18!$IL$1:$IL$10,Data18!$IL$11:$IL$19</definedName>
    <definedName name="A125849226X_Data">Data18!$IL$11:$IL$19</definedName>
    <definedName name="A125849226X_Latest">Data18!$IL$19</definedName>
    <definedName name="A125849230R">Data17!$HX$1:$HX$10,Data17!$HX$11:$HX$19</definedName>
    <definedName name="A125849230R_Data">Data17!$HX$11:$HX$19</definedName>
    <definedName name="A125849230R_Latest">Data17!$HX$19</definedName>
    <definedName name="A125849234X">Data18!$AV$1:$AV$10,Data18!$AV$11:$AV$19</definedName>
    <definedName name="A125849234X_Data">Data18!$AV$11:$AV$19</definedName>
    <definedName name="A125849234X_Latest">Data18!$AV$19</definedName>
    <definedName name="A125849238J">Data17!$GZ$1:$GZ$10,Data17!$GZ$11:$GZ$19</definedName>
    <definedName name="A125849238J_Data">Data17!$GZ$11:$GZ$19</definedName>
    <definedName name="A125849238J_Latest">Data17!$GZ$19</definedName>
    <definedName name="A125849242X">Data17!$FS$1:$FS$10,Data17!$FS$11:$FS$19</definedName>
    <definedName name="A125849242X_Data">Data17!$FS$11:$FS$19</definedName>
    <definedName name="A125849242X_Latest">Data17!$FS$19</definedName>
    <definedName name="A125849246J">Data18!$DS$1:$DS$10,Data18!$DS$11:$DS$19</definedName>
    <definedName name="A125849246J_Data">Data18!$DS$11:$DS$19</definedName>
    <definedName name="A125849246J_Latest">Data18!$DS$19</definedName>
    <definedName name="A125849250X">Data18!$CL$1:$CL$10,Data18!$CL$11:$CL$19</definedName>
    <definedName name="A125849250X_Data">Data18!$CL$11:$CL$19</definedName>
    <definedName name="A125849250X_Latest">Data18!$CL$19</definedName>
    <definedName name="A125849254J">Data18!$GG$1:$GG$10,Data18!$GG$11:$GG$19</definedName>
    <definedName name="A125849254J_Data">Data18!$GG$11:$GG$19</definedName>
    <definedName name="A125849254J_Latest">Data18!$GG$19</definedName>
    <definedName name="A125849258T">Data19!$AL$1:$AL$10,Data19!$AL$11:$AL$19</definedName>
    <definedName name="A125849258T_Data">Data19!$AL$11:$AL$19</definedName>
    <definedName name="A125849258T_Latest">Data19!$AL$19</definedName>
    <definedName name="A125849262J">Data19!$BS$1:$BS$10,Data19!$BS$11:$BS$19</definedName>
    <definedName name="A125849262J_Data">Data19!$BS$11:$BS$19</definedName>
    <definedName name="A125849262J_Latest">Data19!$BS$19</definedName>
    <definedName name="A125849266T">Data19!$CZ$1:$CZ$10,Data19!$CZ$11:$CZ$19</definedName>
    <definedName name="A125849266T_Data">Data19!$CZ$11:$CZ$19</definedName>
    <definedName name="A125849266T_Latest">Data19!$CZ$19</definedName>
    <definedName name="A125849270J">Data18!$X$1:$X$10,Data18!$X$11:$X$19</definedName>
    <definedName name="A125849270J_Data">Data18!$X$11:$X$19</definedName>
    <definedName name="A125849270J_Latest">Data18!$X$19</definedName>
    <definedName name="A125849274T">Data18!$EZ$1:$EZ$10,Data18!$EZ$11:$EZ$19</definedName>
    <definedName name="A125849274T_Data">Data18!$EZ$11:$EZ$19</definedName>
    <definedName name="A125849274T_Latest">Data18!$EZ$19</definedName>
    <definedName name="A125849278A">Data18!$HN$1:$HN$10,Data18!$HN$11:$HN$19</definedName>
    <definedName name="A125849278A_Data">Data18!$HN$11:$HN$19</definedName>
    <definedName name="A125849278A_Latest">Data18!$HN$19</definedName>
    <definedName name="A125849282T">Data19!$E$1:$E$10,Data19!$E$11:$E$19</definedName>
    <definedName name="A125849282T_Data">Data19!$E$11:$E$19</definedName>
    <definedName name="A125849282T_Latest">Data19!$E$19</definedName>
    <definedName name="A125849286A">Data17!$IG$1:$IG$10,Data17!$IG$11:$IG$19</definedName>
    <definedName name="A125849286A_Data">Data17!$IG$11:$IG$19</definedName>
    <definedName name="A125849286A_Latest">Data17!$IG$19</definedName>
    <definedName name="A125849290T">Data18!$BE$1:$BE$10,Data18!$BE$11:$BE$19</definedName>
    <definedName name="A125849290T_Data">Data18!$BE$11:$BE$19</definedName>
    <definedName name="A125849290T_Latest">Data18!$BE$19</definedName>
    <definedName name="A125849294A">Data17!$HC$1:$HC$10,Data17!$HC$11:$HC$19</definedName>
    <definedName name="A125849294A_Data">Data17!$HC$11:$HC$19</definedName>
    <definedName name="A125849294A_Latest">Data17!$HC$19</definedName>
    <definedName name="A125849298K">Data17!$FV$1:$FV$10,Data17!$FV$11:$FV$19</definedName>
    <definedName name="A125849298K_Data">Data17!$FV$11:$FV$19</definedName>
    <definedName name="A125849298K_Latest">Data17!$FV$19</definedName>
    <definedName name="A125849302R">Data18!$DV$1:$DV$10,Data18!$DV$11:$DV$19</definedName>
    <definedName name="A125849302R_Data">Data18!$DV$11:$DV$19</definedName>
    <definedName name="A125849302R_Latest">Data18!$DV$19</definedName>
    <definedName name="A125849306X">Data18!$CO$1:$CO$10,Data18!$CO$11:$CO$19</definedName>
    <definedName name="A125849306X_Data">Data18!$CO$11:$CO$19</definedName>
    <definedName name="A125849306X_Latest">Data18!$CO$19</definedName>
    <definedName name="A125849310R">Data18!$GJ$1:$GJ$10,Data18!$GJ$11:$GJ$19</definedName>
    <definedName name="A125849310R_Data">Data18!$GJ$11:$GJ$19</definedName>
    <definedName name="A125849310R_Latest">Data18!$GJ$19</definedName>
    <definedName name="A125849314X">Data19!$AO$1:$AO$10,Data19!$AO$11:$AO$19</definedName>
    <definedName name="A125849314X_Data">Data19!$AO$11:$AO$19</definedName>
    <definedName name="A125849314X_Latest">Data19!$AO$19</definedName>
    <definedName name="A125849318J">Data19!$BV$1:$BV$10,Data19!$BV$11:$BV$19</definedName>
    <definedName name="A125849318J_Data">Data19!$BV$11:$BV$19</definedName>
    <definedName name="A125849318J_Latest">Data19!$BV$19</definedName>
    <definedName name="A125849322X">Data19!$DC$1:$DC$10,Data19!$DC$11:$DC$19</definedName>
    <definedName name="A125849322X_Data">Data19!$DC$11:$DC$19</definedName>
    <definedName name="A125849322X_Latest">Data19!$DC$19</definedName>
    <definedName name="A125849326J">Data18!$AA$1:$AA$10,Data18!$AA$11:$AA$19</definedName>
    <definedName name="A125849326J_Data">Data18!$AA$11:$AA$19</definedName>
    <definedName name="A125849326J_Latest">Data18!$AA$19</definedName>
    <definedName name="A125849330X">Data18!$FC$1:$FC$10,Data18!$FC$11:$FC$19</definedName>
    <definedName name="A125849330X_Data">Data18!$FC$11:$FC$19</definedName>
    <definedName name="A125849330X_Latest">Data18!$FC$19</definedName>
    <definedName name="A125849334J">Data18!$HQ$1:$HQ$10,Data18!$HQ$11:$HQ$19</definedName>
    <definedName name="A125849334J_Data">Data18!$HQ$11:$HQ$19</definedName>
    <definedName name="A125849334J_Latest">Data18!$HQ$19</definedName>
    <definedName name="A125849338T">Data19!$H$1:$H$10,Data19!$H$11:$H$19</definedName>
    <definedName name="A125849338T_Data">Data19!$H$11:$H$19</definedName>
    <definedName name="A125849338T_Latest">Data19!$H$19</definedName>
    <definedName name="A125849342J">Data17!$IJ$1:$IJ$10,Data17!$IJ$11:$IJ$19</definedName>
    <definedName name="A125849342J_Data">Data17!$IJ$11:$IJ$19</definedName>
    <definedName name="A125849342J_Latest">Data17!$IJ$19</definedName>
    <definedName name="A125849346T">Data18!$BH$1:$BH$10,Data18!$BH$11:$BH$19</definedName>
    <definedName name="A125849346T_Data">Data18!$BH$11:$BH$19</definedName>
    <definedName name="A125849346T_Latest">Data18!$BH$19</definedName>
    <definedName name="A125849350J">Data17!$HF$1:$HF$10,Data17!$HF$11:$HF$19</definedName>
    <definedName name="A125849350J_Data">Data17!$HF$11:$HF$19</definedName>
    <definedName name="A125849350J_Latest">Data17!$HF$19</definedName>
    <definedName name="A125849354T">Data17!$FY$1:$FY$10,Data17!$FY$11:$FY$19</definedName>
    <definedName name="A125849354T_Data">Data17!$FY$11:$FY$19</definedName>
    <definedName name="A125849354T_Latest">Data17!$FY$19</definedName>
    <definedName name="A125849358A">Data18!$DY$1:$DY$10,Data18!$DY$11:$DY$19</definedName>
    <definedName name="A125849358A_Data">Data18!$DY$11:$DY$19</definedName>
    <definedName name="A125849358A_Latest">Data18!$DY$19</definedName>
    <definedName name="A125849362T">Data18!$CR$1:$CR$10,Data18!$CR$11:$CR$19</definedName>
    <definedName name="A125849362T_Data">Data18!$CR$11:$CR$19</definedName>
    <definedName name="A125849362T_Latest">Data18!$CR$19</definedName>
    <definedName name="A125849366A">Data18!$GM$1:$GM$10,Data18!$GM$11:$GM$19</definedName>
    <definedName name="A125849366A_Data">Data18!$GM$11:$GM$19</definedName>
    <definedName name="A125849366A_Latest">Data18!$GM$19</definedName>
    <definedName name="A125849370T">Data19!$AR$1:$AR$10,Data19!$AR$11:$AR$19</definedName>
    <definedName name="A125849370T_Data">Data19!$AR$11:$AR$19</definedName>
    <definedName name="A125849370T_Latest">Data19!$AR$19</definedName>
    <definedName name="A125849374A">Data19!$BY$1:$BY$10,Data19!$BY$11:$BY$19</definedName>
    <definedName name="A125849374A_Data">Data19!$BY$11:$BY$19</definedName>
    <definedName name="A125849374A_Latest">Data19!$BY$19</definedName>
    <definedName name="A125849378K">Data19!$DF$1:$DF$10,Data19!$DF$11:$DF$19</definedName>
    <definedName name="A125849378K_Data">Data19!$DF$11:$DF$19</definedName>
    <definedName name="A125849378K_Latest">Data19!$DF$19</definedName>
    <definedName name="A125849382A">Data18!$AD$1:$AD$10,Data18!$AD$11:$AD$19</definedName>
    <definedName name="A125849382A_Data">Data18!$AD$11:$AD$19</definedName>
    <definedName name="A125849382A_Latest">Data18!$AD$19</definedName>
    <definedName name="A125849386K">Data18!$FF$1:$FF$10,Data18!$FF$11:$FF$19</definedName>
    <definedName name="A125849386K_Data">Data18!$FF$11:$FF$19</definedName>
    <definedName name="A125849386K_Latest">Data18!$FF$19</definedName>
    <definedName name="A125849390A">Data18!$HT$1:$HT$10,Data18!$HT$11:$HT$19</definedName>
    <definedName name="A125849390A_Data">Data18!$HT$11:$HT$19</definedName>
    <definedName name="A125849390A_Latest">Data18!$HT$19</definedName>
    <definedName name="A125849394K">Data19!$K$1:$K$10,Data19!$K$11:$K$19</definedName>
    <definedName name="A125849394K_Data">Data19!$K$11:$K$19</definedName>
    <definedName name="A125849394K_Latest">Data19!$K$19</definedName>
    <definedName name="A125849398V">Data17!$IM$1:$IM$10,Data17!$IM$11:$IM$19</definedName>
    <definedName name="A125849398V_Data">Data17!$IM$11:$IM$19</definedName>
    <definedName name="A125849398V_Latest">Data17!$IM$19</definedName>
    <definedName name="A125849402X">Data18!$BK$1:$BK$10,Data18!$BK$11:$BK$19</definedName>
    <definedName name="A125849402X_Data">Data18!$BK$11:$BK$19</definedName>
    <definedName name="A125849402X_Latest">Data18!$BK$19</definedName>
    <definedName name="A125849406J">Data17!$HO$1:$HO$10,Data17!$HO$11:$HO$19</definedName>
    <definedName name="A125849406J_Data">Data17!$HO$11:$HO$19</definedName>
    <definedName name="A125849406J_Latest">Data17!$HO$19</definedName>
    <definedName name="A125849410X">Data17!$GH$1:$GH$10,Data17!$GH$11:$GH$19</definedName>
    <definedName name="A125849410X_Data">Data17!$GH$11:$GH$19</definedName>
    <definedName name="A125849410X_Latest">Data17!$GH$19</definedName>
    <definedName name="A125849414J">Data18!$EH$1:$EH$10,Data18!$EH$11:$EH$19</definedName>
    <definedName name="A125849414J_Data">Data18!$EH$11:$EH$19</definedName>
    <definedName name="A125849414J_Latest">Data18!$EH$19</definedName>
    <definedName name="A125849418T">Data18!$DA$1:$DA$10,Data18!$DA$11:$DA$19</definedName>
    <definedName name="A125849418T_Data">Data18!$DA$11:$DA$19</definedName>
    <definedName name="A125849418T_Latest">Data18!$DA$19</definedName>
    <definedName name="A125849422J">Data18!$GV$1:$GV$10,Data18!$GV$11:$GV$19</definedName>
    <definedName name="A125849422J_Data">Data18!$GV$11:$GV$19</definedName>
    <definedName name="A125849422J_Latest">Data18!$GV$19</definedName>
    <definedName name="A125849426T">Data19!$BA$1:$BA$10,Data19!$BA$11:$BA$19</definedName>
    <definedName name="A125849426T_Data">Data19!$BA$11:$BA$19</definedName>
    <definedName name="A125849426T_Latest">Data19!$BA$19</definedName>
    <definedName name="A125849430J">Data19!$CH$1:$CH$10,Data19!$CH$11:$CH$19</definedName>
    <definedName name="A125849430J_Data">Data19!$CH$11:$CH$19</definedName>
    <definedName name="A125849430J_Latest">Data19!$CH$19</definedName>
    <definedName name="A125849434T">Data19!$DO$1:$DO$10,Data19!$DO$11:$DO$19</definedName>
    <definedName name="A125849434T_Data">Data19!$DO$11:$DO$19</definedName>
    <definedName name="A125849434T_Latest">Data19!$DO$19</definedName>
    <definedName name="A125849438A">Data18!$AM$1:$AM$10,Data18!$AM$11:$AM$19</definedName>
    <definedName name="A125849438A_Data">Data18!$AM$11:$AM$19</definedName>
    <definedName name="A125849438A_Latest">Data18!$AM$19</definedName>
    <definedName name="A125849442T">Data18!$FO$1:$FO$10,Data18!$FO$11:$FO$19</definedName>
    <definedName name="A125849442T_Data">Data18!$FO$11:$FO$19</definedName>
    <definedName name="A125849442T_Latest">Data18!$FO$19</definedName>
    <definedName name="A125849446A">Data18!$IC$1:$IC$10,Data18!$IC$11:$IC$19</definedName>
    <definedName name="A125849446A_Data">Data18!$IC$11:$IC$19</definedName>
    <definedName name="A125849446A_Latest">Data18!$IC$19</definedName>
    <definedName name="A125849450T">Data19!$T$1:$T$10,Data19!$T$11:$T$19</definedName>
    <definedName name="A125849450T_Data">Data19!$T$11:$T$19</definedName>
    <definedName name="A125849450T_Latest">Data19!$T$19</definedName>
    <definedName name="A125849454A">Data18!$F$1:$F$10,Data18!$F$11:$F$19</definedName>
    <definedName name="A125849454A_Data">Data18!$F$11:$F$19</definedName>
    <definedName name="A125849454A_Latest">Data18!$F$19</definedName>
    <definedName name="A125849458K">Data18!$BT$1:$BT$10,Data18!$BT$11:$BT$19</definedName>
    <definedName name="A125849458K_Data">Data18!$BT$11:$BT$19</definedName>
    <definedName name="A125849458K_Latest">Data18!$BT$19</definedName>
    <definedName name="A125849462A">Data17!$GN$1:$GN$10,Data17!$GN$11:$GN$19</definedName>
    <definedName name="A125849462A_Data">Data17!$GN$11:$GN$19</definedName>
    <definedName name="A125849462A_Latest">Data17!$GN$19</definedName>
    <definedName name="A125849466K">Data17!$FG$1:$FG$10,Data17!$FG$11:$FG$19</definedName>
    <definedName name="A125849466K_Data">Data17!$FG$11:$FG$19</definedName>
    <definedName name="A125849466K_Latest">Data17!$FG$19</definedName>
    <definedName name="A125849470A">Data18!$DG$1:$DG$10,Data18!$DG$11:$DG$19</definedName>
    <definedName name="A125849470A_Data">Data18!$DG$11:$DG$19</definedName>
    <definedName name="A125849470A_Latest">Data18!$DG$19</definedName>
    <definedName name="A125849474K">Data18!$BZ$1:$BZ$10,Data18!$BZ$11:$BZ$19</definedName>
    <definedName name="A125849474K_Data">Data18!$BZ$11:$BZ$19</definedName>
    <definedName name="A125849474K_Latest">Data18!$BZ$19</definedName>
    <definedName name="A125849478V">Data18!$FU$1:$FU$10,Data18!$FU$11:$FU$19</definedName>
    <definedName name="A125849478V_Data">Data18!$FU$11:$FU$19</definedName>
    <definedName name="A125849478V_Latest">Data18!$FU$19</definedName>
    <definedName name="A125849482K">Data19!$Z$1:$Z$10,Data19!$Z$11:$Z$19</definedName>
    <definedName name="A125849482K_Data">Data19!$Z$11:$Z$19</definedName>
    <definedName name="A125849482K_Latest">Data19!$Z$19</definedName>
    <definedName name="A125849486V">Data19!$BG$1:$BG$10,Data19!$BG$11:$BG$19</definedName>
    <definedName name="A125849486V_Data">Data19!$BG$11:$BG$19</definedName>
    <definedName name="A125849486V_Latest">Data19!$BG$19</definedName>
    <definedName name="A125849490K">Data19!$CN$1:$CN$10,Data19!$CN$11:$CN$19</definedName>
    <definedName name="A125849490K_Data">Data19!$CN$11:$CN$19</definedName>
    <definedName name="A125849490K_Latest">Data19!$CN$19</definedName>
    <definedName name="A125849494V">Data18!$L$1:$L$10,Data18!$L$11:$L$19</definedName>
    <definedName name="A125849494V_Data">Data18!$L$11:$L$19</definedName>
    <definedName name="A125849494V_Latest">Data18!$L$19</definedName>
    <definedName name="A125849498C">Data18!$EN$1:$EN$10,Data18!$EN$11:$EN$19</definedName>
    <definedName name="A125849498C_Data">Data18!$EN$11:$EN$19</definedName>
    <definedName name="A125849498C_Latest">Data18!$EN$19</definedName>
    <definedName name="A125849502J">Data18!$HB$1:$HB$10,Data18!$HB$11:$HB$19</definedName>
    <definedName name="A125849502J_Data">Data18!$HB$11:$HB$19</definedName>
    <definedName name="A125849502J_Latest">Data18!$HB$19</definedName>
    <definedName name="A125849506T">Data18!$II$1:$II$10,Data18!$II$11:$II$19</definedName>
    <definedName name="A125849506T_Data">Data18!$II$11:$II$19</definedName>
    <definedName name="A125849506T_Latest">Data18!$II$19</definedName>
    <definedName name="A125849510J">Data17!$HU$1:$HU$10,Data17!$HU$11:$HU$19</definedName>
    <definedName name="A125849510J_Data">Data17!$HU$11:$HU$19</definedName>
    <definedName name="A125849510J_Latest">Data17!$HU$19</definedName>
    <definedName name="A125849514T">Data18!$AS$1:$AS$10,Data18!$AS$11:$AS$19</definedName>
    <definedName name="A125849514T_Data">Data18!$AS$11:$AS$19</definedName>
    <definedName name="A125849514T_Latest">Data18!$AS$19</definedName>
    <definedName name="A125849518A">Data17!$GT$1:$GT$10,Data17!$GT$11:$GT$19</definedName>
    <definedName name="A125849518A_Data">Data17!$GT$11:$GT$19</definedName>
    <definedName name="A125849518A_Latest">Data17!$GT$19</definedName>
    <definedName name="A125849522T">Data17!$FM$1:$FM$10,Data17!$FM$11:$FM$19</definedName>
    <definedName name="A125849522T_Data">Data17!$FM$11:$FM$19</definedName>
    <definedName name="A125849522T_Latest">Data17!$FM$19</definedName>
    <definedName name="A125849526A">Data18!$DM$1:$DM$10,Data18!$DM$11:$DM$19</definedName>
    <definedName name="A125849526A_Data">Data18!$DM$11:$DM$19</definedName>
    <definedName name="A125849526A_Latest">Data18!$DM$19</definedName>
    <definedName name="A125849530T">Data18!$CF$1:$CF$10,Data18!$CF$11:$CF$19</definedName>
    <definedName name="A125849530T_Data">Data18!$CF$11:$CF$19</definedName>
    <definedName name="A125849530T_Latest">Data18!$CF$19</definedName>
    <definedName name="A125849534A">Data18!$GA$1:$GA$10,Data18!$GA$11:$GA$19</definedName>
    <definedName name="A125849534A_Data">Data18!$GA$11:$GA$19</definedName>
    <definedName name="A125849534A_Latest">Data18!$GA$19</definedName>
    <definedName name="A125849538K">Data19!$AF$1:$AF$10,Data19!$AF$11:$AF$19</definedName>
    <definedName name="A125849538K_Data">Data19!$AF$11:$AF$19</definedName>
    <definedName name="A125849538K_Latest">Data19!$AF$19</definedName>
    <definedName name="A125849542A">Data19!$BM$1:$BM$10,Data19!$BM$11:$BM$19</definedName>
    <definedName name="A125849542A_Data">Data19!$BM$11:$BM$19</definedName>
    <definedName name="A125849542A_Latest">Data19!$BM$19</definedName>
    <definedName name="A125849546K">Data19!$CT$1:$CT$10,Data19!$CT$11:$CT$19</definedName>
    <definedName name="A125849546K_Data">Data19!$CT$11:$CT$19</definedName>
    <definedName name="A125849546K_Latest">Data19!$CT$19</definedName>
    <definedName name="A125849550A">Data18!$R$1:$R$10,Data18!$R$11:$R$19</definedName>
    <definedName name="A125849550A_Data">Data18!$R$11:$R$19</definedName>
    <definedName name="A125849550A_Latest">Data18!$R$19</definedName>
    <definedName name="A125849554K">Data18!$ET$1:$ET$10,Data18!$ET$11:$ET$19</definedName>
    <definedName name="A125849554K_Data">Data18!$ET$11:$ET$19</definedName>
    <definedName name="A125849554K_Latest">Data18!$ET$19</definedName>
    <definedName name="A125849558V">Data18!$HH$1:$HH$10,Data18!$HH$11:$HH$19</definedName>
    <definedName name="A125849558V_Data">Data18!$HH$11:$HH$19</definedName>
    <definedName name="A125849558V_Latest">Data18!$HH$19</definedName>
    <definedName name="A125849562K">Data18!$IO$1:$IO$10,Data18!$IO$11:$IO$19</definedName>
    <definedName name="A125849562K_Data">Data18!$IO$11:$IO$19</definedName>
    <definedName name="A125849562K_Latest">Data18!$IO$19</definedName>
    <definedName name="A125849566V">Data17!$IA$1:$IA$10,Data17!$IA$11:$IA$19</definedName>
    <definedName name="A125849566V_Data">Data17!$IA$11:$IA$19</definedName>
    <definedName name="A125849566V_Latest">Data17!$IA$19</definedName>
    <definedName name="A125849570K">Data18!$AY$1:$AY$10,Data18!$AY$11:$AY$19</definedName>
    <definedName name="A125849570K_Data">Data18!$AY$11:$AY$19</definedName>
    <definedName name="A125849570K_Latest">Data18!$AY$19</definedName>
    <definedName name="A125849574V">Data17!$GW$1:$GW$10,Data17!$GW$11:$GW$19</definedName>
    <definedName name="A125849574V_Data">Data17!$GW$11:$GW$19</definedName>
    <definedName name="A125849574V_Latest">Data17!$GW$19</definedName>
    <definedName name="A125849578C">Data17!$FP$1:$FP$10,Data17!$FP$11:$FP$19</definedName>
    <definedName name="A125849578C_Data">Data17!$FP$11:$FP$19</definedName>
    <definedName name="A125849578C_Latest">Data17!$FP$19</definedName>
    <definedName name="A125849582V">Data18!$DP$1:$DP$10,Data18!$DP$11:$DP$19</definedName>
    <definedName name="A125849582V_Data">Data18!$DP$11:$DP$19</definedName>
    <definedName name="A125849582V_Latest">Data18!$DP$19</definedName>
    <definedName name="A125849586C">Data18!$CI$1:$CI$10,Data18!$CI$11:$CI$19</definedName>
    <definedName name="A125849586C_Data">Data18!$CI$11:$CI$19</definedName>
    <definedName name="A125849586C_Latest">Data18!$CI$19</definedName>
    <definedName name="A125849590V">Data18!$GD$1:$GD$10,Data18!$GD$11:$GD$19</definedName>
    <definedName name="A125849590V_Data">Data18!$GD$11:$GD$19</definedName>
    <definedName name="A125849590V_Latest">Data18!$GD$19</definedName>
    <definedName name="A125849594C">Data19!$AI$1:$AI$10,Data19!$AI$11:$AI$19</definedName>
    <definedName name="A125849594C_Data">Data19!$AI$11:$AI$19</definedName>
    <definedName name="A125849594C_Latest">Data19!$AI$19</definedName>
    <definedName name="A125849598L">Data19!$BP$1:$BP$10,Data19!$BP$11:$BP$19</definedName>
    <definedName name="A125849598L_Data">Data19!$BP$11:$BP$19</definedName>
    <definedName name="A125849598L_Latest">Data19!$BP$19</definedName>
    <definedName name="A125849602T">Data19!$CW$1:$CW$10,Data19!$CW$11:$CW$19</definedName>
    <definedName name="A125849602T_Data">Data19!$CW$11:$CW$19</definedName>
    <definedName name="A125849602T_Latest">Data19!$CW$19</definedName>
    <definedName name="A125849606A">Data18!$U$1:$U$10,Data18!$U$11:$U$19</definedName>
    <definedName name="A125849606A_Data">Data18!$U$11:$U$19</definedName>
    <definedName name="A125849606A_Latest">Data18!$U$19</definedName>
    <definedName name="A125849610T">Data18!$EW$1:$EW$10,Data18!$EW$11:$EW$19</definedName>
    <definedName name="A125849610T_Data">Data18!$EW$11:$EW$19</definedName>
    <definedName name="A125849610T_Latest">Data18!$EW$19</definedName>
    <definedName name="A125849614A">Data18!$HK$1:$HK$10,Data18!$HK$11:$HK$19</definedName>
    <definedName name="A125849614A_Data">Data18!$HK$11:$HK$19</definedName>
    <definedName name="A125849614A_Latest">Data18!$HK$19</definedName>
    <definedName name="A125849618K">Data19!$B$1:$B$10,Data19!$B$11:$B$19</definedName>
    <definedName name="A125849618K_Data">Data19!$B$11:$B$19</definedName>
    <definedName name="A125849618K_Latest">Data19!$B$19</definedName>
    <definedName name="A125849622A">Data17!$ID$1:$ID$10,Data17!$ID$11:$ID$19</definedName>
    <definedName name="A125849622A_Data">Data17!$ID$11:$ID$19</definedName>
    <definedName name="A125849622A_Latest">Data17!$ID$19</definedName>
    <definedName name="A125849626K">Data18!$BB$1:$BB$10,Data18!$BB$11:$BB$19</definedName>
    <definedName name="A125849626K_Data">Data18!$BB$11:$BB$19</definedName>
    <definedName name="A125849626K_Latest">Data18!$BB$19</definedName>
    <definedName name="A125849630A">Data17!$HL$1:$HL$10,Data17!$HL$11:$HL$19</definedName>
    <definedName name="A125849630A_Data">Data17!$HL$11:$HL$19</definedName>
    <definedName name="A125849630A_Latest">Data17!$HL$19</definedName>
    <definedName name="A125849634K">Data17!$GE$1:$GE$10,Data17!$GE$11:$GE$19</definedName>
    <definedName name="A125849634K_Data">Data17!$GE$11:$GE$19</definedName>
    <definedName name="A125849634K_Latest">Data17!$GE$19</definedName>
    <definedName name="A125849638V">Data18!$EE$1:$EE$10,Data18!$EE$11:$EE$19</definedName>
    <definedName name="A125849638V_Data">Data18!$EE$11:$EE$19</definedName>
    <definedName name="A125849638V_Latest">Data18!$EE$19</definedName>
    <definedName name="A125849642K">Data18!$CX$1:$CX$10,Data18!$CX$11:$CX$19</definedName>
    <definedName name="A125849642K_Data">Data18!$CX$11:$CX$19</definedName>
    <definedName name="A125849642K_Latest">Data18!$CX$19</definedName>
    <definedName name="A125849646V">Data18!$GS$1:$GS$10,Data18!$GS$11:$GS$19</definedName>
    <definedName name="A125849646V_Data">Data18!$GS$11:$GS$19</definedName>
    <definedName name="A125849646V_Latest">Data18!$GS$19</definedName>
    <definedName name="A125849650K">Data19!$AX$1:$AX$10,Data19!$AX$11:$AX$19</definedName>
    <definedName name="A125849650K_Data">Data19!$AX$11:$AX$19</definedName>
    <definedName name="A125849650K_Latest">Data19!$AX$19</definedName>
    <definedName name="A125849654V">Data19!$CE$1:$CE$10,Data19!$CE$11:$CE$19</definedName>
    <definedName name="A125849654V_Data">Data19!$CE$11:$CE$19</definedName>
    <definedName name="A125849654V_Latest">Data19!$CE$19</definedName>
    <definedName name="A125849658C">Data19!$DL$1:$DL$10,Data19!$DL$11:$DL$19</definedName>
    <definedName name="A125849658C_Data">Data19!$DL$11:$DL$19</definedName>
    <definedName name="A125849658C_Latest">Data19!$DL$19</definedName>
    <definedName name="A125849662V">Data18!$AJ$1:$AJ$10,Data18!$AJ$11:$AJ$19</definedName>
    <definedName name="A125849662V_Data">Data18!$AJ$11:$AJ$19</definedName>
    <definedName name="A125849662V_Latest">Data18!$AJ$19</definedName>
    <definedName name="A125849666C">Data18!$FL$1:$FL$10,Data18!$FL$11:$FL$19</definedName>
    <definedName name="A125849666C_Data">Data18!$FL$11:$FL$19</definedName>
    <definedName name="A125849666C_Latest">Data18!$FL$19</definedName>
    <definedName name="A125849670V">Data18!$HZ$1:$HZ$10,Data18!$HZ$11:$HZ$19</definedName>
    <definedName name="A125849670V_Data">Data18!$HZ$11:$HZ$19</definedName>
    <definedName name="A125849670V_Latest">Data18!$HZ$19</definedName>
    <definedName name="A125849674C">Data19!$Q$1:$Q$10,Data19!$Q$11:$Q$19</definedName>
    <definedName name="A125849674C_Data">Data19!$Q$11:$Q$19</definedName>
    <definedName name="A125849674C_Latest">Data19!$Q$19</definedName>
    <definedName name="A125849678L">Data18!$C$1:$C$10,Data18!$C$11:$C$19</definedName>
    <definedName name="A125849678L_Data">Data18!$C$11:$C$19</definedName>
    <definedName name="A125849678L_Latest">Data18!$C$19</definedName>
    <definedName name="A125849682C">Data18!$BQ$1:$BQ$10,Data18!$BQ$11:$BQ$19</definedName>
    <definedName name="A125849682C_Data">Data18!$BQ$11:$BQ$19</definedName>
    <definedName name="A125849682C_Latest">Data18!$BQ$19</definedName>
    <definedName name="A125849686L">Data17!$GK$1:$GK$10,Data17!$GK$11:$GK$19</definedName>
    <definedName name="A125849686L_Data">Data17!$GK$11:$GK$19</definedName>
    <definedName name="A125849686L_Latest">Data17!$GK$19</definedName>
    <definedName name="A125849690C">Data17!$FD$1:$FD$10,Data17!$FD$11:$FD$19</definedName>
    <definedName name="A125849690C_Data">Data17!$FD$11:$FD$19</definedName>
    <definedName name="A125849690C_Latest">Data17!$FD$19</definedName>
    <definedName name="A125849694L">Data18!$DD$1:$DD$10,Data18!$DD$11:$DD$19</definedName>
    <definedName name="A125849694L_Data">Data18!$DD$11:$DD$19</definedName>
    <definedName name="A125849694L_Latest">Data18!$DD$19</definedName>
    <definedName name="A125849698W">Data18!$BW$1:$BW$10,Data18!$BW$11:$BW$19</definedName>
    <definedName name="A125849698W_Data">Data18!$BW$11:$BW$19</definedName>
    <definedName name="A125849698W_Latest">Data18!$BW$19</definedName>
    <definedName name="A125849702A">Data18!$FR$1:$FR$10,Data18!$FR$11:$FR$19</definedName>
    <definedName name="A125849702A_Data">Data18!$FR$11:$FR$19</definedName>
    <definedName name="A125849702A_Latest">Data18!$FR$19</definedName>
    <definedName name="A125849706K">Data19!$W$1:$W$10,Data19!$W$11:$W$19</definedName>
    <definedName name="A125849706K_Data">Data19!$W$11:$W$19</definedName>
    <definedName name="A125849706K_Latest">Data19!$W$19</definedName>
    <definedName name="A125849710A">Data19!$BD$1:$BD$10,Data19!$BD$11:$BD$19</definedName>
    <definedName name="A125849710A_Data">Data19!$BD$11:$BD$19</definedName>
    <definedName name="A125849710A_Latest">Data19!$BD$19</definedName>
    <definedName name="A125849714K">Data19!$CK$1:$CK$10,Data19!$CK$11:$CK$19</definedName>
    <definedName name="A125849714K_Data">Data19!$CK$11:$CK$19</definedName>
    <definedName name="A125849714K_Latest">Data19!$CK$19</definedName>
    <definedName name="A125849718V">Data18!$I$1:$I$10,Data18!$I$11:$I$19</definedName>
    <definedName name="A125849718V_Data">Data18!$I$11:$I$19</definedName>
    <definedName name="A125849718V_Latest">Data18!$I$19</definedName>
    <definedName name="A125849722K">Data18!$EK$1:$EK$10,Data18!$EK$11:$EK$19</definedName>
    <definedName name="A125849722K_Data">Data18!$EK$11:$EK$19</definedName>
    <definedName name="A125849722K_Latest">Data18!$EK$19</definedName>
    <definedName name="A125849726V">Data18!$GY$1:$GY$10,Data18!$GY$11:$GY$19</definedName>
    <definedName name="A125849726V_Data">Data18!$GY$11:$GY$19</definedName>
    <definedName name="A125849726V_Latest">Data18!$GY$19</definedName>
    <definedName name="A125849730K">Data18!$IF$1:$IF$10,Data18!$IF$11:$IF$19</definedName>
    <definedName name="A125849730K_Data">Data18!$IF$11:$IF$19</definedName>
    <definedName name="A125849730K_Latest">Data18!$IF$19</definedName>
    <definedName name="A125849734V">Data17!$HR$1:$HR$10,Data17!$HR$11:$HR$19</definedName>
    <definedName name="A125849734V_Data">Data17!$HR$11:$HR$19</definedName>
    <definedName name="A125849734V_Latest">Data17!$HR$19</definedName>
    <definedName name="A125849738C">Data18!$AP$1:$AP$10,Data18!$AP$11:$AP$19</definedName>
    <definedName name="A125849738C_Data">Data18!$AP$11:$AP$19</definedName>
    <definedName name="A125849738C_Latest">Data18!$AP$19</definedName>
    <definedName name="A125849742V">Data4!$HY$1:$HY$10,Data4!$HY$11:$HY$19</definedName>
    <definedName name="A125849742V_Data">Data4!$HY$11:$HY$19</definedName>
    <definedName name="A125849742V_Latest">Data4!$HY$19</definedName>
    <definedName name="A125849746C">Data4!$GR$1:$GR$10,Data4!$GR$11:$GR$19</definedName>
    <definedName name="A125849746C_Data">Data4!$GR$11:$GR$19</definedName>
    <definedName name="A125849746C_Latest">Data4!$GR$19</definedName>
    <definedName name="A125849750V">Data5!$ER$1:$ER$10,Data5!$ER$11:$ER$19</definedName>
    <definedName name="A125849750V_Data">Data5!$ER$11:$ER$19</definedName>
    <definedName name="A125849750V_Latest">Data5!$ER$19</definedName>
    <definedName name="A125849754C">Data5!$DK$1:$DK$10,Data5!$DK$11:$DK$19</definedName>
    <definedName name="A125849754C_Data">Data5!$DK$11:$DK$19</definedName>
    <definedName name="A125849754C_Latest">Data5!$DK$19</definedName>
    <definedName name="A125849758L">Data5!$HF$1:$HF$10,Data5!$HF$11:$HF$19</definedName>
    <definedName name="A125849758L_Data">Data5!$HF$11:$HF$19</definedName>
    <definedName name="A125849758L_Latest">Data5!$HF$19</definedName>
    <definedName name="A125849762C">Data6!$BK$1:$BK$10,Data6!$BK$11:$BK$19</definedName>
    <definedName name="A125849762C_Data">Data6!$BK$11:$BK$19</definedName>
    <definedName name="A125849762C_Latest">Data6!$BK$19</definedName>
    <definedName name="A125849766L">Data6!$CR$1:$CR$10,Data6!$CR$11:$CR$19</definedName>
    <definedName name="A125849766L_Data">Data6!$CR$11:$CR$19</definedName>
    <definedName name="A125849766L_Latest">Data6!$CR$19</definedName>
    <definedName name="A125849770C">Data6!$DY$1:$DY$10,Data6!$DY$11:$DY$19</definedName>
    <definedName name="A125849770C_Data">Data6!$DY$11:$DY$19</definedName>
    <definedName name="A125849770C_Latest">Data6!$DY$19</definedName>
    <definedName name="A125849774L">Data5!$AW$1:$AW$10,Data5!$AW$11:$AW$19</definedName>
    <definedName name="A125849774L_Data">Data5!$AW$11:$AW$19</definedName>
    <definedName name="A125849774L_Latest">Data5!$AW$19</definedName>
    <definedName name="A125849778W">Data5!$FY$1:$FY$10,Data5!$FY$11:$FY$19</definedName>
    <definedName name="A125849778W_Data">Data5!$FY$11:$FY$19</definedName>
    <definedName name="A125849778W_Latest">Data5!$FY$19</definedName>
    <definedName name="A125849782L">Data5!$IM$1:$IM$10,Data5!$IM$11:$IM$19</definedName>
    <definedName name="A125849782L_Data">Data5!$IM$11:$IM$19</definedName>
    <definedName name="A125849782L_Latest">Data5!$IM$19</definedName>
    <definedName name="A125849786W">Data6!$AD$1:$AD$10,Data6!$AD$11:$AD$19</definedName>
    <definedName name="A125849786W_Data">Data6!$AD$11:$AD$19</definedName>
    <definedName name="A125849786W_Latest">Data6!$AD$19</definedName>
    <definedName name="A125849790L">Data5!$P$1:$P$10,Data5!$P$11:$P$19</definedName>
    <definedName name="A125849790L_Data">Data5!$P$11:$P$19</definedName>
    <definedName name="A125849790L_Latest">Data5!$P$19</definedName>
    <definedName name="A125849794W">Data5!$CD$1:$CD$10,Data5!$CD$11:$CD$19</definedName>
    <definedName name="A125849794W_Data">Data5!$CD$11:$CD$19</definedName>
    <definedName name="A125849794W_Latest">Data5!$CD$19</definedName>
    <definedName name="A125849798F">Data4!$HG$1:$HG$10,Data4!$HG$11:$HG$19</definedName>
    <definedName name="A125849798F_Data">Data4!$HG$11:$HG$19</definedName>
    <definedName name="A125849798F_Latest">Data4!$HG$19</definedName>
    <definedName name="A125849802K">Data4!$FZ$1:$FZ$10,Data4!$FZ$11:$FZ$19</definedName>
    <definedName name="A125849802K_Data">Data4!$FZ$11:$FZ$19</definedName>
    <definedName name="A125849802K_Latest">Data4!$FZ$19</definedName>
    <definedName name="A125849806V">Data5!$DZ$1:$DZ$10,Data5!$DZ$11:$DZ$19</definedName>
    <definedName name="A125849806V_Data">Data5!$DZ$11:$DZ$19</definedName>
    <definedName name="A125849806V_Latest">Data5!$DZ$19</definedName>
    <definedName name="A125849810K">Data5!$CS$1:$CS$10,Data5!$CS$11:$CS$19</definedName>
    <definedName name="A125849810K_Data">Data5!$CS$11:$CS$19</definedName>
    <definedName name="A125849810K_Latest">Data5!$CS$19</definedName>
    <definedName name="A125849814V">Data5!$GN$1:$GN$10,Data5!$GN$11:$GN$19</definedName>
    <definedName name="A125849814V_Data">Data5!$GN$11:$GN$19</definedName>
    <definedName name="A125849814V_Latest">Data5!$GN$19</definedName>
    <definedName name="A125849818C">Data6!$AS$1:$AS$10,Data6!$AS$11:$AS$19</definedName>
    <definedName name="A125849818C_Data">Data6!$AS$11:$AS$19</definedName>
    <definedName name="A125849818C_Latest">Data6!$AS$19</definedName>
    <definedName name="A125849822V">Data6!$BZ$1:$BZ$10,Data6!$BZ$11:$BZ$19</definedName>
    <definedName name="A125849822V_Data">Data6!$BZ$11:$BZ$19</definedName>
    <definedName name="A125849822V_Latest">Data6!$BZ$19</definedName>
    <definedName name="A125849826C">Data6!$DG$1:$DG$10,Data6!$DG$11:$DG$19</definedName>
    <definedName name="A125849826C_Data">Data6!$DG$11:$DG$19</definedName>
    <definedName name="A125849826C_Latest">Data6!$DG$19</definedName>
    <definedName name="A125849830V">Data5!$AE$1:$AE$10,Data5!$AE$11:$AE$19</definedName>
    <definedName name="A125849830V_Data">Data5!$AE$11:$AE$19</definedName>
    <definedName name="A125849830V_Latest">Data5!$AE$19</definedName>
    <definedName name="A125849834C">Data5!$FG$1:$FG$10,Data5!$FG$11:$FG$19</definedName>
    <definedName name="A125849834C_Data">Data5!$FG$11:$FG$19</definedName>
    <definedName name="A125849834C_Latest">Data5!$FG$19</definedName>
    <definedName name="A125849838L">Data5!$HU$1:$HU$10,Data5!$HU$11:$HU$19</definedName>
    <definedName name="A125849838L_Data">Data5!$HU$11:$HU$19</definedName>
    <definedName name="A125849838L_Latest">Data5!$HU$19</definedName>
    <definedName name="A125849842C">Data6!$L$1:$L$10,Data6!$L$11:$L$19</definedName>
    <definedName name="A125849842C_Data">Data6!$L$11:$L$19</definedName>
    <definedName name="A125849842C_Latest">Data6!$L$19</definedName>
    <definedName name="A125849846L">Data4!$IN$1:$IN$10,Data4!$IN$11:$IN$19</definedName>
    <definedName name="A125849846L_Data">Data4!$IN$11:$IN$19</definedName>
    <definedName name="A125849846L_Latest">Data4!$IN$19</definedName>
    <definedName name="A125849850C">Data5!$BL$1:$BL$10,Data5!$BL$11:$BL$19</definedName>
    <definedName name="A125849850C_Data">Data5!$BL$11:$BL$19</definedName>
    <definedName name="A125849850C_Latest">Data5!$BL$19</definedName>
    <definedName name="A125849854L">Data4!$HP$1:$HP$10,Data4!$HP$11:$HP$19</definedName>
    <definedName name="A125849854L_Data">Data4!$HP$11:$HP$19</definedName>
    <definedName name="A125849854L_Latest">Data4!$HP$19</definedName>
    <definedName name="A125849858W">Data4!$GI$1:$GI$10,Data4!$GI$11:$GI$19</definedName>
    <definedName name="A125849858W_Data">Data4!$GI$11:$GI$19</definedName>
    <definedName name="A125849858W_Latest">Data4!$GI$19</definedName>
    <definedName name="A125849862L">Data5!$EI$1:$EI$10,Data5!$EI$11:$EI$19</definedName>
    <definedName name="A125849862L_Data">Data5!$EI$11:$EI$19</definedName>
    <definedName name="A125849862L_Latest">Data5!$EI$19</definedName>
    <definedName name="A125849866W">Data5!$DB$1:$DB$10,Data5!$DB$11:$DB$19</definedName>
    <definedName name="A125849866W_Data">Data5!$DB$11:$DB$19</definedName>
    <definedName name="A125849866W_Latest">Data5!$DB$19</definedName>
    <definedName name="A125849870L">Data5!$GW$1:$GW$10,Data5!$GW$11:$GW$19</definedName>
    <definedName name="A125849870L_Data">Data5!$GW$11:$GW$19</definedName>
    <definedName name="A125849870L_Latest">Data5!$GW$19</definedName>
    <definedName name="A125849874W">Data6!$BB$1:$BB$10,Data6!$BB$11:$BB$19</definedName>
    <definedName name="A125849874W_Data">Data6!$BB$11:$BB$19</definedName>
    <definedName name="A125849874W_Latest">Data6!$BB$19</definedName>
    <definedName name="A125849878F">Data6!$CI$1:$CI$10,Data6!$CI$11:$CI$19</definedName>
    <definedName name="A125849878F_Data">Data6!$CI$11:$CI$19</definedName>
    <definedName name="A125849878F_Latest">Data6!$CI$19</definedName>
    <definedName name="A125849882W">Data6!$DP$1:$DP$10,Data6!$DP$11:$DP$19</definedName>
    <definedName name="A125849882W_Data">Data6!$DP$11:$DP$19</definedName>
    <definedName name="A125849882W_Latest">Data6!$DP$19</definedName>
    <definedName name="A125849886F">Data5!$AN$1:$AN$10,Data5!$AN$11:$AN$19</definedName>
    <definedName name="A125849886F_Data">Data5!$AN$11:$AN$19</definedName>
    <definedName name="A125849886F_Latest">Data5!$AN$19</definedName>
    <definedName name="A125849890W">Data5!$FP$1:$FP$10,Data5!$FP$11:$FP$19</definedName>
    <definedName name="A125849890W_Data">Data5!$FP$11:$FP$19</definedName>
    <definedName name="A125849890W_Latest">Data5!$FP$19</definedName>
    <definedName name="A125849894F">Data5!$ID$1:$ID$10,Data5!$ID$11:$ID$19</definedName>
    <definedName name="A125849894F_Data">Data5!$ID$11:$ID$19</definedName>
    <definedName name="A125849894F_Latest">Data5!$ID$19</definedName>
    <definedName name="A125849898R">Data6!$U$1:$U$10,Data6!$U$11:$U$19</definedName>
    <definedName name="A125849898R_Data">Data6!$U$11:$U$19</definedName>
    <definedName name="A125849898R_Latest">Data6!$U$19</definedName>
    <definedName name="A125849902V">Data5!$G$1:$G$10,Data5!$G$11:$G$19</definedName>
    <definedName name="A125849902V_Data">Data5!$G$11:$G$19</definedName>
    <definedName name="A125849902V_Latest">Data5!$G$19</definedName>
    <definedName name="A125849906C">Data5!$BU$1:$BU$10,Data5!$BU$11:$BU$19</definedName>
    <definedName name="A125849906C_Data">Data5!$BU$11:$BU$19</definedName>
    <definedName name="A125849906C_Latest">Data5!$BU$19</definedName>
    <definedName name="A125849910V">Data4!$HS$1:$HS$10,Data4!$HS$11:$HS$19</definedName>
    <definedName name="A125849910V_Data">Data4!$HS$11:$HS$19</definedName>
    <definedName name="A125849910V_Latest">Data4!$HS$19</definedName>
    <definedName name="A125849914C">Data4!$GL$1:$GL$10,Data4!$GL$11:$GL$19</definedName>
    <definedName name="A125849914C_Data">Data4!$GL$11:$GL$19</definedName>
    <definedName name="A125849914C_Latest">Data4!$GL$19</definedName>
    <definedName name="A125849918L">Data5!$EL$1:$EL$10,Data5!$EL$11:$EL$19</definedName>
    <definedName name="A125849918L_Data">Data5!$EL$11:$EL$19</definedName>
    <definedName name="A125849918L_Latest">Data5!$EL$19</definedName>
    <definedName name="A125849922C">Data5!$DE$1:$DE$10,Data5!$DE$11:$DE$19</definedName>
    <definedName name="A125849922C_Data">Data5!$DE$11:$DE$19</definedName>
    <definedName name="A125849922C_Latest">Data5!$DE$19</definedName>
    <definedName name="A125849926L">Data5!$GZ$1:$GZ$10,Data5!$GZ$11:$GZ$19</definedName>
    <definedName name="A125849926L_Data">Data5!$GZ$11:$GZ$19</definedName>
    <definedName name="A125849926L_Latest">Data5!$GZ$19</definedName>
    <definedName name="A125849930C">Data6!$BE$1:$BE$10,Data6!$BE$11:$BE$19</definedName>
    <definedName name="A125849930C_Data">Data6!$BE$11:$BE$19</definedName>
    <definedName name="A125849930C_Latest">Data6!$BE$19</definedName>
    <definedName name="A125849934L">Data6!$CL$1:$CL$10,Data6!$CL$11:$CL$19</definedName>
    <definedName name="A125849934L_Data">Data6!$CL$11:$CL$19</definedName>
    <definedName name="A125849934L_Latest">Data6!$CL$19</definedName>
    <definedName name="A125849938W">Data6!$DS$1:$DS$10,Data6!$DS$11:$DS$19</definedName>
    <definedName name="A125849938W_Data">Data6!$DS$11:$DS$19</definedName>
    <definedName name="A125849938W_Latest">Data6!$DS$19</definedName>
    <definedName name="A125849942L">Data5!$AQ$1:$AQ$10,Data5!$AQ$11:$AQ$19</definedName>
    <definedName name="A125849942L_Data">Data5!$AQ$11:$AQ$19</definedName>
    <definedName name="A125849942L_Latest">Data5!$AQ$19</definedName>
    <definedName name="A125849946W">Data5!$FS$1:$FS$10,Data5!$FS$11:$FS$19</definedName>
    <definedName name="A125849946W_Data">Data5!$FS$11:$FS$19</definedName>
    <definedName name="A125849946W_Latest">Data5!$FS$19</definedName>
    <definedName name="A125849950L">Data5!$IG$1:$IG$10,Data5!$IG$11:$IG$19</definedName>
    <definedName name="A125849950L_Data">Data5!$IG$11:$IG$19</definedName>
    <definedName name="A125849950L_Latest">Data5!$IG$19</definedName>
    <definedName name="A125849954W">Data6!$X$1:$X$10,Data6!$X$11:$X$19</definedName>
    <definedName name="A125849954W_Data">Data6!$X$11:$X$19</definedName>
    <definedName name="A125849954W_Latest">Data6!$X$19</definedName>
    <definedName name="A125849958F">Data5!$J$1:$J$10,Data5!$J$11:$J$19</definedName>
    <definedName name="A125849958F_Data">Data5!$J$11:$J$19</definedName>
    <definedName name="A125849958F_Latest">Data5!$J$19</definedName>
    <definedName name="A125849962W">Data5!$BX$1:$BX$10,Data5!$BX$11:$BX$19</definedName>
    <definedName name="A125849962W_Data">Data5!$BX$11:$BX$19</definedName>
    <definedName name="A125849962W_Latest">Data5!$BX$19</definedName>
    <definedName name="A125849966F">Data4!$HV$1:$HV$10,Data4!$HV$11:$HV$19</definedName>
    <definedName name="A125849966F_Data">Data4!$HV$11:$HV$19</definedName>
    <definedName name="A125849966F_Latest">Data4!$HV$19</definedName>
    <definedName name="A125849970W">Data4!$GO$1:$GO$10,Data4!$GO$11:$GO$19</definedName>
    <definedName name="A125849970W_Data">Data4!$GO$11:$GO$19</definedName>
    <definedName name="A125849970W_Latest">Data4!$GO$19</definedName>
    <definedName name="A125849974F">Data5!$EO$1:$EO$10,Data5!$EO$11:$EO$19</definedName>
    <definedName name="A125849974F_Data">Data5!$EO$11:$EO$19</definedName>
    <definedName name="A125849974F_Latest">Data5!$EO$19</definedName>
    <definedName name="A125849978R">Data5!$DH$1:$DH$10,Data5!$DH$11:$DH$19</definedName>
    <definedName name="A125849978R_Data">Data5!$DH$11:$DH$19</definedName>
    <definedName name="A125849978R_Latest">Data5!$DH$19</definedName>
    <definedName name="A125849982F">Data5!$HC$1:$HC$10,Data5!$HC$11:$HC$19</definedName>
    <definedName name="A125849982F_Data">Data5!$HC$11:$HC$19</definedName>
    <definedName name="A125849982F_Latest">Data5!$HC$19</definedName>
    <definedName name="A125849986R">Data6!$BH$1:$BH$10,Data6!$BH$11:$BH$19</definedName>
    <definedName name="A125849986R_Data">Data6!$BH$11:$BH$19</definedName>
    <definedName name="A125849986R_Latest">Data6!$BH$19</definedName>
    <definedName name="A125849990F">Data6!$CO$1:$CO$10,Data6!$CO$11:$CO$19</definedName>
    <definedName name="A125849990F_Data">Data6!$CO$11:$CO$19</definedName>
    <definedName name="A125849990F_Latest">Data6!$CO$19</definedName>
    <definedName name="A125849994R">Data6!$DV$1:$DV$10,Data6!$DV$11:$DV$19</definedName>
    <definedName name="A125849994R_Data">Data6!$DV$11:$DV$19</definedName>
    <definedName name="A125849994R_Latest">Data6!$DV$19</definedName>
    <definedName name="A125849998X">Data5!$AT$1:$AT$10,Data5!$AT$11:$AT$19</definedName>
    <definedName name="A125849998X_Data">Data5!$AT$11:$AT$19</definedName>
    <definedName name="A125849998X_Latest">Data5!$AT$19</definedName>
    <definedName name="A125850002K">Data5!$FV$1:$FV$10,Data5!$FV$11:$FV$19</definedName>
    <definedName name="A125850002K_Data">Data5!$FV$11:$FV$19</definedName>
    <definedName name="A125850002K_Latest">Data5!$FV$19</definedName>
    <definedName name="A125850006V">Data5!$IJ$1:$IJ$10,Data5!$IJ$11:$IJ$19</definedName>
    <definedName name="A125850006V_Data">Data5!$IJ$11:$IJ$19</definedName>
    <definedName name="A125850006V_Latest">Data5!$IJ$19</definedName>
    <definedName name="A125850010K">Data6!$AA$1:$AA$10,Data6!$AA$11:$AA$19</definedName>
    <definedName name="A125850010K_Data">Data6!$AA$11:$AA$19</definedName>
    <definedName name="A125850010K_Latest">Data6!$AA$19</definedName>
    <definedName name="A125850014V">Data5!$M$1:$M$10,Data5!$M$11:$M$19</definedName>
    <definedName name="A125850014V_Data">Data5!$M$11:$M$19</definedName>
    <definedName name="A125850014V_Latest">Data5!$M$19</definedName>
    <definedName name="A125850018C">Data5!$CA$1:$CA$10,Data5!$CA$11:$CA$19</definedName>
    <definedName name="A125850018C_Data">Data5!$CA$11:$CA$19</definedName>
    <definedName name="A125850018C_Latest">Data5!$CA$19</definedName>
    <definedName name="A125850022V">Data4!$IE$1:$IE$10,Data4!$IE$11:$IE$19</definedName>
    <definedName name="A125850022V_Data">Data4!$IE$11:$IE$19</definedName>
    <definedName name="A125850022V_Latest">Data4!$IE$19</definedName>
    <definedName name="A125850026C">Data4!$GX$1:$GX$10,Data4!$GX$11:$GX$19</definedName>
    <definedName name="A125850026C_Data">Data4!$GX$11:$GX$19</definedName>
    <definedName name="A125850026C_Latest">Data4!$GX$19</definedName>
    <definedName name="A125850030V">Data5!$EX$1:$EX$10,Data5!$EX$11:$EX$19</definedName>
    <definedName name="A125850030V_Data">Data5!$EX$11:$EX$19</definedName>
    <definedName name="A125850030V_Latest">Data5!$EX$19</definedName>
    <definedName name="A125850034C">Data5!$DQ$1:$DQ$10,Data5!$DQ$11:$DQ$19</definedName>
    <definedName name="A125850034C_Data">Data5!$DQ$11:$DQ$19</definedName>
    <definedName name="A125850034C_Latest">Data5!$DQ$19</definedName>
    <definedName name="A125850038L">Data5!$HL$1:$HL$10,Data5!$HL$11:$HL$19</definedName>
    <definedName name="A125850038L_Data">Data5!$HL$11:$HL$19</definedName>
    <definedName name="A125850038L_Latest">Data5!$HL$19</definedName>
    <definedName name="A125850042C">Data6!$BQ$1:$BQ$10,Data6!$BQ$11:$BQ$19</definedName>
    <definedName name="A125850042C_Data">Data6!$BQ$11:$BQ$19</definedName>
    <definedName name="A125850042C_Latest">Data6!$BQ$19</definedName>
    <definedName name="A125850046L">Data6!$CX$1:$CX$10,Data6!$CX$11:$CX$19</definedName>
    <definedName name="A125850046L_Data">Data6!$CX$11:$CX$19</definedName>
    <definedName name="A125850046L_Latest">Data6!$CX$19</definedName>
    <definedName name="A125850050C">Data6!$EE$1:$EE$10,Data6!$EE$11:$EE$19</definedName>
    <definedName name="A125850050C_Data">Data6!$EE$11:$EE$19</definedName>
    <definedName name="A125850050C_Latest">Data6!$EE$19</definedName>
    <definedName name="A125850054L">Data5!$BC$1:$BC$10,Data5!$BC$11:$BC$19</definedName>
    <definedName name="A125850054L_Data">Data5!$BC$11:$BC$19</definedName>
    <definedName name="A125850054L_Latest">Data5!$BC$19</definedName>
    <definedName name="A125850058W">Data5!$GE$1:$GE$10,Data5!$GE$11:$GE$19</definedName>
    <definedName name="A125850058W_Data">Data5!$GE$11:$GE$19</definedName>
    <definedName name="A125850058W_Latest">Data5!$GE$19</definedName>
    <definedName name="A125850062L">Data6!$C$1:$C$10,Data6!$C$11:$C$19</definedName>
    <definedName name="A125850062L_Data">Data6!$C$11:$C$19</definedName>
    <definedName name="A125850062L_Latest">Data6!$C$19</definedName>
    <definedName name="A125850066W">Data6!$AJ$1:$AJ$10,Data6!$AJ$11:$AJ$19</definedName>
    <definedName name="A125850066W_Data">Data6!$AJ$11:$AJ$19</definedName>
    <definedName name="A125850066W_Latest">Data6!$AJ$19</definedName>
    <definedName name="A125850070L">Data5!$V$1:$V$10,Data5!$V$11:$V$19</definedName>
    <definedName name="A125850070L_Data">Data5!$V$11:$V$19</definedName>
    <definedName name="A125850070L_Latest">Data5!$V$19</definedName>
    <definedName name="A125850074W">Data5!$CJ$1:$CJ$10,Data5!$CJ$11:$CJ$19</definedName>
    <definedName name="A125850074W_Data">Data5!$CJ$11:$CJ$19</definedName>
    <definedName name="A125850074W_Latest">Data5!$CJ$19</definedName>
    <definedName name="A125850078F">Data4!$HD$1:$HD$10,Data4!$HD$11:$HD$19</definedName>
    <definedName name="A125850078F_Data">Data4!$HD$11:$HD$19</definedName>
    <definedName name="A125850078F_Latest">Data4!$HD$19</definedName>
    <definedName name="A125850082W">Data4!$FW$1:$FW$10,Data4!$FW$11:$FW$19</definedName>
    <definedName name="A125850082W_Data">Data4!$FW$11:$FW$19</definedName>
    <definedName name="A125850082W_Latest">Data4!$FW$19</definedName>
    <definedName name="A125850086F">Data5!$DW$1:$DW$10,Data5!$DW$11:$DW$19</definedName>
    <definedName name="A125850086F_Data">Data5!$DW$11:$DW$19</definedName>
    <definedName name="A125850086F_Latest">Data5!$DW$19</definedName>
    <definedName name="A125850090W">Data5!$CP$1:$CP$10,Data5!$CP$11:$CP$19</definedName>
    <definedName name="A125850090W_Data">Data5!$CP$11:$CP$19</definedName>
    <definedName name="A125850090W_Latest">Data5!$CP$19</definedName>
    <definedName name="A125850094F">Data5!$GK$1:$GK$10,Data5!$GK$11:$GK$19</definedName>
    <definedName name="A125850094F_Data">Data5!$GK$11:$GK$19</definedName>
    <definedName name="A125850094F_Latest">Data5!$GK$19</definedName>
    <definedName name="A125850098R">Data6!$AP$1:$AP$10,Data6!$AP$11:$AP$19</definedName>
    <definedName name="A125850098R_Data">Data6!$AP$11:$AP$19</definedName>
    <definedName name="A125850098R_Latest">Data6!$AP$19</definedName>
    <definedName name="A125850102V">Data6!$BW$1:$BW$10,Data6!$BW$11:$BW$19</definedName>
    <definedName name="A125850102V_Data">Data6!$BW$11:$BW$19</definedName>
    <definedName name="A125850102V_Latest">Data6!$BW$19</definedName>
    <definedName name="A125850106C">Data6!$DD$1:$DD$10,Data6!$DD$11:$DD$19</definedName>
    <definedName name="A125850106C_Data">Data6!$DD$11:$DD$19</definedName>
    <definedName name="A125850106C_Latest">Data6!$DD$19</definedName>
    <definedName name="A125850110V">Data5!$AB$1:$AB$10,Data5!$AB$11:$AB$19</definedName>
    <definedName name="A125850110V_Data">Data5!$AB$11:$AB$19</definedName>
    <definedName name="A125850110V_Latest">Data5!$AB$19</definedName>
    <definedName name="A125850114C">Data5!$FD$1:$FD$10,Data5!$FD$11:$FD$19</definedName>
    <definedName name="A125850114C_Data">Data5!$FD$11:$FD$19</definedName>
    <definedName name="A125850114C_Latest">Data5!$FD$19</definedName>
    <definedName name="A125850118L">Data5!$HR$1:$HR$10,Data5!$HR$11:$HR$19</definedName>
    <definedName name="A125850118L_Data">Data5!$HR$11:$HR$19</definedName>
    <definedName name="A125850118L_Latest">Data5!$HR$19</definedName>
    <definedName name="A125850122C">Data6!$I$1:$I$10,Data6!$I$11:$I$19</definedName>
    <definedName name="A125850122C_Data">Data6!$I$11:$I$19</definedName>
    <definedName name="A125850122C_Latest">Data6!$I$19</definedName>
    <definedName name="A125850126L">Data4!$IK$1:$IK$10,Data4!$IK$11:$IK$19</definedName>
    <definedName name="A125850126L_Data">Data4!$IK$11:$IK$19</definedName>
    <definedName name="A125850126L_Latest">Data4!$IK$19</definedName>
    <definedName name="A125850130C">Data5!$BI$1:$BI$10,Data5!$BI$11:$BI$19</definedName>
    <definedName name="A125850130C_Data">Data5!$BI$11:$BI$19</definedName>
    <definedName name="A125850130C_Latest">Data5!$BI$19</definedName>
    <definedName name="A125850134L">Data4!$HJ$1:$HJ$10,Data4!$HJ$11:$HJ$19</definedName>
    <definedName name="A125850134L_Data">Data4!$HJ$11:$HJ$19</definedName>
    <definedName name="A125850134L_Latest">Data4!$HJ$19</definedName>
    <definedName name="A125850138W">Data4!$GC$1:$GC$10,Data4!$GC$11:$GC$19</definedName>
    <definedName name="A125850138W_Data">Data4!$GC$11:$GC$19</definedName>
    <definedName name="A125850138W_Latest">Data4!$GC$19</definedName>
    <definedName name="A125850142L">Data5!$EC$1:$EC$10,Data5!$EC$11:$EC$19</definedName>
    <definedName name="A125850142L_Data">Data5!$EC$11:$EC$19</definedName>
    <definedName name="A125850142L_Latest">Data5!$EC$19</definedName>
    <definedName name="A125850146W">Data5!$CV$1:$CV$10,Data5!$CV$11:$CV$19</definedName>
    <definedName name="A125850146W_Data">Data5!$CV$11:$CV$19</definedName>
    <definedName name="A125850146W_Latest">Data5!$CV$19</definedName>
    <definedName name="A125850150L">Data5!$GQ$1:$GQ$10,Data5!$GQ$11:$GQ$19</definedName>
    <definedName name="A125850150L_Data">Data5!$GQ$11:$GQ$19</definedName>
    <definedName name="A125850150L_Latest">Data5!$GQ$19</definedName>
    <definedName name="A125850154W">Data6!$AV$1:$AV$10,Data6!$AV$11:$AV$19</definedName>
    <definedName name="A125850154W_Data">Data6!$AV$11:$AV$19</definedName>
    <definedName name="A125850154W_Latest">Data6!$AV$19</definedName>
    <definedName name="A125850158F">Data6!$CC$1:$CC$10,Data6!$CC$11:$CC$19</definedName>
    <definedName name="A125850158F_Data">Data6!$CC$11:$CC$19</definedName>
    <definedName name="A125850158F_Latest">Data6!$CC$19</definedName>
    <definedName name="A125850162W">Data6!$DJ$1:$DJ$10,Data6!$DJ$11:$DJ$19</definedName>
    <definedName name="A125850162W_Data">Data6!$DJ$11:$DJ$19</definedName>
    <definedName name="A125850162W_Latest">Data6!$DJ$19</definedName>
    <definedName name="A125850166F">Data5!$AH$1:$AH$10,Data5!$AH$11:$AH$19</definedName>
    <definedName name="A125850166F_Data">Data5!$AH$11:$AH$19</definedName>
    <definedName name="A125850166F_Latest">Data5!$AH$19</definedName>
    <definedName name="A125850170W">Data5!$FJ$1:$FJ$10,Data5!$FJ$11:$FJ$19</definedName>
    <definedName name="A125850170W_Data">Data5!$FJ$11:$FJ$19</definedName>
    <definedName name="A125850170W_Latest">Data5!$FJ$19</definedName>
    <definedName name="A125850174F">Data5!$HX$1:$HX$10,Data5!$HX$11:$HX$19</definedName>
    <definedName name="A125850174F_Data">Data5!$HX$11:$HX$19</definedName>
    <definedName name="A125850174F_Latest">Data5!$HX$19</definedName>
    <definedName name="A125850178R">Data6!$O$1:$O$10,Data6!$O$11:$O$19</definedName>
    <definedName name="A125850178R_Data">Data6!$O$11:$O$19</definedName>
    <definedName name="A125850178R_Latest">Data6!$O$19</definedName>
    <definedName name="A125850182F">Data4!$IQ$1:$IQ$10,Data4!$IQ$11:$IQ$19</definedName>
    <definedName name="A125850182F_Data">Data4!$IQ$11:$IQ$19</definedName>
    <definedName name="A125850182F_Latest">Data4!$IQ$19</definedName>
    <definedName name="A125850186R">Data5!$BO$1:$BO$10,Data5!$BO$11:$BO$19</definedName>
    <definedName name="A125850186R_Data">Data5!$BO$11:$BO$19</definedName>
    <definedName name="A125850186R_Latest">Data5!$BO$19</definedName>
    <definedName name="A125850190F">Data4!$HM$1:$HM$10,Data4!$HM$11:$HM$19</definedName>
    <definedName name="A125850190F_Data">Data4!$HM$11:$HM$19</definedName>
    <definedName name="A125850190F_Latest">Data4!$HM$19</definedName>
    <definedName name="A125850194R">Data4!$GF$1:$GF$10,Data4!$GF$11:$GF$19</definedName>
    <definedName name="A125850194R_Data">Data4!$GF$11:$GF$19</definedName>
    <definedName name="A125850194R_Latest">Data4!$GF$19</definedName>
    <definedName name="A125850198X">Data5!$EF$1:$EF$10,Data5!$EF$11:$EF$19</definedName>
    <definedName name="A125850198X_Data">Data5!$EF$11:$EF$19</definedName>
    <definedName name="A125850198X_Latest">Data5!$EF$19</definedName>
    <definedName name="A125850202C">Data5!$CY$1:$CY$10,Data5!$CY$11:$CY$19</definedName>
    <definedName name="A125850202C_Data">Data5!$CY$11:$CY$19</definedName>
    <definedName name="A125850202C_Latest">Data5!$CY$19</definedName>
    <definedName name="A125850206L">Data5!$GT$1:$GT$10,Data5!$GT$11:$GT$19</definedName>
    <definedName name="A125850206L_Data">Data5!$GT$11:$GT$19</definedName>
    <definedName name="A125850206L_Latest">Data5!$GT$19</definedName>
    <definedName name="A125850210C">Data6!$AY$1:$AY$10,Data6!$AY$11:$AY$19</definedName>
    <definedName name="A125850210C_Data">Data6!$AY$11:$AY$19</definedName>
    <definedName name="A125850210C_Latest">Data6!$AY$19</definedName>
    <definedName name="A125850214L">Data6!$CF$1:$CF$10,Data6!$CF$11:$CF$19</definedName>
    <definedName name="A125850214L_Data">Data6!$CF$11:$CF$19</definedName>
    <definedName name="A125850214L_Latest">Data6!$CF$19</definedName>
    <definedName name="A125850218W">Data6!$DM$1:$DM$10,Data6!$DM$11:$DM$19</definedName>
    <definedName name="A125850218W_Data">Data6!$DM$11:$DM$19</definedName>
    <definedName name="A125850218W_Latest">Data6!$DM$19</definedName>
    <definedName name="A125850222L">Data5!$AK$1:$AK$10,Data5!$AK$11:$AK$19</definedName>
    <definedName name="A125850222L_Data">Data5!$AK$11:$AK$19</definedName>
    <definedName name="A125850222L_Latest">Data5!$AK$19</definedName>
    <definedName name="A125850226W">Data5!$FM$1:$FM$10,Data5!$FM$11:$FM$19</definedName>
    <definedName name="A125850226W_Data">Data5!$FM$11:$FM$19</definedName>
    <definedName name="A125850226W_Latest">Data5!$FM$19</definedName>
    <definedName name="A125850230L">Data5!$IA$1:$IA$10,Data5!$IA$11:$IA$19</definedName>
    <definedName name="A125850230L_Data">Data5!$IA$11:$IA$19</definedName>
    <definedName name="A125850230L_Latest">Data5!$IA$19</definedName>
    <definedName name="A125850234W">Data6!$R$1:$R$10,Data6!$R$11:$R$19</definedName>
    <definedName name="A125850234W_Data">Data6!$R$11:$R$19</definedName>
    <definedName name="A125850234W_Latest">Data6!$R$19</definedName>
    <definedName name="A125850238F">Data5!$D$1:$D$10,Data5!$D$11:$D$19</definedName>
    <definedName name="A125850238F_Data">Data5!$D$11:$D$19</definedName>
    <definedName name="A125850238F_Latest">Data5!$D$19</definedName>
    <definedName name="A125850242W">Data5!$BR$1:$BR$10,Data5!$BR$11:$BR$19</definedName>
    <definedName name="A125850242W_Data">Data5!$BR$11:$BR$19</definedName>
    <definedName name="A125850242W_Latest">Data5!$BR$19</definedName>
    <definedName name="A125850246F">Data4!$IB$1:$IB$10,Data4!$IB$11:$IB$19</definedName>
    <definedName name="A125850246F_Data">Data4!$IB$11:$IB$19</definedName>
    <definedName name="A125850246F_Latest">Data4!$IB$19</definedName>
    <definedName name="A125850250W">Data4!$GU$1:$GU$10,Data4!$GU$11:$GU$19</definedName>
    <definedName name="A125850250W_Data">Data4!$GU$11:$GU$19</definedName>
    <definedName name="A125850250W_Latest">Data4!$GU$19</definedName>
    <definedName name="A125850254F">Data5!$EU$1:$EU$10,Data5!$EU$11:$EU$19</definedName>
    <definedName name="A125850254F_Data">Data5!$EU$11:$EU$19</definedName>
    <definedName name="A125850254F_Latest">Data5!$EU$19</definedName>
    <definedName name="A125850258R">Data5!$DN$1:$DN$10,Data5!$DN$11:$DN$19</definedName>
    <definedName name="A125850258R_Data">Data5!$DN$11:$DN$19</definedName>
    <definedName name="A125850258R_Latest">Data5!$DN$19</definedName>
    <definedName name="A125850262F">Data5!$HI$1:$HI$10,Data5!$HI$11:$HI$19</definedName>
    <definedName name="A125850262F_Data">Data5!$HI$11:$HI$19</definedName>
    <definedName name="A125850262F_Latest">Data5!$HI$19</definedName>
    <definedName name="A125850266R">Data6!$BN$1:$BN$10,Data6!$BN$11:$BN$19</definedName>
    <definedName name="A125850266R_Data">Data6!$BN$11:$BN$19</definedName>
    <definedName name="A125850266R_Latest">Data6!$BN$19</definedName>
    <definedName name="A125850270F">Data6!$CU$1:$CU$10,Data6!$CU$11:$CU$19</definedName>
    <definedName name="A125850270F_Data">Data6!$CU$11:$CU$19</definedName>
    <definedName name="A125850270F_Latest">Data6!$CU$19</definedName>
    <definedName name="A125850274R">Data6!$EB$1:$EB$10,Data6!$EB$11:$EB$19</definedName>
    <definedName name="A125850274R_Data">Data6!$EB$11:$EB$19</definedName>
    <definedName name="A125850274R_Latest">Data6!$EB$19</definedName>
    <definedName name="A125850278X">Data5!$AZ$1:$AZ$10,Data5!$AZ$11:$AZ$19</definedName>
    <definedName name="A125850278X_Data">Data5!$AZ$11:$AZ$19</definedName>
    <definedName name="A125850278X_Latest">Data5!$AZ$19</definedName>
    <definedName name="A125850282R">Data5!$GB$1:$GB$10,Data5!$GB$11:$GB$19</definedName>
    <definedName name="A125850282R_Data">Data5!$GB$11:$GB$19</definedName>
    <definedName name="A125850282R_Latest">Data5!$GB$19</definedName>
    <definedName name="A125850286X">Data5!$IP$1:$IP$10,Data5!$IP$11:$IP$19</definedName>
    <definedName name="A125850286X_Data">Data5!$IP$11:$IP$19</definedName>
    <definedName name="A125850286X_Latest">Data5!$IP$19</definedName>
    <definedName name="A125850290R">Data6!$AG$1:$AG$10,Data6!$AG$11:$AG$19</definedName>
    <definedName name="A125850290R_Data">Data6!$AG$11:$AG$19</definedName>
    <definedName name="A125850290R_Latest">Data6!$AG$19</definedName>
    <definedName name="A125850294X">Data5!$S$1:$S$10,Data5!$S$11:$S$19</definedName>
    <definedName name="A125850294X_Data">Data5!$S$11:$S$19</definedName>
    <definedName name="A125850294X_Latest">Data5!$S$19</definedName>
    <definedName name="A125850298J">Data5!$CG$1:$CG$10,Data5!$CG$11:$CG$19</definedName>
    <definedName name="A125850298J_Data">Data5!$CG$11:$CG$19</definedName>
    <definedName name="A125850298J_Latest">Data5!$CG$19</definedName>
    <definedName name="A125850302L">Data4!$HA$1:$HA$10,Data4!$HA$11:$HA$19</definedName>
    <definedName name="A125850302L_Data">Data4!$HA$11:$HA$19</definedName>
    <definedName name="A125850302L_Latest">Data4!$HA$19</definedName>
    <definedName name="A125850306W">Data4!$FT$1:$FT$10,Data4!$FT$11:$FT$19</definedName>
    <definedName name="A125850306W_Data">Data4!$FT$11:$FT$19</definedName>
    <definedName name="A125850306W_Latest">Data4!$FT$19</definedName>
    <definedName name="A125850310L">Data5!$DT$1:$DT$10,Data5!$DT$11:$DT$19</definedName>
    <definedName name="A125850310L_Data">Data5!$DT$11:$DT$19</definedName>
    <definedName name="A125850310L_Latest">Data5!$DT$19</definedName>
    <definedName name="A125850314W">Data5!$CM$1:$CM$10,Data5!$CM$11:$CM$19</definedName>
    <definedName name="A125850314W_Data">Data5!$CM$11:$CM$19</definedName>
    <definedName name="A125850314W_Latest">Data5!$CM$19</definedName>
    <definedName name="A125850318F">Data5!$GH$1:$GH$10,Data5!$GH$11:$GH$19</definedName>
    <definedName name="A125850318F_Data">Data5!$GH$11:$GH$19</definedName>
    <definedName name="A125850318F_Latest">Data5!$GH$19</definedName>
    <definedName name="A125850322W">Data6!$AM$1:$AM$10,Data6!$AM$11:$AM$19</definedName>
    <definedName name="A125850322W_Data">Data6!$AM$11:$AM$19</definedName>
    <definedName name="A125850322W_Latest">Data6!$AM$19</definedName>
    <definedName name="A125850326F">Data6!$BT$1:$BT$10,Data6!$BT$11:$BT$19</definedName>
    <definedName name="A125850326F_Data">Data6!$BT$11:$BT$19</definedName>
    <definedName name="A125850326F_Latest">Data6!$BT$19</definedName>
    <definedName name="A125850330W">Data6!$DA$1:$DA$10,Data6!$DA$11:$DA$19</definedName>
    <definedName name="A125850330W_Data">Data6!$DA$11:$DA$19</definedName>
    <definedName name="A125850330W_Latest">Data6!$DA$19</definedName>
    <definedName name="A125850334F">Data5!$Y$1:$Y$10,Data5!$Y$11:$Y$19</definedName>
    <definedName name="A125850334F_Data">Data5!$Y$11:$Y$19</definedName>
    <definedName name="A125850334F_Latest">Data5!$Y$19</definedName>
    <definedName name="A125850338R">Data5!$FA$1:$FA$10,Data5!$FA$11:$FA$19</definedName>
    <definedName name="A125850338R_Data">Data5!$FA$11:$FA$19</definedName>
    <definedName name="A125850338R_Latest">Data5!$FA$19</definedName>
    <definedName name="A125850342F">Data5!$HO$1:$HO$10,Data5!$HO$11:$HO$19</definedName>
    <definedName name="A125850342F_Data">Data5!$HO$11:$HO$19</definedName>
    <definedName name="A125850342F_Latest">Data5!$HO$19</definedName>
    <definedName name="A125850346R">Data6!$F$1:$F$10,Data6!$F$11:$F$19</definedName>
    <definedName name="A125850346R_Data">Data6!$F$11:$F$19</definedName>
    <definedName name="A125850346R_Latest">Data6!$F$19</definedName>
    <definedName name="A125850350F">Data4!$IH$1:$IH$10,Data4!$IH$11:$IH$19</definedName>
    <definedName name="A125850350F_Data">Data4!$IH$11:$IH$19</definedName>
    <definedName name="A125850350F_Latest">Data4!$IH$19</definedName>
    <definedName name="A125850354R">Data5!$BF$1:$BF$10,Data5!$BF$11:$BF$19</definedName>
    <definedName name="A125850354R_Data">Data5!$BF$11:$BF$19</definedName>
    <definedName name="A125850354R_Latest">Data5!$BF$19</definedName>
    <definedName name="A125855286R">Data10!$DO$1:$DO$10,Data10!$DO$11:$DO$19</definedName>
    <definedName name="A125855286R_Data">Data10!$DO$11:$DO$19</definedName>
    <definedName name="A125855286R_Latest">Data10!$DO$19</definedName>
    <definedName name="A125855290F">Data10!$CH$1:$CH$10,Data10!$CH$11:$CH$19</definedName>
    <definedName name="A125855290F_Data">Data10!$CH$11:$CH$19</definedName>
    <definedName name="A125855290F_Latest">Data10!$CH$19</definedName>
    <definedName name="A125855294R">Data11!$AH$1:$AH$10,Data11!$AH$11:$AH$19</definedName>
    <definedName name="A125855294R_Data">Data11!$AH$11:$AH$19</definedName>
    <definedName name="A125855294R_Latest">Data11!$AH$19</definedName>
    <definedName name="A125855298X">Data10!$IQ$1:$IQ$10,Data10!$IQ$11:$IQ$19</definedName>
    <definedName name="A125855298X_Data">Data10!$IQ$11:$IQ$19</definedName>
    <definedName name="A125855298X_Latest">Data10!$IQ$19</definedName>
    <definedName name="A125855302C">Data11!$CV$1:$CV$10,Data11!$CV$11:$CV$19</definedName>
    <definedName name="A125855302C_Data">Data11!$CV$11:$CV$19</definedName>
    <definedName name="A125855302C_Latest">Data11!$CV$19</definedName>
    <definedName name="A125855306L">Data11!$GQ$1:$GQ$10,Data11!$GQ$11:$GQ$19</definedName>
    <definedName name="A125855306L_Data">Data11!$GQ$11:$GQ$19</definedName>
    <definedName name="A125855306L_Latest">Data11!$GQ$19</definedName>
    <definedName name="A125855310C">Data11!$HX$1:$HX$10,Data11!$HX$11:$HX$19</definedName>
    <definedName name="A125855310C_Data">Data11!$HX$11:$HX$19</definedName>
    <definedName name="A125855310C_Latest">Data11!$HX$19</definedName>
    <definedName name="A125855314L">Data12!$O$1:$O$10,Data12!$O$11:$O$19</definedName>
    <definedName name="A125855314L_Data">Data12!$O$11:$O$19</definedName>
    <definedName name="A125855314L_Latest">Data12!$O$19</definedName>
    <definedName name="A125855318W">Data10!$GC$1:$GC$10,Data10!$GC$11:$GC$19</definedName>
    <definedName name="A125855318W_Data">Data10!$GC$11:$GC$19</definedName>
    <definedName name="A125855318W_Latest">Data10!$GC$19</definedName>
    <definedName name="A125855322L">Data11!$BO$1:$BO$10,Data11!$BO$11:$BO$19</definedName>
    <definedName name="A125855322L_Data">Data11!$BO$11:$BO$19</definedName>
    <definedName name="A125855322L_Latest">Data11!$BO$19</definedName>
    <definedName name="A125855326W">Data11!$EC$1:$EC$10,Data11!$EC$11:$EC$19</definedName>
    <definedName name="A125855326W_Data">Data11!$EC$11:$EC$19</definedName>
    <definedName name="A125855326W_Latest">Data11!$EC$19</definedName>
    <definedName name="A125855330L">Data11!$FJ$1:$FJ$10,Data11!$FJ$11:$FJ$19</definedName>
    <definedName name="A125855330L_Data">Data11!$FJ$11:$FJ$19</definedName>
    <definedName name="A125855330L_Latest">Data11!$FJ$19</definedName>
    <definedName name="A125855334W">Data10!$EV$1:$EV$10,Data10!$EV$11:$EV$19</definedName>
    <definedName name="A125855334W_Data">Data10!$EV$11:$EV$19</definedName>
    <definedName name="A125855334W_Latest">Data10!$EV$19</definedName>
    <definedName name="A125855338F">Data10!$HJ$1:$HJ$10,Data10!$HJ$11:$HJ$19</definedName>
    <definedName name="A125855338F_Data">Data10!$HJ$11:$HJ$19</definedName>
    <definedName name="A125855338F_Latest">Data10!$HJ$19</definedName>
    <definedName name="A125855342W">Data10!$CW$1:$CW$10,Data10!$CW$11:$CW$19</definedName>
    <definedName name="A125855342W_Data">Data10!$CW$11:$CW$19</definedName>
    <definedName name="A125855342W_Latest">Data10!$CW$19</definedName>
    <definedName name="A125855346F">Data10!$BP$1:$BP$10,Data10!$BP$11:$BP$19</definedName>
    <definedName name="A125855346F_Data">Data10!$BP$11:$BP$19</definedName>
    <definedName name="A125855346F_Latest">Data10!$BP$19</definedName>
    <definedName name="A125855350W">Data11!$P$1:$P$10,Data11!$P$11:$P$19</definedName>
    <definedName name="A125855350W_Data">Data11!$P$11:$P$19</definedName>
    <definedName name="A125855350W_Latest">Data11!$P$19</definedName>
    <definedName name="A125855354F">Data10!$HY$1:$HY$10,Data10!$HY$11:$HY$19</definedName>
    <definedName name="A125855354F_Data">Data10!$HY$11:$HY$19</definedName>
    <definedName name="A125855354F_Latest">Data10!$HY$19</definedName>
    <definedName name="A125855358R">Data11!$CD$1:$CD$10,Data11!$CD$11:$CD$19</definedName>
    <definedName name="A125855358R_Data">Data11!$CD$11:$CD$19</definedName>
    <definedName name="A125855358R_Latest">Data11!$CD$19</definedName>
    <definedName name="A125855362F">Data11!$FY$1:$FY$10,Data11!$FY$11:$FY$19</definedName>
    <definedName name="A125855362F_Data">Data11!$FY$11:$FY$19</definedName>
    <definedName name="A125855362F_Latest">Data11!$FY$19</definedName>
    <definedName name="A125855366R">Data11!$HF$1:$HF$10,Data11!$HF$11:$HF$19</definedName>
    <definedName name="A125855366R_Data">Data11!$HF$11:$HF$19</definedName>
    <definedName name="A125855366R_Latest">Data11!$HF$19</definedName>
    <definedName name="A125855370F">Data11!$IM$1:$IM$10,Data11!$IM$11:$IM$19</definedName>
    <definedName name="A125855370F_Data">Data11!$IM$11:$IM$19</definedName>
    <definedName name="A125855370F_Latest">Data11!$IM$19</definedName>
    <definedName name="A125855374R">Data10!$FK$1:$FK$10,Data10!$FK$11:$FK$19</definedName>
    <definedName name="A125855374R_Data">Data10!$FK$11:$FK$19</definedName>
    <definedName name="A125855374R_Latest">Data10!$FK$19</definedName>
    <definedName name="A125855378X">Data11!$AW$1:$AW$10,Data11!$AW$11:$AW$19</definedName>
    <definedName name="A125855378X_Data">Data11!$AW$11:$AW$19</definedName>
    <definedName name="A125855378X_Latest">Data11!$AW$19</definedName>
    <definedName name="A125855382R">Data11!$DK$1:$DK$10,Data11!$DK$11:$DK$19</definedName>
    <definedName name="A125855382R_Data">Data11!$DK$11:$DK$19</definedName>
    <definedName name="A125855382R_Latest">Data11!$DK$19</definedName>
    <definedName name="A125855386X">Data11!$ER$1:$ER$10,Data11!$ER$11:$ER$19</definedName>
    <definedName name="A125855386X_Data">Data11!$ER$11:$ER$19</definedName>
    <definedName name="A125855386X_Latest">Data11!$ER$19</definedName>
    <definedName name="A125855390R">Data10!$ED$1:$ED$10,Data10!$ED$11:$ED$19</definedName>
    <definedName name="A125855390R_Data">Data10!$ED$11:$ED$19</definedName>
    <definedName name="A125855390R_Latest">Data10!$ED$19</definedName>
    <definedName name="A125855394X">Data10!$GR$1:$GR$10,Data10!$GR$11:$GR$19</definedName>
    <definedName name="A125855394X_Data">Data10!$GR$11:$GR$19</definedName>
    <definedName name="A125855394X_Latest">Data10!$GR$19</definedName>
    <definedName name="A125855398J">Data10!$DF$1:$DF$10,Data10!$DF$11:$DF$19</definedName>
    <definedName name="A125855398J_Data">Data10!$DF$11:$DF$19</definedName>
    <definedName name="A125855398J_Latest">Data10!$DF$19</definedName>
    <definedName name="A125855402L">Data10!$BY$1:$BY$10,Data10!$BY$11:$BY$19</definedName>
    <definedName name="A125855402L_Data">Data10!$BY$11:$BY$19</definedName>
    <definedName name="A125855402L_Latest">Data10!$BY$19</definedName>
    <definedName name="A125855406W">Data11!$Y$1:$Y$10,Data11!$Y$11:$Y$19</definedName>
    <definedName name="A125855406W_Data">Data11!$Y$11:$Y$19</definedName>
    <definedName name="A125855406W_Latest">Data11!$Y$19</definedName>
    <definedName name="A125855410L">Data10!$IH$1:$IH$10,Data10!$IH$11:$IH$19</definedName>
    <definedName name="A125855410L_Data">Data10!$IH$11:$IH$19</definedName>
    <definedName name="A125855410L_Latest">Data10!$IH$19</definedName>
    <definedName name="A125855414W">Data11!$CM$1:$CM$10,Data11!$CM$11:$CM$19</definedName>
    <definedName name="A125855414W_Data">Data11!$CM$11:$CM$19</definedName>
    <definedName name="A125855414W_Latest">Data11!$CM$19</definedName>
    <definedName name="A125855418F">Data11!$GH$1:$GH$10,Data11!$GH$11:$GH$19</definedName>
    <definedName name="A125855418F_Data">Data11!$GH$11:$GH$19</definedName>
    <definedName name="A125855418F_Latest">Data11!$GH$19</definedName>
    <definedName name="A125855422W">Data11!$HO$1:$HO$10,Data11!$HO$11:$HO$19</definedName>
    <definedName name="A125855422W_Data">Data11!$HO$11:$HO$19</definedName>
    <definedName name="A125855422W_Latest">Data11!$HO$19</definedName>
    <definedName name="A125855426F">Data12!$F$1:$F$10,Data12!$F$11:$F$19</definedName>
    <definedName name="A125855426F_Data">Data12!$F$11:$F$19</definedName>
    <definedName name="A125855426F_Latest">Data12!$F$19</definedName>
    <definedName name="A125855430W">Data10!$FT$1:$FT$10,Data10!$FT$11:$FT$19</definedName>
    <definedName name="A125855430W_Data">Data10!$FT$11:$FT$19</definedName>
    <definedName name="A125855430W_Latest">Data10!$FT$19</definedName>
    <definedName name="A125855434F">Data11!$BF$1:$BF$10,Data11!$BF$11:$BF$19</definedName>
    <definedName name="A125855434F_Data">Data11!$BF$11:$BF$19</definedName>
    <definedName name="A125855434F_Latest">Data11!$BF$19</definedName>
    <definedName name="A125855438R">Data11!$DT$1:$DT$10,Data11!$DT$11:$DT$19</definedName>
    <definedName name="A125855438R_Data">Data11!$DT$11:$DT$19</definedName>
    <definedName name="A125855438R_Latest">Data11!$DT$19</definedName>
    <definedName name="A125855442F">Data11!$FA$1:$FA$10,Data11!$FA$11:$FA$19</definedName>
    <definedName name="A125855442F_Data">Data11!$FA$11:$FA$19</definedName>
    <definedName name="A125855442F_Latest">Data11!$FA$19</definedName>
    <definedName name="A125855446R">Data10!$EM$1:$EM$10,Data10!$EM$11:$EM$19</definedName>
    <definedName name="A125855446R_Data">Data10!$EM$11:$EM$19</definedName>
    <definedName name="A125855446R_Latest">Data10!$EM$19</definedName>
    <definedName name="A125855450F">Data10!$HA$1:$HA$10,Data10!$HA$11:$HA$19</definedName>
    <definedName name="A125855450F_Data">Data10!$HA$11:$HA$19</definedName>
    <definedName name="A125855450F_Latest">Data10!$HA$19</definedName>
    <definedName name="A125855454R">Data10!$DI$1:$DI$10,Data10!$DI$11:$DI$19</definedName>
    <definedName name="A125855454R_Data">Data10!$DI$11:$DI$19</definedName>
    <definedName name="A125855454R_Latest">Data10!$DI$19</definedName>
    <definedName name="A125855458X">Data10!$CB$1:$CB$10,Data10!$CB$11:$CB$19</definedName>
    <definedName name="A125855458X_Data">Data10!$CB$11:$CB$19</definedName>
    <definedName name="A125855458X_Latest">Data10!$CB$19</definedName>
    <definedName name="A125855462R">Data11!$AB$1:$AB$10,Data11!$AB$11:$AB$19</definedName>
    <definedName name="A125855462R_Data">Data11!$AB$11:$AB$19</definedName>
    <definedName name="A125855462R_Latest">Data11!$AB$19</definedName>
    <definedName name="A125855466X">Data10!$IK$1:$IK$10,Data10!$IK$11:$IK$19</definedName>
    <definedName name="A125855466X_Data">Data10!$IK$11:$IK$19</definedName>
    <definedName name="A125855466X_Latest">Data10!$IK$19</definedName>
    <definedName name="A125855470R">Data11!$CP$1:$CP$10,Data11!$CP$11:$CP$19</definedName>
    <definedName name="A125855470R_Data">Data11!$CP$11:$CP$19</definedName>
    <definedName name="A125855470R_Latest">Data11!$CP$19</definedName>
    <definedName name="A125855474X">Data11!$GK$1:$GK$10,Data11!$GK$11:$GK$19</definedName>
    <definedName name="A125855474X_Data">Data11!$GK$11:$GK$19</definedName>
    <definedName name="A125855474X_Latest">Data11!$GK$19</definedName>
    <definedName name="A125855478J">Data11!$HR$1:$HR$10,Data11!$HR$11:$HR$19</definedName>
    <definedName name="A125855478J_Data">Data11!$HR$11:$HR$19</definedName>
    <definedName name="A125855478J_Latest">Data11!$HR$19</definedName>
    <definedName name="A125855482X">Data12!$I$1:$I$10,Data12!$I$11:$I$19</definedName>
    <definedName name="A125855482X_Data">Data12!$I$11:$I$19</definedName>
    <definedName name="A125855482X_Latest">Data12!$I$19</definedName>
    <definedName name="A125855486J">Data10!$FW$1:$FW$10,Data10!$FW$11:$FW$19</definedName>
    <definedName name="A125855486J_Data">Data10!$FW$11:$FW$19</definedName>
    <definedName name="A125855486J_Latest">Data10!$FW$19</definedName>
    <definedName name="A125855490X">Data11!$BI$1:$BI$10,Data11!$BI$11:$BI$19</definedName>
    <definedName name="A125855490X_Data">Data11!$BI$11:$BI$19</definedName>
    <definedName name="A125855490X_Latest">Data11!$BI$19</definedName>
    <definedName name="A125855494J">Data11!$DW$1:$DW$10,Data11!$DW$11:$DW$19</definedName>
    <definedName name="A125855494J_Data">Data11!$DW$11:$DW$19</definedName>
    <definedName name="A125855494J_Latest">Data11!$DW$19</definedName>
    <definedName name="A125855498T">Data11!$FD$1:$FD$10,Data11!$FD$11:$FD$19</definedName>
    <definedName name="A125855498T_Data">Data11!$FD$11:$FD$19</definedName>
    <definedName name="A125855498T_Latest">Data11!$FD$19</definedName>
    <definedName name="A125855502W">Data10!$EP$1:$EP$10,Data10!$EP$11:$EP$19</definedName>
    <definedName name="A125855502W_Data">Data10!$EP$11:$EP$19</definedName>
    <definedName name="A125855502W_Latest">Data10!$EP$19</definedName>
    <definedName name="A125855506F">Data10!$HD$1:$HD$10,Data10!$HD$11:$HD$19</definedName>
    <definedName name="A125855506F_Data">Data10!$HD$11:$HD$19</definedName>
    <definedName name="A125855506F_Latest">Data10!$HD$19</definedName>
    <definedName name="A125855510W">Data10!$DL$1:$DL$10,Data10!$DL$11:$DL$19</definedName>
    <definedName name="A125855510W_Data">Data10!$DL$11:$DL$19</definedName>
    <definedName name="A125855510W_Latest">Data10!$DL$19</definedName>
    <definedName name="A125855514F">Data10!$CE$1:$CE$10,Data10!$CE$11:$CE$19</definedName>
    <definedName name="A125855514F_Data">Data10!$CE$11:$CE$19</definedName>
    <definedName name="A125855514F_Latest">Data10!$CE$19</definedName>
    <definedName name="A125855518R">Data11!$AE$1:$AE$10,Data11!$AE$11:$AE$19</definedName>
    <definedName name="A125855518R_Data">Data11!$AE$11:$AE$19</definedName>
    <definedName name="A125855518R_Latest">Data11!$AE$19</definedName>
    <definedName name="A125855522F">Data10!$IN$1:$IN$10,Data10!$IN$11:$IN$19</definedName>
    <definedName name="A125855522F_Data">Data10!$IN$11:$IN$19</definedName>
    <definedName name="A125855522F_Latest">Data10!$IN$19</definedName>
    <definedName name="A125855526R">Data11!$CS$1:$CS$10,Data11!$CS$11:$CS$19</definedName>
    <definedName name="A125855526R_Data">Data11!$CS$11:$CS$19</definedName>
    <definedName name="A125855526R_Latest">Data11!$CS$19</definedName>
    <definedName name="A125855530F">Data11!$GN$1:$GN$10,Data11!$GN$11:$GN$19</definedName>
    <definedName name="A125855530F_Data">Data11!$GN$11:$GN$19</definedName>
    <definedName name="A125855530F_Latest">Data11!$GN$19</definedName>
    <definedName name="A125855534R">Data11!$HU$1:$HU$10,Data11!$HU$11:$HU$19</definedName>
    <definedName name="A125855534R_Data">Data11!$HU$11:$HU$19</definedName>
    <definedName name="A125855534R_Latest">Data11!$HU$19</definedName>
    <definedName name="A125855538X">Data12!$L$1:$L$10,Data12!$L$11:$L$19</definedName>
    <definedName name="A125855538X_Data">Data12!$L$11:$L$19</definedName>
    <definedName name="A125855538X_Latest">Data12!$L$19</definedName>
    <definedName name="A125855542R">Data10!$FZ$1:$FZ$10,Data10!$FZ$11:$FZ$19</definedName>
    <definedName name="A125855542R_Data">Data10!$FZ$11:$FZ$19</definedName>
    <definedName name="A125855542R_Latest">Data10!$FZ$19</definedName>
    <definedName name="A125855546X">Data11!$BL$1:$BL$10,Data11!$BL$11:$BL$19</definedName>
    <definedName name="A125855546X_Data">Data11!$BL$11:$BL$19</definedName>
    <definedName name="A125855546X_Latest">Data11!$BL$19</definedName>
    <definedName name="A125855550R">Data11!$DZ$1:$DZ$10,Data11!$DZ$11:$DZ$19</definedName>
    <definedName name="A125855550R_Data">Data11!$DZ$11:$DZ$19</definedName>
    <definedName name="A125855550R_Latest">Data11!$DZ$19</definedName>
    <definedName name="A125855554X">Data11!$FG$1:$FG$10,Data11!$FG$11:$FG$19</definedName>
    <definedName name="A125855554X_Data">Data11!$FG$11:$FG$19</definedName>
    <definedName name="A125855554X_Latest">Data11!$FG$19</definedName>
    <definedName name="A125855558J">Data10!$ES$1:$ES$10,Data10!$ES$11:$ES$19</definedName>
    <definedName name="A125855558J_Data">Data10!$ES$11:$ES$19</definedName>
    <definedName name="A125855558J_Latest">Data10!$ES$19</definedName>
    <definedName name="A125855562X">Data10!$HG$1:$HG$10,Data10!$HG$11:$HG$19</definedName>
    <definedName name="A125855562X_Data">Data10!$HG$11:$HG$19</definedName>
    <definedName name="A125855562X_Latest">Data10!$HG$19</definedName>
    <definedName name="A125855566J">Data10!$DU$1:$DU$10,Data10!$DU$11:$DU$19</definedName>
    <definedName name="A125855566J_Data">Data10!$DU$11:$DU$19</definedName>
    <definedName name="A125855566J_Latest">Data10!$DU$19</definedName>
    <definedName name="A125855570X">Data10!$CN$1:$CN$10,Data10!$CN$11:$CN$19</definedName>
    <definedName name="A125855570X_Data">Data10!$CN$11:$CN$19</definedName>
    <definedName name="A125855570X_Latest">Data10!$CN$19</definedName>
    <definedName name="A125855574J">Data11!$AN$1:$AN$10,Data11!$AN$11:$AN$19</definedName>
    <definedName name="A125855574J_Data">Data11!$AN$11:$AN$19</definedName>
    <definedName name="A125855574J_Latest">Data11!$AN$19</definedName>
    <definedName name="A125855578T">Data11!$G$1:$G$10,Data11!$G$11:$G$19</definedName>
    <definedName name="A125855578T_Data">Data11!$G$11:$G$19</definedName>
    <definedName name="A125855578T_Latest">Data11!$G$19</definedName>
    <definedName name="A125855582J">Data11!$DB$1:$DB$10,Data11!$DB$11:$DB$19</definedName>
    <definedName name="A125855582J_Data">Data11!$DB$11:$DB$19</definedName>
    <definedName name="A125855582J_Latest">Data11!$DB$19</definedName>
    <definedName name="A125855586T">Data11!$GW$1:$GW$10,Data11!$GW$11:$GW$19</definedName>
    <definedName name="A125855586T_Data">Data11!$GW$11:$GW$19</definedName>
    <definedName name="A125855586T_Latest">Data11!$GW$19</definedName>
    <definedName name="A125855590J">Data11!$ID$1:$ID$10,Data11!$ID$11:$ID$19</definedName>
    <definedName name="A125855590J_Data">Data11!$ID$11:$ID$19</definedName>
    <definedName name="A125855590J_Latest">Data11!$ID$19</definedName>
    <definedName name="A125855594T">Data12!$U$1:$U$10,Data12!$U$11:$U$19</definedName>
    <definedName name="A125855594T_Data">Data12!$U$11:$U$19</definedName>
    <definedName name="A125855594T_Latest">Data12!$U$19</definedName>
    <definedName name="A125855598A">Data10!$GI$1:$GI$10,Data10!$GI$11:$GI$19</definedName>
    <definedName name="A125855598A_Data">Data10!$GI$11:$GI$19</definedName>
    <definedName name="A125855598A_Latest">Data10!$GI$19</definedName>
    <definedName name="A125855602F">Data11!$BU$1:$BU$10,Data11!$BU$11:$BU$19</definedName>
    <definedName name="A125855602F_Data">Data11!$BU$11:$BU$19</definedName>
    <definedName name="A125855602F_Latest">Data11!$BU$19</definedName>
    <definedName name="A125855606R">Data11!$EI$1:$EI$10,Data11!$EI$11:$EI$19</definedName>
    <definedName name="A125855606R_Data">Data11!$EI$11:$EI$19</definedName>
    <definedName name="A125855606R_Latest">Data11!$EI$19</definedName>
    <definedName name="A125855610F">Data11!$FP$1:$FP$10,Data11!$FP$11:$FP$19</definedName>
    <definedName name="A125855610F_Data">Data11!$FP$11:$FP$19</definedName>
    <definedName name="A125855610F_Latest">Data11!$FP$19</definedName>
    <definedName name="A125855614R">Data10!$FB$1:$FB$10,Data10!$FB$11:$FB$19</definedName>
    <definedName name="A125855614R_Data">Data10!$FB$11:$FB$19</definedName>
    <definedName name="A125855614R_Latest">Data10!$FB$19</definedName>
    <definedName name="A125855618X">Data10!$HP$1:$HP$10,Data10!$HP$11:$HP$19</definedName>
    <definedName name="A125855618X_Data">Data10!$HP$11:$HP$19</definedName>
    <definedName name="A125855618X_Latest">Data10!$HP$19</definedName>
    <definedName name="A125855622R">Data10!$CT$1:$CT$10,Data10!$CT$11:$CT$19</definedName>
    <definedName name="A125855622R_Data">Data10!$CT$11:$CT$19</definedName>
    <definedName name="A125855622R_Latest">Data10!$CT$19</definedName>
    <definedName name="A125855626X">Data10!$BM$1:$BM$10,Data10!$BM$11:$BM$19</definedName>
    <definedName name="A125855626X_Data">Data10!$BM$11:$BM$19</definedName>
    <definedName name="A125855626X_Latest">Data10!$BM$19</definedName>
    <definedName name="A125855630R">Data11!$M$1:$M$10,Data11!$M$11:$M$19</definedName>
    <definedName name="A125855630R_Data">Data11!$M$11:$M$19</definedName>
    <definedName name="A125855630R_Latest">Data11!$M$19</definedName>
    <definedName name="A125855634X">Data10!$HV$1:$HV$10,Data10!$HV$11:$HV$19</definedName>
    <definedName name="A125855634X_Data">Data10!$HV$11:$HV$19</definedName>
    <definedName name="A125855634X_Latest">Data10!$HV$19</definedName>
    <definedName name="A125855638J">Data11!$CA$1:$CA$10,Data11!$CA$11:$CA$19</definedName>
    <definedName name="A125855638J_Data">Data11!$CA$11:$CA$19</definedName>
    <definedName name="A125855638J_Latest">Data11!$CA$19</definedName>
    <definedName name="A125855642X">Data11!$FV$1:$FV$10,Data11!$FV$11:$FV$19</definedName>
    <definedName name="A125855642X_Data">Data11!$FV$11:$FV$19</definedName>
    <definedName name="A125855642X_Latest">Data11!$FV$19</definedName>
    <definedName name="A125855646J">Data11!$HC$1:$HC$10,Data11!$HC$11:$HC$19</definedName>
    <definedName name="A125855646J_Data">Data11!$HC$11:$HC$19</definedName>
    <definedName name="A125855646J_Latest">Data11!$HC$19</definedName>
    <definedName name="A125855650X">Data11!$IJ$1:$IJ$10,Data11!$IJ$11:$IJ$19</definedName>
    <definedName name="A125855650X_Data">Data11!$IJ$11:$IJ$19</definedName>
    <definedName name="A125855650X_Latest">Data11!$IJ$19</definedName>
    <definedName name="A125855654J">Data10!$FH$1:$FH$10,Data10!$FH$11:$FH$19</definedName>
    <definedName name="A125855654J_Data">Data10!$FH$11:$FH$19</definedName>
    <definedName name="A125855654J_Latest">Data10!$FH$19</definedName>
    <definedName name="A125855658T">Data11!$AT$1:$AT$10,Data11!$AT$11:$AT$19</definedName>
    <definedName name="A125855658T_Data">Data11!$AT$11:$AT$19</definedName>
    <definedName name="A125855658T_Latest">Data11!$AT$19</definedName>
    <definedName name="A125855662J">Data11!$DH$1:$DH$10,Data11!$DH$11:$DH$19</definedName>
    <definedName name="A125855662J_Data">Data11!$DH$11:$DH$19</definedName>
    <definedName name="A125855662J_Latest">Data11!$DH$19</definedName>
    <definedName name="A125855666T">Data11!$EO$1:$EO$10,Data11!$EO$11:$EO$19</definedName>
    <definedName name="A125855666T_Data">Data11!$EO$11:$EO$19</definedName>
    <definedName name="A125855666T_Latest">Data11!$EO$19</definedName>
    <definedName name="A125855670J">Data10!$EA$1:$EA$10,Data10!$EA$11:$EA$19</definedName>
    <definedName name="A125855670J_Data">Data10!$EA$11:$EA$19</definedName>
    <definedName name="A125855670J_Latest">Data10!$EA$19</definedName>
    <definedName name="A125855674T">Data10!$GO$1:$GO$10,Data10!$GO$11:$GO$19</definedName>
    <definedName name="A125855674T_Data">Data10!$GO$11:$GO$19</definedName>
    <definedName name="A125855674T_Latest">Data10!$GO$19</definedName>
    <definedName name="A125855678A">Data10!$CZ$1:$CZ$10,Data10!$CZ$11:$CZ$19</definedName>
    <definedName name="A125855678A_Data">Data10!$CZ$11:$CZ$19</definedName>
    <definedName name="A125855678A_Latest">Data10!$CZ$19</definedName>
    <definedName name="A125855682T">Data10!$BS$1:$BS$10,Data10!$BS$11:$BS$19</definedName>
    <definedName name="A125855682T_Data">Data10!$BS$11:$BS$19</definedName>
    <definedName name="A125855682T_Latest">Data10!$BS$19</definedName>
    <definedName name="A125855686A">Data11!$S$1:$S$10,Data11!$S$11:$S$19</definedName>
    <definedName name="A125855686A_Data">Data11!$S$11:$S$19</definedName>
    <definedName name="A125855686A_Latest">Data11!$S$19</definedName>
    <definedName name="A125855690T">Data10!$IB$1:$IB$10,Data10!$IB$11:$IB$19</definedName>
    <definedName name="A125855690T_Data">Data10!$IB$11:$IB$19</definedName>
    <definedName name="A125855690T_Latest">Data10!$IB$19</definedName>
    <definedName name="A125855694A">Data11!$CG$1:$CG$10,Data11!$CG$11:$CG$19</definedName>
    <definedName name="A125855694A_Data">Data11!$CG$11:$CG$19</definedName>
    <definedName name="A125855694A_Latest">Data11!$CG$19</definedName>
    <definedName name="A125855698K">Data11!$GB$1:$GB$10,Data11!$GB$11:$GB$19</definedName>
    <definedName name="A125855698K_Data">Data11!$GB$11:$GB$19</definedName>
    <definedName name="A125855698K_Latest">Data11!$GB$19</definedName>
    <definedName name="A125855702R">Data11!$HI$1:$HI$10,Data11!$HI$11:$HI$19</definedName>
    <definedName name="A125855702R_Data">Data11!$HI$11:$HI$19</definedName>
    <definedName name="A125855702R_Latest">Data11!$HI$19</definedName>
    <definedName name="A125855706X">Data11!$IP$1:$IP$10,Data11!$IP$11:$IP$19</definedName>
    <definedName name="A125855706X_Data">Data11!$IP$11:$IP$19</definedName>
    <definedName name="A125855706X_Latest">Data11!$IP$19</definedName>
    <definedName name="A125855710R">Data10!$FN$1:$FN$10,Data10!$FN$11:$FN$19</definedName>
    <definedName name="A125855710R_Data">Data10!$FN$11:$FN$19</definedName>
    <definedName name="A125855710R_Latest">Data10!$FN$19</definedName>
    <definedName name="A125855714X">Data11!$AZ$1:$AZ$10,Data11!$AZ$11:$AZ$19</definedName>
    <definedName name="A125855714X_Data">Data11!$AZ$11:$AZ$19</definedName>
    <definedName name="A125855714X_Latest">Data11!$AZ$19</definedName>
    <definedName name="A125855718J">Data11!$DN$1:$DN$10,Data11!$DN$11:$DN$19</definedName>
    <definedName name="A125855718J_Data">Data11!$DN$11:$DN$19</definedName>
    <definedName name="A125855718J_Latest">Data11!$DN$19</definedName>
    <definedName name="A125855722X">Data11!$EU$1:$EU$10,Data11!$EU$11:$EU$19</definedName>
    <definedName name="A125855722X_Data">Data11!$EU$11:$EU$19</definedName>
    <definedName name="A125855722X_Latest">Data11!$EU$19</definedName>
    <definedName name="A125855726J">Data10!$EG$1:$EG$10,Data10!$EG$11:$EG$19</definedName>
    <definedName name="A125855726J_Data">Data10!$EG$11:$EG$19</definedName>
    <definedName name="A125855726J_Latest">Data10!$EG$19</definedName>
    <definedName name="A125855730X">Data10!$GU$1:$GU$10,Data10!$GU$11:$GU$19</definedName>
    <definedName name="A125855730X_Data">Data10!$GU$11:$GU$19</definedName>
    <definedName name="A125855730X_Latest">Data10!$GU$19</definedName>
    <definedName name="A125855734J">Data10!$DC$1:$DC$10,Data10!$DC$11:$DC$19</definedName>
    <definedName name="A125855734J_Data">Data10!$DC$11:$DC$19</definedName>
    <definedName name="A125855734J_Latest">Data10!$DC$19</definedName>
    <definedName name="A125855738T">Data10!$BV$1:$BV$10,Data10!$BV$11:$BV$19</definedName>
    <definedName name="A125855738T_Data">Data10!$BV$11:$BV$19</definedName>
    <definedName name="A125855738T_Latest">Data10!$BV$19</definedName>
    <definedName name="A125855742J">Data11!$V$1:$V$10,Data11!$V$11:$V$19</definedName>
    <definedName name="A125855742J_Data">Data11!$V$11:$V$19</definedName>
    <definedName name="A125855742J_Latest">Data11!$V$19</definedName>
    <definedName name="A125855746T">Data10!$IE$1:$IE$10,Data10!$IE$11:$IE$19</definedName>
    <definedName name="A125855746T_Data">Data10!$IE$11:$IE$19</definedName>
    <definedName name="A125855746T_Latest">Data10!$IE$19</definedName>
    <definedName name="A125855750J">Data11!$CJ$1:$CJ$10,Data11!$CJ$11:$CJ$19</definedName>
    <definedName name="A125855750J_Data">Data11!$CJ$11:$CJ$19</definedName>
    <definedName name="A125855750J_Latest">Data11!$CJ$19</definedName>
    <definedName name="A125855754T">Data11!$GE$1:$GE$10,Data11!$GE$11:$GE$19</definedName>
    <definedName name="A125855754T_Data">Data11!$GE$11:$GE$19</definedName>
    <definedName name="A125855754T_Latest">Data11!$GE$19</definedName>
    <definedName name="A125855758A">Data11!$HL$1:$HL$10,Data11!$HL$11:$HL$19</definedName>
    <definedName name="A125855758A_Data">Data11!$HL$11:$HL$19</definedName>
    <definedName name="A125855758A_Latest">Data11!$HL$19</definedName>
    <definedName name="A125855762T">Data12!$C$1:$C$10,Data12!$C$11:$C$19</definedName>
    <definedName name="A125855762T_Data">Data12!$C$11:$C$19</definedName>
    <definedName name="A125855762T_Latest">Data12!$C$19</definedName>
    <definedName name="A125855766A">Data10!$FQ$1:$FQ$10,Data10!$FQ$11:$FQ$19</definedName>
    <definedName name="A125855766A_Data">Data10!$FQ$11:$FQ$19</definedName>
    <definedName name="A125855766A_Latest">Data10!$FQ$19</definedName>
    <definedName name="A125855770T">Data11!$BC$1:$BC$10,Data11!$BC$11:$BC$19</definedName>
    <definedName name="A125855770T_Data">Data11!$BC$11:$BC$19</definedName>
    <definedName name="A125855770T_Latest">Data11!$BC$19</definedName>
    <definedName name="A125855774A">Data11!$DQ$1:$DQ$10,Data11!$DQ$11:$DQ$19</definedName>
    <definedName name="A125855774A_Data">Data11!$DQ$11:$DQ$19</definedName>
    <definedName name="A125855774A_Latest">Data11!$DQ$19</definedName>
    <definedName name="A125855778K">Data11!$EX$1:$EX$10,Data11!$EX$11:$EX$19</definedName>
    <definedName name="A125855778K_Data">Data11!$EX$11:$EX$19</definedName>
    <definedName name="A125855778K_Latest">Data11!$EX$19</definedName>
    <definedName name="A125855782A">Data10!$EJ$1:$EJ$10,Data10!$EJ$11:$EJ$19</definedName>
    <definedName name="A125855782A_Data">Data10!$EJ$11:$EJ$19</definedName>
    <definedName name="A125855782A_Latest">Data10!$EJ$19</definedName>
    <definedName name="A125855786K">Data10!$GX$1:$GX$10,Data10!$GX$11:$GX$19</definedName>
    <definedName name="A125855786K_Data">Data10!$GX$11:$GX$19</definedName>
    <definedName name="A125855786K_Latest">Data10!$GX$19</definedName>
    <definedName name="A125855790A">Data10!$DR$1:$DR$10,Data10!$DR$11:$DR$19</definedName>
    <definedName name="A125855790A_Data">Data10!$DR$11:$DR$19</definedName>
    <definedName name="A125855790A_Latest">Data10!$DR$19</definedName>
    <definedName name="A125855794K">Data10!$CK$1:$CK$10,Data10!$CK$11:$CK$19</definedName>
    <definedName name="A125855794K_Data">Data10!$CK$11:$CK$19</definedName>
    <definedName name="A125855794K_Latest">Data10!$CK$19</definedName>
    <definedName name="A125855798V">Data11!$AK$1:$AK$10,Data11!$AK$11:$AK$19</definedName>
    <definedName name="A125855798V_Data">Data11!$AK$11:$AK$19</definedName>
    <definedName name="A125855798V_Latest">Data11!$AK$19</definedName>
    <definedName name="A125855802X">Data11!$D$1:$D$10,Data11!$D$11:$D$19</definedName>
    <definedName name="A125855802X_Data">Data11!$D$11:$D$19</definedName>
    <definedName name="A125855802X_Latest">Data11!$D$19</definedName>
    <definedName name="A125855806J">Data11!$CY$1:$CY$10,Data11!$CY$11:$CY$19</definedName>
    <definedName name="A125855806J_Data">Data11!$CY$11:$CY$19</definedName>
    <definedName name="A125855806J_Latest">Data11!$CY$19</definedName>
    <definedName name="A125855810X">Data11!$GT$1:$GT$10,Data11!$GT$11:$GT$19</definedName>
    <definedName name="A125855810X_Data">Data11!$GT$11:$GT$19</definedName>
    <definedName name="A125855810X_Latest">Data11!$GT$19</definedName>
    <definedName name="A125855814J">Data11!$IA$1:$IA$10,Data11!$IA$11:$IA$19</definedName>
    <definedName name="A125855814J_Data">Data11!$IA$11:$IA$19</definedName>
    <definedName name="A125855814J_Latest">Data11!$IA$19</definedName>
    <definedName name="A125855818T">Data12!$R$1:$R$10,Data12!$R$11:$R$19</definedName>
    <definedName name="A125855818T_Data">Data12!$R$11:$R$19</definedName>
    <definedName name="A125855818T_Latest">Data12!$R$19</definedName>
    <definedName name="A125855822J">Data10!$GF$1:$GF$10,Data10!$GF$11:$GF$19</definedName>
    <definedName name="A125855822J_Data">Data10!$GF$11:$GF$19</definedName>
    <definedName name="A125855822J_Latest">Data10!$GF$19</definedName>
    <definedName name="A125855826T">Data11!$BR$1:$BR$10,Data11!$BR$11:$BR$19</definedName>
    <definedName name="A125855826T_Data">Data11!$BR$11:$BR$19</definedName>
    <definedName name="A125855826T_Latest">Data11!$BR$19</definedName>
    <definedName name="A125855830J">Data11!$EF$1:$EF$10,Data11!$EF$11:$EF$19</definedName>
    <definedName name="A125855830J_Data">Data11!$EF$11:$EF$19</definedName>
    <definedName name="A125855830J_Latest">Data11!$EF$19</definedName>
    <definedName name="A125855834T">Data11!$FM$1:$FM$10,Data11!$FM$11:$FM$19</definedName>
    <definedName name="A125855834T_Data">Data11!$FM$11:$FM$19</definedName>
    <definedName name="A125855834T_Latest">Data11!$FM$19</definedName>
    <definedName name="A125855838A">Data10!$EY$1:$EY$10,Data10!$EY$11:$EY$19</definedName>
    <definedName name="A125855838A_Data">Data10!$EY$11:$EY$19</definedName>
    <definedName name="A125855838A_Latest">Data10!$EY$19</definedName>
    <definedName name="A125855842T">Data10!$HM$1:$HM$10,Data10!$HM$11:$HM$19</definedName>
    <definedName name="A125855842T_Data">Data10!$HM$11:$HM$19</definedName>
    <definedName name="A125855842T_Latest">Data10!$HM$19</definedName>
    <definedName name="A125855846A">Data10!$CQ$1:$CQ$10,Data10!$CQ$11:$CQ$19</definedName>
    <definedName name="A125855846A_Data">Data10!$CQ$11:$CQ$19</definedName>
    <definedName name="A125855846A_Latest">Data10!$CQ$19</definedName>
    <definedName name="A125855850T">Data10!$BJ$1:$BJ$10,Data10!$BJ$11:$BJ$19</definedName>
    <definedName name="A125855850T_Data">Data10!$BJ$11:$BJ$19</definedName>
    <definedName name="A125855850T_Latest">Data10!$BJ$19</definedName>
    <definedName name="A125855854A">Data11!$J$1:$J$10,Data11!$J$11:$J$19</definedName>
    <definedName name="A125855854A_Data">Data11!$J$11:$J$19</definedName>
    <definedName name="A125855854A_Latest">Data11!$J$19</definedName>
    <definedName name="A125855858K">Data10!$HS$1:$HS$10,Data10!$HS$11:$HS$19</definedName>
    <definedName name="A125855858K_Data">Data10!$HS$11:$HS$19</definedName>
    <definedName name="A125855858K_Latest">Data10!$HS$19</definedName>
    <definedName name="A125855862A">Data11!$BX$1:$BX$10,Data11!$BX$11:$BX$19</definedName>
    <definedName name="A125855862A_Data">Data11!$BX$11:$BX$19</definedName>
    <definedName name="A125855862A_Latest">Data11!$BX$19</definedName>
    <definedName name="A125855866K">Data11!$FS$1:$FS$10,Data11!$FS$11:$FS$19</definedName>
    <definedName name="A125855866K_Data">Data11!$FS$11:$FS$19</definedName>
    <definedName name="A125855866K_Latest">Data11!$FS$19</definedName>
    <definedName name="A125855870A">Data11!$GZ$1:$GZ$10,Data11!$GZ$11:$GZ$19</definedName>
    <definedName name="A125855870A_Data">Data11!$GZ$11:$GZ$19</definedName>
    <definedName name="A125855870A_Latest">Data11!$GZ$19</definedName>
    <definedName name="A125855874K">Data11!$IG$1:$IG$10,Data11!$IG$11:$IG$19</definedName>
    <definedName name="A125855874K_Data">Data11!$IG$11:$IG$19</definedName>
    <definedName name="A125855874K_Latest">Data11!$IG$19</definedName>
    <definedName name="A125855878V">Data10!$FE$1:$FE$10,Data10!$FE$11:$FE$19</definedName>
    <definedName name="A125855878V_Data">Data10!$FE$11:$FE$19</definedName>
    <definedName name="A125855878V_Latest">Data10!$FE$19</definedName>
    <definedName name="A125855882K">Data11!$AQ$1:$AQ$10,Data11!$AQ$11:$AQ$19</definedName>
    <definedName name="A125855882K_Data">Data11!$AQ$11:$AQ$19</definedName>
    <definedName name="A125855882K_Latest">Data11!$AQ$19</definedName>
    <definedName name="A125855886V">Data11!$DE$1:$DE$10,Data11!$DE$11:$DE$19</definedName>
    <definedName name="A125855886V_Data">Data11!$DE$11:$DE$19</definedName>
    <definedName name="A125855886V_Latest">Data11!$DE$19</definedName>
    <definedName name="A125855890K">Data11!$EL$1:$EL$10,Data11!$EL$11:$EL$19</definedName>
    <definedName name="A125855890K_Data">Data11!$EL$11:$EL$19</definedName>
    <definedName name="A125855890K_Latest">Data11!$EL$19</definedName>
    <definedName name="A125855894V">Data10!$DX$1:$DX$10,Data10!$DX$11:$DX$19</definedName>
    <definedName name="A125855894V_Data">Data10!$DX$11:$DX$19</definedName>
    <definedName name="A125855894V_Latest">Data10!$DX$19</definedName>
    <definedName name="A125855898C">Data10!$GL$1:$GL$10,Data10!$GL$11:$GL$19</definedName>
    <definedName name="A125855898C_Data">Data10!$GL$11:$GL$19</definedName>
    <definedName name="A125855898C_Latest">Data10!$GL$19</definedName>
    <definedName name="A125860830C">Data3!$U$1:$U$10,Data3!$U$11:$U$19</definedName>
    <definedName name="A125860830C_Data">Data3!$U$11:$U$19</definedName>
    <definedName name="A125860830C_Latest">Data3!$U$19</definedName>
    <definedName name="A125860834L">Data2!$ID$1:$ID$10,Data2!$ID$11:$ID$19</definedName>
    <definedName name="A125860834L_Data">Data2!$ID$11:$ID$19</definedName>
    <definedName name="A125860834L_Latest">Data2!$ID$19</definedName>
    <definedName name="A125860838W">Data3!$GD$1:$GD$10,Data3!$GD$11:$GD$19</definedName>
    <definedName name="A125860838W_Data">Data3!$GD$11:$GD$19</definedName>
    <definedName name="A125860838W_Latest">Data3!$GD$19</definedName>
    <definedName name="A125860842L">Data3!$EW$1:$EW$10,Data3!$EW$11:$EW$19</definedName>
    <definedName name="A125860842L_Data">Data3!$EW$11:$EW$19</definedName>
    <definedName name="A125860842L_Latest">Data3!$EW$19</definedName>
    <definedName name="A125860846W">Data4!$B$1:$B$10,Data4!$B$11:$B$19</definedName>
    <definedName name="A125860846W_Data">Data4!$B$11:$B$19</definedName>
    <definedName name="A125860846W_Latest">Data4!$B$19</definedName>
    <definedName name="A125860850L">Data4!$CW$1:$CW$10,Data4!$CW$11:$CW$19</definedName>
    <definedName name="A125860850L_Data">Data4!$CW$11:$CW$19</definedName>
    <definedName name="A125860850L_Latest">Data4!$CW$19</definedName>
    <definedName name="A125860854W">Data4!$ED$1:$ED$10,Data4!$ED$11:$ED$19</definedName>
    <definedName name="A125860854W_Data">Data4!$ED$11:$ED$19</definedName>
    <definedName name="A125860854W_Latest">Data4!$ED$19</definedName>
    <definedName name="A125860858F">Data4!$FK$1:$FK$10,Data4!$FK$11:$FK$19</definedName>
    <definedName name="A125860858F_Data">Data4!$FK$11:$FK$19</definedName>
    <definedName name="A125860858F_Latest">Data4!$FK$19</definedName>
    <definedName name="A125860862W">Data3!$CI$1:$CI$10,Data3!$CI$11:$CI$19</definedName>
    <definedName name="A125860862W_Data">Data3!$CI$11:$CI$19</definedName>
    <definedName name="A125860862W_Latest">Data3!$CI$19</definedName>
    <definedName name="A125860866F">Data3!$HK$1:$HK$10,Data3!$HK$11:$HK$19</definedName>
    <definedName name="A125860866F_Data">Data3!$HK$11:$HK$19</definedName>
    <definedName name="A125860866F_Latest">Data3!$HK$19</definedName>
    <definedName name="A125860870W">Data4!$AI$1:$AI$10,Data4!$AI$11:$AI$19</definedName>
    <definedName name="A125860870W_Data">Data4!$AI$11:$AI$19</definedName>
    <definedName name="A125860870W_Latest">Data4!$AI$19</definedName>
    <definedName name="A125860874F">Data4!$BP$1:$BP$10,Data4!$BP$11:$BP$19</definedName>
    <definedName name="A125860874F_Data">Data4!$BP$11:$BP$19</definedName>
    <definedName name="A125860874F_Latest">Data4!$BP$19</definedName>
    <definedName name="A125860878R">Data3!$BB$1:$BB$10,Data3!$BB$11:$BB$19</definedName>
    <definedName name="A125860878R_Data">Data3!$BB$11:$BB$19</definedName>
    <definedName name="A125860878R_Latest">Data3!$BB$19</definedName>
    <definedName name="A125860882F">Data3!$DP$1:$DP$10,Data3!$DP$11:$DP$19</definedName>
    <definedName name="A125860882F_Data">Data3!$DP$11:$DP$19</definedName>
    <definedName name="A125860882F_Latest">Data3!$DP$19</definedName>
    <definedName name="A125860886R">Data3!$C$1:$C$10,Data3!$C$11:$C$19</definedName>
    <definedName name="A125860886R_Data">Data3!$C$11:$C$19</definedName>
    <definedName name="A125860886R_Latest">Data3!$C$19</definedName>
    <definedName name="A125860890F">Data2!$HL$1:$HL$10,Data2!$HL$11:$HL$19</definedName>
    <definedName name="A125860890F_Data">Data2!$HL$11:$HL$19</definedName>
    <definedName name="A125860890F_Latest">Data2!$HL$19</definedName>
    <definedName name="A125860894R">Data3!$FL$1:$FL$10,Data3!$FL$11:$FL$19</definedName>
    <definedName name="A125860894R_Data">Data3!$FL$11:$FL$19</definedName>
    <definedName name="A125860894R_Latest">Data3!$FL$19</definedName>
    <definedName name="A125860898X">Data3!$EE$1:$EE$10,Data3!$EE$11:$EE$19</definedName>
    <definedName name="A125860898X_Data">Data3!$EE$11:$EE$19</definedName>
    <definedName name="A125860898X_Latest">Data3!$EE$19</definedName>
    <definedName name="A125860902C">Data3!$HZ$1:$HZ$10,Data3!$HZ$11:$HZ$19</definedName>
    <definedName name="A125860902C_Data">Data3!$HZ$11:$HZ$19</definedName>
    <definedName name="A125860902C_Latest">Data3!$HZ$19</definedName>
    <definedName name="A125860906L">Data4!$CE$1:$CE$10,Data4!$CE$11:$CE$19</definedName>
    <definedName name="A125860906L_Data">Data4!$CE$11:$CE$19</definedName>
    <definedName name="A125860906L_Latest">Data4!$CE$19</definedName>
    <definedName name="A125860910C">Data4!$DL$1:$DL$10,Data4!$DL$11:$DL$19</definedName>
    <definedName name="A125860910C_Data">Data4!$DL$11:$DL$19</definedName>
    <definedName name="A125860910C_Latest">Data4!$DL$19</definedName>
    <definedName name="A125860914L">Data4!$ES$1:$ES$10,Data4!$ES$11:$ES$19</definedName>
    <definedName name="A125860914L_Data">Data4!$ES$11:$ES$19</definedName>
    <definedName name="A125860914L_Latest">Data4!$ES$19</definedName>
    <definedName name="A125860918W">Data3!$BQ$1:$BQ$10,Data3!$BQ$11:$BQ$19</definedName>
    <definedName name="A125860918W_Data">Data3!$BQ$11:$BQ$19</definedName>
    <definedName name="A125860918W_Latest">Data3!$BQ$19</definedName>
    <definedName name="A125860922L">Data3!$GS$1:$GS$10,Data3!$GS$11:$GS$19</definedName>
    <definedName name="A125860922L_Data">Data3!$GS$11:$GS$19</definedName>
    <definedName name="A125860922L_Latest">Data3!$GS$19</definedName>
    <definedName name="A125860926W">Data4!$Q$1:$Q$10,Data4!$Q$11:$Q$19</definedName>
    <definedName name="A125860926W_Data">Data4!$Q$11:$Q$19</definedName>
    <definedName name="A125860926W_Latest">Data4!$Q$19</definedName>
    <definedName name="A125860930L">Data4!$AX$1:$AX$10,Data4!$AX$11:$AX$19</definedName>
    <definedName name="A125860930L_Data">Data4!$AX$11:$AX$19</definedName>
    <definedName name="A125860930L_Latest">Data4!$AX$19</definedName>
    <definedName name="A125860934W">Data3!$AJ$1:$AJ$10,Data3!$AJ$11:$AJ$19</definedName>
    <definedName name="A125860934W_Data">Data3!$AJ$11:$AJ$19</definedName>
    <definedName name="A125860934W_Latest">Data3!$AJ$19</definedName>
    <definedName name="A125860938F">Data3!$CX$1:$CX$10,Data3!$CX$11:$CX$19</definedName>
    <definedName name="A125860938F_Data">Data3!$CX$11:$CX$19</definedName>
    <definedName name="A125860938F_Latest">Data3!$CX$19</definedName>
    <definedName name="A125860942W">Data3!$L$1:$L$10,Data3!$L$11:$L$19</definedName>
    <definedName name="A125860942W_Data">Data3!$L$11:$L$19</definedName>
    <definedName name="A125860942W_Latest">Data3!$L$19</definedName>
    <definedName name="A125860946F">Data2!$HU$1:$HU$10,Data2!$HU$11:$HU$19</definedName>
    <definedName name="A125860946F_Data">Data2!$HU$11:$HU$19</definedName>
    <definedName name="A125860946F_Latest">Data2!$HU$19</definedName>
    <definedName name="A125860950W">Data3!$FU$1:$FU$10,Data3!$FU$11:$FU$19</definedName>
    <definedName name="A125860950W_Data">Data3!$FU$11:$FU$19</definedName>
    <definedName name="A125860950W_Latest">Data3!$FU$19</definedName>
    <definedName name="A125860954F">Data3!$EN$1:$EN$10,Data3!$EN$11:$EN$19</definedName>
    <definedName name="A125860954F_Data">Data3!$EN$11:$EN$19</definedName>
    <definedName name="A125860954F_Latest">Data3!$EN$19</definedName>
    <definedName name="A125860958R">Data3!$II$1:$II$10,Data3!$II$11:$II$19</definedName>
    <definedName name="A125860958R_Data">Data3!$II$11:$II$19</definedName>
    <definedName name="A125860958R_Latest">Data3!$II$19</definedName>
    <definedName name="A125860962F">Data4!$CN$1:$CN$10,Data4!$CN$11:$CN$19</definedName>
    <definedName name="A125860962F_Data">Data4!$CN$11:$CN$19</definedName>
    <definedName name="A125860962F_Latest">Data4!$CN$19</definedName>
    <definedName name="A125860966R">Data4!$DU$1:$DU$10,Data4!$DU$11:$DU$19</definedName>
    <definedName name="A125860966R_Data">Data4!$DU$11:$DU$19</definedName>
    <definedName name="A125860966R_Latest">Data4!$DU$19</definedName>
    <definedName name="A125860970F">Data4!$FB$1:$FB$10,Data4!$FB$11:$FB$19</definedName>
    <definedName name="A125860970F_Data">Data4!$FB$11:$FB$19</definedName>
    <definedName name="A125860970F_Latest">Data4!$FB$19</definedName>
    <definedName name="A125860974R">Data3!$BZ$1:$BZ$10,Data3!$BZ$11:$BZ$19</definedName>
    <definedName name="A125860974R_Data">Data3!$BZ$11:$BZ$19</definedName>
    <definedName name="A125860974R_Latest">Data3!$BZ$19</definedName>
    <definedName name="A125860978X">Data3!$HB$1:$HB$10,Data3!$HB$11:$HB$19</definedName>
    <definedName name="A125860978X_Data">Data3!$HB$11:$HB$19</definedName>
    <definedName name="A125860978X_Latest">Data3!$HB$19</definedName>
    <definedName name="A125860982R">Data4!$Z$1:$Z$10,Data4!$Z$11:$Z$19</definedName>
    <definedName name="A125860982R_Data">Data4!$Z$11:$Z$19</definedName>
    <definedName name="A125860982R_Latest">Data4!$Z$19</definedName>
    <definedName name="A125860986X">Data4!$BG$1:$BG$10,Data4!$BG$11:$BG$19</definedName>
    <definedName name="A125860986X_Data">Data4!$BG$11:$BG$19</definedName>
    <definedName name="A125860986X_Latest">Data4!$BG$19</definedName>
    <definedName name="A125860990R">Data3!$AS$1:$AS$10,Data3!$AS$11:$AS$19</definedName>
    <definedName name="A125860990R_Data">Data3!$AS$11:$AS$19</definedName>
    <definedName name="A125860990R_Latest">Data3!$AS$19</definedName>
    <definedName name="A125860994X">Data3!$DG$1:$DG$10,Data3!$DG$11:$DG$19</definedName>
    <definedName name="A125860994X_Data">Data3!$DG$11:$DG$19</definedName>
    <definedName name="A125860994X_Latest">Data3!$DG$19</definedName>
    <definedName name="A125860998J">Data3!$O$1:$O$10,Data3!$O$11:$O$19</definedName>
    <definedName name="A125860998J_Data">Data3!$O$11:$O$19</definedName>
    <definedName name="A125860998J_Latest">Data3!$O$19</definedName>
    <definedName name="A125861002R">Data2!$HX$1:$HX$10,Data2!$HX$11:$HX$19</definedName>
    <definedName name="A125861002R_Data">Data2!$HX$11:$HX$19</definedName>
    <definedName name="A125861002R_Latest">Data2!$HX$19</definedName>
    <definedName name="A125861006X">Data3!$FX$1:$FX$10,Data3!$FX$11:$FX$19</definedName>
    <definedName name="A125861006X_Data">Data3!$FX$11:$FX$19</definedName>
    <definedName name="A125861006X_Latest">Data3!$FX$19</definedName>
    <definedName name="A125861010R">Data3!$EQ$1:$EQ$10,Data3!$EQ$11:$EQ$19</definedName>
    <definedName name="A125861010R_Data">Data3!$EQ$11:$EQ$19</definedName>
    <definedName name="A125861010R_Latest">Data3!$EQ$19</definedName>
    <definedName name="A125861014X">Data3!$IL$1:$IL$10,Data3!$IL$11:$IL$19</definedName>
    <definedName name="A125861014X_Data">Data3!$IL$11:$IL$19</definedName>
    <definedName name="A125861014X_Latest">Data3!$IL$19</definedName>
    <definedName name="A125861018J">Data4!$CQ$1:$CQ$10,Data4!$CQ$11:$CQ$19</definedName>
    <definedName name="A125861018J_Data">Data4!$CQ$11:$CQ$19</definedName>
    <definedName name="A125861018J_Latest">Data4!$CQ$19</definedName>
    <definedName name="A125861022X">Data4!$DX$1:$DX$10,Data4!$DX$11:$DX$19</definedName>
    <definedName name="A125861022X_Data">Data4!$DX$11:$DX$19</definedName>
    <definedName name="A125861022X_Latest">Data4!$DX$19</definedName>
    <definedName name="A125861026J">Data4!$FE$1:$FE$10,Data4!$FE$11:$FE$19</definedName>
    <definedName name="A125861026J_Data">Data4!$FE$11:$FE$19</definedName>
    <definedName name="A125861026J_Latest">Data4!$FE$19</definedName>
    <definedName name="A125861030X">Data3!$CC$1:$CC$10,Data3!$CC$11:$CC$19</definedName>
    <definedName name="A125861030X_Data">Data3!$CC$11:$CC$19</definedName>
    <definedName name="A125861030X_Latest">Data3!$CC$19</definedName>
    <definedName name="A125861034J">Data3!$HE$1:$HE$10,Data3!$HE$11:$HE$19</definedName>
    <definedName name="A125861034J_Data">Data3!$HE$11:$HE$19</definedName>
    <definedName name="A125861034J_Latest">Data3!$HE$19</definedName>
    <definedName name="A125861038T">Data4!$AC$1:$AC$10,Data4!$AC$11:$AC$19</definedName>
    <definedName name="A125861038T_Data">Data4!$AC$11:$AC$19</definedName>
    <definedName name="A125861038T_Latest">Data4!$AC$19</definedName>
    <definedName name="A125861042J">Data4!$BJ$1:$BJ$10,Data4!$BJ$11:$BJ$19</definedName>
    <definedName name="A125861042J_Data">Data4!$BJ$11:$BJ$19</definedName>
    <definedName name="A125861042J_Latest">Data4!$BJ$19</definedName>
    <definedName name="A125861046T">Data3!$AV$1:$AV$10,Data3!$AV$11:$AV$19</definedName>
    <definedName name="A125861046T_Data">Data3!$AV$11:$AV$19</definedName>
    <definedName name="A125861046T_Latest">Data3!$AV$19</definedName>
    <definedName name="A125861050J">Data3!$DJ$1:$DJ$10,Data3!$DJ$11:$DJ$19</definedName>
    <definedName name="A125861050J_Data">Data3!$DJ$11:$DJ$19</definedName>
    <definedName name="A125861050J_Latest">Data3!$DJ$19</definedName>
    <definedName name="A125861054T">Data3!$R$1:$R$10,Data3!$R$11:$R$19</definedName>
    <definedName name="A125861054T_Data">Data3!$R$11:$R$19</definedName>
    <definedName name="A125861054T_Latest">Data3!$R$19</definedName>
    <definedName name="A125861058A">Data2!$IA$1:$IA$10,Data2!$IA$11:$IA$19</definedName>
    <definedName name="A125861058A_Data">Data2!$IA$11:$IA$19</definedName>
    <definedName name="A125861058A_Latest">Data2!$IA$19</definedName>
    <definedName name="A125861062T">Data3!$GA$1:$GA$10,Data3!$GA$11:$GA$19</definedName>
    <definedName name="A125861062T_Data">Data3!$GA$11:$GA$19</definedName>
    <definedName name="A125861062T_Latest">Data3!$GA$19</definedName>
    <definedName name="A125861066A">Data3!$ET$1:$ET$10,Data3!$ET$11:$ET$19</definedName>
    <definedName name="A125861066A_Data">Data3!$ET$11:$ET$19</definedName>
    <definedName name="A125861066A_Latest">Data3!$ET$19</definedName>
    <definedName name="A125861070T">Data3!$IO$1:$IO$10,Data3!$IO$11:$IO$19</definedName>
    <definedName name="A125861070T_Data">Data3!$IO$11:$IO$19</definedName>
    <definedName name="A125861070T_Latest">Data3!$IO$19</definedName>
    <definedName name="A125861074A">Data4!$CT$1:$CT$10,Data4!$CT$11:$CT$19</definedName>
    <definedName name="A125861074A_Data">Data4!$CT$11:$CT$19</definedName>
    <definedName name="A125861074A_Latest">Data4!$CT$19</definedName>
    <definedName name="A125861078K">Data4!$EA$1:$EA$10,Data4!$EA$11:$EA$19</definedName>
    <definedName name="A125861078K_Data">Data4!$EA$11:$EA$19</definedName>
    <definedName name="A125861078K_Latest">Data4!$EA$19</definedName>
    <definedName name="A125861082A">Data4!$FH$1:$FH$10,Data4!$FH$11:$FH$19</definedName>
    <definedName name="A125861082A_Data">Data4!$FH$11:$FH$19</definedName>
    <definedName name="A125861082A_Latest">Data4!$FH$19</definedName>
    <definedName name="A125861086K">Data3!$CF$1:$CF$10,Data3!$CF$11:$CF$19</definedName>
    <definedName name="A125861086K_Data">Data3!$CF$11:$CF$19</definedName>
    <definedName name="A125861086K_Latest">Data3!$CF$19</definedName>
    <definedName name="A125861090A">Data3!$HH$1:$HH$10,Data3!$HH$11:$HH$19</definedName>
    <definedName name="A125861090A_Data">Data3!$HH$11:$HH$19</definedName>
    <definedName name="A125861090A_Latest">Data3!$HH$19</definedName>
    <definedName name="A125861094K">Data4!$AF$1:$AF$10,Data4!$AF$11:$AF$19</definedName>
    <definedName name="A125861094K_Data">Data4!$AF$11:$AF$19</definedName>
    <definedName name="A125861094K_Latest">Data4!$AF$19</definedName>
    <definedName name="A125861098V">Data4!$BM$1:$BM$10,Data4!$BM$11:$BM$19</definedName>
    <definedName name="A125861098V_Data">Data4!$BM$11:$BM$19</definedName>
    <definedName name="A125861098V_Latest">Data4!$BM$19</definedName>
    <definedName name="A125861102X">Data3!$AY$1:$AY$10,Data3!$AY$11:$AY$19</definedName>
    <definedName name="A125861102X_Data">Data3!$AY$11:$AY$19</definedName>
    <definedName name="A125861102X_Latest">Data3!$AY$19</definedName>
    <definedName name="A125861106J">Data3!$DM$1:$DM$10,Data3!$DM$11:$DM$19</definedName>
    <definedName name="A125861106J_Data">Data3!$DM$11:$DM$19</definedName>
    <definedName name="A125861106J_Latest">Data3!$DM$19</definedName>
    <definedName name="A125861110X">Data3!$AA$1:$AA$10,Data3!$AA$11:$AA$19</definedName>
    <definedName name="A125861110X_Data">Data3!$AA$11:$AA$19</definedName>
    <definedName name="A125861110X_Latest">Data3!$AA$19</definedName>
    <definedName name="A125861114J">Data2!$IJ$1:$IJ$10,Data2!$IJ$11:$IJ$19</definedName>
    <definedName name="A125861114J_Data">Data2!$IJ$11:$IJ$19</definedName>
    <definedName name="A125861114J_Latest">Data2!$IJ$19</definedName>
    <definedName name="A125861118T">Data3!$GJ$1:$GJ$10,Data3!$GJ$11:$GJ$19</definedName>
    <definedName name="A125861118T_Data">Data3!$GJ$11:$GJ$19</definedName>
    <definedName name="A125861118T_Latest">Data3!$GJ$19</definedName>
    <definedName name="A125861122J">Data3!$FC$1:$FC$10,Data3!$FC$11:$FC$19</definedName>
    <definedName name="A125861122J_Data">Data3!$FC$11:$FC$19</definedName>
    <definedName name="A125861122J_Latest">Data3!$FC$19</definedName>
    <definedName name="A125861126T">Data4!$H$1:$H$10,Data4!$H$11:$H$19</definedName>
    <definedName name="A125861126T_Data">Data4!$H$11:$H$19</definedName>
    <definedName name="A125861126T_Latest">Data4!$H$19</definedName>
    <definedName name="A125861130J">Data4!$DC$1:$DC$10,Data4!$DC$11:$DC$19</definedName>
    <definedName name="A125861130J_Data">Data4!$DC$11:$DC$19</definedName>
    <definedName name="A125861130J_Latest">Data4!$DC$19</definedName>
    <definedName name="A125861134T">Data4!$EJ$1:$EJ$10,Data4!$EJ$11:$EJ$19</definedName>
    <definedName name="A125861134T_Data">Data4!$EJ$11:$EJ$19</definedName>
    <definedName name="A125861134T_Latest">Data4!$EJ$19</definedName>
    <definedName name="A125861138A">Data4!$FQ$1:$FQ$10,Data4!$FQ$11:$FQ$19</definedName>
    <definedName name="A125861138A_Data">Data4!$FQ$11:$FQ$19</definedName>
    <definedName name="A125861138A_Latest">Data4!$FQ$19</definedName>
    <definedName name="A125861142T">Data3!$CO$1:$CO$10,Data3!$CO$11:$CO$19</definedName>
    <definedName name="A125861142T_Data">Data3!$CO$11:$CO$19</definedName>
    <definedName name="A125861142T_Latest">Data3!$CO$19</definedName>
    <definedName name="A125861146A">Data3!$HQ$1:$HQ$10,Data3!$HQ$11:$HQ$19</definedName>
    <definedName name="A125861146A_Data">Data3!$HQ$11:$HQ$19</definedName>
    <definedName name="A125861146A_Latest">Data3!$HQ$19</definedName>
    <definedName name="A125861150T">Data4!$AO$1:$AO$10,Data4!$AO$11:$AO$19</definedName>
    <definedName name="A125861150T_Data">Data4!$AO$11:$AO$19</definedName>
    <definedName name="A125861150T_Latest">Data4!$AO$19</definedName>
    <definedName name="A125861154A">Data4!$BV$1:$BV$10,Data4!$BV$11:$BV$19</definedName>
    <definedName name="A125861154A_Data">Data4!$BV$11:$BV$19</definedName>
    <definedName name="A125861154A_Latest">Data4!$BV$19</definedName>
    <definedName name="A125861158K">Data3!$BH$1:$BH$10,Data3!$BH$11:$BH$19</definedName>
    <definedName name="A125861158K_Data">Data3!$BH$11:$BH$19</definedName>
    <definedName name="A125861158K_Latest">Data3!$BH$19</definedName>
    <definedName name="A125861162A">Data3!$DV$1:$DV$10,Data3!$DV$11:$DV$19</definedName>
    <definedName name="A125861162A_Data">Data3!$DV$11:$DV$19</definedName>
    <definedName name="A125861162A_Latest">Data3!$DV$19</definedName>
    <definedName name="A125861166K">Data2!$IP$1:$IP$10,Data2!$IP$11:$IP$19</definedName>
    <definedName name="A125861166K_Data">Data2!$IP$11:$IP$19</definedName>
    <definedName name="A125861166K_Latest">Data2!$IP$19</definedName>
    <definedName name="A125861170A">Data2!$HI$1:$HI$10,Data2!$HI$11:$HI$19</definedName>
    <definedName name="A125861170A_Data">Data2!$HI$11:$HI$19</definedName>
    <definedName name="A125861170A_Latest">Data2!$HI$19</definedName>
    <definedName name="A125861174K">Data3!$FI$1:$FI$10,Data3!$FI$11:$FI$19</definedName>
    <definedName name="A125861174K_Data">Data3!$FI$11:$FI$19</definedName>
    <definedName name="A125861174K_Latest">Data3!$FI$19</definedName>
    <definedName name="A125861178V">Data3!$EB$1:$EB$10,Data3!$EB$11:$EB$19</definedName>
    <definedName name="A125861178V_Data">Data3!$EB$11:$EB$19</definedName>
    <definedName name="A125861178V_Latest">Data3!$EB$19</definedName>
    <definedName name="A125861182K">Data3!$HW$1:$HW$10,Data3!$HW$11:$HW$19</definedName>
    <definedName name="A125861182K_Data">Data3!$HW$11:$HW$19</definedName>
    <definedName name="A125861182K_Latest">Data3!$HW$19</definedName>
    <definedName name="A125861186V">Data4!$CB$1:$CB$10,Data4!$CB$11:$CB$19</definedName>
    <definedName name="A125861186V_Data">Data4!$CB$11:$CB$19</definedName>
    <definedName name="A125861186V_Latest">Data4!$CB$19</definedName>
    <definedName name="A125861190K">Data4!$DI$1:$DI$10,Data4!$DI$11:$DI$19</definedName>
    <definedName name="A125861190K_Data">Data4!$DI$11:$DI$19</definedName>
    <definedName name="A125861190K_Latest">Data4!$DI$19</definedName>
    <definedName name="A125861194V">Data4!$EP$1:$EP$10,Data4!$EP$11:$EP$19</definedName>
    <definedName name="A125861194V_Data">Data4!$EP$11:$EP$19</definedName>
    <definedName name="A125861194V_Latest">Data4!$EP$19</definedName>
    <definedName name="A125861198C">Data3!$BN$1:$BN$10,Data3!$BN$11:$BN$19</definedName>
    <definedName name="A125861198C_Data">Data3!$BN$11:$BN$19</definedName>
    <definedName name="A125861198C_Latest">Data3!$BN$19</definedName>
    <definedName name="A125861202J">Data3!$GP$1:$GP$10,Data3!$GP$11:$GP$19</definedName>
    <definedName name="A125861202J_Data">Data3!$GP$11:$GP$19</definedName>
    <definedName name="A125861202J_Latest">Data3!$GP$19</definedName>
    <definedName name="A125861206T">Data4!$N$1:$N$10,Data4!$N$11:$N$19</definedName>
    <definedName name="A125861206T_Data">Data4!$N$11:$N$19</definedName>
    <definedName name="A125861206T_Latest">Data4!$N$19</definedName>
    <definedName name="A125861210J">Data4!$AU$1:$AU$10,Data4!$AU$11:$AU$19</definedName>
    <definedName name="A125861210J_Data">Data4!$AU$11:$AU$19</definedName>
    <definedName name="A125861210J_Latest">Data4!$AU$19</definedName>
    <definedName name="A125861214T">Data3!$AG$1:$AG$10,Data3!$AG$11:$AG$19</definedName>
    <definedName name="A125861214T_Data">Data3!$AG$11:$AG$19</definedName>
    <definedName name="A125861214T_Latest">Data3!$AG$19</definedName>
    <definedName name="A125861218A">Data3!$CU$1:$CU$10,Data3!$CU$11:$CU$19</definedName>
    <definedName name="A125861218A_Data">Data3!$CU$11:$CU$19</definedName>
    <definedName name="A125861218A_Latest">Data3!$CU$19</definedName>
    <definedName name="A125861222T">Data3!$F$1:$F$10,Data3!$F$11:$F$19</definedName>
    <definedName name="A125861222T_Data">Data3!$F$11:$F$19</definedName>
    <definedName name="A125861222T_Latest">Data3!$F$19</definedName>
    <definedName name="A125861226A">Data2!$HO$1:$HO$10,Data2!$HO$11:$HO$19</definedName>
    <definedName name="A125861226A_Data">Data2!$HO$11:$HO$19</definedName>
    <definedName name="A125861226A_Latest">Data2!$HO$19</definedName>
    <definedName name="A125861230T">Data3!$FO$1:$FO$10,Data3!$FO$11:$FO$19</definedName>
    <definedName name="A125861230T_Data">Data3!$FO$11:$FO$19</definedName>
    <definedName name="A125861230T_Latest">Data3!$FO$19</definedName>
    <definedName name="A125861234A">Data3!$EH$1:$EH$10,Data3!$EH$11:$EH$19</definedName>
    <definedName name="A125861234A_Data">Data3!$EH$11:$EH$19</definedName>
    <definedName name="A125861234A_Latest">Data3!$EH$19</definedName>
    <definedName name="A125861238K">Data3!$IC$1:$IC$10,Data3!$IC$11:$IC$19</definedName>
    <definedName name="A125861238K_Data">Data3!$IC$11:$IC$19</definedName>
    <definedName name="A125861238K_Latest">Data3!$IC$19</definedName>
    <definedName name="A125861242A">Data4!$CH$1:$CH$10,Data4!$CH$11:$CH$19</definedName>
    <definedName name="A125861242A_Data">Data4!$CH$11:$CH$19</definedName>
    <definedName name="A125861242A_Latest">Data4!$CH$19</definedName>
    <definedName name="A125861246K">Data4!$DO$1:$DO$10,Data4!$DO$11:$DO$19</definedName>
    <definedName name="A125861246K_Data">Data4!$DO$11:$DO$19</definedName>
    <definedName name="A125861246K_Latest">Data4!$DO$19</definedName>
    <definedName name="A125861250A">Data4!$EV$1:$EV$10,Data4!$EV$11:$EV$19</definedName>
    <definedName name="A125861250A_Data">Data4!$EV$11:$EV$19</definedName>
    <definedName name="A125861250A_Latest">Data4!$EV$19</definedName>
    <definedName name="A125861254K">Data3!$BT$1:$BT$10,Data3!$BT$11:$BT$19</definedName>
    <definedName name="A125861254K_Data">Data3!$BT$11:$BT$19</definedName>
    <definedName name="A125861254K_Latest">Data3!$BT$19</definedName>
    <definedName name="A125861258V">Data3!$GV$1:$GV$10,Data3!$GV$11:$GV$19</definedName>
    <definedName name="A125861258V_Data">Data3!$GV$11:$GV$19</definedName>
    <definedName name="A125861258V_Latest">Data3!$GV$19</definedName>
    <definedName name="A125861262K">Data4!$T$1:$T$10,Data4!$T$11:$T$19</definedName>
    <definedName name="A125861262K_Data">Data4!$T$11:$T$19</definedName>
    <definedName name="A125861262K_Latest">Data4!$T$19</definedName>
    <definedName name="A125861266V">Data4!$BA$1:$BA$10,Data4!$BA$11:$BA$19</definedName>
    <definedName name="A125861266V_Data">Data4!$BA$11:$BA$19</definedName>
    <definedName name="A125861266V_Latest">Data4!$BA$19</definedName>
    <definedName name="A125861270K">Data3!$AM$1:$AM$10,Data3!$AM$11:$AM$19</definedName>
    <definedName name="A125861270K_Data">Data3!$AM$11:$AM$19</definedName>
    <definedName name="A125861270K_Latest">Data3!$AM$19</definedName>
    <definedName name="A125861274V">Data3!$DA$1:$DA$10,Data3!$DA$11:$DA$19</definedName>
    <definedName name="A125861274V_Data">Data3!$DA$11:$DA$19</definedName>
    <definedName name="A125861274V_Latest">Data3!$DA$19</definedName>
    <definedName name="A125861278C">Data3!$I$1:$I$10,Data3!$I$11:$I$19</definedName>
    <definedName name="A125861278C_Data">Data3!$I$11:$I$19</definedName>
    <definedName name="A125861278C_Latest">Data3!$I$19</definedName>
    <definedName name="A125861282V">Data2!$HR$1:$HR$10,Data2!$HR$11:$HR$19</definedName>
    <definedName name="A125861282V_Data">Data2!$HR$11:$HR$19</definedName>
    <definedName name="A125861282V_Latest">Data2!$HR$19</definedName>
    <definedName name="A125861286C">Data3!$FR$1:$FR$10,Data3!$FR$11:$FR$19</definedName>
    <definedName name="A125861286C_Data">Data3!$FR$11:$FR$19</definedName>
    <definedName name="A125861286C_Latest">Data3!$FR$19</definedName>
    <definedName name="A125861290V">Data3!$EK$1:$EK$10,Data3!$EK$11:$EK$19</definedName>
    <definedName name="A125861290V_Data">Data3!$EK$11:$EK$19</definedName>
    <definedName name="A125861290V_Latest">Data3!$EK$19</definedName>
    <definedName name="A125861294C">Data3!$IF$1:$IF$10,Data3!$IF$11:$IF$19</definedName>
    <definedName name="A125861294C_Data">Data3!$IF$11:$IF$19</definedName>
    <definedName name="A125861294C_Latest">Data3!$IF$19</definedName>
    <definedName name="A125861298L">Data4!$CK$1:$CK$10,Data4!$CK$11:$CK$19</definedName>
    <definedName name="A125861298L_Data">Data4!$CK$11:$CK$19</definedName>
    <definedName name="A125861298L_Latest">Data4!$CK$19</definedName>
    <definedName name="A125861302T">Data4!$DR$1:$DR$10,Data4!$DR$11:$DR$19</definedName>
    <definedName name="A125861302T_Data">Data4!$DR$11:$DR$19</definedName>
    <definedName name="A125861302T_Latest">Data4!$DR$19</definedName>
    <definedName name="A125861306A">Data4!$EY$1:$EY$10,Data4!$EY$11:$EY$19</definedName>
    <definedName name="A125861306A_Data">Data4!$EY$11:$EY$19</definedName>
    <definedName name="A125861306A_Latest">Data4!$EY$19</definedName>
    <definedName name="A125861310T">Data3!$BW$1:$BW$10,Data3!$BW$11:$BW$19</definedName>
    <definedName name="A125861310T_Data">Data3!$BW$11:$BW$19</definedName>
    <definedName name="A125861310T_Latest">Data3!$BW$19</definedName>
    <definedName name="A125861314A">Data3!$GY$1:$GY$10,Data3!$GY$11:$GY$19</definedName>
    <definedName name="A125861314A_Data">Data3!$GY$11:$GY$19</definedName>
    <definedName name="A125861314A_Latest">Data3!$GY$19</definedName>
    <definedName name="A125861318K">Data4!$W$1:$W$10,Data4!$W$11:$W$19</definedName>
    <definedName name="A125861318K_Data">Data4!$W$11:$W$19</definedName>
    <definedName name="A125861318K_Latest">Data4!$W$19</definedName>
    <definedName name="A125861322A">Data4!$BD$1:$BD$10,Data4!$BD$11:$BD$19</definedName>
    <definedName name="A125861322A_Data">Data4!$BD$11:$BD$19</definedName>
    <definedName name="A125861322A_Latest">Data4!$BD$19</definedName>
    <definedName name="A125861326K">Data3!$AP$1:$AP$10,Data3!$AP$11:$AP$19</definedName>
    <definedName name="A125861326K_Data">Data3!$AP$11:$AP$19</definedName>
    <definedName name="A125861326K_Latest">Data3!$AP$19</definedName>
    <definedName name="A125861330A">Data3!$DD$1:$DD$10,Data3!$DD$11:$DD$19</definedName>
    <definedName name="A125861330A_Data">Data3!$DD$11:$DD$19</definedName>
    <definedName name="A125861330A_Latest">Data3!$DD$19</definedName>
    <definedName name="A125861334K">Data3!$X$1:$X$10,Data3!$X$11:$X$19</definedName>
    <definedName name="A125861334K_Data">Data3!$X$11:$X$19</definedName>
    <definedName name="A125861334K_Latest">Data3!$X$19</definedName>
    <definedName name="A125861338V">Data2!$IG$1:$IG$10,Data2!$IG$11:$IG$19</definedName>
    <definedName name="A125861338V_Data">Data2!$IG$11:$IG$19</definedName>
    <definedName name="A125861338V_Latest">Data2!$IG$19</definedName>
    <definedName name="A125861342K">Data3!$GG$1:$GG$10,Data3!$GG$11:$GG$19</definedName>
    <definedName name="A125861342K_Data">Data3!$GG$11:$GG$19</definedName>
    <definedName name="A125861342K_Latest">Data3!$GG$19</definedName>
    <definedName name="A125861346V">Data3!$EZ$1:$EZ$10,Data3!$EZ$11:$EZ$19</definedName>
    <definedName name="A125861346V_Data">Data3!$EZ$11:$EZ$19</definedName>
    <definedName name="A125861346V_Latest">Data3!$EZ$19</definedName>
    <definedName name="A125861350K">Data4!$E$1:$E$10,Data4!$E$11:$E$19</definedName>
    <definedName name="A125861350K_Data">Data4!$E$11:$E$19</definedName>
    <definedName name="A125861350K_Latest">Data4!$E$19</definedName>
    <definedName name="A125861354V">Data4!$CZ$1:$CZ$10,Data4!$CZ$11:$CZ$19</definedName>
    <definedName name="A125861354V_Data">Data4!$CZ$11:$CZ$19</definedName>
    <definedName name="A125861354V_Latest">Data4!$CZ$19</definedName>
    <definedName name="A125861358C">Data4!$EG$1:$EG$10,Data4!$EG$11:$EG$19</definedName>
    <definedName name="A125861358C_Data">Data4!$EG$11:$EG$19</definedName>
    <definedName name="A125861358C_Latest">Data4!$EG$19</definedName>
    <definedName name="A125861362V">Data4!$FN$1:$FN$10,Data4!$FN$11:$FN$19</definedName>
    <definedName name="A125861362V_Data">Data4!$FN$11:$FN$19</definedName>
    <definedName name="A125861362V_Latest">Data4!$FN$19</definedName>
    <definedName name="A125861366C">Data3!$CL$1:$CL$10,Data3!$CL$11:$CL$19</definedName>
    <definedName name="A125861366C_Data">Data3!$CL$11:$CL$19</definedName>
    <definedName name="A125861366C_Latest">Data3!$CL$19</definedName>
    <definedName name="A125861370V">Data3!$HN$1:$HN$10,Data3!$HN$11:$HN$19</definedName>
    <definedName name="A125861370V_Data">Data3!$HN$11:$HN$19</definedName>
    <definedName name="A125861370V_Latest">Data3!$HN$19</definedName>
    <definedName name="A125861374C">Data4!$AL$1:$AL$10,Data4!$AL$11:$AL$19</definedName>
    <definedName name="A125861374C_Data">Data4!$AL$11:$AL$19</definedName>
    <definedName name="A125861374C_Latest">Data4!$AL$19</definedName>
    <definedName name="A125861378L">Data4!$BS$1:$BS$10,Data4!$BS$11:$BS$19</definedName>
    <definedName name="A125861378L_Data">Data4!$BS$11:$BS$19</definedName>
    <definedName name="A125861378L_Latest">Data4!$BS$19</definedName>
    <definedName name="A125861382C">Data3!$BE$1:$BE$10,Data3!$BE$11:$BE$19</definedName>
    <definedName name="A125861382C_Data">Data3!$BE$11:$BE$19</definedName>
    <definedName name="A125861382C_Latest">Data3!$BE$19</definedName>
    <definedName name="A125861386L">Data3!$DS$1:$DS$10,Data3!$DS$11:$DS$19</definedName>
    <definedName name="A125861386L_Data">Data3!$DS$11:$DS$19</definedName>
    <definedName name="A125861386L_Latest">Data3!$DS$19</definedName>
    <definedName name="A125861390C">Data2!$IM$1:$IM$10,Data2!$IM$11:$IM$19</definedName>
    <definedName name="A125861390C_Data">Data2!$IM$11:$IM$19</definedName>
    <definedName name="A125861390C_Latest">Data2!$IM$19</definedName>
    <definedName name="A125861394L">Data2!$HF$1:$HF$10,Data2!$HF$11:$HF$19</definedName>
    <definedName name="A125861394L_Data">Data2!$HF$11:$HF$19</definedName>
    <definedName name="A125861394L_Latest">Data2!$HF$19</definedName>
    <definedName name="A125861398W">Data3!$FF$1:$FF$10,Data3!$FF$11:$FF$19</definedName>
    <definedName name="A125861398W_Data">Data3!$FF$11:$FF$19</definedName>
    <definedName name="A125861398W_Latest">Data3!$FF$19</definedName>
    <definedName name="A125861402A">Data3!$DY$1:$DY$10,Data3!$DY$11:$DY$19</definedName>
    <definedName name="A125861402A_Data">Data3!$DY$11:$DY$19</definedName>
    <definedName name="A125861402A_Latest">Data3!$DY$19</definedName>
    <definedName name="A125861406K">Data3!$HT$1:$HT$10,Data3!$HT$11:$HT$19</definedName>
    <definedName name="A125861406K_Data">Data3!$HT$11:$HT$19</definedName>
    <definedName name="A125861406K_Latest">Data3!$HT$19</definedName>
    <definedName name="A125861410A">Data4!$BY$1:$BY$10,Data4!$BY$11:$BY$19</definedName>
    <definedName name="A125861410A_Data">Data4!$BY$11:$BY$19</definedName>
    <definedName name="A125861410A_Latest">Data4!$BY$19</definedName>
    <definedName name="A125861414K">Data4!$DF$1:$DF$10,Data4!$DF$11:$DF$19</definedName>
    <definedName name="A125861414K_Data">Data4!$DF$11:$DF$19</definedName>
    <definedName name="A125861414K_Latest">Data4!$DF$19</definedName>
    <definedName name="A125861418V">Data4!$EM$1:$EM$10,Data4!$EM$11:$EM$19</definedName>
    <definedName name="A125861418V_Data">Data4!$EM$11:$EM$19</definedName>
    <definedName name="A125861418V_Latest">Data4!$EM$19</definedName>
    <definedName name="A125861422K">Data3!$BK$1:$BK$10,Data3!$BK$11:$BK$19</definedName>
    <definedName name="A125861422K_Data">Data3!$BK$11:$BK$19</definedName>
    <definedName name="A125861422K_Latest">Data3!$BK$19</definedName>
    <definedName name="A125861426V">Data3!$GM$1:$GM$10,Data3!$GM$11:$GM$19</definedName>
    <definedName name="A125861426V_Data">Data3!$GM$11:$GM$19</definedName>
    <definedName name="A125861426V_Latest">Data3!$GM$19</definedName>
    <definedName name="A125861430K">Data4!$K$1:$K$10,Data4!$K$11:$K$19</definedName>
    <definedName name="A125861430K_Data">Data4!$K$11:$K$19</definedName>
    <definedName name="A125861430K_Latest">Data4!$K$19</definedName>
    <definedName name="A125861434V">Data4!$AR$1:$AR$10,Data4!$AR$11:$AR$19</definedName>
    <definedName name="A125861434V_Data">Data4!$AR$11:$AR$19</definedName>
    <definedName name="A125861434V_Latest">Data4!$AR$19</definedName>
    <definedName name="A125861438C">Data3!$AD$1:$AD$10,Data3!$AD$11:$AD$19</definedName>
    <definedName name="A125861438C_Data">Data3!$AD$11:$AD$19</definedName>
    <definedName name="A125861438C_Latest">Data3!$AD$19</definedName>
    <definedName name="A125861442V">Data3!$CR$1:$CR$10,Data3!$CR$11:$CR$19</definedName>
    <definedName name="A125861442V_Data">Data3!$CR$11:$CR$19</definedName>
    <definedName name="A125861442V_Latest">Data3!$CR$19</definedName>
    <definedName name="A125866374V">Data6!$GM$1:$GM$10,Data6!$GM$11:$GM$19</definedName>
    <definedName name="A125866374V_Data">Data6!$GM$11:$GM$19</definedName>
    <definedName name="A125866374V_Latest">Data6!$GM$19</definedName>
    <definedName name="A125866378C">Data6!$FF$1:$FF$10,Data6!$FF$11:$FF$19</definedName>
    <definedName name="A125866378C_Data">Data6!$FF$11:$FF$19</definedName>
    <definedName name="A125866378C_Latest">Data6!$FF$19</definedName>
    <definedName name="A125866382V">Data7!$DF$1:$DF$10,Data7!$DF$11:$DF$19</definedName>
    <definedName name="A125866382V_Data">Data7!$DF$11:$DF$19</definedName>
    <definedName name="A125866382V_Latest">Data7!$DF$19</definedName>
    <definedName name="A125866386C">Data7!$BY$1:$BY$10,Data7!$BY$11:$BY$19</definedName>
    <definedName name="A125866386C_Data">Data7!$BY$11:$BY$19</definedName>
    <definedName name="A125866386C_Latest">Data7!$BY$19</definedName>
    <definedName name="A125866390V">Data7!$FT$1:$FT$10,Data7!$FT$11:$FT$19</definedName>
    <definedName name="A125866390V_Data">Data7!$FT$11:$FT$19</definedName>
    <definedName name="A125866390V_Latest">Data7!$FT$19</definedName>
    <definedName name="A125866394C">Data8!$Y$1:$Y$10,Data8!$Y$11:$Y$19</definedName>
    <definedName name="A125866394C_Data">Data8!$Y$11:$Y$19</definedName>
    <definedName name="A125866394C_Latest">Data8!$Y$19</definedName>
    <definedName name="A125866398L">Data8!$BF$1:$BF$10,Data8!$BF$11:$BF$19</definedName>
    <definedName name="A125866398L_Data">Data8!$BF$11:$BF$19</definedName>
    <definedName name="A125866398L_Latest">Data8!$BF$19</definedName>
    <definedName name="A125866402T">Data8!$CM$1:$CM$10,Data8!$CM$11:$CM$19</definedName>
    <definedName name="A125866402T_Data">Data8!$CM$11:$CM$19</definedName>
    <definedName name="A125866402T_Latest">Data8!$CM$19</definedName>
    <definedName name="A125866406A">Data7!$K$1:$K$10,Data7!$K$11:$K$19</definedName>
    <definedName name="A125866406A_Data">Data7!$K$11:$K$19</definedName>
    <definedName name="A125866406A_Latest">Data7!$K$19</definedName>
    <definedName name="A125866410T">Data7!$EM$1:$EM$10,Data7!$EM$11:$EM$19</definedName>
    <definedName name="A125866410T_Data">Data7!$EM$11:$EM$19</definedName>
    <definedName name="A125866410T_Latest">Data7!$EM$19</definedName>
    <definedName name="A125866414A">Data7!$HA$1:$HA$10,Data7!$HA$11:$HA$19</definedName>
    <definedName name="A125866414A_Data">Data7!$HA$11:$HA$19</definedName>
    <definedName name="A125866414A_Latest">Data7!$HA$19</definedName>
    <definedName name="A125866418K">Data7!$IH$1:$IH$10,Data7!$IH$11:$IH$19</definedName>
    <definedName name="A125866418K_Data">Data7!$IH$11:$IH$19</definedName>
    <definedName name="A125866418K_Latest">Data7!$IH$19</definedName>
    <definedName name="A125866422A">Data6!$HT$1:$HT$10,Data6!$HT$11:$HT$19</definedName>
    <definedName name="A125866422A_Data">Data6!$HT$11:$HT$19</definedName>
    <definedName name="A125866422A_Latest">Data6!$HT$19</definedName>
    <definedName name="A125866426K">Data7!$AR$1:$AR$10,Data7!$AR$11:$AR$19</definedName>
    <definedName name="A125866426K_Data">Data7!$AR$11:$AR$19</definedName>
    <definedName name="A125866426K_Latest">Data7!$AR$19</definedName>
    <definedName name="A125866430A">Data6!$FU$1:$FU$10,Data6!$FU$11:$FU$19</definedName>
    <definedName name="A125866430A_Data">Data6!$FU$11:$FU$19</definedName>
    <definedName name="A125866430A_Latest">Data6!$FU$19</definedName>
    <definedName name="A125866434K">Data6!$EN$1:$EN$10,Data6!$EN$11:$EN$19</definedName>
    <definedName name="A125866434K_Data">Data6!$EN$11:$EN$19</definedName>
    <definedName name="A125866434K_Latest">Data6!$EN$19</definedName>
    <definedName name="A125866438V">Data7!$CN$1:$CN$10,Data7!$CN$11:$CN$19</definedName>
    <definedName name="A125866438V_Data">Data7!$CN$11:$CN$19</definedName>
    <definedName name="A125866438V_Latest">Data7!$CN$19</definedName>
    <definedName name="A125866442K">Data7!$BG$1:$BG$10,Data7!$BG$11:$BG$19</definedName>
    <definedName name="A125866442K_Data">Data7!$BG$11:$BG$19</definedName>
    <definedName name="A125866442K_Latest">Data7!$BG$19</definedName>
    <definedName name="A125866446V">Data7!$FB$1:$FB$10,Data7!$FB$11:$FB$19</definedName>
    <definedName name="A125866446V_Data">Data7!$FB$11:$FB$19</definedName>
    <definedName name="A125866446V_Latest">Data7!$FB$19</definedName>
    <definedName name="A125866450K">Data8!$G$1:$G$10,Data8!$G$11:$G$19</definedName>
    <definedName name="A125866450K_Data">Data8!$G$11:$G$19</definedName>
    <definedName name="A125866450K_Latest">Data8!$G$19</definedName>
    <definedName name="A125866454V">Data8!$AN$1:$AN$10,Data8!$AN$11:$AN$19</definedName>
    <definedName name="A125866454V_Data">Data8!$AN$11:$AN$19</definedName>
    <definedName name="A125866454V_Latest">Data8!$AN$19</definedName>
    <definedName name="A125866458C">Data8!$BU$1:$BU$10,Data8!$BU$11:$BU$19</definedName>
    <definedName name="A125866458C_Data">Data8!$BU$11:$BU$19</definedName>
    <definedName name="A125866458C_Latest">Data8!$BU$19</definedName>
    <definedName name="A125866462V">Data6!$II$1:$II$10,Data6!$II$11:$II$19</definedName>
    <definedName name="A125866462V_Data">Data6!$II$11:$II$19</definedName>
    <definedName name="A125866462V_Latest">Data6!$II$19</definedName>
    <definedName name="A125866466C">Data7!$DU$1:$DU$10,Data7!$DU$11:$DU$19</definedName>
    <definedName name="A125866466C_Data">Data7!$DU$11:$DU$19</definedName>
    <definedName name="A125866466C_Latest">Data7!$DU$19</definedName>
    <definedName name="A125866470V">Data7!$GI$1:$GI$10,Data7!$GI$11:$GI$19</definedName>
    <definedName name="A125866470V_Data">Data7!$GI$11:$GI$19</definedName>
    <definedName name="A125866470V_Latest">Data7!$GI$19</definedName>
    <definedName name="A125866474C">Data7!$HP$1:$HP$10,Data7!$HP$11:$HP$19</definedName>
    <definedName name="A125866474C_Data">Data7!$HP$11:$HP$19</definedName>
    <definedName name="A125866474C_Latest">Data7!$HP$19</definedName>
    <definedName name="A125866478L">Data6!$HB$1:$HB$10,Data6!$HB$11:$HB$19</definedName>
    <definedName name="A125866478L_Data">Data6!$HB$11:$HB$19</definedName>
    <definedName name="A125866478L_Latest">Data6!$HB$19</definedName>
    <definedName name="A125866482C">Data7!$Z$1:$Z$10,Data7!$Z$11:$Z$19</definedName>
    <definedName name="A125866482C_Data">Data7!$Z$11:$Z$19</definedName>
    <definedName name="A125866482C_Latest">Data7!$Z$19</definedName>
    <definedName name="A125866486L">Data6!$GD$1:$GD$10,Data6!$GD$11:$GD$19</definedName>
    <definedName name="A125866486L_Data">Data6!$GD$11:$GD$19</definedName>
    <definedName name="A125866486L_Latest">Data6!$GD$19</definedName>
    <definedName name="A125866490C">Data6!$EW$1:$EW$10,Data6!$EW$11:$EW$19</definedName>
    <definedName name="A125866490C_Data">Data6!$EW$11:$EW$19</definedName>
    <definedName name="A125866490C_Latest">Data6!$EW$19</definedName>
    <definedName name="A125866494L">Data7!$CW$1:$CW$10,Data7!$CW$11:$CW$19</definedName>
    <definedName name="A125866494L_Data">Data7!$CW$11:$CW$19</definedName>
    <definedName name="A125866494L_Latest">Data7!$CW$19</definedName>
    <definedName name="A125866498W">Data7!$BP$1:$BP$10,Data7!$BP$11:$BP$19</definedName>
    <definedName name="A125866498W_Data">Data7!$BP$11:$BP$19</definedName>
    <definedName name="A125866498W_Latest">Data7!$BP$19</definedName>
    <definedName name="A125866502A">Data7!$FK$1:$FK$10,Data7!$FK$11:$FK$19</definedName>
    <definedName name="A125866502A_Data">Data7!$FK$11:$FK$19</definedName>
    <definedName name="A125866502A_Latest">Data7!$FK$19</definedName>
    <definedName name="A125866506K">Data8!$P$1:$P$10,Data8!$P$11:$P$19</definedName>
    <definedName name="A125866506K_Data">Data8!$P$11:$P$19</definedName>
    <definedName name="A125866506K_Latest">Data8!$P$19</definedName>
    <definedName name="A125866510A">Data8!$AW$1:$AW$10,Data8!$AW$11:$AW$19</definedName>
    <definedName name="A125866510A_Data">Data8!$AW$11:$AW$19</definedName>
    <definedName name="A125866510A_Latest">Data8!$AW$19</definedName>
    <definedName name="A125866514K">Data8!$CD$1:$CD$10,Data8!$CD$11:$CD$19</definedName>
    <definedName name="A125866514K_Data">Data8!$CD$11:$CD$19</definedName>
    <definedName name="A125866514K_Latest">Data8!$CD$19</definedName>
    <definedName name="A125866518V">Data7!$B$1:$B$10,Data7!$B$11:$B$19</definedName>
    <definedName name="A125866518V_Data">Data7!$B$11:$B$19</definedName>
    <definedName name="A125866518V_Latest">Data7!$B$19</definedName>
    <definedName name="A125866522K">Data7!$ED$1:$ED$10,Data7!$ED$11:$ED$19</definedName>
    <definedName name="A125866522K_Data">Data7!$ED$11:$ED$19</definedName>
    <definedName name="A125866522K_Latest">Data7!$ED$19</definedName>
    <definedName name="A125866526V">Data7!$GR$1:$GR$10,Data7!$GR$11:$GR$19</definedName>
    <definedName name="A125866526V_Data">Data7!$GR$11:$GR$19</definedName>
    <definedName name="A125866526V_Latest">Data7!$GR$19</definedName>
    <definedName name="A125866530K">Data7!$HY$1:$HY$10,Data7!$HY$11:$HY$19</definedName>
    <definedName name="A125866530K_Data">Data7!$HY$11:$HY$19</definedName>
    <definedName name="A125866530K_Latest">Data7!$HY$19</definedName>
    <definedName name="A125866534V">Data6!$HK$1:$HK$10,Data6!$HK$11:$HK$19</definedName>
    <definedName name="A125866534V_Data">Data6!$HK$11:$HK$19</definedName>
    <definedName name="A125866534V_Latest">Data6!$HK$19</definedName>
    <definedName name="A125866538C">Data7!$AI$1:$AI$10,Data7!$AI$11:$AI$19</definedName>
    <definedName name="A125866538C_Data">Data7!$AI$11:$AI$19</definedName>
    <definedName name="A125866538C_Latest">Data7!$AI$19</definedName>
    <definedName name="A125866542V">Data6!$GG$1:$GG$10,Data6!$GG$11:$GG$19</definedName>
    <definedName name="A125866542V_Data">Data6!$GG$11:$GG$19</definedName>
    <definedName name="A125866542V_Latest">Data6!$GG$19</definedName>
    <definedName name="A125866546C">Data6!$EZ$1:$EZ$10,Data6!$EZ$11:$EZ$19</definedName>
    <definedName name="A125866546C_Data">Data6!$EZ$11:$EZ$19</definedName>
    <definedName name="A125866546C_Latest">Data6!$EZ$19</definedName>
    <definedName name="A125866550V">Data7!$CZ$1:$CZ$10,Data7!$CZ$11:$CZ$19</definedName>
    <definedName name="A125866550V_Data">Data7!$CZ$11:$CZ$19</definedName>
    <definedName name="A125866550V_Latest">Data7!$CZ$19</definedName>
    <definedName name="A125866554C">Data7!$BS$1:$BS$10,Data7!$BS$11:$BS$19</definedName>
    <definedName name="A125866554C_Data">Data7!$BS$11:$BS$19</definedName>
    <definedName name="A125866554C_Latest">Data7!$BS$19</definedName>
    <definedName name="A125866558L">Data7!$FN$1:$FN$10,Data7!$FN$11:$FN$19</definedName>
    <definedName name="A125866558L_Data">Data7!$FN$11:$FN$19</definedName>
    <definedName name="A125866558L_Latest">Data7!$FN$19</definedName>
    <definedName name="A125866562C">Data8!$S$1:$S$10,Data8!$S$11:$S$19</definedName>
    <definedName name="A125866562C_Data">Data8!$S$11:$S$19</definedName>
    <definedName name="A125866562C_Latest">Data8!$S$19</definedName>
    <definedName name="A125866566L">Data8!$AZ$1:$AZ$10,Data8!$AZ$11:$AZ$19</definedName>
    <definedName name="A125866566L_Data">Data8!$AZ$11:$AZ$19</definedName>
    <definedName name="A125866566L_Latest">Data8!$AZ$19</definedName>
    <definedName name="A125866570C">Data8!$CG$1:$CG$10,Data8!$CG$11:$CG$19</definedName>
    <definedName name="A125866570C_Data">Data8!$CG$11:$CG$19</definedName>
    <definedName name="A125866570C_Latest">Data8!$CG$19</definedName>
    <definedName name="A125866574L">Data7!$E$1:$E$10,Data7!$E$11:$E$19</definedName>
    <definedName name="A125866574L_Data">Data7!$E$11:$E$19</definedName>
    <definedName name="A125866574L_Latest">Data7!$E$19</definedName>
    <definedName name="A125866578W">Data7!$EG$1:$EG$10,Data7!$EG$11:$EG$19</definedName>
    <definedName name="A125866578W_Data">Data7!$EG$11:$EG$19</definedName>
    <definedName name="A125866578W_Latest">Data7!$EG$19</definedName>
    <definedName name="A125866582L">Data7!$GU$1:$GU$10,Data7!$GU$11:$GU$19</definedName>
    <definedName name="A125866582L_Data">Data7!$GU$11:$GU$19</definedName>
    <definedName name="A125866582L_Latest">Data7!$GU$19</definedName>
    <definedName name="A125866586W">Data7!$IB$1:$IB$10,Data7!$IB$11:$IB$19</definedName>
    <definedName name="A125866586W_Data">Data7!$IB$11:$IB$19</definedName>
    <definedName name="A125866586W_Latest">Data7!$IB$19</definedName>
    <definedName name="A125866590L">Data6!$HN$1:$HN$10,Data6!$HN$11:$HN$19</definedName>
    <definedName name="A125866590L_Data">Data6!$HN$11:$HN$19</definedName>
    <definedName name="A125866590L_Latest">Data6!$HN$19</definedName>
    <definedName name="A125866594W">Data7!$AL$1:$AL$10,Data7!$AL$11:$AL$19</definedName>
    <definedName name="A125866594W_Data">Data7!$AL$11:$AL$19</definedName>
    <definedName name="A125866594W_Latest">Data7!$AL$19</definedName>
    <definedName name="A125866598F">Data6!$GJ$1:$GJ$10,Data6!$GJ$11:$GJ$19</definedName>
    <definedName name="A125866598F_Data">Data6!$GJ$11:$GJ$19</definedName>
    <definedName name="A125866598F_Latest">Data6!$GJ$19</definedName>
    <definedName name="A125866602K">Data6!$FC$1:$FC$10,Data6!$FC$11:$FC$19</definedName>
    <definedName name="A125866602K_Data">Data6!$FC$11:$FC$19</definedName>
    <definedName name="A125866602K_Latest">Data6!$FC$19</definedName>
    <definedName name="A125866606V">Data7!$DC$1:$DC$10,Data7!$DC$11:$DC$19</definedName>
    <definedName name="A125866606V_Data">Data7!$DC$11:$DC$19</definedName>
    <definedName name="A125866606V_Latest">Data7!$DC$19</definedName>
    <definedName name="A125866610K">Data7!$BV$1:$BV$10,Data7!$BV$11:$BV$19</definedName>
    <definedName name="A125866610K_Data">Data7!$BV$11:$BV$19</definedName>
    <definedName name="A125866610K_Latest">Data7!$BV$19</definedName>
    <definedName name="A125866614V">Data7!$FQ$1:$FQ$10,Data7!$FQ$11:$FQ$19</definedName>
    <definedName name="A125866614V_Data">Data7!$FQ$11:$FQ$19</definedName>
    <definedName name="A125866614V_Latest">Data7!$FQ$19</definedName>
    <definedName name="A125866618C">Data8!$V$1:$V$10,Data8!$V$11:$V$19</definedName>
    <definedName name="A125866618C_Data">Data8!$V$11:$V$19</definedName>
    <definedName name="A125866618C_Latest">Data8!$V$19</definedName>
    <definedName name="A125866622V">Data8!$BC$1:$BC$10,Data8!$BC$11:$BC$19</definedName>
    <definedName name="A125866622V_Data">Data8!$BC$11:$BC$19</definedName>
    <definedName name="A125866622V_Latest">Data8!$BC$19</definedName>
    <definedName name="A125866626C">Data8!$CJ$1:$CJ$10,Data8!$CJ$11:$CJ$19</definedName>
    <definedName name="A125866626C_Data">Data8!$CJ$11:$CJ$19</definedName>
    <definedName name="A125866626C_Latest">Data8!$CJ$19</definedName>
    <definedName name="A125866630V">Data7!$H$1:$H$10,Data7!$H$11:$H$19</definedName>
    <definedName name="A125866630V_Data">Data7!$H$11:$H$19</definedName>
    <definedName name="A125866630V_Latest">Data7!$H$19</definedName>
    <definedName name="A125866634C">Data7!$EJ$1:$EJ$10,Data7!$EJ$11:$EJ$19</definedName>
    <definedName name="A125866634C_Data">Data7!$EJ$11:$EJ$19</definedName>
    <definedName name="A125866634C_Latest">Data7!$EJ$19</definedName>
    <definedName name="A125866638L">Data7!$GX$1:$GX$10,Data7!$GX$11:$GX$19</definedName>
    <definedName name="A125866638L_Data">Data7!$GX$11:$GX$19</definedName>
    <definedName name="A125866638L_Latest">Data7!$GX$19</definedName>
    <definedName name="A125866642C">Data7!$IE$1:$IE$10,Data7!$IE$11:$IE$19</definedName>
    <definedName name="A125866642C_Data">Data7!$IE$11:$IE$19</definedName>
    <definedName name="A125866642C_Latest">Data7!$IE$19</definedName>
    <definedName name="A125866646L">Data6!$HQ$1:$HQ$10,Data6!$HQ$11:$HQ$19</definedName>
    <definedName name="A125866646L_Data">Data6!$HQ$11:$HQ$19</definedName>
    <definedName name="A125866646L_Latest">Data6!$HQ$19</definedName>
    <definedName name="A125866650C">Data7!$AO$1:$AO$10,Data7!$AO$11:$AO$19</definedName>
    <definedName name="A125866650C_Data">Data7!$AO$11:$AO$19</definedName>
    <definedName name="A125866650C_Latest">Data7!$AO$19</definedName>
    <definedName name="A125866654L">Data6!$GS$1:$GS$10,Data6!$GS$11:$GS$19</definedName>
    <definedName name="A125866654L_Data">Data6!$GS$11:$GS$19</definedName>
    <definedName name="A125866654L_Latest">Data6!$GS$19</definedName>
    <definedName name="A125866658W">Data6!$FL$1:$FL$10,Data6!$FL$11:$FL$19</definedName>
    <definedName name="A125866658W_Data">Data6!$FL$11:$FL$19</definedName>
    <definedName name="A125866658W_Latest">Data6!$FL$19</definedName>
    <definedName name="A125866662L">Data7!$DL$1:$DL$10,Data7!$DL$11:$DL$19</definedName>
    <definedName name="A125866662L_Data">Data7!$DL$11:$DL$19</definedName>
    <definedName name="A125866662L_Latest">Data7!$DL$19</definedName>
    <definedName name="A125866666W">Data7!$CE$1:$CE$10,Data7!$CE$11:$CE$19</definedName>
    <definedName name="A125866666W_Data">Data7!$CE$11:$CE$19</definedName>
    <definedName name="A125866666W_Latest">Data7!$CE$19</definedName>
    <definedName name="A125866670L">Data7!$FZ$1:$FZ$10,Data7!$FZ$11:$FZ$19</definedName>
    <definedName name="A125866670L_Data">Data7!$FZ$11:$FZ$19</definedName>
    <definedName name="A125866670L_Latest">Data7!$FZ$19</definedName>
    <definedName name="A125866674W">Data8!$AE$1:$AE$10,Data8!$AE$11:$AE$19</definedName>
    <definedName name="A125866674W_Data">Data8!$AE$11:$AE$19</definedName>
    <definedName name="A125866674W_Latest">Data8!$AE$19</definedName>
    <definedName name="A125866678F">Data8!$BL$1:$BL$10,Data8!$BL$11:$BL$19</definedName>
    <definedName name="A125866678F_Data">Data8!$BL$11:$BL$19</definedName>
    <definedName name="A125866678F_Latest">Data8!$BL$19</definedName>
    <definedName name="A125866682W">Data8!$CS$1:$CS$10,Data8!$CS$11:$CS$19</definedName>
    <definedName name="A125866682W_Data">Data8!$CS$11:$CS$19</definedName>
    <definedName name="A125866682W_Latest">Data8!$CS$19</definedName>
    <definedName name="A125866686F">Data7!$Q$1:$Q$10,Data7!$Q$11:$Q$19</definedName>
    <definedName name="A125866686F_Data">Data7!$Q$11:$Q$19</definedName>
    <definedName name="A125866686F_Latest">Data7!$Q$19</definedName>
    <definedName name="A125866690W">Data7!$ES$1:$ES$10,Data7!$ES$11:$ES$19</definedName>
    <definedName name="A125866690W_Data">Data7!$ES$11:$ES$19</definedName>
    <definedName name="A125866690W_Latest">Data7!$ES$19</definedName>
    <definedName name="A125866694F">Data7!$HG$1:$HG$10,Data7!$HG$11:$HG$19</definedName>
    <definedName name="A125866694F_Data">Data7!$HG$11:$HG$19</definedName>
    <definedName name="A125866694F_Latest">Data7!$HG$19</definedName>
    <definedName name="A125866698R">Data7!$IN$1:$IN$10,Data7!$IN$11:$IN$19</definedName>
    <definedName name="A125866698R_Data">Data7!$IN$11:$IN$19</definedName>
    <definedName name="A125866698R_Latest">Data7!$IN$19</definedName>
    <definedName name="A125866702V">Data6!$HZ$1:$HZ$10,Data6!$HZ$11:$HZ$19</definedName>
    <definedName name="A125866702V_Data">Data6!$HZ$11:$HZ$19</definedName>
    <definedName name="A125866702V_Latest">Data6!$HZ$19</definedName>
    <definedName name="A125866706C">Data7!$AX$1:$AX$10,Data7!$AX$11:$AX$19</definedName>
    <definedName name="A125866706C_Data">Data7!$AX$11:$AX$19</definedName>
    <definedName name="A125866706C_Latest">Data7!$AX$19</definedName>
    <definedName name="A125866710V">Data6!$FR$1:$FR$10,Data6!$FR$11:$FR$19</definedName>
    <definedName name="A125866710V_Data">Data6!$FR$11:$FR$19</definedName>
    <definedName name="A125866710V_Latest">Data6!$FR$19</definedName>
    <definedName name="A125866714C">Data6!$EK$1:$EK$10,Data6!$EK$11:$EK$19</definedName>
    <definedName name="A125866714C_Data">Data6!$EK$11:$EK$19</definedName>
    <definedName name="A125866714C_Latest">Data6!$EK$19</definedName>
    <definedName name="A125866718L">Data7!$CK$1:$CK$10,Data7!$CK$11:$CK$19</definedName>
    <definedName name="A125866718L_Data">Data7!$CK$11:$CK$19</definedName>
    <definedName name="A125866718L_Latest">Data7!$CK$19</definedName>
    <definedName name="A125866722C">Data7!$BD$1:$BD$10,Data7!$BD$11:$BD$19</definedName>
    <definedName name="A125866722C_Data">Data7!$BD$11:$BD$19</definedName>
    <definedName name="A125866722C_Latest">Data7!$BD$19</definedName>
    <definedName name="A125866726L">Data7!$EY$1:$EY$10,Data7!$EY$11:$EY$19</definedName>
    <definedName name="A125866726L_Data">Data7!$EY$11:$EY$19</definedName>
    <definedName name="A125866726L_Latest">Data7!$EY$19</definedName>
    <definedName name="A125866730C">Data8!$D$1:$D$10,Data8!$D$11:$D$19</definedName>
    <definedName name="A125866730C_Data">Data8!$D$11:$D$19</definedName>
    <definedName name="A125866730C_Latest">Data8!$D$19</definedName>
    <definedName name="A125866734L">Data8!$AK$1:$AK$10,Data8!$AK$11:$AK$19</definedName>
    <definedName name="A125866734L_Data">Data8!$AK$11:$AK$19</definedName>
    <definedName name="A125866734L_Latest">Data8!$AK$19</definedName>
    <definedName name="A125866738W">Data8!$BR$1:$BR$10,Data8!$BR$11:$BR$19</definedName>
    <definedName name="A125866738W_Data">Data8!$BR$11:$BR$19</definedName>
    <definedName name="A125866738W_Latest">Data8!$BR$19</definedName>
    <definedName name="A125866742L">Data6!$IF$1:$IF$10,Data6!$IF$11:$IF$19</definedName>
    <definedName name="A125866742L_Data">Data6!$IF$11:$IF$19</definedName>
    <definedName name="A125866742L_Latest">Data6!$IF$19</definedName>
    <definedName name="A125866746W">Data7!$DR$1:$DR$10,Data7!$DR$11:$DR$19</definedName>
    <definedName name="A125866746W_Data">Data7!$DR$11:$DR$19</definedName>
    <definedName name="A125866746W_Latest">Data7!$DR$19</definedName>
    <definedName name="A125866750L">Data7!$GF$1:$GF$10,Data7!$GF$11:$GF$19</definedName>
    <definedName name="A125866750L_Data">Data7!$GF$11:$GF$19</definedName>
    <definedName name="A125866750L_Latest">Data7!$GF$19</definedName>
    <definedName name="A125866754W">Data7!$HM$1:$HM$10,Data7!$HM$11:$HM$19</definedName>
    <definedName name="A125866754W_Data">Data7!$HM$11:$HM$19</definedName>
    <definedName name="A125866754W_Latest">Data7!$HM$19</definedName>
    <definedName name="A125866758F">Data6!$GY$1:$GY$10,Data6!$GY$11:$GY$19</definedName>
    <definedName name="A125866758F_Data">Data6!$GY$11:$GY$19</definedName>
    <definedName name="A125866758F_Latest">Data6!$GY$19</definedName>
    <definedName name="A125866762W">Data7!$W$1:$W$10,Data7!$W$11:$W$19</definedName>
    <definedName name="A125866762W_Data">Data7!$W$11:$W$19</definedName>
    <definedName name="A125866762W_Latest">Data7!$W$19</definedName>
    <definedName name="A125866766F">Data6!$FX$1:$FX$10,Data6!$FX$11:$FX$19</definedName>
    <definedName name="A125866766F_Data">Data6!$FX$11:$FX$19</definedName>
    <definedName name="A125866766F_Latest">Data6!$FX$19</definedName>
    <definedName name="A125866770W">Data6!$EQ$1:$EQ$10,Data6!$EQ$11:$EQ$19</definedName>
    <definedName name="A125866770W_Data">Data6!$EQ$11:$EQ$19</definedName>
    <definedName name="A125866770W_Latest">Data6!$EQ$19</definedName>
    <definedName name="A125866774F">Data7!$CQ$1:$CQ$10,Data7!$CQ$11:$CQ$19</definedName>
    <definedName name="A125866774F_Data">Data7!$CQ$11:$CQ$19</definedName>
    <definedName name="A125866774F_Latest">Data7!$CQ$19</definedName>
    <definedName name="A125866778R">Data7!$BJ$1:$BJ$10,Data7!$BJ$11:$BJ$19</definedName>
    <definedName name="A125866778R_Data">Data7!$BJ$11:$BJ$19</definedName>
    <definedName name="A125866778R_Latest">Data7!$BJ$19</definedName>
    <definedName name="A125866782F">Data7!$FE$1:$FE$10,Data7!$FE$11:$FE$19</definedName>
    <definedName name="A125866782F_Data">Data7!$FE$11:$FE$19</definedName>
    <definedName name="A125866782F_Latest">Data7!$FE$19</definedName>
    <definedName name="A125866786R">Data8!$J$1:$J$10,Data8!$J$11:$J$19</definedName>
    <definedName name="A125866786R_Data">Data8!$J$11:$J$19</definedName>
    <definedName name="A125866786R_Latest">Data8!$J$19</definedName>
    <definedName name="A125866790F">Data8!$AQ$1:$AQ$10,Data8!$AQ$11:$AQ$19</definedName>
    <definedName name="A125866790F_Data">Data8!$AQ$11:$AQ$19</definedName>
    <definedName name="A125866790F_Latest">Data8!$AQ$19</definedName>
    <definedName name="A125866794R">Data8!$BX$1:$BX$10,Data8!$BX$11:$BX$19</definedName>
    <definedName name="A125866794R_Data">Data8!$BX$11:$BX$19</definedName>
    <definedName name="A125866794R_Latest">Data8!$BX$19</definedName>
    <definedName name="A125866798X">Data6!$IL$1:$IL$10,Data6!$IL$11:$IL$19</definedName>
    <definedName name="A125866798X_Data">Data6!$IL$11:$IL$19</definedName>
    <definedName name="A125866798X_Latest">Data6!$IL$19</definedName>
    <definedName name="A125866802C">Data7!$DX$1:$DX$10,Data7!$DX$11:$DX$19</definedName>
    <definedName name="A125866802C_Data">Data7!$DX$11:$DX$19</definedName>
    <definedName name="A125866802C_Latest">Data7!$DX$19</definedName>
    <definedName name="A125866806L">Data7!$GL$1:$GL$10,Data7!$GL$11:$GL$19</definedName>
    <definedName name="A125866806L_Data">Data7!$GL$11:$GL$19</definedName>
    <definedName name="A125866806L_Latest">Data7!$GL$19</definedName>
    <definedName name="A125866810C">Data7!$HS$1:$HS$10,Data7!$HS$11:$HS$19</definedName>
    <definedName name="A125866810C_Data">Data7!$HS$11:$HS$19</definedName>
    <definedName name="A125866810C_Latest">Data7!$HS$19</definedName>
    <definedName name="A125866814L">Data6!$HE$1:$HE$10,Data6!$HE$11:$HE$19</definedName>
    <definedName name="A125866814L_Data">Data6!$HE$11:$HE$19</definedName>
    <definedName name="A125866814L_Latest">Data6!$HE$19</definedName>
    <definedName name="A125866818W">Data7!$AC$1:$AC$10,Data7!$AC$11:$AC$19</definedName>
    <definedName name="A125866818W_Data">Data7!$AC$11:$AC$19</definedName>
    <definedName name="A125866818W_Latest">Data7!$AC$19</definedName>
    <definedName name="A125866822L">Data6!$GA$1:$GA$10,Data6!$GA$11:$GA$19</definedName>
    <definedName name="A125866822L_Data">Data6!$GA$11:$GA$19</definedName>
    <definedName name="A125866822L_Latest">Data6!$GA$19</definedName>
    <definedName name="A125866826W">Data6!$ET$1:$ET$10,Data6!$ET$11:$ET$19</definedName>
    <definedName name="A125866826W_Data">Data6!$ET$11:$ET$19</definedName>
    <definedName name="A125866826W_Latest">Data6!$ET$19</definedName>
    <definedName name="A125866830L">Data7!$CT$1:$CT$10,Data7!$CT$11:$CT$19</definedName>
    <definedName name="A125866830L_Data">Data7!$CT$11:$CT$19</definedName>
    <definedName name="A125866830L_Latest">Data7!$CT$19</definedName>
    <definedName name="A125866834W">Data7!$BM$1:$BM$10,Data7!$BM$11:$BM$19</definedName>
    <definedName name="A125866834W_Data">Data7!$BM$11:$BM$19</definedName>
    <definedName name="A125866834W_Latest">Data7!$BM$19</definedName>
    <definedName name="A125866838F">Data7!$FH$1:$FH$10,Data7!$FH$11:$FH$19</definedName>
    <definedName name="A125866838F_Data">Data7!$FH$11:$FH$19</definedName>
    <definedName name="A125866838F_Latest">Data7!$FH$19</definedName>
    <definedName name="A125866842W">Data8!$M$1:$M$10,Data8!$M$11:$M$19</definedName>
    <definedName name="A125866842W_Data">Data8!$M$11:$M$19</definedName>
    <definedName name="A125866842W_Latest">Data8!$M$19</definedName>
    <definedName name="A125866846F">Data8!$AT$1:$AT$10,Data8!$AT$11:$AT$19</definedName>
    <definedName name="A125866846F_Data">Data8!$AT$11:$AT$19</definedName>
    <definedName name="A125866846F_Latest">Data8!$AT$19</definedName>
    <definedName name="A125866850W">Data8!$CA$1:$CA$10,Data8!$CA$11:$CA$19</definedName>
    <definedName name="A125866850W_Data">Data8!$CA$11:$CA$19</definedName>
    <definedName name="A125866850W_Latest">Data8!$CA$19</definedName>
    <definedName name="A125866854F">Data6!$IO$1:$IO$10,Data6!$IO$11:$IO$19</definedName>
    <definedName name="A125866854F_Data">Data6!$IO$11:$IO$19</definedName>
    <definedName name="A125866854F_Latest">Data6!$IO$19</definedName>
    <definedName name="A125866858R">Data7!$EA$1:$EA$10,Data7!$EA$11:$EA$19</definedName>
    <definedName name="A125866858R_Data">Data7!$EA$11:$EA$19</definedName>
    <definedName name="A125866858R_Latest">Data7!$EA$19</definedName>
    <definedName name="A125866862F">Data7!$GO$1:$GO$10,Data7!$GO$11:$GO$19</definedName>
    <definedName name="A125866862F_Data">Data7!$GO$11:$GO$19</definedName>
    <definedName name="A125866862F_Latest">Data7!$GO$19</definedName>
    <definedName name="A125866866R">Data7!$HV$1:$HV$10,Data7!$HV$11:$HV$19</definedName>
    <definedName name="A125866866R_Data">Data7!$HV$11:$HV$19</definedName>
    <definedName name="A125866866R_Latest">Data7!$HV$19</definedName>
    <definedName name="A125866870F">Data6!$HH$1:$HH$10,Data6!$HH$11:$HH$19</definedName>
    <definedName name="A125866870F_Data">Data6!$HH$11:$HH$19</definedName>
    <definedName name="A125866870F_Latest">Data6!$HH$19</definedName>
    <definedName name="A125866874R">Data7!$AF$1:$AF$10,Data7!$AF$11:$AF$19</definedName>
    <definedName name="A125866874R_Data">Data7!$AF$11:$AF$19</definedName>
    <definedName name="A125866874R_Latest">Data7!$AF$19</definedName>
    <definedName name="A125866878X">Data6!$GP$1:$GP$10,Data6!$GP$11:$GP$19</definedName>
    <definedName name="A125866878X_Data">Data6!$GP$11:$GP$19</definedName>
    <definedName name="A125866878X_Latest">Data6!$GP$19</definedName>
    <definedName name="A125866882R">Data6!$FI$1:$FI$10,Data6!$FI$11:$FI$19</definedName>
    <definedName name="A125866882R_Data">Data6!$FI$11:$FI$19</definedName>
    <definedName name="A125866882R_Latest">Data6!$FI$19</definedName>
    <definedName name="A125866886X">Data7!$DI$1:$DI$10,Data7!$DI$11:$DI$19</definedName>
    <definedName name="A125866886X_Data">Data7!$DI$11:$DI$19</definedName>
    <definedName name="A125866886X_Latest">Data7!$DI$19</definedName>
    <definedName name="A125866890R">Data7!$CB$1:$CB$10,Data7!$CB$11:$CB$19</definedName>
    <definedName name="A125866890R_Data">Data7!$CB$11:$CB$19</definedName>
    <definedName name="A125866890R_Latest">Data7!$CB$19</definedName>
    <definedName name="A125866894X">Data7!$FW$1:$FW$10,Data7!$FW$11:$FW$19</definedName>
    <definedName name="A125866894X_Data">Data7!$FW$11:$FW$19</definedName>
    <definedName name="A125866894X_Latest">Data7!$FW$19</definedName>
    <definedName name="A125866898J">Data8!$AB$1:$AB$10,Data8!$AB$11:$AB$19</definedName>
    <definedName name="A125866898J_Data">Data8!$AB$11:$AB$19</definedName>
    <definedName name="A125866898J_Latest">Data8!$AB$19</definedName>
    <definedName name="A125866902L">Data8!$BI$1:$BI$10,Data8!$BI$11:$BI$19</definedName>
    <definedName name="A125866902L_Data">Data8!$BI$11:$BI$19</definedName>
    <definedName name="A125866902L_Latest">Data8!$BI$19</definedName>
    <definedName name="A125866906W">Data8!$CP$1:$CP$10,Data8!$CP$11:$CP$19</definedName>
    <definedName name="A125866906W_Data">Data8!$CP$11:$CP$19</definedName>
    <definedName name="A125866906W_Latest">Data8!$CP$19</definedName>
    <definedName name="A125866910L">Data7!$N$1:$N$10,Data7!$N$11:$N$19</definedName>
    <definedName name="A125866910L_Data">Data7!$N$11:$N$19</definedName>
    <definedName name="A125866910L_Latest">Data7!$N$19</definedName>
    <definedName name="A125866914W">Data7!$EP$1:$EP$10,Data7!$EP$11:$EP$19</definedName>
    <definedName name="A125866914W_Data">Data7!$EP$11:$EP$19</definedName>
    <definedName name="A125866914W_Latest">Data7!$EP$19</definedName>
    <definedName name="A125866918F">Data7!$HD$1:$HD$10,Data7!$HD$11:$HD$19</definedName>
    <definedName name="A125866918F_Data">Data7!$HD$11:$HD$19</definedName>
    <definedName name="A125866918F_Latest">Data7!$HD$19</definedName>
    <definedName name="A125866922W">Data7!$IK$1:$IK$10,Data7!$IK$11:$IK$19</definedName>
    <definedName name="A125866922W_Data">Data7!$IK$11:$IK$19</definedName>
    <definedName name="A125866922W_Latest">Data7!$IK$19</definedName>
    <definedName name="A125866926F">Data6!$HW$1:$HW$10,Data6!$HW$11:$HW$19</definedName>
    <definedName name="A125866926F_Data">Data6!$HW$11:$HW$19</definedName>
    <definedName name="A125866926F_Latest">Data6!$HW$19</definedName>
    <definedName name="A125866930W">Data7!$AU$1:$AU$10,Data7!$AU$11:$AU$19</definedName>
    <definedName name="A125866930W_Data">Data7!$AU$11:$AU$19</definedName>
    <definedName name="A125866930W_Latest">Data7!$AU$19</definedName>
    <definedName name="A125866934F">Data6!$FO$1:$FO$10,Data6!$FO$11:$FO$19</definedName>
    <definedName name="A125866934F_Data">Data6!$FO$11:$FO$19</definedName>
    <definedName name="A125866934F_Latest">Data6!$FO$19</definedName>
    <definedName name="A125866938R">Data6!$EH$1:$EH$10,Data6!$EH$11:$EH$19</definedName>
    <definedName name="A125866938R_Data">Data6!$EH$11:$EH$19</definedName>
    <definedName name="A125866938R_Latest">Data6!$EH$19</definedName>
    <definedName name="A125866942F">Data7!$CH$1:$CH$10,Data7!$CH$11:$CH$19</definedName>
    <definedName name="A125866942F_Data">Data7!$CH$11:$CH$19</definedName>
    <definedName name="A125866942F_Latest">Data7!$CH$19</definedName>
    <definedName name="A125866946R">Data7!$BA$1:$BA$10,Data7!$BA$11:$BA$19</definedName>
    <definedName name="A125866946R_Data">Data7!$BA$11:$BA$19</definedName>
    <definedName name="A125866946R_Latest">Data7!$BA$19</definedName>
    <definedName name="A125866950F">Data7!$EV$1:$EV$10,Data7!$EV$11:$EV$19</definedName>
    <definedName name="A125866950F_Data">Data7!$EV$11:$EV$19</definedName>
    <definedName name="A125866950F_Latest">Data7!$EV$19</definedName>
    <definedName name="A125866954R">Data7!$IQ$1:$IQ$10,Data7!$IQ$11:$IQ$19</definedName>
    <definedName name="A125866954R_Data">Data7!$IQ$11:$IQ$19</definedName>
    <definedName name="A125866954R_Latest">Data7!$IQ$19</definedName>
    <definedName name="A125866958X">Data8!$AH$1:$AH$10,Data8!$AH$11:$AH$19</definedName>
    <definedName name="A125866958X_Data">Data8!$AH$11:$AH$19</definedName>
    <definedName name="A125866958X_Latest">Data8!$AH$19</definedName>
    <definedName name="A125866962R">Data8!$BO$1:$BO$10,Data8!$BO$11:$BO$19</definedName>
    <definedName name="A125866962R_Data">Data8!$BO$11:$BO$19</definedName>
    <definedName name="A125866962R_Latest">Data8!$BO$19</definedName>
    <definedName name="A125866966X">Data6!$IC$1:$IC$10,Data6!$IC$11:$IC$19</definedName>
    <definedName name="A125866966X_Data">Data6!$IC$11:$IC$19</definedName>
    <definedName name="A125866966X_Latest">Data6!$IC$19</definedName>
    <definedName name="A125866970R">Data7!$DO$1:$DO$10,Data7!$DO$11:$DO$19</definedName>
    <definedName name="A125866970R_Data">Data7!$DO$11:$DO$19</definedName>
    <definedName name="A125866970R_Latest">Data7!$DO$19</definedName>
    <definedName name="A125866974X">Data7!$GC$1:$GC$10,Data7!$GC$11:$GC$19</definedName>
    <definedName name="A125866974X_Data">Data7!$GC$11:$GC$19</definedName>
    <definedName name="A125866974X_Latest">Data7!$GC$19</definedName>
    <definedName name="A125866978J">Data7!$HJ$1:$HJ$10,Data7!$HJ$11:$HJ$19</definedName>
    <definedName name="A125866978J_Data">Data7!$HJ$11:$HJ$19</definedName>
    <definedName name="A125866978J_Latest">Data7!$HJ$19</definedName>
    <definedName name="A125866982X">Data6!$GV$1:$GV$10,Data6!$GV$11:$GV$19</definedName>
    <definedName name="A125866982X_Data">Data6!$GV$11:$GV$19</definedName>
    <definedName name="A125866982X_Latest">Data6!$GV$19</definedName>
    <definedName name="A125866986J">Data7!$T$1:$T$10,Data7!$T$11:$T$19</definedName>
    <definedName name="A125866986J_Data">Data7!$T$11:$T$19</definedName>
    <definedName name="A125866986J_Latest">Data7!$T$19</definedName>
    <definedName name="A125871918A">Data8!$FA$1:$FA$10,Data8!$FA$11:$FA$19</definedName>
    <definedName name="A125871918A_Data">Data8!$FA$11:$FA$19</definedName>
    <definedName name="A125871918A_Latest">Data8!$FA$19</definedName>
    <definedName name="A125871922T">Data8!$DT$1:$DT$10,Data8!$DT$11:$DT$19</definedName>
    <definedName name="A125871922T_Data">Data8!$DT$11:$DT$19</definedName>
    <definedName name="A125871922T_Latest">Data8!$DT$19</definedName>
    <definedName name="A125871926A">Data9!$BT$1:$BT$10,Data9!$BT$11:$BT$19</definedName>
    <definedName name="A125871926A_Data">Data9!$BT$11:$BT$19</definedName>
    <definedName name="A125871926A_Latest">Data9!$BT$19</definedName>
    <definedName name="A125871930T">Data9!$AM$1:$AM$10,Data9!$AM$11:$AM$19</definedName>
    <definedName name="A125871930T_Data">Data9!$AM$11:$AM$19</definedName>
    <definedName name="A125871930T_Latest">Data9!$AM$19</definedName>
    <definedName name="A125871934A">Data9!$EH$1:$EH$10,Data9!$EH$11:$EH$19</definedName>
    <definedName name="A125871934A_Data">Data9!$EH$11:$EH$19</definedName>
    <definedName name="A125871934A_Latest">Data9!$EH$19</definedName>
    <definedName name="A125871938K">Data9!$IC$1:$IC$10,Data9!$IC$11:$IC$19</definedName>
    <definedName name="A125871938K_Data">Data9!$IC$11:$IC$19</definedName>
    <definedName name="A125871938K_Latest">Data9!$IC$19</definedName>
    <definedName name="A125871942A">Data10!$T$1:$T$10,Data10!$T$11:$T$19</definedName>
    <definedName name="A125871942A_Data">Data10!$T$11:$T$19</definedName>
    <definedName name="A125871942A_Latest">Data10!$T$19</definedName>
    <definedName name="A125871946K">Data10!$BA$1:$BA$10,Data10!$BA$11:$BA$19</definedName>
    <definedName name="A125871946K_Data">Data10!$BA$11:$BA$19</definedName>
    <definedName name="A125871946K_Latest">Data10!$BA$19</definedName>
    <definedName name="A125871950A">Data8!$HO$1:$HO$10,Data8!$HO$11:$HO$19</definedName>
    <definedName name="A125871950A_Data">Data8!$HO$11:$HO$19</definedName>
    <definedName name="A125871950A_Latest">Data8!$HO$19</definedName>
    <definedName name="A125871954K">Data9!$DA$1:$DA$10,Data9!$DA$11:$DA$19</definedName>
    <definedName name="A125871954K_Data">Data9!$DA$11:$DA$19</definedName>
    <definedName name="A125871954K_Latest">Data9!$DA$19</definedName>
    <definedName name="A125871958V">Data9!$FO$1:$FO$10,Data9!$FO$11:$FO$19</definedName>
    <definedName name="A125871958V_Data">Data9!$FO$11:$FO$19</definedName>
    <definedName name="A125871958V_Latest">Data9!$FO$19</definedName>
    <definedName name="A125871962K">Data9!$GV$1:$GV$10,Data9!$GV$11:$GV$19</definedName>
    <definedName name="A125871962K_Data">Data9!$GV$11:$GV$19</definedName>
    <definedName name="A125871962K_Latest">Data9!$GV$19</definedName>
    <definedName name="A125871966V">Data8!$GH$1:$GH$10,Data8!$GH$11:$GH$19</definedName>
    <definedName name="A125871966V_Data">Data8!$GH$11:$GH$19</definedName>
    <definedName name="A125871966V_Latest">Data8!$GH$19</definedName>
    <definedName name="A125871970K">Data9!$F$1:$F$10,Data9!$F$11:$F$19</definedName>
    <definedName name="A125871970K_Data">Data9!$F$11:$F$19</definedName>
    <definedName name="A125871970K_Latest">Data9!$F$19</definedName>
    <definedName name="A125871974V">Data8!$EI$1:$EI$10,Data8!$EI$11:$EI$19</definedName>
    <definedName name="A125871974V_Data">Data8!$EI$11:$EI$19</definedName>
    <definedName name="A125871974V_Latest">Data8!$EI$19</definedName>
    <definedName name="A125871978C">Data8!$DB$1:$DB$10,Data8!$DB$11:$DB$19</definedName>
    <definedName name="A125871978C_Data">Data8!$DB$11:$DB$19</definedName>
    <definedName name="A125871978C_Latest">Data8!$DB$19</definedName>
    <definedName name="A125871982V">Data9!$BB$1:$BB$10,Data9!$BB$11:$BB$19</definedName>
    <definedName name="A125871982V_Data">Data9!$BB$11:$BB$19</definedName>
    <definedName name="A125871982V_Latest">Data9!$BB$19</definedName>
    <definedName name="A125871986C">Data9!$U$1:$U$10,Data9!$U$11:$U$19</definedName>
    <definedName name="A125871986C_Data">Data9!$U$11:$U$19</definedName>
    <definedName name="A125871986C_Latest">Data9!$U$19</definedName>
    <definedName name="A125871990V">Data9!$DP$1:$DP$10,Data9!$DP$11:$DP$19</definedName>
    <definedName name="A125871990V_Data">Data9!$DP$11:$DP$19</definedName>
    <definedName name="A125871990V_Latest">Data9!$DP$19</definedName>
    <definedName name="A125871994C">Data9!$HK$1:$HK$10,Data9!$HK$11:$HK$19</definedName>
    <definedName name="A125871994C_Data">Data9!$HK$11:$HK$19</definedName>
    <definedName name="A125871994C_Latest">Data9!$HK$19</definedName>
    <definedName name="A125871998L">Data10!$B$1:$B$10,Data10!$B$11:$B$19</definedName>
    <definedName name="A125871998L_Data">Data10!$B$11:$B$19</definedName>
    <definedName name="A125871998L_Latest">Data10!$B$19</definedName>
    <definedName name="A125872002V">Data10!$AI$1:$AI$10,Data10!$AI$11:$AI$19</definedName>
    <definedName name="A125872002V_Data">Data10!$AI$11:$AI$19</definedName>
    <definedName name="A125872002V_Latest">Data10!$AI$19</definedName>
    <definedName name="A125872006C">Data8!$GW$1:$GW$10,Data8!$GW$11:$GW$19</definedName>
    <definedName name="A125872006C_Data">Data8!$GW$11:$GW$19</definedName>
    <definedName name="A125872006C_Latest">Data8!$GW$19</definedName>
    <definedName name="A125872010V">Data9!$CI$1:$CI$10,Data9!$CI$11:$CI$19</definedName>
    <definedName name="A125872010V_Data">Data9!$CI$11:$CI$19</definedName>
    <definedName name="A125872010V_Latest">Data9!$CI$19</definedName>
    <definedName name="A125872014C">Data9!$EW$1:$EW$10,Data9!$EW$11:$EW$19</definedName>
    <definedName name="A125872014C_Data">Data9!$EW$11:$EW$19</definedName>
    <definedName name="A125872014C_Latest">Data9!$EW$19</definedName>
    <definedName name="A125872018L">Data9!$GD$1:$GD$10,Data9!$GD$11:$GD$19</definedName>
    <definedName name="A125872018L_Data">Data9!$GD$11:$GD$19</definedName>
    <definedName name="A125872018L_Latest">Data9!$GD$19</definedName>
    <definedName name="A125872022C">Data8!$FP$1:$FP$10,Data8!$FP$11:$FP$19</definedName>
    <definedName name="A125872022C_Data">Data8!$FP$11:$FP$19</definedName>
    <definedName name="A125872022C_Latest">Data8!$FP$19</definedName>
    <definedName name="A125872026L">Data8!$ID$1:$ID$10,Data8!$ID$11:$ID$19</definedName>
    <definedName name="A125872026L_Data">Data8!$ID$11:$ID$19</definedName>
    <definedName name="A125872026L_Latest">Data8!$ID$19</definedName>
    <definedName name="A125872030C">Data8!$ER$1:$ER$10,Data8!$ER$11:$ER$19</definedName>
    <definedName name="A125872030C_Data">Data8!$ER$11:$ER$19</definedName>
    <definedName name="A125872030C_Latest">Data8!$ER$19</definedName>
    <definedName name="A125872034L">Data8!$DK$1:$DK$10,Data8!$DK$11:$DK$19</definedName>
    <definedName name="A125872034L_Data">Data8!$DK$11:$DK$19</definedName>
    <definedName name="A125872034L_Latest">Data8!$DK$19</definedName>
    <definedName name="A125872038W">Data9!$BK$1:$BK$10,Data9!$BK$11:$BK$19</definedName>
    <definedName name="A125872038W_Data">Data9!$BK$11:$BK$19</definedName>
    <definedName name="A125872038W_Latest">Data9!$BK$19</definedName>
    <definedName name="A125872042L">Data9!$AD$1:$AD$10,Data9!$AD$11:$AD$19</definedName>
    <definedName name="A125872042L_Data">Data9!$AD$11:$AD$19</definedName>
    <definedName name="A125872042L_Latest">Data9!$AD$19</definedName>
    <definedName name="A125872046W">Data9!$DY$1:$DY$10,Data9!$DY$11:$DY$19</definedName>
    <definedName name="A125872046W_Data">Data9!$DY$11:$DY$19</definedName>
    <definedName name="A125872046W_Latest">Data9!$DY$19</definedName>
    <definedName name="A125872050L">Data9!$HT$1:$HT$10,Data9!$HT$11:$HT$19</definedName>
    <definedName name="A125872050L_Data">Data9!$HT$11:$HT$19</definedName>
    <definedName name="A125872050L_Latest">Data9!$HT$19</definedName>
    <definedName name="A125872054W">Data10!$K$1:$K$10,Data10!$K$11:$K$19</definedName>
    <definedName name="A125872054W_Data">Data10!$K$11:$K$19</definedName>
    <definedName name="A125872054W_Latest">Data10!$K$19</definedName>
    <definedName name="A125872058F">Data10!$AR$1:$AR$10,Data10!$AR$11:$AR$19</definedName>
    <definedName name="A125872058F_Data">Data10!$AR$11:$AR$19</definedName>
    <definedName name="A125872058F_Latest">Data10!$AR$19</definedName>
    <definedName name="A125872062W">Data8!$HF$1:$HF$10,Data8!$HF$11:$HF$19</definedName>
    <definedName name="A125872062W_Data">Data8!$HF$11:$HF$19</definedName>
    <definedName name="A125872062W_Latest">Data8!$HF$19</definedName>
    <definedName name="A125872066F">Data9!$CR$1:$CR$10,Data9!$CR$11:$CR$19</definedName>
    <definedName name="A125872066F_Data">Data9!$CR$11:$CR$19</definedName>
    <definedName name="A125872066F_Latest">Data9!$CR$19</definedName>
    <definedName name="A125872070W">Data9!$FF$1:$FF$10,Data9!$FF$11:$FF$19</definedName>
    <definedName name="A125872070W_Data">Data9!$FF$11:$FF$19</definedName>
    <definedName name="A125872070W_Latest">Data9!$FF$19</definedName>
    <definedName name="A125872074F">Data9!$GM$1:$GM$10,Data9!$GM$11:$GM$19</definedName>
    <definedName name="A125872074F_Data">Data9!$GM$11:$GM$19</definedName>
    <definedName name="A125872074F_Latest">Data9!$GM$19</definedName>
    <definedName name="A125872078R">Data8!$FY$1:$FY$10,Data8!$FY$11:$FY$19</definedName>
    <definedName name="A125872078R_Data">Data8!$FY$11:$FY$19</definedName>
    <definedName name="A125872078R_Latest">Data8!$FY$19</definedName>
    <definedName name="A125872082F">Data8!$IM$1:$IM$10,Data8!$IM$11:$IM$19</definedName>
    <definedName name="A125872082F_Data">Data8!$IM$11:$IM$19</definedName>
    <definedName name="A125872082F_Latest">Data8!$IM$19</definedName>
    <definedName name="A125872086R">Data8!$EU$1:$EU$10,Data8!$EU$11:$EU$19</definedName>
    <definedName name="A125872086R_Data">Data8!$EU$11:$EU$19</definedName>
    <definedName name="A125872086R_Latest">Data8!$EU$19</definedName>
    <definedName name="A125872090F">Data8!$DN$1:$DN$10,Data8!$DN$11:$DN$19</definedName>
    <definedName name="A125872090F_Data">Data8!$DN$11:$DN$19</definedName>
    <definedName name="A125872090F_Latest">Data8!$DN$19</definedName>
    <definedName name="A125872094R">Data9!$BN$1:$BN$10,Data9!$BN$11:$BN$19</definedName>
    <definedName name="A125872094R_Data">Data9!$BN$11:$BN$19</definedName>
    <definedName name="A125872094R_Latest">Data9!$BN$19</definedName>
    <definedName name="A125872098X">Data9!$AG$1:$AG$10,Data9!$AG$11:$AG$19</definedName>
    <definedName name="A125872098X_Data">Data9!$AG$11:$AG$19</definedName>
    <definedName name="A125872098X_Latest">Data9!$AG$19</definedName>
    <definedName name="A125872102C">Data9!$EB$1:$EB$10,Data9!$EB$11:$EB$19</definedName>
    <definedName name="A125872102C_Data">Data9!$EB$11:$EB$19</definedName>
    <definedName name="A125872102C_Latest">Data9!$EB$19</definedName>
    <definedName name="A125872106L">Data9!$HW$1:$HW$10,Data9!$HW$11:$HW$19</definedName>
    <definedName name="A125872106L_Data">Data9!$HW$11:$HW$19</definedName>
    <definedName name="A125872106L_Latest">Data9!$HW$19</definedName>
    <definedName name="A125872110C">Data10!$N$1:$N$10,Data10!$N$11:$N$19</definedName>
    <definedName name="A125872110C_Data">Data10!$N$11:$N$19</definedName>
    <definedName name="A125872110C_Latest">Data10!$N$19</definedName>
    <definedName name="A125872114L">Data10!$AU$1:$AU$10,Data10!$AU$11:$AU$19</definedName>
    <definedName name="A125872114L_Data">Data10!$AU$11:$AU$19</definedName>
    <definedName name="A125872114L_Latest">Data10!$AU$19</definedName>
    <definedName name="A125872118W">Data8!$HI$1:$HI$10,Data8!$HI$11:$HI$19</definedName>
    <definedName name="A125872118W_Data">Data8!$HI$11:$HI$19</definedName>
    <definedName name="A125872118W_Latest">Data8!$HI$19</definedName>
    <definedName name="A125872122L">Data9!$CU$1:$CU$10,Data9!$CU$11:$CU$19</definedName>
    <definedName name="A125872122L_Data">Data9!$CU$11:$CU$19</definedName>
    <definedName name="A125872122L_Latest">Data9!$CU$19</definedName>
    <definedName name="A125872126W">Data9!$FI$1:$FI$10,Data9!$FI$11:$FI$19</definedName>
    <definedName name="A125872126W_Data">Data9!$FI$11:$FI$19</definedName>
    <definedName name="A125872126W_Latest">Data9!$FI$19</definedName>
    <definedName name="A125872130L">Data9!$GP$1:$GP$10,Data9!$GP$11:$GP$19</definedName>
    <definedName name="A125872130L_Data">Data9!$GP$11:$GP$19</definedName>
    <definedName name="A125872130L_Latest">Data9!$GP$19</definedName>
    <definedName name="A125872134W">Data8!$GB$1:$GB$10,Data8!$GB$11:$GB$19</definedName>
    <definedName name="A125872134W_Data">Data8!$GB$11:$GB$19</definedName>
    <definedName name="A125872134W_Latest">Data8!$GB$19</definedName>
    <definedName name="A125872138F">Data8!$IP$1:$IP$10,Data8!$IP$11:$IP$19</definedName>
    <definedName name="A125872138F_Data">Data8!$IP$11:$IP$19</definedName>
    <definedName name="A125872138F_Latest">Data8!$IP$19</definedName>
    <definedName name="A125872142W">Data8!$EX$1:$EX$10,Data8!$EX$11:$EX$19</definedName>
    <definedName name="A125872142W_Data">Data8!$EX$11:$EX$19</definedName>
    <definedName name="A125872142W_Latest">Data8!$EX$19</definedName>
    <definedName name="A125872146F">Data8!$DQ$1:$DQ$10,Data8!$DQ$11:$DQ$19</definedName>
    <definedName name="A125872146F_Data">Data8!$DQ$11:$DQ$19</definedName>
    <definedName name="A125872146F_Latest">Data8!$DQ$19</definedName>
    <definedName name="A125872150W">Data9!$BQ$1:$BQ$10,Data9!$BQ$11:$BQ$19</definedName>
    <definedName name="A125872150W_Data">Data9!$BQ$11:$BQ$19</definedName>
    <definedName name="A125872150W_Latest">Data9!$BQ$19</definedName>
    <definedName name="A125872154F">Data9!$AJ$1:$AJ$10,Data9!$AJ$11:$AJ$19</definedName>
    <definedName name="A125872154F_Data">Data9!$AJ$11:$AJ$19</definedName>
    <definedName name="A125872154F_Latest">Data9!$AJ$19</definedName>
    <definedName name="A125872158R">Data9!$EE$1:$EE$10,Data9!$EE$11:$EE$19</definedName>
    <definedName name="A125872158R_Data">Data9!$EE$11:$EE$19</definedName>
    <definedName name="A125872158R_Latest">Data9!$EE$19</definedName>
    <definedName name="A125872162F">Data9!$HZ$1:$HZ$10,Data9!$HZ$11:$HZ$19</definedName>
    <definedName name="A125872162F_Data">Data9!$HZ$11:$HZ$19</definedName>
    <definedName name="A125872162F_Latest">Data9!$HZ$19</definedName>
    <definedName name="A125872166R">Data10!$Q$1:$Q$10,Data10!$Q$11:$Q$19</definedName>
    <definedName name="A125872166R_Data">Data10!$Q$11:$Q$19</definedName>
    <definedName name="A125872166R_Latest">Data10!$Q$19</definedName>
    <definedName name="A125872170F">Data10!$AX$1:$AX$10,Data10!$AX$11:$AX$19</definedName>
    <definedName name="A125872170F_Data">Data10!$AX$11:$AX$19</definedName>
    <definedName name="A125872170F_Latest">Data10!$AX$19</definedName>
    <definedName name="A125872174R">Data8!$HL$1:$HL$10,Data8!$HL$11:$HL$19</definedName>
    <definedName name="A125872174R_Data">Data8!$HL$11:$HL$19</definedName>
    <definedName name="A125872174R_Latest">Data8!$HL$19</definedName>
    <definedName name="A125872178X">Data9!$CX$1:$CX$10,Data9!$CX$11:$CX$19</definedName>
    <definedName name="A125872178X_Data">Data9!$CX$11:$CX$19</definedName>
    <definedName name="A125872178X_Latest">Data9!$CX$19</definedName>
    <definedName name="A125872182R">Data9!$FL$1:$FL$10,Data9!$FL$11:$FL$19</definedName>
    <definedName name="A125872182R_Data">Data9!$FL$11:$FL$19</definedName>
    <definedName name="A125872182R_Latest">Data9!$FL$19</definedName>
    <definedName name="A125872186X">Data9!$GS$1:$GS$10,Data9!$GS$11:$GS$19</definedName>
    <definedName name="A125872186X_Data">Data9!$GS$11:$GS$19</definedName>
    <definedName name="A125872186X_Latest">Data9!$GS$19</definedName>
    <definedName name="A125872190R">Data8!$GE$1:$GE$10,Data8!$GE$11:$GE$19</definedName>
    <definedName name="A125872190R_Data">Data8!$GE$11:$GE$19</definedName>
    <definedName name="A125872190R_Latest">Data8!$GE$19</definedName>
    <definedName name="A125872194X">Data9!$C$1:$C$10,Data9!$C$11:$C$19</definedName>
    <definedName name="A125872194X_Data">Data9!$C$11:$C$19</definedName>
    <definedName name="A125872194X_Latest">Data9!$C$19</definedName>
    <definedName name="A125872198J">Data8!$FG$1:$FG$10,Data8!$FG$11:$FG$19</definedName>
    <definedName name="A125872198J_Data">Data8!$FG$11:$FG$19</definedName>
    <definedName name="A125872198J_Latest">Data8!$FG$19</definedName>
    <definedName name="A125872202L">Data8!$DZ$1:$DZ$10,Data8!$DZ$11:$DZ$19</definedName>
    <definedName name="A125872202L_Data">Data8!$DZ$11:$DZ$19</definedName>
    <definedName name="A125872202L_Latest">Data8!$DZ$19</definedName>
    <definedName name="A125872206W">Data9!$BZ$1:$BZ$10,Data9!$BZ$11:$BZ$19</definedName>
    <definedName name="A125872206W_Data">Data9!$BZ$11:$BZ$19</definedName>
    <definedName name="A125872206W_Latest">Data9!$BZ$19</definedName>
    <definedName name="A125872210L">Data9!$AS$1:$AS$10,Data9!$AS$11:$AS$19</definedName>
    <definedName name="A125872210L_Data">Data9!$AS$11:$AS$19</definedName>
    <definedName name="A125872210L_Latest">Data9!$AS$19</definedName>
    <definedName name="A125872214W">Data9!$EN$1:$EN$10,Data9!$EN$11:$EN$19</definedName>
    <definedName name="A125872214W_Data">Data9!$EN$11:$EN$19</definedName>
    <definedName name="A125872214W_Latest">Data9!$EN$19</definedName>
    <definedName name="A125872218F">Data9!$II$1:$II$10,Data9!$II$11:$II$19</definedName>
    <definedName name="A125872218F_Data">Data9!$II$11:$II$19</definedName>
    <definedName name="A125872218F_Latest">Data9!$II$19</definedName>
    <definedName name="A125872222W">Data10!$Z$1:$Z$10,Data10!$Z$11:$Z$19</definedName>
    <definedName name="A125872222W_Data">Data10!$Z$11:$Z$19</definedName>
    <definedName name="A125872222W_Latest">Data10!$Z$19</definedName>
    <definedName name="A125872226F">Data10!$BG$1:$BG$10,Data10!$BG$11:$BG$19</definedName>
    <definedName name="A125872226F_Data">Data10!$BG$11:$BG$19</definedName>
    <definedName name="A125872226F_Latest">Data10!$BG$19</definedName>
    <definedName name="A125872230W">Data8!$HU$1:$HU$10,Data8!$HU$11:$HU$19</definedName>
    <definedName name="A125872230W_Data">Data8!$HU$11:$HU$19</definedName>
    <definedName name="A125872230W_Latest">Data8!$HU$19</definedName>
    <definedName name="A125872234F">Data9!$DG$1:$DG$10,Data9!$DG$11:$DG$19</definedName>
    <definedName name="A125872234F_Data">Data9!$DG$11:$DG$19</definedName>
    <definedName name="A125872234F_Latest">Data9!$DG$19</definedName>
    <definedName name="A125872238R">Data9!$FU$1:$FU$10,Data9!$FU$11:$FU$19</definedName>
    <definedName name="A125872238R_Data">Data9!$FU$11:$FU$19</definedName>
    <definedName name="A125872238R_Latest">Data9!$FU$19</definedName>
    <definedName name="A125872242F">Data9!$HB$1:$HB$10,Data9!$HB$11:$HB$19</definedName>
    <definedName name="A125872242F_Data">Data9!$HB$11:$HB$19</definedName>
    <definedName name="A125872242F_Latest">Data9!$HB$19</definedName>
    <definedName name="A125872246R">Data8!$GN$1:$GN$10,Data8!$GN$11:$GN$19</definedName>
    <definedName name="A125872246R_Data">Data8!$GN$11:$GN$19</definedName>
    <definedName name="A125872246R_Latest">Data8!$GN$19</definedName>
    <definedName name="A125872250F">Data9!$L$1:$L$10,Data9!$L$11:$L$19</definedName>
    <definedName name="A125872250F_Data">Data9!$L$11:$L$19</definedName>
    <definedName name="A125872250F_Latest">Data9!$L$19</definedName>
    <definedName name="A125872254R">Data8!$EF$1:$EF$10,Data8!$EF$11:$EF$19</definedName>
    <definedName name="A125872254R_Data">Data8!$EF$11:$EF$19</definedName>
    <definedName name="A125872254R_Latest">Data8!$EF$19</definedName>
    <definedName name="A125872258X">Data8!$CY$1:$CY$10,Data8!$CY$11:$CY$19</definedName>
    <definedName name="A125872258X_Data">Data8!$CY$11:$CY$19</definedName>
    <definedName name="A125872258X_Latest">Data8!$CY$19</definedName>
    <definedName name="A125872262R">Data9!$AY$1:$AY$10,Data9!$AY$11:$AY$19</definedName>
    <definedName name="A125872262R_Data">Data9!$AY$11:$AY$19</definedName>
    <definedName name="A125872262R_Latest">Data9!$AY$19</definedName>
    <definedName name="A125872266X">Data9!$R$1:$R$10,Data9!$R$11:$R$19</definedName>
    <definedName name="A125872266X_Data">Data9!$R$11:$R$19</definedName>
    <definedName name="A125872266X_Latest">Data9!$R$19</definedName>
    <definedName name="A125872270R">Data9!$DM$1:$DM$10,Data9!$DM$11:$DM$19</definedName>
    <definedName name="A125872270R_Data">Data9!$DM$11:$DM$19</definedName>
    <definedName name="A125872270R_Latest">Data9!$DM$19</definedName>
    <definedName name="A125872274X">Data9!$HH$1:$HH$10,Data9!$HH$11:$HH$19</definedName>
    <definedName name="A125872274X_Data">Data9!$HH$11:$HH$19</definedName>
    <definedName name="A125872274X_Latest">Data9!$HH$19</definedName>
    <definedName name="A125872278J">Data9!$IO$1:$IO$10,Data9!$IO$11:$IO$19</definedName>
    <definedName name="A125872278J_Data">Data9!$IO$11:$IO$19</definedName>
    <definedName name="A125872278J_Latest">Data9!$IO$19</definedName>
    <definedName name="A125872282X">Data10!$AF$1:$AF$10,Data10!$AF$11:$AF$19</definedName>
    <definedName name="A125872282X_Data">Data10!$AF$11:$AF$19</definedName>
    <definedName name="A125872282X_Latest">Data10!$AF$19</definedName>
    <definedName name="A125872286J">Data8!$GT$1:$GT$10,Data8!$GT$11:$GT$19</definedName>
    <definedName name="A125872286J_Data">Data8!$GT$11:$GT$19</definedName>
    <definedName name="A125872286J_Latest">Data8!$GT$19</definedName>
    <definedName name="A125872290X">Data9!$CF$1:$CF$10,Data9!$CF$11:$CF$19</definedName>
    <definedName name="A125872290X_Data">Data9!$CF$11:$CF$19</definedName>
    <definedName name="A125872290X_Latest">Data9!$CF$19</definedName>
    <definedName name="A125872294J">Data9!$ET$1:$ET$10,Data9!$ET$11:$ET$19</definedName>
    <definedName name="A125872294J_Data">Data9!$ET$11:$ET$19</definedName>
    <definedName name="A125872294J_Latest">Data9!$ET$19</definedName>
    <definedName name="A125872298T">Data9!$GA$1:$GA$10,Data9!$GA$11:$GA$19</definedName>
    <definedName name="A125872298T_Data">Data9!$GA$11:$GA$19</definedName>
    <definedName name="A125872298T_Latest">Data9!$GA$19</definedName>
    <definedName name="A125872302W">Data8!$FM$1:$FM$10,Data8!$FM$11:$FM$19</definedName>
    <definedName name="A125872302W_Data">Data8!$FM$11:$FM$19</definedName>
    <definedName name="A125872302W_Latest">Data8!$FM$19</definedName>
    <definedName name="A125872306F">Data8!$IA$1:$IA$10,Data8!$IA$11:$IA$19</definedName>
    <definedName name="A125872306F_Data">Data8!$IA$11:$IA$19</definedName>
    <definedName name="A125872306F_Latest">Data8!$IA$19</definedName>
    <definedName name="A125872310W">Data8!$EL$1:$EL$10,Data8!$EL$11:$EL$19</definedName>
    <definedName name="A125872310W_Data">Data8!$EL$11:$EL$19</definedName>
    <definedName name="A125872310W_Latest">Data8!$EL$19</definedName>
    <definedName name="A125872314F">Data8!$DE$1:$DE$10,Data8!$DE$11:$DE$19</definedName>
    <definedName name="A125872314F_Data">Data8!$DE$11:$DE$19</definedName>
    <definedName name="A125872314F_Latest">Data8!$DE$19</definedName>
    <definedName name="A125872318R">Data9!$BE$1:$BE$10,Data9!$BE$11:$BE$19</definedName>
    <definedName name="A125872318R_Data">Data9!$BE$11:$BE$19</definedName>
    <definedName name="A125872318R_Latest">Data9!$BE$19</definedName>
    <definedName name="A125872322F">Data9!$X$1:$X$10,Data9!$X$11:$X$19</definedName>
    <definedName name="A125872322F_Data">Data9!$X$11:$X$19</definedName>
    <definedName name="A125872322F_Latest">Data9!$X$19</definedName>
    <definedName name="A125872326R">Data9!$DS$1:$DS$10,Data9!$DS$11:$DS$19</definedName>
    <definedName name="A125872326R_Data">Data9!$DS$11:$DS$19</definedName>
    <definedName name="A125872326R_Latest">Data9!$DS$19</definedName>
    <definedName name="A125872330F">Data9!$HN$1:$HN$10,Data9!$HN$11:$HN$19</definedName>
    <definedName name="A125872330F_Data">Data9!$HN$11:$HN$19</definedName>
    <definedName name="A125872330F_Latest">Data9!$HN$19</definedName>
    <definedName name="A125872334R">Data10!$E$1:$E$10,Data10!$E$11:$E$19</definedName>
    <definedName name="A125872334R_Data">Data10!$E$11:$E$19</definedName>
    <definedName name="A125872334R_Latest">Data10!$E$19</definedName>
    <definedName name="A125872338X">Data10!$AL$1:$AL$10,Data10!$AL$11:$AL$19</definedName>
    <definedName name="A125872338X_Data">Data10!$AL$11:$AL$19</definedName>
    <definedName name="A125872338X_Latest">Data10!$AL$19</definedName>
    <definedName name="A125872342R">Data8!$GZ$1:$GZ$10,Data8!$GZ$11:$GZ$19</definedName>
    <definedName name="A125872342R_Data">Data8!$GZ$11:$GZ$19</definedName>
    <definedName name="A125872342R_Latest">Data8!$GZ$19</definedName>
    <definedName name="A125872346X">Data9!$CL$1:$CL$10,Data9!$CL$11:$CL$19</definedName>
    <definedName name="A125872346X_Data">Data9!$CL$11:$CL$19</definedName>
    <definedName name="A125872346X_Latest">Data9!$CL$19</definedName>
    <definedName name="A125872350R">Data9!$EZ$1:$EZ$10,Data9!$EZ$11:$EZ$19</definedName>
    <definedName name="A125872350R_Data">Data9!$EZ$11:$EZ$19</definedName>
    <definedName name="A125872350R_Latest">Data9!$EZ$19</definedName>
    <definedName name="A125872354X">Data9!$GG$1:$GG$10,Data9!$GG$11:$GG$19</definedName>
    <definedName name="A125872354X_Data">Data9!$GG$11:$GG$19</definedName>
    <definedName name="A125872354X_Latest">Data9!$GG$19</definedName>
    <definedName name="A125872358J">Data8!$FS$1:$FS$10,Data8!$FS$11:$FS$19</definedName>
    <definedName name="A125872358J_Data">Data8!$FS$11:$FS$19</definedName>
    <definedName name="A125872358J_Latest">Data8!$FS$19</definedName>
    <definedName name="A125872362X">Data8!$IG$1:$IG$10,Data8!$IG$11:$IG$19</definedName>
    <definedName name="A125872362X_Data">Data8!$IG$11:$IG$19</definedName>
    <definedName name="A125872362X_Latest">Data8!$IG$19</definedName>
    <definedName name="A125872366J">Data8!$EO$1:$EO$10,Data8!$EO$11:$EO$19</definedName>
    <definedName name="A125872366J_Data">Data8!$EO$11:$EO$19</definedName>
    <definedName name="A125872366J_Latest">Data8!$EO$19</definedName>
    <definedName name="A125872370X">Data8!$DH$1:$DH$10,Data8!$DH$11:$DH$19</definedName>
    <definedName name="A125872370X_Data">Data8!$DH$11:$DH$19</definedName>
    <definedName name="A125872370X_Latest">Data8!$DH$19</definedName>
    <definedName name="A125872374J">Data9!$BH$1:$BH$10,Data9!$BH$11:$BH$19</definedName>
    <definedName name="A125872374J_Data">Data9!$BH$11:$BH$19</definedName>
    <definedName name="A125872374J_Latest">Data9!$BH$19</definedName>
    <definedName name="A125872378T">Data9!$AA$1:$AA$10,Data9!$AA$11:$AA$19</definedName>
    <definedName name="A125872378T_Data">Data9!$AA$11:$AA$19</definedName>
    <definedName name="A125872378T_Latest">Data9!$AA$19</definedName>
    <definedName name="A125872382J">Data9!$DV$1:$DV$10,Data9!$DV$11:$DV$19</definedName>
    <definedName name="A125872382J_Data">Data9!$DV$11:$DV$19</definedName>
    <definedName name="A125872382J_Latest">Data9!$DV$19</definedName>
    <definedName name="A125872386T">Data9!$HQ$1:$HQ$10,Data9!$HQ$11:$HQ$19</definedName>
    <definedName name="A125872386T_Data">Data9!$HQ$11:$HQ$19</definedName>
    <definedName name="A125872386T_Latest">Data9!$HQ$19</definedName>
    <definedName name="A125872390J">Data10!$H$1:$H$10,Data10!$H$11:$H$19</definedName>
    <definedName name="A125872390J_Data">Data10!$H$11:$H$19</definedName>
    <definedName name="A125872390J_Latest">Data10!$H$19</definedName>
    <definedName name="A125872394T">Data10!$AO$1:$AO$10,Data10!$AO$11:$AO$19</definedName>
    <definedName name="A125872394T_Data">Data10!$AO$11:$AO$19</definedName>
    <definedName name="A125872394T_Latest">Data10!$AO$19</definedName>
    <definedName name="A125872398A">Data8!$HC$1:$HC$10,Data8!$HC$11:$HC$19</definedName>
    <definedName name="A125872398A_Data">Data8!$HC$11:$HC$19</definedName>
    <definedName name="A125872398A_Latest">Data8!$HC$19</definedName>
    <definedName name="A125872402F">Data9!$CO$1:$CO$10,Data9!$CO$11:$CO$19</definedName>
    <definedName name="A125872402F_Data">Data9!$CO$11:$CO$19</definedName>
    <definedName name="A125872402F_Latest">Data9!$CO$19</definedName>
    <definedName name="A125872406R">Data9!$FC$1:$FC$10,Data9!$FC$11:$FC$19</definedName>
    <definedName name="A125872406R_Data">Data9!$FC$11:$FC$19</definedName>
    <definedName name="A125872406R_Latest">Data9!$FC$19</definedName>
    <definedName name="A125872410F">Data9!$GJ$1:$GJ$10,Data9!$GJ$11:$GJ$19</definedName>
    <definedName name="A125872410F_Data">Data9!$GJ$11:$GJ$19</definedName>
    <definedName name="A125872410F_Latest">Data9!$GJ$19</definedName>
    <definedName name="A125872414R">Data8!$FV$1:$FV$10,Data8!$FV$11:$FV$19</definedName>
    <definedName name="A125872414R_Data">Data8!$FV$11:$FV$19</definedName>
    <definedName name="A125872414R_Latest">Data8!$FV$19</definedName>
    <definedName name="A125872418X">Data8!$IJ$1:$IJ$10,Data8!$IJ$11:$IJ$19</definedName>
    <definedName name="A125872418X_Data">Data8!$IJ$11:$IJ$19</definedName>
    <definedName name="A125872418X_Latest">Data8!$IJ$19</definedName>
    <definedName name="A125872422R">Data8!$FD$1:$FD$10,Data8!$FD$11:$FD$19</definedName>
    <definedName name="A125872422R_Data">Data8!$FD$11:$FD$19</definedName>
    <definedName name="A125872422R_Latest">Data8!$FD$19</definedName>
    <definedName name="A125872426X">Data8!$DW$1:$DW$10,Data8!$DW$11:$DW$19</definedName>
    <definedName name="A125872426X_Data">Data8!$DW$11:$DW$19</definedName>
    <definedName name="A125872426X_Latest">Data8!$DW$19</definedName>
    <definedName name="A125872430R">Data9!$BW$1:$BW$10,Data9!$BW$11:$BW$19</definedName>
    <definedName name="A125872430R_Data">Data9!$BW$11:$BW$19</definedName>
    <definedName name="A125872430R_Latest">Data9!$BW$19</definedName>
    <definedName name="A125872434X">Data9!$AP$1:$AP$10,Data9!$AP$11:$AP$19</definedName>
    <definedName name="A125872434X_Data">Data9!$AP$11:$AP$19</definedName>
    <definedName name="A125872434X_Latest">Data9!$AP$19</definedName>
    <definedName name="A125872438J">Data9!$EK$1:$EK$10,Data9!$EK$11:$EK$19</definedName>
    <definedName name="A125872438J_Data">Data9!$EK$11:$EK$19</definedName>
    <definedName name="A125872438J_Latest">Data9!$EK$19</definedName>
    <definedName name="A125872442X">Data9!$IF$1:$IF$10,Data9!$IF$11:$IF$19</definedName>
    <definedName name="A125872442X_Data">Data9!$IF$11:$IF$19</definedName>
    <definedName name="A125872442X_Latest">Data9!$IF$19</definedName>
    <definedName name="A125872446J">Data10!$W$1:$W$10,Data10!$W$11:$W$19</definedName>
    <definedName name="A125872446J_Data">Data10!$W$11:$W$19</definedName>
    <definedName name="A125872446J_Latest">Data10!$W$19</definedName>
    <definedName name="A125872450X">Data10!$BD$1:$BD$10,Data10!$BD$11:$BD$19</definedName>
    <definedName name="A125872450X_Data">Data10!$BD$11:$BD$19</definedName>
    <definedName name="A125872450X_Latest">Data10!$BD$19</definedName>
    <definedName name="A125872454J">Data8!$HR$1:$HR$10,Data8!$HR$11:$HR$19</definedName>
    <definedName name="A125872454J_Data">Data8!$HR$11:$HR$19</definedName>
    <definedName name="A125872454J_Latest">Data8!$HR$19</definedName>
    <definedName name="A125872458T">Data9!$DD$1:$DD$10,Data9!$DD$11:$DD$19</definedName>
    <definedName name="A125872458T_Data">Data9!$DD$11:$DD$19</definedName>
    <definedName name="A125872458T_Latest">Data9!$DD$19</definedName>
    <definedName name="A125872462J">Data9!$FR$1:$FR$10,Data9!$FR$11:$FR$19</definedName>
    <definedName name="A125872462J_Data">Data9!$FR$11:$FR$19</definedName>
    <definedName name="A125872462J_Latest">Data9!$FR$19</definedName>
    <definedName name="A125872466T">Data9!$GY$1:$GY$10,Data9!$GY$11:$GY$19</definedName>
    <definedName name="A125872466T_Data">Data9!$GY$11:$GY$19</definedName>
    <definedName name="A125872466T_Latest">Data9!$GY$19</definedName>
    <definedName name="A125872470J">Data8!$GK$1:$GK$10,Data8!$GK$11:$GK$19</definedName>
    <definedName name="A125872470J_Data">Data8!$GK$11:$GK$19</definedName>
    <definedName name="A125872470J_Latest">Data8!$GK$19</definedName>
    <definedName name="A125872474T">Data9!$I$1:$I$10,Data9!$I$11:$I$19</definedName>
    <definedName name="A125872474T_Data">Data9!$I$11:$I$19</definedName>
    <definedName name="A125872474T_Latest">Data9!$I$19</definedName>
    <definedName name="A125872478A">Data8!$EC$1:$EC$10,Data8!$EC$11:$EC$19</definedName>
    <definedName name="A125872478A_Data">Data8!$EC$11:$EC$19</definedName>
    <definedName name="A125872478A_Latest">Data8!$EC$19</definedName>
    <definedName name="A125872482T">Data8!$CV$1:$CV$10,Data8!$CV$11:$CV$19</definedName>
    <definedName name="A125872482T_Data">Data8!$CV$11:$CV$19</definedName>
    <definedName name="A125872482T_Latest">Data8!$CV$19</definedName>
    <definedName name="A125872486A">Data9!$AV$1:$AV$10,Data9!$AV$11:$AV$19</definedName>
    <definedName name="A125872486A_Data">Data9!$AV$11:$AV$19</definedName>
    <definedName name="A125872486A_Latest">Data9!$AV$19</definedName>
    <definedName name="A125872490T">Data9!$O$1:$O$10,Data9!$O$11:$O$19</definedName>
    <definedName name="A125872490T_Data">Data9!$O$11:$O$19</definedName>
    <definedName name="A125872490T_Latest">Data9!$O$19</definedName>
    <definedName name="A125872494A">Data9!$DJ$1:$DJ$10,Data9!$DJ$11:$DJ$19</definedName>
    <definedName name="A125872494A_Data">Data9!$DJ$11:$DJ$19</definedName>
    <definedName name="A125872494A_Latest">Data9!$DJ$19</definedName>
    <definedName name="A125872498K">Data9!$HE$1:$HE$10,Data9!$HE$11:$HE$19</definedName>
    <definedName name="A125872498K_Data">Data9!$HE$11:$HE$19</definedName>
    <definedName name="A125872498K_Latest">Data9!$HE$19</definedName>
    <definedName name="A125872502R">Data9!$IL$1:$IL$10,Data9!$IL$11:$IL$19</definedName>
    <definedName name="A125872502R_Data">Data9!$IL$11:$IL$19</definedName>
    <definedName name="A125872502R_Latest">Data9!$IL$19</definedName>
    <definedName name="A125872506X">Data10!$AC$1:$AC$10,Data10!$AC$11:$AC$19</definedName>
    <definedName name="A125872506X_Data">Data10!$AC$11:$AC$19</definedName>
    <definedName name="A125872506X_Latest">Data10!$AC$19</definedName>
    <definedName name="A125872510R">Data8!$GQ$1:$GQ$10,Data8!$GQ$11:$GQ$19</definedName>
    <definedName name="A125872510R_Data">Data8!$GQ$11:$GQ$19</definedName>
    <definedName name="A125872510R_Latest">Data8!$GQ$19</definedName>
    <definedName name="A125872514X">Data9!$CC$1:$CC$10,Data9!$CC$11:$CC$19</definedName>
    <definedName name="A125872514X_Data">Data9!$CC$11:$CC$19</definedName>
    <definedName name="A125872514X_Latest">Data9!$CC$19</definedName>
    <definedName name="A125872518J">Data9!$EQ$1:$EQ$10,Data9!$EQ$11:$EQ$19</definedName>
    <definedName name="A125872518J_Data">Data9!$EQ$11:$EQ$19</definedName>
    <definedName name="A125872518J_Latest">Data9!$EQ$19</definedName>
    <definedName name="A125872522X">Data9!$FX$1:$FX$10,Data9!$FX$11:$FX$19</definedName>
    <definedName name="A125872522X_Data">Data9!$FX$11:$FX$19</definedName>
    <definedName name="A125872522X_Latest">Data9!$FX$19</definedName>
    <definedName name="A125872526J">Data8!$FJ$1:$FJ$10,Data8!$FJ$11:$FJ$19</definedName>
    <definedName name="A125872526J_Data">Data8!$FJ$11:$FJ$19</definedName>
    <definedName name="A125872526J_Latest">Data8!$FJ$19</definedName>
    <definedName name="A125872530X">Data8!$HX$1:$HX$10,Data8!$HX$11:$HX$19</definedName>
    <definedName name="A125872530X_Data">Data8!$HX$11:$HX$19</definedName>
    <definedName name="A125872530X_Latest">Data8!$HX$19</definedName>
    <definedName name="A125877462X">Data1!$BI$1:$BI$10,Data1!$BI$11:$BI$19</definedName>
    <definedName name="A125877462X_Data">Data1!$BI$11:$BI$19</definedName>
    <definedName name="A125877462X_Latest">Data1!$BI$19</definedName>
    <definedName name="A125877466J">Data1!$AB$1:$AB$10,Data1!$AB$11:$AB$19</definedName>
    <definedName name="A125877466J_Data">Data1!$AB$11:$AB$19</definedName>
    <definedName name="A125877466J_Latest">Data1!$AB$19</definedName>
    <definedName name="A125877470X">Data1!$HR$1:$HR$10,Data1!$HR$11:$HR$19</definedName>
    <definedName name="A125877470X_Data">Data1!$HR$11:$HR$19</definedName>
    <definedName name="A125877470X_Latest">Data1!$HR$19</definedName>
    <definedName name="A125877474J">Data1!$GK$1:$GK$10,Data1!$GK$11:$GK$19</definedName>
    <definedName name="A125877474J_Data">Data1!$GK$11:$GK$19</definedName>
    <definedName name="A125877474J_Latest">Data1!$GK$19</definedName>
    <definedName name="A125877478T">Data2!$AP$1:$AP$10,Data2!$AP$11:$AP$19</definedName>
    <definedName name="A125877478T_Data">Data2!$AP$11:$AP$19</definedName>
    <definedName name="A125877478T_Latest">Data2!$AP$19</definedName>
    <definedName name="A125877482J">Data2!$EK$1:$EK$10,Data2!$EK$11:$EK$19</definedName>
    <definedName name="A125877482J_Data">Data2!$EK$11:$EK$19</definedName>
    <definedName name="A125877482J_Latest">Data2!$EK$19</definedName>
    <definedName name="A125877486T">Data2!$FR$1:$FR$10,Data2!$FR$11:$FR$19</definedName>
    <definedName name="A125877486T_Data">Data2!$FR$11:$FR$19</definedName>
    <definedName name="A125877486T_Latest">Data2!$FR$19</definedName>
    <definedName name="A125877490J">Data2!$GY$1:$GY$10,Data2!$GY$11:$GY$19</definedName>
    <definedName name="A125877490J_Data">Data2!$GY$11:$GY$19</definedName>
    <definedName name="A125877490J_Latest">Data2!$GY$19</definedName>
    <definedName name="A125877494T">Data1!$DW$1:$DW$10,Data1!$DW$11:$DW$19</definedName>
    <definedName name="A125877494T_Data">Data1!$DW$11:$DW$19</definedName>
    <definedName name="A125877494T_Latest">Data1!$DW$19</definedName>
    <definedName name="A125877498A">Data2!$I$1:$I$10,Data2!$I$11:$I$19</definedName>
    <definedName name="A125877498A_Data">Data2!$I$11:$I$19</definedName>
    <definedName name="A125877498A_Latest">Data2!$I$19</definedName>
    <definedName name="A125877502F">Data2!$BW$1:$BW$10,Data2!$BW$11:$BW$19</definedName>
    <definedName name="A125877502F_Data">Data2!$BW$11:$BW$19</definedName>
    <definedName name="A125877502F_Latest">Data2!$BW$19</definedName>
    <definedName name="A125877506R">Data2!$DD$1:$DD$10,Data2!$DD$11:$DD$19</definedName>
    <definedName name="A125877506R_Data">Data2!$DD$11:$DD$19</definedName>
    <definedName name="A125877506R_Latest">Data2!$DD$19</definedName>
    <definedName name="A125877510F">Data1!$CP$1:$CP$10,Data1!$CP$11:$CP$19</definedName>
    <definedName name="A125877510F_Data">Data1!$CP$11:$CP$19</definedName>
    <definedName name="A125877510F_Latest">Data1!$CP$19</definedName>
    <definedName name="A125877514R">Data1!$FD$1:$FD$10,Data1!$FD$11:$FD$19</definedName>
    <definedName name="A125877514R_Data">Data1!$FD$11:$FD$19</definedName>
    <definedName name="A125877514R_Latest">Data1!$FD$19</definedName>
    <definedName name="A125877518X">Data1!$AQ$1:$AQ$10,Data1!$AQ$11:$AQ$19</definedName>
    <definedName name="A125877518X_Data">Data1!$AQ$11:$AQ$19</definedName>
    <definedName name="A125877518X_Latest">Data1!$AQ$19</definedName>
    <definedName name="A125877522R">Data1!$J$1:$J$10,Data1!$J$11:$J$19</definedName>
    <definedName name="A125877522R_Data">Data1!$J$11:$J$19</definedName>
    <definedName name="A125877522R_Latest">Data1!$J$19</definedName>
    <definedName name="A125877526X">Data1!$GZ$1:$GZ$10,Data1!$GZ$11:$GZ$19</definedName>
    <definedName name="A125877526X_Data">Data1!$GZ$11:$GZ$19</definedName>
    <definedName name="A125877526X_Latest">Data1!$GZ$19</definedName>
    <definedName name="A125877530R">Data1!$FS$1:$FS$10,Data1!$FS$11:$FS$19</definedName>
    <definedName name="A125877530R_Data">Data1!$FS$11:$FS$19</definedName>
    <definedName name="A125877530R_Latest">Data1!$FS$19</definedName>
    <definedName name="A125877534X">Data2!$X$1:$X$10,Data2!$X$11:$X$19</definedName>
    <definedName name="A125877534X_Data">Data2!$X$11:$X$19</definedName>
    <definedName name="A125877534X_Latest">Data2!$X$19</definedName>
    <definedName name="A125877538J">Data2!$DS$1:$DS$10,Data2!$DS$11:$DS$19</definedName>
    <definedName name="A125877538J_Data">Data2!$DS$11:$DS$19</definedName>
    <definedName name="A125877538J_Latest">Data2!$DS$19</definedName>
    <definedName name="A125877542X">Data2!$EZ$1:$EZ$10,Data2!$EZ$11:$EZ$19</definedName>
    <definedName name="A125877542X_Data">Data2!$EZ$11:$EZ$19</definedName>
    <definedName name="A125877542X_Latest">Data2!$EZ$19</definedName>
    <definedName name="A125877546J">Data2!$GG$1:$GG$10,Data2!$GG$11:$GG$19</definedName>
    <definedName name="A125877546J_Data">Data2!$GG$11:$GG$19</definedName>
    <definedName name="A125877546J_Latest">Data2!$GG$19</definedName>
    <definedName name="A125877550X">Data1!$DE$1:$DE$10,Data1!$DE$11:$DE$19</definedName>
    <definedName name="A125877550X_Data">Data1!$DE$11:$DE$19</definedName>
    <definedName name="A125877550X_Latest">Data1!$DE$19</definedName>
    <definedName name="A125877554J">Data1!$IG$1:$IG$10,Data1!$IG$11:$IG$19</definedName>
    <definedName name="A125877554J_Data">Data1!$IG$11:$IG$19</definedName>
    <definedName name="A125877554J_Latest">Data1!$IG$19</definedName>
    <definedName name="A125877558T">Data2!$BE$1:$BE$10,Data2!$BE$11:$BE$19</definedName>
    <definedName name="A125877558T_Data">Data2!$BE$11:$BE$19</definedName>
    <definedName name="A125877558T_Latest">Data2!$BE$19</definedName>
    <definedName name="A125877562J">Data2!$CL$1:$CL$10,Data2!$CL$11:$CL$19</definedName>
    <definedName name="A125877562J_Data">Data2!$CL$11:$CL$19</definedName>
    <definedName name="A125877562J_Latest">Data2!$CL$19</definedName>
    <definedName name="A125877566T">Data1!$BX$1:$BX$10,Data1!$BX$11:$BX$19</definedName>
    <definedName name="A125877566T_Data">Data1!$BX$11:$BX$19</definedName>
    <definedName name="A125877566T_Latest">Data1!$BX$19</definedName>
    <definedName name="A125877570J">Data1!$EL$1:$EL$10,Data1!$EL$11:$EL$19</definedName>
    <definedName name="A125877570J_Data">Data1!$EL$11:$EL$19</definedName>
    <definedName name="A125877570J_Latest">Data1!$EL$19</definedName>
    <definedName name="A125877574T">Data1!$AZ$1:$AZ$10,Data1!$AZ$11:$AZ$19</definedName>
    <definedName name="A125877574T_Data">Data1!$AZ$11:$AZ$19</definedName>
    <definedName name="A125877574T_Latest">Data1!$AZ$19</definedName>
    <definedName name="A125877578A">Data1!$S$1:$S$10,Data1!$S$11:$S$19</definedName>
    <definedName name="A125877578A_Data">Data1!$S$11:$S$19</definedName>
    <definedName name="A125877578A_Latest">Data1!$S$19</definedName>
    <definedName name="A125877582T">Data1!$HI$1:$HI$10,Data1!$HI$11:$HI$19</definedName>
    <definedName name="A125877582T_Data">Data1!$HI$11:$HI$19</definedName>
    <definedName name="A125877582T_Latest">Data1!$HI$19</definedName>
    <definedName name="A125877586A">Data1!$GB$1:$GB$10,Data1!$GB$11:$GB$19</definedName>
    <definedName name="A125877586A_Data">Data1!$GB$11:$GB$19</definedName>
    <definedName name="A125877586A_Latest">Data1!$GB$19</definedName>
    <definedName name="A125877590T">Data2!$AG$1:$AG$10,Data2!$AG$11:$AG$19</definedName>
    <definedName name="A125877590T_Data">Data2!$AG$11:$AG$19</definedName>
    <definedName name="A125877590T_Latest">Data2!$AG$19</definedName>
    <definedName name="A125877594A">Data2!$EB$1:$EB$10,Data2!$EB$11:$EB$19</definedName>
    <definedName name="A125877594A_Data">Data2!$EB$11:$EB$19</definedName>
    <definedName name="A125877594A_Latest">Data2!$EB$19</definedName>
    <definedName name="A125877598K">Data2!$FI$1:$FI$10,Data2!$FI$11:$FI$19</definedName>
    <definedName name="A125877598K_Data">Data2!$FI$11:$FI$19</definedName>
    <definedName name="A125877598K_Latest">Data2!$FI$19</definedName>
    <definedName name="A125877602R">Data2!$GP$1:$GP$10,Data2!$GP$11:$GP$19</definedName>
    <definedName name="A125877602R_Data">Data2!$GP$11:$GP$19</definedName>
    <definedName name="A125877602R_Latest">Data2!$GP$19</definedName>
    <definedName name="A125877606X">Data1!$DN$1:$DN$10,Data1!$DN$11:$DN$19</definedName>
    <definedName name="A125877606X_Data">Data1!$DN$11:$DN$19</definedName>
    <definedName name="A125877606X_Latest">Data1!$DN$19</definedName>
    <definedName name="A125877610R">Data1!$IP$1:$IP$10,Data1!$IP$11:$IP$19</definedName>
    <definedName name="A125877610R_Data">Data1!$IP$11:$IP$19</definedName>
    <definedName name="A125877610R_Latest">Data1!$IP$19</definedName>
    <definedName name="A125877614X">Data2!$BN$1:$BN$10,Data2!$BN$11:$BN$19</definedName>
    <definedName name="A125877614X_Data">Data2!$BN$11:$BN$19</definedName>
    <definedName name="A125877614X_Latest">Data2!$BN$19</definedName>
    <definedName name="A125877618J">Data2!$CU$1:$CU$10,Data2!$CU$11:$CU$19</definedName>
    <definedName name="A125877618J_Data">Data2!$CU$11:$CU$19</definedName>
    <definedName name="A125877618J_Latest">Data2!$CU$19</definedName>
    <definedName name="A125877622X">Data1!$CG$1:$CG$10,Data1!$CG$11:$CG$19</definedName>
    <definedName name="A125877622X_Data">Data1!$CG$11:$CG$19</definedName>
    <definedName name="A125877622X_Latest">Data1!$CG$19</definedName>
    <definedName name="A125877626J">Data1!$EU$1:$EU$10,Data1!$EU$11:$EU$19</definedName>
    <definedName name="A125877626J_Data">Data1!$EU$11:$EU$19</definedName>
    <definedName name="A125877626J_Latest">Data1!$EU$19</definedName>
    <definedName name="A125877630X">Data1!$BC$1:$BC$10,Data1!$BC$11:$BC$19</definedName>
    <definedName name="A125877630X_Data">Data1!$BC$11:$BC$19</definedName>
    <definedName name="A125877630X_Latest">Data1!$BC$19</definedName>
    <definedName name="A125877634J">Data1!$V$1:$V$10,Data1!$V$11:$V$19</definedName>
    <definedName name="A125877634J_Data">Data1!$V$11:$V$19</definedName>
    <definedName name="A125877634J_Latest">Data1!$V$19</definedName>
    <definedName name="A125877638T">Data1!$HL$1:$HL$10,Data1!$HL$11:$HL$19</definedName>
    <definedName name="A125877638T_Data">Data1!$HL$11:$HL$19</definedName>
    <definedName name="A125877638T_Latest">Data1!$HL$19</definedName>
    <definedName name="A125877642J">Data1!$GE$1:$GE$10,Data1!$GE$11:$GE$19</definedName>
    <definedName name="A125877642J_Data">Data1!$GE$11:$GE$19</definedName>
    <definedName name="A125877642J_Latest">Data1!$GE$19</definedName>
    <definedName name="A125877646T">Data2!$AJ$1:$AJ$10,Data2!$AJ$11:$AJ$19</definedName>
    <definedName name="A125877646T_Data">Data2!$AJ$11:$AJ$19</definedName>
    <definedName name="A125877646T_Latest">Data2!$AJ$19</definedName>
    <definedName name="A125877650J">Data2!$EE$1:$EE$10,Data2!$EE$11:$EE$19</definedName>
    <definedName name="A125877650J_Data">Data2!$EE$11:$EE$19</definedName>
    <definedName name="A125877650J_Latest">Data2!$EE$19</definedName>
    <definedName name="A125877654T">Data2!$FL$1:$FL$10,Data2!$FL$11:$FL$19</definedName>
    <definedName name="A125877654T_Data">Data2!$FL$11:$FL$19</definedName>
    <definedName name="A125877654T_Latest">Data2!$FL$19</definedName>
    <definedName name="A125877658A">Data2!$GS$1:$GS$10,Data2!$GS$11:$GS$19</definedName>
    <definedName name="A125877658A_Data">Data2!$GS$11:$GS$19</definedName>
    <definedName name="A125877658A_Latest">Data2!$GS$19</definedName>
    <definedName name="A125877662T">Data1!$DQ$1:$DQ$10,Data1!$DQ$11:$DQ$19</definedName>
    <definedName name="A125877662T_Data">Data1!$DQ$11:$DQ$19</definedName>
    <definedName name="A125877662T_Latest">Data1!$DQ$19</definedName>
    <definedName name="A125877666A">Data2!$C$1:$C$10,Data2!$C$11:$C$19</definedName>
    <definedName name="A125877666A_Data">Data2!$C$11:$C$19</definedName>
    <definedName name="A125877666A_Latest">Data2!$C$19</definedName>
    <definedName name="A125877670T">Data2!$BQ$1:$BQ$10,Data2!$BQ$11:$BQ$19</definedName>
    <definedName name="A125877670T_Data">Data2!$BQ$11:$BQ$19</definedName>
    <definedName name="A125877670T_Latest">Data2!$BQ$19</definedName>
    <definedName name="A125877674A">Data2!$CX$1:$CX$10,Data2!$CX$11:$CX$19</definedName>
    <definedName name="A125877674A_Data">Data2!$CX$11:$CX$19</definedName>
    <definedName name="A125877674A_Latest">Data2!$CX$19</definedName>
    <definedName name="A125877678K">Data1!$CJ$1:$CJ$10,Data1!$CJ$11:$CJ$19</definedName>
    <definedName name="A125877678K_Data">Data1!$CJ$11:$CJ$19</definedName>
    <definedName name="A125877678K_Latest">Data1!$CJ$19</definedName>
    <definedName name="A125877682A">Data1!$EX$1:$EX$10,Data1!$EX$11:$EX$19</definedName>
    <definedName name="A125877682A_Data">Data1!$EX$11:$EX$19</definedName>
    <definedName name="A125877682A_Latest">Data1!$EX$19</definedName>
    <definedName name="A125877686K">Data1!$BF$1:$BF$10,Data1!$BF$11:$BF$19</definedName>
    <definedName name="A125877686K_Data">Data1!$BF$11:$BF$19</definedName>
    <definedName name="A125877686K_Latest">Data1!$BF$19</definedName>
    <definedName name="A125877690A">Data1!$Y$1:$Y$10,Data1!$Y$11:$Y$19</definedName>
    <definedName name="A125877690A_Data">Data1!$Y$11:$Y$19</definedName>
    <definedName name="A125877690A_Latest">Data1!$Y$19</definedName>
    <definedName name="A125877694K">Data1!$HO$1:$HO$10,Data1!$HO$11:$HO$19</definedName>
    <definedName name="A125877694K_Data">Data1!$HO$11:$HO$19</definedName>
    <definedName name="A125877694K_Latest">Data1!$HO$19</definedName>
    <definedName name="A125877698V">Data1!$GH$1:$GH$10,Data1!$GH$11:$GH$19</definedName>
    <definedName name="A125877698V_Data">Data1!$GH$11:$GH$19</definedName>
    <definedName name="A125877698V_Latest">Data1!$GH$19</definedName>
    <definedName name="A125877702X">Data2!$AM$1:$AM$10,Data2!$AM$11:$AM$19</definedName>
    <definedName name="A125877702X_Data">Data2!$AM$11:$AM$19</definedName>
    <definedName name="A125877702X_Latest">Data2!$AM$19</definedName>
    <definedName name="A125877706J">Data2!$EH$1:$EH$10,Data2!$EH$11:$EH$19</definedName>
    <definedName name="A125877706J_Data">Data2!$EH$11:$EH$19</definedName>
    <definedName name="A125877706J_Latest">Data2!$EH$19</definedName>
    <definedName name="A125877710X">Data2!$FO$1:$FO$10,Data2!$FO$11:$FO$19</definedName>
    <definedName name="A125877710X_Data">Data2!$FO$11:$FO$19</definedName>
    <definedName name="A125877710X_Latest">Data2!$FO$19</definedName>
    <definedName name="A125877714J">Data2!$GV$1:$GV$10,Data2!$GV$11:$GV$19</definedName>
    <definedName name="A125877714J_Data">Data2!$GV$11:$GV$19</definedName>
    <definedName name="A125877714J_Latest">Data2!$GV$19</definedName>
    <definedName name="A125877718T">Data1!$DT$1:$DT$10,Data1!$DT$11:$DT$19</definedName>
    <definedName name="A125877718T_Data">Data1!$DT$11:$DT$19</definedName>
    <definedName name="A125877718T_Latest">Data1!$DT$19</definedName>
    <definedName name="A125877722J">Data2!$F$1:$F$10,Data2!$F$11:$F$19</definedName>
    <definedName name="A125877722J_Data">Data2!$F$11:$F$19</definedName>
    <definedName name="A125877722J_Latest">Data2!$F$19</definedName>
    <definedName name="A125877726T">Data2!$BT$1:$BT$10,Data2!$BT$11:$BT$19</definedName>
    <definedName name="A125877726T_Data">Data2!$BT$11:$BT$19</definedName>
    <definedName name="A125877726T_Latest">Data2!$BT$19</definedName>
    <definedName name="A125877730J">Data2!$DA$1:$DA$10,Data2!$DA$11:$DA$19</definedName>
    <definedName name="A125877730J_Data">Data2!$DA$11:$DA$19</definedName>
    <definedName name="A125877730J_Latest">Data2!$DA$19</definedName>
    <definedName name="A125877734T">Data1!$CM$1:$CM$10,Data1!$CM$11:$CM$19</definedName>
    <definedName name="A125877734T_Data">Data1!$CM$11:$CM$19</definedName>
    <definedName name="A125877734T_Latest">Data1!$CM$19</definedName>
    <definedName name="A125877738A">Data1!$FA$1:$FA$10,Data1!$FA$11:$FA$19</definedName>
    <definedName name="A125877738A_Data">Data1!$FA$11:$FA$19</definedName>
    <definedName name="A125877738A_Latest">Data1!$FA$19</definedName>
    <definedName name="A125877742T">Data1!$BO$1:$BO$10,Data1!$BO$11:$BO$19</definedName>
    <definedName name="A125877742T_Data">Data1!$BO$11:$BO$19</definedName>
    <definedName name="A125877742T_Latest">Data1!$BO$19</definedName>
    <definedName name="A125877746A">Data1!$AH$1:$AH$10,Data1!$AH$11:$AH$19</definedName>
    <definedName name="A125877746A_Data">Data1!$AH$11:$AH$19</definedName>
    <definedName name="A125877746A_Latest">Data1!$AH$19</definedName>
    <definedName name="A125877750T">Data1!$HX$1:$HX$10,Data1!$HX$11:$HX$19</definedName>
    <definedName name="A125877750T_Data">Data1!$HX$11:$HX$19</definedName>
    <definedName name="A125877750T_Latest">Data1!$HX$19</definedName>
    <definedName name="A125877754A">Data1!$GQ$1:$GQ$10,Data1!$GQ$11:$GQ$19</definedName>
    <definedName name="A125877754A_Data">Data1!$GQ$11:$GQ$19</definedName>
    <definedName name="A125877754A_Latest">Data1!$GQ$19</definedName>
    <definedName name="A125877758K">Data2!$AV$1:$AV$10,Data2!$AV$11:$AV$19</definedName>
    <definedName name="A125877758K_Data">Data2!$AV$11:$AV$19</definedName>
    <definedName name="A125877758K_Latest">Data2!$AV$19</definedName>
    <definedName name="A125877762A">Data2!$EQ$1:$EQ$10,Data2!$EQ$11:$EQ$19</definedName>
    <definedName name="A125877762A_Data">Data2!$EQ$11:$EQ$19</definedName>
    <definedName name="A125877762A_Latest">Data2!$EQ$19</definedName>
    <definedName name="A125877766K">Data2!$FX$1:$FX$10,Data2!$FX$11:$FX$19</definedName>
    <definedName name="A125877766K_Data">Data2!$FX$11:$FX$19</definedName>
    <definedName name="A125877766K_Latest">Data2!$FX$19</definedName>
    <definedName name="A125877770A">Data2!$HE$1:$HE$10,Data2!$HE$11:$HE$19</definedName>
    <definedName name="A125877770A_Data">Data2!$HE$11:$HE$19</definedName>
    <definedName name="A125877770A_Latest">Data2!$HE$19</definedName>
    <definedName name="A125877774K">Data1!$EC$1:$EC$10,Data1!$EC$11:$EC$19</definedName>
    <definedName name="A125877774K_Data">Data1!$EC$11:$EC$19</definedName>
    <definedName name="A125877774K_Latest">Data1!$EC$19</definedName>
    <definedName name="A125877778V">Data2!$O$1:$O$10,Data2!$O$11:$O$19</definedName>
    <definedName name="A125877778V_Data">Data2!$O$11:$O$19</definedName>
    <definedName name="A125877778V_Latest">Data2!$O$19</definedName>
    <definedName name="A125877782K">Data2!$CC$1:$CC$10,Data2!$CC$11:$CC$19</definedName>
    <definedName name="A125877782K_Data">Data2!$CC$11:$CC$19</definedName>
    <definedName name="A125877782K_Latest">Data2!$CC$19</definedName>
    <definedName name="A125877786V">Data2!$DJ$1:$DJ$10,Data2!$DJ$11:$DJ$19</definedName>
    <definedName name="A125877786V_Data">Data2!$DJ$11:$DJ$19</definedName>
    <definedName name="A125877786V_Latest">Data2!$DJ$19</definedName>
    <definedName name="A125877790K">Data1!$CV$1:$CV$10,Data1!$CV$11:$CV$19</definedName>
    <definedName name="A125877790K_Data">Data1!$CV$11:$CV$19</definedName>
    <definedName name="A125877790K_Latest">Data1!$CV$19</definedName>
    <definedName name="A125877794V">Data1!$FJ$1:$FJ$10,Data1!$FJ$11:$FJ$19</definedName>
    <definedName name="A125877794V_Data">Data1!$FJ$11:$FJ$19</definedName>
    <definedName name="A125877794V_Latest">Data1!$FJ$19</definedName>
    <definedName name="A125877798C">Data1!$AN$1:$AN$10,Data1!$AN$11:$AN$19</definedName>
    <definedName name="A125877798C_Data">Data1!$AN$11:$AN$19</definedName>
    <definedName name="A125877798C_Latest">Data1!$AN$19</definedName>
    <definedName name="A125877802J">Data1!$G$1:$G$10,Data1!$G$11:$G$19</definedName>
    <definedName name="A125877802J_Data">Data1!$G$11:$G$19</definedName>
    <definedName name="A125877802J_Latest">Data1!$G$19</definedName>
    <definedName name="A125877806T">Data1!$GW$1:$GW$10,Data1!$GW$11:$GW$19</definedName>
    <definedName name="A125877806T_Data">Data1!$GW$11:$GW$19</definedName>
    <definedName name="A125877806T_Latest">Data1!$GW$19</definedName>
    <definedName name="A125877810J">Data1!$FP$1:$FP$10,Data1!$FP$11:$FP$19</definedName>
    <definedName name="A125877810J_Data">Data1!$FP$11:$FP$19</definedName>
    <definedName name="A125877810J_Latest">Data1!$FP$19</definedName>
    <definedName name="A125877814T">Data2!$U$1:$U$10,Data2!$U$11:$U$19</definedName>
    <definedName name="A125877814T_Data">Data2!$U$11:$U$19</definedName>
    <definedName name="A125877814T_Latest">Data2!$U$19</definedName>
    <definedName name="A125877818A">Data2!$DP$1:$DP$10,Data2!$DP$11:$DP$19</definedName>
    <definedName name="A125877818A_Data">Data2!$DP$11:$DP$19</definedName>
    <definedName name="A125877818A_Latest">Data2!$DP$19</definedName>
    <definedName name="A125877822T">Data2!$EW$1:$EW$10,Data2!$EW$11:$EW$19</definedName>
    <definedName name="A125877822T_Data">Data2!$EW$11:$EW$19</definedName>
    <definedName name="A125877822T_Latest">Data2!$EW$19</definedName>
    <definedName name="A125877826A">Data2!$GD$1:$GD$10,Data2!$GD$11:$GD$19</definedName>
    <definedName name="A125877826A_Data">Data2!$GD$11:$GD$19</definedName>
    <definedName name="A125877826A_Latest">Data2!$GD$19</definedName>
    <definedName name="A125877830T">Data1!$DB$1:$DB$10,Data1!$DB$11:$DB$19</definedName>
    <definedName name="A125877830T_Data">Data1!$DB$11:$DB$19</definedName>
    <definedName name="A125877830T_Latest">Data1!$DB$19</definedName>
    <definedName name="A125877834A">Data1!$ID$1:$ID$10,Data1!$ID$11:$ID$19</definedName>
    <definedName name="A125877834A_Data">Data1!$ID$11:$ID$19</definedName>
    <definedName name="A125877834A_Latest">Data1!$ID$19</definedName>
    <definedName name="A125877838K">Data2!$BB$1:$BB$10,Data2!$BB$11:$BB$19</definedName>
    <definedName name="A125877838K_Data">Data2!$BB$11:$BB$19</definedName>
    <definedName name="A125877838K_Latest">Data2!$BB$19</definedName>
    <definedName name="A125877842A">Data2!$CI$1:$CI$10,Data2!$CI$11:$CI$19</definedName>
    <definedName name="A125877842A_Data">Data2!$CI$11:$CI$19</definedName>
    <definedName name="A125877842A_Latest">Data2!$CI$19</definedName>
    <definedName name="A125877846K">Data1!$BU$1:$BU$10,Data1!$BU$11:$BU$19</definedName>
    <definedName name="A125877846K_Data">Data1!$BU$11:$BU$19</definedName>
    <definedName name="A125877846K_Latest">Data1!$BU$19</definedName>
    <definedName name="A125877850A">Data1!$EI$1:$EI$10,Data1!$EI$11:$EI$19</definedName>
    <definedName name="A125877850A_Data">Data1!$EI$11:$EI$19</definedName>
    <definedName name="A125877850A_Latest">Data1!$EI$19</definedName>
    <definedName name="A125877854K">Data1!$AT$1:$AT$10,Data1!$AT$11:$AT$19</definedName>
    <definedName name="A125877854K_Data">Data1!$AT$11:$AT$19</definedName>
    <definedName name="A125877854K_Latest">Data1!$AT$19</definedName>
    <definedName name="A125877858V">Data1!$M$1:$M$10,Data1!$M$11:$M$19</definedName>
    <definedName name="A125877858V_Data">Data1!$M$11:$M$19</definedName>
    <definedName name="A125877858V_Latest">Data1!$M$19</definedName>
    <definedName name="A125877862K">Data1!$HC$1:$HC$10,Data1!$HC$11:$HC$19</definedName>
    <definedName name="A125877862K_Data">Data1!$HC$11:$HC$19</definedName>
    <definedName name="A125877862K_Latest">Data1!$HC$19</definedName>
    <definedName name="A125877866V">Data1!$FV$1:$FV$10,Data1!$FV$11:$FV$19</definedName>
    <definedName name="A125877866V_Data">Data1!$FV$11:$FV$19</definedName>
    <definedName name="A125877866V_Latest">Data1!$FV$19</definedName>
    <definedName name="A125877870K">Data2!$AA$1:$AA$10,Data2!$AA$11:$AA$19</definedName>
    <definedName name="A125877870K_Data">Data2!$AA$11:$AA$19</definedName>
    <definedName name="A125877870K_Latest">Data2!$AA$19</definedName>
    <definedName name="A125877874V">Data2!$DV$1:$DV$10,Data2!$DV$11:$DV$19</definedName>
    <definedName name="A125877874V_Data">Data2!$DV$11:$DV$19</definedName>
    <definedName name="A125877874V_Latest">Data2!$DV$19</definedName>
    <definedName name="A125877878C">Data2!$FC$1:$FC$10,Data2!$FC$11:$FC$19</definedName>
    <definedName name="A125877878C_Data">Data2!$FC$11:$FC$19</definedName>
    <definedName name="A125877878C_Latest">Data2!$FC$19</definedName>
    <definedName name="A125877882V">Data2!$GJ$1:$GJ$10,Data2!$GJ$11:$GJ$19</definedName>
    <definedName name="A125877882V_Data">Data2!$GJ$11:$GJ$19</definedName>
    <definedName name="A125877882V_Latest">Data2!$GJ$19</definedName>
    <definedName name="A125877886C">Data1!$DH$1:$DH$10,Data1!$DH$11:$DH$19</definedName>
    <definedName name="A125877886C_Data">Data1!$DH$11:$DH$19</definedName>
    <definedName name="A125877886C_Latest">Data1!$DH$19</definedName>
    <definedName name="A125877890V">Data1!$IJ$1:$IJ$10,Data1!$IJ$11:$IJ$19</definedName>
    <definedName name="A125877890V_Data">Data1!$IJ$11:$IJ$19</definedName>
    <definedName name="A125877890V_Latest">Data1!$IJ$19</definedName>
    <definedName name="A125877894C">Data2!$BH$1:$BH$10,Data2!$BH$11:$BH$19</definedName>
    <definedName name="A125877894C_Data">Data2!$BH$11:$BH$19</definedName>
    <definedName name="A125877894C_Latest">Data2!$BH$19</definedName>
    <definedName name="A125877898L">Data2!$CO$1:$CO$10,Data2!$CO$11:$CO$19</definedName>
    <definedName name="A125877898L_Data">Data2!$CO$11:$CO$19</definedName>
    <definedName name="A125877898L_Latest">Data2!$CO$19</definedName>
    <definedName name="A125877902T">Data1!$CA$1:$CA$10,Data1!$CA$11:$CA$19</definedName>
    <definedName name="A125877902T_Data">Data1!$CA$11:$CA$19</definedName>
    <definedName name="A125877902T_Latest">Data1!$CA$19</definedName>
    <definedName name="A125877906A">Data1!$EO$1:$EO$10,Data1!$EO$11:$EO$19</definedName>
    <definedName name="A125877906A_Data">Data1!$EO$11:$EO$19</definedName>
    <definedName name="A125877906A_Latest">Data1!$EO$19</definedName>
    <definedName name="A125877910T">Data1!$AW$1:$AW$10,Data1!$AW$11:$AW$19</definedName>
    <definedName name="A125877910T_Data">Data1!$AW$11:$AW$19</definedName>
    <definedName name="A125877910T_Latest">Data1!$AW$19</definedName>
    <definedName name="A125877914A">Data1!$P$1:$P$10,Data1!$P$11:$P$19</definedName>
    <definedName name="A125877914A_Data">Data1!$P$11:$P$19</definedName>
    <definedName name="A125877914A_Latest">Data1!$P$19</definedName>
    <definedName name="A125877918K">Data1!$HF$1:$HF$10,Data1!$HF$11:$HF$19</definedName>
    <definedName name="A125877918K_Data">Data1!$HF$11:$HF$19</definedName>
    <definedName name="A125877918K_Latest">Data1!$HF$19</definedName>
    <definedName name="A125877922A">Data1!$FY$1:$FY$10,Data1!$FY$11:$FY$19</definedName>
    <definedName name="A125877922A_Data">Data1!$FY$11:$FY$19</definedName>
    <definedName name="A125877922A_Latest">Data1!$FY$19</definedName>
    <definedName name="A125877926K">Data2!$AD$1:$AD$10,Data2!$AD$11:$AD$19</definedName>
    <definedName name="A125877926K_Data">Data2!$AD$11:$AD$19</definedName>
    <definedName name="A125877926K_Latest">Data2!$AD$19</definedName>
    <definedName name="A125877930A">Data2!$DY$1:$DY$10,Data2!$DY$11:$DY$19</definedName>
    <definedName name="A125877930A_Data">Data2!$DY$11:$DY$19</definedName>
    <definedName name="A125877930A_Latest">Data2!$DY$19</definedName>
    <definedName name="A125877934K">Data2!$FF$1:$FF$10,Data2!$FF$11:$FF$19</definedName>
    <definedName name="A125877934K_Data">Data2!$FF$11:$FF$19</definedName>
    <definedName name="A125877934K_Latest">Data2!$FF$19</definedName>
    <definedName name="A125877938V">Data2!$GM$1:$GM$10,Data2!$GM$11:$GM$19</definedName>
    <definedName name="A125877938V_Data">Data2!$GM$11:$GM$19</definedName>
    <definedName name="A125877938V_Latest">Data2!$GM$19</definedName>
    <definedName name="A125877942K">Data1!$DK$1:$DK$10,Data1!$DK$11:$DK$19</definedName>
    <definedName name="A125877942K_Data">Data1!$DK$11:$DK$19</definedName>
    <definedName name="A125877942K_Latest">Data1!$DK$19</definedName>
    <definedName name="A125877946V">Data1!$IM$1:$IM$10,Data1!$IM$11:$IM$19</definedName>
    <definedName name="A125877946V_Data">Data1!$IM$11:$IM$19</definedName>
    <definedName name="A125877946V_Latest">Data1!$IM$19</definedName>
    <definedName name="A125877950K">Data2!$BK$1:$BK$10,Data2!$BK$11:$BK$19</definedName>
    <definedName name="A125877950K_Data">Data2!$BK$11:$BK$19</definedName>
    <definedName name="A125877950K_Latest">Data2!$BK$19</definedName>
    <definedName name="A125877954V">Data2!$CR$1:$CR$10,Data2!$CR$11:$CR$19</definedName>
    <definedName name="A125877954V_Data">Data2!$CR$11:$CR$19</definedName>
    <definedName name="A125877954V_Latest">Data2!$CR$19</definedName>
    <definedName name="A125877958C">Data1!$CD$1:$CD$10,Data1!$CD$11:$CD$19</definedName>
    <definedName name="A125877958C_Data">Data1!$CD$11:$CD$19</definedName>
    <definedName name="A125877958C_Latest">Data1!$CD$19</definedName>
    <definedName name="A125877962V">Data1!$ER$1:$ER$10,Data1!$ER$11:$ER$19</definedName>
    <definedName name="A125877962V_Data">Data1!$ER$11:$ER$19</definedName>
    <definedName name="A125877962V_Latest">Data1!$ER$19</definedName>
    <definedName name="A125877966C">Data1!$BL$1:$BL$10,Data1!$BL$11:$BL$19</definedName>
    <definedName name="A125877966C_Data">Data1!$BL$11:$BL$19</definedName>
    <definedName name="A125877966C_Latest">Data1!$BL$19</definedName>
    <definedName name="A125877970V">Data1!$AE$1:$AE$10,Data1!$AE$11:$AE$19</definedName>
    <definedName name="A125877970V_Data">Data1!$AE$11:$AE$19</definedName>
    <definedName name="A125877970V_Latest">Data1!$AE$19</definedName>
    <definedName name="A125877974C">Data1!$HU$1:$HU$10,Data1!$HU$11:$HU$19</definedName>
    <definedName name="A125877974C_Data">Data1!$HU$11:$HU$19</definedName>
    <definedName name="A125877974C_Latest">Data1!$HU$19</definedName>
    <definedName name="A125877978L">Data1!$GN$1:$GN$10,Data1!$GN$11:$GN$19</definedName>
    <definedName name="A125877978L_Data">Data1!$GN$11:$GN$19</definedName>
    <definedName name="A125877978L_Latest">Data1!$GN$19</definedName>
    <definedName name="A125877982C">Data2!$AS$1:$AS$10,Data2!$AS$11:$AS$19</definedName>
    <definedName name="A125877982C_Data">Data2!$AS$11:$AS$19</definedName>
    <definedName name="A125877982C_Latest">Data2!$AS$19</definedName>
    <definedName name="A125877986L">Data2!$EN$1:$EN$10,Data2!$EN$11:$EN$19</definedName>
    <definedName name="A125877986L_Data">Data2!$EN$11:$EN$19</definedName>
    <definedName name="A125877986L_Latest">Data2!$EN$19</definedName>
    <definedName name="A125877990C">Data2!$FU$1:$FU$10,Data2!$FU$11:$FU$19</definedName>
    <definedName name="A125877990C_Data">Data2!$FU$11:$FU$19</definedName>
    <definedName name="A125877990C_Latest">Data2!$FU$19</definedName>
    <definedName name="A125877994L">Data2!$HB$1:$HB$10,Data2!$HB$11:$HB$19</definedName>
    <definedName name="A125877994L_Data">Data2!$HB$11:$HB$19</definedName>
    <definedName name="A125877994L_Latest">Data2!$HB$19</definedName>
    <definedName name="A125877998W">Data1!$DZ$1:$DZ$10,Data1!$DZ$11:$DZ$19</definedName>
    <definedName name="A125877998W_Data">Data1!$DZ$11:$DZ$19</definedName>
    <definedName name="A125877998W_Latest">Data1!$DZ$19</definedName>
    <definedName name="A125878002C">Data2!$L$1:$L$10,Data2!$L$11:$L$19</definedName>
    <definedName name="A125878002C_Data">Data2!$L$11:$L$19</definedName>
    <definedName name="A125878002C_Latest">Data2!$L$19</definedName>
    <definedName name="A125878006L">Data2!$BZ$1:$BZ$10,Data2!$BZ$11:$BZ$19</definedName>
    <definedName name="A125878006L_Data">Data2!$BZ$11:$BZ$19</definedName>
    <definedName name="A125878006L_Latest">Data2!$BZ$19</definedName>
    <definedName name="A125878010C">Data2!$DG$1:$DG$10,Data2!$DG$11:$DG$19</definedName>
    <definedName name="A125878010C_Data">Data2!$DG$11:$DG$19</definedName>
    <definedName name="A125878010C_Latest">Data2!$DG$19</definedName>
    <definedName name="A125878014L">Data1!$CS$1:$CS$10,Data1!$CS$11:$CS$19</definedName>
    <definedName name="A125878014L_Data">Data1!$CS$11:$CS$19</definedName>
    <definedName name="A125878014L_Latest">Data1!$CS$19</definedName>
    <definedName name="A125878018W">Data1!$FG$1:$FG$10,Data1!$FG$11:$FG$19</definedName>
    <definedName name="A125878018W_Data">Data1!$FG$11:$FG$19</definedName>
    <definedName name="A125878018W_Latest">Data1!$FG$19</definedName>
    <definedName name="A125878022L">Data1!$AK$1:$AK$10,Data1!$AK$11:$AK$19</definedName>
    <definedName name="A125878022L_Data">Data1!$AK$11:$AK$19</definedName>
    <definedName name="A125878022L_Latest">Data1!$AK$19</definedName>
    <definedName name="A125878026W">Data1!$D$1:$D$10,Data1!$D$11:$D$19</definedName>
    <definedName name="A125878026W_Data">Data1!$D$11:$D$19</definedName>
    <definedName name="A125878026W_Latest">Data1!$D$19</definedName>
    <definedName name="A125878030L">Data1!$GT$1:$GT$10,Data1!$GT$11:$GT$19</definedName>
    <definedName name="A125878030L_Data">Data1!$GT$11:$GT$19</definedName>
    <definedName name="A125878030L_Latest">Data1!$GT$19</definedName>
    <definedName name="A125878034W">Data1!$FM$1:$FM$10,Data1!$FM$11:$FM$19</definedName>
    <definedName name="A125878034W_Data">Data1!$FM$11:$FM$19</definedName>
    <definedName name="A125878034W_Latest">Data1!$FM$19</definedName>
    <definedName name="A125878038F">Data2!$R$1:$R$10,Data2!$R$11:$R$19</definedName>
    <definedName name="A125878038F_Data">Data2!$R$11:$R$19</definedName>
    <definedName name="A125878038F_Latest">Data2!$R$19</definedName>
    <definedName name="A125878042W">Data2!$DM$1:$DM$10,Data2!$DM$11:$DM$19</definedName>
    <definedName name="A125878042W_Data">Data2!$DM$11:$DM$19</definedName>
    <definedName name="A125878042W_Latest">Data2!$DM$19</definedName>
    <definedName name="A125878046F">Data2!$ET$1:$ET$10,Data2!$ET$11:$ET$19</definedName>
    <definedName name="A125878046F_Data">Data2!$ET$11:$ET$19</definedName>
    <definedName name="A125878046F_Latest">Data2!$ET$19</definedName>
    <definedName name="A125878050W">Data2!$GA$1:$GA$10,Data2!$GA$11:$GA$19</definedName>
    <definedName name="A125878050W_Data">Data2!$GA$11:$GA$19</definedName>
    <definedName name="A125878050W_Latest">Data2!$GA$19</definedName>
    <definedName name="A125878054F">Data1!$CY$1:$CY$10,Data1!$CY$11:$CY$19</definedName>
    <definedName name="A125878054F_Data">Data1!$CY$11:$CY$19</definedName>
    <definedName name="A125878054F_Latest">Data1!$CY$19</definedName>
    <definedName name="A125878058R">Data1!$IA$1:$IA$10,Data1!$IA$11:$IA$19</definedName>
    <definedName name="A125878058R_Data">Data1!$IA$11:$IA$19</definedName>
    <definedName name="A125878058R_Latest">Data1!$IA$19</definedName>
    <definedName name="A125878062F">Data2!$AY$1:$AY$10,Data2!$AY$11:$AY$19</definedName>
    <definedName name="A125878062F_Data">Data2!$AY$11:$AY$19</definedName>
    <definedName name="A125878062F_Latest">Data2!$AY$19</definedName>
    <definedName name="A125878066R">Data2!$CF$1:$CF$10,Data2!$CF$11:$CF$19</definedName>
    <definedName name="A125878066R_Data">Data2!$CF$11:$CF$19</definedName>
    <definedName name="A125878066R_Latest">Data2!$CF$19</definedName>
    <definedName name="A125878070F">Data1!$BR$1:$BR$10,Data1!$BR$11:$BR$19</definedName>
    <definedName name="A125878070F_Data">Data1!$BR$11:$BR$19</definedName>
    <definedName name="A125878070F_Latest">Data1!$BR$19</definedName>
    <definedName name="A125878074R">Data1!$EF$1:$EF$10,Data1!$EF$11:$EF$19</definedName>
    <definedName name="A125878074R_Data">Data1!$EF$11:$EF$19</definedName>
    <definedName name="A125878074R_Latest">Data1!$EF$19</definedName>
    <definedName name="A125878078X">Data25!$BO$1:$BO$10,Data25!$BO$11:$BO$19</definedName>
    <definedName name="A125878078X_Data">Data25!$BO$11:$BO$19</definedName>
    <definedName name="A125878078X_Latest">Data25!$BO$19</definedName>
    <definedName name="A125878082R">Data25!$AH$1:$AH$10,Data25!$AH$11:$AH$19</definedName>
    <definedName name="A125878082R_Data">Data25!$AH$11:$AH$19</definedName>
    <definedName name="A125878082R_Latest">Data25!$AH$19</definedName>
    <definedName name="A125878086X">Data25!$HX$1:$HX$10,Data25!$HX$11:$HX$19</definedName>
    <definedName name="A125878086X_Data">Data25!$HX$11:$HX$19</definedName>
    <definedName name="A125878086X_Latest">Data25!$HX$19</definedName>
    <definedName name="A125878090R">Data25!$GQ$1:$GQ$10,Data25!$GQ$11:$GQ$19</definedName>
    <definedName name="A125878090R_Data">Data25!$GQ$11:$GQ$19</definedName>
    <definedName name="A125878090R_Latest">Data25!$GQ$19</definedName>
    <definedName name="A125878094X">Data26!$AV$1:$AV$10,Data26!$AV$11:$AV$19</definedName>
    <definedName name="A125878094X_Data">Data26!$AV$11:$AV$19</definedName>
    <definedName name="A125878094X_Latest">Data26!$AV$19</definedName>
    <definedName name="A125878098J">Data26!$EQ$1:$EQ$10,Data26!$EQ$11:$EQ$19</definedName>
    <definedName name="A125878098J_Data">Data26!$EQ$11:$EQ$19</definedName>
    <definedName name="A125878098J_Latest">Data26!$EQ$19</definedName>
    <definedName name="A125878102L">Data26!$FX$1:$FX$10,Data26!$FX$11:$FX$19</definedName>
    <definedName name="A125878102L_Data">Data26!$FX$11:$FX$19</definedName>
    <definedName name="A125878102L_Latest">Data26!$FX$19</definedName>
    <definedName name="A125878106W">Data26!$HE$1:$HE$10,Data26!$HE$11:$HE$19</definedName>
    <definedName name="A125878106W_Data">Data26!$HE$11:$HE$19</definedName>
    <definedName name="A125878106W_Latest">Data26!$HE$19</definedName>
    <definedName name="A125878110L">Data25!$EC$1:$EC$10,Data25!$EC$11:$EC$19</definedName>
    <definedName name="A125878110L_Data">Data25!$EC$11:$EC$19</definedName>
    <definedName name="A125878110L_Latest">Data25!$EC$19</definedName>
    <definedName name="A125878114W">Data26!$O$1:$O$10,Data26!$O$11:$O$19</definedName>
    <definedName name="A125878114W_Data">Data26!$O$11:$O$19</definedName>
    <definedName name="A125878114W_Latest">Data26!$O$19</definedName>
    <definedName name="A125878118F">Data26!$CC$1:$CC$10,Data26!$CC$11:$CC$19</definedName>
    <definedName name="A125878118F_Data">Data26!$CC$11:$CC$19</definedName>
    <definedName name="A125878118F_Latest">Data26!$CC$19</definedName>
    <definedName name="A125878122W">Data26!$DJ$1:$DJ$10,Data26!$DJ$11:$DJ$19</definedName>
    <definedName name="A125878122W_Data">Data26!$DJ$11:$DJ$19</definedName>
    <definedName name="A125878122W_Latest">Data26!$DJ$19</definedName>
    <definedName name="A125878126F">Data25!$CV$1:$CV$10,Data25!$CV$11:$CV$19</definedName>
    <definedName name="A125878126F_Data">Data25!$CV$11:$CV$19</definedName>
    <definedName name="A125878126F_Latest">Data25!$CV$19</definedName>
    <definedName name="A125878130W">Data25!$FJ$1:$FJ$10,Data25!$FJ$11:$FJ$19</definedName>
    <definedName name="A125878130W_Data">Data25!$FJ$11:$FJ$19</definedName>
    <definedName name="A125878130W_Latest">Data25!$FJ$19</definedName>
    <definedName name="A125878134F">Data25!$AW$1:$AW$10,Data25!$AW$11:$AW$19</definedName>
    <definedName name="A125878134F_Data">Data25!$AW$11:$AW$19</definedName>
    <definedName name="A125878134F_Latest">Data25!$AW$19</definedName>
    <definedName name="A125878138R">Data25!$P$1:$P$10,Data25!$P$11:$P$19</definedName>
    <definedName name="A125878138R_Data">Data25!$P$11:$P$19</definedName>
    <definedName name="A125878138R_Latest">Data25!$P$19</definedName>
    <definedName name="A125878142F">Data25!$HF$1:$HF$10,Data25!$HF$11:$HF$19</definedName>
    <definedName name="A125878142F_Data">Data25!$HF$11:$HF$19</definedName>
    <definedName name="A125878142F_Latest">Data25!$HF$19</definedName>
    <definedName name="A125878146R">Data25!$FY$1:$FY$10,Data25!$FY$11:$FY$19</definedName>
    <definedName name="A125878146R_Data">Data25!$FY$11:$FY$19</definedName>
    <definedName name="A125878146R_Latest">Data25!$FY$19</definedName>
    <definedName name="A125878150F">Data26!$AD$1:$AD$10,Data26!$AD$11:$AD$19</definedName>
    <definedName name="A125878150F_Data">Data26!$AD$11:$AD$19</definedName>
    <definedName name="A125878150F_Latest">Data26!$AD$19</definedName>
    <definedName name="A125878154R">Data26!$DY$1:$DY$10,Data26!$DY$11:$DY$19</definedName>
    <definedName name="A125878154R_Data">Data26!$DY$11:$DY$19</definedName>
    <definedName name="A125878154R_Latest">Data26!$DY$19</definedName>
    <definedName name="A125878158X">Data26!$FF$1:$FF$10,Data26!$FF$11:$FF$19</definedName>
    <definedName name="A125878158X_Data">Data26!$FF$11:$FF$19</definedName>
    <definedName name="A125878158X_Latest">Data26!$FF$19</definedName>
    <definedName name="A125878162R">Data26!$GM$1:$GM$10,Data26!$GM$11:$GM$19</definedName>
    <definedName name="A125878162R_Data">Data26!$GM$11:$GM$19</definedName>
    <definedName name="A125878162R_Latest">Data26!$GM$19</definedName>
    <definedName name="A125878166X">Data25!$DK$1:$DK$10,Data25!$DK$11:$DK$19</definedName>
    <definedName name="A125878166X_Data">Data25!$DK$11:$DK$19</definedName>
    <definedName name="A125878166X_Latest">Data25!$DK$19</definedName>
    <definedName name="A125878170R">Data25!$IM$1:$IM$10,Data25!$IM$11:$IM$19</definedName>
    <definedName name="A125878170R_Data">Data25!$IM$11:$IM$19</definedName>
    <definedName name="A125878170R_Latest">Data25!$IM$19</definedName>
    <definedName name="A125878174X">Data26!$BK$1:$BK$10,Data26!$BK$11:$BK$19</definedName>
    <definedName name="A125878174X_Data">Data26!$BK$11:$BK$19</definedName>
    <definedName name="A125878174X_Latest">Data26!$BK$19</definedName>
    <definedName name="A125878178J">Data26!$CR$1:$CR$10,Data26!$CR$11:$CR$19</definedName>
    <definedName name="A125878178J_Data">Data26!$CR$11:$CR$19</definedName>
    <definedName name="A125878178J_Latest">Data26!$CR$19</definedName>
    <definedName name="A125878182X">Data25!$CD$1:$CD$10,Data25!$CD$11:$CD$19</definedName>
    <definedName name="A125878182X_Data">Data25!$CD$11:$CD$19</definedName>
    <definedName name="A125878182X_Latest">Data25!$CD$19</definedName>
    <definedName name="A125878186J">Data25!$ER$1:$ER$10,Data25!$ER$11:$ER$19</definedName>
    <definedName name="A125878186J_Data">Data25!$ER$11:$ER$19</definedName>
    <definedName name="A125878186J_Latest">Data25!$ER$19</definedName>
    <definedName name="A125878190X">Data25!$BF$1:$BF$10,Data25!$BF$11:$BF$19</definedName>
    <definedName name="A125878190X_Data">Data25!$BF$11:$BF$19</definedName>
    <definedName name="A125878190X_Latest">Data25!$BF$19</definedName>
    <definedName name="A125878194J">Data25!$Y$1:$Y$10,Data25!$Y$11:$Y$19</definedName>
    <definedName name="A125878194J_Data">Data25!$Y$11:$Y$19</definedName>
    <definedName name="A125878194J_Latest">Data25!$Y$19</definedName>
    <definedName name="A125878198T">Data25!$HO$1:$HO$10,Data25!$HO$11:$HO$19</definedName>
    <definedName name="A125878198T_Data">Data25!$HO$11:$HO$19</definedName>
    <definedName name="A125878198T_Latest">Data25!$HO$19</definedName>
    <definedName name="A125878202W">Data25!$GH$1:$GH$10,Data25!$GH$11:$GH$19</definedName>
    <definedName name="A125878202W_Data">Data25!$GH$11:$GH$19</definedName>
    <definedName name="A125878202W_Latest">Data25!$GH$19</definedName>
    <definedName name="A125878206F">Data26!$AM$1:$AM$10,Data26!$AM$11:$AM$19</definedName>
    <definedName name="A125878206F_Data">Data26!$AM$11:$AM$19</definedName>
    <definedName name="A125878206F_Latest">Data26!$AM$19</definedName>
    <definedName name="A125878210W">Data26!$EH$1:$EH$10,Data26!$EH$11:$EH$19</definedName>
    <definedName name="A125878210W_Data">Data26!$EH$11:$EH$19</definedName>
    <definedName name="A125878210W_Latest">Data26!$EH$19</definedName>
    <definedName name="A125878214F">Data26!$FO$1:$FO$10,Data26!$FO$11:$FO$19</definedName>
    <definedName name="A125878214F_Data">Data26!$FO$11:$FO$19</definedName>
    <definedName name="A125878214F_Latest">Data26!$FO$19</definedName>
    <definedName name="A125878218R">Data26!$GV$1:$GV$10,Data26!$GV$11:$GV$19</definedName>
    <definedName name="A125878218R_Data">Data26!$GV$11:$GV$19</definedName>
    <definedName name="A125878218R_Latest">Data26!$GV$19</definedName>
    <definedName name="A125878222F">Data25!$DT$1:$DT$10,Data25!$DT$11:$DT$19</definedName>
    <definedName name="A125878222F_Data">Data25!$DT$11:$DT$19</definedName>
    <definedName name="A125878222F_Latest">Data25!$DT$19</definedName>
    <definedName name="A125878226R">Data26!$F$1:$F$10,Data26!$F$11:$F$19</definedName>
    <definedName name="A125878226R_Data">Data26!$F$11:$F$19</definedName>
    <definedName name="A125878226R_Latest">Data26!$F$19</definedName>
    <definedName name="A125878230F">Data26!$BT$1:$BT$10,Data26!$BT$11:$BT$19</definedName>
    <definedName name="A125878230F_Data">Data26!$BT$11:$BT$19</definedName>
    <definedName name="A125878230F_Latest">Data26!$BT$19</definedName>
    <definedName name="A125878234R">Data26!$DA$1:$DA$10,Data26!$DA$11:$DA$19</definedName>
    <definedName name="A125878234R_Data">Data26!$DA$11:$DA$19</definedName>
    <definedName name="A125878234R_Latest">Data26!$DA$19</definedName>
    <definedName name="A125878238X">Data25!$CM$1:$CM$10,Data25!$CM$11:$CM$19</definedName>
    <definedName name="A125878238X_Data">Data25!$CM$11:$CM$19</definedName>
    <definedName name="A125878238X_Latest">Data25!$CM$19</definedName>
    <definedName name="A125878242R">Data25!$FA$1:$FA$10,Data25!$FA$11:$FA$19</definedName>
    <definedName name="A125878242R_Data">Data25!$FA$11:$FA$19</definedName>
    <definedName name="A125878242R_Latest">Data25!$FA$19</definedName>
    <definedName name="A125878246X">Data25!$BI$1:$BI$10,Data25!$BI$11:$BI$19</definedName>
    <definedName name="A125878246X_Data">Data25!$BI$11:$BI$19</definedName>
    <definedName name="A125878246X_Latest">Data25!$BI$19</definedName>
    <definedName name="A125878250R">Data25!$AB$1:$AB$10,Data25!$AB$11:$AB$19</definedName>
    <definedName name="A125878250R_Data">Data25!$AB$11:$AB$19</definedName>
    <definedName name="A125878250R_Latest">Data25!$AB$19</definedName>
    <definedName name="A125878254X">Data25!$HR$1:$HR$10,Data25!$HR$11:$HR$19</definedName>
    <definedName name="A125878254X_Data">Data25!$HR$11:$HR$19</definedName>
    <definedName name="A125878254X_Latest">Data25!$HR$19</definedName>
    <definedName name="A125878258J">Data25!$GK$1:$GK$10,Data25!$GK$11:$GK$19</definedName>
    <definedName name="A125878258J_Data">Data25!$GK$11:$GK$19</definedName>
    <definedName name="A125878258J_Latest">Data25!$GK$19</definedName>
    <definedName name="A125878262X">Data26!$AP$1:$AP$10,Data26!$AP$11:$AP$19</definedName>
    <definedName name="A125878262X_Data">Data26!$AP$11:$AP$19</definedName>
    <definedName name="A125878262X_Latest">Data26!$AP$19</definedName>
    <definedName name="A125878266J">Data26!$EK$1:$EK$10,Data26!$EK$11:$EK$19</definedName>
    <definedName name="A125878266J_Data">Data26!$EK$11:$EK$19</definedName>
    <definedName name="A125878266J_Latest">Data26!$EK$19</definedName>
    <definedName name="A125878270X">Data26!$FR$1:$FR$10,Data26!$FR$11:$FR$19</definedName>
    <definedName name="A125878270X_Data">Data26!$FR$11:$FR$19</definedName>
    <definedName name="A125878270X_Latest">Data26!$FR$19</definedName>
    <definedName name="A125878274J">Data26!$GY$1:$GY$10,Data26!$GY$11:$GY$19</definedName>
    <definedName name="A125878274J_Data">Data26!$GY$11:$GY$19</definedName>
    <definedName name="A125878274J_Latest">Data26!$GY$19</definedName>
    <definedName name="A125878278T">Data25!$DW$1:$DW$10,Data25!$DW$11:$DW$19</definedName>
    <definedName name="A125878278T_Data">Data25!$DW$11:$DW$19</definedName>
    <definedName name="A125878278T_Latest">Data25!$DW$19</definedName>
    <definedName name="A125878282J">Data26!$I$1:$I$10,Data26!$I$11:$I$19</definedName>
    <definedName name="A125878282J_Data">Data26!$I$11:$I$19</definedName>
    <definedName name="A125878282J_Latest">Data26!$I$19</definedName>
    <definedName name="A125878286T">Data26!$BW$1:$BW$10,Data26!$BW$11:$BW$19</definedName>
    <definedName name="A125878286T_Data">Data26!$BW$11:$BW$19</definedName>
    <definedName name="A125878286T_Latest">Data26!$BW$19</definedName>
    <definedName name="A125878290J">Data26!$DD$1:$DD$10,Data26!$DD$11:$DD$19</definedName>
    <definedName name="A125878290J_Data">Data26!$DD$11:$DD$19</definedName>
    <definedName name="A125878290J_Latest">Data26!$DD$19</definedName>
    <definedName name="A125878294T">Data25!$CP$1:$CP$10,Data25!$CP$11:$CP$19</definedName>
    <definedName name="A125878294T_Data">Data25!$CP$11:$CP$19</definedName>
    <definedName name="A125878294T_Latest">Data25!$CP$19</definedName>
    <definedName name="A125878298A">Data25!$FD$1:$FD$10,Data25!$FD$11:$FD$19</definedName>
    <definedName name="A125878298A_Data">Data25!$FD$11:$FD$19</definedName>
    <definedName name="A125878298A_Latest">Data25!$FD$19</definedName>
    <definedName name="A125878302F">Data25!$BL$1:$BL$10,Data25!$BL$11:$BL$19</definedName>
    <definedName name="A125878302F_Data">Data25!$BL$11:$BL$19</definedName>
    <definedName name="A125878302F_Latest">Data25!$BL$19</definedName>
    <definedName name="A125878306R">Data25!$AE$1:$AE$10,Data25!$AE$11:$AE$19</definedName>
    <definedName name="A125878306R_Data">Data25!$AE$11:$AE$19</definedName>
    <definedName name="A125878306R_Latest">Data25!$AE$19</definedName>
    <definedName name="A125878310F">Data25!$HU$1:$HU$10,Data25!$HU$11:$HU$19</definedName>
    <definedName name="A125878310F_Data">Data25!$HU$11:$HU$19</definedName>
    <definedName name="A125878310F_Latest">Data25!$HU$19</definedName>
    <definedName name="A125878314R">Data25!$GN$1:$GN$10,Data25!$GN$11:$GN$19</definedName>
    <definedName name="A125878314R_Data">Data25!$GN$11:$GN$19</definedName>
    <definedName name="A125878314R_Latest">Data25!$GN$19</definedName>
    <definedName name="A125878318X">Data26!$AS$1:$AS$10,Data26!$AS$11:$AS$19</definedName>
    <definedName name="A125878318X_Data">Data26!$AS$11:$AS$19</definedName>
    <definedName name="A125878318X_Latest">Data26!$AS$19</definedName>
    <definedName name="A125878322R">Data26!$EN$1:$EN$10,Data26!$EN$11:$EN$19</definedName>
    <definedName name="A125878322R_Data">Data26!$EN$11:$EN$19</definedName>
    <definedName name="A125878322R_Latest">Data26!$EN$19</definedName>
    <definedName name="A125878326X">Data26!$FU$1:$FU$10,Data26!$FU$11:$FU$19</definedName>
    <definedName name="A125878326X_Data">Data26!$FU$11:$FU$19</definedName>
    <definedName name="A125878326X_Latest">Data26!$FU$19</definedName>
    <definedName name="A125878330R">Data26!$HB$1:$HB$10,Data26!$HB$11:$HB$19</definedName>
    <definedName name="A125878330R_Data">Data26!$HB$11:$HB$19</definedName>
    <definedName name="A125878330R_Latest">Data26!$HB$19</definedName>
    <definedName name="A125878334X">Data25!$DZ$1:$DZ$10,Data25!$DZ$11:$DZ$19</definedName>
    <definedName name="A125878334X_Data">Data25!$DZ$11:$DZ$19</definedName>
    <definedName name="A125878334X_Latest">Data25!$DZ$19</definedName>
    <definedName name="A125878338J">Data26!$L$1:$L$10,Data26!$L$11:$L$19</definedName>
    <definedName name="A125878338J_Data">Data26!$L$11:$L$19</definedName>
    <definedName name="A125878338J_Latest">Data26!$L$19</definedName>
    <definedName name="A125878342X">Data26!$BZ$1:$BZ$10,Data26!$BZ$11:$BZ$19</definedName>
    <definedName name="A125878342X_Data">Data26!$BZ$11:$BZ$19</definedName>
    <definedName name="A125878342X_Latest">Data26!$BZ$19</definedName>
    <definedName name="A125878346J">Data26!$DG$1:$DG$10,Data26!$DG$11:$DG$19</definedName>
    <definedName name="A125878346J_Data">Data26!$DG$11:$DG$19</definedName>
    <definedName name="A125878346J_Latest">Data26!$DG$19</definedName>
    <definedName name="A125878350X">Data25!$CS$1:$CS$10,Data25!$CS$11:$CS$19</definedName>
    <definedName name="A125878350X_Data">Data25!$CS$11:$CS$19</definedName>
    <definedName name="A125878350X_Latest">Data25!$CS$19</definedName>
    <definedName name="A125878354J">Data25!$FG$1:$FG$10,Data25!$FG$11:$FG$19</definedName>
    <definedName name="A125878354J_Data">Data25!$FG$11:$FG$19</definedName>
    <definedName name="A125878354J_Latest">Data25!$FG$19</definedName>
    <definedName name="A125878358T">Data25!$BU$1:$BU$10,Data25!$BU$11:$BU$19</definedName>
    <definedName name="A125878358T_Data">Data25!$BU$11:$BU$19</definedName>
    <definedName name="A125878358T_Latest">Data25!$BU$19</definedName>
    <definedName name="A125878362J">Data25!$AN$1:$AN$10,Data25!$AN$11:$AN$19</definedName>
    <definedName name="A125878362J_Data">Data25!$AN$11:$AN$19</definedName>
    <definedName name="A125878362J_Latest">Data25!$AN$19</definedName>
    <definedName name="A125878366T">Data25!$ID$1:$ID$10,Data25!$ID$11:$ID$19</definedName>
    <definedName name="A125878366T_Data">Data25!$ID$11:$ID$19</definedName>
    <definedName name="A125878366T_Latest">Data25!$ID$19</definedName>
    <definedName name="A125878370J">Data25!$GW$1:$GW$10,Data25!$GW$11:$GW$19</definedName>
    <definedName name="A125878370J_Data">Data25!$GW$11:$GW$19</definedName>
    <definedName name="A125878370J_Latest">Data25!$GW$19</definedName>
    <definedName name="A125878374T">Data26!$BB$1:$BB$10,Data26!$BB$11:$BB$19</definedName>
    <definedName name="A125878374T_Data">Data26!$BB$11:$BB$19</definedName>
    <definedName name="A125878374T_Latest">Data26!$BB$19</definedName>
    <definedName name="A125878378A">Data26!$EW$1:$EW$10,Data26!$EW$11:$EW$19</definedName>
    <definedName name="A125878378A_Data">Data26!$EW$11:$EW$19</definedName>
    <definedName name="A125878378A_Latest">Data26!$EW$19</definedName>
    <definedName name="A125878382T">Data26!$GD$1:$GD$10,Data26!$GD$11:$GD$19</definedName>
    <definedName name="A125878382T_Data">Data26!$GD$11:$GD$19</definedName>
    <definedName name="A125878382T_Latest">Data26!$GD$19</definedName>
    <definedName name="A125878386A">Data26!$HK$1:$HK$10,Data26!$HK$11:$HK$19</definedName>
    <definedName name="A125878386A_Data">Data26!$HK$11:$HK$19</definedName>
    <definedName name="A125878386A_Latest">Data26!$HK$19</definedName>
    <definedName name="A125878390T">Data25!$EI$1:$EI$10,Data25!$EI$11:$EI$19</definedName>
    <definedName name="A125878390T_Data">Data25!$EI$11:$EI$19</definedName>
    <definedName name="A125878390T_Latest">Data25!$EI$19</definedName>
    <definedName name="A125878394A">Data26!$U$1:$U$10,Data26!$U$11:$U$19</definedName>
    <definedName name="A125878394A_Data">Data26!$U$11:$U$19</definedName>
    <definedName name="A125878394A_Latest">Data26!$U$19</definedName>
    <definedName name="A125878398K">Data26!$CI$1:$CI$10,Data26!$CI$11:$CI$19</definedName>
    <definedName name="A125878398K_Data">Data26!$CI$11:$CI$19</definedName>
    <definedName name="A125878398K_Latest">Data26!$CI$19</definedName>
    <definedName name="A125878402R">Data26!$DP$1:$DP$10,Data26!$DP$11:$DP$19</definedName>
    <definedName name="A125878402R_Data">Data26!$DP$11:$DP$19</definedName>
    <definedName name="A125878402R_Latest">Data26!$DP$19</definedName>
    <definedName name="A125878406X">Data25!$DB$1:$DB$10,Data25!$DB$11:$DB$19</definedName>
    <definedName name="A125878406X_Data">Data25!$DB$11:$DB$19</definedName>
    <definedName name="A125878406X_Latest">Data25!$DB$19</definedName>
    <definedName name="A125878410R">Data25!$FP$1:$FP$10,Data25!$FP$11:$FP$19</definedName>
    <definedName name="A125878410R_Data">Data25!$FP$11:$FP$19</definedName>
    <definedName name="A125878410R_Latest">Data25!$FP$19</definedName>
    <definedName name="A125878414X">Data25!$AT$1:$AT$10,Data25!$AT$11:$AT$19</definedName>
    <definedName name="A125878414X_Data">Data25!$AT$11:$AT$19</definedName>
    <definedName name="A125878414X_Latest">Data25!$AT$19</definedName>
    <definedName name="A125878418J">Data25!$M$1:$M$10,Data25!$M$11:$M$19</definedName>
    <definedName name="A125878418J_Data">Data25!$M$11:$M$19</definedName>
    <definedName name="A125878418J_Latest">Data25!$M$19</definedName>
    <definedName name="A125878422X">Data25!$HC$1:$HC$10,Data25!$HC$11:$HC$19</definedName>
    <definedName name="A125878422X_Data">Data25!$HC$11:$HC$19</definedName>
    <definedName name="A125878422X_Latest">Data25!$HC$19</definedName>
    <definedName name="A125878426J">Data25!$FV$1:$FV$10,Data25!$FV$11:$FV$19</definedName>
    <definedName name="A125878426J_Data">Data25!$FV$11:$FV$19</definedName>
    <definedName name="A125878426J_Latest">Data25!$FV$19</definedName>
    <definedName name="A125878430X">Data26!$AA$1:$AA$10,Data26!$AA$11:$AA$19</definedName>
    <definedName name="A125878430X_Data">Data26!$AA$11:$AA$19</definedName>
    <definedName name="A125878430X_Latest">Data26!$AA$19</definedName>
    <definedName name="A125878434J">Data26!$DV$1:$DV$10,Data26!$DV$11:$DV$19</definedName>
    <definedName name="A125878434J_Data">Data26!$DV$11:$DV$19</definedName>
    <definedName name="A125878434J_Latest">Data26!$DV$19</definedName>
    <definedName name="A125878438T">Data26!$FC$1:$FC$10,Data26!$FC$11:$FC$19</definedName>
    <definedName name="A125878438T_Data">Data26!$FC$11:$FC$19</definedName>
    <definedName name="A125878438T_Latest">Data26!$FC$19</definedName>
    <definedName name="A125878442J">Data26!$GJ$1:$GJ$10,Data26!$GJ$11:$GJ$19</definedName>
    <definedName name="A125878442J_Data">Data26!$GJ$11:$GJ$19</definedName>
    <definedName name="A125878442J_Latest">Data26!$GJ$19</definedName>
    <definedName name="A125878446T">Data25!$DH$1:$DH$10,Data25!$DH$11:$DH$19</definedName>
    <definedName name="A125878446T_Data">Data25!$DH$11:$DH$19</definedName>
    <definedName name="A125878446T_Latest">Data25!$DH$19</definedName>
    <definedName name="A125878450J">Data25!$IJ$1:$IJ$10,Data25!$IJ$11:$IJ$19</definedName>
    <definedName name="A125878450J_Data">Data25!$IJ$11:$IJ$19</definedName>
    <definedName name="A125878450J_Latest">Data25!$IJ$19</definedName>
    <definedName name="A125878454T">Data26!$BH$1:$BH$10,Data26!$BH$11:$BH$19</definedName>
    <definedName name="A125878454T_Data">Data26!$BH$11:$BH$19</definedName>
    <definedName name="A125878454T_Latest">Data26!$BH$19</definedName>
    <definedName name="A125878458A">Data26!$CO$1:$CO$10,Data26!$CO$11:$CO$19</definedName>
    <definedName name="A125878458A_Data">Data26!$CO$11:$CO$19</definedName>
    <definedName name="A125878458A_Latest">Data26!$CO$19</definedName>
    <definedName name="A125878462T">Data25!$CA$1:$CA$10,Data25!$CA$11:$CA$19</definedName>
    <definedName name="A125878462T_Data">Data25!$CA$11:$CA$19</definedName>
    <definedName name="A125878462T_Latest">Data25!$CA$19</definedName>
    <definedName name="A125878466A">Data25!$EO$1:$EO$10,Data25!$EO$11:$EO$19</definedName>
    <definedName name="A125878466A_Data">Data25!$EO$11:$EO$19</definedName>
    <definedName name="A125878466A_Latest">Data25!$EO$19</definedName>
    <definedName name="A125878470T">Data25!$AZ$1:$AZ$10,Data25!$AZ$11:$AZ$19</definedName>
    <definedName name="A125878470T_Data">Data25!$AZ$11:$AZ$19</definedName>
    <definedName name="A125878470T_Latest">Data25!$AZ$19</definedName>
    <definedName name="A125878474A">Data25!$S$1:$S$10,Data25!$S$11:$S$19</definedName>
    <definedName name="A125878474A_Data">Data25!$S$11:$S$19</definedName>
    <definedName name="A125878474A_Latest">Data25!$S$19</definedName>
    <definedName name="A125878478K">Data25!$HI$1:$HI$10,Data25!$HI$11:$HI$19</definedName>
    <definedName name="A125878478K_Data">Data25!$HI$11:$HI$19</definedName>
    <definedName name="A125878478K_Latest">Data25!$HI$19</definedName>
    <definedName name="A125878482A">Data25!$GB$1:$GB$10,Data25!$GB$11:$GB$19</definedName>
    <definedName name="A125878482A_Data">Data25!$GB$11:$GB$19</definedName>
    <definedName name="A125878482A_Latest">Data25!$GB$19</definedName>
    <definedName name="A125878486K">Data26!$AG$1:$AG$10,Data26!$AG$11:$AG$19</definedName>
    <definedName name="A125878486K_Data">Data26!$AG$11:$AG$19</definedName>
    <definedName name="A125878486K_Latest">Data26!$AG$19</definedName>
    <definedName name="A125878490A">Data26!$EB$1:$EB$10,Data26!$EB$11:$EB$19</definedName>
    <definedName name="A125878490A_Data">Data26!$EB$11:$EB$19</definedName>
    <definedName name="A125878490A_Latest">Data26!$EB$19</definedName>
    <definedName name="A125878494K">Data26!$FI$1:$FI$10,Data26!$FI$11:$FI$19</definedName>
    <definedName name="A125878494K_Data">Data26!$FI$11:$FI$19</definedName>
    <definedName name="A125878494K_Latest">Data26!$FI$19</definedName>
    <definedName name="A125878498V">Data26!$GP$1:$GP$10,Data26!$GP$11:$GP$19</definedName>
    <definedName name="A125878498V_Data">Data26!$GP$11:$GP$19</definedName>
    <definedName name="A125878498V_Latest">Data26!$GP$19</definedName>
    <definedName name="A125878502X">Data25!$DN$1:$DN$10,Data25!$DN$11:$DN$19</definedName>
    <definedName name="A125878502X_Data">Data25!$DN$11:$DN$19</definedName>
    <definedName name="A125878502X_Latest">Data25!$DN$19</definedName>
    <definedName name="A125878506J">Data25!$IP$1:$IP$10,Data25!$IP$11:$IP$19</definedName>
    <definedName name="A125878506J_Data">Data25!$IP$11:$IP$19</definedName>
    <definedName name="A125878506J_Latest">Data25!$IP$19</definedName>
    <definedName name="A125878510X">Data26!$BN$1:$BN$10,Data26!$BN$11:$BN$19</definedName>
    <definedName name="A125878510X_Data">Data26!$BN$11:$BN$19</definedName>
    <definedName name="A125878510X_Latest">Data26!$BN$19</definedName>
    <definedName name="A125878514J">Data26!$CU$1:$CU$10,Data26!$CU$11:$CU$19</definedName>
    <definedName name="A125878514J_Data">Data26!$CU$11:$CU$19</definedName>
    <definedName name="A125878514J_Latest">Data26!$CU$19</definedName>
    <definedName name="A125878518T">Data25!$CG$1:$CG$10,Data25!$CG$11:$CG$19</definedName>
    <definedName name="A125878518T_Data">Data25!$CG$11:$CG$19</definedName>
    <definedName name="A125878518T_Latest">Data25!$CG$19</definedName>
    <definedName name="A125878522J">Data25!$EU$1:$EU$10,Data25!$EU$11:$EU$19</definedName>
    <definedName name="A125878522J_Data">Data25!$EU$11:$EU$19</definedName>
    <definedName name="A125878522J_Latest">Data25!$EU$19</definedName>
    <definedName name="A125878526T">Data25!$BC$1:$BC$10,Data25!$BC$11:$BC$19</definedName>
    <definedName name="A125878526T_Data">Data25!$BC$11:$BC$19</definedName>
    <definedName name="A125878526T_Latest">Data25!$BC$19</definedName>
    <definedName name="A125878530J">Data25!$V$1:$V$10,Data25!$V$11:$V$19</definedName>
    <definedName name="A125878530J_Data">Data25!$V$11:$V$19</definedName>
    <definedName name="A125878530J_Latest">Data25!$V$19</definedName>
    <definedName name="A125878534T">Data25!$HL$1:$HL$10,Data25!$HL$11:$HL$19</definedName>
    <definedName name="A125878534T_Data">Data25!$HL$11:$HL$19</definedName>
    <definedName name="A125878534T_Latest">Data25!$HL$19</definedName>
    <definedName name="A125878538A">Data25!$GE$1:$GE$10,Data25!$GE$11:$GE$19</definedName>
    <definedName name="A125878538A_Data">Data25!$GE$11:$GE$19</definedName>
    <definedName name="A125878538A_Latest">Data25!$GE$19</definedName>
    <definedName name="A125878542T">Data26!$AJ$1:$AJ$10,Data26!$AJ$11:$AJ$19</definedName>
    <definedName name="A125878542T_Data">Data26!$AJ$11:$AJ$19</definedName>
    <definedName name="A125878542T_Latest">Data26!$AJ$19</definedName>
    <definedName name="A125878546A">Data26!$EE$1:$EE$10,Data26!$EE$11:$EE$19</definedName>
    <definedName name="A125878546A_Data">Data26!$EE$11:$EE$19</definedName>
    <definedName name="A125878546A_Latest">Data26!$EE$19</definedName>
    <definedName name="A125878550T">Data26!$FL$1:$FL$10,Data26!$FL$11:$FL$19</definedName>
    <definedName name="A125878550T_Data">Data26!$FL$11:$FL$19</definedName>
    <definedName name="A125878550T_Latest">Data26!$FL$19</definedName>
    <definedName name="A125878554A">Data26!$GS$1:$GS$10,Data26!$GS$11:$GS$19</definedName>
    <definedName name="A125878554A_Data">Data26!$GS$11:$GS$19</definedName>
    <definedName name="A125878554A_Latest">Data26!$GS$19</definedName>
    <definedName name="A125878558K">Data25!$DQ$1:$DQ$10,Data25!$DQ$11:$DQ$19</definedName>
    <definedName name="A125878558K_Data">Data25!$DQ$11:$DQ$19</definedName>
    <definedName name="A125878558K_Latest">Data25!$DQ$19</definedName>
    <definedName name="A125878562A">Data26!$C$1:$C$10,Data26!$C$11:$C$19</definedName>
    <definedName name="A125878562A_Data">Data26!$C$11:$C$19</definedName>
    <definedName name="A125878562A_Latest">Data26!$C$19</definedName>
    <definedName name="A125878566K">Data26!$BQ$1:$BQ$10,Data26!$BQ$11:$BQ$19</definedName>
    <definedName name="A125878566K_Data">Data26!$BQ$11:$BQ$19</definedName>
    <definedName name="A125878566K_Latest">Data26!$BQ$19</definedName>
    <definedName name="A125878570A">Data26!$CX$1:$CX$10,Data26!$CX$11:$CX$19</definedName>
    <definedName name="A125878570A_Data">Data26!$CX$11:$CX$19</definedName>
    <definedName name="A125878570A_Latest">Data26!$CX$19</definedName>
    <definedName name="A125878574K">Data25!$CJ$1:$CJ$10,Data25!$CJ$11:$CJ$19</definedName>
    <definedName name="A125878574K_Data">Data25!$CJ$11:$CJ$19</definedName>
    <definedName name="A125878574K_Latest">Data25!$CJ$19</definedName>
    <definedName name="A125878578V">Data25!$EX$1:$EX$10,Data25!$EX$11:$EX$19</definedName>
    <definedName name="A125878578V_Data">Data25!$EX$11:$EX$19</definedName>
    <definedName name="A125878578V_Latest">Data25!$EX$19</definedName>
    <definedName name="A125878582K">Data25!$BR$1:$BR$10,Data25!$BR$11:$BR$19</definedName>
    <definedName name="A125878582K_Data">Data25!$BR$11:$BR$19</definedName>
    <definedName name="A125878582K_Latest">Data25!$BR$19</definedName>
    <definedName name="A125878586V">Data25!$AK$1:$AK$10,Data25!$AK$11:$AK$19</definedName>
    <definedName name="A125878586V_Data">Data25!$AK$11:$AK$19</definedName>
    <definedName name="A125878586V_Latest">Data25!$AK$19</definedName>
    <definedName name="A125878590K">Data25!$IA$1:$IA$10,Data25!$IA$11:$IA$19</definedName>
    <definedName name="A125878590K_Data">Data25!$IA$11:$IA$19</definedName>
    <definedName name="A125878590K_Latest">Data25!$IA$19</definedName>
    <definedName name="A125878594V">Data25!$GT$1:$GT$10,Data25!$GT$11:$GT$19</definedName>
    <definedName name="A125878594V_Data">Data25!$GT$11:$GT$19</definedName>
    <definedName name="A125878594V_Latest">Data25!$GT$19</definedName>
    <definedName name="A125878598C">Data26!$AY$1:$AY$10,Data26!$AY$11:$AY$19</definedName>
    <definedName name="A125878598C_Data">Data26!$AY$11:$AY$19</definedName>
    <definedName name="A125878598C_Latest">Data26!$AY$19</definedName>
    <definedName name="A125878602J">Data26!$ET$1:$ET$10,Data26!$ET$11:$ET$19</definedName>
    <definedName name="A125878602J_Data">Data26!$ET$11:$ET$19</definedName>
    <definedName name="A125878602J_Latest">Data26!$ET$19</definedName>
    <definedName name="A125878606T">Data26!$GA$1:$GA$10,Data26!$GA$11:$GA$19</definedName>
    <definedName name="A125878606T_Data">Data26!$GA$11:$GA$19</definedName>
    <definedName name="A125878606T_Latest">Data26!$GA$19</definedName>
    <definedName name="A125878610J">Data26!$HH$1:$HH$10,Data26!$HH$11:$HH$19</definedName>
    <definedName name="A125878610J_Data">Data26!$HH$11:$HH$19</definedName>
    <definedName name="A125878610J_Latest">Data26!$HH$19</definedName>
    <definedName name="A125878614T">Data25!$EF$1:$EF$10,Data25!$EF$11:$EF$19</definedName>
    <definedName name="A125878614T_Data">Data25!$EF$11:$EF$19</definedName>
    <definedName name="A125878614T_Latest">Data25!$EF$19</definedName>
    <definedName name="A125878618A">Data26!$R$1:$R$10,Data26!$R$11:$R$19</definedName>
    <definedName name="A125878618A_Data">Data26!$R$11:$R$19</definedName>
    <definedName name="A125878618A_Latest">Data26!$R$19</definedName>
    <definedName name="A125878622T">Data26!$CF$1:$CF$10,Data26!$CF$11:$CF$19</definedName>
    <definedName name="A125878622T_Data">Data26!$CF$11:$CF$19</definedName>
    <definedName name="A125878622T_Latest">Data26!$CF$19</definedName>
    <definedName name="A125878626A">Data26!$DM$1:$DM$10,Data26!$DM$11:$DM$19</definedName>
    <definedName name="A125878626A_Data">Data26!$DM$11:$DM$19</definedName>
    <definedName name="A125878626A_Latest">Data26!$DM$19</definedName>
    <definedName name="A125878630T">Data25!$CY$1:$CY$10,Data25!$CY$11:$CY$19</definedName>
    <definedName name="A125878630T_Data">Data25!$CY$11:$CY$19</definedName>
    <definedName name="A125878630T_Latest">Data25!$CY$19</definedName>
    <definedName name="A125878634A">Data25!$FM$1:$FM$10,Data25!$FM$11:$FM$19</definedName>
    <definedName name="A125878634A_Data">Data25!$FM$11:$FM$19</definedName>
    <definedName name="A125878634A_Latest">Data25!$FM$19</definedName>
    <definedName name="A125878638K">Data25!$AQ$1:$AQ$10,Data25!$AQ$11:$AQ$19</definedName>
    <definedName name="A125878638K_Data">Data25!$AQ$11:$AQ$19</definedName>
    <definedName name="A125878638K_Latest">Data25!$AQ$19</definedName>
    <definedName name="A125878642A">Data25!$J$1:$J$10,Data25!$J$11:$J$19</definedName>
    <definedName name="A125878642A_Data">Data25!$J$11:$J$19</definedName>
    <definedName name="A125878642A_Latest">Data25!$J$19</definedName>
    <definedName name="A125878646K">Data25!$GZ$1:$GZ$10,Data25!$GZ$11:$GZ$19</definedName>
    <definedName name="A125878646K_Data">Data25!$GZ$11:$GZ$19</definedName>
    <definedName name="A125878646K_Latest">Data25!$GZ$19</definedName>
    <definedName name="A125878650A">Data25!$FS$1:$FS$10,Data25!$FS$11:$FS$19</definedName>
    <definedName name="A125878650A_Data">Data25!$FS$11:$FS$19</definedName>
    <definedName name="A125878650A_Latest">Data25!$FS$19</definedName>
    <definedName name="A125878654K">Data26!$X$1:$X$10,Data26!$X$11:$X$19</definedName>
    <definedName name="A125878654K_Data">Data26!$X$11:$X$19</definedName>
    <definedName name="A125878654K_Latest">Data26!$X$19</definedName>
    <definedName name="A125878658V">Data26!$DS$1:$DS$10,Data26!$DS$11:$DS$19</definedName>
    <definedName name="A125878658V_Data">Data26!$DS$11:$DS$19</definedName>
    <definedName name="A125878658V_Latest">Data26!$DS$19</definedName>
    <definedName name="A125878662K">Data26!$EZ$1:$EZ$10,Data26!$EZ$11:$EZ$19</definedName>
    <definedName name="A125878662K_Data">Data26!$EZ$11:$EZ$19</definedName>
    <definedName name="A125878662K_Latest">Data26!$EZ$19</definedName>
    <definedName name="A125878666V">Data26!$GG$1:$GG$10,Data26!$GG$11:$GG$19</definedName>
    <definedName name="A125878666V_Data">Data26!$GG$11:$GG$19</definedName>
    <definedName name="A125878666V_Latest">Data26!$GG$19</definedName>
    <definedName name="A125878670K">Data25!$DE$1:$DE$10,Data25!$DE$11:$DE$19</definedName>
    <definedName name="A125878670K_Data">Data25!$DE$11:$DE$19</definedName>
    <definedName name="A125878670K_Latest">Data25!$DE$19</definedName>
    <definedName name="A125878674V">Data25!$IG$1:$IG$10,Data25!$IG$11:$IG$19</definedName>
    <definedName name="A125878674V_Data">Data25!$IG$11:$IG$19</definedName>
    <definedName name="A125878674V_Latest">Data25!$IG$19</definedName>
    <definedName name="A125878678C">Data26!$BE$1:$BE$10,Data26!$BE$11:$BE$19</definedName>
    <definedName name="A125878678C_Data">Data26!$BE$11:$BE$19</definedName>
    <definedName name="A125878678C_Latest">Data26!$BE$19</definedName>
    <definedName name="A125878682V">Data26!$CL$1:$CL$10,Data26!$CL$11:$CL$19</definedName>
    <definedName name="A125878682V_Data">Data26!$CL$11:$CL$19</definedName>
    <definedName name="A125878682V_Latest">Data26!$CL$19</definedName>
    <definedName name="A125878686C">Data25!$BX$1:$BX$10,Data25!$BX$11:$BX$19</definedName>
    <definedName name="A125878686C_Data">Data25!$BX$11:$BX$19</definedName>
    <definedName name="A125878686C_Latest">Data25!$BX$19</definedName>
    <definedName name="A125878690V">Data25!$EL$1:$EL$10,Data25!$EL$11:$EL$19</definedName>
    <definedName name="A125878690V_Data">Data25!$EL$11:$EL$19</definedName>
    <definedName name="A125878690V_Latest">Data25!$EL$19</definedName>
    <definedName name="A125878694C">Data14!$AS$1:$AS$10,Data14!$AS$11:$AS$19</definedName>
    <definedName name="A125878694C_Data">Data14!$AS$11:$AS$19</definedName>
    <definedName name="A125878694C_Latest">Data14!$AS$19</definedName>
    <definedName name="A125878698L">Data14!$L$1:$L$10,Data14!$L$11:$L$19</definedName>
    <definedName name="A125878698L_Data">Data14!$L$11:$L$19</definedName>
    <definedName name="A125878698L_Latest">Data14!$L$19</definedName>
    <definedName name="A125878702T">Data14!$HB$1:$HB$10,Data14!$HB$11:$HB$19</definedName>
    <definedName name="A125878702T_Data">Data14!$HB$11:$HB$19</definedName>
    <definedName name="A125878702T_Latest">Data14!$HB$19</definedName>
    <definedName name="A125878706A">Data14!$FU$1:$FU$10,Data14!$FU$11:$FU$19</definedName>
    <definedName name="A125878706A_Data">Data14!$FU$11:$FU$19</definedName>
    <definedName name="A125878706A_Latest">Data14!$FU$19</definedName>
    <definedName name="A125878710T">Data15!$Z$1:$Z$10,Data15!$Z$11:$Z$19</definedName>
    <definedName name="A125878710T_Data">Data15!$Z$11:$Z$19</definedName>
    <definedName name="A125878710T_Latest">Data15!$Z$19</definedName>
    <definedName name="A125878714A">Data15!$DU$1:$DU$10,Data15!$DU$11:$DU$19</definedName>
    <definedName name="A125878714A_Data">Data15!$DU$11:$DU$19</definedName>
    <definedName name="A125878714A_Latest">Data15!$DU$19</definedName>
    <definedName name="A125878718K">Data15!$FB$1:$FB$10,Data15!$FB$11:$FB$19</definedName>
    <definedName name="A125878718K_Data">Data15!$FB$11:$FB$19</definedName>
    <definedName name="A125878718K_Latest">Data15!$FB$19</definedName>
    <definedName name="A125878722A">Data15!$GI$1:$GI$10,Data15!$GI$11:$GI$19</definedName>
    <definedName name="A125878722A_Data">Data15!$GI$11:$GI$19</definedName>
    <definedName name="A125878722A_Latest">Data15!$GI$19</definedName>
    <definedName name="A125878726K">Data14!$DG$1:$DG$10,Data14!$DG$11:$DG$19</definedName>
    <definedName name="A125878726K_Data">Data14!$DG$11:$DG$19</definedName>
    <definedName name="A125878726K_Latest">Data14!$DG$19</definedName>
    <definedName name="A125878730A">Data14!$II$1:$II$10,Data14!$II$11:$II$19</definedName>
    <definedName name="A125878730A_Data">Data14!$II$11:$II$19</definedName>
    <definedName name="A125878730A_Latest">Data14!$II$19</definedName>
    <definedName name="A125878734K">Data15!$BG$1:$BG$10,Data15!$BG$11:$BG$19</definedName>
    <definedName name="A125878734K_Data">Data15!$BG$11:$BG$19</definedName>
    <definedName name="A125878734K_Latest">Data15!$BG$19</definedName>
    <definedName name="A125878738V">Data15!$CN$1:$CN$10,Data15!$CN$11:$CN$19</definedName>
    <definedName name="A125878738V_Data">Data15!$CN$11:$CN$19</definedName>
    <definedName name="A125878738V_Latest">Data15!$CN$19</definedName>
    <definedName name="A125878742K">Data14!$BZ$1:$BZ$10,Data14!$BZ$11:$BZ$19</definedName>
    <definedName name="A125878742K_Data">Data14!$BZ$11:$BZ$19</definedName>
    <definedName name="A125878742K_Latest">Data14!$BZ$19</definedName>
    <definedName name="A125878746V">Data14!$EN$1:$EN$10,Data14!$EN$11:$EN$19</definedName>
    <definedName name="A125878746V_Data">Data14!$EN$11:$EN$19</definedName>
    <definedName name="A125878746V_Latest">Data14!$EN$19</definedName>
    <definedName name="A125878750K">Data14!$AA$1:$AA$10,Data14!$AA$11:$AA$19</definedName>
    <definedName name="A125878750K_Data">Data14!$AA$11:$AA$19</definedName>
    <definedName name="A125878750K_Latest">Data14!$AA$19</definedName>
    <definedName name="A125878754V">Data13!$IJ$1:$IJ$10,Data13!$IJ$11:$IJ$19</definedName>
    <definedName name="A125878754V_Data">Data13!$IJ$11:$IJ$19</definedName>
    <definedName name="A125878754V_Latest">Data13!$IJ$19</definedName>
    <definedName name="A125878758C">Data14!$GJ$1:$GJ$10,Data14!$GJ$11:$GJ$19</definedName>
    <definedName name="A125878758C_Data">Data14!$GJ$11:$GJ$19</definedName>
    <definedName name="A125878758C_Latest">Data14!$GJ$19</definedName>
    <definedName name="A125878762V">Data14!$FC$1:$FC$10,Data14!$FC$11:$FC$19</definedName>
    <definedName name="A125878762V_Data">Data14!$FC$11:$FC$19</definedName>
    <definedName name="A125878762V_Latest">Data14!$FC$19</definedName>
    <definedName name="A125878766C">Data15!$H$1:$H$10,Data15!$H$11:$H$19</definedName>
    <definedName name="A125878766C_Data">Data15!$H$11:$H$19</definedName>
    <definedName name="A125878766C_Latest">Data15!$H$19</definedName>
    <definedName name="A125878770V">Data15!$DC$1:$DC$10,Data15!$DC$11:$DC$19</definedName>
    <definedName name="A125878770V_Data">Data15!$DC$11:$DC$19</definedName>
    <definedName name="A125878770V_Latest">Data15!$DC$19</definedName>
    <definedName name="A125878774C">Data15!$EJ$1:$EJ$10,Data15!$EJ$11:$EJ$19</definedName>
    <definedName name="A125878774C_Data">Data15!$EJ$11:$EJ$19</definedName>
    <definedName name="A125878774C_Latest">Data15!$EJ$19</definedName>
    <definedName name="A125878778L">Data15!$FQ$1:$FQ$10,Data15!$FQ$11:$FQ$19</definedName>
    <definedName name="A125878778L_Data">Data15!$FQ$11:$FQ$19</definedName>
    <definedName name="A125878778L_Latest">Data15!$FQ$19</definedName>
    <definedName name="A125878782C">Data14!$CO$1:$CO$10,Data14!$CO$11:$CO$19</definedName>
    <definedName name="A125878782C_Data">Data14!$CO$11:$CO$19</definedName>
    <definedName name="A125878782C_Latest">Data14!$CO$19</definedName>
    <definedName name="A125878786L">Data14!$HQ$1:$HQ$10,Data14!$HQ$11:$HQ$19</definedName>
    <definedName name="A125878786L_Data">Data14!$HQ$11:$HQ$19</definedName>
    <definedName name="A125878786L_Latest">Data14!$HQ$19</definedName>
    <definedName name="A125878790C">Data15!$AO$1:$AO$10,Data15!$AO$11:$AO$19</definedName>
    <definedName name="A125878790C_Data">Data15!$AO$11:$AO$19</definedName>
    <definedName name="A125878790C_Latest">Data15!$AO$19</definedName>
    <definedName name="A125878794L">Data15!$BV$1:$BV$10,Data15!$BV$11:$BV$19</definedName>
    <definedName name="A125878794L_Data">Data15!$BV$11:$BV$19</definedName>
    <definedName name="A125878794L_Latest">Data15!$BV$19</definedName>
    <definedName name="A125878798W">Data14!$BH$1:$BH$10,Data14!$BH$11:$BH$19</definedName>
    <definedName name="A125878798W_Data">Data14!$BH$11:$BH$19</definedName>
    <definedName name="A125878798W_Latest">Data14!$BH$19</definedName>
    <definedName name="A125878802A">Data14!$DV$1:$DV$10,Data14!$DV$11:$DV$19</definedName>
    <definedName name="A125878802A_Data">Data14!$DV$11:$DV$19</definedName>
    <definedName name="A125878802A_Latest">Data14!$DV$19</definedName>
    <definedName name="A125878806K">Data14!$AJ$1:$AJ$10,Data14!$AJ$11:$AJ$19</definedName>
    <definedName name="A125878806K_Data">Data14!$AJ$11:$AJ$19</definedName>
    <definedName name="A125878806K_Latest">Data14!$AJ$19</definedName>
    <definedName name="A125878810A">Data14!$C$1:$C$10,Data14!$C$11:$C$19</definedName>
    <definedName name="A125878810A_Data">Data14!$C$11:$C$19</definedName>
    <definedName name="A125878810A_Latest">Data14!$C$19</definedName>
    <definedName name="A125878814K">Data14!$GS$1:$GS$10,Data14!$GS$11:$GS$19</definedName>
    <definedName name="A125878814K_Data">Data14!$GS$11:$GS$19</definedName>
    <definedName name="A125878814K_Latest">Data14!$GS$19</definedName>
    <definedName name="A125878818V">Data14!$FL$1:$FL$10,Data14!$FL$11:$FL$19</definedName>
    <definedName name="A125878818V_Data">Data14!$FL$11:$FL$19</definedName>
    <definedName name="A125878818V_Latest">Data14!$FL$19</definedName>
    <definedName name="A125878822K">Data15!$Q$1:$Q$10,Data15!$Q$11:$Q$19</definedName>
    <definedName name="A125878822K_Data">Data15!$Q$11:$Q$19</definedName>
    <definedName name="A125878822K_Latest">Data15!$Q$19</definedName>
    <definedName name="A125878826V">Data15!$DL$1:$DL$10,Data15!$DL$11:$DL$19</definedName>
    <definedName name="A125878826V_Data">Data15!$DL$11:$DL$19</definedName>
    <definedName name="A125878826V_Latest">Data15!$DL$19</definedName>
    <definedName name="A125878830K">Data15!$ES$1:$ES$10,Data15!$ES$11:$ES$19</definedName>
    <definedName name="A125878830K_Data">Data15!$ES$11:$ES$19</definedName>
    <definedName name="A125878830K_Latest">Data15!$ES$19</definedName>
    <definedName name="A125878834V">Data15!$FZ$1:$FZ$10,Data15!$FZ$11:$FZ$19</definedName>
    <definedName name="A125878834V_Data">Data15!$FZ$11:$FZ$19</definedName>
    <definedName name="A125878834V_Latest">Data15!$FZ$19</definedName>
    <definedName name="A125878838C">Data14!$CX$1:$CX$10,Data14!$CX$11:$CX$19</definedName>
    <definedName name="A125878838C_Data">Data14!$CX$11:$CX$19</definedName>
    <definedName name="A125878838C_Latest">Data14!$CX$19</definedName>
    <definedName name="A125878842V">Data14!$HZ$1:$HZ$10,Data14!$HZ$11:$HZ$19</definedName>
    <definedName name="A125878842V_Data">Data14!$HZ$11:$HZ$19</definedName>
    <definedName name="A125878842V_Latest">Data14!$HZ$19</definedName>
    <definedName name="A125878846C">Data15!$AX$1:$AX$10,Data15!$AX$11:$AX$19</definedName>
    <definedName name="A125878846C_Data">Data15!$AX$11:$AX$19</definedName>
    <definedName name="A125878846C_Latest">Data15!$AX$19</definedName>
    <definedName name="A125878850V">Data15!$CE$1:$CE$10,Data15!$CE$11:$CE$19</definedName>
    <definedName name="A125878850V_Data">Data15!$CE$11:$CE$19</definedName>
    <definedName name="A125878850V_Latest">Data15!$CE$19</definedName>
    <definedName name="A125878854C">Data14!$BQ$1:$BQ$10,Data14!$BQ$11:$BQ$19</definedName>
    <definedName name="A125878854C_Data">Data14!$BQ$11:$BQ$19</definedName>
    <definedName name="A125878854C_Latest">Data14!$BQ$19</definedName>
    <definedName name="A125878858L">Data14!$EE$1:$EE$10,Data14!$EE$11:$EE$19</definedName>
    <definedName name="A125878858L_Data">Data14!$EE$11:$EE$19</definedName>
    <definedName name="A125878858L_Latest">Data14!$EE$19</definedName>
    <definedName name="A125878862C">Data14!$AM$1:$AM$10,Data14!$AM$11:$AM$19</definedName>
    <definedName name="A125878862C_Data">Data14!$AM$11:$AM$19</definedName>
    <definedName name="A125878862C_Latest">Data14!$AM$19</definedName>
    <definedName name="A125878866L">Data14!$F$1:$F$10,Data14!$F$11:$F$19</definedName>
    <definedName name="A125878866L_Data">Data14!$F$11:$F$19</definedName>
    <definedName name="A125878866L_Latest">Data14!$F$19</definedName>
    <definedName name="A125878870C">Data14!$GV$1:$GV$10,Data14!$GV$11:$GV$19</definedName>
    <definedName name="A125878870C_Data">Data14!$GV$11:$GV$19</definedName>
    <definedName name="A125878870C_Latest">Data14!$GV$19</definedName>
    <definedName name="A125878874L">Data14!$FO$1:$FO$10,Data14!$FO$11:$FO$19</definedName>
    <definedName name="A125878874L_Data">Data14!$FO$11:$FO$19</definedName>
    <definedName name="A125878874L_Latest">Data14!$FO$19</definedName>
    <definedName name="A125878878W">Data15!$T$1:$T$10,Data15!$T$11:$T$19</definedName>
    <definedName name="A125878878W_Data">Data15!$T$11:$T$19</definedName>
    <definedName name="A125878878W_Latest">Data15!$T$19</definedName>
    <definedName name="A125878882L">Data15!$DO$1:$DO$10,Data15!$DO$11:$DO$19</definedName>
    <definedName name="A125878882L_Data">Data15!$DO$11:$DO$19</definedName>
    <definedName name="A125878882L_Latest">Data15!$DO$19</definedName>
    <definedName name="A125878886W">Data15!$EV$1:$EV$10,Data15!$EV$11:$EV$19</definedName>
    <definedName name="A125878886W_Data">Data15!$EV$11:$EV$19</definedName>
    <definedName name="A125878886W_Latest">Data15!$EV$19</definedName>
    <definedName name="A125878890L">Data15!$GC$1:$GC$10,Data15!$GC$11:$GC$19</definedName>
    <definedName name="A125878890L_Data">Data15!$GC$11:$GC$19</definedName>
    <definedName name="A125878890L_Latest">Data15!$GC$19</definedName>
    <definedName name="A125878894W">Data14!$DA$1:$DA$10,Data14!$DA$11:$DA$19</definedName>
    <definedName name="A125878894W_Data">Data14!$DA$11:$DA$19</definedName>
    <definedName name="A125878894W_Latest">Data14!$DA$19</definedName>
    <definedName name="A125878898F">Data14!$IC$1:$IC$10,Data14!$IC$11:$IC$19</definedName>
    <definedName name="A125878898F_Data">Data14!$IC$11:$IC$19</definedName>
    <definedName name="A125878898F_Latest">Data14!$IC$19</definedName>
    <definedName name="A125878902K">Data15!$BA$1:$BA$10,Data15!$BA$11:$BA$19</definedName>
    <definedName name="A125878902K_Data">Data15!$BA$11:$BA$19</definedName>
    <definedName name="A125878902K_Latest">Data15!$BA$19</definedName>
    <definedName name="A125878906V">Data15!$CH$1:$CH$10,Data15!$CH$11:$CH$19</definedName>
    <definedName name="A125878906V_Data">Data15!$CH$11:$CH$19</definedName>
    <definedName name="A125878906V_Latest">Data15!$CH$19</definedName>
    <definedName name="A125878910K">Data14!$BT$1:$BT$10,Data14!$BT$11:$BT$19</definedName>
    <definedName name="A125878910K_Data">Data14!$BT$11:$BT$19</definedName>
    <definedName name="A125878910K_Latest">Data14!$BT$19</definedName>
    <definedName name="A125878914V">Data14!$EH$1:$EH$10,Data14!$EH$11:$EH$19</definedName>
    <definedName name="A125878914V_Data">Data14!$EH$11:$EH$19</definedName>
    <definedName name="A125878914V_Latest">Data14!$EH$19</definedName>
    <definedName name="A125878918C">Data14!$AP$1:$AP$10,Data14!$AP$11:$AP$19</definedName>
    <definedName name="A125878918C_Data">Data14!$AP$11:$AP$19</definedName>
    <definedName name="A125878918C_Latest">Data14!$AP$19</definedName>
    <definedName name="A125878922V">Data14!$I$1:$I$10,Data14!$I$11:$I$19</definedName>
    <definedName name="A125878922V_Data">Data14!$I$11:$I$19</definedName>
    <definedName name="A125878922V_Latest">Data14!$I$19</definedName>
    <definedName name="A125878926C">Data14!$GY$1:$GY$10,Data14!$GY$11:$GY$19</definedName>
    <definedName name="A125878926C_Data">Data14!$GY$11:$GY$19</definedName>
    <definedName name="A125878926C_Latest">Data14!$GY$19</definedName>
    <definedName name="A125878930V">Data14!$FR$1:$FR$10,Data14!$FR$11:$FR$19</definedName>
    <definedName name="A125878930V_Data">Data14!$FR$11:$FR$19</definedName>
    <definedName name="A125878930V_Latest">Data14!$FR$19</definedName>
    <definedName name="A125878934C">Data15!$W$1:$W$10,Data15!$W$11:$W$19</definedName>
    <definedName name="A125878934C_Data">Data15!$W$11:$W$19</definedName>
    <definedName name="A125878934C_Latest">Data15!$W$19</definedName>
    <definedName name="A125878938L">Data15!$DR$1:$DR$10,Data15!$DR$11:$DR$19</definedName>
    <definedName name="A125878938L_Data">Data15!$DR$11:$DR$19</definedName>
    <definedName name="A125878938L_Latest">Data15!$DR$19</definedName>
    <definedName name="A125878942C">Data15!$EY$1:$EY$10,Data15!$EY$11:$EY$19</definedName>
    <definedName name="A125878942C_Data">Data15!$EY$11:$EY$19</definedName>
    <definedName name="A125878942C_Latest">Data15!$EY$19</definedName>
    <definedName name="A125878946L">Data15!$GF$1:$GF$10,Data15!$GF$11:$GF$19</definedName>
    <definedName name="A125878946L_Data">Data15!$GF$11:$GF$19</definedName>
    <definedName name="A125878946L_Latest">Data15!$GF$19</definedName>
    <definedName name="A125878950C">Data14!$DD$1:$DD$10,Data14!$DD$11:$DD$19</definedName>
    <definedName name="A125878950C_Data">Data14!$DD$11:$DD$19</definedName>
    <definedName name="A125878950C_Latest">Data14!$DD$19</definedName>
    <definedName name="A125878954L">Data14!$IF$1:$IF$10,Data14!$IF$11:$IF$19</definedName>
    <definedName name="A125878954L_Data">Data14!$IF$11:$IF$19</definedName>
    <definedName name="A125878954L_Latest">Data14!$IF$19</definedName>
    <definedName name="A125878958W">Data15!$BD$1:$BD$10,Data15!$BD$11:$BD$19</definedName>
    <definedName name="A125878958W_Data">Data15!$BD$11:$BD$19</definedName>
    <definedName name="A125878958W_Latest">Data15!$BD$19</definedName>
    <definedName name="A125878962L">Data15!$CK$1:$CK$10,Data15!$CK$11:$CK$19</definedName>
    <definedName name="A125878962L_Data">Data15!$CK$11:$CK$19</definedName>
    <definedName name="A125878962L_Latest">Data15!$CK$19</definedName>
    <definedName name="A125878966W">Data14!$BW$1:$BW$10,Data14!$BW$11:$BW$19</definedName>
    <definedName name="A125878966W_Data">Data14!$BW$11:$BW$19</definedName>
    <definedName name="A125878966W_Latest">Data14!$BW$19</definedName>
    <definedName name="A125878970L">Data14!$EK$1:$EK$10,Data14!$EK$11:$EK$19</definedName>
    <definedName name="A125878970L_Data">Data14!$EK$11:$EK$19</definedName>
    <definedName name="A125878970L_Latest">Data14!$EK$19</definedName>
    <definedName name="A125878974W">Data14!$AY$1:$AY$10,Data14!$AY$11:$AY$19</definedName>
    <definedName name="A125878974W_Data">Data14!$AY$11:$AY$19</definedName>
    <definedName name="A125878974W_Latest">Data14!$AY$19</definedName>
    <definedName name="A125878978F">Data14!$R$1:$R$10,Data14!$R$11:$R$19</definedName>
    <definedName name="A125878978F_Data">Data14!$R$11:$R$19</definedName>
    <definedName name="A125878978F_Latest">Data14!$R$19</definedName>
    <definedName name="A125878982W">Data14!$HH$1:$HH$10,Data14!$HH$11:$HH$19</definedName>
    <definedName name="A125878982W_Data">Data14!$HH$11:$HH$19</definedName>
    <definedName name="A125878982W_Latest">Data14!$HH$19</definedName>
    <definedName name="A125878986F">Data14!$GA$1:$GA$10,Data14!$GA$11:$GA$19</definedName>
    <definedName name="A125878986F_Data">Data14!$GA$11:$GA$19</definedName>
    <definedName name="A125878986F_Latest">Data14!$GA$19</definedName>
    <definedName name="A125878990W">Data15!$AF$1:$AF$10,Data15!$AF$11:$AF$19</definedName>
    <definedName name="A125878990W_Data">Data15!$AF$11:$AF$19</definedName>
    <definedName name="A125878990W_Latest">Data15!$AF$19</definedName>
    <definedName name="A125878994F">Data15!$EA$1:$EA$10,Data15!$EA$11:$EA$19</definedName>
    <definedName name="A125878994F_Data">Data15!$EA$11:$EA$19</definedName>
    <definedName name="A125878994F_Latest">Data15!$EA$19</definedName>
    <definedName name="A125878998R">Data15!$FH$1:$FH$10,Data15!$FH$11:$FH$19</definedName>
    <definedName name="A125878998R_Data">Data15!$FH$11:$FH$19</definedName>
    <definedName name="A125878998R_Latest">Data15!$FH$19</definedName>
    <definedName name="A125879002W">Data15!$GO$1:$GO$10,Data15!$GO$11:$GO$19</definedName>
    <definedName name="A125879002W_Data">Data15!$GO$11:$GO$19</definedName>
    <definedName name="A125879002W_Latest">Data15!$GO$19</definedName>
    <definedName name="A125879006F">Data14!$DM$1:$DM$10,Data14!$DM$11:$DM$19</definedName>
    <definedName name="A125879006F_Data">Data14!$DM$11:$DM$19</definedName>
    <definedName name="A125879006F_Latest">Data14!$DM$19</definedName>
    <definedName name="A125879010W">Data14!$IO$1:$IO$10,Data14!$IO$11:$IO$19</definedName>
    <definedName name="A125879010W_Data">Data14!$IO$11:$IO$19</definedName>
    <definedName name="A125879010W_Latest">Data14!$IO$19</definedName>
    <definedName name="A125879014F">Data15!$BM$1:$BM$10,Data15!$BM$11:$BM$19</definedName>
    <definedName name="A125879014F_Data">Data15!$BM$11:$BM$19</definedName>
    <definedName name="A125879014F_Latest">Data15!$BM$19</definedName>
    <definedName name="A125879018R">Data15!$CT$1:$CT$10,Data15!$CT$11:$CT$19</definedName>
    <definedName name="A125879018R_Data">Data15!$CT$11:$CT$19</definedName>
    <definedName name="A125879018R_Latest">Data15!$CT$19</definedName>
    <definedName name="A125879022F">Data14!$CF$1:$CF$10,Data14!$CF$11:$CF$19</definedName>
    <definedName name="A125879022F_Data">Data14!$CF$11:$CF$19</definedName>
    <definedName name="A125879022F_Latest">Data14!$CF$19</definedName>
    <definedName name="A125879026R">Data14!$ET$1:$ET$10,Data14!$ET$11:$ET$19</definedName>
    <definedName name="A125879026R_Data">Data14!$ET$11:$ET$19</definedName>
    <definedName name="A125879026R_Latest">Data14!$ET$19</definedName>
    <definedName name="A125879030F">Data14!$X$1:$X$10,Data14!$X$11:$X$19</definedName>
    <definedName name="A125879030F_Data">Data14!$X$11:$X$19</definedName>
    <definedName name="A125879030F_Latest">Data14!$X$19</definedName>
    <definedName name="A125879034R">Data13!$IG$1:$IG$10,Data13!$IG$11:$IG$19</definedName>
    <definedName name="A125879034R_Data">Data13!$IG$11:$IG$19</definedName>
    <definedName name="A125879034R_Latest">Data13!$IG$19</definedName>
    <definedName name="A125879038X">Data14!$GG$1:$GG$10,Data14!$GG$11:$GG$19</definedName>
    <definedName name="A125879038X_Data">Data14!$GG$11:$GG$19</definedName>
    <definedName name="A125879038X_Latest">Data14!$GG$19</definedName>
    <definedName name="A125879042R">Data14!$EZ$1:$EZ$10,Data14!$EZ$11:$EZ$19</definedName>
    <definedName name="A125879042R_Data">Data14!$EZ$11:$EZ$19</definedName>
    <definedName name="A125879042R_Latest">Data14!$EZ$19</definedName>
    <definedName name="A125879046X">Data15!$E$1:$E$10,Data15!$E$11:$E$19</definedName>
    <definedName name="A125879046X_Data">Data15!$E$11:$E$19</definedName>
    <definedName name="A125879046X_Latest">Data15!$E$19</definedName>
    <definedName name="A125879050R">Data15!$CZ$1:$CZ$10,Data15!$CZ$11:$CZ$19</definedName>
    <definedName name="A125879050R_Data">Data15!$CZ$11:$CZ$19</definedName>
    <definedName name="A125879050R_Latest">Data15!$CZ$19</definedName>
    <definedName name="A125879054X">Data15!$EG$1:$EG$10,Data15!$EG$11:$EG$19</definedName>
    <definedName name="A125879054X_Data">Data15!$EG$11:$EG$19</definedName>
    <definedName name="A125879054X_Latest">Data15!$EG$19</definedName>
    <definedName name="A125879058J">Data15!$FN$1:$FN$10,Data15!$FN$11:$FN$19</definedName>
    <definedName name="A125879058J_Data">Data15!$FN$11:$FN$19</definedName>
    <definedName name="A125879058J_Latest">Data15!$FN$19</definedName>
    <definedName name="A125879062X">Data14!$CL$1:$CL$10,Data14!$CL$11:$CL$19</definedName>
    <definedName name="A125879062X_Data">Data14!$CL$11:$CL$19</definedName>
    <definedName name="A125879062X_Latest">Data14!$CL$19</definedName>
    <definedName name="A125879066J">Data14!$HN$1:$HN$10,Data14!$HN$11:$HN$19</definedName>
    <definedName name="A125879066J_Data">Data14!$HN$11:$HN$19</definedName>
    <definedName name="A125879066J_Latest">Data14!$HN$19</definedName>
    <definedName name="A125879070X">Data15!$AL$1:$AL$10,Data15!$AL$11:$AL$19</definedName>
    <definedName name="A125879070X_Data">Data15!$AL$11:$AL$19</definedName>
    <definedName name="A125879070X_Latest">Data15!$AL$19</definedName>
    <definedName name="A125879074J">Data15!$BS$1:$BS$10,Data15!$BS$11:$BS$19</definedName>
    <definedName name="A125879074J_Data">Data15!$BS$11:$BS$19</definedName>
    <definedName name="A125879074J_Latest">Data15!$BS$19</definedName>
    <definedName name="A125879078T">Data14!$BE$1:$BE$10,Data14!$BE$11:$BE$19</definedName>
    <definedName name="A125879078T_Data">Data14!$BE$11:$BE$19</definedName>
    <definedName name="A125879078T_Latest">Data14!$BE$19</definedName>
    <definedName name="A125879082J">Data14!$DS$1:$DS$10,Data14!$DS$11:$DS$19</definedName>
    <definedName name="A125879082J_Data">Data14!$DS$11:$DS$19</definedName>
    <definedName name="A125879082J_Latest">Data14!$DS$19</definedName>
    <definedName name="A125879086T">Data14!$AD$1:$AD$10,Data14!$AD$11:$AD$19</definedName>
    <definedName name="A125879086T_Data">Data14!$AD$11:$AD$19</definedName>
    <definedName name="A125879086T_Latest">Data14!$AD$19</definedName>
    <definedName name="A125879090J">Data13!$IM$1:$IM$10,Data13!$IM$11:$IM$19</definedName>
    <definedName name="A125879090J_Data">Data13!$IM$11:$IM$19</definedName>
    <definedName name="A125879090J_Latest">Data13!$IM$19</definedName>
    <definedName name="A125879094T">Data14!$GM$1:$GM$10,Data14!$GM$11:$GM$19</definedName>
    <definedName name="A125879094T_Data">Data14!$GM$11:$GM$19</definedName>
    <definedName name="A125879094T_Latest">Data14!$GM$19</definedName>
    <definedName name="A125879098A">Data14!$FF$1:$FF$10,Data14!$FF$11:$FF$19</definedName>
    <definedName name="A125879098A_Data">Data14!$FF$11:$FF$19</definedName>
    <definedName name="A125879098A_Latest">Data14!$FF$19</definedName>
    <definedName name="A125879102F">Data15!$K$1:$K$10,Data15!$K$11:$K$19</definedName>
    <definedName name="A125879102F_Data">Data15!$K$11:$K$19</definedName>
    <definedName name="A125879102F_Latest">Data15!$K$19</definedName>
    <definedName name="A125879106R">Data15!$DF$1:$DF$10,Data15!$DF$11:$DF$19</definedName>
    <definedName name="A125879106R_Data">Data15!$DF$11:$DF$19</definedName>
    <definedName name="A125879106R_Latest">Data15!$DF$19</definedName>
    <definedName name="A125879110F">Data15!$EM$1:$EM$10,Data15!$EM$11:$EM$19</definedName>
    <definedName name="A125879110F_Data">Data15!$EM$11:$EM$19</definedName>
    <definedName name="A125879110F_Latest">Data15!$EM$19</definedName>
    <definedName name="A125879114R">Data15!$FT$1:$FT$10,Data15!$FT$11:$FT$19</definedName>
    <definedName name="A125879114R_Data">Data15!$FT$11:$FT$19</definedName>
    <definedName name="A125879114R_Latest">Data15!$FT$19</definedName>
    <definedName name="A125879118X">Data14!$CR$1:$CR$10,Data14!$CR$11:$CR$19</definedName>
    <definedName name="A125879118X_Data">Data14!$CR$11:$CR$19</definedName>
    <definedName name="A125879118X_Latest">Data14!$CR$19</definedName>
    <definedName name="A125879122R">Data14!$HT$1:$HT$10,Data14!$HT$11:$HT$19</definedName>
    <definedName name="A125879122R_Data">Data14!$HT$11:$HT$19</definedName>
    <definedName name="A125879122R_Latest">Data14!$HT$19</definedName>
    <definedName name="A125879126X">Data15!$AR$1:$AR$10,Data15!$AR$11:$AR$19</definedName>
    <definedName name="A125879126X_Data">Data15!$AR$11:$AR$19</definedName>
    <definedName name="A125879126X_Latest">Data15!$AR$19</definedName>
    <definedName name="A125879130R">Data15!$BY$1:$BY$10,Data15!$BY$11:$BY$19</definedName>
    <definedName name="A125879130R_Data">Data15!$BY$11:$BY$19</definedName>
    <definedName name="A125879130R_Latest">Data15!$BY$19</definedName>
    <definedName name="A125879134X">Data14!$BK$1:$BK$10,Data14!$BK$11:$BK$19</definedName>
    <definedName name="A125879134X_Data">Data14!$BK$11:$BK$19</definedName>
    <definedName name="A125879134X_Latest">Data14!$BK$19</definedName>
    <definedName name="A125879138J">Data14!$DY$1:$DY$10,Data14!$DY$11:$DY$19</definedName>
    <definedName name="A125879138J_Data">Data14!$DY$11:$DY$19</definedName>
    <definedName name="A125879138J_Latest">Data14!$DY$19</definedName>
    <definedName name="A125879142X">Data14!$AG$1:$AG$10,Data14!$AG$11:$AG$19</definedName>
    <definedName name="A125879142X_Data">Data14!$AG$11:$AG$19</definedName>
    <definedName name="A125879142X_Latest">Data14!$AG$19</definedName>
    <definedName name="A125879146J">Data13!$IP$1:$IP$10,Data13!$IP$11:$IP$19</definedName>
    <definedName name="A125879146J_Data">Data13!$IP$11:$IP$19</definedName>
    <definedName name="A125879146J_Latest">Data13!$IP$19</definedName>
    <definedName name="A125879150X">Data14!$GP$1:$GP$10,Data14!$GP$11:$GP$19</definedName>
    <definedName name="A125879150X_Data">Data14!$GP$11:$GP$19</definedName>
    <definedName name="A125879150X_Latest">Data14!$GP$19</definedName>
    <definedName name="A125879154J">Data14!$FI$1:$FI$10,Data14!$FI$11:$FI$19</definedName>
    <definedName name="A125879154J_Data">Data14!$FI$11:$FI$19</definedName>
    <definedName name="A125879154J_Latest">Data14!$FI$19</definedName>
    <definedName name="A125879158T">Data15!$N$1:$N$10,Data15!$N$11:$N$19</definedName>
    <definedName name="A125879158T_Data">Data15!$N$11:$N$19</definedName>
    <definedName name="A125879158T_Latest">Data15!$N$19</definedName>
    <definedName name="A125879162J">Data15!$DI$1:$DI$10,Data15!$DI$11:$DI$19</definedName>
    <definedName name="A125879162J_Data">Data15!$DI$11:$DI$19</definedName>
    <definedName name="A125879162J_Latest">Data15!$DI$19</definedName>
    <definedName name="A125879166T">Data15!$EP$1:$EP$10,Data15!$EP$11:$EP$19</definedName>
    <definedName name="A125879166T_Data">Data15!$EP$11:$EP$19</definedName>
    <definedName name="A125879166T_Latest">Data15!$EP$19</definedName>
    <definedName name="A125879170J">Data15!$FW$1:$FW$10,Data15!$FW$11:$FW$19</definedName>
    <definedName name="A125879170J_Data">Data15!$FW$11:$FW$19</definedName>
    <definedName name="A125879170J_Latest">Data15!$FW$19</definedName>
    <definedName name="A125879174T">Data14!$CU$1:$CU$10,Data14!$CU$11:$CU$19</definedName>
    <definedName name="A125879174T_Data">Data14!$CU$11:$CU$19</definedName>
    <definedName name="A125879174T_Latest">Data14!$CU$19</definedName>
    <definedName name="A125879178A">Data14!$HW$1:$HW$10,Data14!$HW$11:$HW$19</definedName>
    <definedName name="A125879178A_Data">Data14!$HW$11:$HW$19</definedName>
    <definedName name="A125879178A_Latest">Data14!$HW$19</definedName>
    <definedName name="A125879182T">Data15!$AU$1:$AU$10,Data15!$AU$11:$AU$19</definedName>
    <definedName name="A125879182T_Data">Data15!$AU$11:$AU$19</definedName>
    <definedName name="A125879182T_Latest">Data15!$AU$19</definedName>
    <definedName name="A125879186A">Data15!$CB$1:$CB$10,Data15!$CB$11:$CB$19</definedName>
    <definedName name="A125879186A_Data">Data15!$CB$11:$CB$19</definedName>
    <definedName name="A125879186A_Latest">Data15!$CB$19</definedName>
    <definedName name="A125879190T">Data14!$BN$1:$BN$10,Data14!$BN$11:$BN$19</definedName>
    <definedName name="A125879190T_Data">Data14!$BN$11:$BN$19</definedName>
    <definedName name="A125879190T_Latest">Data14!$BN$19</definedName>
    <definedName name="A125879194A">Data14!$EB$1:$EB$10,Data14!$EB$11:$EB$19</definedName>
    <definedName name="A125879194A_Data">Data14!$EB$11:$EB$19</definedName>
    <definedName name="A125879194A_Latest">Data14!$EB$19</definedName>
    <definedName name="A125879198K">Data14!$AV$1:$AV$10,Data14!$AV$11:$AV$19</definedName>
    <definedName name="A125879198K_Data">Data14!$AV$11:$AV$19</definedName>
    <definedName name="A125879198K_Latest">Data14!$AV$19</definedName>
    <definedName name="A125879202R">Data14!$O$1:$O$10,Data14!$O$11:$O$19</definedName>
    <definedName name="A125879202R_Data">Data14!$O$11:$O$19</definedName>
    <definedName name="A125879202R_Latest">Data14!$O$19</definedName>
    <definedName name="A125879206X">Data14!$HE$1:$HE$10,Data14!$HE$11:$HE$19</definedName>
    <definedName name="A125879206X_Data">Data14!$HE$11:$HE$19</definedName>
    <definedName name="A125879206X_Latest">Data14!$HE$19</definedName>
    <definedName name="A125879210R">Data14!$FX$1:$FX$10,Data14!$FX$11:$FX$19</definedName>
    <definedName name="A125879210R_Data">Data14!$FX$11:$FX$19</definedName>
    <definedName name="A125879210R_Latest">Data14!$FX$19</definedName>
    <definedName name="A125879214X">Data15!$AC$1:$AC$10,Data15!$AC$11:$AC$19</definedName>
    <definedName name="A125879214X_Data">Data15!$AC$11:$AC$19</definedName>
    <definedName name="A125879214X_Latest">Data15!$AC$19</definedName>
    <definedName name="A125879218J">Data15!$DX$1:$DX$10,Data15!$DX$11:$DX$19</definedName>
    <definedName name="A125879218J_Data">Data15!$DX$11:$DX$19</definedName>
    <definedName name="A125879218J_Latest">Data15!$DX$19</definedName>
    <definedName name="A125879222X">Data15!$FE$1:$FE$10,Data15!$FE$11:$FE$19</definedName>
    <definedName name="A125879222X_Data">Data15!$FE$11:$FE$19</definedName>
    <definedName name="A125879222X_Latest">Data15!$FE$19</definedName>
    <definedName name="A125879226J">Data15!$GL$1:$GL$10,Data15!$GL$11:$GL$19</definedName>
    <definedName name="A125879226J_Data">Data15!$GL$11:$GL$19</definedName>
    <definedName name="A125879226J_Latest">Data15!$GL$19</definedName>
    <definedName name="A125879230X">Data14!$DJ$1:$DJ$10,Data14!$DJ$11:$DJ$19</definedName>
    <definedName name="A125879230X_Data">Data14!$DJ$11:$DJ$19</definedName>
    <definedName name="A125879230X_Latest">Data14!$DJ$19</definedName>
    <definedName name="A125879234J">Data14!$IL$1:$IL$10,Data14!$IL$11:$IL$19</definedName>
    <definedName name="A125879234J_Data">Data14!$IL$11:$IL$19</definedName>
    <definedName name="A125879234J_Latest">Data14!$IL$19</definedName>
    <definedName name="A125879238T">Data15!$BJ$1:$BJ$10,Data15!$BJ$11:$BJ$19</definedName>
    <definedName name="A125879238T_Data">Data15!$BJ$11:$BJ$19</definedName>
    <definedName name="A125879238T_Latest">Data15!$BJ$19</definedName>
    <definedName name="A125879242J">Data15!$CQ$1:$CQ$10,Data15!$CQ$11:$CQ$19</definedName>
    <definedName name="A125879242J_Data">Data15!$CQ$11:$CQ$19</definedName>
    <definedName name="A125879242J_Latest">Data15!$CQ$19</definedName>
    <definedName name="A125879246T">Data14!$CC$1:$CC$10,Data14!$CC$11:$CC$19</definedName>
    <definedName name="A125879246T_Data">Data14!$CC$11:$CC$19</definedName>
    <definedName name="A125879246T_Latest">Data14!$CC$19</definedName>
    <definedName name="A125879250J">Data14!$EQ$1:$EQ$10,Data14!$EQ$11:$EQ$19</definedName>
    <definedName name="A125879250J_Data">Data14!$EQ$11:$EQ$19</definedName>
    <definedName name="A125879250J_Latest">Data14!$EQ$19</definedName>
    <definedName name="A125879254T">Data14!$U$1:$U$10,Data14!$U$11:$U$19</definedName>
    <definedName name="A125879254T_Data">Data14!$U$11:$U$19</definedName>
    <definedName name="A125879254T_Latest">Data14!$U$19</definedName>
    <definedName name="A125879258A">Data13!$ID$1:$ID$10,Data13!$ID$11:$ID$19</definedName>
    <definedName name="A125879258A_Data">Data13!$ID$11:$ID$19</definedName>
    <definedName name="A125879258A_Latest">Data13!$ID$19</definedName>
    <definedName name="A125879262T">Data14!$GD$1:$GD$10,Data14!$GD$11:$GD$19</definedName>
    <definedName name="A125879262T_Data">Data14!$GD$11:$GD$19</definedName>
    <definedName name="A125879262T_Latest">Data14!$GD$19</definedName>
    <definedName name="A125879266A">Data14!$EW$1:$EW$10,Data14!$EW$11:$EW$19</definedName>
    <definedName name="A125879266A_Data">Data14!$EW$11:$EW$19</definedName>
    <definedName name="A125879266A_Latest">Data14!$EW$19</definedName>
    <definedName name="A125879270T">Data15!$B$1:$B$10,Data15!$B$11:$B$19</definedName>
    <definedName name="A125879270T_Data">Data15!$B$11:$B$19</definedName>
    <definedName name="A125879270T_Latest">Data15!$B$19</definedName>
    <definedName name="A125879274A">Data15!$CW$1:$CW$10,Data15!$CW$11:$CW$19</definedName>
    <definedName name="A125879274A_Data">Data15!$CW$11:$CW$19</definedName>
    <definedName name="A125879274A_Latest">Data15!$CW$19</definedName>
    <definedName name="A125879278K">Data15!$ED$1:$ED$10,Data15!$ED$11:$ED$19</definedName>
    <definedName name="A125879278K_Data">Data15!$ED$11:$ED$19</definedName>
    <definedName name="A125879278K_Latest">Data15!$ED$19</definedName>
    <definedName name="A125879282A">Data15!$FK$1:$FK$10,Data15!$FK$11:$FK$19</definedName>
    <definedName name="A125879282A_Data">Data15!$FK$11:$FK$19</definedName>
    <definedName name="A125879282A_Latest">Data15!$FK$19</definedName>
    <definedName name="A125879286K">Data14!$CI$1:$CI$10,Data14!$CI$11:$CI$19</definedName>
    <definedName name="A125879286K_Data">Data14!$CI$11:$CI$19</definedName>
    <definedName name="A125879286K_Latest">Data14!$CI$19</definedName>
    <definedName name="A125879290A">Data14!$HK$1:$HK$10,Data14!$HK$11:$HK$19</definedName>
    <definedName name="A125879290A_Data">Data14!$HK$11:$HK$19</definedName>
    <definedName name="A125879290A_Latest">Data14!$HK$19</definedName>
    <definedName name="A125879294K">Data15!$AI$1:$AI$10,Data15!$AI$11:$AI$19</definedName>
    <definedName name="A125879294K_Data">Data15!$AI$11:$AI$19</definedName>
    <definedName name="A125879294K_Latest">Data15!$AI$19</definedName>
    <definedName name="A125879298V">Data15!$BP$1:$BP$10,Data15!$BP$11:$BP$19</definedName>
    <definedName name="A125879298V_Data">Data15!$BP$11:$BP$19</definedName>
    <definedName name="A125879298V_Latest">Data15!$BP$19</definedName>
    <definedName name="A125879302X">Data14!$BB$1:$BB$10,Data14!$BB$11:$BB$19</definedName>
    <definedName name="A125879302X_Data">Data14!$BB$11:$BB$19</definedName>
    <definedName name="A125879302X_Latest">Data14!$BB$19</definedName>
    <definedName name="A125879306J">Data14!$DP$1:$DP$10,Data14!$DP$11:$DP$19</definedName>
    <definedName name="A125879306J_Data">Data14!$DP$11:$DP$19</definedName>
    <definedName name="A125879306J_Latest">Data14!$DP$19</definedName>
    <definedName name="A125879310X">Data19!$FY$1:$FY$10,Data19!$FY$11:$FY$19</definedName>
    <definedName name="A125879310X_Data">Data19!$FY$11:$FY$19</definedName>
    <definedName name="A125879310X_Latest">Data19!$FY$19</definedName>
    <definedName name="A125879314J">Data19!$ER$1:$ER$10,Data19!$ER$11:$ER$19</definedName>
    <definedName name="A125879314J_Data">Data19!$ER$11:$ER$19</definedName>
    <definedName name="A125879314J_Latest">Data19!$ER$19</definedName>
    <definedName name="A125879318T">Data20!$CR$1:$CR$10,Data20!$CR$11:$CR$19</definedName>
    <definedName name="A125879318T_Data">Data20!$CR$11:$CR$19</definedName>
    <definedName name="A125879318T_Latest">Data20!$CR$19</definedName>
    <definedName name="A125879322J">Data20!$BK$1:$BK$10,Data20!$BK$11:$BK$19</definedName>
    <definedName name="A125879322J_Data">Data20!$BK$11:$BK$19</definedName>
    <definedName name="A125879322J_Latest">Data20!$BK$19</definedName>
    <definedName name="A125879326T">Data20!$FF$1:$FF$10,Data20!$FF$11:$FF$19</definedName>
    <definedName name="A125879326T_Data">Data20!$FF$11:$FF$19</definedName>
    <definedName name="A125879326T_Latest">Data20!$FF$19</definedName>
    <definedName name="A125879330J">Data21!$K$1:$K$10,Data21!$K$11:$K$19</definedName>
    <definedName name="A125879330J_Data">Data21!$K$11:$K$19</definedName>
    <definedName name="A125879330J_Latest">Data21!$K$19</definedName>
    <definedName name="A125879334T">Data21!$AR$1:$AR$10,Data21!$AR$11:$AR$19</definedName>
    <definedName name="A125879334T_Data">Data21!$AR$11:$AR$19</definedName>
    <definedName name="A125879334T_Latest">Data21!$AR$19</definedName>
    <definedName name="A125879338A">Data21!$BY$1:$BY$10,Data21!$BY$11:$BY$19</definedName>
    <definedName name="A125879338A_Data">Data21!$BY$11:$BY$19</definedName>
    <definedName name="A125879338A_Latest">Data21!$BY$19</definedName>
    <definedName name="A125879342T">Data19!$IM$1:$IM$10,Data19!$IM$11:$IM$19</definedName>
    <definedName name="A125879342T_Data">Data19!$IM$11:$IM$19</definedName>
    <definedName name="A125879342T_Latest">Data19!$IM$19</definedName>
    <definedName name="A125879346A">Data20!$DY$1:$DY$10,Data20!$DY$11:$DY$19</definedName>
    <definedName name="A125879346A_Data">Data20!$DY$11:$DY$19</definedName>
    <definedName name="A125879346A_Latest">Data20!$DY$19</definedName>
    <definedName name="A125879350T">Data20!$GM$1:$GM$10,Data20!$GM$11:$GM$19</definedName>
    <definedName name="A125879350T_Data">Data20!$GM$11:$GM$19</definedName>
    <definedName name="A125879350T_Latest">Data20!$GM$19</definedName>
    <definedName name="A125879354A">Data20!$HT$1:$HT$10,Data20!$HT$11:$HT$19</definedName>
    <definedName name="A125879354A_Data">Data20!$HT$11:$HT$19</definedName>
    <definedName name="A125879354A_Latest">Data20!$HT$19</definedName>
    <definedName name="A125879358K">Data19!$HF$1:$HF$10,Data19!$HF$11:$HF$19</definedName>
    <definedName name="A125879358K_Data">Data19!$HF$11:$HF$19</definedName>
    <definedName name="A125879358K_Latest">Data19!$HF$19</definedName>
    <definedName name="A125879362A">Data20!$AD$1:$AD$10,Data20!$AD$11:$AD$19</definedName>
    <definedName name="A125879362A_Data">Data20!$AD$11:$AD$19</definedName>
    <definedName name="A125879362A_Latest">Data20!$AD$19</definedName>
    <definedName name="A125879366K">Data19!$FG$1:$FG$10,Data19!$FG$11:$FG$19</definedName>
    <definedName name="A125879366K_Data">Data19!$FG$11:$FG$19</definedName>
    <definedName name="A125879366K_Latest">Data19!$FG$19</definedName>
    <definedName name="A125879370A">Data19!$DZ$1:$DZ$10,Data19!$DZ$11:$DZ$19</definedName>
    <definedName name="A125879370A_Data">Data19!$DZ$11:$DZ$19</definedName>
    <definedName name="A125879370A_Latest">Data19!$DZ$19</definedName>
    <definedName name="A125879374K">Data20!$BZ$1:$BZ$10,Data20!$BZ$11:$BZ$19</definedName>
    <definedName name="A125879374K_Data">Data20!$BZ$11:$BZ$19</definedName>
    <definedName name="A125879374K_Latest">Data20!$BZ$19</definedName>
    <definedName name="A125879378V">Data20!$AS$1:$AS$10,Data20!$AS$11:$AS$19</definedName>
    <definedName name="A125879378V_Data">Data20!$AS$11:$AS$19</definedName>
    <definedName name="A125879378V_Latest">Data20!$AS$19</definedName>
    <definedName name="A125879382K">Data20!$EN$1:$EN$10,Data20!$EN$11:$EN$19</definedName>
    <definedName name="A125879382K_Data">Data20!$EN$11:$EN$19</definedName>
    <definedName name="A125879382K_Latest">Data20!$EN$19</definedName>
    <definedName name="A125879386V">Data20!$II$1:$II$10,Data20!$II$11:$II$19</definedName>
    <definedName name="A125879386V_Data">Data20!$II$11:$II$19</definedName>
    <definedName name="A125879386V_Latest">Data20!$II$19</definedName>
    <definedName name="A125879390K">Data21!$Z$1:$Z$10,Data21!$Z$11:$Z$19</definedName>
    <definedName name="A125879390K_Data">Data21!$Z$11:$Z$19</definedName>
    <definedName name="A125879390K_Latest">Data21!$Z$19</definedName>
    <definedName name="A125879394V">Data21!$BG$1:$BG$10,Data21!$BG$11:$BG$19</definedName>
    <definedName name="A125879394V_Data">Data21!$BG$11:$BG$19</definedName>
    <definedName name="A125879394V_Latest">Data21!$BG$19</definedName>
    <definedName name="A125879398C">Data19!$HU$1:$HU$10,Data19!$HU$11:$HU$19</definedName>
    <definedName name="A125879398C_Data">Data19!$HU$11:$HU$19</definedName>
    <definedName name="A125879398C_Latest">Data19!$HU$19</definedName>
    <definedName name="A125879402J">Data20!$DG$1:$DG$10,Data20!$DG$11:$DG$19</definedName>
    <definedName name="A125879402J_Data">Data20!$DG$11:$DG$19</definedName>
    <definedName name="A125879402J_Latest">Data20!$DG$19</definedName>
    <definedName name="A125879406T">Data20!$FU$1:$FU$10,Data20!$FU$11:$FU$19</definedName>
    <definedName name="A125879406T_Data">Data20!$FU$11:$FU$19</definedName>
    <definedName name="A125879406T_Latest">Data20!$FU$19</definedName>
    <definedName name="A125879410J">Data20!$HB$1:$HB$10,Data20!$HB$11:$HB$19</definedName>
    <definedName name="A125879410J_Data">Data20!$HB$11:$HB$19</definedName>
    <definedName name="A125879410J_Latest">Data20!$HB$19</definedName>
    <definedName name="A125879414T">Data19!$GN$1:$GN$10,Data19!$GN$11:$GN$19</definedName>
    <definedName name="A125879414T_Data">Data19!$GN$11:$GN$19</definedName>
    <definedName name="A125879414T_Latest">Data19!$GN$19</definedName>
    <definedName name="A125879418A">Data20!$L$1:$L$10,Data20!$L$11:$L$19</definedName>
    <definedName name="A125879418A_Data">Data20!$L$11:$L$19</definedName>
    <definedName name="A125879418A_Latest">Data20!$L$19</definedName>
    <definedName name="A125879422T">Data19!$FP$1:$FP$10,Data19!$FP$11:$FP$19</definedName>
    <definedName name="A125879422T_Data">Data19!$FP$11:$FP$19</definedName>
    <definedName name="A125879422T_Latest">Data19!$FP$19</definedName>
    <definedName name="A125879426A">Data19!$EI$1:$EI$10,Data19!$EI$11:$EI$19</definedName>
    <definedName name="A125879426A_Data">Data19!$EI$11:$EI$19</definedName>
    <definedName name="A125879426A_Latest">Data19!$EI$19</definedName>
    <definedName name="A125879430T">Data20!$CI$1:$CI$10,Data20!$CI$11:$CI$19</definedName>
    <definedName name="A125879430T_Data">Data20!$CI$11:$CI$19</definedName>
    <definedName name="A125879430T_Latest">Data20!$CI$19</definedName>
    <definedName name="A125879434A">Data20!$BB$1:$BB$10,Data20!$BB$11:$BB$19</definedName>
    <definedName name="A125879434A_Data">Data20!$BB$11:$BB$19</definedName>
    <definedName name="A125879434A_Latest">Data20!$BB$19</definedName>
    <definedName name="A125879438K">Data20!$EW$1:$EW$10,Data20!$EW$11:$EW$19</definedName>
    <definedName name="A125879438K_Data">Data20!$EW$11:$EW$19</definedName>
    <definedName name="A125879438K_Latest">Data20!$EW$19</definedName>
    <definedName name="A125879442A">Data21!$B$1:$B$10,Data21!$B$11:$B$19</definedName>
    <definedName name="A125879442A_Data">Data21!$B$11:$B$19</definedName>
    <definedName name="A125879442A_Latest">Data21!$B$19</definedName>
    <definedName name="A125879446K">Data21!$AI$1:$AI$10,Data21!$AI$11:$AI$19</definedName>
    <definedName name="A125879446K_Data">Data21!$AI$11:$AI$19</definedName>
    <definedName name="A125879446K_Latest">Data21!$AI$19</definedName>
    <definedName name="A125879450A">Data21!$BP$1:$BP$10,Data21!$BP$11:$BP$19</definedName>
    <definedName name="A125879450A_Data">Data21!$BP$11:$BP$19</definedName>
    <definedName name="A125879450A_Latest">Data21!$BP$19</definedName>
    <definedName name="A125879454K">Data19!$ID$1:$ID$10,Data19!$ID$11:$ID$19</definedName>
    <definedName name="A125879454K_Data">Data19!$ID$11:$ID$19</definedName>
    <definedName name="A125879454K_Latest">Data19!$ID$19</definedName>
    <definedName name="A125879458V">Data20!$DP$1:$DP$10,Data20!$DP$11:$DP$19</definedName>
    <definedName name="A125879458V_Data">Data20!$DP$11:$DP$19</definedName>
    <definedName name="A125879458V_Latest">Data20!$DP$19</definedName>
    <definedName name="A125879462K">Data20!$GD$1:$GD$10,Data20!$GD$11:$GD$19</definedName>
    <definedName name="A125879462K_Data">Data20!$GD$11:$GD$19</definedName>
    <definedName name="A125879462K_Latest">Data20!$GD$19</definedName>
    <definedName name="A125879466V">Data20!$HK$1:$HK$10,Data20!$HK$11:$HK$19</definedName>
    <definedName name="A125879466V_Data">Data20!$HK$11:$HK$19</definedName>
    <definedName name="A125879466V_Latest">Data20!$HK$19</definedName>
    <definedName name="A125879470K">Data19!$GW$1:$GW$10,Data19!$GW$11:$GW$19</definedName>
    <definedName name="A125879470K_Data">Data19!$GW$11:$GW$19</definedName>
    <definedName name="A125879470K_Latest">Data19!$GW$19</definedName>
    <definedName name="A125879474V">Data20!$U$1:$U$10,Data20!$U$11:$U$19</definedName>
    <definedName name="A125879474V_Data">Data20!$U$11:$U$19</definedName>
    <definedName name="A125879474V_Latest">Data20!$U$19</definedName>
    <definedName name="A125879478C">Data19!$FS$1:$FS$10,Data19!$FS$11:$FS$19</definedName>
    <definedName name="A125879478C_Data">Data19!$FS$11:$FS$19</definedName>
    <definedName name="A125879478C_Latest">Data19!$FS$19</definedName>
    <definedName name="A125879482V">Data19!$EL$1:$EL$10,Data19!$EL$11:$EL$19</definedName>
    <definedName name="A125879482V_Data">Data19!$EL$11:$EL$19</definedName>
    <definedName name="A125879482V_Latest">Data19!$EL$19</definedName>
    <definedName name="A125879486C">Data20!$CL$1:$CL$10,Data20!$CL$11:$CL$19</definedName>
    <definedName name="A125879486C_Data">Data20!$CL$11:$CL$19</definedName>
    <definedName name="A125879486C_Latest">Data20!$CL$19</definedName>
    <definedName name="A125879490V">Data20!$BE$1:$BE$10,Data20!$BE$11:$BE$19</definedName>
    <definedName name="A125879490V_Data">Data20!$BE$11:$BE$19</definedName>
    <definedName name="A125879490V_Latest">Data20!$BE$19</definedName>
    <definedName name="A125879494C">Data20!$EZ$1:$EZ$10,Data20!$EZ$11:$EZ$19</definedName>
    <definedName name="A125879494C_Data">Data20!$EZ$11:$EZ$19</definedName>
    <definedName name="A125879494C_Latest">Data20!$EZ$19</definedName>
    <definedName name="A125879498L">Data21!$E$1:$E$10,Data21!$E$11:$E$19</definedName>
    <definedName name="A125879498L_Data">Data21!$E$11:$E$19</definedName>
    <definedName name="A125879498L_Latest">Data21!$E$19</definedName>
    <definedName name="A125879502T">Data21!$AL$1:$AL$10,Data21!$AL$11:$AL$19</definedName>
    <definedName name="A125879502T_Data">Data21!$AL$11:$AL$19</definedName>
    <definedName name="A125879502T_Latest">Data21!$AL$19</definedName>
    <definedName name="A125879506A">Data21!$BS$1:$BS$10,Data21!$BS$11:$BS$19</definedName>
    <definedName name="A125879506A_Data">Data21!$BS$11:$BS$19</definedName>
    <definedName name="A125879506A_Latest">Data21!$BS$19</definedName>
    <definedName name="A125879510T">Data19!$IG$1:$IG$10,Data19!$IG$11:$IG$19</definedName>
    <definedName name="A125879510T_Data">Data19!$IG$11:$IG$19</definedName>
    <definedName name="A125879510T_Latest">Data19!$IG$19</definedName>
    <definedName name="A125879514A">Data20!$DS$1:$DS$10,Data20!$DS$11:$DS$19</definedName>
    <definedName name="A125879514A_Data">Data20!$DS$11:$DS$19</definedName>
    <definedName name="A125879514A_Latest">Data20!$DS$19</definedName>
    <definedName name="A125879518K">Data20!$GG$1:$GG$10,Data20!$GG$11:$GG$19</definedName>
    <definedName name="A125879518K_Data">Data20!$GG$11:$GG$19</definedName>
    <definedName name="A125879518K_Latest">Data20!$GG$19</definedName>
    <definedName name="A125879522A">Data20!$HN$1:$HN$10,Data20!$HN$11:$HN$19</definedName>
    <definedName name="A125879522A_Data">Data20!$HN$11:$HN$19</definedName>
    <definedName name="A125879522A_Latest">Data20!$HN$19</definedName>
    <definedName name="A125879526K">Data19!$GZ$1:$GZ$10,Data19!$GZ$11:$GZ$19</definedName>
    <definedName name="A125879526K_Data">Data19!$GZ$11:$GZ$19</definedName>
    <definedName name="A125879526K_Latest">Data19!$GZ$19</definedName>
    <definedName name="A125879530A">Data20!$X$1:$X$10,Data20!$X$11:$X$19</definedName>
    <definedName name="A125879530A_Data">Data20!$X$11:$X$19</definedName>
    <definedName name="A125879530A_Latest">Data20!$X$19</definedName>
    <definedName name="A125879534K">Data19!$FV$1:$FV$10,Data19!$FV$11:$FV$19</definedName>
    <definedName name="A125879534K_Data">Data19!$FV$11:$FV$19</definedName>
    <definedName name="A125879534K_Latest">Data19!$FV$19</definedName>
    <definedName name="A125879538V">Data19!$EO$1:$EO$10,Data19!$EO$11:$EO$19</definedName>
    <definedName name="A125879538V_Data">Data19!$EO$11:$EO$19</definedName>
    <definedName name="A125879538V_Latest">Data19!$EO$19</definedName>
    <definedName name="A125879542K">Data20!$CO$1:$CO$10,Data20!$CO$11:$CO$19</definedName>
    <definedName name="A125879542K_Data">Data20!$CO$11:$CO$19</definedName>
    <definedName name="A125879542K_Latest">Data20!$CO$19</definedName>
    <definedName name="A125879546V">Data20!$BH$1:$BH$10,Data20!$BH$11:$BH$19</definedName>
    <definedName name="A125879546V_Data">Data20!$BH$11:$BH$19</definedName>
    <definedName name="A125879546V_Latest">Data20!$BH$19</definedName>
    <definedName name="A125879550K">Data20!$FC$1:$FC$10,Data20!$FC$11:$FC$19</definedName>
    <definedName name="A125879550K_Data">Data20!$FC$11:$FC$19</definedName>
    <definedName name="A125879550K_Latest">Data20!$FC$19</definedName>
    <definedName name="A125879554V">Data21!$H$1:$H$10,Data21!$H$11:$H$19</definedName>
    <definedName name="A125879554V_Data">Data21!$H$11:$H$19</definedName>
    <definedName name="A125879554V_Latest">Data21!$H$19</definedName>
    <definedName name="A125879558C">Data21!$AO$1:$AO$10,Data21!$AO$11:$AO$19</definedName>
    <definedName name="A125879558C_Data">Data21!$AO$11:$AO$19</definedName>
    <definedName name="A125879558C_Latest">Data21!$AO$19</definedName>
    <definedName name="A125879562V">Data21!$BV$1:$BV$10,Data21!$BV$11:$BV$19</definedName>
    <definedName name="A125879562V_Data">Data21!$BV$11:$BV$19</definedName>
    <definedName name="A125879562V_Latest">Data21!$BV$19</definedName>
    <definedName name="A125879566C">Data19!$IJ$1:$IJ$10,Data19!$IJ$11:$IJ$19</definedName>
    <definedName name="A125879566C_Data">Data19!$IJ$11:$IJ$19</definedName>
    <definedName name="A125879566C_Latest">Data19!$IJ$19</definedName>
    <definedName name="A125879570V">Data20!$DV$1:$DV$10,Data20!$DV$11:$DV$19</definedName>
    <definedName name="A125879570V_Data">Data20!$DV$11:$DV$19</definedName>
    <definedName name="A125879570V_Latest">Data20!$DV$19</definedName>
    <definedName name="A125879574C">Data20!$GJ$1:$GJ$10,Data20!$GJ$11:$GJ$19</definedName>
    <definedName name="A125879574C_Data">Data20!$GJ$11:$GJ$19</definedName>
    <definedName name="A125879574C_Latest">Data20!$GJ$19</definedName>
    <definedName name="A125879578L">Data20!$HQ$1:$HQ$10,Data20!$HQ$11:$HQ$19</definedName>
    <definedName name="A125879578L_Data">Data20!$HQ$11:$HQ$19</definedName>
    <definedName name="A125879578L_Latest">Data20!$HQ$19</definedName>
    <definedName name="A125879582C">Data19!$HC$1:$HC$10,Data19!$HC$11:$HC$19</definedName>
    <definedName name="A125879582C_Data">Data19!$HC$11:$HC$19</definedName>
    <definedName name="A125879582C_Latest">Data19!$HC$19</definedName>
    <definedName name="A125879586L">Data20!$AA$1:$AA$10,Data20!$AA$11:$AA$19</definedName>
    <definedName name="A125879586L_Data">Data20!$AA$11:$AA$19</definedName>
    <definedName name="A125879586L_Latest">Data20!$AA$19</definedName>
    <definedName name="A125879590C">Data19!$GE$1:$GE$10,Data19!$GE$11:$GE$19</definedName>
    <definedName name="A125879590C_Data">Data19!$GE$11:$GE$19</definedName>
    <definedName name="A125879590C_Latest">Data19!$GE$19</definedName>
    <definedName name="A125879594L">Data19!$EX$1:$EX$10,Data19!$EX$11:$EX$19</definedName>
    <definedName name="A125879594L_Data">Data19!$EX$11:$EX$19</definedName>
    <definedName name="A125879594L_Latest">Data19!$EX$19</definedName>
    <definedName name="A125879598W">Data20!$CX$1:$CX$10,Data20!$CX$11:$CX$19</definedName>
    <definedName name="A125879598W_Data">Data20!$CX$11:$CX$19</definedName>
    <definedName name="A125879598W_Latest">Data20!$CX$19</definedName>
    <definedName name="A125879602A">Data20!$BQ$1:$BQ$10,Data20!$BQ$11:$BQ$19</definedName>
    <definedName name="A125879602A_Data">Data20!$BQ$11:$BQ$19</definedName>
    <definedName name="A125879602A_Latest">Data20!$BQ$19</definedName>
    <definedName name="A125879606K">Data20!$FL$1:$FL$10,Data20!$FL$11:$FL$19</definedName>
    <definedName name="A125879606K_Data">Data20!$FL$11:$FL$19</definedName>
    <definedName name="A125879606K_Latest">Data20!$FL$19</definedName>
    <definedName name="A125879610A">Data21!$Q$1:$Q$10,Data21!$Q$11:$Q$19</definedName>
    <definedName name="A125879610A_Data">Data21!$Q$11:$Q$19</definedName>
    <definedName name="A125879610A_Latest">Data21!$Q$19</definedName>
    <definedName name="A125879614K">Data21!$AX$1:$AX$10,Data21!$AX$11:$AX$19</definedName>
    <definedName name="A125879614K_Data">Data21!$AX$11:$AX$19</definedName>
    <definedName name="A125879614K_Latest">Data21!$AX$19</definedName>
    <definedName name="A125879618V">Data21!$CE$1:$CE$10,Data21!$CE$11:$CE$19</definedName>
    <definedName name="A125879618V_Data">Data21!$CE$11:$CE$19</definedName>
    <definedName name="A125879618V_Latest">Data21!$CE$19</definedName>
    <definedName name="A125879622K">Data20!$C$1:$C$10,Data20!$C$11:$C$19</definedName>
    <definedName name="A125879622K_Data">Data20!$C$11:$C$19</definedName>
    <definedName name="A125879622K_Latest">Data20!$C$19</definedName>
    <definedName name="A125879626V">Data20!$EE$1:$EE$10,Data20!$EE$11:$EE$19</definedName>
    <definedName name="A125879626V_Data">Data20!$EE$11:$EE$19</definedName>
    <definedName name="A125879626V_Latest">Data20!$EE$19</definedName>
    <definedName name="A125879630K">Data20!$GS$1:$GS$10,Data20!$GS$11:$GS$19</definedName>
    <definedName name="A125879630K_Data">Data20!$GS$11:$GS$19</definedName>
    <definedName name="A125879630K_Latest">Data20!$GS$19</definedName>
    <definedName name="A125879634V">Data20!$HZ$1:$HZ$10,Data20!$HZ$11:$HZ$19</definedName>
    <definedName name="A125879634V_Data">Data20!$HZ$11:$HZ$19</definedName>
    <definedName name="A125879634V_Latest">Data20!$HZ$19</definedName>
    <definedName name="A125879638C">Data19!$HL$1:$HL$10,Data19!$HL$11:$HL$19</definedName>
    <definedName name="A125879638C_Data">Data19!$HL$11:$HL$19</definedName>
    <definedName name="A125879638C_Latest">Data19!$HL$19</definedName>
    <definedName name="A125879642V">Data20!$AJ$1:$AJ$10,Data20!$AJ$11:$AJ$19</definedName>
    <definedName name="A125879642V_Data">Data20!$AJ$11:$AJ$19</definedName>
    <definedName name="A125879642V_Latest">Data20!$AJ$19</definedName>
    <definedName name="A125879646C">Data19!$FD$1:$FD$10,Data19!$FD$11:$FD$19</definedName>
    <definedName name="A125879646C_Data">Data19!$FD$11:$FD$19</definedName>
    <definedName name="A125879646C_Latest">Data19!$FD$19</definedName>
    <definedName name="A125879650V">Data19!$DW$1:$DW$10,Data19!$DW$11:$DW$19</definedName>
    <definedName name="A125879650V_Data">Data19!$DW$11:$DW$19</definedName>
    <definedName name="A125879650V_Latest">Data19!$DW$19</definedName>
    <definedName name="A125879654C">Data20!$BW$1:$BW$10,Data20!$BW$11:$BW$19</definedName>
    <definedName name="A125879654C_Data">Data20!$BW$11:$BW$19</definedName>
    <definedName name="A125879654C_Latest">Data20!$BW$19</definedName>
    <definedName name="A125879658L">Data20!$AP$1:$AP$10,Data20!$AP$11:$AP$19</definedName>
    <definedName name="A125879658L_Data">Data20!$AP$11:$AP$19</definedName>
    <definedName name="A125879658L_Latest">Data20!$AP$19</definedName>
    <definedName name="A125879662C">Data20!$EK$1:$EK$10,Data20!$EK$11:$EK$19</definedName>
    <definedName name="A125879662C_Data">Data20!$EK$11:$EK$19</definedName>
    <definedName name="A125879662C_Latest">Data20!$EK$19</definedName>
    <definedName name="A125879666L">Data20!$IF$1:$IF$10,Data20!$IF$11:$IF$19</definedName>
    <definedName name="A125879666L_Data">Data20!$IF$11:$IF$19</definedName>
    <definedName name="A125879666L_Latest">Data20!$IF$19</definedName>
    <definedName name="A125879670C">Data21!$W$1:$W$10,Data21!$W$11:$W$19</definedName>
    <definedName name="A125879670C_Data">Data21!$W$11:$W$19</definedName>
    <definedName name="A125879670C_Latest">Data21!$W$19</definedName>
    <definedName name="A125879674L">Data21!$BD$1:$BD$10,Data21!$BD$11:$BD$19</definedName>
    <definedName name="A125879674L_Data">Data21!$BD$11:$BD$19</definedName>
    <definedName name="A125879674L_Latest">Data21!$BD$19</definedName>
    <definedName name="A125879678W">Data19!$HR$1:$HR$10,Data19!$HR$11:$HR$19</definedName>
    <definedName name="A125879678W_Data">Data19!$HR$11:$HR$19</definedName>
    <definedName name="A125879678W_Latest">Data19!$HR$19</definedName>
    <definedName name="A125879682L">Data20!$DD$1:$DD$10,Data20!$DD$11:$DD$19</definedName>
    <definedName name="A125879682L_Data">Data20!$DD$11:$DD$19</definedName>
    <definedName name="A125879682L_Latest">Data20!$DD$19</definedName>
    <definedName name="A125879686W">Data20!$FR$1:$FR$10,Data20!$FR$11:$FR$19</definedName>
    <definedName name="A125879686W_Data">Data20!$FR$11:$FR$19</definedName>
    <definedName name="A125879686W_Latest">Data20!$FR$19</definedName>
    <definedName name="A125879690L">Data20!$GY$1:$GY$10,Data20!$GY$11:$GY$19</definedName>
    <definedName name="A125879690L_Data">Data20!$GY$11:$GY$19</definedName>
    <definedName name="A125879690L_Latest">Data20!$GY$19</definedName>
    <definedName name="A125879694W">Data19!$GK$1:$GK$10,Data19!$GK$11:$GK$19</definedName>
    <definedName name="A125879694W_Data">Data19!$GK$11:$GK$19</definedName>
    <definedName name="A125879694W_Latest">Data19!$GK$19</definedName>
    <definedName name="A125879698F">Data20!$I$1:$I$10,Data20!$I$11:$I$19</definedName>
    <definedName name="A125879698F_Data">Data20!$I$11:$I$19</definedName>
    <definedName name="A125879698F_Latest">Data20!$I$19</definedName>
    <definedName name="A125879702K">Data19!$FJ$1:$FJ$10,Data19!$FJ$11:$FJ$19</definedName>
    <definedName name="A125879702K_Data">Data19!$FJ$11:$FJ$19</definedName>
    <definedName name="A125879702K_Latest">Data19!$FJ$19</definedName>
    <definedName name="A125879706V">Data19!$EC$1:$EC$10,Data19!$EC$11:$EC$19</definedName>
    <definedName name="A125879706V_Data">Data19!$EC$11:$EC$19</definedName>
    <definedName name="A125879706V_Latest">Data19!$EC$19</definedName>
    <definedName name="A125879710K">Data20!$CC$1:$CC$10,Data20!$CC$11:$CC$19</definedName>
    <definedName name="A125879710K_Data">Data20!$CC$11:$CC$19</definedName>
    <definedName name="A125879710K_Latest">Data20!$CC$19</definedName>
    <definedName name="A125879714V">Data20!$AV$1:$AV$10,Data20!$AV$11:$AV$19</definedName>
    <definedName name="A125879714V_Data">Data20!$AV$11:$AV$19</definedName>
    <definedName name="A125879714V_Latest">Data20!$AV$19</definedName>
    <definedName name="A125879718C">Data20!$EQ$1:$EQ$10,Data20!$EQ$11:$EQ$19</definedName>
    <definedName name="A125879718C_Data">Data20!$EQ$11:$EQ$19</definedName>
    <definedName name="A125879718C_Latest">Data20!$EQ$19</definedName>
    <definedName name="A125879722V">Data20!$IL$1:$IL$10,Data20!$IL$11:$IL$19</definedName>
    <definedName name="A125879722V_Data">Data20!$IL$11:$IL$19</definedName>
    <definedName name="A125879722V_Latest">Data20!$IL$19</definedName>
    <definedName name="A125879726C">Data21!$AC$1:$AC$10,Data21!$AC$11:$AC$19</definedName>
    <definedName name="A125879726C_Data">Data21!$AC$11:$AC$19</definedName>
    <definedName name="A125879726C_Latest">Data21!$AC$19</definedName>
    <definedName name="A125879730V">Data21!$BJ$1:$BJ$10,Data21!$BJ$11:$BJ$19</definedName>
    <definedName name="A125879730V_Data">Data21!$BJ$11:$BJ$19</definedName>
    <definedName name="A125879730V_Latest">Data21!$BJ$19</definedName>
    <definedName name="A125879734C">Data19!$HX$1:$HX$10,Data19!$HX$11:$HX$19</definedName>
    <definedName name="A125879734C_Data">Data19!$HX$11:$HX$19</definedName>
    <definedName name="A125879734C_Latest">Data19!$HX$19</definedName>
    <definedName name="A125879738L">Data20!$DJ$1:$DJ$10,Data20!$DJ$11:$DJ$19</definedName>
    <definedName name="A125879738L_Data">Data20!$DJ$11:$DJ$19</definedName>
    <definedName name="A125879738L_Latest">Data20!$DJ$19</definedName>
    <definedName name="A125879742C">Data20!$FX$1:$FX$10,Data20!$FX$11:$FX$19</definedName>
    <definedName name="A125879742C_Data">Data20!$FX$11:$FX$19</definedName>
    <definedName name="A125879742C_Latest">Data20!$FX$19</definedName>
    <definedName name="A125879746L">Data20!$HE$1:$HE$10,Data20!$HE$11:$HE$19</definedName>
    <definedName name="A125879746L_Data">Data20!$HE$11:$HE$19</definedName>
    <definedName name="A125879746L_Latest">Data20!$HE$19</definedName>
    <definedName name="A125879750C">Data19!$GQ$1:$GQ$10,Data19!$GQ$11:$GQ$19</definedName>
    <definedName name="A125879750C_Data">Data19!$GQ$11:$GQ$19</definedName>
    <definedName name="A125879750C_Latest">Data19!$GQ$19</definedName>
    <definedName name="A125879754L">Data20!$O$1:$O$10,Data20!$O$11:$O$19</definedName>
    <definedName name="A125879754L_Data">Data20!$O$11:$O$19</definedName>
    <definedName name="A125879754L_Latest">Data20!$O$19</definedName>
    <definedName name="A125879758W">Data19!$FM$1:$FM$10,Data19!$FM$11:$FM$19</definedName>
    <definedName name="A125879758W_Data">Data19!$FM$11:$FM$19</definedName>
    <definedName name="A125879758W_Latest">Data19!$FM$19</definedName>
    <definedName name="A125879762L">Data19!$EF$1:$EF$10,Data19!$EF$11:$EF$19</definedName>
    <definedName name="A125879762L_Data">Data19!$EF$11:$EF$19</definedName>
    <definedName name="A125879762L_Latest">Data19!$EF$19</definedName>
    <definedName name="A125879766W">Data20!$CF$1:$CF$10,Data20!$CF$11:$CF$19</definedName>
    <definedName name="A125879766W_Data">Data20!$CF$11:$CF$19</definedName>
    <definedName name="A125879766W_Latest">Data20!$CF$19</definedName>
    <definedName name="A125879770L">Data20!$AY$1:$AY$10,Data20!$AY$11:$AY$19</definedName>
    <definedName name="A125879770L_Data">Data20!$AY$11:$AY$19</definedName>
    <definedName name="A125879770L_Latest">Data20!$AY$19</definedName>
    <definedName name="A125879774W">Data20!$ET$1:$ET$10,Data20!$ET$11:$ET$19</definedName>
    <definedName name="A125879774W_Data">Data20!$ET$11:$ET$19</definedName>
    <definedName name="A125879774W_Latest">Data20!$ET$19</definedName>
    <definedName name="A125879778F">Data20!$IO$1:$IO$10,Data20!$IO$11:$IO$19</definedName>
    <definedName name="A125879778F_Data">Data20!$IO$11:$IO$19</definedName>
    <definedName name="A125879778F_Latest">Data20!$IO$19</definedName>
    <definedName name="A125879782W">Data21!$AF$1:$AF$10,Data21!$AF$11:$AF$19</definedName>
    <definedName name="A125879782W_Data">Data21!$AF$11:$AF$19</definedName>
    <definedName name="A125879782W_Latest">Data21!$AF$19</definedName>
    <definedName name="A125879786F">Data21!$BM$1:$BM$10,Data21!$BM$11:$BM$19</definedName>
    <definedName name="A125879786F_Data">Data21!$BM$11:$BM$19</definedName>
    <definedName name="A125879786F_Latest">Data21!$BM$19</definedName>
    <definedName name="A125879790W">Data19!$IA$1:$IA$10,Data19!$IA$11:$IA$19</definedName>
    <definedName name="A125879790W_Data">Data19!$IA$11:$IA$19</definedName>
    <definedName name="A125879790W_Latest">Data19!$IA$19</definedName>
    <definedName name="A125879794F">Data20!$DM$1:$DM$10,Data20!$DM$11:$DM$19</definedName>
    <definedName name="A125879794F_Data">Data20!$DM$11:$DM$19</definedName>
    <definedName name="A125879794F_Latest">Data20!$DM$19</definedName>
    <definedName name="A125879798R">Data20!$GA$1:$GA$10,Data20!$GA$11:$GA$19</definedName>
    <definedName name="A125879798R_Data">Data20!$GA$11:$GA$19</definedName>
    <definedName name="A125879798R_Latest">Data20!$GA$19</definedName>
    <definedName name="A125879802V">Data20!$HH$1:$HH$10,Data20!$HH$11:$HH$19</definedName>
    <definedName name="A125879802V_Data">Data20!$HH$11:$HH$19</definedName>
    <definedName name="A125879802V_Latest">Data20!$HH$19</definedName>
    <definedName name="A125879806C">Data19!$GT$1:$GT$10,Data19!$GT$11:$GT$19</definedName>
    <definedName name="A125879806C_Data">Data19!$GT$11:$GT$19</definedName>
    <definedName name="A125879806C_Latest">Data19!$GT$19</definedName>
    <definedName name="A125879810V">Data20!$R$1:$R$10,Data20!$R$11:$R$19</definedName>
    <definedName name="A125879810V_Data">Data20!$R$11:$R$19</definedName>
    <definedName name="A125879810V_Latest">Data20!$R$19</definedName>
    <definedName name="A125879814C">Data19!$GB$1:$GB$10,Data19!$GB$11:$GB$19</definedName>
    <definedName name="A125879814C_Data">Data19!$GB$11:$GB$19</definedName>
    <definedName name="A125879814C_Latest">Data19!$GB$19</definedName>
    <definedName name="A125879818L">Data19!$EU$1:$EU$10,Data19!$EU$11:$EU$19</definedName>
    <definedName name="A125879818L_Data">Data19!$EU$11:$EU$19</definedName>
    <definedName name="A125879818L_Latest">Data19!$EU$19</definedName>
    <definedName name="A125879822C">Data20!$CU$1:$CU$10,Data20!$CU$11:$CU$19</definedName>
    <definedName name="A125879822C_Data">Data20!$CU$11:$CU$19</definedName>
    <definedName name="A125879822C_Latest">Data20!$CU$19</definedName>
    <definedName name="A125879826L">Data20!$BN$1:$BN$10,Data20!$BN$11:$BN$19</definedName>
    <definedName name="A125879826L_Data">Data20!$BN$11:$BN$19</definedName>
    <definedName name="A125879826L_Latest">Data20!$BN$19</definedName>
    <definedName name="A125879830C">Data20!$FI$1:$FI$10,Data20!$FI$11:$FI$19</definedName>
    <definedName name="A125879830C_Data">Data20!$FI$11:$FI$19</definedName>
    <definedName name="A125879830C_Latest">Data20!$FI$19</definedName>
    <definedName name="A125879834L">Data21!$N$1:$N$10,Data21!$N$11:$N$19</definedName>
    <definedName name="A125879834L_Data">Data21!$N$11:$N$19</definedName>
    <definedName name="A125879834L_Latest">Data21!$N$19</definedName>
    <definedName name="A125879838W">Data21!$AU$1:$AU$10,Data21!$AU$11:$AU$19</definedName>
    <definedName name="A125879838W_Data">Data21!$AU$11:$AU$19</definedName>
    <definedName name="A125879838W_Latest">Data21!$AU$19</definedName>
    <definedName name="A125879842L">Data21!$CB$1:$CB$10,Data21!$CB$11:$CB$19</definedName>
    <definedName name="A125879842L_Data">Data21!$CB$11:$CB$19</definedName>
    <definedName name="A125879842L_Latest">Data21!$CB$19</definedName>
    <definedName name="A125879846W">Data19!$IP$1:$IP$10,Data19!$IP$11:$IP$19</definedName>
    <definedName name="A125879846W_Data">Data19!$IP$11:$IP$19</definedName>
    <definedName name="A125879846W_Latest">Data19!$IP$19</definedName>
    <definedName name="A125879850L">Data20!$EB$1:$EB$10,Data20!$EB$11:$EB$19</definedName>
    <definedName name="A125879850L_Data">Data20!$EB$11:$EB$19</definedName>
    <definedName name="A125879850L_Latest">Data20!$EB$19</definedName>
    <definedName name="A125879854W">Data20!$GP$1:$GP$10,Data20!$GP$11:$GP$19</definedName>
    <definedName name="A125879854W_Data">Data20!$GP$11:$GP$19</definedName>
    <definedName name="A125879854W_Latest">Data20!$GP$19</definedName>
    <definedName name="A125879858F">Data20!$HW$1:$HW$10,Data20!$HW$11:$HW$19</definedName>
    <definedName name="A125879858F_Data">Data20!$HW$11:$HW$19</definedName>
    <definedName name="A125879858F_Latest">Data20!$HW$19</definedName>
    <definedName name="A125879862W">Data19!$HI$1:$HI$10,Data19!$HI$11:$HI$19</definedName>
    <definedName name="A125879862W_Data">Data19!$HI$11:$HI$19</definedName>
    <definedName name="A125879862W_Latest">Data19!$HI$19</definedName>
    <definedName name="A125879866F">Data20!$AG$1:$AG$10,Data20!$AG$11:$AG$19</definedName>
    <definedName name="A125879866F_Data">Data20!$AG$11:$AG$19</definedName>
    <definedName name="A125879866F_Latest">Data20!$AG$19</definedName>
    <definedName name="A125879870W">Data19!$FA$1:$FA$10,Data19!$FA$11:$FA$19</definedName>
    <definedName name="A125879870W_Data">Data19!$FA$11:$FA$19</definedName>
    <definedName name="A125879870W_Latest">Data19!$FA$19</definedName>
    <definedName name="A125879874F">Data19!$DT$1:$DT$10,Data19!$DT$11:$DT$19</definedName>
    <definedName name="A125879874F_Data">Data19!$DT$11:$DT$19</definedName>
    <definedName name="A125879874F_Latest">Data19!$DT$19</definedName>
    <definedName name="A125879878R">Data20!$BT$1:$BT$10,Data20!$BT$11:$BT$19</definedName>
    <definedName name="A125879878R_Data">Data20!$BT$11:$BT$19</definedName>
    <definedName name="A125879878R_Latest">Data20!$BT$19</definedName>
    <definedName name="A125879882F">Data20!$AM$1:$AM$10,Data20!$AM$11:$AM$19</definedName>
    <definedName name="A125879882F_Data">Data20!$AM$11:$AM$19</definedName>
    <definedName name="A125879882F_Latest">Data20!$AM$19</definedName>
    <definedName name="A125879886R">Data20!$EH$1:$EH$10,Data20!$EH$11:$EH$19</definedName>
    <definedName name="A125879886R_Data">Data20!$EH$11:$EH$19</definedName>
    <definedName name="A125879886R_Latest">Data20!$EH$19</definedName>
    <definedName name="A125879890F">Data20!$IC$1:$IC$10,Data20!$IC$11:$IC$19</definedName>
    <definedName name="A125879890F_Data">Data20!$IC$11:$IC$19</definedName>
    <definedName name="A125879890F_Latest">Data20!$IC$19</definedName>
    <definedName name="A125879894R">Data21!$T$1:$T$10,Data21!$T$11:$T$19</definedName>
    <definedName name="A125879894R_Data">Data21!$T$11:$T$19</definedName>
    <definedName name="A125879894R_Latest">Data21!$T$19</definedName>
    <definedName name="A125879898X">Data21!$BA$1:$BA$10,Data21!$BA$11:$BA$19</definedName>
    <definedName name="A125879898X_Data">Data21!$BA$11:$BA$19</definedName>
    <definedName name="A125879898X_Latest">Data21!$BA$19</definedName>
    <definedName name="A125879902C">Data19!$HO$1:$HO$10,Data19!$HO$11:$HO$19</definedName>
    <definedName name="A125879902C_Data">Data19!$HO$11:$HO$19</definedName>
    <definedName name="A125879902C_Latest">Data19!$HO$19</definedName>
    <definedName name="A125879906L">Data20!$DA$1:$DA$10,Data20!$DA$11:$DA$19</definedName>
    <definedName name="A125879906L_Data">Data20!$DA$11:$DA$19</definedName>
    <definedName name="A125879906L_Latest">Data20!$DA$19</definedName>
    <definedName name="A125879910C">Data20!$FO$1:$FO$10,Data20!$FO$11:$FO$19</definedName>
    <definedName name="A125879910C_Data">Data20!$FO$11:$FO$19</definedName>
    <definedName name="A125879910C_Latest">Data20!$FO$19</definedName>
    <definedName name="A125879914L">Data20!$GV$1:$GV$10,Data20!$GV$11:$GV$19</definedName>
    <definedName name="A125879914L_Data">Data20!$GV$11:$GV$19</definedName>
    <definedName name="A125879914L_Latest">Data20!$GV$19</definedName>
    <definedName name="A125879918W">Data19!$GH$1:$GH$10,Data19!$GH$11:$GH$19</definedName>
    <definedName name="A125879918W_Data">Data19!$GH$11:$GH$19</definedName>
    <definedName name="A125879918W_Latest">Data19!$GH$19</definedName>
    <definedName name="A125879922L">Data20!$F$1:$F$10,Data20!$F$11:$F$19</definedName>
    <definedName name="A125879922L_Data">Data20!$F$11:$F$19</definedName>
    <definedName name="A125879922L_Latest">Data20!$F$19</definedName>
    <definedName name="A125879926W">Data21!$EM$1:$EM$10,Data21!$EM$11:$EM$19</definedName>
    <definedName name="A125879926W_Data">Data21!$EM$11:$EM$19</definedName>
    <definedName name="A125879926W_Latest">Data21!$EM$19</definedName>
    <definedName name="A125879930L">Data21!$DF$1:$DF$10,Data21!$DF$11:$DF$19</definedName>
    <definedName name="A125879930L_Data">Data21!$DF$11:$DF$19</definedName>
    <definedName name="A125879930L_Latest">Data21!$DF$19</definedName>
    <definedName name="A125879934W">Data22!$BF$1:$BF$10,Data22!$BF$11:$BF$19</definedName>
    <definedName name="A125879934W_Data">Data22!$BF$11:$BF$19</definedName>
    <definedName name="A125879934W_Latest">Data22!$BF$19</definedName>
    <definedName name="A125879938F">Data22!$Y$1:$Y$10,Data22!$Y$11:$Y$19</definedName>
    <definedName name="A125879938F_Data">Data22!$Y$11:$Y$19</definedName>
    <definedName name="A125879938F_Latest">Data22!$Y$19</definedName>
    <definedName name="A125879942W">Data22!$DT$1:$DT$10,Data22!$DT$11:$DT$19</definedName>
    <definedName name="A125879942W_Data">Data22!$DT$11:$DT$19</definedName>
    <definedName name="A125879942W_Latest">Data22!$DT$19</definedName>
    <definedName name="A125879946F">Data22!$HO$1:$HO$10,Data22!$HO$11:$HO$19</definedName>
    <definedName name="A125879946F_Data">Data22!$HO$11:$HO$19</definedName>
    <definedName name="A125879946F_Latest">Data22!$HO$19</definedName>
    <definedName name="A125879950W">Data23!$F$1:$F$10,Data23!$F$11:$F$19</definedName>
    <definedName name="A125879950W_Data">Data23!$F$11:$F$19</definedName>
    <definedName name="A125879950W_Latest">Data23!$F$19</definedName>
    <definedName name="A125879954F">Data23!$AM$1:$AM$10,Data23!$AM$11:$AM$19</definedName>
    <definedName name="A125879954F_Data">Data23!$AM$11:$AM$19</definedName>
    <definedName name="A125879954F_Latest">Data23!$AM$19</definedName>
    <definedName name="A125879958R">Data21!$HA$1:$HA$10,Data21!$HA$11:$HA$19</definedName>
    <definedName name="A125879958R_Data">Data21!$HA$11:$HA$19</definedName>
    <definedName name="A125879958R_Latest">Data21!$HA$19</definedName>
    <definedName name="A125879962F">Data22!$CM$1:$CM$10,Data22!$CM$11:$CM$19</definedName>
    <definedName name="A125879962F_Data">Data22!$CM$11:$CM$19</definedName>
    <definedName name="A125879962F_Latest">Data22!$CM$19</definedName>
    <definedName name="A125879966R">Data22!$FA$1:$FA$10,Data22!$FA$11:$FA$19</definedName>
    <definedName name="A125879966R_Data">Data22!$FA$11:$FA$19</definedName>
    <definedName name="A125879966R_Latest">Data22!$FA$19</definedName>
    <definedName name="A125879970F">Data22!$GH$1:$GH$10,Data22!$GH$11:$GH$19</definedName>
    <definedName name="A125879970F_Data">Data22!$GH$11:$GH$19</definedName>
    <definedName name="A125879970F_Latest">Data22!$GH$19</definedName>
    <definedName name="A125879974R">Data21!$FT$1:$FT$10,Data21!$FT$11:$FT$19</definedName>
    <definedName name="A125879974R_Data">Data21!$FT$11:$FT$19</definedName>
    <definedName name="A125879974R_Latest">Data21!$FT$19</definedName>
    <definedName name="A125879978X">Data21!$IH$1:$IH$10,Data21!$IH$11:$IH$19</definedName>
    <definedName name="A125879978X_Data">Data21!$IH$11:$IH$19</definedName>
    <definedName name="A125879978X_Latest">Data21!$IH$19</definedName>
    <definedName name="A125879982R">Data21!$DU$1:$DU$10,Data21!$DU$11:$DU$19</definedName>
    <definedName name="A125879982R_Data">Data21!$DU$11:$DU$19</definedName>
    <definedName name="A125879982R_Latest">Data21!$DU$19</definedName>
    <definedName name="A125879986X">Data21!$CN$1:$CN$10,Data21!$CN$11:$CN$19</definedName>
    <definedName name="A125879986X_Data">Data21!$CN$11:$CN$19</definedName>
    <definedName name="A125879986X_Latest">Data21!$CN$19</definedName>
    <definedName name="A125879990R">Data22!$AN$1:$AN$10,Data22!$AN$11:$AN$19</definedName>
    <definedName name="A125879990R_Data">Data22!$AN$11:$AN$19</definedName>
    <definedName name="A125879990R_Latest">Data22!$AN$19</definedName>
    <definedName name="A125879994X">Data22!$G$1:$G$10,Data22!$G$11:$G$19</definedName>
    <definedName name="A125879994X_Data">Data22!$G$11:$G$19</definedName>
    <definedName name="A125879994X_Latest">Data22!$G$19</definedName>
    <definedName name="A125879998J">Data22!$DB$1:$DB$10,Data22!$DB$11:$DB$19</definedName>
    <definedName name="A125879998J_Data">Data22!$DB$11:$DB$19</definedName>
    <definedName name="A125879998J_Latest">Data22!$DB$19</definedName>
    <definedName name="A125880002V">Data22!$GW$1:$GW$10,Data22!$GW$11:$GW$19</definedName>
    <definedName name="A125880002V_Data">Data22!$GW$11:$GW$19</definedName>
    <definedName name="A125880002V_Latest">Data22!$GW$19</definedName>
    <definedName name="A125880006C">Data22!$ID$1:$ID$10,Data22!$ID$11:$ID$19</definedName>
    <definedName name="A125880006C_Data">Data22!$ID$11:$ID$19</definedName>
    <definedName name="A125880006C_Latest">Data22!$ID$19</definedName>
    <definedName name="A125880010V">Data23!$U$1:$U$10,Data23!$U$11:$U$19</definedName>
    <definedName name="A125880010V_Data">Data23!$U$11:$U$19</definedName>
    <definedName name="A125880010V_Latest">Data23!$U$19</definedName>
    <definedName name="A125880014C">Data21!$GI$1:$GI$10,Data21!$GI$11:$GI$19</definedName>
    <definedName name="A125880014C_Data">Data21!$GI$11:$GI$19</definedName>
    <definedName name="A125880014C_Latest">Data21!$GI$19</definedName>
    <definedName name="A125880018L">Data22!$BU$1:$BU$10,Data22!$BU$11:$BU$19</definedName>
    <definedName name="A125880018L_Data">Data22!$BU$11:$BU$19</definedName>
    <definedName name="A125880018L_Latest">Data22!$BU$19</definedName>
    <definedName name="A125880022C">Data22!$EI$1:$EI$10,Data22!$EI$11:$EI$19</definedName>
    <definedName name="A125880022C_Data">Data22!$EI$11:$EI$19</definedName>
    <definedName name="A125880022C_Latest">Data22!$EI$19</definedName>
    <definedName name="A125880026L">Data22!$FP$1:$FP$10,Data22!$FP$11:$FP$19</definedName>
    <definedName name="A125880026L_Data">Data22!$FP$11:$FP$19</definedName>
    <definedName name="A125880026L_Latest">Data22!$FP$19</definedName>
    <definedName name="A125880030C">Data21!$FB$1:$FB$10,Data21!$FB$11:$FB$19</definedName>
    <definedName name="A125880030C_Data">Data21!$FB$11:$FB$19</definedName>
    <definedName name="A125880030C_Latest">Data21!$FB$19</definedName>
    <definedName name="A125880034L">Data21!$HP$1:$HP$10,Data21!$HP$11:$HP$19</definedName>
    <definedName name="A125880034L_Data">Data21!$HP$11:$HP$19</definedName>
    <definedName name="A125880034L_Latest">Data21!$HP$19</definedName>
    <definedName name="A125880038W">Data21!$ED$1:$ED$10,Data21!$ED$11:$ED$19</definedName>
    <definedName name="A125880038W_Data">Data21!$ED$11:$ED$19</definedName>
    <definedName name="A125880038W_Latest">Data21!$ED$19</definedName>
    <definedName name="A125880042L">Data21!$CW$1:$CW$10,Data21!$CW$11:$CW$19</definedName>
    <definedName name="A125880042L_Data">Data21!$CW$11:$CW$19</definedName>
    <definedName name="A125880042L_Latest">Data21!$CW$19</definedName>
    <definedName name="A125880046W">Data22!$AW$1:$AW$10,Data22!$AW$11:$AW$19</definedName>
    <definedName name="A125880046W_Data">Data22!$AW$11:$AW$19</definedName>
    <definedName name="A125880046W_Latest">Data22!$AW$19</definedName>
    <definedName name="A125880050L">Data22!$P$1:$P$10,Data22!$P$11:$P$19</definedName>
    <definedName name="A125880050L_Data">Data22!$P$11:$P$19</definedName>
    <definedName name="A125880050L_Latest">Data22!$P$19</definedName>
    <definedName name="A125880054W">Data22!$DK$1:$DK$10,Data22!$DK$11:$DK$19</definedName>
    <definedName name="A125880054W_Data">Data22!$DK$11:$DK$19</definedName>
    <definedName name="A125880054W_Latest">Data22!$DK$19</definedName>
    <definedName name="A125880058F">Data22!$HF$1:$HF$10,Data22!$HF$11:$HF$19</definedName>
    <definedName name="A125880058F_Data">Data22!$HF$11:$HF$19</definedName>
    <definedName name="A125880058F_Latest">Data22!$HF$19</definedName>
    <definedName name="A125880062W">Data22!$IM$1:$IM$10,Data22!$IM$11:$IM$19</definedName>
    <definedName name="A125880062W_Data">Data22!$IM$11:$IM$19</definedName>
    <definedName name="A125880062W_Latest">Data22!$IM$19</definedName>
    <definedName name="A125880066F">Data23!$AD$1:$AD$10,Data23!$AD$11:$AD$19</definedName>
    <definedName name="A125880066F_Data">Data23!$AD$11:$AD$19</definedName>
    <definedName name="A125880066F_Latest">Data23!$AD$19</definedName>
    <definedName name="A125880070W">Data21!$GR$1:$GR$10,Data21!$GR$11:$GR$19</definedName>
    <definedName name="A125880070W_Data">Data21!$GR$11:$GR$19</definedName>
    <definedName name="A125880070W_Latest">Data21!$GR$19</definedName>
    <definedName name="A125880074F">Data22!$CD$1:$CD$10,Data22!$CD$11:$CD$19</definedName>
    <definedName name="A125880074F_Data">Data22!$CD$11:$CD$19</definedName>
    <definedName name="A125880074F_Latest">Data22!$CD$19</definedName>
    <definedName name="A125880078R">Data22!$ER$1:$ER$10,Data22!$ER$11:$ER$19</definedName>
    <definedName name="A125880078R_Data">Data22!$ER$11:$ER$19</definedName>
    <definedName name="A125880078R_Latest">Data22!$ER$19</definedName>
    <definedName name="A125880082F">Data22!$FY$1:$FY$10,Data22!$FY$11:$FY$19</definedName>
    <definedName name="A125880082F_Data">Data22!$FY$11:$FY$19</definedName>
    <definedName name="A125880082F_Latest">Data22!$FY$19</definedName>
    <definedName name="A125880086R">Data21!$FK$1:$FK$10,Data21!$FK$11:$FK$19</definedName>
    <definedName name="A125880086R_Data">Data21!$FK$11:$FK$19</definedName>
    <definedName name="A125880086R_Latest">Data21!$FK$19</definedName>
    <definedName name="A125880090F">Data21!$HY$1:$HY$10,Data21!$HY$11:$HY$19</definedName>
    <definedName name="A125880090F_Data">Data21!$HY$11:$HY$19</definedName>
    <definedName name="A125880090F_Latest">Data21!$HY$19</definedName>
    <definedName name="A125880094R">Data21!$EG$1:$EG$10,Data21!$EG$11:$EG$19</definedName>
    <definedName name="A125880094R_Data">Data21!$EG$11:$EG$19</definedName>
    <definedName name="A125880094R_Latest">Data21!$EG$19</definedName>
    <definedName name="A125880098X">Data21!$CZ$1:$CZ$10,Data21!$CZ$11:$CZ$19</definedName>
    <definedName name="A125880098X_Data">Data21!$CZ$11:$CZ$19</definedName>
    <definedName name="A125880098X_Latest">Data21!$CZ$19</definedName>
    <definedName name="A125880102C">Data22!$AZ$1:$AZ$10,Data22!$AZ$11:$AZ$19</definedName>
    <definedName name="A125880102C_Data">Data22!$AZ$11:$AZ$19</definedName>
    <definedName name="A125880102C_Latest">Data22!$AZ$19</definedName>
    <definedName name="A125880106L">Data22!$S$1:$S$10,Data22!$S$11:$S$19</definedName>
    <definedName name="A125880106L_Data">Data22!$S$11:$S$19</definedName>
    <definedName name="A125880106L_Latest">Data22!$S$19</definedName>
    <definedName name="A125880110C">Data22!$DN$1:$DN$10,Data22!$DN$11:$DN$19</definedName>
    <definedName name="A125880110C_Data">Data22!$DN$11:$DN$19</definedName>
    <definedName name="A125880110C_Latest">Data22!$DN$19</definedName>
    <definedName name="A125880114L">Data22!$HI$1:$HI$10,Data22!$HI$11:$HI$19</definedName>
    <definedName name="A125880114L_Data">Data22!$HI$11:$HI$19</definedName>
    <definedName name="A125880114L_Latest">Data22!$HI$19</definedName>
    <definedName name="A125880118W">Data22!$IP$1:$IP$10,Data22!$IP$11:$IP$19</definedName>
    <definedName name="A125880118W_Data">Data22!$IP$11:$IP$19</definedName>
    <definedName name="A125880118W_Latest">Data22!$IP$19</definedName>
    <definedName name="A125880122L">Data23!$AG$1:$AG$10,Data23!$AG$11:$AG$19</definedName>
    <definedName name="A125880122L_Data">Data23!$AG$11:$AG$19</definedName>
    <definedName name="A125880122L_Latest">Data23!$AG$19</definedName>
    <definedName name="A125880126W">Data21!$GU$1:$GU$10,Data21!$GU$11:$GU$19</definedName>
    <definedName name="A125880126W_Data">Data21!$GU$11:$GU$19</definedName>
    <definedName name="A125880126W_Latest">Data21!$GU$19</definedName>
    <definedName name="A125880130L">Data22!$CG$1:$CG$10,Data22!$CG$11:$CG$19</definedName>
    <definedName name="A125880130L_Data">Data22!$CG$11:$CG$19</definedName>
    <definedName name="A125880130L_Latest">Data22!$CG$19</definedName>
    <definedName name="A125880134W">Data22!$EU$1:$EU$10,Data22!$EU$11:$EU$19</definedName>
    <definedName name="A125880134W_Data">Data22!$EU$11:$EU$19</definedName>
    <definedName name="A125880134W_Latest">Data22!$EU$19</definedName>
    <definedName name="A125880138F">Data22!$GB$1:$GB$10,Data22!$GB$11:$GB$19</definedName>
    <definedName name="A125880138F_Data">Data22!$GB$11:$GB$19</definedName>
    <definedName name="A125880138F_Latest">Data22!$GB$19</definedName>
    <definedName name="A125880142W">Data21!$FN$1:$FN$10,Data21!$FN$11:$FN$19</definedName>
    <definedName name="A125880142W_Data">Data21!$FN$11:$FN$19</definedName>
    <definedName name="A125880142W_Latest">Data21!$FN$19</definedName>
    <definedName name="A125880146F">Data21!$IB$1:$IB$10,Data21!$IB$11:$IB$19</definedName>
    <definedName name="A125880146F_Data">Data21!$IB$11:$IB$19</definedName>
    <definedName name="A125880146F_Latest">Data21!$IB$19</definedName>
    <definedName name="A125880150W">Data21!$EJ$1:$EJ$10,Data21!$EJ$11:$EJ$19</definedName>
    <definedName name="A125880150W_Data">Data21!$EJ$11:$EJ$19</definedName>
    <definedName name="A125880150W_Latest">Data21!$EJ$19</definedName>
    <definedName name="A125880154F">Data21!$DC$1:$DC$10,Data21!$DC$11:$DC$19</definedName>
    <definedName name="A125880154F_Data">Data21!$DC$11:$DC$19</definedName>
    <definedName name="A125880154F_Latest">Data21!$DC$19</definedName>
    <definedName name="A125880158R">Data22!$BC$1:$BC$10,Data22!$BC$11:$BC$19</definedName>
    <definedName name="A125880158R_Data">Data22!$BC$11:$BC$19</definedName>
    <definedName name="A125880158R_Latest">Data22!$BC$19</definedName>
    <definedName name="A125880162F">Data22!$V$1:$V$10,Data22!$V$11:$V$19</definedName>
    <definedName name="A125880162F_Data">Data22!$V$11:$V$19</definedName>
    <definedName name="A125880162F_Latest">Data22!$V$19</definedName>
    <definedName name="A125880166R">Data22!$DQ$1:$DQ$10,Data22!$DQ$11:$DQ$19</definedName>
    <definedName name="A125880166R_Data">Data22!$DQ$11:$DQ$19</definedName>
    <definedName name="A125880166R_Latest">Data22!$DQ$19</definedName>
    <definedName name="A125880170F">Data22!$HL$1:$HL$10,Data22!$HL$11:$HL$19</definedName>
    <definedName name="A125880170F_Data">Data22!$HL$11:$HL$19</definedName>
    <definedName name="A125880170F_Latest">Data22!$HL$19</definedName>
    <definedName name="A125880174R">Data23!$C$1:$C$10,Data23!$C$11:$C$19</definedName>
    <definedName name="A125880174R_Data">Data23!$C$11:$C$19</definedName>
    <definedName name="A125880174R_Latest">Data23!$C$19</definedName>
    <definedName name="A125880178X">Data23!$AJ$1:$AJ$10,Data23!$AJ$11:$AJ$19</definedName>
    <definedName name="A125880178X_Data">Data23!$AJ$11:$AJ$19</definedName>
    <definedName name="A125880178X_Latest">Data23!$AJ$19</definedName>
    <definedName name="A125880182R">Data21!$GX$1:$GX$10,Data21!$GX$11:$GX$19</definedName>
    <definedName name="A125880182R_Data">Data21!$GX$11:$GX$19</definedName>
    <definedName name="A125880182R_Latest">Data21!$GX$19</definedName>
    <definedName name="A125880186X">Data22!$CJ$1:$CJ$10,Data22!$CJ$11:$CJ$19</definedName>
    <definedName name="A125880186X_Data">Data22!$CJ$11:$CJ$19</definedName>
    <definedName name="A125880186X_Latest">Data22!$CJ$19</definedName>
    <definedName name="A125880190R">Data22!$EX$1:$EX$10,Data22!$EX$11:$EX$19</definedName>
    <definedName name="A125880190R_Data">Data22!$EX$11:$EX$19</definedName>
    <definedName name="A125880190R_Latest">Data22!$EX$19</definedName>
    <definedName name="A125880194X">Data22!$GE$1:$GE$10,Data22!$GE$11:$GE$19</definedName>
    <definedName name="A125880194X_Data">Data22!$GE$11:$GE$19</definedName>
    <definedName name="A125880194X_Latest">Data22!$GE$19</definedName>
    <definedName name="A125880198J">Data21!$FQ$1:$FQ$10,Data21!$FQ$11:$FQ$19</definedName>
    <definedName name="A125880198J_Data">Data21!$FQ$11:$FQ$19</definedName>
    <definedName name="A125880198J_Latest">Data21!$FQ$19</definedName>
    <definedName name="A125880202L">Data21!$IE$1:$IE$10,Data21!$IE$11:$IE$19</definedName>
    <definedName name="A125880202L_Data">Data21!$IE$11:$IE$19</definedName>
    <definedName name="A125880202L_Latest">Data21!$IE$19</definedName>
    <definedName name="A125880206W">Data21!$ES$1:$ES$10,Data21!$ES$11:$ES$19</definedName>
    <definedName name="A125880206W_Data">Data21!$ES$11:$ES$19</definedName>
    <definedName name="A125880206W_Latest">Data21!$ES$19</definedName>
    <definedName name="A125880210L">Data21!$DL$1:$DL$10,Data21!$DL$11:$DL$19</definedName>
    <definedName name="A125880210L_Data">Data21!$DL$11:$DL$19</definedName>
    <definedName name="A125880210L_Latest">Data21!$DL$19</definedName>
    <definedName name="A125880214W">Data22!$BL$1:$BL$10,Data22!$BL$11:$BL$19</definedName>
    <definedName name="A125880214W_Data">Data22!$BL$11:$BL$19</definedName>
    <definedName name="A125880214W_Latest">Data22!$BL$19</definedName>
    <definedName name="A125880218F">Data22!$AE$1:$AE$10,Data22!$AE$11:$AE$19</definedName>
    <definedName name="A125880218F_Data">Data22!$AE$11:$AE$19</definedName>
    <definedName name="A125880218F_Latest">Data22!$AE$19</definedName>
    <definedName name="A125880222W">Data22!$DZ$1:$DZ$10,Data22!$DZ$11:$DZ$19</definedName>
    <definedName name="A125880222W_Data">Data22!$DZ$11:$DZ$19</definedName>
    <definedName name="A125880222W_Latest">Data22!$DZ$19</definedName>
    <definedName name="A125880226F">Data22!$HU$1:$HU$10,Data22!$HU$11:$HU$19</definedName>
    <definedName name="A125880226F_Data">Data22!$HU$11:$HU$19</definedName>
    <definedName name="A125880226F_Latest">Data22!$HU$19</definedName>
    <definedName name="A125880230W">Data23!$L$1:$L$10,Data23!$L$11:$L$19</definedName>
    <definedName name="A125880230W_Data">Data23!$L$11:$L$19</definedName>
    <definedName name="A125880230W_Latest">Data23!$L$19</definedName>
    <definedName name="A125880234F">Data23!$AS$1:$AS$10,Data23!$AS$11:$AS$19</definedName>
    <definedName name="A125880234F_Data">Data23!$AS$11:$AS$19</definedName>
    <definedName name="A125880234F_Latest">Data23!$AS$19</definedName>
    <definedName name="A125880238R">Data21!$HG$1:$HG$10,Data21!$HG$11:$HG$19</definedName>
    <definedName name="A125880238R_Data">Data21!$HG$11:$HG$19</definedName>
    <definedName name="A125880238R_Latest">Data21!$HG$19</definedName>
    <definedName name="A125880242F">Data22!$CS$1:$CS$10,Data22!$CS$11:$CS$19</definedName>
    <definedName name="A125880242F_Data">Data22!$CS$11:$CS$19</definedName>
    <definedName name="A125880242F_Latest">Data22!$CS$19</definedName>
    <definedName name="A125880246R">Data22!$FG$1:$FG$10,Data22!$FG$11:$FG$19</definedName>
    <definedName name="A125880246R_Data">Data22!$FG$11:$FG$19</definedName>
    <definedName name="A125880246R_Latest">Data22!$FG$19</definedName>
    <definedName name="A125880250F">Data22!$GN$1:$GN$10,Data22!$GN$11:$GN$19</definedName>
    <definedName name="A125880250F_Data">Data22!$GN$11:$GN$19</definedName>
    <definedName name="A125880250F_Latest">Data22!$GN$19</definedName>
    <definedName name="A125880254R">Data21!$FZ$1:$FZ$10,Data21!$FZ$11:$FZ$19</definedName>
    <definedName name="A125880254R_Data">Data21!$FZ$11:$FZ$19</definedName>
    <definedName name="A125880254R_Latest">Data21!$FZ$19</definedName>
    <definedName name="A125880258X">Data21!$IN$1:$IN$10,Data21!$IN$11:$IN$19</definedName>
    <definedName name="A125880258X_Data">Data21!$IN$11:$IN$19</definedName>
    <definedName name="A125880258X_Latest">Data21!$IN$19</definedName>
    <definedName name="A125880262R">Data21!$DR$1:$DR$10,Data21!$DR$11:$DR$19</definedName>
    <definedName name="A125880262R_Data">Data21!$DR$11:$DR$19</definedName>
    <definedName name="A125880262R_Latest">Data21!$DR$19</definedName>
    <definedName name="A125880266X">Data21!$CK$1:$CK$10,Data21!$CK$11:$CK$19</definedName>
    <definedName name="A125880266X_Data">Data21!$CK$11:$CK$19</definedName>
    <definedName name="A125880266X_Latest">Data21!$CK$19</definedName>
    <definedName name="A125880270R">Data22!$AK$1:$AK$10,Data22!$AK$11:$AK$19</definedName>
    <definedName name="A125880270R_Data">Data22!$AK$11:$AK$19</definedName>
    <definedName name="A125880270R_Latest">Data22!$AK$19</definedName>
    <definedName name="A125880274X">Data22!$D$1:$D$10,Data22!$D$11:$D$19</definedName>
    <definedName name="A125880274X_Data">Data22!$D$11:$D$19</definedName>
    <definedName name="A125880274X_Latest">Data22!$D$19</definedName>
    <definedName name="A125880278J">Data22!$CY$1:$CY$10,Data22!$CY$11:$CY$19</definedName>
    <definedName name="A125880278J_Data">Data22!$CY$11:$CY$19</definedName>
    <definedName name="A125880278J_Latest">Data22!$CY$19</definedName>
    <definedName name="A125880282X">Data22!$GT$1:$GT$10,Data22!$GT$11:$GT$19</definedName>
    <definedName name="A125880282X_Data">Data22!$GT$11:$GT$19</definedName>
    <definedName name="A125880282X_Latest">Data22!$GT$19</definedName>
    <definedName name="A125880286J">Data22!$IA$1:$IA$10,Data22!$IA$11:$IA$19</definedName>
    <definedName name="A125880286J_Data">Data22!$IA$11:$IA$19</definedName>
    <definedName name="A125880286J_Latest">Data22!$IA$19</definedName>
    <definedName name="A125880290X">Data23!$R$1:$R$10,Data23!$R$11:$R$19</definedName>
    <definedName name="A125880290X_Data">Data23!$R$11:$R$19</definedName>
    <definedName name="A125880290X_Latest">Data23!$R$19</definedName>
    <definedName name="A125880294J">Data21!$GF$1:$GF$10,Data21!$GF$11:$GF$19</definedName>
    <definedName name="A125880294J_Data">Data21!$GF$11:$GF$19</definedName>
    <definedName name="A125880294J_Latest">Data21!$GF$19</definedName>
    <definedName name="A125880298T">Data22!$BR$1:$BR$10,Data22!$BR$11:$BR$19</definedName>
    <definedName name="A125880298T_Data">Data22!$BR$11:$BR$19</definedName>
    <definedName name="A125880298T_Latest">Data22!$BR$19</definedName>
    <definedName name="A125880302W">Data22!$EF$1:$EF$10,Data22!$EF$11:$EF$19</definedName>
    <definedName name="A125880302W_Data">Data22!$EF$11:$EF$19</definedName>
    <definedName name="A125880302W_Latest">Data22!$EF$19</definedName>
    <definedName name="A125880306F">Data22!$FM$1:$FM$10,Data22!$FM$11:$FM$19</definedName>
    <definedName name="A125880306F_Data">Data22!$FM$11:$FM$19</definedName>
    <definedName name="A125880306F_Latest">Data22!$FM$19</definedName>
    <definedName name="A125880310W">Data21!$EY$1:$EY$10,Data21!$EY$11:$EY$19</definedName>
    <definedName name="A125880310W_Data">Data21!$EY$11:$EY$19</definedName>
    <definedName name="A125880310W_Latest">Data21!$EY$19</definedName>
    <definedName name="A125880314F">Data21!$HM$1:$HM$10,Data21!$HM$11:$HM$19</definedName>
    <definedName name="A125880314F_Data">Data21!$HM$11:$HM$19</definedName>
    <definedName name="A125880314F_Latest">Data21!$HM$19</definedName>
    <definedName name="A125880318R">Data21!$DX$1:$DX$10,Data21!$DX$11:$DX$19</definedName>
    <definedName name="A125880318R_Data">Data21!$DX$11:$DX$19</definedName>
    <definedName name="A125880318R_Latest">Data21!$DX$19</definedName>
    <definedName name="A125880322F">Data21!$CQ$1:$CQ$10,Data21!$CQ$11:$CQ$19</definedName>
    <definedName name="A125880322F_Data">Data21!$CQ$11:$CQ$19</definedName>
    <definedName name="A125880322F_Latest">Data21!$CQ$19</definedName>
    <definedName name="A125880326R">Data22!$AQ$1:$AQ$10,Data22!$AQ$11:$AQ$19</definedName>
    <definedName name="A125880326R_Data">Data22!$AQ$11:$AQ$19</definedName>
    <definedName name="A125880326R_Latest">Data22!$AQ$19</definedName>
    <definedName name="A125880330F">Data22!$J$1:$J$10,Data22!$J$11:$J$19</definedName>
    <definedName name="A125880330F_Data">Data22!$J$11:$J$19</definedName>
    <definedName name="A125880330F_Latest">Data22!$J$19</definedName>
    <definedName name="A125880334R">Data22!$DE$1:$DE$10,Data22!$DE$11:$DE$19</definedName>
    <definedName name="A125880334R_Data">Data22!$DE$11:$DE$19</definedName>
    <definedName name="A125880334R_Latest">Data22!$DE$19</definedName>
    <definedName name="A125880338X">Data22!$GZ$1:$GZ$10,Data22!$GZ$11:$GZ$19</definedName>
    <definedName name="A125880338X_Data">Data22!$GZ$11:$GZ$19</definedName>
    <definedName name="A125880338X_Latest">Data22!$GZ$19</definedName>
    <definedName name="A125880342R">Data22!$IG$1:$IG$10,Data22!$IG$11:$IG$19</definedName>
    <definedName name="A125880342R_Data">Data22!$IG$11:$IG$19</definedName>
    <definedName name="A125880342R_Latest">Data22!$IG$19</definedName>
    <definedName name="A125880346X">Data23!$X$1:$X$10,Data23!$X$11:$X$19</definedName>
    <definedName name="A125880346X_Data">Data23!$X$11:$X$19</definedName>
    <definedName name="A125880346X_Latest">Data23!$X$19</definedName>
    <definedName name="A125880350R">Data21!$GL$1:$GL$10,Data21!$GL$11:$GL$19</definedName>
    <definedName name="A125880350R_Data">Data21!$GL$11:$GL$19</definedName>
    <definedName name="A125880350R_Latest">Data21!$GL$19</definedName>
    <definedName name="A125880354X">Data22!$BX$1:$BX$10,Data22!$BX$11:$BX$19</definedName>
    <definedName name="A125880354X_Data">Data22!$BX$11:$BX$19</definedName>
    <definedName name="A125880354X_Latest">Data22!$BX$19</definedName>
    <definedName name="A125880358J">Data22!$EL$1:$EL$10,Data22!$EL$11:$EL$19</definedName>
    <definedName name="A125880358J_Data">Data22!$EL$11:$EL$19</definedName>
    <definedName name="A125880358J_Latest">Data22!$EL$19</definedName>
    <definedName name="A125880362X">Data22!$FS$1:$FS$10,Data22!$FS$11:$FS$19</definedName>
    <definedName name="A125880362X_Data">Data22!$FS$11:$FS$19</definedName>
    <definedName name="A125880362X_Latest">Data22!$FS$19</definedName>
    <definedName name="A125880366J">Data21!$FE$1:$FE$10,Data21!$FE$11:$FE$19</definedName>
    <definedName name="A125880366J_Data">Data21!$FE$11:$FE$19</definedName>
    <definedName name="A125880366J_Latest">Data21!$FE$19</definedName>
    <definedName name="A125880370X">Data21!$HS$1:$HS$10,Data21!$HS$11:$HS$19</definedName>
    <definedName name="A125880370X_Data">Data21!$HS$11:$HS$19</definedName>
    <definedName name="A125880370X_Latest">Data21!$HS$19</definedName>
    <definedName name="A125880374J">Data21!$EA$1:$EA$10,Data21!$EA$11:$EA$19</definedName>
    <definedName name="A125880374J_Data">Data21!$EA$11:$EA$19</definedName>
    <definedName name="A125880374J_Latest">Data21!$EA$19</definedName>
    <definedName name="A125880378T">Data21!$CT$1:$CT$10,Data21!$CT$11:$CT$19</definedName>
    <definedName name="A125880378T_Data">Data21!$CT$11:$CT$19</definedName>
    <definedName name="A125880378T_Latest">Data21!$CT$19</definedName>
    <definedName name="A125880382J">Data22!$AT$1:$AT$10,Data22!$AT$11:$AT$19</definedName>
    <definedName name="A125880382J_Data">Data22!$AT$11:$AT$19</definedName>
    <definedName name="A125880382J_Latest">Data22!$AT$19</definedName>
    <definedName name="A125880386T">Data22!$M$1:$M$10,Data22!$M$11:$M$19</definedName>
    <definedName name="A125880386T_Data">Data22!$M$11:$M$19</definedName>
    <definedName name="A125880386T_Latest">Data22!$M$19</definedName>
    <definedName name="A125880390J">Data22!$DH$1:$DH$10,Data22!$DH$11:$DH$19</definedName>
    <definedName name="A125880390J_Data">Data22!$DH$11:$DH$19</definedName>
    <definedName name="A125880390J_Latest">Data22!$DH$19</definedName>
    <definedName name="A125880394T">Data22!$HC$1:$HC$10,Data22!$HC$11:$HC$19</definedName>
    <definedName name="A125880394T_Data">Data22!$HC$11:$HC$19</definedName>
    <definedName name="A125880394T_Latest">Data22!$HC$19</definedName>
    <definedName name="A125880398A">Data22!$IJ$1:$IJ$10,Data22!$IJ$11:$IJ$19</definedName>
    <definedName name="A125880398A_Data">Data22!$IJ$11:$IJ$19</definedName>
    <definedName name="A125880398A_Latest">Data22!$IJ$19</definedName>
    <definedName name="A125880402F">Data23!$AA$1:$AA$10,Data23!$AA$11:$AA$19</definedName>
    <definedName name="A125880402F_Data">Data23!$AA$11:$AA$19</definedName>
    <definedName name="A125880402F_Latest">Data23!$AA$19</definedName>
    <definedName name="A125880406R">Data21!$GO$1:$GO$10,Data21!$GO$11:$GO$19</definedName>
    <definedName name="A125880406R_Data">Data21!$GO$11:$GO$19</definedName>
    <definedName name="A125880406R_Latest">Data21!$GO$19</definedName>
    <definedName name="A125880410F">Data22!$CA$1:$CA$10,Data22!$CA$11:$CA$19</definedName>
    <definedName name="A125880410F_Data">Data22!$CA$11:$CA$19</definedName>
    <definedName name="A125880410F_Latest">Data22!$CA$19</definedName>
    <definedName name="A125880414R">Data22!$EO$1:$EO$10,Data22!$EO$11:$EO$19</definedName>
    <definedName name="A125880414R_Data">Data22!$EO$11:$EO$19</definedName>
    <definedName name="A125880414R_Latest">Data22!$EO$19</definedName>
    <definedName name="A125880418X">Data22!$FV$1:$FV$10,Data22!$FV$11:$FV$19</definedName>
    <definedName name="A125880418X_Data">Data22!$FV$11:$FV$19</definedName>
    <definedName name="A125880418X_Latest">Data22!$FV$19</definedName>
    <definedName name="A125880422R">Data21!$FH$1:$FH$10,Data21!$FH$11:$FH$19</definedName>
    <definedName name="A125880422R_Data">Data21!$FH$11:$FH$19</definedName>
    <definedName name="A125880422R_Latest">Data21!$FH$19</definedName>
    <definedName name="A125880426X">Data21!$HV$1:$HV$10,Data21!$HV$11:$HV$19</definedName>
    <definedName name="A125880426X_Data">Data21!$HV$11:$HV$19</definedName>
    <definedName name="A125880426X_Latest">Data21!$HV$19</definedName>
    <definedName name="A125880430R">Data21!$EP$1:$EP$10,Data21!$EP$11:$EP$19</definedName>
    <definedName name="A125880430R_Data">Data21!$EP$11:$EP$19</definedName>
    <definedName name="A125880430R_Latest">Data21!$EP$19</definedName>
    <definedName name="A125880434X">Data21!$DI$1:$DI$10,Data21!$DI$11:$DI$19</definedName>
    <definedName name="A125880434X_Data">Data21!$DI$11:$DI$19</definedName>
    <definedName name="A125880434X_Latest">Data21!$DI$19</definedName>
    <definedName name="A125880438J">Data22!$BI$1:$BI$10,Data22!$BI$11:$BI$19</definedName>
    <definedName name="A125880438J_Data">Data22!$BI$11:$BI$19</definedName>
    <definedName name="A125880438J_Latest">Data22!$BI$19</definedName>
    <definedName name="A125880442X">Data22!$AB$1:$AB$10,Data22!$AB$11:$AB$19</definedName>
    <definedName name="A125880442X_Data">Data22!$AB$11:$AB$19</definedName>
    <definedName name="A125880442X_Latest">Data22!$AB$19</definedName>
    <definedName name="A125880446J">Data22!$DW$1:$DW$10,Data22!$DW$11:$DW$19</definedName>
    <definedName name="A125880446J_Data">Data22!$DW$11:$DW$19</definedName>
    <definedName name="A125880446J_Latest">Data22!$DW$19</definedName>
    <definedName name="A125880450X">Data22!$HR$1:$HR$10,Data22!$HR$11:$HR$19</definedName>
    <definedName name="A125880450X_Data">Data22!$HR$11:$HR$19</definedName>
    <definedName name="A125880450X_Latest">Data22!$HR$19</definedName>
    <definedName name="A125880454J">Data23!$I$1:$I$10,Data23!$I$11:$I$19</definedName>
    <definedName name="A125880454J_Data">Data23!$I$11:$I$19</definedName>
    <definedName name="A125880454J_Latest">Data23!$I$19</definedName>
    <definedName name="A125880458T">Data23!$AP$1:$AP$10,Data23!$AP$11:$AP$19</definedName>
    <definedName name="A125880458T_Data">Data23!$AP$11:$AP$19</definedName>
    <definedName name="A125880458T_Latest">Data23!$AP$19</definedName>
    <definedName name="A125880462J">Data21!$HD$1:$HD$10,Data21!$HD$11:$HD$19</definedName>
    <definedName name="A125880462J_Data">Data21!$HD$11:$HD$19</definedName>
    <definedName name="A125880462J_Latest">Data21!$HD$19</definedName>
    <definedName name="A125880466T">Data22!$CP$1:$CP$10,Data22!$CP$11:$CP$19</definedName>
    <definedName name="A125880466T_Data">Data22!$CP$11:$CP$19</definedName>
    <definedName name="A125880466T_Latest">Data22!$CP$19</definedName>
    <definedName name="A125880470J">Data22!$FD$1:$FD$10,Data22!$FD$11:$FD$19</definedName>
    <definedName name="A125880470J_Data">Data22!$FD$11:$FD$19</definedName>
    <definedName name="A125880470J_Latest">Data22!$FD$19</definedName>
    <definedName name="A125880474T">Data22!$GK$1:$GK$10,Data22!$GK$11:$GK$19</definedName>
    <definedName name="A125880474T_Data">Data22!$GK$11:$GK$19</definedName>
    <definedName name="A125880474T_Latest">Data22!$GK$19</definedName>
    <definedName name="A125880478A">Data21!$FW$1:$FW$10,Data21!$FW$11:$FW$19</definedName>
    <definedName name="A125880478A_Data">Data21!$FW$11:$FW$19</definedName>
    <definedName name="A125880478A_Latest">Data21!$FW$19</definedName>
    <definedName name="A125880482T">Data21!$IK$1:$IK$10,Data21!$IK$11:$IK$19</definedName>
    <definedName name="A125880482T_Data">Data21!$IK$11:$IK$19</definedName>
    <definedName name="A125880482T_Latest">Data21!$IK$19</definedName>
    <definedName name="A125880486A">Data21!$DO$1:$DO$10,Data21!$DO$11:$DO$19</definedName>
    <definedName name="A125880486A_Data">Data21!$DO$11:$DO$19</definedName>
    <definedName name="A125880486A_Latest">Data21!$DO$19</definedName>
    <definedName name="A125880490T">Data21!$CH$1:$CH$10,Data21!$CH$11:$CH$19</definedName>
    <definedName name="A125880490T_Data">Data21!$CH$11:$CH$19</definedName>
    <definedName name="A125880490T_Latest">Data21!$CH$19</definedName>
    <definedName name="A125880494A">Data22!$AH$1:$AH$10,Data22!$AH$11:$AH$19</definedName>
    <definedName name="A125880494A_Data">Data22!$AH$11:$AH$19</definedName>
    <definedName name="A125880494A_Latest">Data22!$AH$19</definedName>
    <definedName name="A125880498K">Data21!$IQ$1:$IQ$10,Data21!$IQ$11:$IQ$19</definedName>
    <definedName name="A125880498K_Data">Data21!$IQ$11:$IQ$19</definedName>
    <definedName name="A125880498K_Latest">Data21!$IQ$19</definedName>
    <definedName name="A125880502R">Data22!$CV$1:$CV$10,Data22!$CV$11:$CV$19</definedName>
    <definedName name="A125880502R_Data">Data22!$CV$11:$CV$19</definedName>
    <definedName name="A125880502R_Latest">Data22!$CV$19</definedName>
    <definedName name="A125880506X">Data22!$GQ$1:$GQ$10,Data22!$GQ$11:$GQ$19</definedName>
    <definedName name="A125880506X_Data">Data22!$GQ$11:$GQ$19</definedName>
    <definedName name="A125880506X_Latest">Data22!$GQ$19</definedName>
    <definedName name="A125880510R">Data22!$HX$1:$HX$10,Data22!$HX$11:$HX$19</definedName>
    <definedName name="A125880510R_Data">Data22!$HX$11:$HX$19</definedName>
    <definedName name="A125880510R_Latest">Data22!$HX$19</definedName>
    <definedName name="A125880514X">Data23!$O$1:$O$10,Data23!$O$11:$O$19</definedName>
    <definedName name="A125880514X_Data">Data23!$O$11:$O$19</definedName>
    <definedName name="A125880514X_Latest">Data23!$O$19</definedName>
    <definedName name="A125880518J">Data21!$GC$1:$GC$10,Data21!$GC$11:$GC$19</definedName>
    <definedName name="A125880518J_Data">Data21!$GC$11:$GC$19</definedName>
    <definedName name="A125880518J_Latest">Data21!$GC$19</definedName>
    <definedName name="A125880522X">Data22!$BO$1:$BO$10,Data22!$BO$11:$BO$19</definedName>
    <definedName name="A125880522X_Data">Data22!$BO$11:$BO$19</definedName>
    <definedName name="A125880522X_Latest">Data22!$BO$19</definedName>
    <definedName name="A125880526J">Data22!$EC$1:$EC$10,Data22!$EC$11:$EC$19</definedName>
    <definedName name="A125880526J_Data">Data22!$EC$11:$EC$19</definedName>
    <definedName name="A125880526J_Latest">Data22!$EC$19</definedName>
    <definedName name="A125880530X">Data22!$FJ$1:$FJ$10,Data22!$FJ$11:$FJ$19</definedName>
    <definedName name="A125880530X_Data">Data22!$FJ$11:$FJ$19</definedName>
    <definedName name="A125880530X_Latest">Data22!$FJ$19</definedName>
    <definedName name="A125880534J">Data21!$EV$1:$EV$10,Data21!$EV$11:$EV$19</definedName>
    <definedName name="A125880534J_Data">Data21!$EV$11:$EV$19</definedName>
    <definedName name="A125880534J_Latest">Data21!$EV$19</definedName>
    <definedName name="A125880538T">Data21!$HJ$1:$HJ$10,Data21!$HJ$11:$HJ$19</definedName>
    <definedName name="A125880538T_Data">Data21!$HJ$11:$HJ$19</definedName>
    <definedName name="A125880538T_Latest">Data21!$HJ$19</definedName>
    <definedName name="A125880542J">Data23!$DA$1:$DA$10,Data23!$DA$11:$DA$19</definedName>
    <definedName name="A125880542J_Data">Data23!$DA$11:$DA$19</definedName>
    <definedName name="A125880542J_Latest">Data23!$DA$19</definedName>
    <definedName name="A125880546T">Data23!$BT$1:$BT$10,Data23!$BT$11:$BT$19</definedName>
    <definedName name="A125880546T_Data">Data23!$BT$11:$BT$19</definedName>
    <definedName name="A125880546T_Latest">Data23!$BT$19</definedName>
    <definedName name="A125880550J">Data24!$T$1:$T$10,Data24!$T$11:$T$19</definedName>
    <definedName name="A125880550J_Data">Data24!$T$11:$T$19</definedName>
    <definedName name="A125880550J_Latest">Data24!$T$19</definedName>
    <definedName name="A125880554T">Data23!$IC$1:$IC$10,Data23!$IC$11:$IC$19</definedName>
    <definedName name="A125880554T_Data">Data23!$IC$11:$IC$19</definedName>
    <definedName name="A125880554T_Latest">Data23!$IC$19</definedName>
    <definedName name="A125880558A">Data24!$CH$1:$CH$10,Data24!$CH$11:$CH$19</definedName>
    <definedName name="A125880558A_Data">Data24!$CH$11:$CH$19</definedName>
    <definedName name="A125880558A_Latest">Data24!$CH$19</definedName>
    <definedName name="A125880562T">Data24!$GC$1:$GC$10,Data24!$GC$11:$GC$19</definedName>
    <definedName name="A125880562T_Data">Data24!$GC$11:$GC$19</definedName>
    <definedName name="A125880562T_Latest">Data24!$GC$19</definedName>
    <definedName name="A125880566A">Data24!$HJ$1:$HJ$10,Data24!$HJ$11:$HJ$19</definedName>
    <definedName name="A125880566A_Data">Data24!$HJ$11:$HJ$19</definedName>
    <definedName name="A125880566A_Latest">Data24!$HJ$19</definedName>
    <definedName name="A125880570T">Data24!$IQ$1:$IQ$10,Data24!$IQ$11:$IQ$19</definedName>
    <definedName name="A125880570T_Data">Data24!$IQ$11:$IQ$19</definedName>
    <definedName name="A125880570T_Latest">Data24!$IQ$19</definedName>
    <definedName name="A125880574A">Data23!$FO$1:$FO$10,Data23!$FO$11:$FO$19</definedName>
    <definedName name="A125880574A_Data">Data23!$FO$11:$FO$19</definedName>
    <definedName name="A125880574A_Latest">Data23!$FO$19</definedName>
    <definedName name="A125880578K">Data24!$BA$1:$BA$10,Data24!$BA$11:$BA$19</definedName>
    <definedName name="A125880578K_Data">Data24!$BA$11:$BA$19</definedName>
    <definedName name="A125880578K_Latest">Data24!$BA$19</definedName>
    <definedName name="A125880582A">Data24!$DO$1:$DO$10,Data24!$DO$11:$DO$19</definedName>
    <definedName name="A125880582A_Data">Data24!$DO$11:$DO$19</definedName>
    <definedName name="A125880582A_Latest">Data24!$DO$19</definedName>
    <definedName name="A125880586K">Data24!$EV$1:$EV$10,Data24!$EV$11:$EV$19</definedName>
    <definedName name="A125880586K_Data">Data24!$EV$11:$EV$19</definedName>
    <definedName name="A125880586K_Latest">Data24!$EV$19</definedName>
    <definedName name="A125880590A">Data23!$EH$1:$EH$10,Data23!$EH$11:$EH$19</definedName>
    <definedName name="A125880590A_Data">Data23!$EH$11:$EH$19</definedName>
    <definedName name="A125880590A_Latest">Data23!$EH$19</definedName>
    <definedName name="A125880594K">Data23!$GV$1:$GV$10,Data23!$GV$11:$GV$19</definedName>
    <definedName name="A125880594K_Data">Data23!$GV$11:$GV$19</definedName>
    <definedName name="A125880594K_Latest">Data23!$GV$19</definedName>
    <definedName name="A125880598V">Data23!$CI$1:$CI$10,Data23!$CI$11:$CI$19</definedName>
    <definedName name="A125880598V_Data">Data23!$CI$11:$CI$19</definedName>
    <definedName name="A125880598V_Latest">Data23!$CI$19</definedName>
    <definedName name="A125880602X">Data23!$BB$1:$BB$10,Data23!$BB$11:$BB$19</definedName>
    <definedName name="A125880602X_Data">Data23!$BB$11:$BB$19</definedName>
    <definedName name="A125880602X_Latest">Data23!$BB$19</definedName>
    <definedName name="A125880606J">Data24!$B$1:$B$10,Data24!$B$11:$B$19</definedName>
    <definedName name="A125880606J_Data">Data24!$B$11:$B$19</definedName>
    <definedName name="A125880606J_Latest">Data24!$B$19</definedName>
    <definedName name="A125880610X">Data23!$HK$1:$HK$10,Data23!$HK$11:$HK$19</definedName>
    <definedName name="A125880610X_Data">Data23!$HK$11:$HK$19</definedName>
    <definedName name="A125880610X_Latest">Data23!$HK$19</definedName>
    <definedName name="A125880614J">Data24!$BP$1:$BP$10,Data24!$BP$11:$BP$19</definedName>
    <definedName name="A125880614J_Data">Data24!$BP$11:$BP$19</definedName>
    <definedName name="A125880614J_Latest">Data24!$BP$19</definedName>
    <definedName name="A125880618T">Data24!$FK$1:$FK$10,Data24!$FK$11:$FK$19</definedName>
    <definedName name="A125880618T_Data">Data24!$FK$11:$FK$19</definedName>
    <definedName name="A125880618T_Latest">Data24!$FK$19</definedName>
    <definedName name="A125880622J">Data24!$GR$1:$GR$10,Data24!$GR$11:$GR$19</definedName>
    <definedName name="A125880622J_Data">Data24!$GR$11:$GR$19</definedName>
    <definedName name="A125880622J_Latest">Data24!$GR$19</definedName>
    <definedName name="A125880626T">Data24!$HY$1:$HY$10,Data24!$HY$11:$HY$19</definedName>
    <definedName name="A125880626T_Data">Data24!$HY$11:$HY$19</definedName>
    <definedName name="A125880626T_Latest">Data24!$HY$19</definedName>
    <definedName name="A125880630J">Data23!$EW$1:$EW$10,Data23!$EW$11:$EW$19</definedName>
    <definedName name="A125880630J_Data">Data23!$EW$11:$EW$19</definedName>
    <definedName name="A125880630J_Latest">Data23!$EW$19</definedName>
    <definedName name="A125880634T">Data24!$AI$1:$AI$10,Data24!$AI$11:$AI$19</definedName>
    <definedName name="A125880634T_Data">Data24!$AI$11:$AI$19</definedName>
    <definedName name="A125880634T_Latest">Data24!$AI$19</definedName>
    <definedName name="A125880638A">Data24!$CW$1:$CW$10,Data24!$CW$11:$CW$19</definedName>
    <definedName name="A125880638A_Data">Data24!$CW$11:$CW$19</definedName>
    <definedName name="A125880638A_Latest">Data24!$CW$19</definedName>
    <definedName name="A125880642T">Data24!$ED$1:$ED$10,Data24!$ED$11:$ED$19</definedName>
    <definedName name="A125880642T_Data">Data24!$ED$11:$ED$19</definedName>
    <definedName name="A125880642T_Latest">Data24!$ED$19</definedName>
    <definedName name="A125880646A">Data23!$DP$1:$DP$10,Data23!$DP$11:$DP$19</definedName>
    <definedName name="A125880646A_Data">Data23!$DP$11:$DP$19</definedName>
    <definedName name="A125880646A_Latest">Data23!$DP$19</definedName>
    <definedName name="A125880650T">Data23!$GD$1:$GD$10,Data23!$GD$11:$GD$19</definedName>
    <definedName name="A125880650T_Data">Data23!$GD$11:$GD$19</definedName>
    <definedName name="A125880650T_Latest">Data23!$GD$19</definedName>
    <definedName name="A125880654A">Data23!$CR$1:$CR$10,Data23!$CR$11:$CR$19</definedName>
    <definedName name="A125880654A_Data">Data23!$CR$11:$CR$19</definedName>
    <definedName name="A125880654A_Latest">Data23!$CR$19</definedName>
    <definedName name="A125880658K">Data23!$BK$1:$BK$10,Data23!$BK$11:$BK$19</definedName>
    <definedName name="A125880658K_Data">Data23!$BK$11:$BK$19</definedName>
    <definedName name="A125880658K_Latest">Data23!$BK$19</definedName>
    <definedName name="A125880662A">Data24!$K$1:$K$10,Data24!$K$11:$K$19</definedName>
    <definedName name="A125880662A_Data">Data24!$K$11:$K$19</definedName>
    <definedName name="A125880662A_Latest">Data24!$K$19</definedName>
    <definedName name="A125880666K">Data23!$HT$1:$HT$10,Data23!$HT$11:$HT$19</definedName>
    <definedName name="A125880666K_Data">Data23!$HT$11:$HT$19</definedName>
    <definedName name="A125880666K_Latest">Data23!$HT$19</definedName>
    <definedName name="A125880670A">Data24!$BY$1:$BY$10,Data24!$BY$11:$BY$19</definedName>
    <definedName name="A125880670A_Data">Data24!$BY$11:$BY$19</definedName>
    <definedName name="A125880670A_Latest">Data24!$BY$19</definedName>
    <definedName name="A125880674K">Data24!$FT$1:$FT$10,Data24!$FT$11:$FT$19</definedName>
    <definedName name="A125880674K_Data">Data24!$FT$11:$FT$19</definedName>
    <definedName name="A125880674K_Latest">Data24!$FT$19</definedName>
    <definedName name="A125880678V">Data24!$HA$1:$HA$10,Data24!$HA$11:$HA$19</definedName>
    <definedName name="A125880678V_Data">Data24!$HA$11:$HA$19</definedName>
    <definedName name="A125880678V_Latest">Data24!$HA$19</definedName>
    <definedName name="A125880682K">Data24!$IH$1:$IH$10,Data24!$IH$11:$IH$19</definedName>
    <definedName name="A125880682K_Data">Data24!$IH$11:$IH$19</definedName>
    <definedName name="A125880682K_Latest">Data24!$IH$19</definedName>
    <definedName name="A125880686V">Data23!$FF$1:$FF$10,Data23!$FF$11:$FF$19</definedName>
    <definedName name="A125880686V_Data">Data23!$FF$11:$FF$19</definedName>
    <definedName name="A125880686V_Latest">Data23!$FF$19</definedName>
    <definedName name="A125880690K">Data24!$AR$1:$AR$10,Data24!$AR$11:$AR$19</definedName>
    <definedName name="A125880690K_Data">Data24!$AR$11:$AR$19</definedName>
    <definedName name="A125880690K_Latest">Data24!$AR$19</definedName>
    <definedName name="A125880694V">Data24!$DF$1:$DF$10,Data24!$DF$11:$DF$19</definedName>
    <definedName name="A125880694V_Data">Data24!$DF$11:$DF$19</definedName>
    <definedName name="A125880694V_Latest">Data24!$DF$19</definedName>
    <definedName name="A125880698C">Data24!$EM$1:$EM$10,Data24!$EM$11:$EM$19</definedName>
    <definedName name="A125880698C_Data">Data24!$EM$11:$EM$19</definedName>
    <definedName name="A125880698C_Latest">Data24!$EM$19</definedName>
    <definedName name="A125880702J">Data23!$DY$1:$DY$10,Data23!$DY$11:$DY$19</definedName>
    <definedName name="A125880702J_Data">Data23!$DY$11:$DY$19</definedName>
    <definedName name="A125880702J_Latest">Data23!$DY$19</definedName>
    <definedName name="A125880706T">Data23!$GM$1:$GM$10,Data23!$GM$11:$GM$19</definedName>
    <definedName name="A125880706T_Data">Data23!$GM$11:$GM$19</definedName>
    <definedName name="A125880706T_Latest">Data23!$GM$19</definedName>
    <definedName name="A125880710J">Data23!$CU$1:$CU$10,Data23!$CU$11:$CU$19</definedName>
    <definedName name="A125880710J_Data">Data23!$CU$11:$CU$19</definedName>
    <definedName name="A125880710J_Latest">Data23!$CU$19</definedName>
    <definedName name="A125880714T">Data23!$BN$1:$BN$10,Data23!$BN$11:$BN$19</definedName>
    <definedName name="A125880714T_Data">Data23!$BN$11:$BN$19</definedName>
    <definedName name="A125880714T_Latest">Data23!$BN$19</definedName>
    <definedName name="A125880718A">Data24!$N$1:$N$10,Data24!$N$11:$N$19</definedName>
    <definedName name="A125880718A_Data">Data24!$N$11:$N$19</definedName>
    <definedName name="A125880718A_Latest">Data24!$N$19</definedName>
    <definedName name="A125880722T">Data23!$HW$1:$HW$10,Data23!$HW$11:$HW$19</definedName>
    <definedName name="A125880722T_Data">Data23!$HW$11:$HW$19</definedName>
    <definedName name="A125880722T_Latest">Data23!$HW$19</definedName>
    <definedName name="A125880726A">Data24!$CB$1:$CB$10,Data24!$CB$11:$CB$19</definedName>
    <definedName name="A125880726A_Data">Data24!$CB$11:$CB$19</definedName>
    <definedName name="A125880726A_Latest">Data24!$CB$19</definedName>
    <definedName name="A125880730T">Data24!$FW$1:$FW$10,Data24!$FW$11:$FW$19</definedName>
    <definedName name="A125880730T_Data">Data24!$FW$11:$FW$19</definedName>
    <definedName name="A125880730T_Latest">Data24!$FW$19</definedName>
    <definedName name="A125880734A">Data24!$HD$1:$HD$10,Data24!$HD$11:$HD$19</definedName>
    <definedName name="A125880734A_Data">Data24!$HD$11:$HD$19</definedName>
    <definedName name="A125880734A_Latest">Data24!$HD$19</definedName>
    <definedName name="A125880738K">Data24!$IK$1:$IK$10,Data24!$IK$11:$IK$19</definedName>
    <definedName name="A125880738K_Data">Data24!$IK$11:$IK$19</definedName>
    <definedName name="A125880738K_Latest">Data24!$IK$19</definedName>
    <definedName name="A125880742A">Data23!$FI$1:$FI$10,Data23!$FI$11:$FI$19</definedName>
    <definedName name="A125880742A_Data">Data23!$FI$11:$FI$19</definedName>
    <definedName name="A125880742A_Latest">Data23!$FI$19</definedName>
    <definedName name="A125880746K">Data24!$AU$1:$AU$10,Data24!$AU$11:$AU$19</definedName>
    <definedName name="A125880746K_Data">Data24!$AU$11:$AU$19</definedName>
    <definedName name="A125880746K_Latest">Data24!$AU$19</definedName>
    <definedName name="A125880750A">Data24!$DI$1:$DI$10,Data24!$DI$11:$DI$19</definedName>
    <definedName name="A125880750A_Data">Data24!$DI$11:$DI$19</definedName>
    <definedName name="A125880750A_Latest">Data24!$DI$19</definedName>
    <definedName name="A125880754K">Data24!$EP$1:$EP$10,Data24!$EP$11:$EP$19</definedName>
    <definedName name="A125880754K_Data">Data24!$EP$11:$EP$19</definedName>
    <definedName name="A125880754K_Latest">Data24!$EP$19</definedName>
    <definedName name="A125880758V">Data23!$EB$1:$EB$10,Data23!$EB$11:$EB$19</definedName>
    <definedName name="A125880758V_Data">Data23!$EB$11:$EB$19</definedName>
    <definedName name="A125880758V_Latest">Data23!$EB$19</definedName>
    <definedName name="A125880762K">Data23!$GP$1:$GP$10,Data23!$GP$11:$GP$19</definedName>
    <definedName name="A125880762K_Data">Data23!$GP$11:$GP$19</definedName>
    <definedName name="A125880762K_Latest">Data23!$GP$19</definedName>
    <definedName name="A125880766V">Data23!$CX$1:$CX$10,Data23!$CX$11:$CX$19</definedName>
    <definedName name="A125880766V_Data">Data23!$CX$11:$CX$19</definedName>
    <definedName name="A125880766V_Latest">Data23!$CX$19</definedName>
    <definedName name="A125880770K">Data23!$BQ$1:$BQ$10,Data23!$BQ$11:$BQ$19</definedName>
    <definedName name="A125880770K_Data">Data23!$BQ$11:$BQ$19</definedName>
    <definedName name="A125880770K_Latest">Data23!$BQ$19</definedName>
    <definedName name="A125880774V">Data24!$Q$1:$Q$10,Data24!$Q$11:$Q$19</definedName>
    <definedName name="A125880774V_Data">Data24!$Q$11:$Q$19</definedName>
    <definedName name="A125880774V_Latest">Data24!$Q$19</definedName>
    <definedName name="A125880778C">Data23!$HZ$1:$HZ$10,Data23!$HZ$11:$HZ$19</definedName>
    <definedName name="A125880778C_Data">Data23!$HZ$11:$HZ$19</definedName>
    <definedName name="A125880778C_Latest">Data23!$HZ$19</definedName>
    <definedName name="A125880782V">Data24!$CE$1:$CE$10,Data24!$CE$11:$CE$19</definedName>
    <definedName name="A125880782V_Data">Data24!$CE$11:$CE$19</definedName>
    <definedName name="A125880782V_Latest">Data24!$CE$19</definedName>
    <definedName name="A125880786C">Data24!$FZ$1:$FZ$10,Data24!$FZ$11:$FZ$19</definedName>
    <definedName name="A125880786C_Data">Data24!$FZ$11:$FZ$19</definedName>
    <definedName name="A125880786C_Latest">Data24!$FZ$19</definedName>
    <definedName name="A125880790V">Data24!$HG$1:$HG$10,Data24!$HG$11:$HG$19</definedName>
    <definedName name="A125880790V_Data">Data24!$HG$11:$HG$19</definedName>
    <definedName name="A125880790V_Latest">Data24!$HG$19</definedName>
    <definedName name="A125880794C">Data24!$IN$1:$IN$10,Data24!$IN$11:$IN$19</definedName>
    <definedName name="A125880794C_Data">Data24!$IN$11:$IN$19</definedName>
    <definedName name="A125880794C_Latest">Data24!$IN$19</definedName>
    <definedName name="A125880798L">Data23!$FL$1:$FL$10,Data23!$FL$11:$FL$19</definedName>
    <definedName name="A125880798L_Data">Data23!$FL$11:$FL$19</definedName>
    <definedName name="A125880798L_Latest">Data23!$FL$19</definedName>
    <definedName name="A125880802T">Data24!$AX$1:$AX$10,Data24!$AX$11:$AX$19</definedName>
    <definedName name="A125880802T_Data">Data24!$AX$11:$AX$19</definedName>
    <definedName name="A125880802T_Latest">Data24!$AX$19</definedName>
    <definedName name="A125880806A">Data24!$DL$1:$DL$10,Data24!$DL$11:$DL$19</definedName>
    <definedName name="A125880806A_Data">Data24!$DL$11:$DL$19</definedName>
    <definedName name="A125880806A_Latest">Data24!$DL$19</definedName>
    <definedName name="A125880810T">Data24!$ES$1:$ES$10,Data24!$ES$11:$ES$19</definedName>
    <definedName name="A125880810T_Data">Data24!$ES$11:$ES$19</definedName>
    <definedName name="A125880810T_Latest">Data24!$ES$19</definedName>
    <definedName name="A125880814A">Data23!$EE$1:$EE$10,Data23!$EE$11:$EE$19</definedName>
    <definedName name="A125880814A_Data">Data23!$EE$11:$EE$19</definedName>
    <definedName name="A125880814A_Latest">Data23!$EE$19</definedName>
    <definedName name="A125880818K">Data23!$GS$1:$GS$10,Data23!$GS$11:$GS$19</definedName>
    <definedName name="A125880818K_Data">Data23!$GS$11:$GS$19</definedName>
    <definedName name="A125880818K_Latest">Data23!$GS$19</definedName>
    <definedName name="A125880822A">Data23!$DG$1:$DG$10,Data23!$DG$11:$DG$19</definedName>
    <definedName name="A125880822A_Data">Data23!$DG$11:$DG$19</definedName>
    <definedName name="A125880822A_Latest">Data23!$DG$19</definedName>
    <definedName name="A125880826K">Data23!$BZ$1:$BZ$10,Data23!$BZ$11:$BZ$19</definedName>
    <definedName name="A125880826K_Data">Data23!$BZ$11:$BZ$19</definedName>
    <definedName name="A125880826K_Latest">Data23!$BZ$19</definedName>
    <definedName name="A125880830A">Data24!$Z$1:$Z$10,Data24!$Z$11:$Z$19</definedName>
    <definedName name="A125880830A_Data">Data24!$Z$11:$Z$19</definedName>
    <definedName name="A125880830A_Latest">Data24!$Z$19</definedName>
    <definedName name="A125880834K">Data23!$II$1:$II$10,Data23!$II$11:$II$19</definedName>
    <definedName name="A125880834K_Data">Data23!$II$11:$II$19</definedName>
    <definedName name="A125880834K_Latest">Data23!$II$19</definedName>
    <definedName name="A125880838V">Data24!$CN$1:$CN$10,Data24!$CN$11:$CN$19</definedName>
    <definedName name="A125880838V_Data">Data24!$CN$11:$CN$19</definedName>
    <definedName name="A125880838V_Latest">Data24!$CN$19</definedName>
    <definedName name="A125880842K">Data24!$GI$1:$GI$10,Data24!$GI$11:$GI$19</definedName>
    <definedName name="A125880842K_Data">Data24!$GI$11:$GI$19</definedName>
    <definedName name="A125880842K_Latest">Data24!$GI$19</definedName>
    <definedName name="A125880846V">Data24!$HP$1:$HP$10,Data24!$HP$11:$HP$19</definedName>
    <definedName name="A125880846V_Data">Data24!$HP$11:$HP$19</definedName>
    <definedName name="A125880846V_Latest">Data24!$HP$19</definedName>
    <definedName name="A125880850K">Data25!$G$1:$G$10,Data25!$G$11:$G$19</definedName>
    <definedName name="A125880850K_Data">Data25!$G$11:$G$19</definedName>
    <definedName name="A125880850K_Latest">Data25!$G$19</definedName>
    <definedName name="A125880854V">Data23!$FU$1:$FU$10,Data23!$FU$11:$FU$19</definedName>
    <definedName name="A125880854V_Data">Data23!$FU$11:$FU$19</definedName>
    <definedName name="A125880854V_Latest">Data23!$FU$19</definedName>
    <definedName name="A125880858C">Data24!$BG$1:$BG$10,Data24!$BG$11:$BG$19</definedName>
    <definedName name="A125880858C_Data">Data24!$BG$11:$BG$19</definedName>
    <definedName name="A125880858C_Latest">Data24!$BG$19</definedName>
    <definedName name="A125880862V">Data24!$DU$1:$DU$10,Data24!$DU$11:$DU$19</definedName>
    <definedName name="A125880862V_Data">Data24!$DU$11:$DU$19</definedName>
    <definedName name="A125880862V_Latest">Data24!$DU$19</definedName>
    <definedName name="A125880866C">Data24!$FB$1:$FB$10,Data24!$FB$11:$FB$19</definedName>
    <definedName name="A125880866C_Data">Data24!$FB$11:$FB$19</definedName>
    <definedName name="A125880866C_Latest">Data24!$FB$19</definedName>
    <definedName name="A125880870V">Data23!$EN$1:$EN$10,Data23!$EN$11:$EN$19</definedName>
    <definedName name="A125880870V_Data">Data23!$EN$11:$EN$19</definedName>
    <definedName name="A125880870V_Latest">Data23!$EN$19</definedName>
    <definedName name="A125880874C">Data23!$HB$1:$HB$10,Data23!$HB$11:$HB$19</definedName>
    <definedName name="A125880874C_Data">Data23!$HB$11:$HB$19</definedName>
    <definedName name="A125880874C_Latest">Data23!$HB$19</definedName>
    <definedName name="A125880878L">Data23!$CF$1:$CF$10,Data23!$CF$11:$CF$19</definedName>
    <definedName name="A125880878L_Data">Data23!$CF$11:$CF$19</definedName>
    <definedName name="A125880878L_Latest">Data23!$CF$19</definedName>
    <definedName name="A125880882C">Data23!$AY$1:$AY$10,Data23!$AY$11:$AY$19</definedName>
    <definedName name="A125880882C_Data">Data23!$AY$11:$AY$19</definedName>
    <definedName name="A125880882C_Latest">Data23!$AY$19</definedName>
    <definedName name="A125880886L">Data23!$IO$1:$IO$10,Data23!$IO$11:$IO$19</definedName>
    <definedName name="A125880886L_Data">Data23!$IO$11:$IO$19</definedName>
    <definedName name="A125880886L_Latest">Data23!$IO$19</definedName>
    <definedName name="A125880890C">Data23!$HH$1:$HH$10,Data23!$HH$11:$HH$19</definedName>
    <definedName name="A125880890C_Data">Data23!$HH$11:$HH$19</definedName>
    <definedName name="A125880890C_Latest">Data23!$HH$19</definedName>
    <definedName name="A125880894L">Data24!$BM$1:$BM$10,Data24!$BM$11:$BM$19</definedName>
    <definedName name="A125880894L_Data">Data24!$BM$11:$BM$19</definedName>
    <definedName name="A125880894L_Latest">Data24!$BM$19</definedName>
    <definedName name="A125880898W">Data24!$FH$1:$FH$10,Data24!$FH$11:$FH$19</definedName>
    <definedName name="A125880898W_Data">Data24!$FH$11:$FH$19</definedName>
    <definedName name="A125880898W_Latest">Data24!$FH$19</definedName>
    <definedName name="A125880902A">Data24!$GO$1:$GO$10,Data24!$GO$11:$GO$19</definedName>
    <definedName name="A125880902A_Data">Data24!$GO$11:$GO$19</definedName>
    <definedName name="A125880902A_Latest">Data24!$GO$19</definedName>
    <definedName name="A125880906K">Data24!$HV$1:$HV$10,Data24!$HV$11:$HV$19</definedName>
    <definedName name="A125880906K_Data">Data24!$HV$11:$HV$19</definedName>
    <definedName name="A125880906K_Latest">Data24!$HV$19</definedName>
    <definedName name="A125880910A">Data23!$ET$1:$ET$10,Data23!$ET$11:$ET$19</definedName>
    <definedName name="A125880910A_Data">Data23!$ET$11:$ET$19</definedName>
    <definedName name="A125880910A_Latest">Data23!$ET$19</definedName>
    <definedName name="A125880914K">Data24!$AF$1:$AF$10,Data24!$AF$11:$AF$19</definedName>
    <definedName name="A125880914K_Data">Data24!$AF$11:$AF$19</definedName>
    <definedName name="A125880914K_Latest">Data24!$AF$19</definedName>
    <definedName name="A125880918V">Data24!$CT$1:$CT$10,Data24!$CT$11:$CT$19</definedName>
    <definedName name="A125880918V_Data">Data24!$CT$11:$CT$19</definedName>
    <definedName name="A125880918V_Latest">Data24!$CT$19</definedName>
    <definedName name="A125880922K">Data24!$EA$1:$EA$10,Data24!$EA$11:$EA$19</definedName>
    <definedName name="A125880922K_Data">Data24!$EA$11:$EA$19</definedName>
    <definedName name="A125880922K_Latest">Data24!$EA$19</definedName>
    <definedName name="A125880926V">Data23!$DM$1:$DM$10,Data23!$DM$11:$DM$19</definedName>
    <definedName name="A125880926V_Data">Data23!$DM$11:$DM$19</definedName>
    <definedName name="A125880926V_Latest">Data23!$DM$19</definedName>
    <definedName name="A125880930K">Data23!$GA$1:$GA$10,Data23!$GA$11:$GA$19</definedName>
    <definedName name="A125880930K_Data">Data23!$GA$11:$GA$19</definedName>
    <definedName name="A125880930K_Latest">Data23!$GA$19</definedName>
    <definedName name="A125880934V">Data23!$CL$1:$CL$10,Data23!$CL$11:$CL$19</definedName>
    <definedName name="A125880934V_Data">Data23!$CL$11:$CL$19</definedName>
    <definedName name="A125880934V_Latest">Data23!$CL$19</definedName>
    <definedName name="A125880938C">Data23!$BE$1:$BE$10,Data23!$BE$11:$BE$19</definedName>
    <definedName name="A125880938C_Data">Data23!$BE$11:$BE$19</definedName>
    <definedName name="A125880938C_Latest">Data23!$BE$19</definedName>
    <definedName name="A125880942V">Data24!$E$1:$E$10,Data24!$E$11:$E$19</definedName>
    <definedName name="A125880942V_Data">Data24!$E$11:$E$19</definedName>
    <definedName name="A125880942V_Latest">Data24!$E$19</definedName>
    <definedName name="A125880946C">Data23!$HN$1:$HN$10,Data23!$HN$11:$HN$19</definedName>
    <definedName name="A125880946C_Data">Data23!$HN$11:$HN$19</definedName>
    <definedName name="A125880946C_Latest">Data23!$HN$19</definedName>
    <definedName name="A125880950V">Data24!$BS$1:$BS$10,Data24!$BS$11:$BS$19</definedName>
    <definedName name="A125880950V_Data">Data24!$BS$11:$BS$19</definedName>
    <definedName name="A125880950V_Latest">Data24!$BS$19</definedName>
    <definedName name="A125880954C">Data24!$FN$1:$FN$10,Data24!$FN$11:$FN$19</definedName>
    <definedName name="A125880954C_Data">Data24!$FN$11:$FN$19</definedName>
    <definedName name="A125880954C_Latest">Data24!$FN$19</definedName>
    <definedName name="A125880958L">Data24!$GU$1:$GU$10,Data24!$GU$11:$GU$19</definedName>
    <definedName name="A125880958L_Data">Data24!$GU$11:$GU$19</definedName>
    <definedName name="A125880958L_Latest">Data24!$GU$19</definedName>
    <definedName name="A125880962C">Data24!$IB$1:$IB$10,Data24!$IB$11:$IB$19</definedName>
    <definedName name="A125880962C_Data">Data24!$IB$11:$IB$19</definedName>
    <definedName name="A125880962C_Latest">Data24!$IB$19</definedName>
    <definedName name="A125880966L">Data23!$EZ$1:$EZ$10,Data23!$EZ$11:$EZ$19</definedName>
    <definedName name="A125880966L_Data">Data23!$EZ$11:$EZ$19</definedName>
    <definedName name="A125880966L_Latest">Data23!$EZ$19</definedName>
    <definedName name="A125880970C">Data24!$AL$1:$AL$10,Data24!$AL$11:$AL$19</definedName>
    <definedName name="A125880970C_Data">Data24!$AL$11:$AL$19</definedName>
    <definedName name="A125880970C_Latest">Data24!$AL$19</definedName>
    <definedName name="A125880974L">Data24!$CZ$1:$CZ$10,Data24!$CZ$11:$CZ$19</definedName>
    <definedName name="A125880974L_Data">Data24!$CZ$11:$CZ$19</definedName>
    <definedName name="A125880974L_Latest">Data24!$CZ$19</definedName>
    <definedName name="A125880978W">Data24!$EG$1:$EG$10,Data24!$EG$11:$EG$19</definedName>
    <definedName name="A125880978W_Data">Data24!$EG$11:$EG$19</definedName>
    <definedName name="A125880978W_Latest">Data24!$EG$19</definedName>
    <definedName name="A125880982L">Data23!$DS$1:$DS$10,Data23!$DS$11:$DS$19</definedName>
    <definedName name="A125880982L_Data">Data23!$DS$11:$DS$19</definedName>
    <definedName name="A125880982L_Latest">Data23!$DS$19</definedName>
    <definedName name="A125880986W">Data23!$GG$1:$GG$10,Data23!$GG$11:$GG$19</definedName>
    <definedName name="A125880986W_Data">Data23!$GG$11:$GG$19</definedName>
    <definedName name="A125880986W_Latest">Data23!$GG$19</definedName>
    <definedName name="A125880990L">Data23!$CO$1:$CO$10,Data23!$CO$11:$CO$19</definedName>
    <definedName name="A125880990L_Data">Data23!$CO$11:$CO$19</definedName>
    <definedName name="A125880990L_Latest">Data23!$CO$19</definedName>
    <definedName name="A125880994W">Data23!$BH$1:$BH$10,Data23!$BH$11:$BH$19</definedName>
    <definedName name="A125880994W_Data">Data23!$BH$11:$BH$19</definedName>
    <definedName name="A125880994W_Latest">Data23!$BH$19</definedName>
    <definedName name="A125880998F">Data24!$H$1:$H$10,Data24!$H$11:$H$19</definedName>
    <definedName name="A125880998F_Data">Data24!$H$11:$H$19</definedName>
    <definedName name="A125880998F_Latest">Data24!$H$19</definedName>
    <definedName name="A125881002L">Data23!$HQ$1:$HQ$10,Data23!$HQ$11:$HQ$19</definedName>
    <definedName name="A125881002L_Data">Data23!$HQ$11:$HQ$19</definedName>
    <definedName name="A125881002L_Latest">Data23!$HQ$19</definedName>
    <definedName name="A125881006W">Data24!$BV$1:$BV$10,Data24!$BV$11:$BV$19</definedName>
    <definedName name="A125881006W_Data">Data24!$BV$11:$BV$19</definedName>
    <definedName name="A125881006W_Latest">Data24!$BV$19</definedName>
    <definedName name="A125881010L">Data24!$FQ$1:$FQ$10,Data24!$FQ$11:$FQ$19</definedName>
    <definedName name="A125881010L_Data">Data24!$FQ$11:$FQ$19</definedName>
    <definedName name="A125881010L_Latest">Data24!$FQ$19</definedName>
    <definedName name="A125881014W">Data24!$GX$1:$GX$10,Data24!$GX$11:$GX$19</definedName>
    <definedName name="A125881014W_Data">Data24!$GX$11:$GX$19</definedName>
    <definedName name="A125881014W_Latest">Data24!$GX$19</definedName>
    <definedName name="A125881018F">Data24!$IE$1:$IE$10,Data24!$IE$11:$IE$19</definedName>
    <definedName name="A125881018F_Data">Data24!$IE$11:$IE$19</definedName>
    <definedName name="A125881018F_Latest">Data24!$IE$19</definedName>
    <definedName name="A125881022W">Data23!$FC$1:$FC$10,Data23!$FC$11:$FC$19</definedName>
    <definedName name="A125881022W_Data">Data23!$FC$11:$FC$19</definedName>
    <definedName name="A125881022W_Latest">Data23!$FC$19</definedName>
    <definedName name="A125881026F">Data24!$AO$1:$AO$10,Data24!$AO$11:$AO$19</definedName>
    <definedName name="A125881026F_Data">Data24!$AO$11:$AO$19</definedName>
    <definedName name="A125881026F_Latest">Data24!$AO$19</definedName>
    <definedName name="A125881030W">Data24!$DC$1:$DC$10,Data24!$DC$11:$DC$19</definedName>
    <definedName name="A125881030W_Data">Data24!$DC$11:$DC$19</definedName>
    <definedName name="A125881030W_Latest">Data24!$DC$19</definedName>
    <definedName name="A125881034F">Data24!$EJ$1:$EJ$10,Data24!$EJ$11:$EJ$19</definedName>
    <definedName name="A125881034F_Data">Data24!$EJ$11:$EJ$19</definedName>
    <definedName name="A125881034F_Latest">Data24!$EJ$19</definedName>
    <definedName name="A125881038R">Data23!$DV$1:$DV$10,Data23!$DV$11:$DV$19</definedName>
    <definedName name="A125881038R_Data">Data23!$DV$11:$DV$19</definedName>
    <definedName name="A125881038R_Latest">Data23!$DV$19</definedName>
    <definedName name="A125881042F">Data23!$GJ$1:$GJ$10,Data23!$GJ$11:$GJ$19</definedName>
    <definedName name="A125881042F_Data">Data23!$GJ$11:$GJ$19</definedName>
    <definedName name="A125881042F_Latest">Data23!$GJ$19</definedName>
    <definedName name="A125881046R">Data23!$DD$1:$DD$10,Data23!$DD$11:$DD$19</definedName>
    <definedName name="A125881046R_Data">Data23!$DD$11:$DD$19</definedName>
    <definedName name="A125881046R_Latest">Data23!$DD$19</definedName>
    <definedName name="A125881050F">Data23!$BW$1:$BW$10,Data23!$BW$11:$BW$19</definedName>
    <definedName name="A125881050F_Data">Data23!$BW$11:$BW$19</definedName>
    <definedName name="A125881050F_Latest">Data23!$BW$19</definedName>
    <definedName name="A125881054R">Data24!$W$1:$W$10,Data24!$W$11:$W$19</definedName>
    <definedName name="A125881054R_Data">Data24!$W$11:$W$19</definedName>
    <definedName name="A125881054R_Latest">Data24!$W$19</definedName>
    <definedName name="A125881058X">Data23!$IF$1:$IF$10,Data23!$IF$11:$IF$19</definedName>
    <definedName name="A125881058X_Data">Data23!$IF$11:$IF$19</definedName>
    <definedName name="A125881058X_Latest">Data23!$IF$19</definedName>
    <definedName name="A125881062R">Data24!$CK$1:$CK$10,Data24!$CK$11:$CK$19</definedName>
    <definedName name="A125881062R_Data">Data24!$CK$11:$CK$19</definedName>
    <definedName name="A125881062R_Latest">Data24!$CK$19</definedName>
    <definedName name="A125881066X">Data24!$GF$1:$GF$10,Data24!$GF$11:$GF$19</definedName>
    <definedName name="A125881066X_Data">Data24!$GF$11:$GF$19</definedName>
    <definedName name="A125881066X_Latest">Data24!$GF$19</definedName>
    <definedName name="A125881070R">Data24!$HM$1:$HM$10,Data24!$HM$11:$HM$19</definedName>
    <definedName name="A125881070R_Data">Data24!$HM$11:$HM$19</definedName>
    <definedName name="A125881070R_Latest">Data24!$HM$19</definedName>
    <definedName name="A125881074X">Data25!$D$1:$D$10,Data25!$D$11:$D$19</definedName>
    <definedName name="A125881074X_Data">Data25!$D$11:$D$19</definedName>
    <definedName name="A125881074X_Latest">Data25!$D$19</definedName>
    <definedName name="A125881078J">Data23!$FR$1:$FR$10,Data23!$FR$11:$FR$19</definedName>
    <definedName name="A125881078J_Data">Data23!$FR$11:$FR$19</definedName>
    <definedName name="A125881078J_Latest">Data23!$FR$19</definedName>
    <definedName name="A125881082X">Data24!$BD$1:$BD$10,Data24!$BD$11:$BD$19</definedName>
    <definedName name="A125881082X_Data">Data24!$BD$11:$BD$19</definedName>
    <definedName name="A125881082X_Latest">Data24!$BD$19</definedName>
    <definedName name="A125881086J">Data24!$DR$1:$DR$10,Data24!$DR$11:$DR$19</definedName>
    <definedName name="A125881086J_Data">Data24!$DR$11:$DR$19</definedName>
    <definedName name="A125881086J_Latest">Data24!$DR$19</definedName>
    <definedName name="A125881090X">Data24!$EY$1:$EY$10,Data24!$EY$11:$EY$19</definedName>
    <definedName name="A125881090X_Data">Data24!$EY$11:$EY$19</definedName>
    <definedName name="A125881090X_Latest">Data24!$EY$19</definedName>
    <definedName name="A125881094J">Data23!$EK$1:$EK$10,Data23!$EK$11:$EK$19</definedName>
    <definedName name="A125881094J_Data">Data23!$EK$11:$EK$19</definedName>
    <definedName name="A125881094J_Latest">Data23!$EK$19</definedName>
    <definedName name="A125881098T">Data23!$GY$1:$GY$10,Data23!$GY$11:$GY$19</definedName>
    <definedName name="A125881098T_Data">Data23!$GY$11:$GY$19</definedName>
    <definedName name="A125881098T_Latest">Data23!$GY$19</definedName>
    <definedName name="A125881102W">Data23!$CC$1:$CC$10,Data23!$CC$11:$CC$19</definedName>
    <definedName name="A125881102W_Data">Data23!$CC$11:$CC$19</definedName>
    <definedName name="A125881102W_Latest">Data23!$CC$19</definedName>
    <definedName name="A125881106F">Data23!$AV$1:$AV$10,Data23!$AV$11:$AV$19</definedName>
    <definedName name="A125881106F_Data">Data23!$AV$11:$AV$19</definedName>
    <definedName name="A125881106F_Latest">Data23!$AV$19</definedName>
    <definedName name="A125881110W">Data23!$IL$1:$IL$10,Data23!$IL$11:$IL$19</definedName>
    <definedName name="A125881110W_Data">Data23!$IL$11:$IL$19</definedName>
    <definedName name="A125881110W_Latest">Data23!$IL$19</definedName>
    <definedName name="A125881114F">Data23!$HE$1:$HE$10,Data23!$HE$11:$HE$19</definedName>
    <definedName name="A125881114F_Data">Data23!$HE$11:$HE$19</definedName>
    <definedName name="A125881114F_Latest">Data23!$HE$19</definedName>
    <definedName name="A125881118R">Data24!$BJ$1:$BJ$10,Data24!$BJ$11:$BJ$19</definedName>
    <definedName name="A125881118R_Data">Data24!$BJ$11:$BJ$19</definedName>
    <definedName name="A125881118R_Latest">Data24!$BJ$19</definedName>
    <definedName name="A125881122F">Data24!$FE$1:$FE$10,Data24!$FE$11:$FE$19</definedName>
    <definedName name="A125881122F_Data">Data24!$FE$11:$FE$19</definedName>
    <definedName name="A125881122F_Latest">Data24!$FE$19</definedName>
    <definedName name="A125881126R">Data24!$GL$1:$GL$10,Data24!$GL$11:$GL$19</definedName>
    <definedName name="A125881126R_Data">Data24!$GL$11:$GL$19</definedName>
    <definedName name="A125881126R_Latest">Data24!$GL$19</definedName>
    <definedName name="A125881130F">Data24!$HS$1:$HS$10,Data24!$HS$11:$HS$19</definedName>
    <definedName name="A125881130F_Data">Data24!$HS$11:$HS$19</definedName>
    <definedName name="A125881130F_Latest">Data24!$HS$19</definedName>
    <definedName name="A125881134R">Data23!$EQ$1:$EQ$10,Data23!$EQ$11:$EQ$19</definedName>
    <definedName name="A125881134R_Data">Data23!$EQ$11:$EQ$19</definedName>
    <definedName name="A125881134R_Latest">Data23!$EQ$19</definedName>
    <definedName name="A125881138X">Data24!$AC$1:$AC$10,Data24!$AC$11:$AC$19</definedName>
    <definedName name="A125881138X_Data">Data24!$AC$11:$AC$19</definedName>
    <definedName name="A125881138X_Latest">Data24!$AC$19</definedName>
    <definedName name="A125881142R">Data24!$CQ$1:$CQ$10,Data24!$CQ$11:$CQ$19</definedName>
    <definedName name="A125881142R_Data">Data24!$CQ$11:$CQ$19</definedName>
    <definedName name="A125881142R_Latest">Data24!$CQ$19</definedName>
    <definedName name="A125881146X">Data24!$DX$1:$DX$10,Data24!$DX$11:$DX$19</definedName>
    <definedName name="A125881146X_Data">Data24!$DX$11:$DX$19</definedName>
    <definedName name="A125881146X_Latest">Data24!$DX$19</definedName>
    <definedName name="A125881150R">Data23!$DJ$1:$DJ$10,Data23!$DJ$11:$DJ$19</definedName>
    <definedName name="A125881150R_Data">Data23!$DJ$11:$DJ$19</definedName>
    <definedName name="A125881150R_Latest">Data23!$DJ$19</definedName>
    <definedName name="A125881154X">Data23!$FX$1:$FX$10,Data23!$FX$11:$FX$19</definedName>
    <definedName name="A125881154X_Data">Data23!$FX$11:$FX$19</definedName>
    <definedName name="A125881154X_Latest">Data23!$FX$19</definedName>
    <definedName name="A125881158J">Data12!$CE$1:$CE$10,Data12!$CE$11:$CE$19</definedName>
    <definedName name="A125881158J_Data">Data12!$CE$11:$CE$19</definedName>
    <definedName name="A125881158J_Latest">Data12!$CE$19</definedName>
    <definedName name="A125881162X">Data12!$AX$1:$AX$10,Data12!$AX$11:$AX$19</definedName>
    <definedName name="A125881162X_Data">Data12!$AX$11:$AX$19</definedName>
    <definedName name="A125881162X_Latest">Data12!$AX$19</definedName>
    <definedName name="A125881166J">Data12!$IN$1:$IN$10,Data12!$IN$11:$IN$19</definedName>
    <definedName name="A125881166J_Data">Data12!$IN$11:$IN$19</definedName>
    <definedName name="A125881166J_Latest">Data12!$IN$19</definedName>
    <definedName name="A125881170X">Data12!$HG$1:$HG$10,Data12!$HG$11:$HG$19</definedName>
    <definedName name="A125881170X_Data">Data12!$HG$11:$HG$19</definedName>
    <definedName name="A125881170X_Latest">Data12!$HG$19</definedName>
    <definedName name="A125881174J">Data13!$BL$1:$BL$10,Data13!$BL$11:$BL$19</definedName>
    <definedName name="A125881174J_Data">Data13!$BL$11:$BL$19</definedName>
    <definedName name="A125881174J_Latest">Data13!$BL$19</definedName>
    <definedName name="A125881178T">Data13!$FG$1:$FG$10,Data13!$FG$11:$FG$19</definedName>
    <definedName name="A125881178T_Data">Data13!$FG$11:$FG$19</definedName>
    <definedName name="A125881178T_Latest">Data13!$FG$19</definedName>
    <definedName name="A125881182J">Data13!$GN$1:$GN$10,Data13!$GN$11:$GN$19</definedName>
    <definedName name="A125881182J_Data">Data13!$GN$11:$GN$19</definedName>
    <definedName name="A125881182J_Latest">Data13!$GN$19</definedName>
    <definedName name="A125881186T">Data13!$HU$1:$HU$10,Data13!$HU$11:$HU$19</definedName>
    <definedName name="A125881186T_Data">Data13!$HU$11:$HU$19</definedName>
    <definedName name="A125881186T_Latest">Data13!$HU$19</definedName>
    <definedName name="A125881190J">Data12!$ES$1:$ES$10,Data12!$ES$11:$ES$19</definedName>
    <definedName name="A125881190J_Data">Data12!$ES$11:$ES$19</definedName>
    <definedName name="A125881190J_Latest">Data12!$ES$19</definedName>
    <definedName name="A125881194T">Data13!$AE$1:$AE$10,Data13!$AE$11:$AE$19</definedName>
    <definedName name="A125881194T_Data">Data13!$AE$11:$AE$19</definedName>
    <definedName name="A125881194T_Latest">Data13!$AE$19</definedName>
    <definedName name="A125881198A">Data13!$CS$1:$CS$10,Data13!$CS$11:$CS$19</definedName>
    <definedName name="A125881198A_Data">Data13!$CS$11:$CS$19</definedName>
    <definedName name="A125881198A_Latest">Data13!$CS$19</definedName>
    <definedName name="A125881202F">Data13!$DZ$1:$DZ$10,Data13!$DZ$11:$DZ$19</definedName>
    <definedName name="A125881202F_Data">Data13!$DZ$11:$DZ$19</definedName>
    <definedName name="A125881202F_Latest">Data13!$DZ$19</definedName>
    <definedName name="A125881206R">Data12!$DL$1:$DL$10,Data12!$DL$11:$DL$19</definedName>
    <definedName name="A125881206R_Data">Data12!$DL$11:$DL$19</definedName>
    <definedName name="A125881206R_Latest">Data12!$DL$19</definedName>
    <definedName name="A125881210F">Data12!$FZ$1:$FZ$10,Data12!$FZ$11:$FZ$19</definedName>
    <definedName name="A125881210F_Data">Data12!$FZ$11:$FZ$19</definedName>
    <definedName name="A125881210F_Latest">Data12!$FZ$19</definedName>
    <definedName name="A125881214R">Data12!$BM$1:$BM$10,Data12!$BM$11:$BM$19</definedName>
    <definedName name="A125881214R_Data">Data12!$BM$11:$BM$19</definedName>
    <definedName name="A125881214R_Latest">Data12!$BM$19</definedName>
    <definedName name="A125881218X">Data12!$AF$1:$AF$10,Data12!$AF$11:$AF$19</definedName>
    <definedName name="A125881218X_Data">Data12!$AF$11:$AF$19</definedName>
    <definedName name="A125881218X_Latest">Data12!$AF$19</definedName>
    <definedName name="A125881222R">Data12!$HV$1:$HV$10,Data12!$HV$11:$HV$19</definedName>
    <definedName name="A125881222R_Data">Data12!$HV$11:$HV$19</definedName>
    <definedName name="A125881222R_Latest">Data12!$HV$19</definedName>
    <definedName name="A125881226X">Data12!$GO$1:$GO$10,Data12!$GO$11:$GO$19</definedName>
    <definedName name="A125881226X_Data">Data12!$GO$11:$GO$19</definedName>
    <definedName name="A125881226X_Latest">Data12!$GO$19</definedName>
    <definedName name="A125881230R">Data13!$AT$1:$AT$10,Data13!$AT$11:$AT$19</definedName>
    <definedName name="A125881230R_Data">Data13!$AT$11:$AT$19</definedName>
    <definedName name="A125881230R_Latest">Data13!$AT$19</definedName>
    <definedName name="A125881234X">Data13!$EO$1:$EO$10,Data13!$EO$11:$EO$19</definedName>
    <definedName name="A125881234X_Data">Data13!$EO$11:$EO$19</definedName>
    <definedName name="A125881234X_Latest">Data13!$EO$19</definedName>
    <definedName name="A125881238J">Data13!$FV$1:$FV$10,Data13!$FV$11:$FV$19</definedName>
    <definedName name="A125881238J_Data">Data13!$FV$11:$FV$19</definedName>
    <definedName name="A125881238J_Latest">Data13!$FV$19</definedName>
    <definedName name="A125881242X">Data13!$HC$1:$HC$10,Data13!$HC$11:$HC$19</definedName>
    <definedName name="A125881242X_Data">Data13!$HC$11:$HC$19</definedName>
    <definedName name="A125881242X_Latest">Data13!$HC$19</definedName>
    <definedName name="A125881246J">Data12!$EA$1:$EA$10,Data12!$EA$11:$EA$19</definedName>
    <definedName name="A125881246J_Data">Data12!$EA$11:$EA$19</definedName>
    <definedName name="A125881246J_Latest">Data12!$EA$19</definedName>
    <definedName name="A125881250X">Data13!$M$1:$M$10,Data13!$M$11:$M$19</definedName>
    <definedName name="A125881250X_Data">Data13!$M$11:$M$19</definedName>
    <definedName name="A125881250X_Latest">Data13!$M$19</definedName>
    <definedName name="A125881254J">Data13!$CA$1:$CA$10,Data13!$CA$11:$CA$19</definedName>
    <definedName name="A125881254J_Data">Data13!$CA$11:$CA$19</definedName>
    <definedName name="A125881254J_Latest">Data13!$CA$19</definedName>
    <definedName name="A125881258T">Data13!$DH$1:$DH$10,Data13!$DH$11:$DH$19</definedName>
    <definedName name="A125881258T_Data">Data13!$DH$11:$DH$19</definedName>
    <definedName name="A125881258T_Latest">Data13!$DH$19</definedName>
    <definedName name="A125881262J">Data12!$CT$1:$CT$10,Data12!$CT$11:$CT$19</definedName>
    <definedName name="A125881262J_Data">Data12!$CT$11:$CT$19</definedName>
    <definedName name="A125881262J_Latest">Data12!$CT$19</definedName>
    <definedName name="A125881266T">Data12!$FH$1:$FH$10,Data12!$FH$11:$FH$19</definedName>
    <definedName name="A125881266T_Data">Data12!$FH$11:$FH$19</definedName>
    <definedName name="A125881266T_Latest">Data12!$FH$19</definedName>
    <definedName name="A125881270J">Data12!$BV$1:$BV$10,Data12!$BV$11:$BV$19</definedName>
    <definedName name="A125881270J_Data">Data12!$BV$11:$BV$19</definedName>
    <definedName name="A125881270J_Latest">Data12!$BV$19</definedName>
    <definedName name="A125881274T">Data12!$AO$1:$AO$10,Data12!$AO$11:$AO$19</definedName>
    <definedName name="A125881274T_Data">Data12!$AO$11:$AO$19</definedName>
    <definedName name="A125881274T_Latest">Data12!$AO$19</definedName>
    <definedName name="A125881278A">Data12!$IE$1:$IE$10,Data12!$IE$11:$IE$19</definedName>
    <definedName name="A125881278A_Data">Data12!$IE$11:$IE$19</definedName>
    <definedName name="A125881278A_Latest">Data12!$IE$19</definedName>
    <definedName name="A125881282T">Data12!$GX$1:$GX$10,Data12!$GX$11:$GX$19</definedName>
    <definedName name="A125881282T_Data">Data12!$GX$11:$GX$19</definedName>
    <definedName name="A125881282T_Latest">Data12!$GX$19</definedName>
    <definedName name="A125881286A">Data13!$BC$1:$BC$10,Data13!$BC$11:$BC$19</definedName>
    <definedName name="A125881286A_Data">Data13!$BC$11:$BC$19</definedName>
    <definedName name="A125881286A_Latest">Data13!$BC$19</definedName>
    <definedName name="A125881290T">Data13!$EX$1:$EX$10,Data13!$EX$11:$EX$19</definedName>
    <definedName name="A125881290T_Data">Data13!$EX$11:$EX$19</definedName>
    <definedName name="A125881290T_Latest">Data13!$EX$19</definedName>
    <definedName name="A125881294A">Data13!$GE$1:$GE$10,Data13!$GE$11:$GE$19</definedName>
    <definedName name="A125881294A_Data">Data13!$GE$11:$GE$19</definedName>
    <definedName name="A125881294A_Latest">Data13!$GE$19</definedName>
    <definedName name="A125881298K">Data13!$HL$1:$HL$10,Data13!$HL$11:$HL$19</definedName>
    <definedName name="A125881298K_Data">Data13!$HL$11:$HL$19</definedName>
    <definedName name="A125881298K_Latest">Data13!$HL$19</definedName>
    <definedName name="A125881302R">Data12!$EJ$1:$EJ$10,Data12!$EJ$11:$EJ$19</definedName>
    <definedName name="A125881302R_Data">Data12!$EJ$11:$EJ$19</definedName>
    <definedName name="A125881302R_Latest">Data12!$EJ$19</definedName>
    <definedName name="A125881306X">Data13!$V$1:$V$10,Data13!$V$11:$V$19</definedName>
    <definedName name="A125881306X_Data">Data13!$V$11:$V$19</definedName>
    <definedName name="A125881306X_Latest">Data13!$V$19</definedName>
    <definedName name="A125881310R">Data13!$CJ$1:$CJ$10,Data13!$CJ$11:$CJ$19</definedName>
    <definedName name="A125881310R_Data">Data13!$CJ$11:$CJ$19</definedName>
    <definedName name="A125881310R_Latest">Data13!$CJ$19</definedName>
    <definedName name="A125881314X">Data13!$DQ$1:$DQ$10,Data13!$DQ$11:$DQ$19</definedName>
    <definedName name="A125881314X_Data">Data13!$DQ$11:$DQ$19</definedName>
    <definedName name="A125881314X_Latest">Data13!$DQ$19</definedName>
    <definedName name="A125881318J">Data12!$DC$1:$DC$10,Data12!$DC$11:$DC$19</definedName>
    <definedName name="A125881318J_Data">Data12!$DC$11:$DC$19</definedName>
    <definedName name="A125881318J_Latest">Data12!$DC$19</definedName>
    <definedName name="A125881322X">Data12!$FQ$1:$FQ$10,Data12!$FQ$11:$FQ$19</definedName>
    <definedName name="A125881322X_Data">Data12!$FQ$11:$FQ$19</definedName>
    <definedName name="A125881322X_Latest">Data12!$FQ$19</definedName>
    <definedName name="A125881326J">Data12!$BY$1:$BY$10,Data12!$BY$11:$BY$19</definedName>
    <definedName name="A125881326J_Data">Data12!$BY$11:$BY$19</definedName>
    <definedName name="A125881326J_Latest">Data12!$BY$19</definedName>
    <definedName name="A125881330X">Data12!$AR$1:$AR$10,Data12!$AR$11:$AR$19</definedName>
    <definedName name="A125881330X_Data">Data12!$AR$11:$AR$19</definedName>
    <definedName name="A125881330X_Latest">Data12!$AR$19</definedName>
    <definedName name="A125881334J">Data12!$IH$1:$IH$10,Data12!$IH$11:$IH$19</definedName>
    <definedName name="A125881334J_Data">Data12!$IH$11:$IH$19</definedName>
    <definedName name="A125881334J_Latest">Data12!$IH$19</definedName>
    <definedName name="A125881338T">Data12!$HA$1:$HA$10,Data12!$HA$11:$HA$19</definedName>
    <definedName name="A125881338T_Data">Data12!$HA$11:$HA$19</definedName>
    <definedName name="A125881338T_Latest">Data12!$HA$19</definedName>
    <definedName name="A125881342J">Data13!$BF$1:$BF$10,Data13!$BF$11:$BF$19</definedName>
    <definedName name="A125881342J_Data">Data13!$BF$11:$BF$19</definedName>
    <definedName name="A125881342J_Latest">Data13!$BF$19</definedName>
    <definedName name="A125881346T">Data13!$FA$1:$FA$10,Data13!$FA$11:$FA$19</definedName>
    <definedName name="A125881346T_Data">Data13!$FA$11:$FA$19</definedName>
    <definedName name="A125881346T_Latest">Data13!$FA$19</definedName>
    <definedName name="A125881350J">Data13!$GH$1:$GH$10,Data13!$GH$11:$GH$19</definedName>
    <definedName name="A125881350J_Data">Data13!$GH$11:$GH$19</definedName>
    <definedName name="A125881350J_Latest">Data13!$GH$19</definedName>
    <definedName name="A125881354T">Data13!$HO$1:$HO$10,Data13!$HO$11:$HO$19</definedName>
    <definedName name="A125881354T_Data">Data13!$HO$11:$HO$19</definedName>
    <definedName name="A125881354T_Latest">Data13!$HO$19</definedName>
    <definedName name="A125881358A">Data12!$EM$1:$EM$10,Data12!$EM$11:$EM$19</definedName>
    <definedName name="A125881358A_Data">Data12!$EM$11:$EM$19</definedName>
    <definedName name="A125881358A_Latest">Data12!$EM$19</definedName>
    <definedName name="A125881362T">Data13!$Y$1:$Y$10,Data13!$Y$11:$Y$19</definedName>
    <definedName name="A125881362T_Data">Data13!$Y$11:$Y$19</definedName>
    <definedName name="A125881362T_Latest">Data13!$Y$19</definedName>
    <definedName name="A125881366A">Data13!$CM$1:$CM$10,Data13!$CM$11:$CM$19</definedName>
    <definedName name="A125881366A_Data">Data13!$CM$11:$CM$19</definedName>
    <definedName name="A125881366A_Latest">Data13!$CM$19</definedName>
    <definedName name="A125881370T">Data13!$DT$1:$DT$10,Data13!$DT$11:$DT$19</definedName>
    <definedName name="A125881370T_Data">Data13!$DT$11:$DT$19</definedName>
    <definedName name="A125881370T_Latest">Data13!$DT$19</definedName>
    <definedName name="A125881374A">Data12!$DF$1:$DF$10,Data12!$DF$11:$DF$19</definedName>
    <definedName name="A125881374A_Data">Data12!$DF$11:$DF$19</definedName>
    <definedName name="A125881374A_Latest">Data12!$DF$19</definedName>
    <definedName name="A125881378K">Data12!$FT$1:$FT$10,Data12!$FT$11:$FT$19</definedName>
    <definedName name="A125881378K_Data">Data12!$FT$11:$FT$19</definedName>
    <definedName name="A125881378K_Latest">Data12!$FT$19</definedName>
    <definedName name="A125881382A">Data12!$CB$1:$CB$10,Data12!$CB$11:$CB$19</definedName>
    <definedName name="A125881382A_Data">Data12!$CB$11:$CB$19</definedName>
    <definedName name="A125881382A_Latest">Data12!$CB$19</definedName>
    <definedName name="A125881386K">Data12!$AU$1:$AU$10,Data12!$AU$11:$AU$19</definedName>
    <definedName name="A125881386K_Data">Data12!$AU$11:$AU$19</definedName>
    <definedName name="A125881386K_Latest">Data12!$AU$19</definedName>
    <definedName name="A125881390A">Data12!$IK$1:$IK$10,Data12!$IK$11:$IK$19</definedName>
    <definedName name="A125881390A_Data">Data12!$IK$11:$IK$19</definedName>
    <definedName name="A125881390A_Latest">Data12!$IK$19</definedName>
    <definedName name="A125881394K">Data12!$HD$1:$HD$10,Data12!$HD$11:$HD$19</definedName>
    <definedName name="A125881394K_Data">Data12!$HD$11:$HD$19</definedName>
    <definedName name="A125881394K_Latest">Data12!$HD$19</definedName>
    <definedName name="A125881398V">Data13!$BI$1:$BI$10,Data13!$BI$11:$BI$19</definedName>
    <definedName name="A125881398V_Data">Data13!$BI$11:$BI$19</definedName>
    <definedName name="A125881398V_Latest">Data13!$BI$19</definedName>
    <definedName name="A125881402X">Data13!$FD$1:$FD$10,Data13!$FD$11:$FD$19</definedName>
    <definedName name="A125881402X_Data">Data13!$FD$11:$FD$19</definedName>
    <definedName name="A125881402X_Latest">Data13!$FD$19</definedName>
    <definedName name="A125881406J">Data13!$GK$1:$GK$10,Data13!$GK$11:$GK$19</definedName>
    <definedName name="A125881406J_Data">Data13!$GK$11:$GK$19</definedName>
    <definedName name="A125881406J_Latest">Data13!$GK$19</definedName>
    <definedName name="A125881410X">Data13!$HR$1:$HR$10,Data13!$HR$11:$HR$19</definedName>
    <definedName name="A125881410X_Data">Data13!$HR$11:$HR$19</definedName>
    <definedName name="A125881410X_Latest">Data13!$HR$19</definedName>
    <definedName name="A125881414J">Data12!$EP$1:$EP$10,Data12!$EP$11:$EP$19</definedName>
    <definedName name="A125881414J_Data">Data12!$EP$11:$EP$19</definedName>
    <definedName name="A125881414J_Latest">Data12!$EP$19</definedName>
    <definedName name="A125881418T">Data13!$AB$1:$AB$10,Data13!$AB$11:$AB$19</definedName>
    <definedName name="A125881418T_Data">Data13!$AB$11:$AB$19</definedName>
    <definedName name="A125881418T_Latest">Data13!$AB$19</definedName>
    <definedName name="A125881422J">Data13!$CP$1:$CP$10,Data13!$CP$11:$CP$19</definedName>
    <definedName name="A125881422J_Data">Data13!$CP$11:$CP$19</definedName>
    <definedName name="A125881422J_Latest">Data13!$CP$19</definedName>
    <definedName name="A125881426T">Data13!$DW$1:$DW$10,Data13!$DW$11:$DW$19</definedName>
    <definedName name="A125881426T_Data">Data13!$DW$11:$DW$19</definedName>
    <definedName name="A125881426T_Latest">Data13!$DW$19</definedName>
    <definedName name="A125881430J">Data12!$DI$1:$DI$10,Data12!$DI$11:$DI$19</definedName>
    <definedName name="A125881430J_Data">Data12!$DI$11:$DI$19</definedName>
    <definedName name="A125881430J_Latest">Data12!$DI$19</definedName>
    <definedName name="A125881434T">Data12!$FW$1:$FW$10,Data12!$FW$11:$FW$19</definedName>
    <definedName name="A125881434T_Data">Data12!$FW$11:$FW$19</definedName>
    <definedName name="A125881434T_Latest">Data12!$FW$19</definedName>
    <definedName name="A125881438A">Data12!$CK$1:$CK$10,Data12!$CK$11:$CK$19</definedName>
    <definedName name="A125881438A_Data">Data12!$CK$11:$CK$19</definedName>
    <definedName name="A125881438A_Latest">Data12!$CK$19</definedName>
    <definedName name="A125881442T">Data12!$BD$1:$BD$10,Data12!$BD$11:$BD$19</definedName>
    <definedName name="A125881442T_Data">Data12!$BD$11:$BD$19</definedName>
    <definedName name="A125881442T_Latest">Data12!$BD$19</definedName>
    <definedName name="A125881446A">Data13!$D$1:$D$10,Data13!$D$11:$D$19</definedName>
    <definedName name="A125881446A_Data">Data13!$D$11:$D$19</definedName>
    <definedName name="A125881446A_Latest">Data13!$D$19</definedName>
    <definedName name="A125881450T">Data12!$HM$1:$HM$10,Data12!$HM$11:$HM$19</definedName>
    <definedName name="A125881450T_Data">Data12!$HM$11:$HM$19</definedName>
    <definedName name="A125881450T_Latest">Data12!$HM$19</definedName>
    <definedName name="A125881454A">Data13!$BR$1:$BR$10,Data13!$BR$11:$BR$19</definedName>
    <definedName name="A125881454A_Data">Data13!$BR$11:$BR$19</definedName>
    <definedName name="A125881454A_Latest">Data13!$BR$19</definedName>
    <definedName name="A125881458K">Data13!$FM$1:$FM$10,Data13!$FM$11:$FM$19</definedName>
    <definedName name="A125881458K_Data">Data13!$FM$11:$FM$19</definedName>
    <definedName name="A125881458K_Latest">Data13!$FM$19</definedName>
    <definedName name="A125881462A">Data13!$GT$1:$GT$10,Data13!$GT$11:$GT$19</definedName>
    <definedName name="A125881462A_Data">Data13!$GT$11:$GT$19</definedName>
    <definedName name="A125881462A_Latest">Data13!$GT$19</definedName>
    <definedName name="A125881466K">Data13!$IA$1:$IA$10,Data13!$IA$11:$IA$19</definedName>
    <definedName name="A125881466K_Data">Data13!$IA$11:$IA$19</definedName>
    <definedName name="A125881466K_Latest">Data13!$IA$19</definedName>
    <definedName name="A125881470A">Data12!$EY$1:$EY$10,Data12!$EY$11:$EY$19</definedName>
    <definedName name="A125881470A_Data">Data12!$EY$11:$EY$19</definedName>
    <definedName name="A125881470A_Latest">Data12!$EY$19</definedName>
    <definedName name="A125881474K">Data13!$AK$1:$AK$10,Data13!$AK$11:$AK$19</definedName>
    <definedName name="A125881474K_Data">Data13!$AK$11:$AK$19</definedName>
    <definedName name="A125881474K_Latest">Data13!$AK$19</definedName>
    <definedName name="A125881478V">Data13!$CY$1:$CY$10,Data13!$CY$11:$CY$19</definedName>
    <definedName name="A125881478V_Data">Data13!$CY$11:$CY$19</definedName>
    <definedName name="A125881478V_Latest">Data13!$CY$19</definedName>
    <definedName name="A125881482K">Data13!$EF$1:$EF$10,Data13!$EF$11:$EF$19</definedName>
    <definedName name="A125881482K_Data">Data13!$EF$11:$EF$19</definedName>
    <definedName name="A125881482K_Latest">Data13!$EF$19</definedName>
    <definedName name="A125881486V">Data12!$DR$1:$DR$10,Data12!$DR$11:$DR$19</definedName>
    <definedName name="A125881486V_Data">Data12!$DR$11:$DR$19</definedName>
    <definedName name="A125881486V_Latest">Data12!$DR$19</definedName>
    <definedName name="A125881490K">Data12!$GF$1:$GF$10,Data12!$GF$11:$GF$19</definedName>
    <definedName name="A125881490K_Data">Data12!$GF$11:$GF$19</definedName>
    <definedName name="A125881490K_Latest">Data12!$GF$19</definedName>
    <definedName name="A125881494V">Data12!$BJ$1:$BJ$10,Data12!$BJ$11:$BJ$19</definedName>
    <definedName name="A125881494V_Data">Data12!$BJ$11:$BJ$19</definedName>
    <definedName name="A125881494V_Latest">Data12!$BJ$19</definedName>
    <definedName name="A125881498C">Data12!$AC$1:$AC$10,Data12!$AC$11:$AC$19</definedName>
    <definedName name="A125881498C_Data">Data12!$AC$11:$AC$19</definedName>
    <definedName name="A125881498C_Latest">Data12!$AC$19</definedName>
    <definedName name="A125881502J">Data12!$HS$1:$HS$10,Data12!$HS$11:$HS$19</definedName>
    <definedName name="A125881502J_Data">Data12!$HS$11:$HS$19</definedName>
    <definedName name="A125881502J_Latest">Data12!$HS$19</definedName>
    <definedName name="A125881506T">Data12!$GL$1:$GL$10,Data12!$GL$11:$GL$19</definedName>
    <definedName name="A125881506T_Data">Data12!$GL$11:$GL$19</definedName>
    <definedName name="A125881506T_Latest">Data12!$GL$19</definedName>
    <definedName name="A125881510J">Data13!$AQ$1:$AQ$10,Data13!$AQ$11:$AQ$19</definedName>
    <definedName name="A125881510J_Data">Data13!$AQ$11:$AQ$19</definedName>
    <definedName name="A125881510J_Latest">Data13!$AQ$19</definedName>
    <definedName name="A125881514T">Data13!$EL$1:$EL$10,Data13!$EL$11:$EL$19</definedName>
    <definedName name="A125881514T_Data">Data13!$EL$11:$EL$19</definedName>
    <definedName name="A125881514T_Latest">Data13!$EL$19</definedName>
    <definedName name="A125881518A">Data13!$FS$1:$FS$10,Data13!$FS$11:$FS$19</definedName>
    <definedName name="A125881518A_Data">Data13!$FS$11:$FS$19</definedName>
    <definedName name="A125881518A_Latest">Data13!$FS$19</definedName>
    <definedName name="A125881522T">Data13!$GZ$1:$GZ$10,Data13!$GZ$11:$GZ$19</definedName>
    <definedName name="A125881522T_Data">Data13!$GZ$11:$GZ$19</definedName>
    <definedName name="A125881522T_Latest">Data13!$GZ$19</definedName>
    <definedName name="A125881526A">Data12!$DX$1:$DX$10,Data12!$DX$11:$DX$19</definedName>
    <definedName name="A125881526A_Data">Data12!$DX$11:$DX$19</definedName>
    <definedName name="A125881526A_Latest">Data12!$DX$19</definedName>
    <definedName name="A125881530T">Data13!$J$1:$J$10,Data13!$J$11:$J$19</definedName>
    <definedName name="A125881530T_Data">Data13!$J$11:$J$19</definedName>
    <definedName name="A125881530T_Latest">Data13!$J$19</definedName>
    <definedName name="A125881534A">Data13!$BX$1:$BX$10,Data13!$BX$11:$BX$19</definedName>
    <definedName name="A125881534A_Data">Data13!$BX$11:$BX$19</definedName>
    <definedName name="A125881534A_Latest">Data13!$BX$19</definedName>
    <definedName name="A125881538K">Data13!$DE$1:$DE$10,Data13!$DE$11:$DE$19</definedName>
    <definedName name="A125881538K_Data">Data13!$DE$11:$DE$19</definedName>
    <definedName name="A125881538K_Latest">Data13!$DE$19</definedName>
    <definedName name="A125881542A">Data12!$CQ$1:$CQ$10,Data12!$CQ$11:$CQ$19</definedName>
    <definedName name="A125881542A_Data">Data12!$CQ$11:$CQ$19</definedName>
    <definedName name="A125881542A_Latest">Data12!$CQ$19</definedName>
    <definedName name="A125881546K">Data12!$FE$1:$FE$10,Data12!$FE$11:$FE$19</definedName>
    <definedName name="A125881546K_Data">Data12!$FE$11:$FE$19</definedName>
    <definedName name="A125881546K_Latest">Data12!$FE$19</definedName>
    <definedName name="A125881550A">Data12!$BP$1:$BP$10,Data12!$BP$11:$BP$19</definedName>
    <definedName name="A125881550A_Data">Data12!$BP$11:$BP$19</definedName>
    <definedName name="A125881550A_Latest">Data12!$BP$19</definedName>
    <definedName name="A125881554K">Data12!$AI$1:$AI$10,Data12!$AI$11:$AI$19</definedName>
    <definedName name="A125881554K_Data">Data12!$AI$11:$AI$19</definedName>
    <definedName name="A125881554K_Latest">Data12!$AI$19</definedName>
    <definedName name="A125881558V">Data12!$HY$1:$HY$10,Data12!$HY$11:$HY$19</definedName>
    <definedName name="A125881558V_Data">Data12!$HY$11:$HY$19</definedName>
    <definedName name="A125881558V_Latest">Data12!$HY$19</definedName>
    <definedName name="A125881562K">Data12!$GR$1:$GR$10,Data12!$GR$11:$GR$19</definedName>
    <definedName name="A125881562K_Data">Data12!$GR$11:$GR$19</definedName>
    <definedName name="A125881562K_Latest">Data12!$GR$19</definedName>
    <definedName name="A125881566V">Data13!$AW$1:$AW$10,Data13!$AW$11:$AW$19</definedName>
    <definedName name="A125881566V_Data">Data13!$AW$11:$AW$19</definedName>
    <definedName name="A125881566V_Latest">Data13!$AW$19</definedName>
    <definedName name="A125881570K">Data13!$ER$1:$ER$10,Data13!$ER$11:$ER$19</definedName>
    <definedName name="A125881570K_Data">Data13!$ER$11:$ER$19</definedName>
    <definedName name="A125881570K_Latest">Data13!$ER$19</definedName>
    <definedName name="A125881574V">Data13!$FY$1:$FY$10,Data13!$FY$11:$FY$19</definedName>
    <definedName name="A125881574V_Data">Data13!$FY$11:$FY$19</definedName>
    <definedName name="A125881574V_Latest">Data13!$FY$19</definedName>
    <definedName name="A125881578C">Data13!$HF$1:$HF$10,Data13!$HF$11:$HF$19</definedName>
    <definedName name="A125881578C_Data">Data13!$HF$11:$HF$19</definedName>
    <definedName name="A125881578C_Latest">Data13!$HF$19</definedName>
    <definedName name="A125881582V">Data12!$ED$1:$ED$10,Data12!$ED$11:$ED$19</definedName>
    <definedName name="A125881582V_Data">Data12!$ED$11:$ED$19</definedName>
    <definedName name="A125881582V_Latest">Data12!$ED$19</definedName>
    <definedName name="A125881586C">Data13!$P$1:$P$10,Data13!$P$11:$P$19</definedName>
    <definedName name="A125881586C_Data">Data13!$P$11:$P$19</definedName>
    <definedName name="A125881586C_Latest">Data13!$P$19</definedName>
    <definedName name="A125881590V">Data13!$CD$1:$CD$10,Data13!$CD$11:$CD$19</definedName>
    <definedName name="A125881590V_Data">Data13!$CD$11:$CD$19</definedName>
    <definedName name="A125881590V_Latest">Data13!$CD$19</definedName>
    <definedName name="A125881594C">Data13!$DK$1:$DK$10,Data13!$DK$11:$DK$19</definedName>
    <definedName name="A125881594C_Data">Data13!$DK$11:$DK$19</definedName>
    <definedName name="A125881594C_Latest">Data13!$DK$19</definedName>
    <definedName name="A125881598L">Data12!$CW$1:$CW$10,Data12!$CW$11:$CW$19</definedName>
    <definedName name="A125881598L_Data">Data12!$CW$11:$CW$19</definedName>
    <definedName name="A125881598L_Latest">Data12!$CW$19</definedName>
    <definedName name="A125881602T">Data12!$FK$1:$FK$10,Data12!$FK$11:$FK$19</definedName>
    <definedName name="A125881602T_Data">Data12!$FK$11:$FK$19</definedName>
    <definedName name="A125881602T_Latest">Data12!$FK$19</definedName>
    <definedName name="A125881606A">Data12!$BS$1:$BS$10,Data12!$BS$11:$BS$19</definedName>
    <definedName name="A125881606A_Data">Data12!$BS$11:$BS$19</definedName>
    <definedName name="A125881606A_Latest">Data12!$BS$19</definedName>
    <definedName name="A125881610T">Data12!$AL$1:$AL$10,Data12!$AL$11:$AL$19</definedName>
    <definedName name="A125881610T_Data">Data12!$AL$11:$AL$19</definedName>
    <definedName name="A125881610T_Latest">Data12!$AL$19</definedName>
    <definedName name="A125881614A">Data12!$IB$1:$IB$10,Data12!$IB$11:$IB$19</definedName>
    <definedName name="A125881614A_Data">Data12!$IB$11:$IB$19</definedName>
    <definedName name="A125881614A_Latest">Data12!$IB$19</definedName>
    <definedName name="A125881618K">Data12!$GU$1:$GU$10,Data12!$GU$11:$GU$19</definedName>
    <definedName name="A125881618K_Data">Data12!$GU$11:$GU$19</definedName>
    <definedName name="A125881618K_Latest">Data12!$GU$19</definedName>
    <definedName name="A125881622A">Data13!$AZ$1:$AZ$10,Data13!$AZ$11:$AZ$19</definedName>
    <definedName name="A125881622A_Data">Data13!$AZ$11:$AZ$19</definedName>
    <definedName name="A125881622A_Latest">Data13!$AZ$19</definedName>
    <definedName name="A125881626K">Data13!$EU$1:$EU$10,Data13!$EU$11:$EU$19</definedName>
    <definedName name="A125881626K_Data">Data13!$EU$11:$EU$19</definedName>
    <definedName name="A125881626K_Latest">Data13!$EU$19</definedName>
    <definedName name="A125881630A">Data13!$GB$1:$GB$10,Data13!$GB$11:$GB$19</definedName>
    <definedName name="A125881630A_Data">Data13!$GB$11:$GB$19</definedName>
    <definedName name="A125881630A_Latest">Data13!$GB$19</definedName>
    <definedName name="A125881634K">Data13!$HI$1:$HI$10,Data13!$HI$11:$HI$19</definedName>
    <definedName name="A125881634K_Data">Data13!$HI$11:$HI$19</definedName>
    <definedName name="A125881634K_Latest">Data13!$HI$19</definedName>
    <definedName name="A125881638V">Data12!$EG$1:$EG$10,Data12!$EG$11:$EG$19</definedName>
    <definedName name="A125881638V_Data">Data12!$EG$11:$EG$19</definedName>
    <definedName name="A125881638V_Latest">Data12!$EG$19</definedName>
    <definedName name="A125881642K">Data13!$S$1:$S$10,Data13!$S$11:$S$19</definedName>
    <definedName name="A125881642K_Data">Data13!$S$11:$S$19</definedName>
    <definedName name="A125881642K_Latest">Data13!$S$19</definedName>
    <definedName name="A125881646V">Data13!$CG$1:$CG$10,Data13!$CG$11:$CG$19</definedName>
    <definedName name="A125881646V_Data">Data13!$CG$11:$CG$19</definedName>
    <definedName name="A125881646V_Latest">Data13!$CG$19</definedName>
    <definedName name="A125881650K">Data13!$DN$1:$DN$10,Data13!$DN$11:$DN$19</definedName>
    <definedName name="A125881650K_Data">Data13!$DN$11:$DN$19</definedName>
    <definedName name="A125881650K_Latest">Data13!$DN$19</definedName>
    <definedName name="A125881654V">Data12!$CZ$1:$CZ$10,Data12!$CZ$11:$CZ$19</definedName>
    <definedName name="A125881654V_Data">Data12!$CZ$11:$CZ$19</definedName>
    <definedName name="A125881654V_Latest">Data12!$CZ$19</definedName>
    <definedName name="A125881658C">Data12!$FN$1:$FN$10,Data12!$FN$11:$FN$19</definedName>
    <definedName name="A125881658C_Data">Data12!$FN$11:$FN$19</definedName>
    <definedName name="A125881658C_Latest">Data12!$FN$19</definedName>
    <definedName name="A125881662V">Data12!$CH$1:$CH$10,Data12!$CH$11:$CH$19</definedName>
    <definedName name="A125881662V_Data">Data12!$CH$11:$CH$19</definedName>
    <definedName name="A125881662V_Latest">Data12!$CH$19</definedName>
    <definedName name="A125881666C">Data12!$BA$1:$BA$10,Data12!$BA$11:$BA$19</definedName>
    <definedName name="A125881666C_Data">Data12!$BA$11:$BA$19</definedName>
    <definedName name="A125881666C_Latest">Data12!$BA$19</definedName>
    <definedName name="A125881670V">Data12!$IQ$1:$IQ$10,Data12!$IQ$11:$IQ$19</definedName>
    <definedName name="A125881670V_Data">Data12!$IQ$11:$IQ$19</definedName>
    <definedName name="A125881670V_Latest">Data12!$IQ$19</definedName>
    <definedName name="A125881674C">Data12!$HJ$1:$HJ$10,Data12!$HJ$11:$HJ$19</definedName>
    <definedName name="A125881674C_Data">Data12!$HJ$11:$HJ$19</definedName>
    <definedName name="A125881674C_Latest">Data12!$HJ$19</definedName>
    <definedName name="A125881678L">Data13!$BO$1:$BO$10,Data13!$BO$11:$BO$19</definedName>
    <definedName name="A125881678L_Data">Data13!$BO$11:$BO$19</definedName>
    <definedName name="A125881678L_Latest">Data13!$BO$19</definedName>
    <definedName name="A125881682C">Data13!$FJ$1:$FJ$10,Data13!$FJ$11:$FJ$19</definedName>
    <definedName name="A125881682C_Data">Data13!$FJ$11:$FJ$19</definedName>
    <definedName name="A125881682C_Latest">Data13!$FJ$19</definedName>
    <definedName name="A125881686L">Data13!$GQ$1:$GQ$10,Data13!$GQ$11:$GQ$19</definedName>
    <definedName name="A125881686L_Data">Data13!$GQ$11:$GQ$19</definedName>
    <definedName name="A125881686L_Latest">Data13!$GQ$19</definedName>
    <definedName name="A125881690C">Data13!$HX$1:$HX$10,Data13!$HX$11:$HX$19</definedName>
    <definedName name="A125881690C_Data">Data13!$HX$11:$HX$19</definedName>
    <definedName name="A125881690C_Latest">Data13!$HX$19</definedName>
    <definedName name="A125881694L">Data12!$EV$1:$EV$10,Data12!$EV$11:$EV$19</definedName>
    <definedName name="A125881694L_Data">Data12!$EV$11:$EV$19</definedName>
    <definedName name="A125881694L_Latest">Data12!$EV$19</definedName>
    <definedName name="A125881698W">Data13!$AH$1:$AH$10,Data13!$AH$11:$AH$19</definedName>
    <definedName name="A125881698W_Data">Data13!$AH$11:$AH$19</definedName>
    <definedName name="A125881698W_Latest">Data13!$AH$19</definedName>
    <definedName name="A125881702A">Data13!$CV$1:$CV$10,Data13!$CV$11:$CV$19</definedName>
    <definedName name="A125881702A_Data">Data13!$CV$11:$CV$19</definedName>
    <definedName name="A125881702A_Latest">Data13!$CV$19</definedName>
    <definedName name="A125881706K">Data13!$EC$1:$EC$10,Data13!$EC$11:$EC$19</definedName>
    <definedName name="A125881706K_Data">Data13!$EC$11:$EC$19</definedName>
    <definedName name="A125881706K_Latest">Data13!$EC$19</definedName>
    <definedName name="A125881710A">Data12!$DO$1:$DO$10,Data12!$DO$11:$DO$19</definedName>
    <definedName name="A125881710A_Data">Data12!$DO$11:$DO$19</definedName>
    <definedName name="A125881710A_Latest">Data12!$DO$19</definedName>
    <definedName name="A125881714K">Data12!$GC$1:$GC$10,Data12!$GC$11:$GC$19</definedName>
    <definedName name="A125881714K_Data">Data12!$GC$11:$GC$19</definedName>
    <definedName name="A125881714K_Latest">Data12!$GC$19</definedName>
    <definedName name="A125881718V">Data12!$BG$1:$BG$10,Data12!$BG$11:$BG$19</definedName>
    <definedName name="A125881718V_Data">Data12!$BG$11:$BG$19</definedName>
    <definedName name="A125881718V_Latest">Data12!$BG$19</definedName>
    <definedName name="A125881722K">Data12!$Z$1:$Z$10,Data12!$Z$11:$Z$19</definedName>
    <definedName name="A125881722K_Data">Data12!$Z$11:$Z$19</definedName>
    <definedName name="A125881722K_Latest">Data12!$Z$19</definedName>
    <definedName name="A125881726V">Data12!$HP$1:$HP$10,Data12!$HP$11:$HP$19</definedName>
    <definedName name="A125881726V_Data">Data12!$HP$11:$HP$19</definedName>
    <definedName name="A125881726V_Latest">Data12!$HP$19</definedName>
    <definedName name="A125881730K">Data12!$GI$1:$GI$10,Data12!$GI$11:$GI$19</definedName>
    <definedName name="A125881730K_Data">Data12!$GI$11:$GI$19</definedName>
    <definedName name="A125881730K_Latest">Data12!$GI$19</definedName>
    <definedName name="A125881734V">Data13!$AN$1:$AN$10,Data13!$AN$11:$AN$19</definedName>
    <definedName name="A125881734V_Data">Data13!$AN$11:$AN$19</definedName>
    <definedName name="A125881734V_Latest">Data13!$AN$19</definedName>
    <definedName name="A125881738C">Data13!$EI$1:$EI$10,Data13!$EI$11:$EI$19</definedName>
    <definedName name="A125881738C_Data">Data13!$EI$11:$EI$19</definedName>
    <definedName name="A125881738C_Latest">Data13!$EI$19</definedName>
    <definedName name="A125881742V">Data13!$FP$1:$FP$10,Data13!$FP$11:$FP$19</definedName>
    <definedName name="A125881742V_Data">Data13!$FP$11:$FP$19</definedName>
    <definedName name="A125881742V_Latest">Data13!$FP$19</definedName>
    <definedName name="A125881746C">Data13!$GW$1:$GW$10,Data13!$GW$11:$GW$19</definedName>
    <definedName name="A125881746C_Data">Data13!$GW$11:$GW$19</definedName>
    <definedName name="A125881746C_Latest">Data13!$GW$19</definedName>
    <definedName name="A125881750V">Data12!$DU$1:$DU$10,Data12!$DU$11:$DU$19</definedName>
    <definedName name="A125881750V_Data">Data12!$DU$11:$DU$19</definedName>
    <definedName name="A125881750V_Latest">Data12!$DU$19</definedName>
    <definedName name="A125881754C">Data13!$G$1:$G$10,Data13!$G$11:$G$19</definedName>
    <definedName name="A125881754C_Data">Data13!$G$11:$G$19</definedName>
    <definedName name="A125881754C_Latest">Data13!$G$19</definedName>
    <definedName name="A125881758L">Data13!$BU$1:$BU$10,Data13!$BU$11:$BU$19</definedName>
    <definedName name="A125881758L_Data">Data13!$BU$11:$BU$19</definedName>
    <definedName name="A125881758L_Latest">Data13!$BU$19</definedName>
    <definedName name="A125881762C">Data13!$DB$1:$DB$10,Data13!$DB$11:$DB$19</definedName>
    <definedName name="A125881762C_Data">Data13!$DB$11:$DB$19</definedName>
    <definedName name="A125881762C_Latest">Data13!$DB$19</definedName>
    <definedName name="A125881766L">Data12!$CN$1:$CN$10,Data12!$CN$11:$CN$19</definedName>
    <definedName name="A125881766L_Data">Data12!$CN$11:$CN$19</definedName>
    <definedName name="A125881766L_Latest">Data12!$CN$19</definedName>
    <definedName name="A125881770C">Data12!$FB$1:$FB$10,Data12!$FB$11:$FB$19</definedName>
    <definedName name="A125881770C_Data">Data12!$FB$11:$FB$19</definedName>
    <definedName name="A125881770C_Latest">Data12!$FB$19</definedName>
    <definedName name="A125881774L">Data16!$G$1:$G$10,Data16!$G$11:$G$19</definedName>
    <definedName name="A125881774L_Data">Data16!$G$11:$G$19</definedName>
    <definedName name="A125881774L_Latest">Data16!$G$19</definedName>
    <definedName name="A125881778W">Data15!$HP$1:$HP$10,Data15!$HP$11:$HP$19</definedName>
    <definedName name="A125881778W_Data">Data15!$HP$11:$HP$19</definedName>
    <definedName name="A125881778W_Latest">Data15!$HP$19</definedName>
    <definedName name="A125881782L">Data16!$FP$1:$FP$10,Data16!$FP$11:$FP$19</definedName>
    <definedName name="A125881782L_Data">Data16!$FP$11:$FP$19</definedName>
    <definedName name="A125881782L_Latest">Data16!$FP$19</definedName>
    <definedName name="A125881786W">Data16!$EI$1:$EI$10,Data16!$EI$11:$EI$19</definedName>
    <definedName name="A125881786W_Data">Data16!$EI$11:$EI$19</definedName>
    <definedName name="A125881786W_Latest">Data16!$EI$19</definedName>
    <definedName name="A125881790L">Data16!$ID$1:$ID$10,Data16!$ID$11:$ID$19</definedName>
    <definedName name="A125881790L_Data">Data16!$ID$11:$ID$19</definedName>
    <definedName name="A125881790L_Latest">Data16!$ID$19</definedName>
    <definedName name="A125881794W">Data17!$CI$1:$CI$10,Data17!$CI$11:$CI$19</definedName>
    <definedName name="A125881794W_Data">Data17!$CI$11:$CI$19</definedName>
    <definedName name="A125881794W_Latest">Data17!$CI$19</definedName>
    <definedName name="A125881798F">Data17!$DP$1:$DP$10,Data17!$DP$11:$DP$19</definedName>
    <definedName name="A125881798F_Data">Data17!$DP$11:$DP$19</definedName>
    <definedName name="A125881798F_Latest">Data17!$DP$19</definedName>
    <definedName name="A125881802K">Data17!$EW$1:$EW$10,Data17!$EW$11:$EW$19</definedName>
    <definedName name="A125881802K_Data">Data17!$EW$11:$EW$19</definedName>
    <definedName name="A125881802K_Latest">Data17!$EW$19</definedName>
    <definedName name="A125881806V">Data16!$BU$1:$BU$10,Data16!$BU$11:$BU$19</definedName>
    <definedName name="A125881806V_Data">Data16!$BU$11:$BU$19</definedName>
    <definedName name="A125881806V_Latest">Data16!$BU$19</definedName>
    <definedName name="A125881810K">Data16!$GW$1:$GW$10,Data16!$GW$11:$GW$19</definedName>
    <definedName name="A125881810K_Data">Data16!$GW$11:$GW$19</definedName>
    <definedName name="A125881810K_Latest">Data16!$GW$19</definedName>
    <definedName name="A125881814V">Data17!$U$1:$U$10,Data17!$U$11:$U$19</definedName>
    <definedName name="A125881814V_Data">Data17!$U$11:$U$19</definedName>
    <definedName name="A125881814V_Latest">Data17!$U$19</definedName>
    <definedName name="A125881818C">Data17!$BB$1:$BB$10,Data17!$BB$11:$BB$19</definedName>
    <definedName name="A125881818C_Data">Data17!$BB$11:$BB$19</definedName>
    <definedName name="A125881818C_Latest">Data17!$BB$19</definedName>
    <definedName name="A125881822V">Data16!$AN$1:$AN$10,Data16!$AN$11:$AN$19</definedName>
    <definedName name="A125881822V_Data">Data16!$AN$11:$AN$19</definedName>
    <definedName name="A125881822V_Latest">Data16!$AN$19</definedName>
    <definedName name="A125881826C">Data16!$DB$1:$DB$10,Data16!$DB$11:$DB$19</definedName>
    <definedName name="A125881826C_Data">Data16!$DB$11:$DB$19</definedName>
    <definedName name="A125881826C_Latest">Data16!$DB$19</definedName>
    <definedName name="A125881830V">Data15!$IE$1:$IE$10,Data15!$IE$11:$IE$19</definedName>
    <definedName name="A125881830V_Data">Data15!$IE$11:$IE$19</definedName>
    <definedName name="A125881830V_Latest">Data15!$IE$19</definedName>
    <definedName name="A125881834C">Data15!$GX$1:$GX$10,Data15!$GX$11:$GX$19</definedName>
    <definedName name="A125881834C_Data">Data15!$GX$11:$GX$19</definedName>
    <definedName name="A125881834C_Latest">Data15!$GX$19</definedName>
    <definedName name="A125881838L">Data16!$EX$1:$EX$10,Data16!$EX$11:$EX$19</definedName>
    <definedName name="A125881838L_Data">Data16!$EX$11:$EX$19</definedName>
    <definedName name="A125881838L_Latest">Data16!$EX$19</definedName>
    <definedName name="A125881842C">Data16!$DQ$1:$DQ$10,Data16!$DQ$11:$DQ$19</definedName>
    <definedName name="A125881842C_Data">Data16!$DQ$11:$DQ$19</definedName>
    <definedName name="A125881842C_Latest">Data16!$DQ$19</definedName>
    <definedName name="A125881846L">Data16!$HL$1:$HL$10,Data16!$HL$11:$HL$19</definedName>
    <definedName name="A125881846L_Data">Data16!$HL$11:$HL$19</definedName>
    <definedName name="A125881846L_Latest">Data16!$HL$19</definedName>
    <definedName name="A125881850C">Data17!$BQ$1:$BQ$10,Data17!$BQ$11:$BQ$19</definedName>
    <definedName name="A125881850C_Data">Data17!$BQ$11:$BQ$19</definedName>
    <definedName name="A125881850C_Latest">Data17!$BQ$19</definedName>
    <definedName name="A125881854L">Data17!$CX$1:$CX$10,Data17!$CX$11:$CX$19</definedName>
    <definedName name="A125881854L_Data">Data17!$CX$11:$CX$19</definedName>
    <definedName name="A125881854L_Latest">Data17!$CX$19</definedName>
    <definedName name="A125881858W">Data17!$EE$1:$EE$10,Data17!$EE$11:$EE$19</definedName>
    <definedName name="A125881858W_Data">Data17!$EE$11:$EE$19</definedName>
    <definedName name="A125881858W_Latest">Data17!$EE$19</definedName>
    <definedName name="A125881862L">Data16!$BC$1:$BC$10,Data16!$BC$11:$BC$19</definedName>
    <definedName name="A125881862L_Data">Data16!$BC$11:$BC$19</definedName>
    <definedName name="A125881862L_Latest">Data16!$BC$19</definedName>
    <definedName name="A125881866W">Data16!$GE$1:$GE$10,Data16!$GE$11:$GE$19</definedName>
    <definedName name="A125881866W_Data">Data16!$GE$11:$GE$19</definedName>
    <definedName name="A125881866W_Latest">Data16!$GE$19</definedName>
    <definedName name="A125881870L">Data17!$C$1:$C$10,Data17!$C$11:$C$19</definedName>
    <definedName name="A125881870L_Data">Data17!$C$11:$C$19</definedName>
    <definedName name="A125881870L_Latest">Data17!$C$19</definedName>
    <definedName name="A125881874W">Data17!$AJ$1:$AJ$10,Data17!$AJ$11:$AJ$19</definedName>
    <definedName name="A125881874W_Data">Data17!$AJ$11:$AJ$19</definedName>
    <definedName name="A125881874W_Latest">Data17!$AJ$19</definedName>
    <definedName name="A125881878F">Data16!$V$1:$V$10,Data16!$V$11:$V$19</definedName>
    <definedName name="A125881878F_Data">Data16!$V$11:$V$19</definedName>
    <definedName name="A125881878F_Latest">Data16!$V$19</definedName>
    <definedName name="A125881882W">Data16!$CJ$1:$CJ$10,Data16!$CJ$11:$CJ$19</definedName>
    <definedName name="A125881882W_Data">Data16!$CJ$11:$CJ$19</definedName>
    <definedName name="A125881882W_Latest">Data16!$CJ$19</definedName>
    <definedName name="A125881886F">Data15!$IN$1:$IN$10,Data15!$IN$11:$IN$19</definedName>
    <definedName name="A125881886F_Data">Data15!$IN$11:$IN$19</definedName>
    <definedName name="A125881886F_Latest">Data15!$IN$19</definedName>
    <definedName name="A125881890W">Data15!$HG$1:$HG$10,Data15!$HG$11:$HG$19</definedName>
    <definedName name="A125881890W_Data">Data15!$HG$11:$HG$19</definedName>
    <definedName name="A125881890W_Latest">Data15!$HG$19</definedName>
    <definedName name="A125881894F">Data16!$FG$1:$FG$10,Data16!$FG$11:$FG$19</definedName>
    <definedName name="A125881894F_Data">Data16!$FG$11:$FG$19</definedName>
    <definedName name="A125881894F_Latest">Data16!$FG$19</definedName>
    <definedName name="A125881898R">Data16!$DZ$1:$DZ$10,Data16!$DZ$11:$DZ$19</definedName>
    <definedName name="A125881898R_Data">Data16!$DZ$11:$DZ$19</definedName>
    <definedName name="A125881898R_Latest">Data16!$DZ$19</definedName>
    <definedName name="A125881902V">Data16!$HU$1:$HU$10,Data16!$HU$11:$HU$19</definedName>
    <definedName name="A125881902V_Data">Data16!$HU$11:$HU$19</definedName>
    <definedName name="A125881902V_Latest">Data16!$HU$19</definedName>
    <definedName name="A125881906C">Data17!$BZ$1:$BZ$10,Data17!$BZ$11:$BZ$19</definedName>
    <definedName name="A125881906C_Data">Data17!$BZ$11:$BZ$19</definedName>
    <definedName name="A125881906C_Latest">Data17!$BZ$19</definedName>
    <definedName name="A125881910V">Data17!$DG$1:$DG$10,Data17!$DG$11:$DG$19</definedName>
    <definedName name="A125881910V_Data">Data17!$DG$11:$DG$19</definedName>
    <definedName name="A125881910V_Latest">Data17!$DG$19</definedName>
    <definedName name="A125881914C">Data17!$EN$1:$EN$10,Data17!$EN$11:$EN$19</definedName>
    <definedName name="A125881914C_Data">Data17!$EN$11:$EN$19</definedName>
    <definedName name="A125881914C_Latest">Data17!$EN$19</definedName>
    <definedName name="A125881918L">Data16!$BL$1:$BL$10,Data16!$BL$11:$BL$19</definedName>
    <definedName name="A125881918L_Data">Data16!$BL$11:$BL$19</definedName>
    <definedName name="A125881918L_Latest">Data16!$BL$19</definedName>
    <definedName name="A125881922C">Data16!$GN$1:$GN$10,Data16!$GN$11:$GN$19</definedName>
    <definedName name="A125881922C_Data">Data16!$GN$11:$GN$19</definedName>
    <definedName name="A125881922C_Latest">Data16!$GN$19</definedName>
    <definedName name="A125881926L">Data17!$L$1:$L$10,Data17!$L$11:$L$19</definedName>
    <definedName name="A125881926L_Data">Data17!$L$11:$L$19</definedName>
    <definedName name="A125881926L_Latest">Data17!$L$19</definedName>
    <definedName name="A125881930C">Data17!$AS$1:$AS$10,Data17!$AS$11:$AS$19</definedName>
    <definedName name="A125881930C_Data">Data17!$AS$11:$AS$19</definedName>
    <definedName name="A125881930C_Latest">Data17!$AS$19</definedName>
    <definedName name="A125881934L">Data16!$AE$1:$AE$10,Data16!$AE$11:$AE$19</definedName>
    <definedName name="A125881934L_Data">Data16!$AE$11:$AE$19</definedName>
    <definedName name="A125881934L_Latest">Data16!$AE$19</definedName>
    <definedName name="A125881938W">Data16!$CS$1:$CS$10,Data16!$CS$11:$CS$19</definedName>
    <definedName name="A125881938W_Data">Data16!$CS$11:$CS$19</definedName>
    <definedName name="A125881938W_Latest">Data16!$CS$19</definedName>
    <definedName name="A125881942L">Data15!$IQ$1:$IQ$10,Data15!$IQ$11:$IQ$19</definedName>
    <definedName name="A125881942L_Data">Data15!$IQ$11:$IQ$19</definedName>
    <definedName name="A125881942L_Latest">Data15!$IQ$19</definedName>
    <definedName name="A125881946W">Data15!$HJ$1:$HJ$10,Data15!$HJ$11:$HJ$19</definedName>
    <definedName name="A125881946W_Data">Data15!$HJ$11:$HJ$19</definedName>
    <definedName name="A125881946W_Latest">Data15!$HJ$19</definedName>
    <definedName name="A125881950L">Data16!$FJ$1:$FJ$10,Data16!$FJ$11:$FJ$19</definedName>
    <definedName name="A125881950L_Data">Data16!$FJ$11:$FJ$19</definedName>
    <definedName name="A125881950L_Latest">Data16!$FJ$19</definedName>
    <definedName name="A125881954W">Data16!$EC$1:$EC$10,Data16!$EC$11:$EC$19</definedName>
    <definedName name="A125881954W_Data">Data16!$EC$11:$EC$19</definedName>
    <definedName name="A125881954W_Latest">Data16!$EC$19</definedName>
    <definedName name="A125881958F">Data16!$HX$1:$HX$10,Data16!$HX$11:$HX$19</definedName>
    <definedName name="A125881958F_Data">Data16!$HX$11:$HX$19</definedName>
    <definedName name="A125881958F_Latest">Data16!$HX$19</definedName>
    <definedName name="A125881962W">Data17!$CC$1:$CC$10,Data17!$CC$11:$CC$19</definedName>
    <definedName name="A125881962W_Data">Data17!$CC$11:$CC$19</definedName>
    <definedName name="A125881962W_Latest">Data17!$CC$19</definedName>
    <definedName name="A125881966F">Data17!$DJ$1:$DJ$10,Data17!$DJ$11:$DJ$19</definedName>
    <definedName name="A125881966F_Data">Data17!$DJ$11:$DJ$19</definedName>
    <definedName name="A125881966F_Latest">Data17!$DJ$19</definedName>
    <definedName name="A125881970W">Data17!$EQ$1:$EQ$10,Data17!$EQ$11:$EQ$19</definedName>
    <definedName name="A125881970W_Data">Data17!$EQ$11:$EQ$19</definedName>
    <definedName name="A125881970W_Latest">Data17!$EQ$19</definedName>
    <definedName name="A125881974F">Data16!$BO$1:$BO$10,Data16!$BO$11:$BO$19</definedName>
    <definedName name="A125881974F_Data">Data16!$BO$11:$BO$19</definedName>
    <definedName name="A125881974F_Latest">Data16!$BO$19</definedName>
    <definedName name="A125881978R">Data16!$GQ$1:$GQ$10,Data16!$GQ$11:$GQ$19</definedName>
    <definedName name="A125881978R_Data">Data16!$GQ$11:$GQ$19</definedName>
    <definedName name="A125881978R_Latest">Data16!$GQ$19</definedName>
    <definedName name="A125881982F">Data17!$O$1:$O$10,Data17!$O$11:$O$19</definedName>
    <definedName name="A125881982F_Data">Data17!$O$11:$O$19</definedName>
    <definedName name="A125881982F_Latest">Data17!$O$19</definedName>
    <definedName name="A125881986R">Data17!$AV$1:$AV$10,Data17!$AV$11:$AV$19</definedName>
    <definedName name="A125881986R_Data">Data17!$AV$11:$AV$19</definedName>
    <definedName name="A125881986R_Latest">Data17!$AV$19</definedName>
    <definedName name="A125881990F">Data16!$AH$1:$AH$10,Data16!$AH$11:$AH$19</definedName>
    <definedName name="A125881990F_Data">Data16!$AH$11:$AH$19</definedName>
    <definedName name="A125881990F_Latest">Data16!$AH$19</definedName>
    <definedName name="A125881994R">Data16!$CV$1:$CV$10,Data16!$CV$11:$CV$19</definedName>
    <definedName name="A125881994R_Data">Data16!$CV$11:$CV$19</definedName>
    <definedName name="A125881994R_Latest">Data16!$CV$19</definedName>
    <definedName name="A125881998X">Data16!$D$1:$D$10,Data16!$D$11:$D$19</definedName>
    <definedName name="A125881998X_Data">Data16!$D$11:$D$19</definedName>
    <definedName name="A125881998X_Latest">Data16!$D$19</definedName>
    <definedName name="A125882002F">Data15!$HM$1:$HM$10,Data15!$HM$11:$HM$19</definedName>
    <definedName name="A125882002F_Data">Data15!$HM$11:$HM$19</definedName>
    <definedName name="A125882002F_Latest">Data15!$HM$19</definedName>
    <definedName name="A125882006R">Data16!$FM$1:$FM$10,Data16!$FM$11:$FM$19</definedName>
    <definedName name="A125882006R_Data">Data16!$FM$11:$FM$19</definedName>
    <definedName name="A125882006R_Latest">Data16!$FM$19</definedName>
    <definedName name="A125882010F">Data16!$EF$1:$EF$10,Data16!$EF$11:$EF$19</definedName>
    <definedName name="A125882010F_Data">Data16!$EF$11:$EF$19</definedName>
    <definedName name="A125882010F_Latest">Data16!$EF$19</definedName>
    <definedName name="A125882014R">Data16!$IA$1:$IA$10,Data16!$IA$11:$IA$19</definedName>
    <definedName name="A125882014R_Data">Data16!$IA$11:$IA$19</definedName>
    <definedName name="A125882014R_Latest">Data16!$IA$19</definedName>
    <definedName name="A125882018X">Data17!$CF$1:$CF$10,Data17!$CF$11:$CF$19</definedName>
    <definedName name="A125882018X_Data">Data17!$CF$11:$CF$19</definedName>
    <definedName name="A125882018X_Latest">Data17!$CF$19</definedName>
    <definedName name="A125882022R">Data17!$DM$1:$DM$10,Data17!$DM$11:$DM$19</definedName>
    <definedName name="A125882022R_Data">Data17!$DM$11:$DM$19</definedName>
    <definedName name="A125882022R_Latest">Data17!$DM$19</definedName>
    <definedName name="A125882026X">Data17!$ET$1:$ET$10,Data17!$ET$11:$ET$19</definedName>
    <definedName name="A125882026X_Data">Data17!$ET$11:$ET$19</definedName>
    <definedName name="A125882026X_Latest">Data17!$ET$19</definedName>
    <definedName name="A125882030R">Data16!$BR$1:$BR$10,Data16!$BR$11:$BR$19</definedName>
    <definedName name="A125882030R_Data">Data16!$BR$11:$BR$19</definedName>
    <definedName name="A125882030R_Latest">Data16!$BR$19</definedName>
    <definedName name="A125882034X">Data16!$GT$1:$GT$10,Data16!$GT$11:$GT$19</definedName>
    <definedName name="A125882034X_Data">Data16!$GT$11:$GT$19</definedName>
    <definedName name="A125882034X_Latest">Data16!$GT$19</definedName>
    <definedName name="A125882038J">Data17!$R$1:$R$10,Data17!$R$11:$R$19</definedName>
    <definedName name="A125882038J_Data">Data17!$R$11:$R$19</definedName>
    <definedName name="A125882038J_Latest">Data17!$R$19</definedName>
    <definedName name="A125882042X">Data17!$AY$1:$AY$10,Data17!$AY$11:$AY$19</definedName>
    <definedName name="A125882042X_Data">Data17!$AY$11:$AY$19</definedName>
    <definedName name="A125882042X_Latest">Data17!$AY$19</definedName>
    <definedName name="A125882046J">Data16!$AK$1:$AK$10,Data16!$AK$11:$AK$19</definedName>
    <definedName name="A125882046J_Data">Data16!$AK$11:$AK$19</definedName>
    <definedName name="A125882046J_Latest">Data16!$AK$19</definedName>
    <definedName name="A125882050X">Data16!$CY$1:$CY$10,Data16!$CY$11:$CY$19</definedName>
    <definedName name="A125882050X_Data">Data16!$CY$11:$CY$19</definedName>
    <definedName name="A125882050X_Latest">Data16!$CY$19</definedName>
    <definedName name="A125882054J">Data16!$M$1:$M$10,Data16!$M$11:$M$19</definedName>
    <definedName name="A125882054J_Data">Data16!$M$11:$M$19</definedName>
    <definedName name="A125882054J_Latest">Data16!$M$19</definedName>
    <definedName name="A125882058T">Data15!$HV$1:$HV$10,Data15!$HV$11:$HV$19</definedName>
    <definedName name="A125882058T_Data">Data15!$HV$11:$HV$19</definedName>
    <definedName name="A125882058T_Latest">Data15!$HV$19</definedName>
    <definedName name="A125882062J">Data16!$FV$1:$FV$10,Data16!$FV$11:$FV$19</definedName>
    <definedName name="A125882062J_Data">Data16!$FV$11:$FV$19</definedName>
    <definedName name="A125882062J_Latest">Data16!$FV$19</definedName>
    <definedName name="A125882066T">Data16!$EO$1:$EO$10,Data16!$EO$11:$EO$19</definedName>
    <definedName name="A125882066T_Data">Data16!$EO$11:$EO$19</definedName>
    <definedName name="A125882066T_Latest">Data16!$EO$19</definedName>
    <definedName name="A125882070J">Data16!$IJ$1:$IJ$10,Data16!$IJ$11:$IJ$19</definedName>
    <definedName name="A125882070J_Data">Data16!$IJ$11:$IJ$19</definedName>
    <definedName name="A125882070J_Latest">Data16!$IJ$19</definedName>
    <definedName name="A125882074T">Data17!$CO$1:$CO$10,Data17!$CO$11:$CO$19</definedName>
    <definedName name="A125882074T_Data">Data17!$CO$11:$CO$19</definedName>
    <definedName name="A125882074T_Latest">Data17!$CO$19</definedName>
    <definedName name="A125882078A">Data17!$DV$1:$DV$10,Data17!$DV$11:$DV$19</definedName>
    <definedName name="A125882078A_Data">Data17!$DV$11:$DV$19</definedName>
    <definedName name="A125882078A_Latest">Data17!$DV$19</definedName>
    <definedName name="A125882082T">Data17!$FC$1:$FC$10,Data17!$FC$11:$FC$19</definedName>
    <definedName name="A125882082T_Data">Data17!$FC$11:$FC$19</definedName>
    <definedName name="A125882082T_Latest">Data17!$FC$19</definedName>
    <definedName name="A125882086A">Data16!$CA$1:$CA$10,Data16!$CA$11:$CA$19</definedName>
    <definedName name="A125882086A_Data">Data16!$CA$11:$CA$19</definedName>
    <definedName name="A125882086A_Latest">Data16!$CA$19</definedName>
    <definedName name="A125882090T">Data16!$HC$1:$HC$10,Data16!$HC$11:$HC$19</definedName>
    <definedName name="A125882090T_Data">Data16!$HC$11:$HC$19</definedName>
    <definedName name="A125882090T_Latest">Data16!$HC$19</definedName>
    <definedName name="A125882094A">Data17!$AA$1:$AA$10,Data17!$AA$11:$AA$19</definedName>
    <definedName name="A125882094A_Data">Data17!$AA$11:$AA$19</definedName>
    <definedName name="A125882094A_Latest">Data17!$AA$19</definedName>
    <definedName name="A125882098K">Data17!$BH$1:$BH$10,Data17!$BH$11:$BH$19</definedName>
    <definedName name="A125882098K_Data">Data17!$BH$11:$BH$19</definedName>
    <definedName name="A125882098K_Latest">Data17!$BH$19</definedName>
    <definedName name="A125882102R">Data16!$AT$1:$AT$10,Data16!$AT$11:$AT$19</definedName>
    <definedName name="A125882102R_Data">Data16!$AT$11:$AT$19</definedName>
    <definedName name="A125882102R_Latest">Data16!$AT$19</definedName>
    <definedName name="A125882106X">Data16!$DH$1:$DH$10,Data16!$DH$11:$DH$19</definedName>
    <definedName name="A125882106X_Data">Data16!$DH$11:$DH$19</definedName>
    <definedName name="A125882106X_Latest">Data16!$DH$19</definedName>
    <definedName name="A125882110R">Data15!$IB$1:$IB$10,Data15!$IB$11:$IB$19</definedName>
    <definedName name="A125882110R_Data">Data15!$IB$11:$IB$19</definedName>
    <definedName name="A125882110R_Latest">Data15!$IB$19</definedName>
    <definedName name="A125882114X">Data15!$GU$1:$GU$10,Data15!$GU$11:$GU$19</definedName>
    <definedName name="A125882114X_Data">Data15!$GU$11:$GU$19</definedName>
    <definedName name="A125882114X_Latest">Data15!$GU$19</definedName>
    <definedName name="A125882118J">Data16!$EU$1:$EU$10,Data16!$EU$11:$EU$19</definedName>
    <definedName name="A125882118J_Data">Data16!$EU$11:$EU$19</definedName>
    <definedName name="A125882118J_Latest">Data16!$EU$19</definedName>
    <definedName name="A125882122X">Data16!$DN$1:$DN$10,Data16!$DN$11:$DN$19</definedName>
    <definedName name="A125882122X_Data">Data16!$DN$11:$DN$19</definedName>
    <definedName name="A125882122X_Latest">Data16!$DN$19</definedName>
    <definedName name="A125882126J">Data16!$HI$1:$HI$10,Data16!$HI$11:$HI$19</definedName>
    <definedName name="A125882126J_Data">Data16!$HI$11:$HI$19</definedName>
    <definedName name="A125882126J_Latest">Data16!$HI$19</definedName>
    <definedName name="A125882130X">Data17!$BN$1:$BN$10,Data17!$BN$11:$BN$19</definedName>
    <definedName name="A125882130X_Data">Data17!$BN$11:$BN$19</definedName>
    <definedName name="A125882130X_Latest">Data17!$BN$19</definedName>
    <definedName name="A125882134J">Data17!$CU$1:$CU$10,Data17!$CU$11:$CU$19</definedName>
    <definedName name="A125882134J_Data">Data17!$CU$11:$CU$19</definedName>
    <definedName name="A125882134J_Latest">Data17!$CU$19</definedName>
    <definedName name="A125882138T">Data17!$EB$1:$EB$10,Data17!$EB$11:$EB$19</definedName>
    <definedName name="A125882138T_Data">Data17!$EB$11:$EB$19</definedName>
    <definedName name="A125882138T_Latest">Data17!$EB$19</definedName>
    <definedName name="A125882142J">Data16!$AZ$1:$AZ$10,Data16!$AZ$11:$AZ$19</definedName>
    <definedName name="A125882142J_Data">Data16!$AZ$11:$AZ$19</definedName>
    <definedName name="A125882142J_Latest">Data16!$AZ$19</definedName>
    <definedName name="A125882146T">Data16!$GB$1:$GB$10,Data16!$GB$11:$GB$19</definedName>
    <definedName name="A125882146T_Data">Data16!$GB$11:$GB$19</definedName>
    <definedName name="A125882146T_Latest">Data16!$GB$19</definedName>
    <definedName name="A125882150J">Data16!$IP$1:$IP$10,Data16!$IP$11:$IP$19</definedName>
    <definedName name="A125882150J_Data">Data16!$IP$11:$IP$19</definedName>
    <definedName name="A125882150J_Latest">Data16!$IP$19</definedName>
    <definedName name="A125882154T">Data17!$AG$1:$AG$10,Data17!$AG$11:$AG$19</definedName>
    <definedName name="A125882154T_Data">Data17!$AG$11:$AG$19</definedName>
    <definedName name="A125882154T_Latest">Data17!$AG$19</definedName>
    <definedName name="A125882158A">Data16!$S$1:$S$10,Data16!$S$11:$S$19</definedName>
    <definedName name="A125882158A_Data">Data16!$S$11:$S$19</definedName>
    <definedName name="A125882158A_Latest">Data16!$S$19</definedName>
    <definedName name="A125882162T">Data16!$CG$1:$CG$10,Data16!$CG$11:$CG$19</definedName>
    <definedName name="A125882162T_Data">Data16!$CG$11:$CG$19</definedName>
    <definedName name="A125882162T_Latest">Data16!$CG$19</definedName>
    <definedName name="A125882166A">Data15!$IH$1:$IH$10,Data15!$IH$11:$IH$19</definedName>
    <definedName name="A125882166A_Data">Data15!$IH$11:$IH$19</definedName>
    <definedName name="A125882166A_Latest">Data15!$IH$19</definedName>
    <definedName name="A125882170T">Data15!$HA$1:$HA$10,Data15!$HA$11:$HA$19</definedName>
    <definedName name="A125882170T_Data">Data15!$HA$11:$HA$19</definedName>
    <definedName name="A125882170T_Latest">Data15!$HA$19</definedName>
    <definedName name="A125882174A">Data16!$FA$1:$FA$10,Data16!$FA$11:$FA$19</definedName>
    <definedName name="A125882174A_Data">Data16!$FA$11:$FA$19</definedName>
    <definedName name="A125882174A_Latest">Data16!$FA$19</definedName>
    <definedName name="A125882178K">Data16!$DT$1:$DT$10,Data16!$DT$11:$DT$19</definedName>
    <definedName name="A125882178K_Data">Data16!$DT$11:$DT$19</definedName>
    <definedName name="A125882178K_Latest">Data16!$DT$19</definedName>
    <definedName name="A125882182A">Data16!$HO$1:$HO$10,Data16!$HO$11:$HO$19</definedName>
    <definedName name="A125882182A_Data">Data16!$HO$11:$HO$19</definedName>
    <definedName name="A125882182A_Latest">Data16!$HO$19</definedName>
    <definedName name="A125882186K">Data17!$BT$1:$BT$10,Data17!$BT$11:$BT$19</definedName>
    <definedName name="A125882186K_Data">Data17!$BT$11:$BT$19</definedName>
    <definedName name="A125882186K_Latest">Data17!$BT$19</definedName>
    <definedName name="A125882190A">Data17!$DA$1:$DA$10,Data17!$DA$11:$DA$19</definedName>
    <definedName name="A125882190A_Data">Data17!$DA$11:$DA$19</definedName>
    <definedName name="A125882190A_Latest">Data17!$DA$19</definedName>
    <definedName name="A125882194K">Data17!$EH$1:$EH$10,Data17!$EH$11:$EH$19</definedName>
    <definedName name="A125882194K_Data">Data17!$EH$11:$EH$19</definedName>
    <definedName name="A125882194K_Latest">Data17!$EH$19</definedName>
    <definedName name="A125882198V">Data16!$BF$1:$BF$10,Data16!$BF$11:$BF$19</definedName>
    <definedName name="A125882198V_Data">Data16!$BF$11:$BF$19</definedName>
    <definedName name="A125882198V_Latest">Data16!$BF$19</definedName>
    <definedName name="A125882202X">Data16!$GH$1:$GH$10,Data16!$GH$11:$GH$19</definedName>
    <definedName name="A125882202X_Data">Data16!$GH$11:$GH$19</definedName>
    <definedName name="A125882202X_Latest">Data16!$GH$19</definedName>
    <definedName name="A125882206J">Data17!$F$1:$F$10,Data17!$F$11:$F$19</definedName>
    <definedName name="A125882206J_Data">Data17!$F$11:$F$19</definedName>
    <definedName name="A125882206J_Latest">Data17!$F$19</definedName>
    <definedName name="A125882210X">Data17!$AM$1:$AM$10,Data17!$AM$11:$AM$19</definedName>
    <definedName name="A125882210X_Data">Data17!$AM$11:$AM$19</definedName>
    <definedName name="A125882210X_Latest">Data17!$AM$19</definedName>
    <definedName name="A125882214J">Data16!$Y$1:$Y$10,Data16!$Y$11:$Y$19</definedName>
    <definedName name="A125882214J_Data">Data16!$Y$11:$Y$19</definedName>
    <definedName name="A125882214J_Latest">Data16!$Y$19</definedName>
    <definedName name="A125882218T">Data16!$CM$1:$CM$10,Data16!$CM$11:$CM$19</definedName>
    <definedName name="A125882218T_Data">Data16!$CM$11:$CM$19</definedName>
    <definedName name="A125882218T_Latest">Data16!$CM$19</definedName>
    <definedName name="A125882222J">Data15!$IK$1:$IK$10,Data15!$IK$11:$IK$19</definedName>
    <definedName name="A125882222J_Data">Data15!$IK$11:$IK$19</definedName>
    <definedName name="A125882222J_Latest">Data15!$IK$19</definedName>
    <definedName name="A125882226T">Data15!$HD$1:$HD$10,Data15!$HD$11:$HD$19</definedName>
    <definedName name="A125882226T_Data">Data15!$HD$11:$HD$19</definedName>
    <definedName name="A125882226T_Latest">Data15!$HD$19</definedName>
    <definedName name="A125882230J">Data16!$FD$1:$FD$10,Data16!$FD$11:$FD$19</definedName>
    <definedName name="A125882230J_Data">Data16!$FD$11:$FD$19</definedName>
    <definedName name="A125882230J_Latest">Data16!$FD$19</definedName>
    <definedName name="A125882234T">Data16!$DW$1:$DW$10,Data16!$DW$11:$DW$19</definedName>
    <definedName name="A125882234T_Data">Data16!$DW$11:$DW$19</definedName>
    <definedName name="A125882234T_Latest">Data16!$DW$19</definedName>
    <definedName name="A125882238A">Data16!$HR$1:$HR$10,Data16!$HR$11:$HR$19</definedName>
    <definedName name="A125882238A_Data">Data16!$HR$11:$HR$19</definedName>
    <definedName name="A125882238A_Latest">Data16!$HR$19</definedName>
    <definedName name="A125882242T">Data17!$BW$1:$BW$10,Data17!$BW$11:$BW$19</definedName>
    <definedName name="A125882242T_Data">Data17!$BW$11:$BW$19</definedName>
    <definedName name="A125882242T_Latest">Data17!$BW$19</definedName>
    <definedName name="A125882246A">Data17!$DD$1:$DD$10,Data17!$DD$11:$DD$19</definedName>
    <definedName name="A125882246A_Data">Data17!$DD$11:$DD$19</definedName>
    <definedName name="A125882246A_Latest">Data17!$DD$19</definedName>
    <definedName name="A125882250T">Data17!$EK$1:$EK$10,Data17!$EK$11:$EK$19</definedName>
    <definedName name="A125882250T_Data">Data17!$EK$11:$EK$19</definedName>
    <definedName name="A125882250T_Latest">Data17!$EK$19</definedName>
    <definedName name="A125882254A">Data16!$BI$1:$BI$10,Data16!$BI$11:$BI$19</definedName>
    <definedName name="A125882254A_Data">Data16!$BI$11:$BI$19</definedName>
    <definedName name="A125882254A_Latest">Data16!$BI$19</definedName>
    <definedName name="A125882258K">Data16!$GK$1:$GK$10,Data16!$GK$11:$GK$19</definedName>
    <definedName name="A125882258K_Data">Data16!$GK$11:$GK$19</definedName>
    <definedName name="A125882258K_Latest">Data16!$GK$19</definedName>
    <definedName name="A125882262A">Data17!$I$1:$I$10,Data17!$I$11:$I$19</definedName>
    <definedName name="A125882262A_Data">Data17!$I$11:$I$19</definedName>
    <definedName name="A125882262A_Latest">Data17!$I$19</definedName>
    <definedName name="A125882266K">Data17!$AP$1:$AP$10,Data17!$AP$11:$AP$19</definedName>
    <definedName name="A125882266K_Data">Data17!$AP$11:$AP$19</definedName>
    <definedName name="A125882266K_Latest">Data17!$AP$19</definedName>
    <definedName name="A125882270A">Data16!$AB$1:$AB$10,Data16!$AB$11:$AB$19</definedName>
    <definedName name="A125882270A_Data">Data16!$AB$11:$AB$19</definedName>
    <definedName name="A125882270A_Latest">Data16!$AB$19</definedName>
    <definedName name="A125882274K">Data16!$CP$1:$CP$10,Data16!$CP$11:$CP$19</definedName>
    <definedName name="A125882274K_Data">Data16!$CP$11:$CP$19</definedName>
    <definedName name="A125882274K_Latest">Data16!$CP$19</definedName>
    <definedName name="A125882278V">Data16!$J$1:$J$10,Data16!$J$11:$J$19</definedName>
    <definedName name="A125882278V_Data">Data16!$J$11:$J$19</definedName>
    <definedName name="A125882278V_Latest">Data16!$J$19</definedName>
    <definedName name="A125882282K">Data15!$HS$1:$HS$10,Data15!$HS$11:$HS$19</definedName>
    <definedName name="A125882282K_Data">Data15!$HS$11:$HS$19</definedName>
    <definedName name="A125882282K_Latest">Data15!$HS$19</definedName>
    <definedName name="A125882286V">Data16!$FS$1:$FS$10,Data16!$FS$11:$FS$19</definedName>
    <definedName name="A125882286V_Data">Data16!$FS$11:$FS$19</definedName>
    <definedName name="A125882286V_Latest">Data16!$FS$19</definedName>
    <definedName name="A125882290K">Data16!$EL$1:$EL$10,Data16!$EL$11:$EL$19</definedName>
    <definedName name="A125882290K_Data">Data16!$EL$11:$EL$19</definedName>
    <definedName name="A125882290K_Latest">Data16!$EL$19</definedName>
    <definedName name="A125882294V">Data16!$IG$1:$IG$10,Data16!$IG$11:$IG$19</definedName>
    <definedName name="A125882294V_Data">Data16!$IG$11:$IG$19</definedName>
    <definedName name="A125882294V_Latest">Data16!$IG$19</definedName>
    <definedName name="A125882298C">Data17!$CL$1:$CL$10,Data17!$CL$11:$CL$19</definedName>
    <definedName name="A125882298C_Data">Data17!$CL$11:$CL$19</definedName>
    <definedName name="A125882298C_Latest">Data17!$CL$19</definedName>
    <definedName name="A125882302J">Data17!$DS$1:$DS$10,Data17!$DS$11:$DS$19</definedName>
    <definedName name="A125882302J_Data">Data17!$DS$11:$DS$19</definedName>
    <definedName name="A125882302J_Latest">Data17!$DS$19</definedName>
    <definedName name="A125882306T">Data17!$EZ$1:$EZ$10,Data17!$EZ$11:$EZ$19</definedName>
    <definedName name="A125882306T_Data">Data17!$EZ$11:$EZ$19</definedName>
    <definedName name="A125882306T_Latest">Data17!$EZ$19</definedName>
    <definedName name="A125882310J">Data16!$BX$1:$BX$10,Data16!$BX$11:$BX$19</definedName>
    <definedName name="A125882310J_Data">Data16!$BX$11:$BX$19</definedName>
    <definedName name="A125882310J_Latest">Data16!$BX$19</definedName>
    <definedName name="A125882314T">Data16!$GZ$1:$GZ$10,Data16!$GZ$11:$GZ$19</definedName>
    <definedName name="A125882314T_Data">Data16!$GZ$11:$GZ$19</definedName>
    <definedName name="A125882314T_Latest">Data16!$GZ$19</definedName>
    <definedName name="A125882318A">Data17!$X$1:$X$10,Data17!$X$11:$X$19</definedName>
    <definedName name="A125882318A_Data">Data17!$X$11:$X$19</definedName>
    <definedName name="A125882318A_Latest">Data17!$X$19</definedName>
    <definedName name="A125882322T">Data17!$BE$1:$BE$10,Data17!$BE$11:$BE$19</definedName>
    <definedName name="A125882322T_Data">Data17!$BE$11:$BE$19</definedName>
    <definedName name="A125882322T_Latest">Data17!$BE$19</definedName>
    <definedName name="A125882326A">Data16!$AQ$1:$AQ$10,Data16!$AQ$11:$AQ$19</definedName>
    <definedName name="A125882326A_Data">Data16!$AQ$11:$AQ$19</definedName>
    <definedName name="A125882326A_Latest">Data16!$AQ$19</definedName>
    <definedName name="A125882330T">Data16!$DE$1:$DE$10,Data16!$DE$11:$DE$19</definedName>
    <definedName name="A125882330T_Data">Data16!$DE$11:$DE$19</definedName>
    <definedName name="A125882330T_Latest">Data16!$DE$19</definedName>
    <definedName name="A125882334A">Data15!$HY$1:$HY$10,Data15!$HY$11:$HY$19</definedName>
    <definedName name="A125882334A_Data">Data15!$HY$11:$HY$19</definedName>
    <definedName name="A125882334A_Latest">Data15!$HY$19</definedName>
    <definedName name="A125882338K">Data15!$GR$1:$GR$10,Data15!$GR$11:$GR$19</definedName>
    <definedName name="A125882338K_Data">Data15!$GR$11:$GR$19</definedName>
    <definedName name="A125882338K_Latest">Data15!$GR$19</definedName>
    <definedName name="A125882342A">Data16!$ER$1:$ER$10,Data16!$ER$11:$ER$19</definedName>
    <definedName name="A125882342A_Data">Data16!$ER$11:$ER$19</definedName>
    <definedName name="A125882342A_Latest">Data16!$ER$19</definedName>
    <definedName name="A125882346K">Data16!$DK$1:$DK$10,Data16!$DK$11:$DK$19</definedName>
    <definedName name="A125882346K_Data">Data16!$DK$11:$DK$19</definedName>
    <definedName name="A125882346K_Latest">Data16!$DK$19</definedName>
    <definedName name="A125882350A">Data16!$HF$1:$HF$10,Data16!$HF$11:$HF$19</definedName>
    <definedName name="A125882350A_Data">Data16!$HF$11:$HF$19</definedName>
    <definedName name="A125882350A_Latest">Data16!$HF$19</definedName>
    <definedName name="A125882354K">Data17!$BK$1:$BK$10,Data17!$BK$11:$BK$19</definedName>
    <definedName name="A125882354K_Data">Data17!$BK$11:$BK$19</definedName>
    <definedName name="A125882354K_Latest">Data17!$BK$19</definedName>
    <definedName name="A125882358V">Data17!$CR$1:$CR$10,Data17!$CR$11:$CR$19</definedName>
    <definedName name="A125882358V_Data">Data17!$CR$11:$CR$19</definedName>
    <definedName name="A125882358V_Latest">Data17!$CR$19</definedName>
    <definedName name="A125882362K">Data17!$DY$1:$DY$10,Data17!$DY$11:$DY$19</definedName>
    <definedName name="A125882362K_Data">Data17!$DY$11:$DY$19</definedName>
    <definedName name="A125882362K_Latest">Data17!$DY$19</definedName>
    <definedName name="A125882366V">Data16!$AW$1:$AW$10,Data16!$AW$11:$AW$19</definedName>
    <definedName name="A125882366V_Data">Data16!$AW$11:$AW$19</definedName>
    <definedName name="A125882366V_Latest">Data16!$AW$19</definedName>
    <definedName name="A125882370K">Data16!$FY$1:$FY$10,Data16!$FY$11:$FY$19</definedName>
    <definedName name="A125882370K_Data">Data16!$FY$11:$FY$19</definedName>
    <definedName name="A125882370K_Latest">Data16!$FY$19</definedName>
    <definedName name="A125882374V">Data16!$IM$1:$IM$10,Data16!$IM$11:$IM$19</definedName>
    <definedName name="A125882374V_Data">Data16!$IM$11:$IM$19</definedName>
    <definedName name="A125882374V_Latest">Data16!$IM$19</definedName>
    <definedName name="A125882378C">Data17!$AD$1:$AD$10,Data17!$AD$11:$AD$19</definedName>
    <definedName name="A125882378C_Data">Data17!$AD$11:$AD$19</definedName>
    <definedName name="A125882378C_Latest">Data17!$AD$19</definedName>
    <definedName name="A125882382V">Data16!$P$1:$P$10,Data16!$P$11:$P$19</definedName>
    <definedName name="A125882382V_Data">Data16!$P$11:$P$19</definedName>
    <definedName name="A125882382V_Latest">Data16!$P$19</definedName>
    <definedName name="A125882386C">Data16!$CD$1:$CD$10,Data16!$CD$11:$CD$19</definedName>
    <definedName name="A125882386C_Data">Data16!$CD$11:$CD$19</definedName>
    <definedName name="A125882386C_Latest">Data16!$CD$19</definedName>
    <definedName name="A125882390V">Data17!$HK$1:$HK$10,Data17!$HK$11:$HK$19</definedName>
    <definedName name="A125882390V_Data">Data17!$HK$11:$HK$19</definedName>
    <definedName name="A125882390V_Latest">Data17!$HK$19</definedName>
    <definedName name="A125882394C">Data17!$GD$1:$GD$10,Data17!$GD$11:$GD$19</definedName>
    <definedName name="A125882394C_Data">Data17!$GD$11:$GD$19</definedName>
    <definedName name="A125882394C_Latest">Data17!$GD$19</definedName>
    <definedName name="A125882398L">Data18!$ED$1:$ED$10,Data18!$ED$11:$ED$19</definedName>
    <definedName name="A125882398L_Data">Data18!$ED$11:$ED$19</definedName>
    <definedName name="A125882398L_Latest">Data18!$ED$19</definedName>
    <definedName name="A125882402T">Data18!$CW$1:$CW$10,Data18!$CW$11:$CW$19</definedName>
    <definedName name="A125882402T_Data">Data18!$CW$11:$CW$19</definedName>
    <definedName name="A125882402T_Latest">Data18!$CW$19</definedName>
    <definedName name="A125882406A">Data18!$GR$1:$GR$10,Data18!$GR$11:$GR$19</definedName>
    <definedName name="A125882406A_Data">Data18!$GR$11:$GR$19</definedName>
    <definedName name="A125882406A_Latest">Data18!$GR$19</definedName>
    <definedName name="A125882410T">Data19!$AW$1:$AW$10,Data19!$AW$11:$AW$19</definedName>
    <definedName name="A125882410T_Data">Data19!$AW$11:$AW$19</definedName>
    <definedName name="A125882410T_Latest">Data19!$AW$19</definedName>
    <definedName name="A125882414A">Data19!$CD$1:$CD$10,Data19!$CD$11:$CD$19</definedName>
    <definedName name="A125882414A_Data">Data19!$CD$11:$CD$19</definedName>
    <definedName name="A125882414A_Latest">Data19!$CD$19</definedName>
    <definedName name="A125882418K">Data19!$DK$1:$DK$10,Data19!$DK$11:$DK$19</definedName>
    <definedName name="A125882418K_Data">Data19!$DK$11:$DK$19</definedName>
    <definedName name="A125882418K_Latest">Data19!$DK$19</definedName>
    <definedName name="A125882422A">Data18!$AI$1:$AI$10,Data18!$AI$11:$AI$19</definedName>
    <definedName name="A125882422A_Data">Data18!$AI$11:$AI$19</definedName>
    <definedName name="A125882422A_Latest">Data18!$AI$19</definedName>
    <definedName name="A125882426K">Data18!$FK$1:$FK$10,Data18!$FK$11:$FK$19</definedName>
    <definedName name="A125882426K_Data">Data18!$FK$11:$FK$19</definedName>
    <definedName name="A125882426K_Latest">Data18!$FK$19</definedName>
    <definedName name="A125882430A">Data18!$HY$1:$HY$10,Data18!$HY$11:$HY$19</definedName>
    <definedName name="A125882430A_Data">Data18!$HY$11:$HY$19</definedName>
    <definedName name="A125882430A_Latest">Data18!$HY$19</definedName>
    <definedName name="A125882434K">Data19!$P$1:$P$10,Data19!$P$11:$P$19</definedName>
    <definedName name="A125882434K_Data">Data19!$P$11:$P$19</definedName>
    <definedName name="A125882434K_Latest">Data19!$P$19</definedName>
    <definedName name="A125882438V">Data18!$B$1:$B$10,Data18!$B$11:$B$19</definedName>
    <definedName name="A125882438V_Data">Data18!$B$11:$B$19</definedName>
    <definedName name="A125882438V_Latest">Data18!$B$19</definedName>
    <definedName name="A125882442K">Data18!$BP$1:$BP$10,Data18!$BP$11:$BP$19</definedName>
    <definedName name="A125882442K_Data">Data18!$BP$11:$BP$19</definedName>
    <definedName name="A125882442K_Latest">Data18!$BP$19</definedName>
    <definedName name="A125882446V">Data17!$GS$1:$GS$10,Data17!$GS$11:$GS$19</definedName>
    <definedName name="A125882446V_Data">Data17!$GS$11:$GS$19</definedName>
    <definedName name="A125882446V_Latest">Data17!$GS$19</definedName>
    <definedName name="A125882450K">Data17!$FL$1:$FL$10,Data17!$FL$11:$FL$19</definedName>
    <definedName name="A125882450K_Data">Data17!$FL$11:$FL$19</definedName>
    <definedName name="A125882450K_Latest">Data17!$FL$19</definedName>
    <definedName name="A125882454V">Data18!$DL$1:$DL$10,Data18!$DL$11:$DL$19</definedName>
    <definedName name="A125882454V_Data">Data18!$DL$11:$DL$19</definedName>
    <definedName name="A125882454V_Latest">Data18!$DL$19</definedName>
    <definedName name="A125882458C">Data18!$CE$1:$CE$10,Data18!$CE$11:$CE$19</definedName>
    <definedName name="A125882458C_Data">Data18!$CE$11:$CE$19</definedName>
    <definedName name="A125882458C_Latest">Data18!$CE$19</definedName>
    <definedName name="A125882462V">Data18!$FZ$1:$FZ$10,Data18!$FZ$11:$FZ$19</definedName>
    <definedName name="A125882462V_Data">Data18!$FZ$11:$FZ$19</definedName>
    <definedName name="A125882462V_Latest">Data18!$FZ$19</definedName>
    <definedName name="A125882466C">Data19!$AE$1:$AE$10,Data19!$AE$11:$AE$19</definedName>
    <definedName name="A125882466C_Data">Data19!$AE$11:$AE$19</definedName>
    <definedName name="A125882466C_Latest">Data19!$AE$19</definedName>
    <definedName name="A125882470V">Data19!$BL$1:$BL$10,Data19!$BL$11:$BL$19</definedName>
    <definedName name="A125882470V_Data">Data19!$BL$11:$BL$19</definedName>
    <definedName name="A125882470V_Latest">Data19!$BL$19</definedName>
    <definedName name="A125882474C">Data19!$CS$1:$CS$10,Data19!$CS$11:$CS$19</definedName>
    <definedName name="A125882474C_Data">Data19!$CS$11:$CS$19</definedName>
    <definedName name="A125882474C_Latest">Data19!$CS$19</definedName>
    <definedName name="A125882478L">Data18!$Q$1:$Q$10,Data18!$Q$11:$Q$19</definedName>
    <definedName name="A125882478L_Data">Data18!$Q$11:$Q$19</definedName>
    <definedName name="A125882478L_Latest">Data18!$Q$19</definedName>
    <definedName name="A125882482C">Data18!$ES$1:$ES$10,Data18!$ES$11:$ES$19</definedName>
    <definedName name="A125882482C_Data">Data18!$ES$11:$ES$19</definedName>
    <definedName name="A125882482C_Latest">Data18!$ES$19</definedName>
    <definedName name="A125882486L">Data18!$HG$1:$HG$10,Data18!$HG$11:$HG$19</definedName>
    <definedName name="A125882486L_Data">Data18!$HG$11:$HG$19</definedName>
    <definedName name="A125882486L_Latest">Data18!$HG$19</definedName>
    <definedName name="A125882490C">Data18!$IN$1:$IN$10,Data18!$IN$11:$IN$19</definedName>
    <definedName name="A125882490C_Data">Data18!$IN$11:$IN$19</definedName>
    <definedName name="A125882490C_Latest">Data18!$IN$19</definedName>
    <definedName name="A125882494L">Data17!$HZ$1:$HZ$10,Data17!$HZ$11:$HZ$19</definedName>
    <definedName name="A125882494L_Data">Data17!$HZ$11:$HZ$19</definedName>
    <definedName name="A125882494L_Latest">Data17!$HZ$19</definedName>
    <definedName name="A125882498W">Data18!$AX$1:$AX$10,Data18!$AX$11:$AX$19</definedName>
    <definedName name="A125882498W_Data">Data18!$AX$11:$AX$19</definedName>
    <definedName name="A125882498W_Latest">Data18!$AX$19</definedName>
    <definedName name="A125882502A">Data17!$HB$1:$HB$10,Data17!$HB$11:$HB$19</definedName>
    <definedName name="A125882502A_Data">Data17!$HB$11:$HB$19</definedName>
    <definedName name="A125882502A_Latest">Data17!$HB$19</definedName>
    <definedName name="A125882506K">Data17!$FU$1:$FU$10,Data17!$FU$11:$FU$19</definedName>
    <definedName name="A125882506K_Data">Data17!$FU$11:$FU$19</definedName>
    <definedName name="A125882506K_Latest">Data17!$FU$19</definedName>
    <definedName name="A125882510A">Data18!$DU$1:$DU$10,Data18!$DU$11:$DU$19</definedName>
    <definedName name="A125882510A_Data">Data18!$DU$11:$DU$19</definedName>
    <definedName name="A125882510A_Latest">Data18!$DU$19</definedName>
    <definedName name="A125882514K">Data18!$CN$1:$CN$10,Data18!$CN$11:$CN$19</definedName>
    <definedName name="A125882514K_Data">Data18!$CN$11:$CN$19</definedName>
    <definedName name="A125882514K_Latest">Data18!$CN$19</definedName>
    <definedName name="A125882518V">Data18!$GI$1:$GI$10,Data18!$GI$11:$GI$19</definedName>
    <definedName name="A125882518V_Data">Data18!$GI$11:$GI$19</definedName>
    <definedName name="A125882518V_Latest">Data18!$GI$19</definedName>
    <definedName name="A125882522K">Data19!$AN$1:$AN$10,Data19!$AN$11:$AN$19</definedName>
    <definedName name="A125882522K_Data">Data19!$AN$11:$AN$19</definedName>
    <definedName name="A125882522K_Latest">Data19!$AN$19</definedName>
    <definedName name="A125882526V">Data19!$BU$1:$BU$10,Data19!$BU$11:$BU$19</definedName>
    <definedName name="A125882526V_Data">Data19!$BU$11:$BU$19</definedName>
    <definedName name="A125882526V_Latest">Data19!$BU$19</definedName>
    <definedName name="A125882530K">Data19!$DB$1:$DB$10,Data19!$DB$11:$DB$19</definedName>
    <definedName name="A125882530K_Data">Data19!$DB$11:$DB$19</definedName>
    <definedName name="A125882530K_Latest">Data19!$DB$19</definedName>
    <definedName name="A125882534V">Data18!$Z$1:$Z$10,Data18!$Z$11:$Z$19</definedName>
    <definedName name="A125882534V_Data">Data18!$Z$11:$Z$19</definedName>
    <definedName name="A125882534V_Latest">Data18!$Z$19</definedName>
    <definedName name="A125882538C">Data18!$FB$1:$FB$10,Data18!$FB$11:$FB$19</definedName>
    <definedName name="A125882538C_Data">Data18!$FB$11:$FB$19</definedName>
    <definedName name="A125882538C_Latest">Data18!$FB$19</definedName>
    <definedName name="A125882542V">Data18!$HP$1:$HP$10,Data18!$HP$11:$HP$19</definedName>
    <definedName name="A125882542V_Data">Data18!$HP$11:$HP$19</definedName>
    <definedName name="A125882542V_Latest">Data18!$HP$19</definedName>
    <definedName name="A125882546C">Data19!$G$1:$G$10,Data19!$G$11:$G$19</definedName>
    <definedName name="A125882546C_Data">Data19!$G$11:$G$19</definedName>
    <definedName name="A125882546C_Latest">Data19!$G$19</definedName>
    <definedName name="A125882550V">Data17!$II$1:$II$10,Data17!$II$11:$II$19</definedName>
    <definedName name="A125882550V_Data">Data17!$II$11:$II$19</definedName>
    <definedName name="A125882550V_Latest">Data17!$II$19</definedName>
    <definedName name="A125882554C">Data18!$BG$1:$BG$10,Data18!$BG$11:$BG$19</definedName>
    <definedName name="A125882554C_Data">Data18!$BG$11:$BG$19</definedName>
    <definedName name="A125882554C_Latest">Data18!$BG$19</definedName>
    <definedName name="A125882558L">Data17!$HE$1:$HE$10,Data17!$HE$11:$HE$19</definedName>
    <definedName name="A125882558L_Data">Data17!$HE$11:$HE$19</definedName>
    <definedName name="A125882558L_Latest">Data17!$HE$19</definedName>
    <definedName name="A125882562C">Data17!$FX$1:$FX$10,Data17!$FX$11:$FX$19</definedName>
    <definedName name="A125882562C_Data">Data17!$FX$11:$FX$19</definedName>
    <definedName name="A125882562C_Latest">Data17!$FX$19</definedName>
    <definedName name="A125882566L">Data18!$DX$1:$DX$10,Data18!$DX$11:$DX$19</definedName>
    <definedName name="A125882566L_Data">Data18!$DX$11:$DX$19</definedName>
    <definedName name="A125882566L_Latest">Data18!$DX$19</definedName>
    <definedName name="A125882570C">Data18!$CQ$1:$CQ$10,Data18!$CQ$11:$CQ$19</definedName>
    <definedName name="A125882570C_Data">Data18!$CQ$11:$CQ$19</definedName>
    <definedName name="A125882570C_Latest">Data18!$CQ$19</definedName>
    <definedName name="A125882574L">Data18!$GL$1:$GL$10,Data18!$GL$11:$GL$19</definedName>
    <definedName name="A125882574L_Data">Data18!$GL$11:$GL$19</definedName>
    <definedName name="A125882574L_Latest">Data18!$GL$19</definedName>
    <definedName name="A125882578W">Data19!$AQ$1:$AQ$10,Data19!$AQ$11:$AQ$19</definedName>
    <definedName name="A125882578W_Data">Data19!$AQ$11:$AQ$19</definedName>
    <definedName name="A125882578W_Latest">Data19!$AQ$19</definedName>
    <definedName name="A125882582L">Data19!$BX$1:$BX$10,Data19!$BX$11:$BX$19</definedName>
    <definedName name="A125882582L_Data">Data19!$BX$11:$BX$19</definedName>
    <definedName name="A125882582L_Latest">Data19!$BX$19</definedName>
    <definedName name="A125882586W">Data19!$DE$1:$DE$10,Data19!$DE$11:$DE$19</definedName>
    <definedName name="A125882586W_Data">Data19!$DE$11:$DE$19</definedName>
    <definedName name="A125882586W_Latest">Data19!$DE$19</definedName>
    <definedName name="A125882590L">Data18!$AC$1:$AC$10,Data18!$AC$11:$AC$19</definedName>
    <definedName name="A125882590L_Data">Data18!$AC$11:$AC$19</definedName>
    <definedName name="A125882590L_Latest">Data18!$AC$19</definedName>
    <definedName name="A125882594W">Data18!$FE$1:$FE$10,Data18!$FE$11:$FE$19</definedName>
    <definedName name="A125882594W_Data">Data18!$FE$11:$FE$19</definedName>
    <definedName name="A125882594W_Latest">Data18!$FE$19</definedName>
    <definedName name="A125882598F">Data18!$HS$1:$HS$10,Data18!$HS$11:$HS$19</definedName>
    <definedName name="A125882598F_Data">Data18!$HS$11:$HS$19</definedName>
    <definedName name="A125882598F_Latest">Data18!$HS$19</definedName>
    <definedName name="A125882602K">Data19!$J$1:$J$10,Data19!$J$11:$J$19</definedName>
    <definedName name="A125882602K_Data">Data19!$J$11:$J$19</definedName>
    <definedName name="A125882602K_Latest">Data19!$J$19</definedName>
    <definedName name="A125882606V">Data17!$IL$1:$IL$10,Data17!$IL$11:$IL$19</definedName>
    <definedName name="A125882606V_Data">Data17!$IL$11:$IL$19</definedName>
    <definedName name="A125882606V_Latest">Data17!$IL$19</definedName>
    <definedName name="A125882610K">Data18!$BJ$1:$BJ$10,Data18!$BJ$11:$BJ$19</definedName>
    <definedName name="A125882610K_Data">Data18!$BJ$11:$BJ$19</definedName>
    <definedName name="A125882610K_Latest">Data18!$BJ$19</definedName>
    <definedName name="A125882614V">Data17!$HH$1:$HH$10,Data17!$HH$11:$HH$19</definedName>
    <definedName name="A125882614V_Data">Data17!$HH$11:$HH$19</definedName>
    <definedName name="A125882614V_Latest">Data17!$HH$19</definedName>
    <definedName name="A125882618C">Data17!$GA$1:$GA$10,Data17!$GA$11:$GA$19</definedName>
    <definedName name="A125882618C_Data">Data17!$GA$11:$GA$19</definedName>
    <definedName name="A125882618C_Latest">Data17!$GA$19</definedName>
    <definedName name="A125882622V">Data18!$EA$1:$EA$10,Data18!$EA$11:$EA$19</definedName>
    <definedName name="A125882622V_Data">Data18!$EA$11:$EA$19</definedName>
    <definedName name="A125882622V_Latest">Data18!$EA$19</definedName>
    <definedName name="A125882626C">Data18!$CT$1:$CT$10,Data18!$CT$11:$CT$19</definedName>
    <definedName name="A125882626C_Data">Data18!$CT$11:$CT$19</definedName>
    <definedName name="A125882626C_Latest">Data18!$CT$19</definedName>
    <definedName name="A125882630V">Data18!$GO$1:$GO$10,Data18!$GO$11:$GO$19</definedName>
    <definedName name="A125882630V_Data">Data18!$GO$11:$GO$19</definedName>
    <definedName name="A125882630V_Latest">Data18!$GO$19</definedName>
    <definedName name="A125882634C">Data19!$AT$1:$AT$10,Data19!$AT$11:$AT$19</definedName>
    <definedName name="A125882634C_Data">Data19!$AT$11:$AT$19</definedName>
    <definedName name="A125882634C_Latest">Data19!$AT$19</definedName>
    <definedName name="A125882638L">Data19!$CA$1:$CA$10,Data19!$CA$11:$CA$19</definedName>
    <definedName name="A125882638L_Data">Data19!$CA$11:$CA$19</definedName>
    <definedName name="A125882638L_Latest">Data19!$CA$19</definedName>
    <definedName name="A125882642C">Data19!$DH$1:$DH$10,Data19!$DH$11:$DH$19</definedName>
    <definedName name="A125882642C_Data">Data19!$DH$11:$DH$19</definedName>
    <definedName name="A125882642C_Latest">Data19!$DH$19</definedName>
    <definedName name="A125882646L">Data18!$AF$1:$AF$10,Data18!$AF$11:$AF$19</definedName>
    <definedName name="A125882646L_Data">Data18!$AF$11:$AF$19</definedName>
    <definedName name="A125882646L_Latest">Data18!$AF$19</definedName>
    <definedName name="A125882650C">Data18!$FH$1:$FH$10,Data18!$FH$11:$FH$19</definedName>
    <definedName name="A125882650C_Data">Data18!$FH$11:$FH$19</definedName>
    <definedName name="A125882650C_Latest">Data18!$FH$19</definedName>
    <definedName name="A125882654L">Data18!$HV$1:$HV$10,Data18!$HV$11:$HV$19</definedName>
    <definedName name="A125882654L_Data">Data18!$HV$11:$HV$19</definedName>
    <definedName name="A125882654L_Latest">Data18!$HV$19</definedName>
    <definedName name="A125882658W">Data19!$M$1:$M$10,Data19!$M$11:$M$19</definedName>
    <definedName name="A125882658W_Data">Data19!$M$11:$M$19</definedName>
    <definedName name="A125882658W_Latest">Data19!$M$19</definedName>
    <definedName name="A125882662L">Data17!$IO$1:$IO$10,Data17!$IO$11:$IO$19</definedName>
    <definedName name="A125882662L_Data">Data17!$IO$11:$IO$19</definedName>
    <definedName name="A125882662L_Latest">Data17!$IO$19</definedName>
    <definedName name="A125882666W">Data18!$BM$1:$BM$10,Data18!$BM$11:$BM$19</definedName>
    <definedName name="A125882666W_Data">Data18!$BM$11:$BM$19</definedName>
    <definedName name="A125882666W_Latest">Data18!$BM$19</definedName>
    <definedName name="A125882670L">Data17!$HQ$1:$HQ$10,Data17!$HQ$11:$HQ$19</definedName>
    <definedName name="A125882670L_Data">Data17!$HQ$11:$HQ$19</definedName>
    <definedName name="A125882670L_Latest">Data17!$HQ$19</definedName>
    <definedName name="A125882674W">Data17!$GJ$1:$GJ$10,Data17!$GJ$11:$GJ$19</definedName>
    <definedName name="A125882674W_Data">Data17!$GJ$11:$GJ$19</definedName>
    <definedName name="A125882674W_Latest">Data17!$GJ$19</definedName>
    <definedName name="A125882678F">Data18!$EJ$1:$EJ$10,Data18!$EJ$11:$EJ$19</definedName>
    <definedName name="A125882678F_Data">Data18!$EJ$11:$EJ$19</definedName>
    <definedName name="A125882678F_Latest">Data18!$EJ$19</definedName>
    <definedName name="A125882682W">Data18!$DC$1:$DC$10,Data18!$DC$11:$DC$19</definedName>
    <definedName name="A125882682W_Data">Data18!$DC$11:$DC$19</definedName>
    <definedName name="A125882682W_Latest">Data18!$DC$19</definedName>
    <definedName name="A125882686F">Data18!$GX$1:$GX$10,Data18!$GX$11:$GX$19</definedName>
    <definedName name="A125882686F_Data">Data18!$GX$11:$GX$19</definedName>
    <definedName name="A125882686F_Latest">Data18!$GX$19</definedName>
    <definedName name="A125882690W">Data19!$BC$1:$BC$10,Data19!$BC$11:$BC$19</definedName>
    <definedName name="A125882690W_Data">Data19!$BC$11:$BC$19</definedName>
    <definedName name="A125882690W_Latest">Data19!$BC$19</definedName>
    <definedName name="A125882694F">Data19!$CJ$1:$CJ$10,Data19!$CJ$11:$CJ$19</definedName>
    <definedName name="A125882694F_Data">Data19!$CJ$11:$CJ$19</definedName>
    <definedName name="A125882694F_Latest">Data19!$CJ$19</definedName>
    <definedName name="A125882698R">Data19!$DQ$1:$DQ$10,Data19!$DQ$11:$DQ$19</definedName>
    <definedName name="A125882698R_Data">Data19!$DQ$11:$DQ$19</definedName>
    <definedName name="A125882698R_Latest">Data19!$DQ$19</definedName>
    <definedName name="A125882702V">Data18!$AO$1:$AO$10,Data18!$AO$11:$AO$19</definedName>
    <definedName name="A125882702V_Data">Data18!$AO$11:$AO$19</definedName>
    <definedName name="A125882702V_Latest">Data18!$AO$19</definedName>
    <definedName name="A125882706C">Data18!$FQ$1:$FQ$10,Data18!$FQ$11:$FQ$19</definedName>
    <definedName name="A125882706C_Data">Data18!$FQ$11:$FQ$19</definedName>
    <definedName name="A125882706C_Latest">Data18!$FQ$19</definedName>
    <definedName name="A125882710V">Data18!$IE$1:$IE$10,Data18!$IE$11:$IE$19</definedName>
    <definedName name="A125882710V_Data">Data18!$IE$11:$IE$19</definedName>
    <definedName name="A125882710V_Latest">Data18!$IE$19</definedName>
    <definedName name="A125882714C">Data19!$V$1:$V$10,Data19!$V$11:$V$19</definedName>
    <definedName name="A125882714C_Data">Data19!$V$11:$V$19</definedName>
    <definedName name="A125882714C_Latest">Data19!$V$19</definedName>
    <definedName name="A125882718L">Data18!$H$1:$H$10,Data18!$H$11:$H$19</definedName>
    <definedName name="A125882718L_Data">Data18!$H$11:$H$19</definedName>
    <definedName name="A125882718L_Latest">Data18!$H$19</definedName>
    <definedName name="A125882722C">Data18!$BV$1:$BV$10,Data18!$BV$11:$BV$19</definedName>
    <definedName name="A125882722C_Data">Data18!$BV$11:$BV$19</definedName>
    <definedName name="A125882722C_Latest">Data18!$BV$19</definedName>
    <definedName name="A125882726L">Data17!$GP$1:$GP$10,Data17!$GP$11:$GP$19</definedName>
    <definedName name="A125882726L_Data">Data17!$GP$11:$GP$19</definedName>
    <definedName name="A125882726L_Latest">Data17!$GP$19</definedName>
    <definedName name="A125882730C">Data17!$FI$1:$FI$10,Data17!$FI$11:$FI$19</definedName>
    <definedName name="A125882730C_Data">Data17!$FI$11:$FI$19</definedName>
    <definedName name="A125882730C_Latest">Data17!$FI$19</definedName>
    <definedName name="A125882734L">Data18!$DI$1:$DI$10,Data18!$DI$11:$DI$19</definedName>
    <definedName name="A125882734L_Data">Data18!$DI$11:$DI$19</definedName>
    <definedName name="A125882734L_Latest">Data18!$DI$19</definedName>
    <definedName name="A125882738W">Data18!$CB$1:$CB$10,Data18!$CB$11:$CB$19</definedName>
    <definedName name="A125882738W_Data">Data18!$CB$11:$CB$19</definedName>
    <definedName name="A125882738W_Latest">Data18!$CB$19</definedName>
    <definedName name="A125882742L">Data18!$FW$1:$FW$10,Data18!$FW$11:$FW$19</definedName>
    <definedName name="A125882742L_Data">Data18!$FW$11:$FW$19</definedName>
    <definedName name="A125882742L_Latest">Data18!$FW$19</definedName>
    <definedName name="A125882746W">Data19!$AB$1:$AB$10,Data19!$AB$11:$AB$19</definedName>
    <definedName name="A125882746W_Data">Data19!$AB$11:$AB$19</definedName>
    <definedName name="A125882746W_Latest">Data19!$AB$19</definedName>
    <definedName name="A125882750L">Data19!$BI$1:$BI$10,Data19!$BI$11:$BI$19</definedName>
    <definedName name="A125882750L_Data">Data19!$BI$11:$BI$19</definedName>
    <definedName name="A125882750L_Latest">Data19!$BI$19</definedName>
    <definedName name="A125882754W">Data19!$CP$1:$CP$10,Data19!$CP$11:$CP$19</definedName>
    <definedName name="A125882754W_Data">Data19!$CP$11:$CP$19</definedName>
    <definedName name="A125882754W_Latest">Data19!$CP$19</definedName>
    <definedName name="A125882758F">Data18!$N$1:$N$10,Data18!$N$11:$N$19</definedName>
    <definedName name="A125882758F_Data">Data18!$N$11:$N$19</definedName>
    <definedName name="A125882758F_Latest">Data18!$N$19</definedName>
    <definedName name="A125882762W">Data18!$EP$1:$EP$10,Data18!$EP$11:$EP$19</definedName>
    <definedName name="A125882762W_Data">Data18!$EP$11:$EP$19</definedName>
    <definedName name="A125882762W_Latest">Data18!$EP$19</definedName>
    <definedName name="A125882766F">Data18!$HD$1:$HD$10,Data18!$HD$11:$HD$19</definedName>
    <definedName name="A125882766F_Data">Data18!$HD$11:$HD$19</definedName>
    <definedName name="A125882766F_Latest">Data18!$HD$19</definedName>
    <definedName name="A125882770W">Data18!$IK$1:$IK$10,Data18!$IK$11:$IK$19</definedName>
    <definedName name="A125882770W_Data">Data18!$IK$11:$IK$19</definedName>
    <definedName name="A125882770W_Latest">Data18!$IK$19</definedName>
    <definedName name="A125882774F">Data17!$HW$1:$HW$10,Data17!$HW$11:$HW$19</definedName>
    <definedName name="A125882774F_Data">Data17!$HW$11:$HW$19</definedName>
    <definedName name="A125882774F_Latest">Data17!$HW$19</definedName>
    <definedName name="A125882778R">Data18!$AU$1:$AU$10,Data18!$AU$11:$AU$19</definedName>
    <definedName name="A125882778R_Data">Data18!$AU$11:$AU$19</definedName>
    <definedName name="A125882778R_Latest">Data18!$AU$19</definedName>
    <definedName name="A125882782F">Data17!$GV$1:$GV$10,Data17!$GV$11:$GV$19</definedName>
    <definedName name="A125882782F_Data">Data17!$GV$11:$GV$19</definedName>
    <definedName name="A125882782F_Latest">Data17!$GV$19</definedName>
    <definedName name="A125882786R">Data17!$FO$1:$FO$10,Data17!$FO$11:$FO$19</definedName>
    <definedName name="A125882786R_Data">Data17!$FO$11:$FO$19</definedName>
    <definedName name="A125882786R_Latest">Data17!$FO$19</definedName>
    <definedName name="A125882790F">Data18!$DO$1:$DO$10,Data18!$DO$11:$DO$19</definedName>
    <definedName name="A125882790F_Data">Data18!$DO$11:$DO$19</definedName>
    <definedName name="A125882790F_Latest">Data18!$DO$19</definedName>
    <definedName name="A125882794R">Data18!$CH$1:$CH$10,Data18!$CH$11:$CH$19</definedName>
    <definedName name="A125882794R_Data">Data18!$CH$11:$CH$19</definedName>
    <definedName name="A125882794R_Latest">Data18!$CH$19</definedName>
    <definedName name="A125882798X">Data18!$GC$1:$GC$10,Data18!$GC$11:$GC$19</definedName>
    <definedName name="A125882798X_Data">Data18!$GC$11:$GC$19</definedName>
    <definedName name="A125882798X_Latest">Data18!$GC$19</definedName>
    <definedName name="A125882802C">Data19!$AH$1:$AH$10,Data19!$AH$11:$AH$19</definedName>
    <definedName name="A125882802C_Data">Data19!$AH$11:$AH$19</definedName>
    <definedName name="A125882802C_Latest">Data19!$AH$19</definedName>
    <definedName name="A125882806L">Data19!$BO$1:$BO$10,Data19!$BO$11:$BO$19</definedName>
    <definedName name="A125882806L_Data">Data19!$BO$11:$BO$19</definedName>
    <definedName name="A125882806L_Latest">Data19!$BO$19</definedName>
    <definedName name="A125882810C">Data19!$CV$1:$CV$10,Data19!$CV$11:$CV$19</definedName>
    <definedName name="A125882810C_Data">Data19!$CV$11:$CV$19</definedName>
    <definedName name="A125882810C_Latest">Data19!$CV$19</definedName>
    <definedName name="A125882814L">Data18!$T$1:$T$10,Data18!$T$11:$T$19</definedName>
    <definedName name="A125882814L_Data">Data18!$T$11:$T$19</definedName>
    <definedName name="A125882814L_Latest">Data18!$T$19</definedName>
    <definedName name="A125882818W">Data18!$EV$1:$EV$10,Data18!$EV$11:$EV$19</definedName>
    <definedName name="A125882818W_Data">Data18!$EV$11:$EV$19</definedName>
    <definedName name="A125882818W_Latest">Data18!$EV$19</definedName>
    <definedName name="A125882822L">Data18!$HJ$1:$HJ$10,Data18!$HJ$11:$HJ$19</definedName>
    <definedName name="A125882822L_Data">Data18!$HJ$11:$HJ$19</definedName>
    <definedName name="A125882822L_Latest">Data18!$HJ$19</definedName>
    <definedName name="A125882826W">Data18!$IQ$1:$IQ$10,Data18!$IQ$11:$IQ$19</definedName>
    <definedName name="A125882826W_Data">Data18!$IQ$11:$IQ$19</definedName>
    <definedName name="A125882826W_Latest">Data18!$IQ$19</definedName>
    <definedName name="A125882830L">Data17!$IC$1:$IC$10,Data17!$IC$11:$IC$19</definedName>
    <definedName name="A125882830L_Data">Data17!$IC$11:$IC$19</definedName>
    <definedName name="A125882830L_Latest">Data17!$IC$19</definedName>
    <definedName name="A125882834W">Data18!$BA$1:$BA$10,Data18!$BA$11:$BA$19</definedName>
    <definedName name="A125882834W_Data">Data18!$BA$11:$BA$19</definedName>
    <definedName name="A125882834W_Latest">Data18!$BA$19</definedName>
    <definedName name="A125882838F">Data17!$GY$1:$GY$10,Data17!$GY$11:$GY$19</definedName>
    <definedName name="A125882838F_Data">Data17!$GY$11:$GY$19</definedName>
    <definedName name="A125882838F_Latest">Data17!$GY$19</definedName>
    <definedName name="A125882842W">Data17!$FR$1:$FR$10,Data17!$FR$11:$FR$19</definedName>
    <definedName name="A125882842W_Data">Data17!$FR$11:$FR$19</definedName>
    <definedName name="A125882842W_Latest">Data17!$FR$19</definedName>
    <definedName name="A125882846F">Data18!$DR$1:$DR$10,Data18!$DR$11:$DR$19</definedName>
    <definedName name="A125882846F_Data">Data18!$DR$11:$DR$19</definedName>
    <definedName name="A125882846F_Latest">Data18!$DR$19</definedName>
    <definedName name="A125882850W">Data18!$CK$1:$CK$10,Data18!$CK$11:$CK$19</definedName>
    <definedName name="A125882850W_Data">Data18!$CK$11:$CK$19</definedName>
    <definedName name="A125882850W_Latest">Data18!$CK$19</definedName>
    <definedName name="A125882854F">Data18!$GF$1:$GF$10,Data18!$GF$11:$GF$19</definedName>
    <definedName name="A125882854F_Data">Data18!$GF$11:$GF$19</definedName>
    <definedName name="A125882854F_Latest">Data18!$GF$19</definedName>
    <definedName name="A125882858R">Data19!$AK$1:$AK$10,Data19!$AK$11:$AK$19</definedName>
    <definedName name="A125882858R_Data">Data19!$AK$11:$AK$19</definedName>
    <definedName name="A125882858R_Latest">Data19!$AK$19</definedName>
    <definedName name="A125882862F">Data19!$BR$1:$BR$10,Data19!$BR$11:$BR$19</definedName>
    <definedName name="A125882862F_Data">Data19!$BR$11:$BR$19</definedName>
    <definedName name="A125882862F_Latest">Data19!$BR$19</definedName>
    <definedName name="A125882866R">Data19!$CY$1:$CY$10,Data19!$CY$11:$CY$19</definedName>
    <definedName name="A125882866R_Data">Data19!$CY$11:$CY$19</definedName>
    <definedName name="A125882866R_Latest">Data19!$CY$19</definedName>
    <definedName name="A125882870F">Data18!$W$1:$W$10,Data18!$W$11:$W$19</definedName>
    <definedName name="A125882870F_Data">Data18!$W$11:$W$19</definedName>
    <definedName name="A125882870F_Latest">Data18!$W$19</definedName>
    <definedName name="A125882874R">Data18!$EY$1:$EY$10,Data18!$EY$11:$EY$19</definedName>
    <definedName name="A125882874R_Data">Data18!$EY$11:$EY$19</definedName>
    <definedName name="A125882874R_Latest">Data18!$EY$19</definedName>
    <definedName name="A125882878X">Data18!$HM$1:$HM$10,Data18!$HM$11:$HM$19</definedName>
    <definedName name="A125882878X_Data">Data18!$HM$11:$HM$19</definedName>
    <definedName name="A125882878X_Latest">Data18!$HM$19</definedName>
    <definedName name="A125882882R">Data19!$D$1:$D$10,Data19!$D$11:$D$19</definedName>
    <definedName name="A125882882R_Data">Data19!$D$11:$D$19</definedName>
    <definedName name="A125882882R_Latest">Data19!$D$19</definedName>
    <definedName name="A125882886X">Data17!$IF$1:$IF$10,Data17!$IF$11:$IF$19</definedName>
    <definedName name="A125882886X_Data">Data17!$IF$11:$IF$19</definedName>
    <definedName name="A125882886X_Latest">Data17!$IF$19</definedName>
    <definedName name="A125882890R">Data18!$BD$1:$BD$10,Data18!$BD$11:$BD$19</definedName>
    <definedName name="A125882890R_Data">Data18!$BD$11:$BD$19</definedName>
    <definedName name="A125882890R_Latest">Data18!$BD$19</definedName>
    <definedName name="A125882894X">Data17!$HN$1:$HN$10,Data17!$HN$11:$HN$19</definedName>
    <definedName name="A125882894X_Data">Data17!$HN$11:$HN$19</definedName>
    <definedName name="A125882894X_Latest">Data17!$HN$19</definedName>
    <definedName name="A125882898J">Data17!$GG$1:$GG$10,Data17!$GG$11:$GG$19</definedName>
    <definedName name="A125882898J_Data">Data17!$GG$11:$GG$19</definedName>
    <definedName name="A125882898J_Latest">Data17!$GG$19</definedName>
    <definedName name="A125882902L">Data18!$EG$1:$EG$10,Data18!$EG$11:$EG$19</definedName>
    <definedName name="A125882902L_Data">Data18!$EG$11:$EG$19</definedName>
    <definedName name="A125882902L_Latest">Data18!$EG$19</definedName>
    <definedName name="A125882906W">Data18!$CZ$1:$CZ$10,Data18!$CZ$11:$CZ$19</definedName>
    <definedName name="A125882906W_Data">Data18!$CZ$11:$CZ$19</definedName>
    <definedName name="A125882906W_Latest">Data18!$CZ$19</definedName>
    <definedName name="A125882910L">Data18!$GU$1:$GU$10,Data18!$GU$11:$GU$19</definedName>
    <definedName name="A125882910L_Data">Data18!$GU$11:$GU$19</definedName>
    <definedName name="A125882910L_Latest">Data18!$GU$19</definedName>
    <definedName name="A125882914W">Data19!$AZ$1:$AZ$10,Data19!$AZ$11:$AZ$19</definedName>
    <definedName name="A125882914W_Data">Data19!$AZ$11:$AZ$19</definedName>
    <definedName name="A125882914W_Latest">Data19!$AZ$19</definedName>
    <definedName name="A125882918F">Data19!$CG$1:$CG$10,Data19!$CG$11:$CG$19</definedName>
    <definedName name="A125882918F_Data">Data19!$CG$11:$CG$19</definedName>
    <definedName name="A125882918F_Latest">Data19!$CG$19</definedName>
    <definedName name="A125882922W">Data19!$DN$1:$DN$10,Data19!$DN$11:$DN$19</definedName>
    <definedName name="A125882922W_Data">Data19!$DN$11:$DN$19</definedName>
    <definedName name="A125882922W_Latest">Data19!$DN$19</definedName>
    <definedName name="A125882926F">Data18!$AL$1:$AL$10,Data18!$AL$11:$AL$19</definedName>
    <definedName name="A125882926F_Data">Data18!$AL$11:$AL$19</definedName>
    <definedName name="A125882926F_Latest">Data18!$AL$19</definedName>
    <definedName name="A125882930W">Data18!$FN$1:$FN$10,Data18!$FN$11:$FN$19</definedName>
    <definedName name="A125882930W_Data">Data18!$FN$11:$FN$19</definedName>
    <definedName name="A125882930W_Latest">Data18!$FN$19</definedName>
    <definedName name="A125882934F">Data18!$IB$1:$IB$10,Data18!$IB$11:$IB$19</definedName>
    <definedName name="A125882934F_Data">Data18!$IB$11:$IB$19</definedName>
    <definedName name="A125882934F_Latest">Data18!$IB$19</definedName>
    <definedName name="A125882938R">Data19!$S$1:$S$10,Data19!$S$11:$S$19</definedName>
    <definedName name="A125882938R_Data">Data19!$S$11:$S$19</definedName>
    <definedName name="A125882938R_Latest">Data19!$S$19</definedName>
    <definedName name="A125882942F">Data18!$E$1:$E$10,Data18!$E$11:$E$19</definedName>
    <definedName name="A125882942F_Data">Data18!$E$11:$E$19</definedName>
    <definedName name="A125882942F_Latest">Data18!$E$19</definedName>
    <definedName name="A125882946R">Data18!$BS$1:$BS$10,Data18!$BS$11:$BS$19</definedName>
    <definedName name="A125882946R_Data">Data18!$BS$11:$BS$19</definedName>
    <definedName name="A125882946R_Latest">Data18!$BS$19</definedName>
    <definedName name="A125882950F">Data17!$GM$1:$GM$10,Data17!$GM$11:$GM$19</definedName>
    <definedName name="A125882950F_Data">Data17!$GM$11:$GM$19</definedName>
    <definedName name="A125882950F_Latest">Data17!$GM$19</definedName>
    <definedName name="A125882954R">Data17!$FF$1:$FF$10,Data17!$FF$11:$FF$19</definedName>
    <definedName name="A125882954R_Data">Data17!$FF$11:$FF$19</definedName>
    <definedName name="A125882954R_Latest">Data17!$FF$19</definedName>
    <definedName name="A125882958X">Data18!$DF$1:$DF$10,Data18!$DF$11:$DF$19</definedName>
    <definedName name="A125882958X_Data">Data18!$DF$11:$DF$19</definedName>
    <definedName name="A125882958X_Latest">Data18!$DF$19</definedName>
    <definedName name="A125882962R">Data18!$BY$1:$BY$10,Data18!$BY$11:$BY$19</definedName>
    <definedName name="A125882962R_Data">Data18!$BY$11:$BY$19</definedName>
    <definedName name="A125882962R_Latest">Data18!$BY$19</definedName>
    <definedName name="A125882966X">Data18!$FT$1:$FT$10,Data18!$FT$11:$FT$19</definedName>
    <definedName name="A125882966X_Data">Data18!$FT$11:$FT$19</definedName>
    <definedName name="A125882966X_Latest">Data18!$FT$19</definedName>
    <definedName name="A125882970R">Data19!$Y$1:$Y$10,Data19!$Y$11:$Y$19</definedName>
    <definedName name="A125882970R_Data">Data19!$Y$11:$Y$19</definedName>
    <definedName name="A125882970R_Latest">Data19!$Y$19</definedName>
    <definedName name="A125882974X">Data19!$BF$1:$BF$10,Data19!$BF$11:$BF$19</definedName>
    <definedName name="A125882974X_Data">Data19!$BF$11:$BF$19</definedName>
    <definedName name="A125882974X_Latest">Data19!$BF$19</definedName>
    <definedName name="A125882978J">Data19!$CM$1:$CM$10,Data19!$CM$11:$CM$19</definedName>
    <definedName name="A125882978J_Data">Data19!$CM$11:$CM$19</definedName>
    <definedName name="A125882978J_Latest">Data19!$CM$19</definedName>
    <definedName name="A125882982X">Data18!$K$1:$K$10,Data18!$K$11:$K$19</definedName>
    <definedName name="A125882982X_Data">Data18!$K$11:$K$19</definedName>
    <definedName name="A125882982X_Latest">Data18!$K$19</definedName>
    <definedName name="A125882986J">Data18!$EM$1:$EM$10,Data18!$EM$11:$EM$19</definedName>
    <definedName name="A125882986J_Data">Data18!$EM$11:$EM$19</definedName>
    <definedName name="A125882986J_Latest">Data18!$EM$19</definedName>
    <definedName name="A125882990X">Data18!$HA$1:$HA$10,Data18!$HA$11:$HA$19</definedName>
    <definedName name="A125882990X_Data">Data18!$HA$11:$HA$19</definedName>
    <definedName name="A125882990X_Latest">Data18!$HA$19</definedName>
    <definedName name="A125882994J">Data18!$IH$1:$IH$10,Data18!$IH$11:$IH$19</definedName>
    <definedName name="A125882994J_Data">Data18!$IH$11:$IH$19</definedName>
    <definedName name="A125882994J_Latest">Data18!$IH$19</definedName>
    <definedName name="A125882998T">Data17!$HT$1:$HT$10,Data17!$HT$11:$HT$19</definedName>
    <definedName name="A125882998T_Data">Data17!$HT$11:$HT$19</definedName>
    <definedName name="A125882998T_Latest">Data17!$HT$19</definedName>
    <definedName name="A125883002X">Data18!$AR$1:$AR$10,Data18!$AR$11:$AR$19</definedName>
    <definedName name="A125883002X_Data">Data18!$AR$11:$AR$19</definedName>
    <definedName name="A125883002X_Latest">Data18!$AR$19</definedName>
    <definedName name="A125883006J">Data4!$IA$1:$IA$10,Data4!$IA$11:$IA$19</definedName>
    <definedName name="A125883006J_Data">Data4!$IA$11:$IA$19</definedName>
    <definedName name="A125883006J_Latest">Data4!$IA$19</definedName>
    <definedName name="A125883010X">Data4!$GT$1:$GT$10,Data4!$GT$11:$GT$19</definedName>
    <definedName name="A125883010X_Data">Data4!$GT$11:$GT$19</definedName>
    <definedName name="A125883010X_Latest">Data4!$GT$19</definedName>
    <definedName name="A125883014J">Data5!$ET$1:$ET$10,Data5!$ET$11:$ET$19</definedName>
    <definedName name="A125883014J_Data">Data5!$ET$11:$ET$19</definedName>
    <definedName name="A125883014J_Latest">Data5!$ET$19</definedName>
    <definedName name="A125883018T">Data5!$DM$1:$DM$10,Data5!$DM$11:$DM$19</definedName>
    <definedName name="A125883018T_Data">Data5!$DM$11:$DM$19</definedName>
    <definedName name="A125883018T_Latest">Data5!$DM$19</definedName>
    <definedName name="A125883022J">Data5!$HH$1:$HH$10,Data5!$HH$11:$HH$19</definedName>
    <definedName name="A125883022J_Data">Data5!$HH$11:$HH$19</definedName>
    <definedName name="A125883022J_Latest">Data5!$HH$19</definedName>
    <definedName name="A125883026T">Data6!$BM$1:$BM$10,Data6!$BM$11:$BM$19</definedName>
    <definedName name="A125883026T_Data">Data6!$BM$11:$BM$19</definedName>
    <definedName name="A125883026T_Latest">Data6!$BM$19</definedName>
    <definedName name="A125883030J">Data6!$CT$1:$CT$10,Data6!$CT$11:$CT$19</definedName>
    <definedName name="A125883030J_Data">Data6!$CT$11:$CT$19</definedName>
    <definedName name="A125883030J_Latest">Data6!$CT$19</definedName>
    <definedName name="A125883034T">Data6!$EA$1:$EA$10,Data6!$EA$11:$EA$19</definedName>
    <definedName name="A125883034T_Data">Data6!$EA$11:$EA$19</definedName>
    <definedName name="A125883034T_Latest">Data6!$EA$19</definedName>
    <definedName name="A125883038A">Data5!$AY$1:$AY$10,Data5!$AY$11:$AY$19</definedName>
    <definedName name="A125883038A_Data">Data5!$AY$11:$AY$19</definedName>
    <definedName name="A125883038A_Latest">Data5!$AY$19</definedName>
    <definedName name="A125883042T">Data5!$GA$1:$GA$10,Data5!$GA$11:$GA$19</definedName>
    <definedName name="A125883042T_Data">Data5!$GA$11:$GA$19</definedName>
    <definedName name="A125883042T_Latest">Data5!$GA$19</definedName>
    <definedName name="A125883046A">Data5!$IO$1:$IO$10,Data5!$IO$11:$IO$19</definedName>
    <definedName name="A125883046A_Data">Data5!$IO$11:$IO$19</definedName>
    <definedName name="A125883046A_Latest">Data5!$IO$19</definedName>
    <definedName name="A125883050T">Data6!$AF$1:$AF$10,Data6!$AF$11:$AF$19</definedName>
    <definedName name="A125883050T_Data">Data6!$AF$11:$AF$19</definedName>
    <definedName name="A125883050T_Latest">Data6!$AF$19</definedName>
    <definedName name="A125883054A">Data5!$R$1:$R$10,Data5!$R$11:$R$19</definedName>
    <definedName name="A125883054A_Data">Data5!$R$11:$R$19</definedName>
    <definedName name="A125883054A_Latest">Data5!$R$19</definedName>
    <definedName name="A125883058K">Data5!$CF$1:$CF$10,Data5!$CF$11:$CF$19</definedName>
    <definedName name="A125883058K_Data">Data5!$CF$11:$CF$19</definedName>
    <definedName name="A125883058K_Latest">Data5!$CF$19</definedName>
    <definedName name="A125883062A">Data4!$HI$1:$HI$10,Data4!$HI$11:$HI$19</definedName>
    <definedName name="A125883062A_Data">Data4!$HI$11:$HI$19</definedName>
    <definedName name="A125883062A_Latest">Data4!$HI$19</definedName>
    <definedName name="A125883066K">Data4!$GB$1:$GB$10,Data4!$GB$11:$GB$19</definedName>
    <definedName name="A125883066K_Data">Data4!$GB$11:$GB$19</definedName>
    <definedName name="A125883066K_Latest">Data4!$GB$19</definedName>
    <definedName name="A125883070A">Data5!$EB$1:$EB$10,Data5!$EB$11:$EB$19</definedName>
    <definedName name="A125883070A_Data">Data5!$EB$11:$EB$19</definedName>
    <definedName name="A125883070A_Latest">Data5!$EB$19</definedName>
    <definedName name="A125883074K">Data5!$CU$1:$CU$10,Data5!$CU$11:$CU$19</definedName>
    <definedName name="A125883074K_Data">Data5!$CU$11:$CU$19</definedName>
    <definedName name="A125883074K_Latest">Data5!$CU$19</definedName>
    <definedName name="A125883078V">Data5!$GP$1:$GP$10,Data5!$GP$11:$GP$19</definedName>
    <definedName name="A125883078V_Data">Data5!$GP$11:$GP$19</definedName>
    <definedName name="A125883078V_Latest">Data5!$GP$19</definedName>
    <definedName name="A125883082K">Data6!$AU$1:$AU$10,Data6!$AU$11:$AU$19</definedName>
    <definedName name="A125883082K_Data">Data6!$AU$11:$AU$19</definedName>
    <definedName name="A125883082K_Latest">Data6!$AU$19</definedName>
    <definedName name="A125883086V">Data6!$CB$1:$CB$10,Data6!$CB$11:$CB$19</definedName>
    <definedName name="A125883086V_Data">Data6!$CB$11:$CB$19</definedName>
    <definedName name="A125883086V_Latest">Data6!$CB$19</definedName>
    <definedName name="A125883090K">Data6!$DI$1:$DI$10,Data6!$DI$11:$DI$19</definedName>
    <definedName name="A125883090K_Data">Data6!$DI$11:$DI$19</definedName>
    <definedName name="A125883090K_Latest">Data6!$DI$19</definedName>
    <definedName name="A125883094V">Data5!$AG$1:$AG$10,Data5!$AG$11:$AG$19</definedName>
    <definedName name="A125883094V_Data">Data5!$AG$11:$AG$19</definedName>
    <definedName name="A125883094V_Latest">Data5!$AG$19</definedName>
    <definedName name="A125883098C">Data5!$FI$1:$FI$10,Data5!$FI$11:$FI$19</definedName>
    <definedName name="A125883098C_Data">Data5!$FI$11:$FI$19</definedName>
    <definedName name="A125883098C_Latest">Data5!$FI$19</definedName>
    <definedName name="A125883102J">Data5!$HW$1:$HW$10,Data5!$HW$11:$HW$19</definedName>
    <definedName name="A125883102J_Data">Data5!$HW$11:$HW$19</definedName>
    <definedName name="A125883102J_Latest">Data5!$HW$19</definedName>
    <definedName name="A125883106T">Data6!$N$1:$N$10,Data6!$N$11:$N$19</definedName>
    <definedName name="A125883106T_Data">Data6!$N$11:$N$19</definedName>
    <definedName name="A125883106T_Latest">Data6!$N$19</definedName>
    <definedName name="A125883110J">Data4!$IP$1:$IP$10,Data4!$IP$11:$IP$19</definedName>
    <definedName name="A125883110J_Data">Data4!$IP$11:$IP$19</definedName>
    <definedName name="A125883110J_Latest">Data4!$IP$19</definedName>
    <definedName name="A125883114T">Data5!$BN$1:$BN$10,Data5!$BN$11:$BN$19</definedName>
    <definedName name="A125883114T_Data">Data5!$BN$11:$BN$19</definedName>
    <definedName name="A125883114T_Latest">Data5!$BN$19</definedName>
    <definedName name="A125883118A">Data4!$HR$1:$HR$10,Data4!$HR$11:$HR$19</definedName>
    <definedName name="A125883118A_Data">Data4!$HR$11:$HR$19</definedName>
    <definedName name="A125883118A_Latest">Data4!$HR$19</definedName>
    <definedName name="A125883122T">Data4!$GK$1:$GK$10,Data4!$GK$11:$GK$19</definedName>
    <definedName name="A125883122T_Data">Data4!$GK$11:$GK$19</definedName>
    <definedName name="A125883122T_Latest">Data4!$GK$19</definedName>
    <definedName name="A125883126A">Data5!$EK$1:$EK$10,Data5!$EK$11:$EK$19</definedName>
    <definedName name="A125883126A_Data">Data5!$EK$11:$EK$19</definedName>
    <definedName name="A125883126A_Latest">Data5!$EK$19</definedName>
    <definedName name="A125883130T">Data5!$DD$1:$DD$10,Data5!$DD$11:$DD$19</definedName>
    <definedName name="A125883130T_Data">Data5!$DD$11:$DD$19</definedName>
    <definedName name="A125883130T_Latest">Data5!$DD$19</definedName>
    <definedName name="A125883134A">Data5!$GY$1:$GY$10,Data5!$GY$11:$GY$19</definedName>
    <definedName name="A125883134A_Data">Data5!$GY$11:$GY$19</definedName>
    <definedName name="A125883134A_Latest">Data5!$GY$19</definedName>
    <definedName name="A125883138K">Data6!$BD$1:$BD$10,Data6!$BD$11:$BD$19</definedName>
    <definedName name="A125883138K_Data">Data6!$BD$11:$BD$19</definedName>
    <definedName name="A125883138K_Latest">Data6!$BD$19</definedName>
    <definedName name="A125883142A">Data6!$CK$1:$CK$10,Data6!$CK$11:$CK$19</definedName>
    <definedName name="A125883142A_Data">Data6!$CK$11:$CK$19</definedName>
    <definedName name="A125883142A_Latest">Data6!$CK$19</definedName>
    <definedName name="A125883146K">Data6!$DR$1:$DR$10,Data6!$DR$11:$DR$19</definedName>
    <definedName name="A125883146K_Data">Data6!$DR$11:$DR$19</definedName>
    <definedName name="A125883146K_Latest">Data6!$DR$19</definedName>
    <definedName name="A125883150A">Data5!$AP$1:$AP$10,Data5!$AP$11:$AP$19</definedName>
    <definedName name="A125883150A_Data">Data5!$AP$11:$AP$19</definedName>
    <definedName name="A125883150A_Latest">Data5!$AP$19</definedName>
    <definedName name="A125883154K">Data5!$FR$1:$FR$10,Data5!$FR$11:$FR$19</definedName>
    <definedName name="A125883154K_Data">Data5!$FR$11:$FR$19</definedName>
    <definedName name="A125883154K_Latest">Data5!$FR$19</definedName>
    <definedName name="A125883158V">Data5!$IF$1:$IF$10,Data5!$IF$11:$IF$19</definedName>
    <definedName name="A125883158V_Data">Data5!$IF$11:$IF$19</definedName>
    <definedName name="A125883158V_Latest">Data5!$IF$19</definedName>
    <definedName name="A125883162K">Data6!$W$1:$W$10,Data6!$W$11:$W$19</definedName>
    <definedName name="A125883162K_Data">Data6!$W$11:$W$19</definedName>
    <definedName name="A125883162K_Latest">Data6!$W$19</definedName>
    <definedName name="A125883166V">Data5!$I$1:$I$10,Data5!$I$11:$I$19</definedName>
    <definedName name="A125883166V_Data">Data5!$I$11:$I$19</definedName>
    <definedName name="A125883166V_Latest">Data5!$I$19</definedName>
    <definedName name="A125883170K">Data5!$BW$1:$BW$10,Data5!$BW$11:$BW$19</definedName>
    <definedName name="A125883170K_Data">Data5!$BW$11:$BW$19</definedName>
    <definedName name="A125883170K_Latest">Data5!$BW$19</definedName>
    <definedName name="A125883174V">Data4!$HU$1:$HU$10,Data4!$HU$11:$HU$19</definedName>
    <definedName name="A125883174V_Data">Data4!$HU$11:$HU$19</definedName>
    <definedName name="A125883174V_Latest">Data4!$HU$19</definedName>
    <definedName name="A125883178C">Data4!$GN$1:$GN$10,Data4!$GN$11:$GN$19</definedName>
    <definedName name="A125883178C_Data">Data4!$GN$11:$GN$19</definedName>
    <definedName name="A125883178C_Latest">Data4!$GN$19</definedName>
    <definedName name="A125883182V">Data5!$EN$1:$EN$10,Data5!$EN$11:$EN$19</definedName>
    <definedName name="A125883182V_Data">Data5!$EN$11:$EN$19</definedName>
    <definedName name="A125883182V_Latest">Data5!$EN$19</definedName>
    <definedName name="A125883186C">Data5!$DG$1:$DG$10,Data5!$DG$11:$DG$19</definedName>
    <definedName name="A125883186C_Data">Data5!$DG$11:$DG$19</definedName>
    <definedName name="A125883186C_Latest">Data5!$DG$19</definedName>
    <definedName name="A125883190V">Data5!$HB$1:$HB$10,Data5!$HB$11:$HB$19</definedName>
    <definedName name="A125883190V_Data">Data5!$HB$11:$HB$19</definedName>
    <definedName name="A125883190V_Latest">Data5!$HB$19</definedName>
    <definedName name="A125883194C">Data6!$BG$1:$BG$10,Data6!$BG$11:$BG$19</definedName>
    <definedName name="A125883194C_Data">Data6!$BG$11:$BG$19</definedName>
    <definedName name="A125883194C_Latest">Data6!$BG$19</definedName>
    <definedName name="A125883198L">Data6!$CN$1:$CN$10,Data6!$CN$11:$CN$19</definedName>
    <definedName name="A125883198L_Data">Data6!$CN$11:$CN$19</definedName>
    <definedName name="A125883198L_Latest">Data6!$CN$19</definedName>
    <definedName name="A125883202T">Data6!$DU$1:$DU$10,Data6!$DU$11:$DU$19</definedName>
    <definedName name="A125883202T_Data">Data6!$DU$11:$DU$19</definedName>
    <definedName name="A125883202T_Latest">Data6!$DU$19</definedName>
    <definedName name="A125883206A">Data5!$AS$1:$AS$10,Data5!$AS$11:$AS$19</definedName>
    <definedName name="A125883206A_Data">Data5!$AS$11:$AS$19</definedName>
    <definedName name="A125883206A_Latest">Data5!$AS$19</definedName>
    <definedName name="A125883210T">Data5!$FU$1:$FU$10,Data5!$FU$11:$FU$19</definedName>
    <definedName name="A125883210T_Data">Data5!$FU$11:$FU$19</definedName>
    <definedName name="A125883210T_Latest">Data5!$FU$19</definedName>
    <definedName name="A125883214A">Data5!$II$1:$II$10,Data5!$II$11:$II$19</definedName>
    <definedName name="A125883214A_Data">Data5!$II$11:$II$19</definedName>
    <definedName name="A125883214A_Latest">Data5!$II$19</definedName>
    <definedName name="A125883218K">Data6!$Z$1:$Z$10,Data6!$Z$11:$Z$19</definedName>
    <definedName name="A125883218K_Data">Data6!$Z$11:$Z$19</definedName>
    <definedName name="A125883218K_Latest">Data6!$Z$19</definedName>
    <definedName name="A125883222A">Data5!$L$1:$L$10,Data5!$L$11:$L$19</definedName>
    <definedName name="A125883222A_Data">Data5!$L$11:$L$19</definedName>
    <definedName name="A125883222A_Latest">Data5!$L$19</definedName>
    <definedName name="A125883226K">Data5!$BZ$1:$BZ$10,Data5!$BZ$11:$BZ$19</definedName>
    <definedName name="A125883226K_Data">Data5!$BZ$11:$BZ$19</definedName>
    <definedName name="A125883226K_Latest">Data5!$BZ$19</definedName>
    <definedName name="A125883230A">Data4!$HX$1:$HX$10,Data4!$HX$11:$HX$19</definedName>
    <definedName name="A125883230A_Data">Data4!$HX$11:$HX$19</definedName>
    <definedName name="A125883230A_Latest">Data4!$HX$19</definedName>
    <definedName name="A125883234K">Data4!$GQ$1:$GQ$10,Data4!$GQ$11:$GQ$19</definedName>
    <definedName name="A125883234K_Data">Data4!$GQ$11:$GQ$19</definedName>
    <definedName name="A125883234K_Latest">Data4!$GQ$19</definedName>
    <definedName name="A125883238V">Data5!$EQ$1:$EQ$10,Data5!$EQ$11:$EQ$19</definedName>
    <definedName name="A125883238V_Data">Data5!$EQ$11:$EQ$19</definedName>
    <definedName name="A125883238V_Latest">Data5!$EQ$19</definedName>
    <definedName name="A125883242K">Data5!$DJ$1:$DJ$10,Data5!$DJ$11:$DJ$19</definedName>
    <definedName name="A125883242K_Data">Data5!$DJ$11:$DJ$19</definedName>
    <definedName name="A125883242K_Latest">Data5!$DJ$19</definedName>
    <definedName name="A125883246V">Data5!$HE$1:$HE$10,Data5!$HE$11:$HE$19</definedName>
    <definedName name="A125883246V_Data">Data5!$HE$11:$HE$19</definedName>
    <definedName name="A125883246V_Latest">Data5!$HE$19</definedName>
    <definedName name="A125883250K">Data6!$BJ$1:$BJ$10,Data6!$BJ$11:$BJ$19</definedName>
    <definedName name="A125883250K_Data">Data6!$BJ$11:$BJ$19</definedName>
    <definedName name="A125883250K_Latest">Data6!$BJ$19</definedName>
    <definedName name="A125883254V">Data6!$CQ$1:$CQ$10,Data6!$CQ$11:$CQ$19</definedName>
    <definedName name="A125883254V_Data">Data6!$CQ$11:$CQ$19</definedName>
    <definedName name="A125883254V_Latest">Data6!$CQ$19</definedName>
    <definedName name="A125883258C">Data6!$DX$1:$DX$10,Data6!$DX$11:$DX$19</definedName>
    <definedName name="A125883258C_Data">Data6!$DX$11:$DX$19</definedName>
    <definedName name="A125883258C_Latest">Data6!$DX$19</definedName>
    <definedName name="A125883262V">Data5!$AV$1:$AV$10,Data5!$AV$11:$AV$19</definedName>
    <definedName name="A125883262V_Data">Data5!$AV$11:$AV$19</definedName>
    <definedName name="A125883262V_Latest">Data5!$AV$19</definedName>
    <definedName name="A125883266C">Data5!$FX$1:$FX$10,Data5!$FX$11:$FX$19</definedName>
    <definedName name="A125883266C_Data">Data5!$FX$11:$FX$19</definedName>
    <definedName name="A125883266C_Latest">Data5!$FX$19</definedName>
    <definedName name="A125883270V">Data5!$IL$1:$IL$10,Data5!$IL$11:$IL$19</definedName>
    <definedName name="A125883270V_Data">Data5!$IL$11:$IL$19</definedName>
    <definedName name="A125883270V_Latest">Data5!$IL$19</definedName>
    <definedName name="A125883274C">Data6!$AC$1:$AC$10,Data6!$AC$11:$AC$19</definedName>
    <definedName name="A125883274C_Data">Data6!$AC$11:$AC$19</definedName>
    <definedName name="A125883274C_Latest">Data6!$AC$19</definedName>
    <definedName name="A125883278L">Data5!$O$1:$O$10,Data5!$O$11:$O$19</definedName>
    <definedName name="A125883278L_Data">Data5!$O$11:$O$19</definedName>
    <definedName name="A125883278L_Latest">Data5!$O$19</definedName>
    <definedName name="A125883282C">Data5!$CC$1:$CC$10,Data5!$CC$11:$CC$19</definedName>
    <definedName name="A125883282C_Data">Data5!$CC$11:$CC$19</definedName>
    <definedName name="A125883282C_Latest">Data5!$CC$19</definedName>
    <definedName name="A125883286L">Data4!$IG$1:$IG$10,Data4!$IG$11:$IG$19</definedName>
    <definedName name="A125883286L_Data">Data4!$IG$11:$IG$19</definedName>
    <definedName name="A125883286L_Latest">Data4!$IG$19</definedName>
    <definedName name="A125883290C">Data4!$GZ$1:$GZ$10,Data4!$GZ$11:$GZ$19</definedName>
    <definedName name="A125883290C_Data">Data4!$GZ$11:$GZ$19</definedName>
    <definedName name="A125883290C_Latest">Data4!$GZ$19</definedName>
    <definedName name="A125883294L">Data5!$EZ$1:$EZ$10,Data5!$EZ$11:$EZ$19</definedName>
    <definedName name="A125883294L_Data">Data5!$EZ$11:$EZ$19</definedName>
    <definedName name="A125883294L_Latest">Data5!$EZ$19</definedName>
    <definedName name="A125883298W">Data5!$DS$1:$DS$10,Data5!$DS$11:$DS$19</definedName>
    <definedName name="A125883298W_Data">Data5!$DS$11:$DS$19</definedName>
    <definedName name="A125883298W_Latest">Data5!$DS$19</definedName>
    <definedName name="A125883302A">Data5!$HN$1:$HN$10,Data5!$HN$11:$HN$19</definedName>
    <definedName name="A125883302A_Data">Data5!$HN$11:$HN$19</definedName>
    <definedName name="A125883302A_Latest">Data5!$HN$19</definedName>
    <definedName name="A125883306K">Data6!$BS$1:$BS$10,Data6!$BS$11:$BS$19</definedName>
    <definedName name="A125883306K_Data">Data6!$BS$11:$BS$19</definedName>
    <definedName name="A125883306K_Latest">Data6!$BS$19</definedName>
    <definedName name="A125883310A">Data6!$CZ$1:$CZ$10,Data6!$CZ$11:$CZ$19</definedName>
    <definedName name="A125883310A_Data">Data6!$CZ$11:$CZ$19</definedName>
    <definedName name="A125883310A_Latest">Data6!$CZ$19</definedName>
    <definedName name="A125883314K">Data6!$EG$1:$EG$10,Data6!$EG$11:$EG$19</definedName>
    <definedName name="A125883314K_Data">Data6!$EG$11:$EG$19</definedName>
    <definedName name="A125883314K_Latest">Data6!$EG$19</definedName>
    <definedName name="A125883318V">Data5!$BE$1:$BE$10,Data5!$BE$11:$BE$19</definedName>
    <definedName name="A125883318V_Data">Data5!$BE$11:$BE$19</definedName>
    <definedName name="A125883318V_Latest">Data5!$BE$19</definedName>
    <definedName name="A125883322K">Data5!$GG$1:$GG$10,Data5!$GG$11:$GG$19</definedName>
    <definedName name="A125883322K_Data">Data5!$GG$11:$GG$19</definedName>
    <definedName name="A125883322K_Latest">Data5!$GG$19</definedName>
    <definedName name="A125883326V">Data6!$E$1:$E$10,Data6!$E$11:$E$19</definedName>
    <definedName name="A125883326V_Data">Data6!$E$11:$E$19</definedName>
    <definedName name="A125883326V_Latest">Data6!$E$19</definedName>
    <definedName name="A125883330K">Data6!$AL$1:$AL$10,Data6!$AL$11:$AL$19</definedName>
    <definedName name="A125883330K_Data">Data6!$AL$11:$AL$19</definedName>
    <definedName name="A125883330K_Latest">Data6!$AL$19</definedName>
    <definedName name="A125883334V">Data5!$X$1:$X$10,Data5!$X$11:$X$19</definedName>
    <definedName name="A125883334V_Data">Data5!$X$11:$X$19</definedName>
    <definedName name="A125883334V_Latest">Data5!$X$19</definedName>
    <definedName name="A125883338C">Data5!$CL$1:$CL$10,Data5!$CL$11:$CL$19</definedName>
    <definedName name="A125883338C_Data">Data5!$CL$11:$CL$19</definedName>
    <definedName name="A125883338C_Latest">Data5!$CL$19</definedName>
    <definedName name="A125883342V">Data4!$HF$1:$HF$10,Data4!$HF$11:$HF$19</definedName>
    <definedName name="A125883342V_Data">Data4!$HF$11:$HF$19</definedName>
    <definedName name="A125883342V_Latest">Data4!$HF$19</definedName>
    <definedName name="A125883346C">Data4!$FY$1:$FY$10,Data4!$FY$11:$FY$19</definedName>
    <definedName name="A125883346C_Data">Data4!$FY$11:$FY$19</definedName>
    <definedName name="A125883346C_Latest">Data4!$FY$19</definedName>
    <definedName name="A125883350V">Data5!$DY$1:$DY$10,Data5!$DY$11:$DY$19</definedName>
    <definedName name="A125883350V_Data">Data5!$DY$11:$DY$19</definedName>
    <definedName name="A125883350V_Latest">Data5!$DY$19</definedName>
    <definedName name="A125883354C">Data5!$CR$1:$CR$10,Data5!$CR$11:$CR$19</definedName>
    <definedName name="A125883354C_Data">Data5!$CR$11:$CR$19</definedName>
    <definedName name="A125883354C_Latest">Data5!$CR$19</definedName>
    <definedName name="A125883358L">Data5!$GM$1:$GM$10,Data5!$GM$11:$GM$19</definedName>
    <definedName name="A125883358L_Data">Data5!$GM$11:$GM$19</definedName>
    <definedName name="A125883358L_Latest">Data5!$GM$19</definedName>
    <definedName name="A125883362C">Data6!$AR$1:$AR$10,Data6!$AR$11:$AR$19</definedName>
    <definedName name="A125883362C_Data">Data6!$AR$11:$AR$19</definedName>
    <definedName name="A125883362C_Latest">Data6!$AR$19</definedName>
    <definedName name="A125883366L">Data6!$BY$1:$BY$10,Data6!$BY$11:$BY$19</definedName>
    <definedName name="A125883366L_Data">Data6!$BY$11:$BY$19</definedName>
    <definedName name="A125883366L_Latest">Data6!$BY$19</definedName>
    <definedName name="A125883370C">Data6!$DF$1:$DF$10,Data6!$DF$11:$DF$19</definedName>
    <definedName name="A125883370C_Data">Data6!$DF$11:$DF$19</definedName>
    <definedName name="A125883370C_Latest">Data6!$DF$19</definedName>
    <definedName name="A125883374L">Data5!$AD$1:$AD$10,Data5!$AD$11:$AD$19</definedName>
    <definedName name="A125883374L_Data">Data5!$AD$11:$AD$19</definedName>
    <definedName name="A125883374L_Latest">Data5!$AD$19</definedName>
    <definedName name="A125883378W">Data5!$FF$1:$FF$10,Data5!$FF$11:$FF$19</definedName>
    <definedName name="A125883378W_Data">Data5!$FF$11:$FF$19</definedName>
    <definedName name="A125883378W_Latest">Data5!$FF$19</definedName>
    <definedName name="A125883382L">Data5!$HT$1:$HT$10,Data5!$HT$11:$HT$19</definedName>
    <definedName name="A125883382L_Data">Data5!$HT$11:$HT$19</definedName>
    <definedName name="A125883382L_Latest">Data5!$HT$19</definedName>
    <definedName name="A125883386W">Data6!$K$1:$K$10,Data6!$K$11:$K$19</definedName>
    <definedName name="A125883386W_Data">Data6!$K$11:$K$19</definedName>
    <definedName name="A125883386W_Latest">Data6!$K$19</definedName>
    <definedName name="A125883390L">Data4!$IM$1:$IM$10,Data4!$IM$11:$IM$19</definedName>
    <definedName name="A125883390L_Data">Data4!$IM$11:$IM$19</definedName>
    <definedName name="A125883390L_Latest">Data4!$IM$19</definedName>
    <definedName name="A125883394W">Data5!$BK$1:$BK$10,Data5!$BK$11:$BK$19</definedName>
    <definedName name="A125883394W_Data">Data5!$BK$11:$BK$19</definedName>
    <definedName name="A125883394W_Latest">Data5!$BK$19</definedName>
    <definedName name="A125883398F">Data4!$HL$1:$HL$10,Data4!$HL$11:$HL$19</definedName>
    <definedName name="A125883398F_Data">Data4!$HL$11:$HL$19</definedName>
    <definedName name="A125883398F_Latest">Data4!$HL$19</definedName>
    <definedName name="A125883402K">Data4!$GE$1:$GE$10,Data4!$GE$11:$GE$19</definedName>
    <definedName name="A125883402K_Data">Data4!$GE$11:$GE$19</definedName>
    <definedName name="A125883402K_Latest">Data4!$GE$19</definedName>
    <definedName name="A125883406V">Data5!$EE$1:$EE$10,Data5!$EE$11:$EE$19</definedName>
    <definedName name="A125883406V_Data">Data5!$EE$11:$EE$19</definedName>
    <definedName name="A125883406V_Latest">Data5!$EE$19</definedName>
    <definedName name="A125883410K">Data5!$CX$1:$CX$10,Data5!$CX$11:$CX$19</definedName>
    <definedName name="A125883410K_Data">Data5!$CX$11:$CX$19</definedName>
    <definedName name="A125883410K_Latest">Data5!$CX$19</definedName>
    <definedName name="A125883414V">Data5!$GS$1:$GS$10,Data5!$GS$11:$GS$19</definedName>
    <definedName name="A125883414V_Data">Data5!$GS$11:$GS$19</definedName>
    <definedName name="A125883414V_Latest">Data5!$GS$19</definedName>
    <definedName name="A125883418C">Data6!$AX$1:$AX$10,Data6!$AX$11:$AX$19</definedName>
    <definedName name="A125883418C_Data">Data6!$AX$11:$AX$19</definedName>
    <definedName name="A125883418C_Latest">Data6!$AX$19</definedName>
    <definedName name="A125883422V">Data6!$CE$1:$CE$10,Data6!$CE$11:$CE$19</definedName>
    <definedName name="A125883422V_Data">Data6!$CE$11:$CE$19</definedName>
    <definedName name="A125883422V_Latest">Data6!$CE$19</definedName>
    <definedName name="A125883426C">Data6!$DL$1:$DL$10,Data6!$DL$11:$DL$19</definedName>
    <definedName name="A125883426C_Data">Data6!$DL$11:$DL$19</definedName>
    <definedName name="A125883426C_Latest">Data6!$DL$19</definedName>
    <definedName name="A125883430V">Data5!$AJ$1:$AJ$10,Data5!$AJ$11:$AJ$19</definedName>
    <definedName name="A125883430V_Data">Data5!$AJ$11:$AJ$19</definedName>
    <definedName name="A125883430V_Latest">Data5!$AJ$19</definedName>
    <definedName name="A125883434C">Data5!$FL$1:$FL$10,Data5!$FL$11:$FL$19</definedName>
    <definedName name="A125883434C_Data">Data5!$FL$11:$FL$19</definedName>
    <definedName name="A125883434C_Latest">Data5!$FL$19</definedName>
    <definedName name="A125883438L">Data5!$HZ$1:$HZ$10,Data5!$HZ$11:$HZ$19</definedName>
    <definedName name="A125883438L_Data">Data5!$HZ$11:$HZ$19</definedName>
    <definedName name="A125883438L_Latest">Data5!$HZ$19</definedName>
    <definedName name="A125883442C">Data6!$Q$1:$Q$10,Data6!$Q$11:$Q$19</definedName>
    <definedName name="A125883442C_Data">Data6!$Q$11:$Q$19</definedName>
    <definedName name="A125883442C_Latest">Data6!$Q$19</definedName>
    <definedName name="A125883446L">Data5!$C$1:$C$10,Data5!$C$11:$C$19</definedName>
    <definedName name="A125883446L_Data">Data5!$C$11:$C$19</definedName>
    <definedName name="A125883446L_Latest">Data5!$C$19</definedName>
    <definedName name="A125883450C">Data5!$BQ$1:$BQ$10,Data5!$BQ$11:$BQ$19</definedName>
    <definedName name="A125883450C_Data">Data5!$BQ$11:$BQ$19</definedName>
    <definedName name="A125883450C_Latest">Data5!$BQ$19</definedName>
    <definedName name="A125883454L">Data4!$HO$1:$HO$10,Data4!$HO$11:$HO$19</definedName>
    <definedName name="A125883454L_Data">Data4!$HO$11:$HO$19</definedName>
    <definedName name="A125883454L_Latest">Data4!$HO$19</definedName>
    <definedName name="A125883458W">Data4!$GH$1:$GH$10,Data4!$GH$11:$GH$19</definedName>
    <definedName name="A125883458W_Data">Data4!$GH$11:$GH$19</definedName>
    <definedName name="A125883458W_Latest">Data4!$GH$19</definedName>
    <definedName name="A125883462L">Data5!$EH$1:$EH$10,Data5!$EH$11:$EH$19</definedName>
    <definedName name="A125883462L_Data">Data5!$EH$11:$EH$19</definedName>
    <definedName name="A125883462L_Latest">Data5!$EH$19</definedName>
    <definedName name="A125883466W">Data5!$DA$1:$DA$10,Data5!$DA$11:$DA$19</definedName>
    <definedName name="A125883466W_Data">Data5!$DA$11:$DA$19</definedName>
    <definedName name="A125883466W_Latest">Data5!$DA$19</definedName>
    <definedName name="A125883470L">Data5!$GV$1:$GV$10,Data5!$GV$11:$GV$19</definedName>
    <definedName name="A125883470L_Data">Data5!$GV$11:$GV$19</definedName>
    <definedName name="A125883470L_Latest">Data5!$GV$19</definedName>
    <definedName name="A125883474W">Data6!$BA$1:$BA$10,Data6!$BA$11:$BA$19</definedName>
    <definedName name="A125883474W_Data">Data6!$BA$11:$BA$19</definedName>
    <definedName name="A125883474W_Latest">Data6!$BA$19</definedName>
    <definedName name="A125883478F">Data6!$CH$1:$CH$10,Data6!$CH$11:$CH$19</definedName>
    <definedName name="A125883478F_Data">Data6!$CH$11:$CH$19</definedName>
    <definedName name="A125883478F_Latest">Data6!$CH$19</definedName>
    <definedName name="A125883482W">Data6!$DO$1:$DO$10,Data6!$DO$11:$DO$19</definedName>
    <definedName name="A125883482W_Data">Data6!$DO$11:$DO$19</definedName>
    <definedName name="A125883482W_Latest">Data6!$DO$19</definedName>
    <definedName name="A125883486F">Data5!$AM$1:$AM$10,Data5!$AM$11:$AM$19</definedName>
    <definedName name="A125883486F_Data">Data5!$AM$11:$AM$19</definedName>
    <definedName name="A125883486F_Latest">Data5!$AM$19</definedName>
    <definedName name="A125883490W">Data5!$FO$1:$FO$10,Data5!$FO$11:$FO$19</definedName>
    <definedName name="A125883490W_Data">Data5!$FO$11:$FO$19</definedName>
    <definedName name="A125883490W_Latest">Data5!$FO$19</definedName>
    <definedName name="A125883494F">Data5!$IC$1:$IC$10,Data5!$IC$11:$IC$19</definedName>
    <definedName name="A125883494F_Data">Data5!$IC$11:$IC$19</definedName>
    <definedName name="A125883494F_Latest">Data5!$IC$19</definedName>
    <definedName name="A125883498R">Data6!$T$1:$T$10,Data6!$T$11:$T$19</definedName>
    <definedName name="A125883498R_Data">Data6!$T$11:$T$19</definedName>
    <definedName name="A125883498R_Latest">Data6!$T$19</definedName>
    <definedName name="A125883502V">Data5!$F$1:$F$10,Data5!$F$11:$F$19</definedName>
    <definedName name="A125883502V_Data">Data5!$F$11:$F$19</definedName>
    <definedName name="A125883502V_Latest">Data5!$F$19</definedName>
    <definedName name="A125883506C">Data5!$BT$1:$BT$10,Data5!$BT$11:$BT$19</definedName>
    <definedName name="A125883506C_Data">Data5!$BT$11:$BT$19</definedName>
    <definedName name="A125883506C_Latest">Data5!$BT$19</definedName>
    <definedName name="A125883510V">Data4!$ID$1:$ID$10,Data4!$ID$11:$ID$19</definedName>
    <definedName name="A125883510V_Data">Data4!$ID$11:$ID$19</definedName>
    <definedName name="A125883510V_Latest">Data4!$ID$19</definedName>
    <definedName name="A125883514C">Data4!$GW$1:$GW$10,Data4!$GW$11:$GW$19</definedName>
    <definedName name="A125883514C_Data">Data4!$GW$11:$GW$19</definedName>
    <definedName name="A125883514C_Latest">Data4!$GW$19</definedName>
    <definedName name="A125883518L">Data5!$EW$1:$EW$10,Data5!$EW$11:$EW$19</definedName>
    <definedName name="A125883518L_Data">Data5!$EW$11:$EW$19</definedName>
    <definedName name="A125883518L_Latest">Data5!$EW$19</definedName>
    <definedName name="A125883522C">Data5!$DP$1:$DP$10,Data5!$DP$11:$DP$19</definedName>
    <definedName name="A125883522C_Data">Data5!$DP$11:$DP$19</definedName>
    <definedName name="A125883522C_Latest">Data5!$DP$19</definedName>
    <definedName name="A125883526L">Data5!$HK$1:$HK$10,Data5!$HK$11:$HK$19</definedName>
    <definedName name="A125883526L_Data">Data5!$HK$11:$HK$19</definedName>
    <definedName name="A125883526L_Latest">Data5!$HK$19</definedName>
    <definedName name="A125883530C">Data6!$BP$1:$BP$10,Data6!$BP$11:$BP$19</definedName>
    <definedName name="A125883530C_Data">Data6!$BP$11:$BP$19</definedName>
    <definedName name="A125883530C_Latest">Data6!$BP$19</definedName>
    <definedName name="A125883534L">Data6!$CW$1:$CW$10,Data6!$CW$11:$CW$19</definedName>
    <definedName name="A125883534L_Data">Data6!$CW$11:$CW$19</definedName>
    <definedName name="A125883534L_Latest">Data6!$CW$19</definedName>
    <definedName name="A125883538W">Data6!$ED$1:$ED$10,Data6!$ED$11:$ED$19</definedName>
    <definedName name="A125883538W_Data">Data6!$ED$11:$ED$19</definedName>
    <definedName name="A125883538W_Latest">Data6!$ED$19</definedName>
    <definedName name="A125883542L">Data5!$BB$1:$BB$10,Data5!$BB$11:$BB$19</definedName>
    <definedName name="A125883542L_Data">Data5!$BB$11:$BB$19</definedName>
    <definedName name="A125883542L_Latest">Data5!$BB$19</definedName>
    <definedName name="A125883546W">Data5!$GD$1:$GD$10,Data5!$GD$11:$GD$19</definedName>
    <definedName name="A125883546W_Data">Data5!$GD$11:$GD$19</definedName>
    <definedName name="A125883546W_Latest">Data5!$GD$19</definedName>
    <definedName name="A125883550L">Data6!$B$1:$B$10,Data6!$B$11:$B$19</definedName>
    <definedName name="A125883550L_Data">Data6!$B$11:$B$19</definedName>
    <definedName name="A125883550L_Latest">Data6!$B$19</definedName>
    <definedName name="A125883554W">Data6!$AI$1:$AI$10,Data6!$AI$11:$AI$19</definedName>
    <definedName name="A125883554W_Data">Data6!$AI$11:$AI$19</definedName>
    <definedName name="A125883554W_Latest">Data6!$AI$19</definedName>
    <definedName name="A125883558F">Data5!$U$1:$U$10,Data5!$U$11:$U$19</definedName>
    <definedName name="A125883558F_Data">Data5!$U$11:$U$19</definedName>
    <definedName name="A125883558F_Latest">Data5!$U$19</definedName>
    <definedName name="A125883562W">Data5!$CI$1:$CI$10,Data5!$CI$11:$CI$19</definedName>
    <definedName name="A125883562W_Data">Data5!$CI$11:$CI$19</definedName>
    <definedName name="A125883562W_Latest">Data5!$CI$19</definedName>
    <definedName name="A125883566F">Data4!$HC$1:$HC$10,Data4!$HC$11:$HC$19</definedName>
    <definedName name="A125883566F_Data">Data4!$HC$11:$HC$19</definedName>
    <definedName name="A125883566F_Latest">Data4!$HC$19</definedName>
    <definedName name="A125883570W">Data4!$FV$1:$FV$10,Data4!$FV$11:$FV$19</definedName>
    <definedName name="A125883570W_Data">Data4!$FV$11:$FV$19</definedName>
    <definedName name="A125883570W_Latest">Data4!$FV$19</definedName>
    <definedName name="A125883574F">Data5!$DV$1:$DV$10,Data5!$DV$11:$DV$19</definedName>
    <definedName name="A125883574F_Data">Data5!$DV$11:$DV$19</definedName>
    <definedName name="A125883574F_Latest">Data5!$DV$19</definedName>
    <definedName name="A125883578R">Data5!$CO$1:$CO$10,Data5!$CO$11:$CO$19</definedName>
    <definedName name="A125883578R_Data">Data5!$CO$11:$CO$19</definedName>
    <definedName name="A125883578R_Latest">Data5!$CO$19</definedName>
    <definedName name="A125883582F">Data5!$GJ$1:$GJ$10,Data5!$GJ$11:$GJ$19</definedName>
    <definedName name="A125883582F_Data">Data5!$GJ$11:$GJ$19</definedName>
    <definedName name="A125883582F_Latest">Data5!$GJ$19</definedName>
    <definedName name="A125883586R">Data6!$AO$1:$AO$10,Data6!$AO$11:$AO$19</definedName>
    <definedName name="A125883586R_Data">Data6!$AO$11:$AO$19</definedName>
    <definedName name="A125883586R_Latest">Data6!$AO$19</definedName>
    <definedName name="A125883590F">Data6!$BV$1:$BV$10,Data6!$BV$11:$BV$19</definedName>
    <definedName name="A125883590F_Data">Data6!$BV$11:$BV$19</definedName>
    <definedName name="A125883590F_Latest">Data6!$BV$19</definedName>
    <definedName name="A125883594R">Data6!$DC$1:$DC$10,Data6!$DC$11:$DC$19</definedName>
    <definedName name="A125883594R_Data">Data6!$DC$11:$DC$19</definedName>
    <definedName name="A125883594R_Latest">Data6!$DC$19</definedName>
    <definedName name="A125883598X">Data5!$AA$1:$AA$10,Data5!$AA$11:$AA$19</definedName>
    <definedName name="A125883598X_Data">Data5!$AA$11:$AA$19</definedName>
    <definedName name="A125883598X_Latest">Data5!$AA$19</definedName>
    <definedName name="A125883602C">Data5!$FC$1:$FC$10,Data5!$FC$11:$FC$19</definedName>
    <definedName name="A125883602C_Data">Data5!$FC$11:$FC$19</definedName>
    <definedName name="A125883602C_Latest">Data5!$FC$19</definedName>
    <definedName name="A125883606L">Data5!$HQ$1:$HQ$10,Data5!$HQ$11:$HQ$19</definedName>
    <definedName name="A125883606L_Data">Data5!$HQ$11:$HQ$19</definedName>
    <definedName name="A125883606L_Latest">Data5!$HQ$19</definedName>
    <definedName name="A125883610C">Data6!$H$1:$H$10,Data6!$H$11:$H$19</definedName>
    <definedName name="A125883610C_Data">Data6!$H$11:$H$19</definedName>
    <definedName name="A125883610C_Latest">Data6!$H$19</definedName>
    <definedName name="A125883614L">Data4!$IJ$1:$IJ$10,Data4!$IJ$11:$IJ$19</definedName>
    <definedName name="A125883614L_Data">Data4!$IJ$11:$IJ$19</definedName>
    <definedName name="A125883614L_Latest">Data4!$IJ$19</definedName>
    <definedName name="A125883618W">Data5!$BH$1:$BH$10,Data5!$BH$11:$BH$19</definedName>
    <definedName name="A125883618W_Data">Data5!$BH$11:$BH$19</definedName>
    <definedName name="A125883618W_Latest">Data5!$BH$19</definedName>
    <definedName name="A125888550C">Data10!$DQ$1:$DQ$10,Data10!$DQ$11:$DQ$19</definedName>
    <definedName name="A125888550C_Data">Data10!$DQ$11:$DQ$19</definedName>
    <definedName name="A125888550C_Latest">Data10!$DQ$19</definedName>
    <definedName name="A125888554L">Data10!$CJ$1:$CJ$10,Data10!$CJ$11:$CJ$19</definedName>
    <definedName name="A125888554L_Data">Data10!$CJ$11:$CJ$19</definedName>
    <definedName name="A125888554L_Latest">Data10!$CJ$19</definedName>
    <definedName name="A125888558W">Data11!$AJ$1:$AJ$10,Data11!$AJ$11:$AJ$19</definedName>
    <definedName name="A125888558W_Data">Data11!$AJ$11:$AJ$19</definedName>
    <definedName name="A125888558W_Latest">Data11!$AJ$19</definedName>
    <definedName name="A125888562L">Data11!$C$1:$C$10,Data11!$C$11:$C$19</definedName>
    <definedName name="A125888562L_Data">Data11!$C$11:$C$19</definedName>
    <definedName name="A125888562L_Latest">Data11!$C$19</definedName>
    <definedName name="A125888566W">Data11!$CX$1:$CX$10,Data11!$CX$11:$CX$19</definedName>
    <definedName name="A125888566W_Data">Data11!$CX$11:$CX$19</definedName>
    <definedName name="A125888566W_Latest">Data11!$CX$19</definedName>
    <definedName name="A125888570L">Data11!$GS$1:$GS$10,Data11!$GS$11:$GS$19</definedName>
    <definedName name="A125888570L_Data">Data11!$GS$11:$GS$19</definedName>
    <definedName name="A125888570L_Latest">Data11!$GS$19</definedName>
    <definedName name="A125888574W">Data11!$HZ$1:$HZ$10,Data11!$HZ$11:$HZ$19</definedName>
    <definedName name="A125888574W_Data">Data11!$HZ$11:$HZ$19</definedName>
    <definedName name="A125888574W_Latest">Data11!$HZ$19</definedName>
    <definedName name="A125888578F">Data12!$Q$1:$Q$10,Data12!$Q$11:$Q$19</definedName>
    <definedName name="A125888578F_Data">Data12!$Q$11:$Q$19</definedName>
    <definedName name="A125888578F_Latest">Data12!$Q$19</definedName>
    <definedName name="A125888582W">Data10!$GE$1:$GE$10,Data10!$GE$11:$GE$19</definedName>
    <definedName name="A125888582W_Data">Data10!$GE$11:$GE$19</definedName>
    <definedName name="A125888582W_Latest">Data10!$GE$19</definedName>
    <definedName name="A125888586F">Data11!$BQ$1:$BQ$10,Data11!$BQ$11:$BQ$19</definedName>
    <definedName name="A125888586F_Data">Data11!$BQ$11:$BQ$19</definedName>
    <definedName name="A125888586F_Latest">Data11!$BQ$19</definedName>
    <definedName name="A125888590W">Data11!$EE$1:$EE$10,Data11!$EE$11:$EE$19</definedName>
    <definedName name="A125888590W_Data">Data11!$EE$11:$EE$19</definedName>
    <definedName name="A125888590W_Latest">Data11!$EE$19</definedName>
    <definedName name="A125888594F">Data11!$FL$1:$FL$10,Data11!$FL$11:$FL$19</definedName>
    <definedName name="A125888594F_Data">Data11!$FL$11:$FL$19</definedName>
    <definedName name="A125888594F_Latest">Data11!$FL$19</definedName>
    <definedName name="A125888598R">Data10!$EX$1:$EX$10,Data10!$EX$11:$EX$19</definedName>
    <definedName name="A125888598R_Data">Data10!$EX$11:$EX$19</definedName>
    <definedName name="A125888598R_Latest">Data10!$EX$19</definedName>
    <definedName name="A125888602V">Data10!$HL$1:$HL$10,Data10!$HL$11:$HL$19</definedName>
    <definedName name="A125888602V_Data">Data10!$HL$11:$HL$19</definedName>
    <definedName name="A125888602V_Latest">Data10!$HL$19</definedName>
    <definedName name="A125888606C">Data10!$CY$1:$CY$10,Data10!$CY$11:$CY$19</definedName>
    <definedName name="A125888606C_Data">Data10!$CY$11:$CY$19</definedName>
    <definedName name="A125888606C_Latest">Data10!$CY$19</definedName>
    <definedName name="A125888610V">Data10!$BR$1:$BR$10,Data10!$BR$11:$BR$19</definedName>
    <definedName name="A125888610V_Data">Data10!$BR$11:$BR$19</definedName>
    <definedName name="A125888610V_Latest">Data10!$BR$19</definedName>
    <definedName name="A125888614C">Data11!$R$1:$R$10,Data11!$R$11:$R$19</definedName>
    <definedName name="A125888614C_Data">Data11!$R$11:$R$19</definedName>
    <definedName name="A125888614C_Latest">Data11!$R$19</definedName>
    <definedName name="A125888618L">Data10!$IA$1:$IA$10,Data10!$IA$11:$IA$19</definedName>
    <definedName name="A125888618L_Data">Data10!$IA$11:$IA$19</definedName>
    <definedName name="A125888618L_Latest">Data10!$IA$19</definedName>
    <definedName name="A125888622C">Data11!$CF$1:$CF$10,Data11!$CF$11:$CF$19</definedName>
    <definedName name="A125888622C_Data">Data11!$CF$11:$CF$19</definedName>
    <definedName name="A125888622C_Latest">Data11!$CF$19</definedName>
    <definedName name="A125888626L">Data11!$GA$1:$GA$10,Data11!$GA$11:$GA$19</definedName>
    <definedName name="A125888626L_Data">Data11!$GA$11:$GA$19</definedName>
    <definedName name="A125888626L_Latest">Data11!$GA$19</definedName>
    <definedName name="A125888630C">Data11!$HH$1:$HH$10,Data11!$HH$11:$HH$19</definedName>
    <definedName name="A125888630C_Data">Data11!$HH$11:$HH$19</definedName>
    <definedName name="A125888630C_Latest">Data11!$HH$19</definedName>
    <definedName name="A125888634L">Data11!$IO$1:$IO$10,Data11!$IO$11:$IO$19</definedName>
    <definedName name="A125888634L_Data">Data11!$IO$11:$IO$19</definedName>
    <definedName name="A125888634L_Latest">Data11!$IO$19</definedName>
    <definedName name="A125888638W">Data10!$FM$1:$FM$10,Data10!$FM$11:$FM$19</definedName>
    <definedName name="A125888638W_Data">Data10!$FM$11:$FM$19</definedName>
    <definedName name="A125888638W_Latest">Data10!$FM$19</definedName>
    <definedName name="A125888642L">Data11!$AY$1:$AY$10,Data11!$AY$11:$AY$19</definedName>
    <definedName name="A125888642L_Data">Data11!$AY$11:$AY$19</definedName>
    <definedName name="A125888642L_Latest">Data11!$AY$19</definedName>
    <definedName name="A125888646W">Data11!$DM$1:$DM$10,Data11!$DM$11:$DM$19</definedName>
    <definedName name="A125888646W_Data">Data11!$DM$11:$DM$19</definedName>
    <definedName name="A125888646W_Latest">Data11!$DM$19</definedName>
    <definedName name="A125888650L">Data11!$ET$1:$ET$10,Data11!$ET$11:$ET$19</definedName>
    <definedName name="A125888650L_Data">Data11!$ET$11:$ET$19</definedName>
    <definedName name="A125888650L_Latest">Data11!$ET$19</definedName>
    <definedName name="A125888654W">Data10!$EF$1:$EF$10,Data10!$EF$11:$EF$19</definedName>
    <definedName name="A125888654W_Data">Data10!$EF$11:$EF$19</definedName>
    <definedName name="A125888654W_Latest">Data10!$EF$19</definedName>
    <definedName name="A125888658F">Data10!$GT$1:$GT$10,Data10!$GT$11:$GT$19</definedName>
    <definedName name="A125888658F_Data">Data10!$GT$11:$GT$19</definedName>
    <definedName name="A125888658F_Latest">Data10!$GT$19</definedName>
    <definedName name="A125888662W">Data10!$DH$1:$DH$10,Data10!$DH$11:$DH$19</definedName>
    <definedName name="A125888662W_Data">Data10!$DH$11:$DH$19</definedName>
    <definedName name="A125888662W_Latest">Data10!$DH$19</definedName>
    <definedName name="A125888666F">Data10!$CA$1:$CA$10,Data10!$CA$11:$CA$19</definedName>
    <definedName name="A125888666F_Data">Data10!$CA$11:$CA$19</definedName>
    <definedName name="A125888666F_Latest">Data10!$CA$19</definedName>
    <definedName name="A125888670W">Data11!$AA$1:$AA$10,Data11!$AA$11:$AA$19</definedName>
    <definedName name="A125888670W_Data">Data11!$AA$11:$AA$19</definedName>
    <definedName name="A125888670W_Latest">Data11!$AA$19</definedName>
    <definedName name="A125888674F">Data10!$IJ$1:$IJ$10,Data10!$IJ$11:$IJ$19</definedName>
    <definedName name="A125888674F_Data">Data10!$IJ$11:$IJ$19</definedName>
    <definedName name="A125888674F_Latest">Data10!$IJ$19</definedName>
    <definedName name="A125888678R">Data11!$CO$1:$CO$10,Data11!$CO$11:$CO$19</definedName>
    <definedName name="A125888678R_Data">Data11!$CO$11:$CO$19</definedName>
    <definedName name="A125888678R_Latest">Data11!$CO$19</definedName>
    <definedName name="A125888682F">Data11!$GJ$1:$GJ$10,Data11!$GJ$11:$GJ$19</definedName>
    <definedName name="A125888682F_Data">Data11!$GJ$11:$GJ$19</definedName>
    <definedName name="A125888682F_Latest">Data11!$GJ$19</definedName>
    <definedName name="A125888686R">Data11!$HQ$1:$HQ$10,Data11!$HQ$11:$HQ$19</definedName>
    <definedName name="A125888686R_Data">Data11!$HQ$11:$HQ$19</definedName>
    <definedName name="A125888686R_Latest">Data11!$HQ$19</definedName>
    <definedName name="A125888690F">Data12!$H$1:$H$10,Data12!$H$11:$H$19</definedName>
    <definedName name="A125888690F_Data">Data12!$H$11:$H$19</definedName>
    <definedName name="A125888690F_Latest">Data12!$H$19</definedName>
    <definedName name="A125888694R">Data10!$FV$1:$FV$10,Data10!$FV$11:$FV$19</definedName>
    <definedName name="A125888694R_Data">Data10!$FV$11:$FV$19</definedName>
    <definedName name="A125888694R_Latest">Data10!$FV$19</definedName>
    <definedName name="A125888698X">Data11!$BH$1:$BH$10,Data11!$BH$11:$BH$19</definedName>
    <definedName name="A125888698X_Data">Data11!$BH$11:$BH$19</definedName>
    <definedName name="A125888698X_Latest">Data11!$BH$19</definedName>
    <definedName name="A125888702C">Data11!$DV$1:$DV$10,Data11!$DV$11:$DV$19</definedName>
    <definedName name="A125888702C_Data">Data11!$DV$11:$DV$19</definedName>
    <definedName name="A125888702C_Latest">Data11!$DV$19</definedName>
    <definedName name="A125888706L">Data11!$FC$1:$FC$10,Data11!$FC$11:$FC$19</definedName>
    <definedName name="A125888706L_Data">Data11!$FC$11:$FC$19</definedName>
    <definedName name="A125888706L_Latest">Data11!$FC$19</definedName>
    <definedName name="A125888710C">Data10!$EO$1:$EO$10,Data10!$EO$11:$EO$19</definedName>
    <definedName name="A125888710C_Data">Data10!$EO$11:$EO$19</definedName>
    <definedName name="A125888710C_Latest">Data10!$EO$19</definedName>
    <definedName name="A125888714L">Data10!$HC$1:$HC$10,Data10!$HC$11:$HC$19</definedName>
    <definedName name="A125888714L_Data">Data10!$HC$11:$HC$19</definedName>
    <definedName name="A125888714L_Latest">Data10!$HC$19</definedName>
    <definedName name="A125888718W">Data10!$DK$1:$DK$10,Data10!$DK$11:$DK$19</definedName>
    <definedName name="A125888718W_Data">Data10!$DK$11:$DK$19</definedName>
    <definedName name="A125888718W_Latest">Data10!$DK$19</definedName>
    <definedName name="A125888722L">Data10!$CD$1:$CD$10,Data10!$CD$11:$CD$19</definedName>
    <definedName name="A125888722L_Data">Data10!$CD$11:$CD$19</definedName>
    <definedName name="A125888722L_Latest">Data10!$CD$19</definedName>
    <definedName name="A125888726W">Data11!$AD$1:$AD$10,Data11!$AD$11:$AD$19</definedName>
    <definedName name="A125888726W_Data">Data11!$AD$11:$AD$19</definedName>
    <definedName name="A125888726W_Latest">Data11!$AD$19</definedName>
    <definedName name="A125888730L">Data10!$IM$1:$IM$10,Data10!$IM$11:$IM$19</definedName>
    <definedName name="A125888730L_Data">Data10!$IM$11:$IM$19</definedName>
    <definedName name="A125888730L_Latest">Data10!$IM$19</definedName>
    <definedName name="A125888734W">Data11!$CR$1:$CR$10,Data11!$CR$11:$CR$19</definedName>
    <definedName name="A125888734W_Data">Data11!$CR$11:$CR$19</definedName>
    <definedName name="A125888734W_Latest">Data11!$CR$19</definedName>
    <definedName name="A125888738F">Data11!$GM$1:$GM$10,Data11!$GM$11:$GM$19</definedName>
    <definedName name="A125888738F_Data">Data11!$GM$11:$GM$19</definedName>
    <definedName name="A125888738F_Latest">Data11!$GM$19</definedName>
    <definedName name="A125888742W">Data11!$HT$1:$HT$10,Data11!$HT$11:$HT$19</definedName>
    <definedName name="A125888742W_Data">Data11!$HT$11:$HT$19</definedName>
    <definedName name="A125888742W_Latest">Data11!$HT$19</definedName>
    <definedName name="A125888746F">Data12!$K$1:$K$10,Data12!$K$11:$K$19</definedName>
    <definedName name="A125888746F_Data">Data12!$K$11:$K$19</definedName>
    <definedName name="A125888746F_Latest">Data12!$K$19</definedName>
    <definedName name="A125888750W">Data10!$FY$1:$FY$10,Data10!$FY$11:$FY$19</definedName>
    <definedName name="A125888750W_Data">Data10!$FY$11:$FY$19</definedName>
    <definedName name="A125888750W_Latest">Data10!$FY$19</definedName>
    <definedName name="A125888754F">Data11!$BK$1:$BK$10,Data11!$BK$11:$BK$19</definedName>
    <definedName name="A125888754F_Data">Data11!$BK$11:$BK$19</definedName>
    <definedName name="A125888754F_Latest">Data11!$BK$19</definedName>
    <definedName name="A125888758R">Data11!$DY$1:$DY$10,Data11!$DY$11:$DY$19</definedName>
    <definedName name="A125888758R_Data">Data11!$DY$11:$DY$19</definedName>
    <definedName name="A125888758R_Latest">Data11!$DY$19</definedName>
    <definedName name="A125888762F">Data11!$FF$1:$FF$10,Data11!$FF$11:$FF$19</definedName>
    <definedName name="A125888762F_Data">Data11!$FF$11:$FF$19</definedName>
    <definedName name="A125888762F_Latest">Data11!$FF$19</definedName>
    <definedName name="A125888766R">Data10!$ER$1:$ER$10,Data10!$ER$11:$ER$19</definedName>
    <definedName name="A125888766R_Data">Data10!$ER$11:$ER$19</definedName>
    <definedName name="A125888766R_Latest">Data10!$ER$19</definedName>
    <definedName name="A125888770F">Data10!$HF$1:$HF$10,Data10!$HF$11:$HF$19</definedName>
    <definedName name="A125888770F_Data">Data10!$HF$11:$HF$19</definedName>
    <definedName name="A125888770F_Latest">Data10!$HF$19</definedName>
    <definedName name="A125888774R">Data10!$DN$1:$DN$10,Data10!$DN$11:$DN$19</definedName>
    <definedName name="A125888774R_Data">Data10!$DN$11:$DN$19</definedName>
    <definedName name="A125888774R_Latest">Data10!$DN$19</definedName>
    <definedName name="A125888778X">Data10!$CG$1:$CG$10,Data10!$CG$11:$CG$19</definedName>
    <definedName name="A125888778X_Data">Data10!$CG$11:$CG$19</definedName>
    <definedName name="A125888778X_Latest">Data10!$CG$19</definedName>
    <definedName name="A125888782R">Data11!$AG$1:$AG$10,Data11!$AG$11:$AG$19</definedName>
    <definedName name="A125888782R_Data">Data11!$AG$11:$AG$19</definedName>
    <definedName name="A125888782R_Latest">Data11!$AG$19</definedName>
    <definedName name="A125888786X">Data10!$IP$1:$IP$10,Data10!$IP$11:$IP$19</definedName>
    <definedName name="A125888786X_Data">Data10!$IP$11:$IP$19</definedName>
    <definedName name="A125888786X_Latest">Data10!$IP$19</definedName>
    <definedName name="A125888790R">Data11!$CU$1:$CU$10,Data11!$CU$11:$CU$19</definedName>
    <definedName name="A125888790R_Data">Data11!$CU$11:$CU$19</definedName>
    <definedName name="A125888790R_Latest">Data11!$CU$19</definedName>
    <definedName name="A125888794X">Data11!$GP$1:$GP$10,Data11!$GP$11:$GP$19</definedName>
    <definedName name="A125888794X_Data">Data11!$GP$11:$GP$19</definedName>
    <definedName name="A125888794X_Latest">Data11!$GP$19</definedName>
    <definedName name="A125888798J">Data11!$HW$1:$HW$10,Data11!$HW$11:$HW$19</definedName>
    <definedName name="A125888798J_Data">Data11!$HW$11:$HW$19</definedName>
    <definedName name="A125888798J_Latest">Data11!$HW$19</definedName>
    <definedName name="A125888802L">Data12!$N$1:$N$10,Data12!$N$11:$N$19</definedName>
    <definedName name="A125888802L_Data">Data12!$N$11:$N$19</definedName>
    <definedName name="A125888802L_Latest">Data12!$N$19</definedName>
    <definedName name="A125888806W">Data10!$GB$1:$GB$10,Data10!$GB$11:$GB$19</definedName>
    <definedName name="A125888806W_Data">Data10!$GB$11:$GB$19</definedName>
    <definedName name="A125888806W_Latest">Data10!$GB$19</definedName>
    <definedName name="A125888810L">Data11!$BN$1:$BN$10,Data11!$BN$11:$BN$19</definedName>
    <definedName name="A125888810L_Data">Data11!$BN$11:$BN$19</definedName>
    <definedName name="A125888810L_Latest">Data11!$BN$19</definedName>
    <definedName name="A125888814W">Data11!$EB$1:$EB$10,Data11!$EB$11:$EB$19</definedName>
    <definedName name="A125888814W_Data">Data11!$EB$11:$EB$19</definedName>
    <definedName name="A125888814W_Latest">Data11!$EB$19</definedName>
    <definedName name="A125888818F">Data11!$FI$1:$FI$10,Data11!$FI$11:$FI$19</definedName>
    <definedName name="A125888818F_Data">Data11!$FI$11:$FI$19</definedName>
    <definedName name="A125888818F_Latest">Data11!$FI$19</definedName>
    <definedName name="A125888822W">Data10!$EU$1:$EU$10,Data10!$EU$11:$EU$19</definedName>
    <definedName name="A125888822W_Data">Data10!$EU$11:$EU$19</definedName>
    <definedName name="A125888822W_Latest">Data10!$EU$19</definedName>
    <definedName name="A125888826F">Data10!$HI$1:$HI$10,Data10!$HI$11:$HI$19</definedName>
    <definedName name="A125888826F_Data">Data10!$HI$11:$HI$19</definedName>
    <definedName name="A125888826F_Latest">Data10!$HI$19</definedName>
    <definedName name="A125888830W">Data10!$DW$1:$DW$10,Data10!$DW$11:$DW$19</definedName>
    <definedName name="A125888830W_Data">Data10!$DW$11:$DW$19</definedName>
    <definedName name="A125888830W_Latest">Data10!$DW$19</definedName>
    <definedName name="A125888834F">Data10!$CP$1:$CP$10,Data10!$CP$11:$CP$19</definedName>
    <definedName name="A125888834F_Data">Data10!$CP$11:$CP$19</definedName>
    <definedName name="A125888834F_Latest">Data10!$CP$19</definedName>
    <definedName name="A125888838R">Data11!$AP$1:$AP$10,Data11!$AP$11:$AP$19</definedName>
    <definedName name="A125888838R_Data">Data11!$AP$11:$AP$19</definedName>
    <definedName name="A125888838R_Latest">Data11!$AP$19</definedName>
    <definedName name="A125888842F">Data11!$I$1:$I$10,Data11!$I$11:$I$19</definedName>
    <definedName name="A125888842F_Data">Data11!$I$11:$I$19</definedName>
    <definedName name="A125888842F_Latest">Data11!$I$19</definedName>
    <definedName name="A125888846R">Data11!$DD$1:$DD$10,Data11!$DD$11:$DD$19</definedName>
    <definedName name="A125888846R_Data">Data11!$DD$11:$DD$19</definedName>
    <definedName name="A125888846R_Latest">Data11!$DD$19</definedName>
    <definedName name="A125888850F">Data11!$GY$1:$GY$10,Data11!$GY$11:$GY$19</definedName>
    <definedName name="A125888850F_Data">Data11!$GY$11:$GY$19</definedName>
    <definedName name="A125888850F_Latest">Data11!$GY$19</definedName>
    <definedName name="A125888854R">Data11!$IF$1:$IF$10,Data11!$IF$11:$IF$19</definedName>
    <definedName name="A125888854R_Data">Data11!$IF$11:$IF$19</definedName>
    <definedName name="A125888854R_Latest">Data11!$IF$19</definedName>
    <definedName name="A125888858X">Data12!$W$1:$W$10,Data12!$W$11:$W$19</definedName>
    <definedName name="A125888858X_Data">Data12!$W$11:$W$19</definedName>
    <definedName name="A125888858X_Latest">Data12!$W$19</definedName>
    <definedName name="A125888862R">Data10!$GK$1:$GK$10,Data10!$GK$11:$GK$19</definedName>
    <definedName name="A125888862R_Data">Data10!$GK$11:$GK$19</definedName>
    <definedName name="A125888862R_Latest">Data10!$GK$19</definedName>
    <definedName name="A125888866X">Data11!$BW$1:$BW$10,Data11!$BW$11:$BW$19</definedName>
    <definedName name="A125888866X_Data">Data11!$BW$11:$BW$19</definedName>
    <definedName name="A125888866X_Latest">Data11!$BW$19</definedName>
    <definedName name="A125888870R">Data11!$EK$1:$EK$10,Data11!$EK$11:$EK$19</definedName>
    <definedName name="A125888870R_Data">Data11!$EK$11:$EK$19</definedName>
    <definedName name="A125888870R_Latest">Data11!$EK$19</definedName>
    <definedName name="A125888874X">Data11!$FR$1:$FR$10,Data11!$FR$11:$FR$19</definedName>
    <definedName name="A125888874X_Data">Data11!$FR$11:$FR$19</definedName>
    <definedName name="A125888874X_Latest">Data11!$FR$19</definedName>
    <definedName name="A125888878J">Data10!$FD$1:$FD$10,Data10!$FD$11:$FD$19</definedName>
    <definedName name="A125888878J_Data">Data10!$FD$11:$FD$19</definedName>
    <definedName name="A125888878J_Latest">Data10!$FD$19</definedName>
    <definedName name="A125888882X">Data10!$HR$1:$HR$10,Data10!$HR$11:$HR$19</definedName>
    <definedName name="A125888882X_Data">Data10!$HR$11:$HR$19</definedName>
    <definedName name="A125888882X_Latest">Data10!$HR$19</definedName>
    <definedName name="A125888886J">Data10!$CV$1:$CV$10,Data10!$CV$11:$CV$19</definedName>
    <definedName name="A125888886J_Data">Data10!$CV$11:$CV$19</definedName>
    <definedName name="A125888886J_Latest">Data10!$CV$19</definedName>
    <definedName name="A125888890X">Data10!$BO$1:$BO$10,Data10!$BO$11:$BO$19</definedName>
    <definedName name="A125888890X_Data">Data10!$BO$11:$BO$19</definedName>
    <definedName name="A125888890X_Latest">Data10!$BO$19</definedName>
    <definedName name="A125888894J">Data11!$O$1:$O$10,Data11!$O$11:$O$19</definedName>
    <definedName name="A125888894J_Data">Data11!$O$11:$O$19</definedName>
    <definedName name="A125888894J_Latest">Data11!$O$19</definedName>
    <definedName name="A125888898T">Data10!$HX$1:$HX$10,Data10!$HX$11:$HX$19</definedName>
    <definedName name="A125888898T_Data">Data10!$HX$11:$HX$19</definedName>
    <definedName name="A125888898T_Latest">Data10!$HX$19</definedName>
    <definedName name="A125888902W">Data11!$CC$1:$CC$10,Data11!$CC$11:$CC$19</definedName>
    <definedName name="A125888902W_Data">Data11!$CC$11:$CC$19</definedName>
    <definedName name="A125888902W_Latest">Data11!$CC$19</definedName>
    <definedName name="A125888906F">Data11!$FX$1:$FX$10,Data11!$FX$11:$FX$19</definedName>
    <definedName name="A125888906F_Data">Data11!$FX$11:$FX$19</definedName>
    <definedName name="A125888906F_Latest">Data11!$FX$19</definedName>
    <definedName name="A125888910W">Data11!$HE$1:$HE$10,Data11!$HE$11:$HE$19</definedName>
    <definedName name="A125888910W_Data">Data11!$HE$11:$HE$19</definedName>
    <definedName name="A125888910W_Latest">Data11!$HE$19</definedName>
    <definedName name="A125888914F">Data11!$IL$1:$IL$10,Data11!$IL$11:$IL$19</definedName>
    <definedName name="A125888914F_Data">Data11!$IL$11:$IL$19</definedName>
    <definedName name="A125888914F_Latest">Data11!$IL$19</definedName>
    <definedName name="A125888918R">Data10!$FJ$1:$FJ$10,Data10!$FJ$11:$FJ$19</definedName>
    <definedName name="A125888918R_Data">Data10!$FJ$11:$FJ$19</definedName>
    <definedName name="A125888918R_Latest">Data10!$FJ$19</definedName>
    <definedName name="A125888922F">Data11!$AV$1:$AV$10,Data11!$AV$11:$AV$19</definedName>
    <definedName name="A125888922F_Data">Data11!$AV$11:$AV$19</definedName>
    <definedName name="A125888922F_Latest">Data11!$AV$19</definedName>
    <definedName name="A125888926R">Data11!$DJ$1:$DJ$10,Data11!$DJ$11:$DJ$19</definedName>
    <definedName name="A125888926R_Data">Data11!$DJ$11:$DJ$19</definedName>
    <definedName name="A125888926R_Latest">Data11!$DJ$19</definedName>
    <definedName name="A125888930F">Data11!$EQ$1:$EQ$10,Data11!$EQ$11:$EQ$19</definedName>
    <definedName name="A125888930F_Data">Data11!$EQ$11:$EQ$19</definedName>
    <definedName name="A125888930F_Latest">Data11!$EQ$19</definedName>
    <definedName name="A125888934R">Data10!$EC$1:$EC$10,Data10!$EC$11:$EC$19</definedName>
    <definedName name="A125888934R_Data">Data10!$EC$11:$EC$19</definedName>
    <definedName name="A125888934R_Latest">Data10!$EC$19</definedName>
    <definedName name="A125888938X">Data10!$GQ$1:$GQ$10,Data10!$GQ$11:$GQ$19</definedName>
    <definedName name="A125888938X_Data">Data10!$GQ$11:$GQ$19</definedName>
    <definedName name="A125888938X_Latest">Data10!$GQ$19</definedName>
    <definedName name="A125888942R">Data10!$DB$1:$DB$10,Data10!$DB$11:$DB$19</definedName>
    <definedName name="A125888942R_Data">Data10!$DB$11:$DB$19</definedName>
    <definedName name="A125888942R_Latest">Data10!$DB$19</definedName>
    <definedName name="A125888946X">Data10!$BU$1:$BU$10,Data10!$BU$11:$BU$19</definedName>
    <definedName name="A125888946X_Data">Data10!$BU$11:$BU$19</definedName>
    <definedName name="A125888946X_Latest">Data10!$BU$19</definedName>
    <definedName name="A125888950R">Data11!$U$1:$U$10,Data11!$U$11:$U$19</definedName>
    <definedName name="A125888950R_Data">Data11!$U$11:$U$19</definedName>
    <definedName name="A125888950R_Latest">Data11!$U$19</definedName>
    <definedName name="A125888954X">Data10!$ID$1:$ID$10,Data10!$ID$11:$ID$19</definedName>
    <definedName name="A125888954X_Data">Data10!$ID$11:$ID$19</definedName>
    <definedName name="A125888954X_Latest">Data10!$ID$19</definedName>
    <definedName name="A125888958J">Data11!$CI$1:$CI$10,Data11!$CI$11:$CI$19</definedName>
    <definedName name="A125888958J_Data">Data11!$CI$11:$CI$19</definedName>
    <definedName name="A125888958J_Latest">Data11!$CI$19</definedName>
    <definedName name="A125888962X">Data11!$GD$1:$GD$10,Data11!$GD$11:$GD$19</definedName>
    <definedName name="A125888962X_Data">Data11!$GD$11:$GD$19</definedName>
    <definedName name="A125888962X_Latest">Data11!$GD$19</definedName>
    <definedName name="A125888966J">Data11!$HK$1:$HK$10,Data11!$HK$11:$HK$19</definedName>
    <definedName name="A125888966J_Data">Data11!$HK$11:$HK$19</definedName>
    <definedName name="A125888966J_Latest">Data11!$HK$19</definedName>
    <definedName name="A125888970X">Data12!$B$1:$B$10,Data12!$B$11:$B$19</definedName>
    <definedName name="A125888970X_Data">Data12!$B$11:$B$19</definedName>
    <definedName name="A125888970X_Latest">Data12!$B$19</definedName>
    <definedName name="A125888974J">Data10!$FP$1:$FP$10,Data10!$FP$11:$FP$19</definedName>
    <definedName name="A125888974J_Data">Data10!$FP$11:$FP$19</definedName>
    <definedName name="A125888974J_Latest">Data10!$FP$19</definedName>
    <definedName name="A125888978T">Data11!$BB$1:$BB$10,Data11!$BB$11:$BB$19</definedName>
    <definedName name="A125888978T_Data">Data11!$BB$11:$BB$19</definedName>
    <definedName name="A125888978T_Latest">Data11!$BB$19</definedName>
    <definedName name="A125888982J">Data11!$DP$1:$DP$10,Data11!$DP$11:$DP$19</definedName>
    <definedName name="A125888982J_Data">Data11!$DP$11:$DP$19</definedName>
    <definedName name="A125888982J_Latest">Data11!$DP$19</definedName>
    <definedName name="A125888986T">Data11!$EW$1:$EW$10,Data11!$EW$11:$EW$19</definedName>
    <definedName name="A125888986T_Data">Data11!$EW$11:$EW$19</definedName>
    <definedName name="A125888986T_Latest">Data11!$EW$19</definedName>
    <definedName name="A125888990J">Data10!$EI$1:$EI$10,Data10!$EI$11:$EI$19</definedName>
    <definedName name="A125888990J_Data">Data10!$EI$11:$EI$19</definedName>
    <definedName name="A125888990J_Latest">Data10!$EI$19</definedName>
    <definedName name="A125888994T">Data10!$GW$1:$GW$10,Data10!$GW$11:$GW$19</definedName>
    <definedName name="A125888994T_Data">Data10!$GW$11:$GW$19</definedName>
    <definedName name="A125888994T_Latest">Data10!$GW$19</definedName>
    <definedName name="A125888998A">Data10!$DE$1:$DE$10,Data10!$DE$11:$DE$19</definedName>
    <definedName name="A125888998A_Data">Data10!$DE$11:$DE$19</definedName>
    <definedName name="A125888998A_Latest">Data10!$DE$19</definedName>
    <definedName name="A125889002J">Data10!$BX$1:$BX$10,Data10!$BX$11:$BX$19</definedName>
    <definedName name="A125889002J_Data">Data10!$BX$11:$BX$19</definedName>
    <definedName name="A125889002J_Latest">Data10!$BX$19</definedName>
    <definedName name="A125889006T">Data11!$X$1:$X$10,Data11!$X$11:$X$19</definedName>
    <definedName name="A125889006T_Data">Data11!$X$11:$X$19</definedName>
    <definedName name="A125889006T_Latest">Data11!$X$19</definedName>
    <definedName name="A125889010J">Data10!$IG$1:$IG$10,Data10!$IG$11:$IG$19</definedName>
    <definedName name="A125889010J_Data">Data10!$IG$11:$IG$19</definedName>
    <definedName name="A125889010J_Latest">Data10!$IG$19</definedName>
    <definedName name="A125889014T">Data11!$CL$1:$CL$10,Data11!$CL$11:$CL$19</definedName>
    <definedName name="A125889014T_Data">Data11!$CL$11:$CL$19</definedName>
    <definedName name="A125889014T_Latest">Data11!$CL$19</definedName>
    <definedName name="A125889018A">Data11!$GG$1:$GG$10,Data11!$GG$11:$GG$19</definedName>
    <definedName name="A125889018A_Data">Data11!$GG$11:$GG$19</definedName>
    <definedName name="A125889018A_Latest">Data11!$GG$19</definedName>
    <definedName name="A125889022T">Data11!$HN$1:$HN$10,Data11!$HN$11:$HN$19</definedName>
    <definedName name="A125889022T_Data">Data11!$HN$11:$HN$19</definedName>
    <definedName name="A125889022T_Latest">Data11!$HN$19</definedName>
    <definedName name="A125889026A">Data12!$E$1:$E$10,Data12!$E$11:$E$19</definedName>
    <definedName name="A125889026A_Data">Data12!$E$11:$E$19</definedName>
    <definedName name="A125889026A_Latest">Data12!$E$19</definedName>
    <definedName name="A125889030T">Data10!$FS$1:$FS$10,Data10!$FS$11:$FS$19</definedName>
    <definedName name="A125889030T_Data">Data10!$FS$11:$FS$19</definedName>
    <definedName name="A125889030T_Latest">Data10!$FS$19</definedName>
    <definedName name="A125889034A">Data11!$BE$1:$BE$10,Data11!$BE$11:$BE$19</definedName>
    <definedName name="A125889034A_Data">Data11!$BE$11:$BE$19</definedName>
    <definedName name="A125889034A_Latest">Data11!$BE$19</definedName>
    <definedName name="A125889038K">Data11!$DS$1:$DS$10,Data11!$DS$11:$DS$19</definedName>
    <definedName name="A125889038K_Data">Data11!$DS$11:$DS$19</definedName>
    <definedName name="A125889038K_Latest">Data11!$DS$19</definedName>
    <definedName name="A125889042A">Data11!$EZ$1:$EZ$10,Data11!$EZ$11:$EZ$19</definedName>
    <definedName name="A125889042A_Data">Data11!$EZ$11:$EZ$19</definedName>
    <definedName name="A125889042A_Latest">Data11!$EZ$19</definedName>
    <definedName name="A125889046K">Data10!$EL$1:$EL$10,Data10!$EL$11:$EL$19</definedName>
    <definedName name="A125889046K_Data">Data10!$EL$11:$EL$19</definedName>
    <definedName name="A125889046K_Latest">Data10!$EL$19</definedName>
    <definedName name="A125889050A">Data10!$GZ$1:$GZ$10,Data10!$GZ$11:$GZ$19</definedName>
    <definedName name="A125889050A_Data">Data10!$GZ$11:$GZ$19</definedName>
    <definedName name="A125889050A_Latest">Data10!$GZ$19</definedName>
    <definedName name="A125889054K">Data10!$DT$1:$DT$10,Data10!$DT$11:$DT$19</definedName>
    <definedName name="A125889054K_Data">Data10!$DT$11:$DT$19</definedName>
    <definedName name="A125889054K_Latest">Data10!$DT$19</definedName>
    <definedName name="A125889058V">Data10!$CM$1:$CM$10,Data10!$CM$11:$CM$19</definedName>
    <definedName name="A125889058V_Data">Data10!$CM$11:$CM$19</definedName>
    <definedName name="A125889058V_Latest">Data10!$CM$19</definedName>
    <definedName name="A125889062K">Data11!$AM$1:$AM$10,Data11!$AM$11:$AM$19</definedName>
    <definedName name="A125889062K_Data">Data11!$AM$11:$AM$19</definedName>
    <definedName name="A125889062K_Latest">Data11!$AM$19</definedName>
    <definedName name="A125889066V">Data11!$F$1:$F$10,Data11!$F$11:$F$19</definedName>
    <definedName name="A125889066V_Data">Data11!$F$11:$F$19</definedName>
    <definedName name="A125889066V_Latest">Data11!$F$19</definedName>
    <definedName name="A125889070K">Data11!$DA$1:$DA$10,Data11!$DA$11:$DA$19</definedName>
    <definedName name="A125889070K_Data">Data11!$DA$11:$DA$19</definedName>
    <definedName name="A125889070K_Latest">Data11!$DA$19</definedName>
    <definedName name="A125889074V">Data11!$GV$1:$GV$10,Data11!$GV$11:$GV$19</definedName>
    <definedName name="A125889074V_Data">Data11!$GV$11:$GV$19</definedName>
    <definedName name="A125889074V_Latest">Data11!$GV$19</definedName>
    <definedName name="A125889078C">Data11!$IC$1:$IC$10,Data11!$IC$11:$IC$19</definedName>
    <definedName name="A125889078C_Data">Data11!$IC$11:$IC$19</definedName>
    <definedName name="A125889078C_Latest">Data11!$IC$19</definedName>
    <definedName name="A125889082V">Data12!$T$1:$T$10,Data12!$T$11:$T$19</definedName>
    <definedName name="A125889082V_Data">Data12!$T$11:$T$19</definedName>
    <definedName name="A125889082V_Latest">Data12!$T$19</definedName>
    <definedName name="A125889086C">Data10!$GH$1:$GH$10,Data10!$GH$11:$GH$19</definedName>
    <definedName name="A125889086C_Data">Data10!$GH$11:$GH$19</definedName>
    <definedName name="A125889086C_Latest">Data10!$GH$19</definedName>
    <definedName name="A125889090V">Data11!$BT$1:$BT$10,Data11!$BT$11:$BT$19</definedName>
    <definedName name="A125889090V_Data">Data11!$BT$11:$BT$19</definedName>
    <definedName name="A125889090V_Latest">Data11!$BT$19</definedName>
    <definedName name="A125889094C">Data11!$EH$1:$EH$10,Data11!$EH$11:$EH$19</definedName>
    <definedName name="A125889094C_Data">Data11!$EH$11:$EH$19</definedName>
    <definedName name="A125889094C_Latest">Data11!$EH$19</definedName>
    <definedName name="A125889098L">Data11!$FO$1:$FO$10,Data11!$FO$11:$FO$19</definedName>
    <definedName name="A125889098L_Data">Data11!$FO$11:$FO$19</definedName>
    <definedName name="A125889098L_Latest">Data11!$FO$19</definedName>
    <definedName name="A125889102T">Data10!$FA$1:$FA$10,Data10!$FA$11:$FA$19</definedName>
    <definedName name="A125889102T_Data">Data10!$FA$11:$FA$19</definedName>
    <definedName name="A125889102T_Latest">Data10!$FA$19</definedName>
    <definedName name="A125889106A">Data10!$HO$1:$HO$10,Data10!$HO$11:$HO$19</definedName>
    <definedName name="A125889106A_Data">Data10!$HO$11:$HO$19</definedName>
    <definedName name="A125889106A_Latest">Data10!$HO$19</definedName>
    <definedName name="A125889110T">Data10!$CS$1:$CS$10,Data10!$CS$11:$CS$19</definedName>
    <definedName name="A125889110T_Data">Data10!$CS$11:$CS$19</definedName>
    <definedName name="A125889110T_Latest">Data10!$CS$19</definedName>
    <definedName name="A125889114A">Data10!$BL$1:$BL$10,Data10!$BL$11:$BL$19</definedName>
    <definedName name="A125889114A_Data">Data10!$BL$11:$BL$19</definedName>
    <definedName name="A125889114A_Latest">Data10!$BL$19</definedName>
    <definedName name="A125889118K">Data11!$L$1:$L$10,Data11!$L$11:$L$19</definedName>
    <definedName name="A125889118K_Data">Data11!$L$11:$L$19</definedName>
    <definedName name="A125889118K_Latest">Data11!$L$19</definedName>
    <definedName name="A125889122A">Data10!$HU$1:$HU$10,Data10!$HU$11:$HU$19</definedName>
    <definedName name="A125889122A_Data">Data10!$HU$11:$HU$19</definedName>
    <definedName name="A125889122A_Latest">Data10!$HU$19</definedName>
    <definedName name="A125889126K">Data11!$BZ$1:$BZ$10,Data11!$BZ$11:$BZ$19</definedName>
    <definedName name="A125889126K_Data">Data11!$BZ$11:$BZ$19</definedName>
    <definedName name="A125889126K_Latest">Data11!$BZ$19</definedName>
    <definedName name="A125889130A">Data11!$FU$1:$FU$10,Data11!$FU$11:$FU$19</definedName>
    <definedName name="A125889130A_Data">Data11!$FU$11:$FU$19</definedName>
    <definedName name="A125889130A_Latest">Data11!$FU$19</definedName>
    <definedName name="A125889134K">Data11!$HB$1:$HB$10,Data11!$HB$11:$HB$19</definedName>
    <definedName name="A125889134K_Data">Data11!$HB$11:$HB$19</definedName>
    <definedName name="A125889134K_Latest">Data11!$HB$19</definedName>
    <definedName name="A125889138V">Data11!$II$1:$II$10,Data11!$II$11:$II$19</definedName>
    <definedName name="A125889138V_Data">Data11!$II$11:$II$19</definedName>
    <definedName name="A125889138V_Latest">Data11!$II$19</definedName>
    <definedName name="A125889142K">Data10!$FG$1:$FG$10,Data10!$FG$11:$FG$19</definedName>
    <definedName name="A125889142K_Data">Data10!$FG$11:$FG$19</definedName>
    <definedName name="A125889142K_Latest">Data10!$FG$19</definedName>
    <definedName name="A125889146V">Data11!$AS$1:$AS$10,Data11!$AS$11:$AS$19</definedName>
    <definedName name="A125889146V_Data">Data11!$AS$11:$AS$19</definedName>
    <definedName name="A125889146V_Latest">Data11!$AS$19</definedName>
    <definedName name="A125889150K">Data11!$DG$1:$DG$10,Data11!$DG$11:$DG$19</definedName>
    <definedName name="A125889150K_Data">Data11!$DG$11:$DG$19</definedName>
    <definedName name="A125889150K_Latest">Data11!$DG$19</definedName>
    <definedName name="A125889154V">Data11!$EN$1:$EN$10,Data11!$EN$11:$EN$19</definedName>
    <definedName name="A125889154V_Data">Data11!$EN$11:$EN$19</definedName>
    <definedName name="A125889154V_Latest">Data11!$EN$19</definedName>
    <definedName name="A125889158C">Data10!$DZ$1:$DZ$10,Data10!$DZ$11:$DZ$19</definedName>
    <definedName name="A125889158C_Data">Data10!$DZ$11:$DZ$19</definedName>
    <definedName name="A125889158C_Latest">Data10!$DZ$19</definedName>
    <definedName name="A125889162V">Data10!$GN$1:$GN$10,Data10!$GN$11:$GN$19</definedName>
    <definedName name="A125889162V_Data">Data10!$GN$11:$GN$19</definedName>
    <definedName name="A125889162V_Latest">Data10!$GN$19</definedName>
    <definedName name="A125894094X">Data3!$W$1:$W$10,Data3!$W$11:$W$19</definedName>
    <definedName name="A125894094X_Data">Data3!$W$11:$W$19</definedName>
    <definedName name="A125894094X_Latest">Data3!$W$19</definedName>
    <definedName name="A125894098J">Data2!$IF$1:$IF$10,Data2!$IF$11:$IF$19</definedName>
    <definedName name="A125894098J_Data">Data2!$IF$11:$IF$19</definedName>
    <definedName name="A125894098J_Latest">Data2!$IF$19</definedName>
    <definedName name="A125894102L">Data3!$GF$1:$GF$10,Data3!$GF$11:$GF$19</definedName>
    <definedName name="A125894102L_Data">Data3!$GF$11:$GF$19</definedName>
    <definedName name="A125894102L_Latest">Data3!$GF$19</definedName>
    <definedName name="A125894106W">Data3!$EY$1:$EY$10,Data3!$EY$11:$EY$19</definedName>
    <definedName name="A125894106W_Data">Data3!$EY$11:$EY$19</definedName>
    <definedName name="A125894106W_Latest">Data3!$EY$19</definedName>
    <definedName name="A125894110L">Data4!$D$1:$D$10,Data4!$D$11:$D$19</definedName>
    <definedName name="A125894110L_Data">Data4!$D$11:$D$19</definedName>
    <definedName name="A125894110L_Latest">Data4!$D$19</definedName>
    <definedName name="A125894114W">Data4!$CY$1:$CY$10,Data4!$CY$11:$CY$19</definedName>
    <definedName name="A125894114W_Data">Data4!$CY$11:$CY$19</definedName>
    <definedName name="A125894114W_Latest">Data4!$CY$19</definedName>
    <definedName name="A125894118F">Data4!$EF$1:$EF$10,Data4!$EF$11:$EF$19</definedName>
    <definedName name="A125894118F_Data">Data4!$EF$11:$EF$19</definedName>
    <definedName name="A125894118F_Latest">Data4!$EF$19</definedName>
    <definedName name="A125894122W">Data4!$FM$1:$FM$10,Data4!$FM$11:$FM$19</definedName>
    <definedName name="A125894122W_Data">Data4!$FM$11:$FM$19</definedName>
    <definedName name="A125894122W_Latest">Data4!$FM$19</definedName>
    <definedName name="A125894126F">Data3!$CK$1:$CK$10,Data3!$CK$11:$CK$19</definedName>
    <definedName name="A125894126F_Data">Data3!$CK$11:$CK$19</definedName>
    <definedName name="A125894126F_Latest">Data3!$CK$19</definedName>
    <definedName name="A125894130W">Data3!$HM$1:$HM$10,Data3!$HM$11:$HM$19</definedName>
    <definedName name="A125894130W_Data">Data3!$HM$11:$HM$19</definedName>
    <definedName name="A125894130W_Latest">Data3!$HM$19</definedName>
    <definedName name="A125894134F">Data4!$AK$1:$AK$10,Data4!$AK$11:$AK$19</definedName>
    <definedName name="A125894134F_Data">Data4!$AK$11:$AK$19</definedName>
    <definedName name="A125894134F_Latest">Data4!$AK$19</definedName>
    <definedName name="A125894138R">Data4!$BR$1:$BR$10,Data4!$BR$11:$BR$19</definedName>
    <definedName name="A125894138R_Data">Data4!$BR$11:$BR$19</definedName>
    <definedName name="A125894138R_Latest">Data4!$BR$19</definedName>
    <definedName name="A125894142F">Data3!$BD$1:$BD$10,Data3!$BD$11:$BD$19</definedName>
    <definedName name="A125894142F_Data">Data3!$BD$11:$BD$19</definedName>
    <definedName name="A125894142F_Latest">Data3!$BD$19</definedName>
    <definedName name="A125894146R">Data3!$DR$1:$DR$10,Data3!$DR$11:$DR$19</definedName>
    <definedName name="A125894146R_Data">Data3!$DR$11:$DR$19</definedName>
    <definedName name="A125894146R_Latest">Data3!$DR$19</definedName>
    <definedName name="A125894150F">Data3!$E$1:$E$10,Data3!$E$11:$E$19</definedName>
    <definedName name="A125894150F_Data">Data3!$E$11:$E$19</definedName>
    <definedName name="A125894150F_Latest">Data3!$E$19</definedName>
    <definedName name="A125894154R">Data2!$HN$1:$HN$10,Data2!$HN$11:$HN$19</definedName>
    <definedName name="A125894154R_Data">Data2!$HN$11:$HN$19</definedName>
    <definedName name="A125894154R_Latest">Data2!$HN$19</definedName>
    <definedName name="A125894158X">Data3!$FN$1:$FN$10,Data3!$FN$11:$FN$19</definedName>
    <definedName name="A125894158X_Data">Data3!$FN$11:$FN$19</definedName>
    <definedName name="A125894158X_Latest">Data3!$FN$19</definedName>
    <definedName name="A125894162R">Data3!$EG$1:$EG$10,Data3!$EG$11:$EG$19</definedName>
    <definedName name="A125894162R_Data">Data3!$EG$11:$EG$19</definedName>
    <definedName name="A125894162R_Latest">Data3!$EG$19</definedName>
    <definedName name="A125894166X">Data3!$IB$1:$IB$10,Data3!$IB$11:$IB$19</definedName>
    <definedName name="A125894166X_Data">Data3!$IB$11:$IB$19</definedName>
    <definedName name="A125894166X_Latest">Data3!$IB$19</definedName>
    <definedName name="A125894170R">Data4!$CG$1:$CG$10,Data4!$CG$11:$CG$19</definedName>
    <definedName name="A125894170R_Data">Data4!$CG$11:$CG$19</definedName>
    <definedName name="A125894170R_Latest">Data4!$CG$19</definedName>
    <definedName name="A125894174X">Data4!$DN$1:$DN$10,Data4!$DN$11:$DN$19</definedName>
    <definedName name="A125894174X_Data">Data4!$DN$11:$DN$19</definedName>
    <definedName name="A125894174X_Latest">Data4!$DN$19</definedName>
    <definedName name="A125894178J">Data4!$EU$1:$EU$10,Data4!$EU$11:$EU$19</definedName>
    <definedName name="A125894178J_Data">Data4!$EU$11:$EU$19</definedName>
    <definedName name="A125894178J_Latest">Data4!$EU$19</definedName>
    <definedName name="A125894182X">Data3!$BS$1:$BS$10,Data3!$BS$11:$BS$19</definedName>
    <definedName name="A125894182X_Data">Data3!$BS$11:$BS$19</definedName>
    <definedName name="A125894182X_Latest">Data3!$BS$19</definedName>
    <definedName name="A125894186J">Data3!$GU$1:$GU$10,Data3!$GU$11:$GU$19</definedName>
    <definedName name="A125894186J_Data">Data3!$GU$11:$GU$19</definedName>
    <definedName name="A125894186J_Latest">Data3!$GU$19</definedName>
    <definedName name="A125894190X">Data4!$S$1:$S$10,Data4!$S$11:$S$19</definedName>
    <definedName name="A125894190X_Data">Data4!$S$11:$S$19</definedName>
    <definedName name="A125894190X_Latest">Data4!$S$19</definedName>
    <definedName name="A125894194J">Data4!$AZ$1:$AZ$10,Data4!$AZ$11:$AZ$19</definedName>
    <definedName name="A125894194J_Data">Data4!$AZ$11:$AZ$19</definedName>
    <definedName name="A125894194J_Latest">Data4!$AZ$19</definedName>
    <definedName name="A125894198T">Data3!$AL$1:$AL$10,Data3!$AL$11:$AL$19</definedName>
    <definedName name="A125894198T_Data">Data3!$AL$11:$AL$19</definedName>
    <definedName name="A125894198T_Latest">Data3!$AL$19</definedName>
    <definedName name="A125894202W">Data3!$CZ$1:$CZ$10,Data3!$CZ$11:$CZ$19</definedName>
    <definedName name="A125894202W_Data">Data3!$CZ$11:$CZ$19</definedName>
    <definedName name="A125894202W_Latest">Data3!$CZ$19</definedName>
    <definedName name="A125894206F">Data3!$N$1:$N$10,Data3!$N$11:$N$19</definedName>
    <definedName name="A125894206F_Data">Data3!$N$11:$N$19</definedName>
    <definedName name="A125894206F_Latest">Data3!$N$19</definedName>
    <definedName name="A125894210W">Data2!$HW$1:$HW$10,Data2!$HW$11:$HW$19</definedName>
    <definedName name="A125894210W_Data">Data2!$HW$11:$HW$19</definedName>
    <definedName name="A125894210W_Latest">Data2!$HW$19</definedName>
    <definedName name="A125894214F">Data3!$FW$1:$FW$10,Data3!$FW$11:$FW$19</definedName>
    <definedName name="A125894214F_Data">Data3!$FW$11:$FW$19</definedName>
    <definedName name="A125894214F_Latest">Data3!$FW$19</definedName>
    <definedName name="A125894218R">Data3!$EP$1:$EP$10,Data3!$EP$11:$EP$19</definedName>
    <definedName name="A125894218R_Data">Data3!$EP$11:$EP$19</definedName>
    <definedName name="A125894218R_Latest">Data3!$EP$19</definedName>
    <definedName name="A125894222F">Data3!$IK$1:$IK$10,Data3!$IK$11:$IK$19</definedName>
    <definedName name="A125894222F_Data">Data3!$IK$11:$IK$19</definedName>
    <definedName name="A125894222F_Latest">Data3!$IK$19</definedName>
    <definedName name="A125894226R">Data4!$CP$1:$CP$10,Data4!$CP$11:$CP$19</definedName>
    <definedName name="A125894226R_Data">Data4!$CP$11:$CP$19</definedName>
    <definedName name="A125894226R_Latest">Data4!$CP$19</definedName>
    <definedName name="A125894230F">Data4!$DW$1:$DW$10,Data4!$DW$11:$DW$19</definedName>
    <definedName name="A125894230F_Data">Data4!$DW$11:$DW$19</definedName>
    <definedName name="A125894230F_Latest">Data4!$DW$19</definedName>
    <definedName name="A125894234R">Data4!$FD$1:$FD$10,Data4!$FD$11:$FD$19</definedName>
    <definedName name="A125894234R_Data">Data4!$FD$11:$FD$19</definedName>
    <definedName name="A125894234R_Latest">Data4!$FD$19</definedName>
    <definedName name="A125894238X">Data3!$CB$1:$CB$10,Data3!$CB$11:$CB$19</definedName>
    <definedName name="A125894238X_Data">Data3!$CB$11:$CB$19</definedName>
    <definedName name="A125894238X_Latest">Data3!$CB$19</definedName>
    <definedName name="A125894242R">Data3!$HD$1:$HD$10,Data3!$HD$11:$HD$19</definedName>
    <definedName name="A125894242R_Data">Data3!$HD$11:$HD$19</definedName>
    <definedName name="A125894242R_Latest">Data3!$HD$19</definedName>
    <definedName name="A125894246X">Data4!$AB$1:$AB$10,Data4!$AB$11:$AB$19</definedName>
    <definedName name="A125894246X_Data">Data4!$AB$11:$AB$19</definedName>
    <definedName name="A125894246X_Latest">Data4!$AB$19</definedName>
    <definedName name="A125894250R">Data4!$BI$1:$BI$10,Data4!$BI$11:$BI$19</definedName>
    <definedName name="A125894250R_Data">Data4!$BI$11:$BI$19</definedName>
    <definedName name="A125894250R_Latest">Data4!$BI$19</definedName>
    <definedName name="A125894254X">Data3!$AU$1:$AU$10,Data3!$AU$11:$AU$19</definedName>
    <definedName name="A125894254X_Data">Data3!$AU$11:$AU$19</definedName>
    <definedName name="A125894254X_Latest">Data3!$AU$19</definedName>
    <definedName name="A125894258J">Data3!$DI$1:$DI$10,Data3!$DI$11:$DI$19</definedName>
    <definedName name="A125894258J_Data">Data3!$DI$11:$DI$19</definedName>
    <definedName name="A125894258J_Latest">Data3!$DI$19</definedName>
    <definedName name="A125894262X">Data3!$Q$1:$Q$10,Data3!$Q$11:$Q$19</definedName>
    <definedName name="A125894262X_Data">Data3!$Q$11:$Q$19</definedName>
    <definedName name="A125894262X_Latest">Data3!$Q$19</definedName>
    <definedName name="A125894266J">Data2!$HZ$1:$HZ$10,Data2!$HZ$11:$HZ$19</definedName>
    <definedName name="A125894266J_Data">Data2!$HZ$11:$HZ$19</definedName>
    <definedName name="A125894266J_Latest">Data2!$HZ$19</definedName>
    <definedName name="A125894270X">Data3!$FZ$1:$FZ$10,Data3!$FZ$11:$FZ$19</definedName>
    <definedName name="A125894270X_Data">Data3!$FZ$11:$FZ$19</definedName>
    <definedName name="A125894270X_Latest">Data3!$FZ$19</definedName>
    <definedName name="A125894274J">Data3!$ES$1:$ES$10,Data3!$ES$11:$ES$19</definedName>
    <definedName name="A125894274J_Data">Data3!$ES$11:$ES$19</definedName>
    <definedName name="A125894274J_Latest">Data3!$ES$19</definedName>
    <definedName name="A125894278T">Data3!$IN$1:$IN$10,Data3!$IN$11:$IN$19</definedName>
    <definedName name="A125894278T_Data">Data3!$IN$11:$IN$19</definedName>
    <definedName name="A125894278T_Latest">Data3!$IN$19</definedName>
    <definedName name="A125894282J">Data4!$CS$1:$CS$10,Data4!$CS$11:$CS$19</definedName>
    <definedName name="A125894282J_Data">Data4!$CS$11:$CS$19</definedName>
    <definedName name="A125894282J_Latest">Data4!$CS$19</definedName>
    <definedName name="A125894286T">Data4!$DZ$1:$DZ$10,Data4!$DZ$11:$DZ$19</definedName>
    <definedName name="A125894286T_Data">Data4!$DZ$11:$DZ$19</definedName>
    <definedName name="A125894286T_Latest">Data4!$DZ$19</definedName>
    <definedName name="A125894290J">Data4!$FG$1:$FG$10,Data4!$FG$11:$FG$19</definedName>
    <definedName name="A125894290J_Data">Data4!$FG$11:$FG$19</definedName>
    <definedName name="A125894290J_Latest">Data4!$FG$19</definedName>
    <definedName name="A125894294T">Data3!$CE$1:$CE$10,Data3!$CE$11:$CE$19</definedName>
    <definedName name="A125894294T_Data">Data3!$CE$11:$CE$19</definedName>
    <definedName name="A125894294T_Latest">Data3!$CE$19</definedName>
    <definedName name="A125894298A">Data3!$HG$1:$HG$10,Data3!$HG$11:$HG$19</definedName>
    <definedName name="A125894298A_Data">Data3!$HG$11:$HG$19</definedName>
    <definedName name="A125894298A_Latest">Data3!$HG$19</definedName>
    <definedName name="A125894302F">Data4!$AE$1:$AE$10,Data4!$AE$11:$AE$19</definedName>
    <definedName name="A125894302F_Data">Data4!$AE$11:$AE$19</definedName>
    <definedName name="A125894302F_Latest">Data4!$AE$19</definedName>
    <definedName name="A125894306R">Data4!$BL$1:$BL$10,Data4!$BL$11:$BL$19</definedName>
    <definedName name="A125894306R_Data">Data4!$BL$11:$BL$19</definedName>
    <definedName name="A125894306R_Latest">Data4!$BL$19</definedName>
    <definedName name="A125894310F">Data3!$AX$1:$AX$10,Data3!$AX$11:$AX$19</definedName>
    <definedName name="A125894310F_Data">Data3!$AX$11:$AX$19</definedName>
    <definedName name="A125894310F_Latest">Data3!$AX$19</definedName>
    <definedName name="A125894314R">Data3!$DL$1:$DL$10,Data3!$DL$11:$DL$19</definedName>
    <definedName name="A125894314R_Data">Data3!$DL$11:$DL$19</definedName>
    <definedName name="A125894314R_Latest">Data3!$DL$19</definedName>
    <definedName name="A125894318X">Data3!$T$1:$T$10,Data3!$T$11:$T$19</definedName>
    <definedName name="A125894318X_Data">Data3!$T$11:$T$19</definedName>
    <definedName name="A125894318X_Latest">Data3!$T$19</definedName>
    <definedName name="A125894322R">Data2!$IC$1:$IC$10,Data2!$IC$11:$IC$19</definedName>
    <definedName name="A125894322R_Data">Data2!$IC$11:$IC$19</definedName>
    <definedName name="A125894322R_Latest">Data2!$IC$19</definedName>
    <definedName name="A125894326X">Data3!$GC$1:$GC$10,Data3!$GC$11:$GC$19</definedName>
    <definedName name="A125894326X_Data">Data3!$GC$11:$GC$19</definedName>
    <definedName name="A125894326X_Latest">Data3!$GC$19</definedName>
    <definedName name="A125894330R">Data3!$EV$1:$EV$10,Data3!$EV$11:$EV$19</definedName>
    <definedName name="A125894330R_Data">Data3!$EV$11:$EV$19</definedName>
    <definedName name="A125894330R_Latest">Data3!$EV$19</definedName>
    <definedName name="A125894334X">Data3!$IQ$1:$IQ$10,Data3!$IQ$11:$IQ$19</definedName>
    <definedName name="A125894334X_Data">Data3!$IQ$11:$IQ$19</definedName>
    <definedName name="A125894334X_Latest">Data3!$IQ$19</definedName>
    <definedName name="A125894338J">Data4!$CV$1:$CV$10,Data4!$CV$11:$CV$19</definedName>
    <definedName name="A125894338J_Data">Data4!$CV$11:$CV$19</definedName>
    <definedName name="A125894338J_Latest">Data4!$CV$19</definedName>
    <definedName name="A125894342X">Data4!$EC$1:$EC$10,Data4!$EC$11:$EC$19</definedName>
    <definedName name="A125894342X_Data">Data4!$EC$11:$EC$19</definedName>
    <definedName name="A125894342X_Latest">Data4!$EC$19</definedName>
    <definedName name="A125894346J">Data4!$FJ$1:$FJ$10,Data4!$FJ$11:$FJ$19</definedName>
    <definedName name="A125894346J_Data">Data4!$FJ$11:$FJ$19</definedName>
    <definedName name="A125894346J_Latest">Data4!$FJ$19</definedName>
    <definedName name="A125894350X">Data3!$CH$1:$CH$10,Data3!$CH$11:$CH$19</definedName>
    <definedName name="A125894350X_Data">Data3!$CH$11:$CH$19</definedName>
    <definedName name="A125894350X_Latest">Data3!$CH$19</definedName>
    <definedName name="A125894354J">Data3!$HJ$1:$HJ$10,Data3!$HJ$11:$HJ$19</definedName>
    <definedName name="A125894354J_Data">Data3!$HJ$11:$HJ$19</definedName>
    <definedName name="A125894354J_Latest">Data3!$HJ$19</definedName>
    <definedName name="A125894358T">Data4!$AH$1:$AH$10,Data4!$AH$11:$AH$19</definedName>
    <definedName name="A125894358T_Data">Data4!$AH$11:$AH$19</definedName>
    <definedName name="A125894358T_Latest">Data4!$AH$19</definedName>
    <definedName name="A125894362J">Data4!$BO$1:$BO$10,Data4!$BO$11:$BO$19</definedName>
    <definedName name="A125894362J_Data">Data4!$BO$11:$BO$19</definedName>
    <definedName name="A125894362J_Latest">Data4!$BO$19</definedName>
    <definedName name="A125894366T">Data3!$BA$1:$BA$10,Data3!$BA$11:$BA$19</definedName>
    <definedName name="A125894366T_Data">Data3!$BA$11:$BA$19</definedName>
    <definedName name="A125894366T_Latest">Data3!$BA$19</definedName>
    <definedName name="A125894370J">Data3!$DO$1:$DO$10,Data3!$DO$11:$DO$19</definedName>
    <definedName name="A125894370J_Data">Data3!$DO$11:$DO$19</definedName>
    <definedName name="A125894370J_Latest">Data3!$DO$19</definedName>
    <definedName name="A125894374T">Data3!$AC$1:$AC$10,Data3!$AC$11:$AC$19</definedName>
    <definedName name="A125894374T_Data">Data3!$AC$11:$AC$19</definedName>
    <definedName name="A125894374T_Latest">Data3!$AC$19</definedName>
    <definedName name="A125894378A">Data2!$IL$1:$IL$10,Data2!$IL$11:$IL$19</definedName>
    <definedName name="A125894378A_Data">Data2!$IL$11:$IL$19</definedName>
    <definedName name="A125894378A_Latest">Data2!$IL$19</definedName>
    <definedName name="A125894382T">Data3!$GL$1:$GL$10,Data3!$GL$11:$GL$19</definedName>
    <definedName name="A125894382T_Data">Data3!$GL$11:$GL$19</definedName>
    <definedName name="A125894382T_Latest">Data3!$GL$19</definedName>
    <definedName name="A125894386A">Data3!$FE$1:$FE$10,Data3!$FE$11:$FE$19</definedName>
    <definedName name="A125894386A_Data">Data3!$FE$11:$FE$19</definedName>
    <definedName name="A125894386A_Latest">Data3!$FE$19</definedName>
    <definedName name="A125894390T">Data4!$J$1:$J$10,Data4!$J$11:$J$19</definedName>
    <definedName name="A125894390T_Data">Data4!$J$11:$J$19</definedName>
    <definedName name="A125894390T_Latest">Data4!$J$19</definedName>
    <definedName name="A125894394A">Data4!$DE$1:$DE$10,Data4!$DE$11:$DE$19</definedName>
    <definedName name="A125894394A_Data">Data4!$DE$11:$DE$19</definedName>
    <definedName name="A125894394A_Latest">Data4!$DE$19</definedName>
    <definedName name="A125894398K">Data4!$EL$1:$EL$10,Data4!$EL$11:$EL$19</definedName>
    <definedName name="A125894398K_Data">Data4!$EL$11:$EL$19</definedName>
    <definedName name="A125894398K_Latest">Data4!$EL$19</definedName>
    <definedName name="A125894402R">Data4!$FS$1:$FS$10,Data4!$FS$11:$FS$19</definedName>
    <definedName name="A125894402R_Data">Data4!$FS$11:$FS$19</definedName>
    <definedName name="A125894402R_Latest">Data4!$FS$19</definedName>
    <definedName name="A125894406X">Data3!$CQ$1:$CQ$10,Data3!$CQ$11:$CQ$19</definedName>
    <definedName name="A125894406X_Data">Data3!$CQ$11:$CQ$19</definedName>
    <definedName name="A125894406X_Latest">Data3!$CQ$19</definedName>
    <definedName name="A125894410R">Data3!$HS$1:$HS$10,Data3!$HS$11:$HS$19</definedName>
    <definedName name="A125894410R_Data">Data3!$HS$11:$HS$19</definedName>
    <definedName name="A125894410R_Latest">Data3!$HS$19</definedName>
    <definedName name="A125894414X">Data4!$AQ$1:$AQ$10,Data4!$AQ$11:$AQ$19</definedName>
    <definedName name="A125894414X_Data">Data4!$AQ$11:$AQ$19</definedName>
    <definedName name="A125894414X_Latest">Data4!$AQ$19</definedName>
    <definedName name="A125894418J">Data4!$BX$1:$BX$10,Data4!$BX$11:$BX$19</definedName>
    <definedName name="A125894418J_Data">Data4!$BX$11:$BX$19</definedName>
    <definedName name="A125894418J_Latest">Data4!$BX$19</definedName>
    <definedName name="A125894422X">Data3!$BJ$1:$BJ$10,Data3!$BJ$11:$BJ$19</definedName>
    <definedName name="A125894422X_Data">Data3!$BJ$11:$BJ$19</definedName>
    <definedName name="A125894422X_Latest">Data3!$BJ$19</definedName>
    <definedName name="A125894426J">Data3!$DX$1:$DX$10,Data3!$DX$11:$DX$19</definedName>
    <definedName name="A125894426J_Data">Data3!$DX$11:$DX$19</definedName>
    <definedName name="A125894426J_Latest">Data3!$DX$19</definedName>
    <definedName name="A125894430X">Data3!$B$1:$B$10,Data3!$B$11:$B$19</definedName>
    <definedName name="A125894430X_Data">Data3!$B$11:$B$19</definedName>
    <definedName name="A125894430X_Latest">Data3!$B$19</definedName>
    <definedName name="A125894434J">Data2!$HK$1:$HK$10,Data2!$HK$11:$HK$19</definedName>
    <definedName name="A125894434J_Data">Data2!$HK$11:$HK$19</definedName>
    <definedName name="A125894434J_Latest">Data2!$HK$19</definedName>
    <definedName name="A125894438T">Data3!$FK$1:$FK$10,Data3!$FK$11:$FK$19</definedName>
    <definedName name="A125894438T_Data">Data3!$FK$11:$FK$19</definedName>
    <definedName name="A125894438T_Latest">Data3!$FK$19</definedName>
    <definedName name="A125894442J">Data3!$ED$1:$ED$10,Data3!$ED$11:$ED$19</definedName>
    <definedName name="A125894442J_Data">Data3!$ED$11:$ED$19</definedName>
    <definedName name="A125894442J_Latest">Data3!$ED$19</definedName>
    <definedName name="A125894446T">Data3!$HY$1:$HY$10,Data3!$HY$11:$HY$19</definedName>
    <definedName name="A125894446T_Data">Data3!$HY$11:$HY$19</definedName>
    <definedName name="A125894446T_Latest">Data3!$HY$19</definedName>
    <definedName name="A125894450J">Data4!$CD$1:$CD$10,Data4!$CD$11:$CD$19</definedName>
    <definedName name="A125894450J_Data">Data4!$CD$11:$CD$19</definedName>
    <definedName name="A125894450J_Latest">Data4!$CD$19</definedName>
    <definedName name="A125894454T">Data4!$DK$1:$DK$10,Data4!$DK$11:$DK$19</definedName>
    <definedName name="A125894454T_Data">Data4!$DK$11:$DK$19</definedName>
    <definedName name="A125894454T_Latest">Data4!$DK$19</definedName>
    <definedName name="A125894458A">Data4!$ER$1:$ER$10,Data4!$ER$11:$ER$19</definedName>
    <definedName name="A125894458A_Data">Data4!$ER$11:$ER$19</definedName>
    <definedName name="A125894458A_Latest">Data4!$ER$19</definedName>
    <definedName name="A125894462T">Data3!$BP$1:$BP$10,Data3!$BP$11:$BP$19</definedName>
    <definedName name="A125894462T_Data">Data3!$BP$11:$BP$19</definedName>
    <definedName name="A125894462T_Latest">Data3!$BP$19</definedName>
    <definedName name="A125894466A">Data3!$GR$1:$GR$10,Data3!$GR$11:$GR$19</definedName>
    <definedName name="A125894466A_Data">Data3!$GR$11:$GR$19</definedName>
    <definedName name="A125894466A_Latest">Data3!$GR$19</definedName>
    <definedName name="A125894470T">Data4!$P$1:$P$10,Data4!$P$11:$P$19</definedName>
    <definedName name="A125894470T_Data">Data4!$P$11:$P$19</definedName>
    <definedName name="A125894470T_Latest">Data4!$P$19</definedName>
    <definedName name="A125894474A">Data4!$AW$1:$AW$10,Data4!$AW$11:$AW$19</definedName>
    <definedName name="A125894474A_Data">Data4!$AW$11:$AW$19</definedName>
    <definedName name="A125894474A_Latest">Data4!$AW$19</definedName>
    <definedName name="A125894478K">Data3!$AI$1:$AI$10,Data3!$AI$11:$AI$19</definedName>
    <definedName name="A125894478K_Data">Data3!$AI$11:$AI$19</definedName>
    <definedName name="A125894478K_Latest">Data3!$AI$19</definedName>
    <definedName name="A125894482A">Data3!$CW$1:$CW$10,Data3!$CW$11:$CW$19</definedName>
    <definedName name="A125894482A_Data">Data3!$CW$11:$CW$19</definedName>
    <definedName name="A125894482A_Latest">Data3!$CW$19</definedName>
    <definedName name="A125894486K">Data3!$H$1:$H$10,Data3!$H$11:$H$19</definedName>
    <definedName name="A125894486K_Data">Data3!$H$11:$H$19</definedName>
    <definedName name="A125894486K_Latest">Data3!$H$19</definedName>
    <definedName name="A125894490A">Data2!$HQ$1:$HQ$10,Data2!$HQ$11:$HQ$19</definedName>
    <definedName name="A125894490A_Data">Data2!$HQ$11:$HQ$19</definedName>
    <definedName name="A125894490A_Latest">Data2!$HQ$19</definedName>
    <definedName name="A125894494K">Data3!$FQ$1:$FQ$10,Data3!$FQ$11:$FQ$19</definedName>
    <definedName name="A125894494K_Data">Data3!$FQ$11:$FQ$19</definedName>
    <definedName name="A125894494K_Latest">Data3!$FQ$19</definedName>
    <definedName name="A125894498V">Data3!$EJ$1:$EJ$10,Data3!$EJ$11:$EJ$19</definedName>
    <definedName name="A125894498V_Data">Data3!$EJ$11:$EJ$19</definedName>
    <definedName name="A125894498V_Latest">Data3!$EJ$19</definedName>
    <definedName name="A125894502X">Data3!$IE$1:$IE$10,Data3!$IE$11:$IE$19</definedName>
    <definedName name="A125894502X_Data">Data3!$IE$11:$IE$19</definedName>
    <definedName name="A125894502X_Latest">Data3!$IE$19</definedName>
    <definedName name="A125894506J">Data4!$CJ$1:$CJ$10,Data4!$CJ$11:$CJ$19</definedName>
    <definedName name="A125894506J_Data">Data4!$CJ$11:$CJ$19</definedName>
    <definedName name="A125894506J_Latest">Data4!$CJ$19</definedName>
    <definedName name="A125894510X">Data4!$DQ$1:$DQ$10,Data4!$DQ$11:$DQ$19</definedName>
    <definedName name="A125894510X_Data">Data4!$DQ$11:$DQ$19</definedName>
    <definedName name="A125894510X_Latest">Data4!$DQ$19</definedName>
    <definedName name="A125894514J">Data4!$EX$1:$EX$10,Data4!$EX$11:$EX$19</definedName>
    <definedName name="A125894514J_Data">Data4!$EX$11:$EX$19</definedName>
    <definedName name="A125894514J_Latest">Data4!$EX$19</definedName>
    <definedName name="A125894518T">Data3!$BV$1:$BV$10,Data3!$BV$11:$BV$19</definedName>
    <definedName name="A125894518T_Data">Data3!$BV$11:$BV$19</definedName>
    <definedName name="A125894518T_Latest">Data3!$BV$19</definedName>
    <definedName name="A125894522J">Data3!$GX$1:$GX$10,Data3!$GX$11:$GX$19</definedName>
    <definedName name="A125894522J_Data">Data3!$GX$11:$GX$19</definedName>
    <definedName name="A125894522J_Latest">Data3!$GX$19</definedName>
    <definedName name="A125894526T">Data4!$V$1:$V$10,Data4!$V$11:$V$19</definedName>
    <definedName name="A125894526T_Data">Data4!$V$11:$V$19</definedName>
    <definedName name="A125894526T_Latest">Data4!$V$19</definedName>
    <definedName name="A125894530J">Data4!$BC$1:$BC$10,Data4!$BC$11:$BC$19</definedName>
    <definedName name="A125894530J_Data">Data4!$BC$11:$BC$19</definedName>
    <definedName name="A125894530J_Latest">Data4!$BC$19</definedName>
    <definedName name="A125894534T">Data3!$AO$1:$AO$10,Data3!$AO$11:$AO$19</definedName>
    <definedName name="A125894534T_Data">Data3!$AO$11:$AO$19</definedName>
    <definedName name="A125894534T_Latest">Data3!$AO$19</definedName>
    <definedName name="A125894538A">Data3!$DC$1:$DC$10,Data3!$DC$11:$DC$19</definedName>
    <definedName name="A125894538A_Data">Data3!$DC$11:$DC$19</definedName>
    <definedName name="A125894538A_Latest">Data3!$DC$19</definedName>
    <definedName name="A125894542T">Data3!$K$1:$K$10,Data3!$K$11:$K$19</definedName>
    <definedName name="A125894542T_Data">Data3!$K$11:$K$19</definedName>
    <definedName name="A125894542T_Latest">Data3!$K$19</definedName>
    <definedName name="A125894546A">Data2!$HT$1:$HT$10,Data2!$HT$11:$HT$19</definedName>
    <definedName name="A125894546A_Data">Data2!$HT$11:$HT$19</definedName>
    <definedName name="A125894546A_Latest">Data2!$HT$19</definedName>
    <definedName name="A125894550T">Data3!$FT$1:$FT$10,Data3!$FT$11:$FT$19</definedName>
    <definedName name="A125894550T_Data">Data3!$FT$11:$FT$19</definedName>
    <definedName name="A125894550T_Latest">Data3!$FT$19</definedName>
    <definedName name="A125894554A">Data3!$EM$1:$EM$10,Data3!$EM$11:$EM$19</definedName>
    <definedName name="A125894554A_Data">Data3!$EM$11:$EM$19</definedName>
    <definedName name="A125894554A_Latest">Data3!$EM$19</definedName>
    <definedName name="A125894558K">Data3!$IH$1:$IH$10,Data3!$IH$11:$IH$19</definedName>
    <definedName name="A125894558K_Data">Data3!$IH$11:$IH$19</definedName>
    <definedName name="A125894558K_Latest">Data3!$IH$19</definedName>
    <definedName name="A125894562A">Data4!$CM$1:$CM$10,Data4!$CM$11:$CM$19</definedName>
    <definedName name="A125894562A_Data">Data4!$CM$11:$CM$19</definedName>
    <definedName name="A125894562A_Latest">Data4!$CM$19</definedName>
    <definedName name="A125894566K">Data4!$DT$1:$DT$10,Data4!$DT$11:$DT$19</definedName>
    <definedName name="A125894566K_Data">Data4!$DT$11:$DT$19</definedName>
    <definedName name="A125894566K_Latest">Data4!$DT$19</definedName>
    <definedName name="A125894570A">Data4!$FA$1:$FA$10,Data4!$FA$11:$FA$19</definedName>
    <definedName name="A125894570A_Data">Data4!$FA$11:$FA$19</definedName>
    <definedName name="A125894570A_Latest">Data4!$FA$19</definedName>
    <definedName name="A125894574K">Data3!$BY$1:$BY$10,Data3!$BY$11:$BY$19</definedName>
    <definedName name="A125894574K_Data">Data3!$BY$11:$BY$19</definedName>
    <definedName name="A125894574K_Latest">Data3!$BY$19</definedName>
    <definedName name="A125894578V">Data3!$HA$1:$HA$10,Data3!$HA$11:$HA$19</definedName>
    <definedName name="A125894578V_Data">Data3!$HA$11:$HA$19</definedName>
    <definedName name="A125894578V_Latest">Data3!$HA$19</definedName>
    <definedName name="A125894582K">Data4!$Y$1:$Y$10,Data4!$Y$11:$Y$19</definedName>
    <definedName name="A125894582K_Data">Data4!$Y$11:$Y$19</definedName>
    <definedName name="A125894582K_Latest">Data4!$Y$19</definedName>
    <definedName name="A125894586V">Data4!$BF$1:$BF$10,Data4!$BF$11:$BF$19</definedName>
    <definedName name="A125894586V_Data">Data4!$BF$11:$BF$19</definedName>
    <definedName name="A125894586V_Latest">Data4!$BF$19</definedName>
    <definedName name="A125894590K">Data3!$AR$1:$AR$10,Data3!$AR$11:$AR$19</definedName>
    <definedName name="A125894590K_Data">Data3!$AR$11:$AR$19</definedName>
    <definedName name="A125894590K_Latest">Data3!$AR$19</definedName>
    <definedName name="A125894594V">Data3!$DF$1:$DF$10,Data3!$DF$11:$DF$19</definedName>
    <definedName name="A125894594V_Data">Data3!$DF$11:$DF$19</definedName>
    <definedName name="A125894594V_Latest">Data3!$DF$19</definedName>
    <definedName name="A125894598C">Data3!$Z$1:$Z$10,Data3!$Z$11:$Z$19</definedName>
    <definedName name="A125894598C_Data">Data3!$Z$11:$Z$19</definedName>
    <definedName name="A125894598C_Latest">Data3!$Z$19</definedName>
    <definedName name="A125894602J">Data2!$II$1:$II$10,Data2!$II$11:$II$19</definedName>
    <definedName name="A125894602J_Data">Data2!$II$11:$II$19</definedName>
    <definedName name="A125894602J_Latest">Data2!$II$19</definedName>
    <definedName name="A125894606T">Data3!$GI$1:$GI$10,Data3!$GI$11:$GI$19</definedName>
    <definedName name="A125894606T_Data">Data3!$GI$11:$GI$19</definedName>
    <definedName name="A125894606T_Latest">Data3!$GI$19</definedName>
    <definedName name="A125894610J">Data3!$FB$1:$FB$10,Data3!$FB$11:$FB$19</definedName>
    <definedName name="A125894610J_Data">Data3!$FB$11:$FB$19</definedName>
    <definedName name="A125894610J_Latest">Data3!$FB$19</definedName>
    <definedName name="A125894614T">Data4!$G$1:$G$10,Data4!$G$11:$G$19</definedName>
    <definedName name="A125894614T_Data">Data4!$G$11:$G$19</definedName>
    <definedName name="A125894614T_Latest">Data4!$G$19</definedName>
    <definedName name="A125894618A">Data4!$DB$1:$DB$10,Data4!$DB$11:$DB$19</definedName>
    <definedName name="A125894618A_Data">Data4!$DB$11:$DB$19</definedName>
    <definedName name="A125894618A_Latest">Data4!$DB$19</definedName>
    <definedName name="A125894622T">Data4!$EI$1:$EI$10,Data4!$EI$11:$EI$19</definedName>
    <definedName name="A125894622T_Data">Data4!$EI$11:$EI$19</definedName>
    <definedName name="A125894622T_Latest">Data4!$EI$19</definedName>
    <definedName name="A125894626A">Data4!$FP$1:$FP$10,Data4!$FP$11:$FP$19</definedName>
    <definedName name="A125894626A_Data">Data4!$FP$11:$FP$19</definedName>
    <definedName name="A125894626A_Latest">Data4!$FP$19</definedName>
    <definedName name="A125894630T">Data3!$CN$1:$CN$10,Data3!$CN$11:$CN$19</definedName>
    <definedName name="A125894630T_Data">Data3!$CN$11:$CN$19</definedName>
    <definedName name="A125894630T_Latest">Data3!$CN$19</definedName>
    <definedName name="A125894634A">Data3!$HP$1:$HP$10,Data3!$HP$11:$HP$19</definedName>
    <definedName name="A125894634A_Data">Data3!$HP$11:$HP$19</definedName>
    <definedName name="A125894634A_Latest">Data3!$HP$19</definedName>
    <definedName name="A125894638K">Data4!$AN$1:$AN$10,Data4!$AN$11:$AN$19</definedName>
    <definedName name="A125894638K_Data">Data4!$AN$11:$AN$19</definedName>
    <definedName name="A125894638K_Latest">Data4!$AN$19</definedName>
    <definedName name="A125894642A">Data4!$BU$1:$BU$10,Data4!$BU$11:$BU$19</definedName>
    <definedName name="A125894642A_Data">Data4!$BU$11:$BU$19</definedName>
    <definedName name="A125894642A_Latest">Data4!$BU$19</definedName>
    <definedName name="A125894646K">Data3!$BG$1:$BG$10,Data3!$BG$11:$BG$19</definedName>
    <definedName name="A125894646K_Data">Data3!$BG$11:$BG$19</definedName>
    <definedName name="A125894646K_Latest">Data3!$BG$19</definedName>
    <definedName name="A125894650A">Data3!$DU$1:$DU$10,Data3!$DU$11:$DU$19</definedName>
    <definedName name="A125894650A_Data">Data3!$DU$11:$DU$19</definedName>
    <definedName name="A125894650A_Latest">Data3!$DU$19</definedName>
    <definedName name="A125894654K">Data2!$IO$1:$IO$10,Data2!$IO$11:$IO$19</definedName>
    <definedName name="A125894654K_Data">Data2!$IO$11:$IO$19</definedName>
    <definedName name="A125894654K_Latest">Data2!$IO$19</definedName>
    <definedName name="A125894658V">Data2!$HH$1:$HH$10,Data2!$HH$11:$HH$19</definedName>
    <definedName name="A125894658V_Data">Data2!$HH$11:$HH$19</definedName>
    <definedName name="A125894658V_Latest">Data2!$HH$19</definedName>
    <definedName name="A125894662K">Data3!$FH$1:$FH$10,Data3!$FH$11:$FH$19</definedName>
    <definedName name="A125894662K_Data">Data3!$FH$11:$FH$19</definedName>
    <definedName name="A125894662K_Latest">Data3!$FH$19</definedName>
    <definedName name="A125894666V">Data3!$EA$1:$EA$10,Data3!$EA$11:$EA$19</definedName>
    <definedName name="A125894666V_Data">Data3!$EA$11:$EA$19</definedName>
    <definedName name="A125894666V_Latest">Data3!$EA$19</definedName>
    <definedName name="A125894670K">Data3!$HV$1:$HV$10,Data3!$HV$11:$HV$19</definedName>
    <definedName name="A125894670K_Data">Data3!$HV$11:$HV$19</definedName>
    <definedName name="A125894670K_Latest">Data3!$HV$19</definedName>
    <definedName name="A125894674V">Data4!$CA$1:$CA$10,Data4!$CA$11:$CA$19</definedName>
    <definedName name="A125894674V_Data">Data4!$CA$11:$CA$19</definedName>
    <definedName name="A125894674V_Latest">Data4!$CA$19</definedName>
    <definedName name="A125894678C">Data4!$DH$1:$DH$10,Data4!$DH$11:$DH$19</definedName>
    <definedName name="A125894678C_Data">Data4!$DH$11:$DH$19</definedName>
    <definedName name="A125894678C_Latest">Data4!$DH$19</definedName>
    <definedName name="A125894682V">Data4!$EO$1:$EO$10,Data4!$EO$11:$EO$19</definedName>
    <definedName name="A125894682V_Data">Data4!$EO$11:$EO$19</definedName>
    <definedName name="A125894682V_Latest">Data4!$EO$19</definedName>
    <definedName name="A125894686C">Data3!$BM$1:$BM$10,Data3!$BM$11:$BM$19</definedName>
    <definedName name="A125894686C_Data">Data3!$BM$11:$BM$19</definedName>
    <definedName name="A125894686C_Latest">Data3!$BM$19</definedName>
    <definedName name="A125894690V">Data3!$GO$1:$GO$10,Data3!$GO$11:$GO$19</definedName>
    <definedName name="A125894690V_Data">Data3!$GO$11:$GO$19</definedName>
    <definedName name="A125894690V_Latest">Data3!$GO$19</definedName>
    <definedName name="A125894694C">Data4!$M$1:$M$10,Data4!$M$11:$M$19</definedName>
    <definedName name="A125894694C_Data">Data4!$M$11:$M$19</definedName>
    <definedName name="A125894694C_Latest">Data4!$M$19</definedName>
    <definedName name="A125894698L">Data4!$AT$1:$AT$10,Data4!$AT$11:$AT$19</definedName>
    <definedName name="A125894698L_Data">Data4!$AT$11:$AT$19</definedName>
    <definedName name="A125894698L_Latest">Data4!$AT$19</definedName>
    <definedName name="A125894702T">Data3!$AF$1:$AF$10,Data3!$AF$11:$AF$19</definedName>
    <definedName name="A125894702T_Data">Data3!$AF$11:$AF$19</definedName>
    <definedName name="A125894702T_Latest">Data3!$AF$19</definedName>
    <definedName name="A125894706A">Data3!$CT$1:$CT$10,Data3!$CT$11:$CT$19</definedName>
    <definedName name="A125894706A_Data">Data3!$CT$11:$CT$19</definedName>
    <definedName name="A125894706A_Latest">Data3!$CT$19</definedName>
    <definedName name="A125899638A">Data6!$GO$1:$GO$10,Data6!$GO$11:$GO$19</definedName>
    <definedName name="A125899638A_Data">Data6!$GO$11:$GO$19</definedName>
    <definedName name="A125899638A_Latest">Data6!$GO$19</definedName>
    <definedName name="A125899642T">Data6!$FH$1:$FH$10,Data6!$FH$11:$FH$19</definedName>
    <definedName name="A125899642T_Data">Data6!$FH$11:$FH$19</definedName>
    <definedName name="A125899642T_Latest">Data6!$FH$19</definedName>
    <definedName name="A125899646A">Data7!$DH$1:$DH$10,Data7!$DH$11:$DH$19</definedName>
    <definedName name="A125899646A_Data">Data7!$DH$11:$DH$19</definedName>
    <definedName name="A125899646A_Latest">Data7!$DH$19</definedName>
    <definedName name="A125899650T">Data7!$CA$1:$CA$10,Data7!$CA$11:$CA$19</definedName>
    <definedName name="A125899650T_Data">Data7!$CA$11:$CA$19</definedName>
    <definedName name="A125899650T_Latest">Data7!$CA$19</definedName>
    <definedName name="A125899654A">Data7!$FV$1:$FV$10,Data7!$FV$11:$FV$19</definedName>
    <definedName name="A125899654A_Data">Data7!$FV$11:$FV$19</definedName>
    <definedName name="A125899654A_Latest">Data7!$FV$19</definedName>
    <definedName name="A125899658K">Data8!$AA$1:$AA$10,Data8!$AA$11:$AA$19</definedName>
    <definedName name="A125899658K_Data">Data8!$AA$11:$AA$19</definedName>
    <definedName name="A125899658K_Latest">Data8!$AA$19</definedName>
    <definedName name="A125899662A">Data8!$BH$1:$BH$10,Data8!$BH$11:$BH$19</definedName>
    <definedName name="A125899662A_Data">Data8!$BH$11:$BH$19</definedName>
    <definedName name="A125899662A_Latest">Data8!$BH$19</definedName>
    <definedName name="A125899666K">Data8!$CO$1:$CO$10,Data8!$CO$11:$CO$19</definedName>
    <definedName name="A125899666K_Data">Data8!$CO$11:$CO$19</definedName>
    <definedName name="A125899666K_Latest">Data8!$CO$19</definedName>
    <definedName name="A125899670A">Data7!$M$1:$M$10,Data7!$M$11:$M$19</definedName>
    <definedName name="A125899670A_Data">Data7!$M$11:$M$19</definedName>
    <definedName name="A125899670A_Latest">Data7!$M$19</definedName>
    <definedName name="A125899674K">Data7!$EO$1:$EO$10,Data7!$EO$11:$EO$19</definedName>
    <definedName name="A125899674K_Data">Data7!$EO$11:$EO$19</definedName>
    <definedName name="A125899674K_Latest">Data7!$EO$19</definedName>
    <definedName name="A125899678V">Data7!$HC$1:$HC$10,Data7!$HC$11:$HC$19</definedName>
    <definedName name="A125899678V_Data">Data7!$HC$11:$HC$19</definedName>
    <definedName name="A125899678V_Latest">Data7!$HC$19</definedName>
    <definedName name="A125899682K">Data7!$IJ$1:$IJ$10,Data7!$IJ$11:$IJ$19</definedName>
    <definedName name="A125899682K_Data">Data7!$IJ$11:$IJ$19</definedName>
    <definedName name="A125899682K_Latest">Data7!$IJ$19</definedName>
    <definedName name="A125899686V">Data6!$HV$1:$HV$10,Data6!$HV$11:$HV$19</definedName>
    <definedName name="A125899686V_Data">Data6!$HV$11:$HV$19</definedName>
    <definedName name="A125899686V_Latest">Data6!$HV$19</definedName>
    <definedName name="A125899690K">Data7!$AT$1:$AT$10,Data7!$AT$11:$AT$19</definedName>
    <definedName name="A125899690K_Data">Data7!$AT$11:$AT$19</definedName>
    <definedName name="A125899690K_Latest">Data7!$AT$19</definedName>
    <definedName name="A125899694V">Data6!$FW$1:$FW$10,Data6!$FW$11:$FW$19</definedName>
    <definedName name="A125899694V_Data">Data6!$FW$11:$FW$19</definedName>
    <definedName name="A125899694V_Latest">Data6!$FW$19</definedName>
    <definedName name="A125899698C">Data6!$EP$1:$EP$10,Data6!$EP$11:$EP$19</definedName>
    <definedName name="A125899698C_Data">Data6!$EP$11:$EP$19</definedName>
    <definedName name="A125899698C_Latest">Data6!$EP$19</definedName>
    <definedName name="A125899702J">Data7!$CP$1:$CP$10,Data7!$CP$11:$CP$19</definedName>
    <definedName name="A125899702J_Data">Data7!$CP$11:$CP$19</definedName>
    <definedName name="A125899702J_Latest">Data7!$CP$19</definedName>
    <definedName name="A125899706T">Data7!$BI$1:$BI$10,Data7!$BI$11:$BI$19</definedName>
    <definedName name="A125899706T_Data">Data7!$BI$11:$BI$19</definedName>
    <definedName name="A125899706T_Latest">Data7!$BI$19</definedName>
    <definedName name="A125899710J">Data7!$FD$1:$FD$10,Data7!$FD$11:$FD$19</definedName>
    <definedName name="A125899710J_Data">Data7!$FD$11:$FD$19</definedName>
    <definedName name="A125899710J_Latest">Data7!$FD$19</definedName>
    <definedName name="A125899714T">Data8!$I$1:$I$10,Data8!$I$11:$I$19</definedName>
    <definedName name="A125899714T_Data">Data8!$I$11:$I$19</definedName>
    <definedName name="A125899714T_Latest">Data8!$I$19</definedName>
    <definedName name="A125899718A">Data8!$AP$1:$AP$10,Data8!$AP$11:$AP$19</definedName>
    <definedName name="A125899718A_Data">Data8!$AP$11:$AP$19</definedName>
    <definedName name="A125899718A_Latest">Data8!$AP$19</definedName>
    <definedName name="A125899722T">Data8!$BW$1:$BW$10,Data8!$BW$11:$BW$19</definedName>
    <definedName name="A125899722T_Data">Data8!$BW$11:$BW$19</definedName>
    <definedName name="A125899722T_Latest">Data8!$BW$19</definedName>
    <definedName name="A125899726A">Data6!$IK$1:$IK$10,Data6!$IK$11:$IK$19</definedName>
    <definedName name="A125899726A_Data">Data6!$IK$11:$IK$19</definedName>
    <definedName name="A125899726A_Latest">Data6!$IK$19</definedName>
    <definedName name="A125899730T">Data7!$DW$1:$DW$10,Data7!$DW$11:$DW$19</definedName>
    <definedName name="A125899730T_Data">Data7!$DW$11:$DW$19</definedName>
    <definedName name="A125899730T_Latest">Data7!$DW$19</definedName>
    <definedName name="A125899734A">Data7!$GK$1:$GK$10,Data7!$GK$11:$GK$19</definedName>
    <definedName name="A125899734A_Data">Data7!$GK$11:$GK$19</definedName>
    <definedName name="A125899734A_Latest">Data7!$GK$19</definedName>
    <definedName name="A125899738K">Data7!$HR$1:$HR$10,Data7!$HR$11:$HR$19</definedName>
    <definedName name="A125899738K_Data">Data7!$HR$11:$HR$19</definedName>
    <definedName name="A125899738K_Latest">Data7!$HR$19</definedName>
    <definedName name="A125899742A">Data6!$HD$1:$HD$10,Data6!$HD$11:$HD$19</definedName>
    <definedName name="A125899742A_Data">Data6!$HD$11:$HD$19</definedName>
    <definedName name="A125899742A_Latest">Data6!$HD$19</definedName>
    <definedName name="A125899746K">Data7!$AB$1:$AB$10,Data7!$AB$11:$AB$19</definedName>
    <definedName name="A125899746K_Data">Data7!$AB$11:$AB$19</definedName>
    <definedName name="A125899746K_Latest">Data7!$AB$19</definedName>
    <definedName name="A125899750A">Data6!$GF$1:$GF$10,Data6!$GF$11:$GF$19</definedName>
    <definedName name="A125899750A_Data">Data6!$GF$11:$GF$19</definedName>
    <definedName name="A125899750A_Latest">Data6!$GF$19</definedName>
    <definedName name="A125899754K">Data6!$EY$1:$EY$10,Data6!$EY$11:$EY$19</definedName>
    <definedName name="A125899754K_Data">Data6!$EY$11:$EY$19</definedName>
    <definedName name="A125899754K_Latest">Data6!$EY$19</definedName>
    <definedName name="A125899758V">Data7!$CY$1:$CY$10,Data7!$CY$11:$CY$19</definedName>
    <definedName name="A125899758V_Data">Data7!$CY$11:$CY$19</definedName>
    <definedName name="A125899758V_Latest">Data7!$CY$19</definedName>
    <definedName name="A125899762K">Data7!$BR$1:$BR$10,Data7!$BR$11:$BR$19</definedName>
    <definedName name="A125899762K_Data">Data7!$BR$11:$BR$19</definedName>
    <definedName name="A125899762K_Latest">Data7!$BR$19</definedName>
    <definedName name="A125899766V">Data7!$FM$1:$FM$10,Data7!$FM$11:$FM$19</definedName>
    <definedName name="A125899766V_Data">Data7!$FM$11:$FM$19</definedName>
    <definedName name="A125899766V_Latest">Data7!$FM$19</definedName>
    <definedName name="A125899770K">Data8!$R$1:$R$10,Data8!$R$11:$R$19</definedName>
    <definedName name="A125899770K_Data">Data8!$R$11:$R$19</definedName>
    <definedName name="A125899770K_Latest">Data8!$R$19</definedName>
    <definedName name="A125899774V">Data8!$AY$1:$AY$10,Data8!$AY$11:$AY$19</definedName>
    <definedName name="A125899774V_Data">Data8!$AY$11:$AY$19</definedName>
    <definedName name="A125899774V_Latest">Data8!$AY$19</definedName>
    <definedName name="A125899778C">Data8!$CF$1:$CF$10,Data8!$CF$11:$CF$19</definedName>
    <definedName name="A125899778C_Data">Data8!$CF$11:$CF$19</definedName>
    <definedName name="A125899778C_Latest">Data8!$CF$19</definedName>
    <definedName name="A125899782V">Data7!$D$1:$D$10,Data7!$D$11:$D$19</definedName>
    <definedName name="A125899782V_Data">Data7!$D$11:$D$19</definedName>
    <definedName name="A125899782V_Latest">Data7!$D$19</definedName>
    <definedName name="A125899786C">Data7!$EF$1:$EF$10,Data7!$EF$11:$EF$19</definedName>
    <definedName name="A125899786C_Data">Data7!$EF$11:$EF$19</definedName>
    <definedName name="A125899786C_Latest">Data7!$EF$19</definedName>
    <definedName name="A125899790V">Data7!$GT$1:$GT$10,Data7!$GT$11:$GT$19</definedName>
    <definedName name="A125899790V_Data">Data7!$GT$11:$GT$19</definedName>
    <definedName name="A125899790V_Latest">Data7!$GT$19</definedName>
    <definedName name="A125899794C">Data7!$IA$1:$IA$10,Data7!$IA$11:$IA$19</definedName>
    <definedName name="A125899794C_Data">Data7!$IA$11:$IA$19</definedName>
    <definedName name="A125899794C_Latest">Data7!$IA$19</definedName>
    <definedName name="A125899798L">Data6!$HM$1:$HM$10,Data6!$HM$11:$HM$19</definedName>
    <definedName name="A125899798L_Data">Data6!$HM$11:$HM$19</definedName>
    <definedName name="A125899798L_Latest">Data6!$HM$19</definedName>
    <definedName name="A125899802T">Data7!$AK$1:$AK$10,Data7!$AK$11:$AK$19</definedName>
    <definedName name="A125899802T_Data">Data7!$AK$11:$AK$19</definedName>
    <definedName name="A125899802T_Latest">Data7!$AK$19</definedName>
    <definedName name="A125899806A">Data6!$GI$1:$GI$10,Data6!$GI$11:$GI$19</definedName>
    <definedName name="A125899806A_Data">Data6!$GI$11:$GI$19</definedName>
    <definedName name="A125899806A_Latest">Data6!$GI$19</definedName>
    <definedName name="A125899810T">Data6!$FB$1:$FB$10,Data6!$FB$11:$FB$19</definedName>
    <definedName name="A125899810T_Data">Data6!$FB$11:$FB$19</definedName>
    <definedName name="A125899810T_Latest">Data6!$FB$19</definedName>
    <definedName name="A125899814A">Data7!$DB$1:$DB$10,Data7!$DB$11:$DB$19</definedName>
    <definedName name="A125899814A_Data">Data7!$DB$11:$DB$19</definedName>
    <definedName name="A125899814A_Latest">Data7!$DB$19</definedName>
    <definedName name="A125899818K">Data7!$BU$1:$BU$10,Data7!$BU$11:$BU$19</definedName>
    <definedName name="A125899818K_Data">Data7!$BU$11:$BU$19</definedName>
    <definedName name="A125899818K_Latest">Data7!$BU$19</definedName>
    <definedName name="A125899822A">Data7!$FP$1:$FP$10,Data7!$FP$11:$FP$19</definedName>
    <definedName name="A125899822A_Data">Data7!$FP$11:$FP$19</definedName>
    <definedName name="A125899822A_Latest">Data7!$FP$19</definedName>
    <definedName name="A125899826K">Data8!$U$1:$U$10,Data8!$U$11:$U$19</definedName>
    <definedName name="A125899826K_Data">Data8!$U$11:$U$19</definedName>
    <definedName name="A125899826K_Latest">Data8!$U$19</definedName>
    <definedName name="A125899830A">Data8!$BB$1:$BB$10,Data8!$BB$11:$BB$19</definedName>
    <definedName name="A125899830A_Data">Data8!$BB$11:$BB$19</definedName>
    <definedName name="A125899830A_Latest">Data8!$BB$19</definedName>
    <definedName name="A125899834K">Data8!$CI$1:$CI$10,Data8!$CI$11:$CI$19</definedName>
    <definedName name="A125899834K_Data">Data8!$CI$11:$CI$19</definedName>
    <definedName name="A125899834K_Latest">Data8!$CI$19</definedName>
    <definedName name="A125899838V">Data7!$G$1:$G$10,Data7!$G$11:$G$19</definedName>
    <definedName name="A125899838V_Data">Data7!$G$11:$G$19</definedName>
    <definedName name="A125899838V_Latest">Data7!$G$19</definedName>
    <definedName name="A125899842K">Data7!$EI$1:$EI$10,Data7!$EI$11:$EI$19</definedName>
    <definedName name="A125899842K_Data">Data7!$EI$11:$EI$19</definedName>
    <definedName name="A125899842K_Latest">Data7!$EI$19</definedName>
    <definedName name="A125899846V">Data7!$GW$1:$GW$10,Data7!$GW$11:$GW$19</definedName>
    <definedName name="A125899846V_Data">Data7!$GW$11:$GW$19</definedName>
    <definedName name="A125899846V_Latest">Data7!$GW$19</definedName>
    <definedName name="A125899850K">Data7!$ID$1:$ID$10,Data7!$ID$11:$ID$19</definedName>
    <definedName name="A125899850K_Data">Data7!$ID$11:$ID$19</definedName>
    <definedName name="A125899850K_Latest">Data7!$ID$19</definedName>
    <definedName name="A125899854V">Data6!$HP$1:$HP$10,Data6!$HP$11:$HP$19</definedName>
    <definedName name="A125899854V_Data">Data6!$HP$11:$HP$19</definedName>
    <definedName name="A125899854V_Latest">Data6!$HP$19</definedName>
    <definedName name="A125899858C">Data7!$AN$1:$AN$10,Data7!$AN$11:$AN$19</definedName>
    <definedName name="A125899858C_Data">Data7!$AN$11:$AN$19</definedName>
    <definedName name="A125899858C_Latest">Data7!$AN$19</definedName>
    <definedName name="A125899862V">Data6!$GL$1:$GL$10,Data6!$GL$11:$GL$19</definedName>
    <definedName name="A125899862V_Data">Data6!$GL$11:$GL$19</definedName>
    <definedName name="A125899862V_Latest">Data6!$GL$19</definedName>
    <definedName name="A125899866C">Data6!$FE$1:$FE$10,Data6!$FE$11:$FE$19</definedName>
    <definedName name="A125899866C_Data">Data6!$FE$11:$FE$19</definedName>
    <definedName name="A125899866C_Latest">Data6!$FE$19</definedName>
    <definedName name="A125899870V">Data7!$DE$1:$DE$10,Data7!$DE$11:$DE$19</definedName>
    <definedName name="A125899870V_Data">Data7!$DE$11:$DE$19</definedName>
    <definedName name="A125899870V_Latest">Data7!$DE$19</definedName>
    <definedName name="A125899874C">Data7!$BX$1:$BX$10,Data7!$BX$11:$BX$19</definedName>
    <definedName name="A125899874C_Data">Data7!$BX$11:$BX$19</definedName>
    <definedName name="A125899874C_Latest">Data7!$BX$19</definedName>
    <definedName name="A125899878L">Data7!$FS$1:$FS$10,Data7!$FS$11:$FS$19</definedName>
    <definedName name="A125899878L_Data">Data7!$FS$11:$FS$19</definedName>
    <definedName name="A125899878L_Latest">Data7!$FS$19</definedName>
    <definedName name="A125899882C">Data8!$X$1:$X$10,Data8!$X$11:$X$19</definedName>
    <definedName name="A125899882C_Data">Data8!$X$11:$X$19</definedName>
    <definedName name="A125899882C_Latest">Data8!$X$19</definedName>
    <definedName name="A125899886L">Data8!$BE$1:$BE$10,Data8!$BE$11:$BE$19</definedName>
    <definedName name="A125899886L_Data">Data8!$BE$11:$BE$19</definedName>
    <definedName name="A125899886L_Latest">Data8!$BE$19</definedName>
    <definedName name="A125899890C">Data8!$CL$1:$CL$10,Data8!$CL$11:$CL$19</definedName>
    <definedName name="A125899890C_Data">Data8!$CL$11:$CL$19</definedName>
    <definedName name="A125899890C_Latest">Data8!$CL$19</definedName>
    <definedName name="A125899894L">Data7!$J$1:$J$10,Data7!$J$11:$J$19</definedName>
    <definedName name="A125899894L_Data">Data7!$J$11:$J$19</definedName>
    <definedName name="A125899894L_Latest">Data7!$J$19</definedName>
    <definedName name="A125899898W">Data7!$EL$1:$EL$10,Data7!$EL$11:$EL$19</definedName>
    <definedName name="A125899898W_Data">Data7!$EL$11:$EL$19</definedName>
    <definedName name="A125899898W_Latest">Data7!$EL$19</definedName>
    <definedName name="A125899902A">Data7!$GZ$1:$GZ$10,Data7!$GZ$11:$GZ$19</definedName>
    <definedName name="A125899902A_Data">Data7!$GZ$11:$GZ$19</definedName>
    <definedName name="A125899902A_Latest">Data7!$GZ$19</definedName>
    <definedName name="A125899906K">Data7!$IG$1:$IG$10,Data7!$IG$11:$IG$19</definedName>
    <definedName name="A125899906K_Data">Data7!$IG$11:$IG$19</definedName>
    <definedName name="A125899906K_Latest">Data7!$IG$19</definedName>
    <definedName name="A125899910A">Data6!$HS$1:$HS$10,Data6!$HS$11:$HS$19</definedName>
    <definedName name="A125899910A_Data">Data6!$HS$11:$HS$19</definedName>
    <definedName name="A125899910A_Latest">Data6!$HS$19</definedName>
    <definedName name="A125899914K">Data7!$AQ$1:$AQ$10,Data7!$AQ$11:$AQ$19</definedName>
    <definedName name="A125899914K_Data">Data7!$AQ$11:$AQ$19</definedName>
    <definedName name="A125899914K_Latest">Data7!$AQ$19</definedName>
    <definedName name="A125899918V">Data6!$GU$1:$GU$10,Data6!$GU$11:$GU$19</definedName>
    <definedName name="A125899918V_Data">Data6!$GU$11:$GU$19</definedName>
    <definedName name="A125899918V_Latest">Data6!$GU$19</definedName>
    <definedName name="A125899922K">Data6!$FN$1:$FN$10,Data6!$FN$11:$FN$19</definedName>
    <definedName name="A125899922K_Data">Data6!$FN$11:$FN$19</definedName>
    <definedName name="A125899922K_Latest">Data6!$FN$19</definedName>
    <definedName name="A125899926V">Data7!$DN$1:$DN$10,Data7!$DN$11:$DN$19</definedName>
    <definedName name="A125899926V_Data">Data7!$DN$11:$DN$19</definedName>
    <definedName name="A125899926V_Latest">Data7!$DN$19</definedName>
    <definedName name="A125899930K">Data7!$CG$1:$CG$10,Data7!$CG$11:$CG$19</definedName>
    <definedName name="A125899930K_Data">Data7!$CG$11:$CG$19</definedName>
    <definedName name="A125899930K_Latest">Data7!$CG$19</definedName>
    <definedName name="A125899934V">Data7!$GB$1:$GB$10,Data7!$GB$11:$GB$19</definedName>
    <definedName name="A125899934V_Data">Data7!$GB$11:$GB$19</definedName>
    <definedName name="A125899934V_Latest">Data7!$GB$19</definedName>
    <definedName name="A125899938C">Data8!$AG$1:$AG$10,Data8!$AG$11:$AG$19</definedName>
    <definedName name="A125899938C_Data">Data8!$AG$11:$AG$19</definedName>
    <definedName name="A125899938C_Latest">Data8!$AG$19</definedName>
    <definedName name="A125899942V">Data8!$BN$1:$BN$10,Data8!$BN$11:$BN$19</definedName>
    <definedName name="A125899942V_Data">Data8!$BN$11:$BN$19</definedName>
    <definedName name="A125899942V_Latest">Data8!$BN$19</definedName>
    <definedName name="A125899946C">Data8!$CU$1:$CU$10,Data8!$CU$11:$CU$19</definedName>
    <definedName name="A125899946C_Data">Data8!$CU$11:$CU$19</definedName>
    <definedName name="A125899946C_Latest">Data8!$CU$19</definedName>
    <definedName name="A125899950V">Data7!$S$1:$S$10,Data7!$S$11:$S$19</definedName>
    <definedName name="A125899950V_Data">Data7!$S$11:$S$19</definedName>
    <definedName name="A125899950V_Latest">Data7!$S$19</definedName>
    <definedName name="A125899954C">Data7!$EU$1:$EU$10,Data7!$EU$11:$EU$19</definedName>
    <definedName name="A125899954C_Data">Data7!$EU$11:$EU$19</definedName>
    <definedName name="A125899954C_Latest">Data7!$EU$19</definedName>
    <definedName name="A125899958L">Data7!$HI$1:$HI$10,Data7!$HI$11:$HI$19</definedName>
    <definedName name="A125899958L_Data">Data7!$HI$11:$HI$19</definedName>
    <definedName name="A125899958L_Latest">Data7!$HI$19</definedName>
    <definedName name="A125899962C">Data7!$IP$1:$IP$10,Data7!$IP$11:$IP$19</definedName>
    <definedName name="A125899962C_Data">Data7!$IP$11:$IP$19</definedName>
    <definedName name="A125899962C_Latest">Data7!$IP$19</definedName>
    <definedName name="A125899966L">Data6!$IB$1:$IB$10,Data6!$IB$11:$IB$19</definedName>
    <definedName name="A125899966L_Data">Data6!$IB$11:$IB$19</definedName>
    <definedName name="A125899966L_Latest">Data6!$IB$19</definedName>
    <definedName name="A125899970C">Data7!$AZ$1:$AZ$10,Data7!$AZ$11:$AZ$19</definedName>
    <definedName name="A125899970C_Data">Data7!$AZ$11:$AZ$19</definedName>
    <definedName name="A125899970C_Latest">Data7!$AZ$19</definedName>
    <definedName name="A125899974L">Data6!$FT$1:$FT$10,Data6!$FT$11:$FT$19</definedName>
    <definedName name="A125899974L_Data">Data6!$FT$11:$FT$19</definedName>
    <definedName name="A125899974L_Latest">Data6!$FT$19</definedName>
    <definedName name="A125899978W">Data6!$EM$1:$EM$10,Data6!$EM$11:$EM$19</definedName>
    <definedName name="A125899978W_Data">Data6!$EM$11:$EM$19</definedName>
    <definedName name="A125899978W_Latest">Data6!$EM$19</definedName>
    <definedName name="A125899982L">Data7!$CM$1:$CM$10,Data7!$CM$11:$CM$19</definedName>
    <definedName name="A125899982L_Data">Data7!$CM$11:$CM$19</definedName>
    <definedName name="A125899982L_Latest">Data7!$CM$19</definedName>
    <definedName name="A125899986W">Data7!$BF$1:$BF$10,Data7!$BF$11:$BF$19</definedName>
    <definedName name="A125899986W_Data">Data7!$BF$11:$BF$19</definedName>
    <definedName name="A125899986W_Latest">Data7!$BF$19</definedName>
    <definedName name="A125899990L">Data7!$FA$1:$FA$10,Data7!$FA$11:$FA$19</definedName>
    <definedName name="A125899990L_Data">Data7!$FA$11:$FA$19</definedName>
    <definedName name="A125899990L_Latest">Data7!$FA$19</definedName>
    <definedName name="A125899994W">Data8!$F$1:$F$10,Data8!$F$11:$F$19</definedName>
    <definedName name="A125899994W_Data">Data8!$F$11:$F$19</definedName>
    <definedName name="A125899994W_Latest">Data8!$F$19</definedName>
    <definedName name="A125899998F">Data8!$AM$1:$AM$10,Data8!$AM$11:$AM$19</definedName>
    <definedName name="A125899998F_Data">Data8!$AM$11:$AM$19</definedName>
    <definedName name="A125899998F_Latest">Data8!$AM$19</definedName>
    <definedName name="A125900002A">Data8!$BT$1:$BT$10,Data8!$BT$11:$BT$19</definedName>
    <definedName name="A125900002A_Data">Data8!$BT$11:$BT$19</definedName>
    <definedName name="A125900002A_Latest">Data8!$BT$19</definedName>
    <definedName name="A125900006K">Data6!$IH$1:$IH$10,Data6!$IH$11:$IH$19</definedName>
    <definedName name="A125900006K_Data">Data6!$IH$11:$IH$19</definedName>
    <definedName name="A125900006K_Latest">Data6!$IH$19</definedName>
    <definedName name="A125900010A">Data7!$DT$1:$DT$10,Data7!$DT$11:$DT$19</definedName>
    <definedName name="A125900010A_Data">Data7!$DT$11:$DT$19</definedName>
    <definedName name="A125900010A_Latest">Data7!$DT$19</definedName>
    <definedName name="A125900014K">Data7!$GH$1:$GH$10,Data7!$GH$11:$GH$19</definedName>
    <definedName name="A125900014K_Data">Data7!$GH$11:$GH$19</definedName>
    <definedName name="A125900014K_Latest">Data7!$GH$19</definedName>
    <definedName name="A125900018V">Data7!$HO$1:$HO$10,Data7!$HO$11:$HO$19</definedName>
    <definedName name="A125900018V_Data">Data7!$HO$11:$HO$19</definedName>
    <definedName name="A125900018V_Latest">Data7!$HO$19</definedName>
    <definedName name="A125900022K">Data6!$HA$1:$HA$10,Data6!$HA$11:$HA$19</definedName>
    <definedName name="A125900022K_Data">Data6!$HA$11:$HA$19</definedName>
    <definedName name="A125900022K_Latest">Data6!$HA$19</definedName>
    <definedName name="A125900026V">Data7!$Y$1:$Y$10,Data7!$Y$11:$Y$19</definedName>
    <definedName name="A125900026V_Data">Data7!$Y$11:$Y$19</definedName>
    <definedName name="A125900026V_Latest">Data7!$Y$19</definedName>
    <definedName name="A125900030K">Data6!$FZ$1:$FZ$10,Data6!$FZ$11:$FZ$19</definedName>
    <definedName name="A125900030K_Data">Data6!$FZ$11:$FZ$19</definedName>
    <definedName name="A125900030K_Latest">Data6!$FZ$19</definedName>
    <definedName name="A125900034V">Data6!$ES$1:$ES$10,Data6!$ES$11:$ES$19</definedName>
    <definedName name="A125900034V_Data">Data6!$ES$11:$ES$19</definedName>
    <definedName name="A125900034V_Latest">Data6!$ES$19</definedName>
    <definedName name="A125900038C">Data7!$CS$1:$CS$10,Data7!$CS$11:$CS$19</definedName>
    <definedName name="A125900038C_Data">Data7!$CS$11:$CS$19</definedName>
    <definedName name="A125900038C_Latest">Data7!$CS$19</definedName>
    <definedName name="A125900042V">Data7!$BL$1:$BL$10,Data7!$BL$11:$BL$19</definedName>
    <definedName name="A125900042V_Data">Data7!$BL$11:$BL$19</definedName>
    <definedName name="A125900042V_Latest">Data7!$BL$19</definedName>
    <definedName name="A125900046C">Data7!$FG$1:$FG$10,Data7!$FG$11:$FG$19</definedName>
    <definedName name="A125900046C_Data">Data7!$FG$11:$FG$19</definedName>
    <definedName name="A125900046C_Latest">Data7!$FG$19</definedName>
    <definedName name="A125900050V">Data8!$L$1:$L$10,Data8!$L$11:$L$19</definedName>
    <definedName name="A125900050V_Data">Data8!$L$11:$L$19</definedName>
    <definedName name="A125900050V_Latest">Data8!$L$19</definedName>
    <definedName name="A125900054C">Data8!$AS$1:$AS$10,Data8!$AS$11:$AS$19</definedName>
    <definedName name="A125900054C_Data">Data8!$AS$11:$AS$19</definedName>
    <definedName name="A125900054C_Latest">Data8!$AS$19</definedName>
    <definedName name="A125900058L">Data8!$BZ$1:$BZ$10,Data8!$BZ$11:$BZ$19</definedName>
    <definedName name="A125900058L_Data">Data8!$BZ$11:$BZ$19</definedName>
    <definedName name="A125900058L_Latest">Data8!$BZ$19</definedName>
    <definedName name="A125900062C">Data6!$IN$1:$IN$10,Data6!$IN$11:$IN$19</definedName>
    <definedName name="A125900062C_Data">Data6!$IN$11:$IN$19</definedName>
    <definedName name="A125900062C_Latest">Data6!$IN$19</definedName>
    <definedName name="A125900066L">Data7!$DZ$1:$DZ$10,Data7!$DZ$11:$DZ$19</definedName>
    <definedName name="A125900066L_Data">Data7!$DZ$11:$DZ$19</definedName>
    <definedName name="A125900066L_Latest">Data7!$DZ$19</definedName>
    <definedName name="A125900070C">Data7!$GN$1:$GN$10,Data7!$GN$11:$GN$19</definedName>
    <definedName name="A125900070C_Data">Data7!$GN$11:$GN$19</definedName>
    <definedName name="A125900070C_Latest">Data7!$GN$19</definedName>
    <definedName name="A125900074L">Data7!$HU$1:$HU$10,Data7!$HU$11:$HU$19</definedName>
    <definedName name="A125900074L_Data">Data7!$HU$11:$HU$19</definedName>
    <definedName name="A125900074L_Latest">Data7!$HU$19</definedName>
    <definedName name="A125900078W">Data6!$HG$1:$HG$10,Data6!$HG$11:$HG$19</definedName>
    <definedName name="A125900078W_Data">Data6!$HG$11:$HG$19</definedName>
    <definedName name="A125900078W_Latest">Data6!$HG$19</definedName>
    <definedName name="A125900082L">Data7!$AE$1:$AE$10,Data7!$AE$11:$AE$19</definedName>
    <definedName name="A125900082L_Data">Data7!$AE$11:$AE$19</definedName>
    <definedName name="A125900082L_Latest">Data7!$AE$19</definedName>
    <definedName name="A125900086W">Data6!$GC$1:$GC$10,Data6!$GC$11:$GC$19</definedName>
    <definedName name="A125900086W_Data">Data6!$GC$11:$GC$19</definedName>
    <definedName name="A125900086W_Latest">Data6!$GC$19</definedName>
    <definedName name="A125900090L">Data6!$EV$1:$EV$10,Data6!$EV$11:$EV$19</definedName>
    <definedName name="A125900090L_Data">Data6!$EV$11:$EV$19</definedName>
    <definedName name="A125900090L_Latest">Data6!$EV$19</definedName>
    <definedName name="A125900094W">Data7!$CV$1:$CV$10,Data7!$CV$11:$CV$19</definedName>
    <definedName name="A125900094W_Data">Data7!$CV$11:$CV$19</definedName>
    <definedName name="A125900094W_Latest">Data7!$CV$19</definedName>
    <definedName name="A125900098F">Data7!$BO$1:$BO$10,Data7!$BO$11:$BO$19</definedName>
    <definedName name="A125900098F_Data">Data7!$BO$11:$BO$19</definedName>
    <definedName name="A125900098F_Latest">Data7!$BO$19</definedName>
    <definedName name="A125900102K">Data7!$FJ$1:$FJ$10,Data7!$FJ$11:$FJ$19</definedName>
    <definedName name="A125900102K_Data">Data7!$FJ$11:$FJ$19</definedName>
    <definedName name="A125900102K_Latest">Data7!$FJ$19</definedName>
    <definedName name="A125900106V">Data8!$O$1:$O$10,Data8!$O$11:$O$19</definedName>
    <definedName name="A125900106V_Data">Data8!$O$11:$O$19</definedName>
    <definedName name="A125900106V_Latest">Data8!$O$19</definedName>
    <definedName name="A125900110K">Data8!$AV$1:$AV$10,Data8!$AV$11:$AV$19</definedName>
    <definedName name="A125900110K_Data">Data8!$AV$11:$AV$19</definedName>
    <definedName name="A125900110K_Latest">Data8!$AV$19</definedName>
    <definedName name="A125900114V">Data8!$CC$1:$CC$10,Data8!$CC$11:$CC$19</definedName>
    <definedName name="A125900114V_Data">Data8!$CC$11:$CC$19</definedName>
    <definedName name="A125900114V_Latest">Data8!$CC$19</definedName>
    <definedName name="A125900118C">Data6!$IQ$1:$IQ$10,Data6!$IQ$11:$IQ$19</definedName>
    <definedName name="A125900118C_Data">Data6!$IQ$11:$IQ$19</definedName>
    <definedName name="A125900118C_Latest">Data6!$IQ$19</definedName>
    <definedName name="A125900122V">Data7!$EC$1:$EC$10,Data7!$EC$11:$EC$19</definedName>
    <definedName name="A125900122V_Data">Data7!$EC$11:$EC$19</definedName>
    <definedName name="A125900122V_Latest">Data7!$EC$19</definedName>
    <definedName name="A125900126C">Data7!$GQ$1:$GQ$10,Data7!$GQ$11:$GQ$19</definedName>
    <definedName name="A125900126C_Data">Data7!$GQ$11:$GQ$19</definedName>
    <definedName name="A125900126C_Latest">Data7!$GQ$19</definedName>
    <definedName name="A125900130V">Data7!$HX$1:$HX$10,Data7!$HX$11:$HX$19</definedName>
    <definedName name="A125900130V_Data">Data7!$HX$11:$HX$19</definedName>
    <definedName name="A125900130V_Latest">Data7!$HX$19</definedName>
    <definedName name="A125900134C">Data6!$HJ$1:$HJ$10,Data6!$HJ$11:$HJ$19</definedName>
    <definedName name="A125900134C_Data">Data6!$HJ$11:$HJ$19</definedName>
    <definedName name="A125900134C_Latest">Data6!$HJ$19</definedName>
    <definedName name="A125900138L">Data7!$AH$1:$AH$10,Data7!$AH$11:$AH$19</definedName>
    <definedName name="A125900138L_Data">Data7!$AH$11:$AH$19</definedName>
    <definedName name="A125900138L_Latest">Data7!$AH$19</definedName>
    <definedName name="A125900142C">Data6!$GR$1:$GR$10,Data6!$GR$11:$GR$19</definedName>
    <definedName name="A125900142C_Data">Data6!$GR$11:$GR$19</definedName>
    <definedName name="A125900142C_Latest">Data6!$GR$19</definedName>
    <definedName name="A125900146L">Data6!$FK$1:$FK$10,Data6!$FK$11:$FK$19</definedName>
    <definedName name="A125900146L_Data">Data6!$FK$11:$FK$19</definedName>
    <definedName name="A125900146L_Latest">Data6!$FK$19</definedName>
    <definedName name="A125900150C">Data7!$DK$1:$DK$10,Data7!$DK$11:$DK$19</definedName>
    <definedName name="A125900150C_Data">Data7!$DK$11:$DK$19</definedName>
    <definedName name="A125900150C_Latest">Data7!$DK$19</definedName>
    <definedName name="A125900154L">Data7!$CD$1:$CD$10,Data7!$CD$11:$CD$19</definedName>
    <definedName name="A125900154L_Data">Data7!$CD$11:$CD$19</definedName>
    <definedName name="A125900154L_Latest">Data7!$CD$19</definedName>
    <definedName name="A125900158W">Data7!$FY$1:$FY$10,Data7!$FY$11:$FY$19</definedName>
    <definedName name="A125900158W_Data">Data7!$FY$11:$FY$19</definedName>
    <definedName name="A125900158W_Latest">Data7!$FY$19</definedName>
    <definedName name="A125900162L">Data8!$AD$1:$AD$10,Data8!$AD$11:$AD$19</definedName>
    <definedName name="A125900162L_Data">Data8!$AD$11:$AD$19</definedName>
    <definedName name="A125900162L_Latest">Data8!$AD$19</definedName>
    <definedName name="A125900166W">Data8!$BK$1:$BK$10,Data8!$BK$11:$BK$19</definedName>
    <definedName name="A125900166W_Data">Data8!$BK$11:$BK$19</definedName>
    <definedName name="A125900166W_Latest">Data8!$BK$19</definedName>
    <definedName name="A125900170L">Data8!$CR$1:$CR$10,Data8!$CR$11:$CR$19</definedName>
    <definedName name="A125900170L_Data">Data8!$CR$11:$CR$19</definedName>
    <definedName name="A125900170L_Latest">Data8!$CR$19</definedName>
    <definedName name="A125900174W">Data7!$P$1:$P$10,Data7!$P$11:$P$19</definedName>
    <definedName name="A125900174W_Data">Data7!$P$11:$P$19</definedName>
    <definedName name="A125900174W_Latest">Data7!$P$19</definedName>
    <definedName name="A125900178F">Data7!$ER$1:$ER$10,Data7!$ER$11:$ER$19</definedName>
    <definedName name="A125900178F_Data">Data7!$ER$11:$ER$19</definedName>
    <definedName name="A125900178F_Latest">Data7!$ER$19</definedName>
    <definedName name="A125900182W">Data7!$HF$1:$HF$10,Data7!$HF$11:$HF$19</definedName>
    <definedName name="A125900182W_Data">Data7!$HF$11:$HF$19</definedName>
    <definedName name="A125900182W_Latest">Data7!$HF$19</definedName>
    <definedName name="A125900186F">Data7!$IM$1:$IM$10,Data7!$IM$11:$IM$19</definedName>
    <definedName name="A125900186F_Data">Data7!$IM$11:$IM$19</definedName>
    <definedName name="A125900186F_Latest">Data7!$IM$19</definedName>
    <definedName name="A125900190W">Data6!$HY$1:$HY$10,Data6!$HY$11:$HY$19</definedName>
    <definedName name="A125900190W_Data">Data6!$HY$11:$HY$19</definedName>
    <definedName name="A125900190W_Latest">Data6!$HY$19</definedName>
    <definedName name="A125900194F">Data7!$AW$1:$AW$10,Data7!$AW$11:$AW$19</definedName>
    <definedName name="A125900194F_Data">Data7!$AW$11:$AW$19</definedName>
    <definedName name="A125900194F_Latest">Data7!$AW$19</definedName>
    <definedName name="A125900198R">Data6!$FQ$1:$FQ$10,Data6!$FQ$11:$FQ$19</definedName>
    <definedName name="A125900198R_Data">Data6!$FQ$11:$FQ$19</definedName>
    <definedName name="A125900198R_Latest">Data6!$FQ$19</definedName>
    <definedName name="A125900202V">Data6!$EJ$1:$EJ$10,Data6!$EJ$11:$EJ$19</definedName>
    <definedName name="A125900202V_Data">Data6!$EJ$11:$EJ$19</definedName>
    <definedName name="A125900202V_Latest">Data6!$EJ$19</definedName>
    <definedName name="A125900206C">Data7!$CJ$1:$CJ$10,Data7!$CJ$11:$CJ$19</definedName>
    <definedName name="A125900206C_Data">Data7!$CJ$11:$CJ$19</definedName>
    <definedName name="A125900206C_Latest">Data7!$CJ$19</definedName>
    <definedName name="A125900210V">Data7!$BC$1:$BC$10,Data7!$BC$11:$BC$19</definedName>
    <definedName name="A125900210V_Data">Data7!$BC$11:$BC$19</definedName>
    <definedName name="A125900210V_Latest">Data7!$BC$19</definedName>
    <definedName name="A125900214C">Data7!$EX$1:$EX$10,Data7!$EX$11:$EX$19</definedName>
    <definedName name="A125900214C_Data">Data7!$EX$11:$EX$19</definedName>
    <definedName name="A125900214C_Latest">Data7!$EX$19</definedName>
    <definedName name="A125900218L">Data8!$C$1:$C$10,Data8!$C$11:$C$19</definedName>
    <definedName name="A125900218L_Data">Data8!$C$11:$C$19</definedName>
    <definedName name="A125900218L_Latest">Data8!$C$19</definedName>
    <definedName name="A125900222C">Data8!$AJ$1:$AJ$10,Data8!$AJ$11:$AJ$19</definedName>
    <definedName name="A125900222C_Data">Data8!$AJ$11:$AJ$19</definedName>
    <definedName name="A125900222C_Latest">Data8!$AJ$19</definedName>
    <definedName name="A125900226L">Data8!$BQ$1:$BQ$10,Data8!$BQ$11:$BQ$19</definedName>
    <definedName name="A125900226L_Data">Data8!$BQ$11:$BQ$19</definedName>
    <definedName name="A125900226L_Latest">Data8!$BQ$19</definedName>
    <definedName name="A125900230C">Data6!$IE$1:$IE$10,Data6!$IE$11:$IE$19</definedName>
    <definedName name="A125900230C_Data">Data6!$IE$11:$IE$19</definedName>
    <definedName name="A125900230C_Latest">Data6!$IE$19</definedName>
    <definedName name="A125900234L">Data7!$DQ$1:$DQ$10,Data7!$DQ$11:$DQ$19</definedName>
    <definedName name="A125900234L_Data">Data7!$DQ$11:$DQ$19</definedName>
    <definedName name="A125900234L_Latest">Data7!$DQ$19</definedName>
    <definedName name="A125900238W">Data7!$GE$1:$GE$10,Data7!$GE$11:$GE$19</definedName>
    <definedName name="A125900238W_Data">Data7!$GE$11:$GE$19</definedName>
    <definedName name="A125900238W_Latest">Data7!$GE$19</definedName>
    <definedName name="A125900242L">Data7!$HL$1:$HL$10,Data7!$HL$11:$HL$19</definedName>
    <definedName name="A125900242L_Data">Data7!$HL$11:$HL$19</definedName>
    <definedName name="A125900242L_Latest">Data7!$HL$19</definedName>
    <definedName name="A125900246W">Data6!$GX$1:$GX$10,Data6!$GX$11:$GX$19</definedName>
    <definedName name="A125900246W_Data">Data6!$GX$11:$GX$19</definedName>
    <definedName name="A125900246W_Latest">Data6!$GX$19</definedName>
    <definedName name="A125900250L">Data7!$V$1:$V$10,Data7!$V$11:$V$19</definedName>
    <definedName name="A125900250L_Data">Data7!$V$11:$V$19</definedName>
    <definedName name="A125900250L_Latest">Data7!$V$19</definedName>
    <definedName name="A125905182L">Data8!$FC$1:$FC$10,Data8!$FC$11:$FC$19</definedName>
    <definedName name="A125905182L_Data">Data8!$FC$11:$FC$19</definedName>
    <definedName name="A125905182L_Latest">Data8!$FC$19</definedName>
    <definedName name="A125905186W">Data8!$DV$1:$DV$10,Data8!$DV$11:$DV$19</definedName>
    <definedName name="A125905186W_Data">Data8!$DV$11:$DV$19</definedName>
    <definedName name="A125905186W_Latest">Data8!$DV$19</definedName>
    <definedName name="A125905190L">Data9!$BV$1:$BV$10,Data9!$BV$11:$BV$19</definedName>
    <definedName name="A125905190L_Data">Data9!$BV$11:$BV$19</definedName>
    <definedName name="A125905190L_Latest">Data9!$BV$19</definedName>
    <definedName name="A125905194W">Data9!$AO$1:$AO$10,Data9!$AO$11:$AO$19</definedName>
    <definedName name="A125905194W_Data">Data9!$AO$11:$AO$19</definedName>
    <definedName name="A125905194W_Latest">Data9!$AO$19</definedName>
    <definedName name="A125905198F">Data9!$EJ$1:$EJ$10,Data9!$EJ$11:$EJ$19</definedName>
    <definedName name="A125905198F_Data">Data9!$EJ$11:$EJ$19</definedName>
    <definedName name="A125905198F_Latest">Data9!$EJ$19</definedName>
    <definedName name="A125905202K">Data9!$IE$1:$IE$10,Data9!$IE$11:$IE$19</definedName>
    <definedName name="A125905202K_Data">Data9!$IE$11:$IE$19</definedName>
    <definedName name="A125905202K_Latest">Data9!$IE$19</definedName>
    <definedName name="A125905206V">Data10!$V$1:$V$10,Data10!$V$11:$V$19</definedName>
    <definedName name="A125905206V_Data">Data10!$V$11:$V$19</definedName>
    <definedName name="A125905206V_Latest">Data10!$V$19</definedName>
    <definedName name="A125905210K">Data10!$BC$1:$BC$10,Data10!$BC$11:$BC$19</definedName>
    <definedName name="A125905210K_Data">Data10!$BC$11:$BC$19</definedName>
    <definedName name="A125905210K_Latest">Data10!$BC$19</definedName>
    <definedName name="A125905214V">Data8!$HQ$1:$HQ$10,Data8!$HQ$11:$HQ$19</definedName>
    <definedName name="A125905214V_Data">Data8!$HQ$11:$HQ$19</definedName>
    <definedName name="A125905214V_Latest">Data8!$HQ$19</definedName>
    <definedName name="A125905218C">Data9!$DC$1:$DC$10,Data9!$DC$11:$DC$19</definedName>
    <definedName name="A125905218C_Data">Data9!$DC$11:$DC$19</definedName>
    <definedName name="A125905218C_Latest">Data9!$DC$19</definedName>
    <definedName name="A125905222V">Data9!$FQ$1:$FQ$10,Data9!$FQ$11:$FQ$19</definedName>
    <definedName name="A125905222V_Data">Data9!$FQ$11:$FQ$19</definedName>
    <definedName name="A125905222V_Latest">Data9!$FQ$19</definedName>
    <definedName name="A125905226C">Data9!$GX$1:$GX$10,Data9!$GX$11:$GX$19</definedName>
    <definedName name="A125905226C_Data">Data9!$GX$11:$GX$19</definedName>
    <definedName name="A125905226C_Latest">Data9!$GX$19</definedName>
    <definedName name="A125905230V">Data8!$GJ$1:$GJ$10,Data8!$GJ$11:$GJ$19</definedName>
    <definedName name="A125905230V_Data">Data8!$GJ$11:$GJ$19</definedName>
    <definedName name="A125905230V_Latest">Data8!$GJ$19</definedName>
    <definedName name="A125905234C">Data9!$H$1:$H$10,Data9!$H$11:$H$19</definedName>
    <definedName name="A125905234C_Data">Data9!$H$11:$H$19</definedName>
    <definedName name="A125905234C_Latest">Data9!$H$19</definedName>
    <definedName name="A125905238L">Data8!$EK$1:$EK$10,Data8!$EK$11:$EK$19</definedName>
    <definedName name="A125905238L_Data">Data8!$EK$11:$EK$19</definedName>
    <definedName name="A125905238L_Latest">Data8!$EK$19</definedName>
    <definedName name="A125905242C">Data8!$DD$1:$DD$10,Data8!$DD$11:$DD$19</definedName>
    <definedName name="A125905242C_Data">Data8!$DD$11:$DD$19</definedName>
    <definedName name="A125905242C_Latest">Data8!$DD$19</definedName>
    <definedName name="A125905246L">Data9!$BD$1:$BD$10,Data9!$BD$11:$BD$19</definedName>
    <definedName name="A125905246L_Data">Data9!$BD$11:$BD$19</definedName>
    <definedName name="A125905246L_Latest">Data9!$BD$19</definedName>
    <definedName name="A125905250C">Data9!$W$1:$W$10,Data9!$W$11:$W$19</definedName>
    <definedName name="A125905250C_Data">Data9!$W$11:$W$19</definedName>
    <definedName name="A125905250C_Latest">Data9!$W$19</definedName>
    <definedName name="A125905254L">Data9!$DR$1:$DR$10,Data9!$DR$11:$DR$19</definedName>
    <definedName name="A125905254L_Data">Data9!$DR$11:$DR$19</definedName>
    <definedName name="A125905254L_Latest">Data9!$DR$19</definedName>
    <definedName name="A125905258W">Data9!$HM$1:$HM$10,Data9!$HM$11:$HM$19</definedName>
    <definedName name="A125905258W_Data">Data9!$HM$11:$HM$19</definedName>
    <definedName name="A125905258W_Latest">Data9!$HM$19</definedName>
    <definedName name="A125905262L">Data10!$D$1:$D$10,Data10!$D$11:$D$19</definedName>
    <definedName name="A125905262L_Data">Data10!$D$11:$D$19</definedName>
    <definedName name="A125905262L_Latest">Data10!$D$19</definedName>
    <definedName name="A125905266W">Data10!$AK$1:$AK$10,Data10!$AK$11:$AK$19</definedName>
    <definedName name="A125905266W_Data">Data10!$AK$11:$AK$19</definedName>
    <definedName name="A125905266W_Latest">Data10!$AK$19</definedName>
    <definedName name="A125905270L">Data8!$GY$1:$GY$10,Data8!$GY$11:$GY$19</definedName>
    <definedName name="A125905270L_Data">Data8!$GY$11:$GY$19</definedName>
    <definedName name="A125905270L_Latest">Data8!$GY$19</definedName>
    <definedName name="A125905274W">Data9!$CK$1:$CK$10,Data9!$CK$11:$CK$19</definedName>
    <definedName name="A125905274W_Data">Data9!$CK$11:$CK$19</definedName>
    <definedName name="A125905274W_Latest">Data9!$CK$19</definedName>
    <definedName name="A125905278F">Data9!$EY$1:$EY$10,Data9!$EY$11:$EY$19</definedName>
    <definedName name="A125905278F_Data">Data9!$EY$11:$EY$19</definedName>
    <definedName name="A125905278F_Latest">Data9!$EY$19</definedName>
    <definedName name="A125905282W">Data9!$GF$1:$GF$10,Data9!$GF$11:$GF$19</definedName>
    <definedName name="A125905282W_Data">Data9!$GF$11:$GF$19</definedName>
    <definedName name="A125905282W_Latest">Data9!$GF$19</definedName>
    <definedName name="A125905286F">Data8!$FR$1:$FR$10,Data8!$FR$11:$FR$19</definedName>
    <definedName name="A125905286F_Data">Data8!$FR$11:$FR$19</definedName>
    <definedName name="A125905286F_Latest">Data8!$FR$19</definedName>
    <definedName name="A125905290W">Data8!$IF$1:$IF$10,Data8!$IF$11:$IF$19</definedName>
    <definedName name="A125905290W_Data">Data8!$IF$11:$IF$19</definedName>
    <definedName name="A125905290W_Latest">Data8!$IF$19</definedName>
    <definedName name="A125905294F">Data8!$ET$1:$ET$10,Data8!$ET$11:$ET$19</definedName>
    <definedName name="A125905294F_Data">Data8!$ET$11:$ET$19</definedName>
    <definedName name="A125905294F_Latest">Data8!$ET$19</definedName>
    <definedName name="A125905298R">Data8!$DM$1:$DM$10,Data8!$DM$11:$DM$19</definedName>
    <definedName name="A125905298R_Data">Data8!$DM$11:$DM$19</definedName>
    <definedName name="A125905298R_Latest">Data8!$DM$19</definedName>
    <definedName name="A125905302V">Data9!$BM$1:$BM$10,Data9!$BM$11:$BM$19</definedName>
    <definedName name="A125905302V_Data">Data9!$BM$11:$BM$19</definedName>
    <definedName name="A125905302V_Latest">Data9!$BM$19</definedName>
    <definedName name="A125905306C">Data9!$AF$1:$AF$10,Data9!$AF$11:$AF$19</definedName>
    <definedName name="A125905306C_Data">Data9!$AF$11:$AF$19</definedName>
    <definedName name="A125905306C_Latest">Data9!$AF$19</definedName>
    <definedName name="A125905310V">Data9!$EA$1:$EA$10,Data9!$EA$11:$EA$19</definedName>
    <definedName name="A125905310V_Data">Data9!$EA$11:$EA$19</definedName>
    <definedName name="A125905310V_Latest">Data9!$EA$19</definedName>
    <definedName name="A125905314C">Data9!$HV$1:$HV$10,Data9!$HV$11:$HV$19</definedName>
    <definedName name="A125905314C_Data">Data9!$HV$11:$HV$19</definedName>
    <definedName name="A125905314C_Latest">Data9!$HV$19</definedName>
    <definedName name="A125905318L">Data10!$M$1:$M$10,Data10!$M$11:$M$19</definedName>
    <definedName name="A125905318L_Data">Data10!$M$11:$M$19</definedName>
    <definedName name="A125905318L_Latest">Data10!$M$19</definedName>
    <definedName name="A125905322C">Data10!$AT$1:$AT$10,Data10!$AT$11:$AT$19</definedName>
    <definedName name="A125905322C_Data">Data10!$AT$11:$AT$19</definedName>
    <definedName name="A125905322C_Latest">Data10!$AT$19</definedName>
    <definedName name="A125905326L">Data8!$HH$1:$HH$10,Data8!$HH$11:$HH$19</definedName>
    <definedName name="A125905326L_Data">Data8!$HH$11:$HH$19</definedName>
    <definedName name="A125905326L_Latest">Data8!$HH$19</definedName>
    <definedName name="A125905330C">Data9!$CT$1:$CT$10,Data9!$CT$11:$CT$19</definedName>
    <definedName name="A125905330C_Data">Data9!$CT$11:$CT$19</definedName>
    <definedName name="A125905330C_Latest">Data9!$CT$19</definedName>
    <definedName name="A125905334L">Data9!$FH$1:$FH$10,Data9!$FH$11:$FH$19</definedName>
    <definedName name="A125905334L_Data">Data9!$FH$11:$FH$19</definedName>
    <definedName name="A125905334L_Latest">Data9!$FH$19</definedName>
    <definedName name="A125905338W">Data9!$GO$1:$GO$10,Data9!$GO$11:$GO$19</definedName>
    <definedName name="A125905338W_Data">Data9!$GO$11:$GO$19</definedName>
    <definedName name="A125905338W_Latest">Data9!$GO$19</definedName>
    <definedName name="A125905342L">Data8!$GA$1:$GA$10,Data8!$GA$11:$GA$19</definedName>
    <definedName name="A125905342L_Data">Data8!$GA$11:$GA$19</definedName>
    <definedName name="A125905342L_Latest">Data8!$GA$19</definedName>
    <definedName name="A125905346W">Data8!$IO$1:$IO$10,Data8!$IO$11:$IO$19</definedName>
    <definedName name="A125905346W_Data">Data8!$IO$11:$IO$19</definedName>
    <definedName name="A125905346W_Latest">Data8!$IO$19</definedName>
    <definedName name="A125905350L">Data8!$EW$1:$EW$10,Data8!$EW$11:$EW$19</definedName>
    <definedName name="A125905350L_Data">Data8!$EW$11:$EW$19</definedName>
    <definedName name="A125905350L_Latest">Data8!$EW$19</definedName>
    <definedName name="A125905354W">Data8!$DP$1:$DP$10,Data8!$DP$11:$DP$19</definedName>
    <definedName name="A125905354W_Data">Data8!$DP$11:$DP$19</definedName>
    <definedName name="A125905354W_Latest">Data8!$DP$19</definedName>
    <definedName name="A125905358F">Data9!$BP$1:$BP$10,Data9!$BP$11:$BP$19</definedName>
    <definedName name="A125905358F_Data">Data9!$BP$11:$BP$19</definedName>
    <definedName name="A125905358F_Latest">Data9!$BP$19</definedName>
    <definedName name="A125905362W">Data9!$AI$1:$AI$10,Data9!$AI$11:$AI$19</definedName>
    <definedName name="A125905362W_Data">Data9!$AI$11:$AI$19</definedName>
    <definedName name="A125905362W_Latest">Data9!$AI$19</definedName>
    <definedName name="A125905366F">Data9!$ED$1:$ED$10,Data9!$ED$11:$ED$19</definedName>
    <definedName name="A125905366F_Data">Data9!$ED$11:$ED$19</definedName>
    <definedName name="A125905366F_Latest">Data9!$ED$19</definedName>
    <definedName name="A125905370W">Data9!$HY$1:$HY$10,Data9!$HY$11:$HY$19</definedName>
    <definedName name="A125905370W_Data">Data9!$HY$11:$HY$19</definedName>
    <definedName name="A125905370W_Latest">Data9!$HY$19</definedName>
    <definedName name="A125905374F">Data10!$P$1:$P$10,Data10!$P$11:$P$19</definedName>
    <definedName name="A125905374F_Data">Data10!$P$11:$P$19</definedName>
    <definedName name="A125905374F_Latest">Data10!$P$19</definedName>
    <definedName name="A125905378R">Data10!$AW$1:$AW$10,Data10!$AW$11:$AW$19</definedName>
    <definedName name="A125905378R_Data">Data10!$AW$11:$AW$19</definedName>
    <definedName name="A125905378R_Latest">Data10!$AW$19</definedName>
    <definedName name="A125905382F">Data8!$HK$1:$HK$10,Data8!$HK$11:$HK$19</definedName>
    <definedName name="A125905382F_Data">Data8!$HK$11:$HK$19</definedName>
    <definedName name="A125905382F_Latest">Data8!$HK$19</definedName>
    <definedName name="A125905386R">Data9!$CW$1:$CW$10,Data9!$CW$11:$CW$19</definedName>
    <definedName name="A125905386R_Data">Data9!$CW$11:$CW$19</definedName>
    <definedName name="A125905386R_Latest">Data9!$CW$19</definedName>
    <definedName name="A125905390F">Data9!$FK$1:$FK$10,Data9!$FK$11:$FK$19</definedName>
    <definedName name="A125905390F_Data">Data9!$FK$11:$FK$19</definedName>
    <definedName name="A125905390F_Latest">Data9!$FK$19</definedName>
    <definedName name="A125905394R">Data9!$GR$1:$GR$10,Data9!$GR$11:$GR$19</definedName>
    <definedName name="A125905394R_Data">Data9!$GR$11:$GR$19</definedName>
    <definedName name="A125905394R_Latest">Data9!$GR$19</definedName>
    <definedName name="A125905398X">Data8!$GD$1:$GD$10,Data8!$GD$11:$GD$19</definedName>
    <definedName name="A125905398X_Data">Data8!$GD$11:$GD$19</definedName>
    <definedName name="A125905398X_Latest">Data8!$GD$19</definedName>
    <definedName name="A125905402C">Data9!$B$1:$B$10,Data9!$B$11:$B$19</definedName>
    <definedName name="A125905402C_Data">Data9!$B$11:$B$19</definedName>
    <definedName name="A125905402C_Latest">Data9!$B$19</definedName>
    <definedName name="A125905406L">Data8!$EZ$1:$EZ$10,Data8!$EZ$11:$EZ$19</definedName>
    <definedName name="A125905406L_Data">Data8!$EZ$11:$EZ$19</definedName>
    <definedName name="A125905406L_Latest">Data8!$EZ$19</definedName>
    <definedName name="A125905410C">Data8!$DS$1:$DS$10,Data8!$DS$11:$DS$19</definedName>
    <definedName name="A125905410C_Data">Data8!$DS$11:$DS$19</definedName>
    <definedName name="A125905410C_Latest">Data8!$DS$19</definedName>
    <definedName name="A125905414L">Data9!$BS$1:$BS$10,Data9!$BS$11:$BS$19</definedName>
    <definedName name="A125905414L_Data">Data9!$BS$11:$BS$19</definedName>
    <definedName name="A125905414L_Latest">Data9!$BS$19</definedName>
    <definedName name="A125905418W">Data9!$AL$1:$AL$10,Data9!$AL$11:$AL$19</definedName>
    <definedName name="A125905418W_Data">Data9!$AL$11:$AL$19</definedName>
    <definedName name="A125905418W_Latest">Data9!$AL$19</definedName>
    <definedName name="A125905422L">Data9!$EG$1:$EG$10,Data9!$EG$11:$EG$19</definedName>
    <definedName name="A125905422L_Data">Data9!$EG$11:$EG$19</definedName>
    <definedName name="A125905422L_Latest">Data9!$EG$19</definedName>
    <definedName name="A125905426W">Data9!$IB$1:$IB$10,Data9!$IB$11:$IB$19</definedName>
    <definedName name="A125905426W_Data">Data9!$IB$11:$IB$19</definedName>
    <definedName name="A125905426W_Latest">Data9!$IB$19</definedName>
    <definedName name="A125905430L">Data10!$S$1:$S$10,Data10!$S$11:$S$19</definedName>
    <definedName name="A125905430L_Data">Data10!$S$11:$S$19</definedName>
    <definedName name="A125905430L_Latest">Data10!$S$19</definedName>
    <definedName name="A125905434W">Data10!$AZ$1:$AZ$10,Data10!$AZ$11:$AZ$19</definedName>
    <definedName name="A125905434W_Data">Data10!$AZ$11:$AZ$19</definedName>
    <definedName name="A125905434W_Latest">Data10!$AZ$19</definedName>
    <definedName name="A125905438F">Data8!$HN$1:$HN$10,Data8!$HN$11:$HN$19</definedName>
    <definedName name="A125905438F_Data">Data8!$HN$11:$HN$19</definedName>
    <definedName name="A125905438F_Latest">Data8!$HN$19</definedName>
    <definedName name="A125905442W">Data9!$CZ$1:$CZ$10,Data9!$CZ$11:$CZ$19</definedName>
    <definedName name="A125905442W_Data">Data9!$CZ$11:$CZ$19</definedName>
    <definedName name="A125905442W_Latest">Data9!$CZ$19</definedName>
    <definedName name="A125905446F">Data9!$FN$1:$FN$10,Data9!$FN$11:$FN$19</definedName>
    <definedName name="A125905446F_Data">Data9!$FN$11:$FN$19</definedName>
    <definedName name="A125905446F_Latest">Data9!$FN$19</definedName>
    <definedName name="A125905450W">Data9!$GU$1:$GU$10,Data9!$GU$11:$GU$19</definedName>
    <definedName name="A125905450W_Data">Data9!$GU$11:$GU$19</definedName>
    <definedName name="A125905450W_Latest">Data9!$GU$19</definedName>
    <definedName name="A125905454F">Data8!$GG$1:$GG$10,Data8!$GG$11:$GG$19</definedName>
    <definedName name="A125905454F_Data">Data8!$GG$11:$GG$19</definedName>
    <definedName name="A125905454F_Latest">Data8!$GG$19</definedName>
    <definedName name="A125905458R">Data9!$E$1:$E$10,Data9!$E$11:$E$19</definedName>
    <definedName name="A125905458R_Data">Data9!$E$11:$E$19</definedName>
    <definedName name="A125905458R_Latest">Data9!$E$19</definedName>
    <definedName name="A125905462F">Data8!$FI$1:$FI$10,Data8!$FI$11:$FI$19</definedName>
    <definedName name="A125905462F_Data">Data8!$FI$11:$FI$19</definedName>
    <definedName name="A125905462F_Latest">Data8!$FI$19</definedName>
    <definedName name="A125905466R">Data8!$EB$1:$EB$10,Data8!$EB$11:$EB$19</definedName>
    <definedName name="A125905466R_Data">Data8!$EB$11:$EB$19</definedName>
    <definedName name="A125905466R_Latest">Data8!$EB$19</definedName>
    <definedName name="A125905470F">Data9!$CB$1:$CB$10,Data9!$CB$11:$CB$19</definedName>
    <definedName name="A125905470F_Data">Data9!$CB$11:$CB$19</definedName>
    <definedName name="A125905470F_Latest">Data9!$CB$19</definedName>
    <definedName name="A125905474R">Data9!$AU$1:$AU$10,Data9!$AU$11:$AU$19</definedName>
    <definedName name="A125905474R_Data">Data9!$AU$11:$AU$19</definedName>
    <definedName name="A125905474R_Latest">Data9!$AU$19</definedName>
    <definedName name="A125905478X">Data9!$EP$1:$EP$10,Data9!$EP$11:$EP$19</definedName>
    <definedName name="A125905478X_Data">Data9!$EP$11:$EP$19</definedName>
    <definedName name="A125905478X_Latest">Data9!$EP$19</definedName>
    <definedName name="A125905482R">Data9!$IK$1:$IK$10,Data9!$IK$11:$IK$19</definedName>
    <definedName name="A125905482R_Data">Data9!$IK$11:$IK$19</definedName>
    <definedName name="A125905482R_Latest">Data9!$IK$19</definedName>
    <definedName name="A125905486X">Data10!$AB$1:$AB$10,Data10!$AB$11:$AB$19</definedName>
    <definedName name="A125905486X_Data">Data10!$AB$11:$AB$19</definedName>
    <definedName name="A125905486X_Latest">Data10!$AB$19</definedName>
    <definedName name="A125905490R">Data10!$BI$1:$BI$10,Data10!$BI$11:$BI$19</definedName>
    <definedName name="A125905490R_Data">Data10!$BI$11:$BI$19</definedName>
    <definedName name="A125905490R_Latest">Data10!$BI$19</definedName>
    <definedName name="A125905494X">Data8!$HW$1:$HW$10,Data8!$HW$11:$HW$19</definedName>
    <definedName name="A125905494X_Data">Data8!$HW$11:$HW$19</definedName>
    <definedName name="A125905494X_Latest">Data8!$HW$19</definedName>
    <definedName name="A125905498J">Data9!$DI$1:$DI$10,Data9!$DI$11:$DI$19</definedName>
    <definedName name="A125905498J_Data">Data9!$DI$11:$DI$19</definedName>
    <definedName name="A125905498J_Latest">Data9!$DI$19</definedName>
    <definedName name="A125905502L">Data9!$FW$1:$FW$10,Data9!$FW$11:$FW$19</definedName>
    <definedName name="A125905502L_Data">Data9!$FW$11:$FW$19</definedName>
    <definedName name="A125905502L_Latest">Data9!$FW$19</definedName>
    <definedName name="A125905506W">Data9!$HD$1:$HD$10,Data9!$HD$11:$HD$19</definedName>
    <definedName name="A125905506W_Data">Data9!$HD$11:$HD$19</definedName>
    <definedName name="A125905506W_Latest">Data9!$HD$19</definedName>
    <definedName name="A125905510L">Data8!$GP$1:$GP$10,Data8!$GP$11:$GP$19</definedName>
    <definedName name="A125905510L_Data">Data8!$GP$11:$GP$19</definedName>
    <definedName name="A125905510L_Latest">Data8!$GP$19</definedName>
    <definedName name="A125905514W">Data9!$N$1:$N$10,Data9!$N$11:$N$19</definedName>
    <definedName name="A125905514W_Data">Data9!$N$11:$N$19</definedName>
    <definedName name="A125905514W_Latest">Data9!$N$19</definedName>
    <definedName name="A125905518F">Data8!$EH$1:$EH$10,Data8!$EH$11:$EH$19</definedName>
    <definedName name="A125905518F_Data">Data8!$EH$11:$EH$19</definedName>
    <definedName name="A125905518F_Latest">Data8!$EH$19</definedName>
    <definedName name="A125905522W">Data8!$DA$1:$DA$10,Data8!$DA$11:$DA$19</definedName>
    <definedName name="A125905522W_Data">Data8!$DA$11:$DA$19</definedName>
    <definedName name="A125905522W_Latest">Data8!$DA$19</definedName>
    <definedName name="A125905526F">Data9!$BA$1:$BA$10,Data9!$BA$11:$BA$19</definedName>
    <definedName name="A125905526F_Data">Data9!$BA$11:$BA$19</definedName>
    <definedName name="A125905526F_Latest">Data9!$BA$19</definedName>
    <definedName name="A125905530W">Data9!$T$1:$T$10,Data9!$T$11:$T$19</definedName>
    <definedName name="A125905530W_Data">Data9!$T$11:$T$19</definedName>
    <definedName name="A125905530W_Latest">Data9!$T$19</definedName>
    <definedName name="A125905534F">Data9!$DO$1:$DO$10,Data9!$DO$11:$DO$19</definedName>
    <definedName name="A125905534F_Data">Data9!$DO$11:$DO$19</definedName>
    <definedName name="A125905534F_Latest">Data9!$DO$19</definedName>
    <definedName name="A125905538R">Data9!$HJ$1:$HJ$10,Data9!$HJ$11:$HJ$19</definedName>
    <definedName name="A125905538R_Data">Data9!$HJ$11:$HJ$19</definedName>
    <definedName name="A125905538R_Latest">Data9!$HJ$19</definedName>
    <definedName name="A125905542F">Data9!$IQ$1:$IQ$10,Data9!$IQ$11:$IQ$19</definedName>
    <definedName name="A125905542F_Data">Data9!$IQ$11:$IQ$19</definedName>
    <definedName name="A125905542F_Latest">Data9!$IQ$19</definedName>
    <definedName name="A125905546R">Data10!$AH$1:$AH$10,Data10!$AH$11:$AH$19</definedName>
    <definedName name="A125905546R_Data">Data10!$AH$11:$AH$19</definedName>
    <definedName name="A125905546R_Latest">Data10!$AH$19</definedName>
    <definedName name="A125905550F">Data8!$GV$1:$GV$10,Data8!$GV$11:$GV$19</definedName>
    <definedName name="A125905550F_Data">Data8!$GV$11:$GV$19</definedName>
    <definedName name="A125905550F_Latest">Data8!$GV$19</definedName>
    <definedName name="A125905554R">Data9!$CH$1:$CH$10,Data9!$CH$11:$CH$19</definedName>
    <definedName name="A125905554R_Data">Data9!$CH$11:$CH$19</definedName>
    <definedName name="A125905554R_Latest">Data9!$CH$19</definedName>
    <definedName name="A125905558X">Data9!$EV$1:$EV$10,Data9!$EV$11:$EV$19</definedName>
    <definedName name="A125905558X_Data">Data9!$EV$11:$EV$19</definedName>
    <definedName name="A125905558X_Latest">Data9!$EV$19</definedName>
    <definedName name="A125905562R">Data9!$GC$1:$GC$10,Data9!$GC$11:$GC$19</definedName>
    <definedName name="A125905562R_Data">Data9!$GC$11:$GC$19</definedName>
    <definedName name="A125905562R_Latest">Data9!$GC$19</definedName>
    <definedName name="A125905566X">Data8!$FO$1:$FO$10,Data8!$FO$11:$FO$19</definedName>
    <definedName name="A125905566X_Data">Data8!$FO$11:$FO$19</definedName>
    <definedName name="A125905566X_Latest">Data8!$FO$19</definedName>
    <definedName name="A125905570R">Data8!$IC$1:$IC$10,Data8!$IC$11:$IC$19</definedName>
    <definedName name="A125905570R_Data">Data8!$IC$11:$IC$19</definedName>
    <definedName name="A125905570R_Latest">Data8!$IC$19</definedName>
    <definedName name="A125905574X">Data8!$EN$1:$EN$10,Data8!$EN$11:$EN$19</definedName>
    <definedName name="A125905574X_Data">Data8!$EN$11:$EN$19</definedName>
    <definedName name="A125905574X_Latest">Data8!$EN$19</definedName>
    <definedName name="A125905578J">Data8!$DG$1:$DG$10,Data8!$DG$11:$DG$19</definedName>
    <definedName name="A125905578J_Data">Data8!$DG$11:$DG$19</definedName>
    <definedName name="A125905578J_Latest">Data8!$DG$19</definedName>
    <definedName name="A125905582X">Data9!$BG$1:$BG$10,Data9!$BG$11:$BG$19</definedName>
    <definedName name="A125905582X_Data">Data9!$BG$11:$BG$19</definedName>
    <definedName name="A125905582X_Latest">Data9!$BG$19</definedName>
    <definedName name="A125905586J">Data9!$Z$1:$Z$10,Data9!$Z$11:$Z$19</definedName>
    <definedName name="A125905586J_Data">Data9!$Z$11:$Z$19</definedName>
    <definedName name="A125905586J_Latest">Data9!$Z$19</definedName>
    <definedName name="A125905590X">Data9!$DU$1:$DU$10,Data9!$DU$11:$DU$19</definedName>
    <definedName name="A125905590X_Data">Data9!$DU$11:$DU$19</definedName>
    <definedName name="A125905590X_Latest">Data9!$DU$19</definedName>
    <definedName name="A125905594J">Data9!$HP$1:$HP$10,Data9!$HP$11:$HP$19</definedName>
    <definedName name="A125905594J_Data">Data9!$HP$11:$HP$19</definedName>
    <definedName name="A125905594J_Latest">Data9!$HP$19</definedName>
    <definedName name="A125905598T">Data10!$G$1:$G$10,Data10!$G$11:$G$19</definedName>
    <definedName name="A125905598T_Data">Data10!$G$11:$G$19</definedName>
    <definedName name="A125905598T_Latest">Data10!$G$19</definedName>
    <definedName name="A125905602W">Data10!$AN$1:$AN$10,Data10!$AN$11:$AN$19</definedName>
    <definedName name="A125905602W_Data">Data10!$AN$11:$AN$19</definedName>
    <definedName name="A125905602W_Latest">Data10!$AN$19</definedName>
    <definedName name="A125905606F">Data8!$HB$1:$HB$10,Data8!$HB$11:$HB$19</definedName>
    <definedName name="A125905606F_Data">Data8!$HB$11:$HB$19</definedName>
    <definedName name="A125905606F_Latest">Data8!$HB$19</definedName>
    <definedName name="A125905610W">Data9!$CN$1:$CN$10,Data9!$CN$11:$CN$19</definedName>
    <definedName name="A125905610W_Data">Data9!$CN$11:$CN$19</definedName>
    <definedName name="A125905610W_Latest">Data9!$CN$19</definedName>
    <definedName name="A125905614F">Data9!$FB$1:$FB$10,Data9!$FB$11:$FB$19</definedName>
    <definedName name="A125905614F_Data">Data9!$FB$11:$FB$19</definedName>
    <definedName name="A125905614F_Latest">Data9!$FB$19</definedName>
    <definedName name="A125905618R">Data9!$GI$1:$GI$10,Data9!$GI$11:$GI$19</definedName>
    <definedName name="A125905618R_Data">Data9!$GI$11:$GI$19</definedName>
    <definedName name="A125905618R_Latest">Data9!$GI$19</definedName>
    <definedName name="A125905622F">Data8!$FU$1:$FU$10,Data8!$FU$11:$FU$19</definedName>
    <definedName name="A125905622F_Data">Data8!$FU$11:$FU$19</definedName>
    <definedName name="A125905622F_Latest">Data8!$FU$19</definedName>
    <definedName name="A125905626R">Data8!$II$1:$II$10,Data8!$II$11:$II$19</definedName>
    <definedName name="A125905626R_Data">Data8!$II$11:$II$19</definedName>
    <definedName name="A125905626R_Latest">Data8!$II$19</definedName>
    <definedName name="A125905630F">Data8!$EQ$1:$EQ$10,Data8!$EQ$11:$EQ$19</definedName>
    <definedName name="A125905630F_Data">Data8!$EQ$11:$EQ$19</definedName>
    <definedName name="A125905630F_Latest">Data8!$EQ$19</definedName>
    <definedName name="A125905634R">Data8!$DJ$1:$DJ$10,Data8!$DJ$11:$DJ$19</definedName>
    <definedName name="A125905634R_Data">Data8!$DJ$11:$DJ$19</definedName>
    <definedName name="A125905634R_Latest">Data8!$DJ$19</definedName>
    <definedName name="A125905638X">Data9!$BJ$1:$BJ$10,Data9!$BJ$11:$BJ$19</definedName>
    <definedName name="A125905638X_Data">Data9!$BJ$11:$BJ$19</definedName>
    <definedName name="A125905638X_Latest">Data9!$BJ$19</definedName>
    <definedName name="A125905642R">Data9!$AC$1:$AC$10,Data9!$AC$11:$AC$19</definedName>
    <definedName name="A125905642R_Data">Data9!$AC$11:$AC$19</definedName>
    <definedName name="A125905642R_Latest">Data9!$AC$19</definedName>
    <definedName name="A125905646X">Data9!$DX$1:$DX$10,Data9!$DX$11:$DX$19</definedName>
    <definedName name="A125905646X_Data">Data9!$DX$11:$DX$19</definedName>
    <definedName name="A125905646X_Latest">Data9!$DX$19</definedName>
    <definedName name="A125905650R">Data9!$HS$1:$HS$10,Data9!$HS$11:$HS$19</definedName>
    <definedName name="A125905650R_Data">Data9!$HS$11:$HS$19</definedName>
    <definedName name="A125905650R_Latest">Data9!$HS$19</definedName>
    <definedName name="A125905654X">Data10!$J$1:$J$10,Data10!$J$11:$J$19</definedName>
    <definedName name="A125905654X_Data">Data10!$J$11:$J$19</definedName>
    <definedName name="A125905654X_Latest">Data10!$J$19</definedName>
    <definedName name="A125905658J">Data10!$AQ$1:$AQ$10,Data10!$AQ$11:$AQ$19</definedName>
    <definedName name="A125905658J_Data">Data10!$AQ$11:$AQ$19</definedName>
    <definedName name="A125905658J_Latest">Data10!$AQ$19</definedName>
    <definedName name="A125905662X">Data8!$HE$1:$HE$10,Data8!$HE$11:$HE$19</definedName>
    <definedName name="A125905662X_Data">Data8!$HE$11:$HE$19</definedName>
    <definedName name="A125905662X_Latest">Data8!$HE$19</definedName>
    <definedName name="A125905666J">Data9!$CQ$1:$CQ$10,Data9!$CQ$11:$CQ$19</definedName>
    <definedName name="A125905666J_Data">Data9!$CQ$11:$CQ$19</definedName>
    <definedName name="A125905666J_Latest">Data9!$CQ$19</definedName>
    <definedName name="A125905670X">Data9!$FE$1:$FE$10,Data9!$FE$11:$FE$19</definedName>
    <definedName name="A125905670X_Data">Data9!$FE$11:$FE$19</definedName>
    <definedName name="A125905670X_Latest">Data9!$FE$19</definedName>
    <definedName name="A125905674J">Data9!$GL$1:$GL$10,Data9!$GL$11:$GL$19</definedName>
    <definedName name="A125905674J_Data">Data9!$GL$11:$GL$19</definedName>
    <definedName name="A125905674J_Latest">Data9!$GL$19</definedName>
    <definedName name="A125905678T">Data8!$FX$1:$FX$10,Data8!$FX$11:$FX$19</definedName>
    <definedName name="A125905678T_Data">Data8!$FX$11:$FX$19</definedName>
    <definedName name="A125905678T_Latest">Data8!$FX$19</definedName>
    <definedName name="A125905682J">Data8!$IL$1:$IL$10,Data8!$IL$11:$IL$19</definedName>
    <definedName name="A125905682J_Data">Data8!$IL$11:$IL$19</definedName>
    <definedName name="A125905682J_Latest">Data8!$IL$19</definedName>
    <definedName name="A125905686T">Data8!$FF$1:$FF$10,Data8!$FF$11:$FF$19</definedName>
    <definedName name="A125905686T_Data">Data8!$FF$11:$FF$19</definedName>
    <definedName name="A125905686T_Latest">Data8!$FF$19</definedName>
    <definedName name="A125905690J">Data8!$DY$1:$DY$10,Data8!$DY$11:$DY$19</definedName>
    <definedName name="A125905690J_Data">Data8!$DY$11:$DY$19</definedName>
    <definedName name="A125905690J_Latest">Data8!$DY$19</definedName>
    <definedName name="A125905694T">Data9!$BY$1:$BY$10,Data9!$BY$11:$BY$19</definedName>
    <definedName name="A125905694T_Data">Data9!$BY$11:$BY$19</definedName>
    <definedName name="A125905694T_Latest">Data9!$BY$19</definedName>
    <definedName name="A125905698A">Data9!$AR$1:$AR$10,Data9!$AR$11:$AR$19</definedName>
    <definedName name="A125905698A_Data">Data9!$AR$11:$AR$19</definedName>
    <definedName name="A125905698A_Latest">Data9!$AR$19</definedName>
    <definedName name="A125905702F">Data9!$EM$1:$EM$10,Data9!$EM$11:$EM$19</definedName>
    <definedName name="A125905702F_Data">Data9!$EM$11:$EM$19</definedName>
    <definedName name="A125905702F_Latest">Data9!$EM$19</definedName>
    <definedName name="A125905706R">Data9!$IH$1:$IH$10,Data9!$IH$11:$IH$19</definedName>
    <definedName name="A125905706R_Data">Data9!$IH$11:$IH$19</definedName>
    <definedName name="A125905706R_Latest">Data9!$IH$19</definedName>
    <definedName name="A125905710F">Data10!$Y$1:$Y$10,Data10!$Y$11:$Y$19</definedName>
    <definedName name="A125905710F_Data">Data10!$Y$11:$Y$19</definedName>
    <definedName name="A125905710F_Latest">Data10!$Y$19</definedName>
    <definedName name="A125905714R">Data10!$BF$1:$BF$10,Data10!$BF$11:$BF$19</definedName>
    <definedName name="A125905714R_Data">Data10!$BF$11:$BF$19</definedName>
    <definedName name="A125905714R_Latest">Data10!$BF$19</definedName>
    <definedName name="A125905718X">Data8!$HT$1:$HT$10,Data8!$HT$11:$HT$19</definedName>
    <definedName name="A125905718X_Data">Data8!$HT$11:$HT$19</definedName>
    <definedName name="A125905718X_Latest">Data8!$HT$19</definedName>
    <definedName name="A125905722R">Data9!$DF$1:$DF$10,Data9!$DF$11:$DF$19</definedName>
    <definedName name="A125905722R_Data">Data9!$DF$11:$DF$19</definedName>
    <definedName name="A125905722R_Latest">Data9!$DF$19</definedName>
    <definedName name="A125905726X">Data9!$FT$1:$FT$10,Data9!$FT$11:$FT$19</definedName>
    <definedName name="A125905726X_Data">Data9!$FT$11:$FT$19</definedName>
    <definedName name="A125905726X_Latest">Data9!$FT$19</definedName>
    <definedName name="A125905730R">Data9!$HA$1:$HA$10,Data9!$HA$11:$HA$19</definedName>
    <definedName name="A125905730R_Data">Data9!$HA$11:$HA$19</definedName>
    <definedName name="A125905730R_Latest">Data9!$HA$19</definedName>
    <definedName name="A125905734X">Data8!$GM$1:$GM$10,Data8!$GM$11:$GM$19</definedName>
    <definedName name="A125905734X_Data">Data8!$GM$11:$GM$19</definedName>
    <definedName name="A125905734X_Latest">Data8!$GM$19</definedName>
    <definedName name="A125905738J">Data9!$K$1:$K$10,Data9!$K$11:$K$19</definedName>
    <definedName name="A125905738J_Data">Data9!$K$11:$K$19</definedName>
    <definedName name="A125905738J_Latest">Data9!$K$19</definedName>
    <definedName name="A125905742X">Data8!$EE$1:$EE$10,Data8!$EE$11:$EE$19</definedName>
    <definedName name="A125905742X_Data">Data8!$EE$11:$EE$19</definedName>
    <definedName name="A125905742X_Latest">Data8!$EE$19</definedName>
    <definedName name="A125905746J">Data8!$CX$1:$CX$10,Data8!$CX$11:$CX$19</definedName>
    <definedName name="A125905746J_Data">Data8!$CX$11:$CX$19</definedName>
    <definedName name="A125905746J_Latest">Data8!$CX$19</definedName>
    <definedName name="A125905750X">Data9!$AX$1:$AX$10,Data9!$AX$11:$AX$19</definedName>
    <definedName name="A125905750X_Data">Data9!$AX$11:$AX$19</definedName>
    <definedName name="A125905750X_Latest">Data9!$AX$19</definedName>
    <definedName name="A125905754J">Data9!$Q$1:$Q$10,Data9!$Q$11:$Q$19</definedName>
    <definedName name="A125905754J_Data">Data9!$Q$11:$Q$19</definedName>
    <definedName name="A125905754J_Latest">Data9!$Q$19</definedName>
    <definedName name="A125905758T">Data9!$DL$1:$DL$10,Data9!$DL$11:$DL$19</definedName>
    <definedName name="A125905758T_Data">Data9!$DL$11:$DL$19</definedName>
    <definedName name="A125905758T_Latest">Data9!$DL$19</definedName>
    <definedName name="A125905762J">Data9!$HG$1:$HG$10,Data9!$HG$11:$HG$19</definedName>
    <definedName name="A125905762J_Data">Data9!$HG$11:$HG$19</definedName>
    <definedName name="A125905762J_Latest">Data9!$HG$19</definedName>
    <definedName name="A125905766T">Data9!$IN$1:$IN$10,Data9!$IN$11:$IN$19</definedName>
    <definedName name="A125905766T_Data">Data9!$IN$11:$IN$19</definedName>
    <definedName name="A125905766T_Latest">Data9!$IN$19</definedName>
    <definedName name="A125905770J">Data10!$AE$1:$AE$10,Data10!$AE$11:$AE$19</definedName>
    <definedName name="A125905770J_Data">Data10!$AE$11:$AE$19</definedName>
    <definedName name="A125905770J_Latest">Data10!$AE$19</definedName>
    <definedName name="A125905774T">Data8!$GS$1:$GS$10,Data8!$GS$11:$GS$19</definedName>
    <definedName name="A125905774T_Data">Data8!$GS$11:$GS$19</definedName>
    <definedName name="A125905774T_Latest">Data8!$GS$19</definedName>
    <definedName name="A125905778A">Data9!$CE$1:$CE$10,Data9!$CE$11:$CE$19</definedName>
    <definedName name="A125905778A_Data">Data9!$CE$11:$CE$19</definedName>
    <definedName name="A125905778A_Latest">Data9!$CE$19</definedName>
    <definedName name="A125905782T">Data9!$ES$1:$ES$10,Data9!$ES$11:$ES$19</definedName>
    <definedName name="A125905782T_Data">Data9!$ES$11:$ES$19</definedName>
    <definedName name="A125905782T_Latest">Data9!$ES$19</definedName>
    <definedName name="A125905786A">Data9!$FZ$1:$FZ$10,Data9!$FZ$11:$FZ$19</definedName>
    <definedName name="A125905786A_Data">Data9!$FZ$11:$FZ$19</definedName>
    <definedName name="A125905786A_Latest">Data9!$FZ$19</definedName>
    <definedName name="A125905790T">Data8!$FL$1:$FL$10,Data8!$FL$11:$FL$19</definedName>
    <definedName name="A125905790T_Data">Data8!$FL$11:$FL$19</definedName>
    <definedName name="A125905790T_Latest">Data8!$FL$19</definedName>
    <definedName name="A125905794A">Data8!$HZ$1:$HZ$10,Data8!$HZ$11:$HZ$19</definedName>
    <definedName name="A125905794A_Data">Data8!$HZ$11:$HZ$19</definedName>
    <definedName name="A125905794A_Latest">Data8!$HZ$19</definedName>
    <definedName name="A125910726V">Data1!$BH$1:$BH$10,Data1!$BH$11:$BH$19</definedName>
    <definedName name="A125910726V_Data">Data1!$BH$11:$BH$19</definedName>
    <definedName name="A125910726V_Latest">Data1!$BH$19</definedName>
    <definedName name="A125910730K">Data1!$AA$1:$AA$10,Data1!$AA$11:$AA$19</definedName>
    <definedName name="A125910730K_Data">Data1!$AA$11:$AA$19</definedName>
    <definedName name="A125910730K_Latest">Data1!$AA$19</definedName>
    <definedName name="A125910734V">Data1!$HQ$1:$HQ$10,Data1!$HQ$11:$HQ$19</definedName>
    <definedName name="A125910734V_Data">Data1!$HQ$11:$HQ$19</definedName>
    <definedName name="A125910734V_Latest">Data1!$HQ$19</definedName>
    <definedName name="A125910738C">Data1!$GJ$1:$GJ$10,Data1!$GJ$11:$GJ$19</definedName>
    <definedName name="A125910738C_Data">Data1!$GJ$11:$GJ$19</definedName>
    <definedName name="A125910738C_Latest">Data1!$GJ$19</definedName>
    <definedName name="A125910742V">Data2!$AO$1:$AO$10,Data2!$AO$11:$AO$19</definedName>
    <definedName name="A125910742V_Data">Data2!$AO$11:$AO$19</definedName>
    <definedName name="A125910742V_Latest">Data2!$AO$19</definedName>
    <definedName name="A125910746C">Data2!$EJ$1:$EJ$10,Data2!$EJ$11:$EJ$19</definedName>
    <definedName name="A125910746C_Data">Data2!$EJ$11:$EJ$19</definedName>
    <definedName name="A125910746C_Latest">Data2!$EJ$19</definedName>
    <definedName name="A125910750V">Data2!$FQ$1:$FQ$10,Data2!$FQ$11:$FQ$19</definedName>
    <definedName name="A125910750V_Data">Data2!$FQ$11:$FQ$19</definedName>
    <definedName name="A125910750V_Latest">Data2!$FQ$19</definedName>
    <definedName name="A125910754C">Data2!$GX$1:$GX$10,Data2!$GX$11:$GX$19</definedName>
    <definedName name="A125910754C_Data">Data2!$GX$11:$GX$19</definedName>
    <definedName name="A125910754C_Latest">Data2!$GX$19</definedName>
    <definedName name="A125910758L">Data1!$DV$1:$DV$10,Data1!$DV$11:$DV$19</definedName>
    <definedName name="A125910758L_Data">Data1!$DV$11:$DV$19</definedName>
    <definedName name="A125910758L_Latest">Data1!$DV$19</definedName>
    <definedName name="A125910762C">Data2!$H$1:$H$10,Data2!$H$11:$H$19</definedName>
    <definedName name="A125910762C_Data">Data2!$H$11:$H$19</definedName>
    <definedName name="A125910762C_Latest">Data2!$H$19</definedName>
    <definedName name="A125910766L">Data2!$BV$1:$BV$10,Data2!$BV$11:$BV$19</definedName>
    <definedName name="A125910766L_Data">Data2!$BV$11:$BV$19</definedName>
    <definedName name="A125910766L_Latest">Data2!$BV$19</definedName>
    <definedName name="A125910770C">Data2!$DC$1:$DC$10,Data2!$DC$11:$DC$19</definedName>
    <definedName name="A125910770C_Data">Data2!$DC$11:$DC$19</definedName>
    <definedName name="A125910770C_Latest">Data2!$DC$19</definedName>
    <definedName name="A125910774L">Data1!$CO$1:$CO$10,Data1!$CO$11:$CO$19</definedName>
    <definedName name="A125910774L_Data">Data1!$CO$11:$CO$19</definedName>
    <definedName name="A125910774L_Latest">Data1!$CO$19</definedName>
    <definedName name="A125910778W">Data1!$FC$1:$FC$10,Data1!$FC$11:$FC$19</definedName>
    <definedName name="A125910778W_Data">Data1!$FC$11:$FC$19</definedName>
    <definedName name="A125910778W_Latest">Data1!$FC$19</definedName>
    <definedName name="A125910782L">Data1!$AP$1:$AP$10,Data1!$AP$11:$AP$19</definedName>
    <definedName name="A125910782L_Data">Data1!$AP$11:$AP$19</definedName>
    <definedName name="A125910782L_Latest">Data1!$AP$19</definedName>
    <definedName name="A125910786W">Data1!$I$1:$I$10,Data1!$I$11:$I$19</definedName>
    <definedName name="A125910786W_Data">Data1!$I$11:$I$19</definedName>
    <definedName name="A125910786W_Latest">Data1!$I$19</definedName>
    <definedName name="A125910790L">Data1!$GY$1:$GY$10,Data1!$GY$11:$GY$19</definedName>
    <definedName name="A125910790L_Data">Data1!$GY$11:$GY$19</definedName>
    <definedName name="A125910790L_Latest">Data1!$GY$19</definedName>
    <definedName name="A125910794W">Data1!$FR$1:$FR$10,Data1!$FR$11:$FR$19</definedName>
    <definedName name="A125910794W_Data">Data1!$FR$11:$FR$19</definedName>
    <definedName name="A125910794W_Latest">Data1!$FR$19</definedName>
    <definedName name="A125910798F">Data2!$W$1:$W$10,Data2!$W$11:$W$19</definedName>
    <definedName name="A125910798F_Data">Data2!$W$11:$W$19</definedName>
    <definedName name="A125910798F_Latest">Data2!$W$19</definedName>
    <definedName name="A125910802K">Data2!$DR$1:$DR$10,Data2!$DR$11:$DR$19</definedName>
    <definedName name="A125910802K_Data">Data2!$DR$11:$DR$19</definedName>
    <definedName name="A125910802K_Latest">Data2!$DR$19</definedName>
    <definedName name="A125910806V">Data2!$EY$1:$EY$10,Data2!$EY$11:$EY$19</definedName>
    <definedName name="A125910806V_Data">Data2!$EY$11:$EY$19</definedName>
    <definedName name="A125910806V_Latest">Data2!$EY$19</definedName>
    <definedName name="A125910810K">Data2!$GF$1:$GF$10,Data2!$GF$11:$GF$19</definedName>
    <definedName name="A125910810K_Data">Data2!$GF$11:$GF$19</definedName>
    <definedName name="A125910810K_Latest">Data2!$GF$19</definedName>
    <definedName name="A125910814V">Data1!$DD$1:$DD$10,Data1!$DD$11:$DD$19</definedName>
    <definedName name="A125910814V_Data">Data1!$DD$11:$DD$19</definedName>
    <definedName name="A125910814V_Latest">Data1!$DD$19</definedName>
    <definedName name="A125910818C">Data1!$IF$1:$IF$10,Data1!$IF$11:$IF$19</definedName>
    <definedName name="A125910818C_Data">Data1!$IF$11:$IF$19</definedName>
    <definedName name="A125910818C_Latest">Data1!$IF$19</definedName>
    <definedName name="A125910822V">Data2!$BD$1:$BD$10,Data2!$BD$11:$BD$19</definedName>
    <definedName name="A125910822V_Data">Data2!$BD$11:$BD$19</definedName>
    <definedName name="A125910822V_Latest">Data2!$BD$19</definedName>
    <definedName name="A125910826C">Data2!$CK$1:$CK$10,Data2!$CK$11:$CK$19</definedName>
    <definedName name="A125910826C_Data">Data2!$CK$11:$CK$19</definedName>
    <definedName name="A125910826C_Latest">Data2!$CK$19</definedName>
    <definedName name="A125910830V">Data1!$BW$1:$BW$10,Data1!$BW$11:$BW$19</definedName>
    <definedName name="A125910830V_Data">Data1!$BW$11:$BW$19</definedName>
    <definedName name="A125910830V_Latest">Data1!$BW$19</definedName>
    <definedName name="A125910834C">Data1!$EK$1:$EK$10,Data1!$EK$11:$EK$19</definedName>
    <definedName name="A125910834C_Data">Data1!$EK$11:$EK$19</definedName>
    <definedName name="A125910834C_Latest">Data1!$EK$19</definedName>
    <definedName name="A125910838L">Data1!$AY$1:$AY$10,Data1!$AY$11:$AY$19</definedName>
    <definedName name="A125910838L_Data">Data1!$AY$11:$AY$19</definedName>
    <definedName name="A125910838L_Latest">Data1!$AY$19</definedName>
    <definedName name="A125910842C">Data1!$R$1:$R$10,Data1!$R$11:$R$19</definedName>
    <definedName name="A125910842C_Data">Data1!$R$11:$R$19</definedName>
    <definedName name="A125910842C_Latest">Data1!$R$19</definedName>
    <definedName name="A125910846L">Data1!$HH$1:$HH$10,Data1!$HH$11:$HH$19</definedName>
    <definedName name="A125910846L_Data">Data1!$HH$11:$HH$19</definedName>
    <definedName name="A125910846L_Latest">Data1!$HH$19</definedName>
    <definedName name="A125910850C">Data1!$GA$1:$GA$10,Data1!$GA$11:$GA$19</definedName>
    <definedName name="A125910850C_Data">Data1!$GA$11:$GA$19</definedName>
    <definedName name="A125910850C_Latest">Data1!$GA$19</definedName>
    <definedName name="A125910854L">Data2!$AF$1:$AF$10,Data2!$AF$11:$AF$19</definedName>
    <definedName name="A125910854L_Data">Data2!$AF$11:$AF$19</definedName>
    <definedName name="A125910854L_Latest">Data2!$AF$19</definedName>
    <definedName name="A125910858W">Data2!$EA$1:$EA$10,Data2!$EA$11:$EA$19</definedName>
    <definedName name="A125910858W_Data">Data2!$EA$11:$EA$19</definedName>
    <definedName name="A125910858W_Latest">Data2!$EA$19</definedName>
    <definedName name="A125910862L">Data2!$FH$1:$FH$10,Data2!$FH$11:$FH$19</definedName>
    <definedName name="A125910862L_Data">Data2!$FH$11:$FH$19</definedName>
    <definedName name="A125910862L_Latest">Data2!$FH$19</definedName>
    <definedName name="A125910866W">Data2!$GO$1:$GO$10,Data2!$GO$11:$GO$19</definedName>
    <definedName name="A125910866W_Data">Data2!$GO$11:$GO$19</definedName>
    <definedName name="A125910866W_Latest">Data2!$GO$19</definedName>
    <definedName name="A125910870L">Data1!$DM$1:$DM$10,Data1!$DM$11:$DM$19</definedName>
    <definedName name="A125910870L_Data">Data1!$DM$11:$DM$19</definedName>
    <definedName name="A125910870L_Latest">Data1!$DM$19</definedName>
    <definedName name="A125910874W">Data1!$IO$1:$IO$10,Data1!$IO$11:$IO$19</definedName>
    <definedName name="A125910874W_Data">Data1!$IO$11:$IO$19</definedName>
    <definedName name="A125910874W_Latest">Data1!$IO$19</definedName>
    <definedName name="A125910878F">Data2!$BM$1:$BM$10,Data2!$BM$11:$BM$19</definedName>
    <definedName name="A125910878F_Data">Data2!$BM$11:$BM$19</definedName>
    <definedName name="A125910878F_Latest">Data2!$BM$19</definedName>
    <definedName name="A125910882W">Data2!$CT$1:$CT$10,Data2!$CT$11:$CT$19</definedName>
    <definedName name="A125910882W_Data">Data2!$CT$11:$CT$19</definedName>
    <definedName name="A125910882W_Latest">Data2!$CT$19</definedName>
    <definedName name="A125910886F">Data1!$CF$1:$CF$10,Data1!$CF$11:$CF$19</definedName>
    <definedName name="A125910886F_Data">Data1!$CF$11:$CF$19</definedName>
    <definedName name="A125910886F_Latest">Data1!$CF$19</definedName>
    <definedName name="A125910890W">Data1!$ET$1:$ET$10,Data1!$ET$11:$ET$19</definedName>
    <definedName name="A125910890W_Data">Data1!$ET$11:$ET$19</definedName>
    <definedName name="A125910890W_Latest">Data1!$ET$19</definedName>
    <definedName name="A125910894F">Data1!$BB$1:$BB$10,Data1!$BB$11:$BB$19</definedName>
    <definedName name="A125910894F_Data">Data1!$BB$11:$BB$19</definedName>
    <definedName name="A125910894F_Latest">Data1!$BB$19</definedName>
    <definedName name="A125910898R">Data1!$U$1:$U$10,Data1!$U$11:$U$19</definedName>
    <definedName name="A125910898R_Data">Data1!$U$11:$U$19</definedName>
    <definedName name="A125910898R_Latest">Data1!$U$19</definedName>
    <definedName name="A125910902V">Data1!$HK$1:$HK$10,Data1!$HK$11:$HK$19</definedName>
    <definedName name="A125910902V_Data">Data1!$HK$11:$HK$19</definedName>
    <definedName name="A125910902V_Latest">Data1!$HK$19</definedName>
    <definedName name="A125910906C">Data1!$GD$1:$GD$10,Data1!$GD$11:$GD$19</definedName>
    <definedName name="A125910906C_Data">Data1!$GD$11:$GD$19</definedName>
    <definedName name="A125910906C_Latest">Data1!$GD$19</definedName>
    <definedName name="A125910910V">Data2!$AI$1:$AI$10,Data2!$AI$11:$AI$19</definedName>
    <definedName name="A125910910V_Data">Data2!$AI$11:$AI$19</definedName>
    <definedName name="A125910910V_Latest">Data2!$AI$19</definedName>
    <definedName name="A125910914C">Data2!$ED$1:$ED$10,Data2!$ED$11:$ED$19</definedName>
    <definedName name="A125910914C_Data">Data2!$ED$11:$ED$19</definedName>
    <definedName name="A125910914C_Latest">Data2!$ED$19</definedName>
    <definedName name="A125910918L">Data2!$FK$1:$FK$10,Data2!$FK$11:$FK$19</definedName>
    <definedName name="A125910918L_Data">Data2!$FK$11:$FK$19</definedName>
    <definedName name="A125910918L_Latest">Data2!$FK$19</definedName>
    <definedName name="A125910922C">Data2!$GR$1:$GR$10,Data2!$GR$11:$GR$19</definedName>
    <definedName name="A125910922C_Data">Data2!$GR$11:$GR$19</definedName>
    <definedName name="A125910922C_Latest">Data2!$GR$19</definedName>
    <definedName name="A125910926L">Data1!$DP$1:$DP$10,Data1!$DP$11:$DP$19</definedName>
    <definedName name="A125910926L_Data">Data1!$DP$11:$DP$19</definedName>
    <definedName name="A125910926L_Latest">Data1!$DP$19</definedName>
    <definedName name="A125910930C">Data2!$B$1:$B$10,Data2!$B$11:$B$19</definedName>
    <definedName name="A125910930C_Data">Data2!$B$11:$B$19</definedName>
    <definedName name="A125910930C_Latest">Data2!$B$19</definedName>
    <definedName name="A125910934L">Data2!$BP$1:$BP$10,Data2!$BP$11:$BP$19</definedName>
    <definedName name="A125910934L_Data">Data2!$BP$11:$BP$19</definedName>
    <definedName name="A125910934L_Latest">Data2!$BP$19</definedName>
    <definedName name="A125910938W">Data2!$CW$1:$CW$10,Data2!$CW$11:$CW$19</definedName>
    <definedName name="A125910938W_Data">Data2!$CW$11:$CW$19</definedName>
    <definedName name="A125910938W_Latest">Data2!$CW$19</definedName>
    <definedName name="A125910942L">Data1!$CI$1:$CI$10,Data1!$CI$11:$CI$19</definedName>
    <definedName name="A125910942L_Data">Data1!$CI$11:$CI$19</definedName>
    <definedName name="A125910942L_Latest">Data1!$CI$19</definedName>
    <definedName name="A125910946W">Data1!$EW$1:$EW$10,Data1!$EW$11:$EW$19</definedName>
    <definedName name="A125910946W_Data">Data1!$EW$11:$EW$19</definedName>
    <definedName name="A125910946W_Latest">Data1!$EW$19</definedName>
    <definedName name="A125910950L">Data1!$BE$1:$BE$10,Data1!$BE$11:$BE$19</definedName>
    <definedName name="A125910950L_Data">Data1!$BE$11:$BE$19</definedName>
    <definedName name="A125910950L_Latest">Data1!$BE$19</definedName>
    <definedName name="A125910954W">Data1!$X$1:$X$10,Data1!$X$11:$X$19</definedName>
    <definedName name="A125910954W_Data">Data1!$X$11:$X$19</definedName>
    <definedName name="A125910954W_Latest">Data1!$X$19</definedName>
    <definedName name="A125910958F">Data1!$HN$1:$HN$10,Data1!$HN$11:$HN$19</definedName>
    <definedName name="A125910958F_Data">Data1!$HN$11:$HN$19</definedName>
    <definedName name="A125910958F_Latest">Data1!$HN$19</definedName>
    <definedName name="A125910962W">Data1!$GG$1:$GG$10,Data1!$GG$11:$GG$19</definedName>
    <definedName name="A125910962W_Data">Data1!$GG$11:$GG$19</definedName>
    <definedName name="A125910962W_Latest">Data1!$GG$19</definedName>
    <definedName name="A125910966F">Data2!$AL$1:$AL$10,Data2!$AL$11:$AL$19</definedName>
    <definedName name="A125910966F_Data">Data2!$AL$11:$AL$19</definedName>
    <definedName name="A125910966F_Latest">Data2!$AL$19</definedName>
    <definedName name="A125910970W">Data2!$EG$1:$EG$10,Data2!$EG$11:$EG$19</definedName>
    <definedName name="A125910970W_Data">Data2!$EG$11:$EG$19</definedName>
    <definedName name="A125910970W_Latest">Data2!$EG$19</definedName>
    <definedName name="A125910974F">Data2!$FN$1:$FN$10,Data2!$FN$11:$FN$19</definedName>
    <definedName name="A125910974F_Data">Data2!$FN$11:$FN$19</definedName>
    <definedName name="A125910974F_Latest">Data2!$FN$19</definedName>
    <definedName name="A125910978R">Data2!$GU$1:$GU$10,Data2!$GU$11:$GU$19</definedName>
    <definedName name="A125910978R_Data">Data2!$GU$11:$GU$19</definedName>
    <definedName name="A125910978R_Latest">Data2!$GU$19</definedName>
    <definedName name="A125910982F">Data1!$DS$1:$DS$10,Data1!$DS$11:$DS$19</definedName>
    <definedName name="A125910982F_Data">Data1!$DS$11:$DS$19</definedName>
    <definedName name="A125910982F_Latest">Data1!$DS$19</definedName>
    <definedName name="A125910986R">Data2!$E$1:$E$10,Data2!$E$11:$E$19</definedName>
    <definedName name="A125910986R_Data">Data2!$E$11:$E$19</definedName>
    <definedName name="A125910986R_Latest">Data2!$E$19</definedName>
    <definedName name="A125910990F">Data2!$BS$1:$BS$10,Data2!$BS$11:$BS$19</definedName>
    <definedName name="A125910990F_Data">Data2!$BS$11:$BS$19</definedName>
    <definedName name="A125910990F_Latest">Data2!$BS$19</definedName>
    <definedName name="A125910994R">Data2!$CZ$1:$CZ$10,Data2!$CZ$11:$CZ$19</definedName>
    <definedName name="A125910994R_Data">Data2!$CZ$11:$CZ$19</definedName>
    <definedName name="A125910994R_Latest">Data2!$CZ$19</definedName>
    <definedName name="A125910998X">Data1!$CL$1:$CL$10,Data1!$CL$11:$CL$19</definedName>
    <definedName name="A125910998X_Data">Data1!$CL$11:$CL$19</definedName>
    <definedName name="A125910998X_Latest">Data1!$CL$19</definedName>
    <definedName name="A125911002F">Data1!$EZ$1:$EZ$10,Data1!$EZ$11:$EZ$19</definedName>
    <definedName name="A125911002F_Data">Data1!$EZ$11:$EZ$19</definedName>
    <definedName name="A125911002F_Latest">Data1!$EZ$19</definedName>
    <definedName name="A125911006R">Data1!$BN$1:$BN$10,Data1!$BN$11:$BN$19</definedName>
    <definedName name="A125911006R_Data">Data1!$BN$11:$BN$19</definedName>
    <definedName name="A125911006R_Latest">Data1!$BN$19</definedName>
    <definedName name="A125911010F">Data1!$AG$1:$AG$10,Data1!$AG$11:$AG$19</definedName>
    <definedName name="A125911010F_Data">Data1!$AG$11:$AG$19</definedName>
    <definedName name="A125911010F_Latest">Data1!$AG$19</definedName>
    <definedName name="A125911014R">Data1!$HW$1:$HW$10,Data1!$HW$11:$HW$19</definedName>
    <definedName name="A125911014R_Data">Data1!$HW$11:$HW$19</definedName>
    <definedName name="A125911014R_Latest">Data1!$HW$19</definedName>
    <definedName name="A125911018X">Data1!$GP$1:$GP$10,Data1!$GP$11:$GP$19</definedName>
    <definedName name="A125911018X_Data">Data1!$GP$11:$GP$19</definedName>
    <definedName name="A125911018X_Latest">Data1!$GP$19</definedName>
    <definedName name="A125911022R">Data2!$AU$1:$AU$10,Data2!$AU$11:$AU$19</definedName>
    <definedName name="A125911022R_Data">Data2!$AU$11:$AU$19</definedName>
    <definedName name="A125911022R_Latest">Data2!$AU$19</definedName>
    <definedName name="A125911026X">Data2!$EP$1:$EP$10,Data2!$EP$11:$EP$19</definedName>
    <definedName name="A125911026X_Data">Data2!$EP$11:$EP$19</definedName>
    <definedName name="A125911026X_Latest">Data2!$EP$19</definedName>
    <definedName name="A125911030R">Data2!$FW$1:$FW$10,Data2!$FW$11:$FW$19</definedName>
    <definedName name="A125911030R_Data">Data2!$FW$11:$FW$19</definedName>
    <definedName name="A125911030R_Latest">Data2!$FW$19</definedName>
    <definedName name="A125911034X">Data2!$HD$1:$HD$10,Data2!$HD$11:$HD$19</definedName>
    <definedName name="A125911034X_Data">Data2!$HD$11:$HD$19</definedName>
    <definedName name="A125911034X_Latest">Data2!$HD$19</definedName>
    <definedName name="A125911038J">Data1!$EB$1:$EB$10,Data1!$EB$11:$EB$19</definedName>
    <definedName name="A125911038J_Data">Data1!$EB$11:$EB$19</definedName>
    <definedName name="A125911038J_Latest">Data1!$EB$19</definedName>
    <definedName name="A125911042X">Data2!$N$1:$N$10,Data2!$N$11:$N$19</definedName>
    <definedName name="A125911042X_Data">Data2!$N$11:$N$19</definedName>
    <definedName name="A125911042X_Latest">Data2!$N$19</definedName>
    <definedName name="A125911046J">Data2!$CB$1:$CB$10,Data2!$CB$11:$CB$19</definedName>
    <definedName name="A125911046J_Data">Data2!$CB$11:$CB$19</definedName>
    <definedName name="A125911046J_Latest">Data2!$CB$19</definedName>
    <definedName name="A125911050X">Data2!$DI$1:$DI$10,Data2!$DI$11:$DI$19</definedName>
    <definedName name="A125911050X_Data">Data2!$DI$11:$DI$19</definedName>
    <definedName name="A125911050X_Latest">Data2!$DI$19</definedName>
    <definedName name="A125911054J">Data1!$CU$1:$CU$10,Data1!$CU$11:$CU$19</definedName>
    <definedName name="A125911054J_Data">Data1!$CU$11:$CU$19</definedName>
    <definedName name="A125911054J_Latest">Data1!$CU$19</definedName>
    <definedName name="A125911058T">Data1!$FI$1:$FI$10,Data1!$FI$11:$FI$19</definedName>
    <definedName name="A125911058T_Data">Data1!$FI$11:$FI$19</definedName>
    <definedName name="A125911058T_Latest">Data1!$FI$19</definedName>
    <definedName name="A125911062J">Data1!$AM$1:$AM$10,Data1!$AM$11:$AM$19</definedName>
    <definedName name="A125911062J_Data">Data1!$AM$11:$AM$19</definedName>
    <definedName name="A125911062J_Latest">Data1!$AM$19</definedName>
    <definedName name="A125911066T">Data1!$F$1:$F$10,Data1!$F$11:$F$19</definedName>
    <definedName name="A125911066T_Data">Data1!$F$11:$F$19</definedName>
    <definedName name="A125911066T_Latest">Data1!$F$19</definedName>
    <definedName name="A125911070J">Data1!$GV$1:$GV$10,Data1!$GV$11:$GV$19</definedName>
    <definedName name="A125911070J_Data">Data1!$GV$11:$GV$19</definedName>
    <definedName name="A125911070J_Latest">Data1!$GV$19</definedName>
    <definedName name="A125911074T">Data1!$FO$1:$FO$10,Data1!$FO$11:$FO$19</definedName>
    <definedName name="A125911074T_Data">Data1!$FO$11:$FO$19</definedName>
    <definedName name="A125911074T_Latest">Data1!$FO$19</definedName>
    <definedName name="A125911078A">Data2!$T$1:$T$10,Data2!$T$11:$T$19</definedName>
    <definedName name="A125911078A_Data">Data2!$T$11:$T$19</definedName>
    <definedName name="A125911078A_Latest">Data2!$T$19</definedName>
    <definedName name="A125911082T">Data2!$DO$1:$DO$10,Data2!$DO$11:$DO$19</definedName>
    <definedName name="A125911082T_Data">Data2!$DO$11:$DO$19</definedName>
    <definedName name="A125911082T_Latest">Data2!$DO$19</definedName>
    <definedName name="A125911086A">Data2!$EV$1:$EV$10,Data2!$EV$11:$EV$19</definedName>
    <definedName name="A125911086A_Data">Data2!$EV$11:$EV$19</definedName>
    <definedName name="A125911086A_Latest">Data2!$EV$19</definedName>
    <definedName name="A125911090T">Data2!$GC$1:$GC$10,Data2!$GC$11:$GC$19</definedName>
    <definedName name="A125911090T_Data">Data2!$GC$11:$GC$19</definedName>
    <definedName name="A125911090T_Latest">Data2!$GC$19</definedName>
    <definedName name="A125911094A">Data1!$DA$1:$DA$10,Data1!$DA$11:$DA$19</definedName>
    <definedName name="A125911094A_Data">Data1!$DA$11:$DA$19</definedName>
    <definedName name="A125911094A_Latest">Data1!$DA$19</definedName>
    <definedName name="A125911098K">Data1!$IC$1:$IC$10,Data1!$IC$11:$IC$19</definedName>
    <definedName name="A125911098K_Data">Data1!$IC$11:$IC$19</definedName>
    <definedName name="A125911098K_Latest">Data1!$IC$19</definedName>
    <definedName name="A125911102R">Data2!$BA$1:$BA$10,Data2!$BA$11:$BA$19</definedName>
    <definedName name="A125911102R_Data">Data2!$BA$11:$BA$19</definedName>
    <definedName name="A125911102R_Latest">Data2!$BA$19</definedName>
    <definedName name="A125911106X">Data2!$CH$1:$CH$10,Data2!$CH$11:$CH$19</definedName>
    <definedName name="A125911106X_Data">Data2!$CH$11:$CH$19</definedName>
    <definedName name="A125911106X_Latest">Data2!$CH$19</definedName>
    <definedName name="A125911110R">Data1!$BT$1:$BT$10,Data1!$BT$11:$BT$19</definedName>
    <definedName name="A125911110R_Data">Data1!$BT$11:$BT$19</definedName>
    <definedName name="A125911110R_Latest">Data1!$BT$19</definedName>
    <definedName name="A125911114X">Data1!$EH$1:$EH$10,Data1!$EH$11:$EH$19</definedName>
    <definedName name="A125911114X_Data">Data1!$EH$11:$EH$19</definedName>
    <definedName name="A125911114X_Latest">Data1!$EH$19</definedName>
    <definedName name="A125911118J">Data1!$AS$1:$AS$10,Data1!$AS$11:$AS$19</definedName>
    <definedName name="A125911118J_Data">Data1!$AS$11:$AS$19</definedName>
    <definedName name="A125911118J_Latest">Data1!$AS$19</definedName>
    <definedName name="A125911122X">Data1!$L$1:$L$10,Data1!$L$11:$L$19</definedName>
    <definedName name="A125911122X_Data">Data1!$L$11:$L$19</definedName>
    <definedName name="A125911122X_Latest">Data1!$L$19</definedName>
    <definedName name="A125911126J">Data1!$HB$1:$HB$10,Data1!$HB$11:$HB$19</definedName>
    <definedName name="A125911126J_Data">Data1!$HB$11:$HB$19</definedName>
    <definedName name="A125911126J_Latest">Data1!$HB$19</definedName>
    <definedName name="A125911130X">Data1!$FU$1:$FU$10,Data1!$FU$11:$FU$19</definedName>
    <definedName name="A125911130X_Data">Data1!$FU$11:$FU$19</definedName>
    <definedName name="A125911130X_Latest">Data1!$FU$19</definedName>
    <definedName name="A125911134J">Data2!$Z$1:$Z$10,Data2!$Z$11:$Z$19</definedName>
    <definedName name="A125911134J_Data">Data2!$Z$11:$Z$19</definedName>
    <definedName name="A125911134J_Latest">Data2!$Z$19</definedName>
    <definedName name="A125911138T">Data2!$DU$1:$DU$10,Data2!$DU$11:$DU$19</definedName>
    <definedName name="A125911138T_Data">Data2!$DU$11:$DU$19</definedName>
    <definedName name="A125911138T_Latest">Data2!$DU$19</definedName>
    <definedName name="A125911142J">Data2!$FB$1:$FB$10,Data2!$FB$11:$FB$19</definedName>
    <definedName name="A125911142J_Data">Data2!$FB$11:$FB$19</definedName>
    <definedName name="A125911142J_Latest">Data2!$FB$19</definedName>
    <definedName name="A125911146T">Data2!$GI$1:$GI$10,Data2!$GI$11:$GI$19</definedName>
    <definedName name="A125911146T_Data">Data2!$GI$11:$GI$19</definedName>
    <definedName name="A125911146T_Latest">Data2!$GI$19</definedName>
    <definedName name="A125911150J">Data1!$DG$1:$DG$10,Data1!$DG$11:$DG$19</definedName>
    <definedName name="A125911150J_Data">Data1!$DG$11:$DG$19</definedName>
    <definedName name="A125911150J_Latest">Data1!$DG$19</definedName>
    <definedName name="A125911154T">Data1!$II$1:$II$10,Data1!$II$11:$II$19</definedName>
    <definedName name="A125911154T_Data">Data1!$II$11:$II$19</definedName>
    <definedName name="A125911154T_Latest">Data1!$II$19</definedName>
    <definedName name="A125911158A">Data2!$BG$1:$BG$10,Data2!$BG$11:$BG$19</definedName>
    <definedName name="A125911158A_Data">Data2!$BG$11:$BG$19</definedName>
    <definedName name="A125911158A_Latest">Data2!$BG$19</definedName>
    <definedName name="A125911162T">Data2!$CN$1:$CN$10,Data2!$CN$11:$CN$19</definedName>
    <definedName name="A125911162T_Data">Data2!$CN$11:$CN$19</definedName>
    <definedName name="A125911162T_Latest">Data2!$CN$19</definedName>
    <definedName name="A125911166A">Data1!$BZ$1:$BZ$10,Data1!$BZ$11:$BZ$19</definedName>
    <definedName name="A125911166A_Data">Data1!$BZ$11:$BZ$19</definedName>
    <definedName name="A125911166A_Latest">Data1!$BZ$19</definedName>
    <definedName name="A125911170T">Data1!$EN$1:$EN$10,Data1!$EN$11:$EN$19</definedName>
    <definedName name="A125911170T_Data">Data1!$EN$11:$EN$19</definedName>
    <definedName name="A125911170T_Latest">Data1!$EN$19</definedName>
    <definedName name="A125911174A">Data1!$AV$1:$AV$10,Data1!$AV$11:$AV$19</definedName>
    <definedName name="A125911174A_Data">Data1!$AV$11:$AV$19</definedName>
    <definedName name="A125911174A_Latest">Data1!$AV$19</definedName>
    <definedName name="A125911178K">Data1!$O$1:$O$10,Data1!$O$11:$O$19</definedName>
    <definedName name="A125911178K_Data">Data1!$O$11:$O$19</definedName>
    <definedName name="A125911178K_Latest">Data1!$O$19</definedName>
    <definedName name="A125911182A">Data1!$HE$1:$HE$10,Data1!$HE$11:$HE$19</definedName>
    <definedName name="A125911182A_Data">Data1!$HE$11:$HE$19</definedName>
    <definedName name="A125911182A_Latest">Data1!$HE$19</definedName>
    <definedName name="A125911186K">Data1!$FX$1:$FX$10,Data1!$FX$11:$FX$19</definedName>
    <definedName name="A125911186K_Data">Data1!$FX$11:$FX$19</definedName>
    <definedName name="A125911186K_Latest">Data1!$FX$19</definedName>
    <definedName name="A125911190A">Data2!$AC$1:$AC$10,Data2!$AC$11:$AC$19</definedName>
    <definedName name="A125911190A_Data">Data2!$AC$11:$AC$19</definedName>
    <definedName name="A125911190A_Latest">Data2!$AC$19</definedName>
    <definedName name="A125911194K">Data2!$DX$1:$DX$10,Data2!$DX$11:$DX$19</definedName>
    <definedName name="A125911194K_Data">Data2!$DX$11:$DX$19</definedName>
    <definedName name="A125911194K_Latest">Data2!$DX$19</definedName>
    <definedName name="A125911198V">Data2!$FE$1:$FE$10,Data2!$FE$11:$FE$19</definedName>
    <definedName name="A125911198V_Data">Data2!$FE$11:$FE$19</definedName>
    <definedName name="A125911198V_Latest">Data2!$FE$19</definedName>
    <definedName name="A125911202X">Data2!$GL$1:$GL$10,Data2!$GL$11:$GL$19</definedName>
    <definedName name="A125911202X_Data">Data2!$GL$11:$GL$19</definedName>
    <definedName name="A125911202X_Latest">Data2!$GL$19</definedName>
    <definedName name="A125911206J">Data1!$DJ$1:$DJ$10,Data1!$DJ$11:$DJ$19</definedName>
    <definedName name="A125911206J_Data">Data1!$DJ$11:$DJ$19</definedName>
    <definedName name="A125911206J_Latest">Data1!$DJ$19</definedName>
    <definedName name="A125911210X">Data1!$IL$1:$IL$10,Data1!$IL$11:$IL$19</definedName>
    <definedName name="A125911210X_Data">Data1!$IL$11:$IL$19</definedName>
    <definedName name="A125911210X_Latest">Data1!$IL$19</definedName>
    <definedName name="A125911214J">Data2!$BJ$1:$BJ$10,Data2!$BJ$11:$BJ$19</definedName>
    <definedName name="A125911214J_Data">Data2!$BJ$11:$BJ$19</definedName>
    <definedName name="A125911214J_Latest">Data2!$BJ$19</definedName>
    <definedName name="A125911218T">Data2!$CQ$1:$CQ$10,Data2!$CQ$11:$CQ$19</definedName>
    <definedName name="A125911218T_Data">Data2!$CQ$11:$CQ$19</definedName>
    <definedName name="A125911218T_Latest">Data2!$CQ$19</definedName>
    <definedName name="A125911222J">Data1!$CC$1:$CC$10,Data1!$CC$11:$CC$19</definedName>
    <definedName name="A125911222J_Data">Data1!$CC$11:$CC$19</definedName>
    <definedName name="A125911222J_Latest">Data1!$CC$19</definedName>
    <definedName name="A125911226T">Data1!$EQ$1:$EQ$10,Data1!$EQ$11:$EQ$19</definedName>
    <definedName name="A125911226T_Data">Data1!$EQ$11:$EQ$19</definedName>
    <definedName name="A125911226T_Latest">Data1!$EQ$19</definedName>
    <definedName name="A125911230J">Data1!$BK$1:$BK$10,Data1!$BK$11:$BK$19</definedName>
    <definedName name="A125911230J_Data">Data1!$BK$11:$BK$19</definedName>
    <definedName name="A125911230J_Latest">Data1!$BK$19</definedName>
    <definedName name="A125911234T">Data1!$AD$1:$AD$10,Data1!$AD$11:$AD$19</definedName>
    <definedName name="A125911234T_Data">Data1!$AD$11:$AD$19</definedName>
    <definedName name="A125911234T_Latest">Data1!$AD$19</definedName>
    <definedName name="A125911238A">Data1!$HT$1:$HT$10,Data1!$HT$11:$HT$19</definedName>
    <definedName name="A125911238A_Data">Data1!$HT$11:$HT$19</definedName>
    <definedName name="A125911238A_Latest">Data1!$HT$19</definedName>
    <definedName name="A125911242T">Data1!$GM$1:$GM$10,Data1!$GM$11:$GM$19</definedName>
    <definedName name="A125911242T_Data">Data1!$GM$11:$GM$19</definedName>
    <definedName name="A125911242T_Latest">Data1!$GM$19</definedName>
    <definedName name="A125911246A">Data2!$AR$1:$AR$10,Data2!$AR$11:$AR$19</definedName>
    <definedName name="A125911246A_Data">Data2!$AR$11:$AR$19</definedName>
    <definedName name="A125911246A_Latest">Data2!$AR$19</definedName>
    <definedName name="A125911250T">Data2!$EM$1:$EM$10,Data2!$EM$11:$EM$19</definedName>
    <definedName name="A125911250T_Data">Data2!$EM$11:$EM$19</definedName>
    <definedName name="A125911250T_Latest">Data2!$EM$19</definedName>
    <definedName name="A125911254A">Data2!$FT$1:$FT$10,Data2!$FT$11:$FT$19</definedName>
    <definedName name="A125911254A_Data">Data2!$FT$11:$FT$19</definedName>
    <definedName name="A125911254A_Latest">Data2!$FT$19</definedName>
    <definedName name="A125911258K">Data2!$HA$1:$HA$10,Data2!$HA$11:$HA$19</definedName>
    <definedName name="A125911258K_Data">Data2!$HA$11:$HA$19</definedName>
    <definedName name="A125911258K_Latest">Data2!$HA$19</definedName>
    <definedName name="A125911262A">Data1!$DY$1:$DY$10,Data1!$DY$11:$DY$19</definedName>
    <definedName name="A125911262A_Data">Data1!$DY$11:$DY$19</definedName>
    <definedName name="A125911262A_Latest">Data1!$DY$19</definedName>
    <definedName name="A125911266K">Data2!$K$1:$K$10,Data2!$K$11:$K$19</definedName>
    <definedName name="A125911266K_Data">Data2!$K$11:$K$19</definedName>
    <definedName name="A125911266K_Latest">Data2!$K$19</definedName>
    <definedName name="A125911270A">Data2!$BY$1:$BY$10,Data2!$BY$11:$BY$19</definedName>
    <definedName name="A125911270A_Data">Data2!$BY$11:$BY$19</definedName>
    <definedName name="A125911270A_Latest">Data2!$BY$19</definedName>
    <definedName name="A125911274K">Data2!$DF$1:$DF$10,Data2!$DF$11:$DF$19</definedName>
    <definedName name="A125911274K_Data">Data2!$DF$11:$DF$19</definedName>
    <definedName name="A125911274K_Latest">Data2!$DF$19</definedName>
    <definedName name="A125911278V">Data1!$CR$1:$CR$10,Data1!$CR$11:$CR$19</definedName>
    <definedName name="A125911278V_Data">Data1!$CR$11:$CR$19</definedName>
    <definedName name="A125911278V_Latest">Data1!$CR$19</definedName>
    <definedName name="A125911282K">Data1!$FF$1:$FF$10,Data1!$FF$11:$FF$19</definedName>
    <definedName name="A125911282K_Data">Data1!$FF$11:$FF$19</definedName>
    <definedName name="A125911282K_Latest">Data1!$FF$19</definedName>
    <definedName name="A125911286V">Data1!$AJ$1:$AJ$10,Data1!$AJ$11:$AJ$19</definedName>
    <definedName name="A125911286V_Data">Data1!$AJ$11:$AJ$19</definedName>
    <definedName name="A125911286V_Latest">Data1!$AJ$19</definedName>
    <definedName name="A125911290K">Data1!$C$1:$C$10,Data1!$C$11:$C$19</definedName>
    <definedName name="A125911290K_Data">Data1!$C$11:$C$19</definedName>
    <definedName name="A125911290K_Latest">Data1!$C$19</definedName>
    <definedName name="A125911294V">Data1!$GS$1:$GS$10,Data1!$GS$11:$GS$19</definedName>
    <definedName name="A125911294V_Data">Data1!$GS$11:$GS$19</definedName>
    <definedName name="A125911294V_Latest">Data1!$GS$19</definedName>
    <definedName name="A125911298C">Data1!$FL$1:$FL$10,Data1!$FL$11:$FL$19</definedName>
    <definedName name="A125911298C_Data">Data1!$FL$11:$FL$19</definedName>
    <definedName name="A125911298C_Latest">Data1!$FL$19</definedName>
    <definedName name="A125911302J">Data2!$Q$1:$Q$10,Data2!$Q$11:$Q$19</definedName>
    <definedName name="A125911302J_Data">Data2!$Q$11:$Q$19</definedName>
    <definedName name="A125911302J_Latest">Data2!$Q$19</definedName>
    <definedName name="A125911306T">Data2!$DL$1:$DL$10,Data2!$DL$11:$DL$19</definedName>
    <definedName name="A125911306T_Data">Data2!$DL$11:$DL$19</definedName>
    <definedName name="A125911306T_Latest">Data2!$DL$19</definedName>
    <definedName name="A125911310J">Data2!$ES$1:$ES$10,Data2!$ES$11:$ES$19</definedName>
    <definedName name="A125911310J_Data">Data2!$ES$11:$ES$19</definedName>
    <definedName name="A125911310J_Latest">Data2!$ES$19</definedName>
    <definedName name="A125911314T">Data2!$FZ$1:$FZ$10,Data2!$FZ$11:$FZ$19</definedName>
    <definedName name="A125911314T_Data">Data2!$FZ$11:$FZ$19</definedName>
    <definedName name="A125911314T_Latest">Data2!$FZ$19</definedName>
    <definedName name="A125911318A">Data1!$CX$1:$CX$10,Data1!$CX$11:$CX$19</definedName>
    <definedName name="A125911318A_Data">Data1!$CX$11:$CX$19</definedName>
    <definedName name="A125911318A_Latest">Data1!$CX$19</definedName>
    <definedName name="A125911322T">Data1!$HZ$1:$HZ$10,Data1!$HZ$11:$HZ$19</definedName>
    <definedName name="A125911322T_Data">Data1!$HZ$11:$HZ$19</definedName>
    <definedName name="A125911322T_Latest">Data1!$HZ$19</definedName>
    <definedName name="A125911326A">Data2!$AX$1:$AX$10,Data2!$AX$11:$AX$19</definedName>
    <definedName name="A125911326A_Data">Data2!$AX$11:$AX$19</definedName>
    <definedName name="A125911326A_Latest">Data2!$AX$19</definedName>
    <definedName name="A125911330T">Data2!$CE$1:$CE$10,Data2!$CE$11:$CE$19</definedName>
    <definedName name="A125911330T_Data">Data2!$CE$11:$CE$19</definedName>
    <definedName name="A125911330T_Latest">Data2!$CE$19</definedName>
    <definedName name="A125911334A">Data1!$BQ$1:$BQ$10,Data1!$BQ$11:$BQ$19</definedName>
    <definedName name="A125911334A_Data">Data1!$BQ$11:$BQ$19</definedName>
    <definedName name="A125911334A_Latest">Data1!$BQ$19</definedName>
    <definedName name="A125911338K">Data1!$EE$1:$EE$10,Data1!$EE$11:$EE$19</definedName>
    <definedName name="A125911338K_Data">Data1!$EE$11:$EE$19</definedName>
    <definedName name="A125911338K_Latest">Data1!$EE$19</definedName>
    <definedName name="A125911342A">Data25!$BN$1:$BN$10,Data25!$BN$11:$BN$19</definedName>
    <definedName name="A125911342A_Data">Data25!$BN$11:$BN$19</definedName>
    <definedName name="A125911342A_Latest">Data25!$BN$19</definedName>
    <definedName name="A125911346K">Data25!$AG$1:$AG$10,Data25!$AG$11:$AG$19</definedName>
    <definedName name="A125911346K_Data">Data25!$AG$11:$AG$19</definedName>
    <definedName name="A125911346K_Latest">Data25!$AG$19</definedName>
    <definedName name="A125911350A">Data25!$HW$1:$HW$10,Data25!$HW$11:$HW$19</definedName>
    <definedName name="A125911350A_Data">Data25!$HW$11:$HW$19</definedName>
    <definedName name="A125911350A_Latest">Data25!$HW$19</definedName>
    <definedName name="A125911354K">Data25!$GP$1:$GP$10,Data25!$GP$11:$GP$19</definedName>
    <definedName name="A125911354K_Data">Data25!$GP$11:$GP$19</definedName>
    <definedName name="A125911354K_Latest">Data25!$GP$19</definedName>
    <definedName name="A125911358V">Data26!$AU$1:$AU$10,Data26!$AU$11:$AU$19</definedName>
    <definedName name="A125911358V_Data">Data26!$AU$11:$AU$19</definedName>
    <definedName name="A125911358V_Latest">Data26!$AU$19</definedName>
    <definedName name="A125911362K">Data26!$EP$1:$EP$10,Data26!$EP$11:$EP$19</definedName>
    <definedName name="A125911362K_Data">Data26!$EP$11:$EP$19</definedName>
    <definedName name="A125911362K_Latest">Data26!$EP$19</definedName>
    <definedName name="A125911366V">Data26!$FW$1:$FW$10,Data26!$FW$11:$FW$19</definedName>
    <definedName name="A125911366V_Data">Data26!$FW$11:$FW$19</definedName>
    <definedName name="A125911366V_Latest">Data26!$FW$19</definedName>
    <definedName name="A125911370K">Data26!$HD$1:$HD$10,Data26!$HD$11:$HD$19</definedName>
    <definedName name="A125911370K_Data">Data26!$HD$11:$HD$19</definedName>
    <definedName name="A125911370K_Latest">Data26!$HD$19</definedName>
    <definedName name="A125911374V">Data25!$EB$1:$EB$10,Data25!$EB$11:$EB$19</definedName>
    <definedName name="A125911374V_Data">Data25!$EB$11:$EB$19</definedName>
    <definedName name="A125911374V_Latest">Data25!$EB$19</definedName>
    <definedName name="A125911378C">Data26!$N$1:$N$10,Data26!$N$11:$N$19</definedName>
    <definedName name="A125911378C_Data">Data26!$N$11:$N$19</definedName>
    <definedName name="A125911378C_Latest">Data26!$N$19</definedName>
    <definedName name="A125911382V">Data26!$CB$1:$CB$10,Data26!$CB$11:$CB$19</definedName>
    <definedName name="A125911382V_Data">Data26!$CB$11:$CB$19</definedName>
    <definedName name="A125911382V_Latest">Data26!$CB$19</definedName>
    <definedName name="A125911386C">Data26!$DI$1:$DI$10,Data26!$DI$11:$DI$19</definedName>
    <definedName name="A125911386C_Data">Data26!$DI$11:$DI$19</definedName>
    <definedName name="A125911386C_Latest">Data26!$DI$19</definedName>
    <definedName name="A125911390V">Data25!$CU$1:$CU$10,Data25!$CU$11:$CU$19</definedName>
    <definedName name="A125911390V_Data">Data25!$CU$11:$CU$19</definedName>
    <definedName name="A125911390V_Latest">Data25!$CU$19</definedName>
    <definedName name="A125911394C">Data25!$FI$1:$FI$10,Data25!$FI$11:$FI$19</definedName>
    <definedName name="A125911394C_Data">Data25!$FI$11:$FI$19</definedName>
    <definedName name="A125911394C_Latest">Data25!$FI$19</definedName>
    <definedName name="A125911398L">Data25!$AV$1:$AV$10,Data25!$AV$11:$AV$19</definedName>
    <definedName name="A125911398L_Data">Data25!$AV$11:$AV$19</definedName>
    <definedName name="A125911398L_Latest">Data25!$AV$19</definedName>
    <definedName name="A125911402T">Data25!$O$1:$O$10,Data25!$O$11:$O$19</definedName>
    <definedName name="A125911402T_Data">Data25!$O$11:$O$19</definedName>
    <definedName name="A125911402T_Latest">Data25!$O$19</definedName>
    <definedName name="A125911406A">Data25!$HE$1:$HE$10,Data25!$HE$11:$HE$19</definedName>
    <definedName name="A125911406A_Data">Data25!$HE$11:$HE$19</definedName>
    <definedName name="A125911406A_Latest">Data25!$HE$19</definedName>
    <definedName name="A125911410T">Data25!$FX$1:$FX$10,Data25!$FX$11:$FX$19</definedName>
    <definedName name="A125911410T_Data">Data25!$FX$11:$FX$19</definedName>
    <definedName name="A125911410T_Latest">Data25!$FX$19</definedName>
    <definedName name="A125911414A">Data26!$AC$1:$AC$10,Data26!$AC$11:$AC$19</definedName>
    <definedName name="A125911414A_Data">Data26!$AC$11:$AC$19</definedName>
    <definedName name="A125911414A_Latest">Data26!$AC$19</definedName>
    <definedName name="A125911418K">Data26!$DX$1:$DX$10,Data26!$DX$11:$DX$19</definedName>
    <definedName name="A125911418K_Data">Data26!$DX$11:$DX$19</definedName>
    <definedName name="A125911418K_Latest">Data26!$DX$19</definedName>
    <definedName name="A125911422A">Data26!$FE$1:$FE$10,Data26!$FE$11:$FE$19</definedName>
    <definedName name="A125911422A_Data">Data26!$FE$11:$FE$19</definedName>
    <definedName name="A125911422A_Latest">Data26!$FE$19</definedName>
    <definedName name="A125911426K">Data26!$GL$1:$GL$10,Data26!$GL$11:$GL$19</definedName>
    <definedName name="A125911426K_Data">Data26!$GL$11:$GL$19</definedName>
    <definedName name="A125911426K_Latest">Data26!$GL$19</definedName>
    <definedName name="A125911430A">Data25!$DJ$1:$DJ$10,Data25!$DJ$11:$DJ$19</definedName>
    <definedName name="A125911430A_Data">Data25!$DJ$11:$DJ$19</definedName>
    <definedName name="A125911430A_Latest">Data25!$DJ$19</definedName>
    <definedName name="A125911434K">Data25!$IL$1:$IL$10,Data25!$IL$11:$IL$19</definedName>
    <definedName name="A125911434K_Data">Data25!$IL$11:$IL$19</definedName>
    <definedName name="A125911434K_Latest">Data25!$IL$19</definedName>
    <definedName name="A125911438V">Data26!$BJ$1:$BJ$10,Data26!$BJ$11:$BJ$19</definedName>
    <definedName name="A125911438V_Data">Data26!$BJ$11:$BJ$19</definedName>
    <definedName name="A125911438V_Latest">Data26!$BJ$19</definedName>
    <definedName name="A125911442K">Data26!$CQ$1:$CQ$10,Data26!$CQ$11:$CQ$19</definedName>
    <definedName name="A125911442K_Data">Data26!$CQ$11:$CQ$19</definedName>
    <definedName name="A125911442K_Latest">Data26!$CQ$19</definedName>
    <definedName name="A125911446V">Data25!$CC$1:$CC$10,Data25!$CC$11:$CC$19</definedName>
    <definedName name="A125911446V_Data">Data25!$CC$11:$CC$19</definedName>
    <definedName name="A125911446V_Latest">Data25!$CC$19</definedName>
    <definedName name="A125911450K">Data25!$EQ$1:$EQ$10,Data25!$EQ$11:$EQ$19</definedName>
    <definedName name="A125911450K_Data">Data25!$EQ$11:$EQ$19</definedName>
    <definedName name="A125911450K_Latest">Data25!$EQ$19</definedName>
    <definedName name="A125911454V">Data25!$BE$1:$BE$10,Data25!$BE$11:$BE$19</definedName>
    <definedName name="A125911454V_Data">Data25!$BE$11:$BE$19</definedName>
    <definedName name="A125911454V_Latest">Data25!$BE$19</definedName>
    <definedName name="A125911458C">Data25!$X$1:$X$10,Data25!$X$11:$X$19</definedName>
    <definedName name="A125911458C_Data">Data25!$X$11:$X$19</definedName>
    <definedName name="A125911458C_Latest">Data25!$X$19</definedName>
    <definedName name="A125911462V">Data25!$HN$1:$HN$10,Data25!$HN$11:$HN$19</definedName>
    <definedName name="A125911462V_Data">Data25!$HN$11:$HN$19</definedName>
    <definedName name="A125911462V_Latest">Data25!$HN$19</definedName>
    <definedName name="A125911466C">Data25!$GG$1:$GG$10,Data25!$GG$11:$GG$19</definedName>
    <definedName name="A125911466C_Data">Data25!$GG$11:$GG$19</definedName>
    <definedName name="A125911466C_Latest">Data25!$GG$19</definedName>
    <definedName name="A125911470V">Data26!$AL$1:$AL$10,Data26!$AL$11:$AL$19</definedName>
    <definedName name="A125911470V_Data">Data26!$AL$11:$AL$19</definedName>
    <definedName name="A125911470V_Latest">Data26!$AL$19</definedName>
    <definedName name="A125911474C">Data26!$EG$1:$EG$10,Data26!$EG$11:$EG$19</definedName>
    <definedName name="A125911474C_Data">Data26!$EG$11:$EG$19</definedName>
    <definedName name="A125911474C_Latest">Data26!$EG$19</definedName>
    <definedName name="A125911478L">Data26!$FN$1:$FN$10,Data26!$FN$11:$FN$19</definedName>
    <definedName name="A125911478L_Data">Data26!$FN$11:$FN$19</definedName>
    <definedName name="A125911478L_Latest">Data26!$FN$19</definedName>
    <definedName name="A125911482C">Data26!$GU$1:$GU$10,Data26!$GU$11:$GU$19</definedName>
    <definedName name="A125911482C_Data">Data26!$GU$11:$GU$19</definedName>
    <definedName name="A125911482C_Latest">Data26!$GU$19</definedName>
    <definedName name="A125911486L">Data25!$DS$1:$DS$10,Data25!$DS$11:$DS$19</definedName>
    <definedName name="A125911486L_Data">Data25!$DS$11:$DS$19</definedName>
    <definedName name="A125911486L_Latest">Data25!$DS$19</definedName>
    <definedName name="A125911490C">Data26!$E$1:$E$10,Data26!$E$11:$E$19</definedName>
    <definedName name="A125911490C_Data">Data26!$E$11:$E$19</definedName>
    <definedName name="A125911490C_Latest">Data26!$E$19</definedName>
    <definedName name="A125911494L">Data26!$BS$1:$BS$10,Data26!$BS$11:$BS$19</definedName>
    <definedName name="A125911494L_Data">Data26!$BS$11:$BS$19</definedName>
    <definedName name="A125911494L_Latest">Data26!$BS$19</definedName>
    <definedName name="A125911498W">Data26!$CZ$1:$CZ$10,Data26!$CZ$11:$CZ$19</definedName>
    <definedName name="A125911498W_Data">Data26!$CZ$11:$CZ$19</definedName>
    <definedName name="A125911498W_Latest">Data26!$CZ$19</definedName>
    <definedName name="A125911502A">Data25!$CL$1:$CL$10,Data25!$CL$11:$CL$19</definedName>
    <definedName name="A125911502A_Data">Data25!$CL$11:$CL$19</definedName>
    <definedName name="A125911502A_Latest">Data25!$CL$19</definedName>
    <definedName name="A125911506K">Data25!$EZ$1:$EZ$10,Data25!$EZ$11:$EZ$19</definedName>
    <definedName name="A125911506K_Data">Data25!$EZ$11:$EZ$19</definedName>
    <definedName name="A125911506K_Latest">Data25!$EZ$19</definedName>
    <definedName name="A125911510A">Data25!$BH$1:$BH$10,Data25!$BH$11:$BH$19</definedName>
    <definedName name="A125911510A_Data">Data25!$BH$11:$BH$19</definedName>
    <definedName name="A125911510A_Latest">Data25!$BH$19</definedName>
    <definedName name="A125911514K">Data25!$AA$1:$AA$10,Data25!$AA$11:$AA$19</definedName>
    <definedName name="A125911514K_Data">Data25!$AA$11:$AA$19</definedName>
    <definedName name="A125911514K_Latest">Data25!$AA$19</definedName>
    <definedName name="A125911518V">Data25!$HQ$1:$HQ$10,Data25!$HQ$11:$HQ$19</definedName>
    <definedName name="A125911518V_Data">Data25!$HQ$11:$HQ$19</definedName>
    <definedName name="A125911518V_Latest">Data25!$HQ$19</definedName>
    <definedName name="A125911522K">Data25!$GJ$1:$GJ$10,Data25!$GJ$11:$GJ$19</definedName>
    <definedName name="A125911522K_Data">Data25!$GJ$11:$GJ$19</definedName>
    <definedName name="A125911522K_Latest">Data25!$GJ$19</definedName>
    <definedName name="A125911526V">Data26!$AO$1:$AO$10,Data26!$AO$11:$AO$19</definedName>
    <definedName name="A125911526V_Data">Data26!$AO$11:$AO$19</definedName>
    <definedName name="A125911526V_Latest">Data26!$AO$19</definedName>
    <definedName name="A125911530K">Data26!$EJ$1:$EJ$10,Data26!$EJ$11:$EJ$19</definedName>
    <definedName name="A125911530K_Data">Data26!$EJ$11:$EJ$19</definedName>
    <definedName name="A125911530K_Latest">Data26!$EJ$19</definedName>
    <definedName name="A125911534V">Data26!$FQ$1:$FQ$10,Data26!$FQ$11:$FQ$19</definedName>
    <definedName name="A125911534V_Data">Data26!$FQ$11:$FQ$19</definedName>
    <definedName name="A125911534V_Latest">Data26!$FQ$19</definedName>
    <definedName name="A125911538C">Data26!$GX$1:$GX$10,Data26!$GX$11:$GX$19</definedName>
    <definedName name="A125911538C_Data">Data26!$GX$11:$GX$19</definedName>
    <definedName name="A125911538C_Latest">Data26!$GX$19</definedName>
    <definedName name="A125911542V">Data25!$DV$1:$DV$10,Data25!$DV$11:$DV$19</definedName>
    <definedName name="A125911542V_Data">Data25!$DV$11:$DV$19</definedName>
    <definedName name="A125911542V_Latest">Data25!$DV$19</definedName>
    <definedName name="A125911546C">Data26!$H$1:$H$10,Data26!$H$11:$H$19</definedName>
    <definedName name="A125911546C_Data">Data26!$H$11:$H$19</definedName>
    <definedName name="A125911546C_Latest">Data26!$H$19</definedName>
    <definedName name="A125911550V">Data26!$BV$1:$BV$10,Data26!$BV$11:$BV$19</definedName>
    <definedName name="A125911550V_Data">Data26!$BV$11:$BV$19</definedName>
    <definedName name="A125911550V_Latest">Data26!$BV$19</definedName>
    <definedName name="A125911554C">Data26!$DC$1:$DC$10,Data26!$DC$11:$DC$19</definedName>
    <definedName name="A125911554C_Data">Data26!$DC$11:$DC$19</definedName>
    <definedName name="A125911554C_Latest">Data26!$DC$19</definedName>
    <definedName name="A125911558L">Data25!$CO$1:$CO$10,Data25!$CO$11:$CO$19</definedName>
    <definedName name="A125911558L_Data">Data25!$CO$11:$CO$19</definedName>
    <definedName name="A125911558L_Latest">Data25!$CO$19</definedName>
    <definedName name="A125911562C">Data25!$FC$1:$FC$10,Data25!$FC$11:$FC$19</definedName>
    <definedName name="A125911562C_Data">Data25!$FC$11:$FC$19</definedName>
    <definedName name="A125911562C_Latest">Data25!$FC$19</definedName>
    <definedName name="A125911566L">Data25!$BK$1:$BK$10,Data25!$BK$11:$BK$19</definedName>
    <definedName name="A125911566L_Data">Data25!$BK$11:$BK$19</definedName>
    <definedName name="A125911566L_Latest">Data25!$BK$19</definedName>
    <definedName name="A125911570C">Data25!$AD$1:$AD$10,Data25!$AD$11:$AD$19</definedName>
    <definedName name="A125911570C_Data">Data25!$AD$11:$AD$19</definedName>
    <definedName name="A125911570C_Latest">Data25!$AD$19</definedName>
    <definedName name="A125911574L">Data25!$HT$1:$HT$10,Data25!$HT$11:$HT$19</definedName>
    <definedName name="A125911574L_Data">Data25!$HT$11:$HT$19</definedName>
    <definedName name="A125911574L_Latest">Data25!$HT$19</definedName>
    <definedName name="A125911578W">Data25!$GM$1:$GM$10,Data25!$GM$11:$GM$19</definedName>
    <definedName name="A125911578W_Data">Data25!$GM$11:$GM$19</definedName>
    <definedName name="A125911578W_Latest">Data25!$GM$19</definedName>
    <definedName name="A125911582L">Data26!$AR$1:$AR$10,Data26!$AR$11:$AR$19</definedName>
    <definedName name="A125911582L_Data">Data26!$AR$11:$AR$19</definedName>
    <definedName name="A125911582L_Latest">Data26!$AR$19</definedName>
    <definedName name="A125911586W">Data26!$EM$1:$EM$10,Data26!$EM$11:$EM$19</definedName>
    <definedName name="A125911586W_Data">Data26!$EM$11:$EM$19</definedName>
    <definedName name="A125911586W_Latest">Data26!$EM$19</definedName>
    <definedName name="A125911590L">Data26!$FT$1:$FT$10,Data26!$FT$11:$FT$19</definedName>
    <definedName name="A125911590L_Data">Data26!$FT$11:$FT$19</definedName>
    <definedName name="A125911590L_Latest">Data26!$FT$19</definedName>
    <definedName name="A125911594W">Data26!$HA$1:$HA$10,Data26!$HA$11:$HA$19</definedName>
    <definedName name="A125911594W_Data">Data26!$HA$11:$HA$19</definedName>
    <definedName name="A125911594W_Latest">Data26!$HA$19</definedName>
    <definedName name="A125911598F">Data25!$DY$1:$DY$10,Data25!$DY$11:$DY$19</definedName>
    <definedName name="A125911598F_Data">Data25!$DY$11:$DY$19</definedName>
    <definedName name="A125911598F_Latest">Data25!$DY$19</definedName>
    <definedName name="A125911602K">Data26!$K$1:$K$10,Data26!$K$11:$K$19</definedName>
    <definedName name="A125911602K_Data">Data26!$K$11:$K$19</definedName>
    <definedName name="A125911602K_Latest">Data26!$K$19</definedName>
    <definedName name="A125911606V">Data26!$BY$1:$BY$10,Data26!$BY$11:$BY$19</definedName>
    <definedName name="A125911606V_Data">Data26!$BY$11:$BY$19</definedName>
    <definedName name="A125911606V_Latest">Data26!$BY$19</definedName>
    <definedName name="A125911610K">Data26!$DF$1:$DF$10,Data26!$DF$11:$DF$19</definedName>
    <definedName name="A125911610K_Data">Data26!$DF$11:$DF$19</definedName>
    <definedName name="A125911610K_Latest">Data26!$DF$19</definedName>
    <definedName name="A125911614V">Data25!$CR$1:$CR$10,Data25!$CR$11:$CR$19</definedName>
    <definedName name="A125911614V_Data">Data25!$CR$11:$CR$19</definedName>
    <definedName name="A125911614V_Latest">Data25!$CR$19</definedName>
    <definedName name="A125911618C">Data25!$FF$1:$FF$10,Data25!$FF$11:$FF$19</definedName>
    <definedName name="A125911618C_Data">Data25!$FF$11:$FF$19</definedName>
    <definedName name="A125911618C_Latest">Data25!$FF$19</definedName>
    <definedName name="A125911622V">Data25!$BT$1:$BT$10,Data25!$BT$11:$BT$19</definedName>
    <definedName name="A125911622V_Data">Data25!$BT$11:$BT$19</definedName>
    <definedName name="A125911622V_Latest">Data25!$BT$19</definedName>
    <definedName name="A125911626C">Data25!$AM$1:$AM$10,Data25!$AM$11:$AM$19</definedName>
    <definedName name="A125911626C_Data">Data25!$AM$11:$AM$19</definedName>
    <definedName name="A125911626C_Latest">Data25!$AM$19</definedName>
    <definedName name="A125911630V">Data25!$IC$1:$IC$10,Data25!$IC$11:$IC$19</definedName>
    <definedName name="A125911630V_Data">Data25!$IC$11:$IC$19</definedName>
    <definedName name="A125911630V_Latest">Data25!$IC$19</definedName>
    <definedName name="A125911634C">Data25!$GV$1:$GV$10,Data25!$GV$11:$GV$19</definedName>
    <definedName name="A125911634C_Data">Data25!$GV$11:$GV$19</definedName>
    <definedName name="A125911634C_Latest">Data25!$GV$19</definedName>
    <definedName name="A125911638L">Data26!$BA$1:$BA$10,Data26!$BA$11:$BA$19</definedName>
    <definedName name="A125911638L_Data">Data26!$BA$11:$BA$19</definedName>
    <definedName name="A125911638L_Latest">Data26!$BA$19</definedName>
    <definedName name="A125911642C">Data26!$EV$1:$EV$10,Data26!$EV$11:$EV$19</definedName>
    <definedName name="A125911642C_Data">Data26!$EV$11:$EV$19</definedName>
    <definedName name="A125911642C_Latest">Data26!$EV$19</definedName>
    <definedName name="A125911646L">Data26!$GC$1:$GC$10,Data26!$GC$11:$GC$19</definedName>
    <definedName name="A125911646L_Data">Data26!$GC$11:$GC$19</definedName>
    <definedName name="A125911646L_Latest">Data26!$GC$19</definedName>
    <definedName name="A125911650C">Data26!$HJ$1:$HJ$10,Data26!$HJ$11:$HJ$19</definedName>
    <definedName name="A125911650C_Data">Data26!$HJ$11:$HJ$19</definedName>
    <definedName name="A125911650C_Latest">Data26!$HJ$19</definedName>
    <definedName name="A125911654L">Data25!$EH$1:$EH$10,Data25!$EH$11:$EH$19</definedName>
    <definedName name="A125911654L_Data">Data25!$EH$11:$EH$19</definedName>
    <definedName name="A125911654L_Latest">Data25!$EH$19</definedName>
    <definedName name="A125911658W">Data26!$T$1:$T$10,Data26!$T$11:$T$19</definedName>
    <definedName name="A125911658W_Data">Data26!$T$11:$T$19</definedName>
    <definedName name="A125911658W_Latest">Data26!$T$19</definedName>
    <definedName name="A125911662L">Data26!$CH$1:$CH$10,Data26!$CH$11:$CH$19</definedName>
    <definedName name="A125911662L_Data">Data26!$CH$11:$CH$19</definedName>
    <definedName name="A125911662L_Latest">Data26!$CH$19</definedName>
    <definedName name="A125911666W">Data26!$DO$1:$DO$10,Data26!$DO$11:$DO$19</definedName>
    <definedName name="A125911666W_Data">Data26!$DO$11:$DO$19</definedName>
    <definedName name="A125911666W_Latest">Data26!$DO$19</definedName>
    <definedName name="A125911670L">Data25!$DA$1:$DA$10,Data25!$DA$11:$DA$19</definedName>
    <definedName name="A125911670L_Data">Data25!$DA$11:$DA$19</definedName>
    <definedName name="A125911670L_Latest">Data25!$DA$19</definedName>
    <definedName name="A125911674W">Data25!$FO$1:$FO$10,Data25!$FO$11:$FO$19</definedName>
    <definedName name="A125911674W_Data">Data25!$FO$11:$FO$19</definedName>
    <definedName name="A125911674W_Latest">Data25!$FO$19</definedName>
    <definedName name="A125911678F">Data25!$AS$1:$AS$10,Data25!$AS$11:$AS$19</definedName>
    <definedName name="A125911678F_Data">Data25!$AS$11:$AS$19</definedName>
    <definedName name="A125911678F_Latest">Data25!$AS$19</definedName>
    <definedName name="A125911682W">Data25!$L$1:$L$10,Data25!$L$11:$L$19</definedName>
    <definedName name="A125911682W_Data">Data25!$L$11:$L$19</definedName>
    <definedName name="A125911682W_Latest">Data25!$L$19</definedName>
    <definedName name="A125911686F">Data25!$HB$1:$HB$10,Data25!$HB$11:$HB$19</definedName>
    <definedName name="A125911686F_Data">Data25!$HB$11:$HB$19</definedName>
    <definedName name="A125911686F_Latest">Data25!$HB$19</definedName>
    <definedName name="A125911690W">Data25!$FU$1:$FU$10,Data25!$FU$11:$FU$19</definedName>
    <definedName name="A125911690W_Data">Data25!$FU$11:$FU$19</definedName>
    <definedName name="A125911690W_Latest">Data25!$FU$19</definedName>
    <definedName name="A125911694F">Data26!$Z$1:$Z$10,Data26!$Z$11:$Z$19</definedName>
    <definedName name="A125911694F_Data">Data26!$Z$11:$Z$19</definedName>
    <definedName name="A125911694F_Latest">Data26!$Z$19</definedName>
    <definedName name="A125911698R">Data26!$DU$1:$DU$10,Data26!$DU$11:$DU$19</definedName>
    <definedName name="A125911698R_Data">Data26!$DU$11:$DU$19</definedName>
    <definedName name="A125911698R_Latest">Data26!$DU$19</definedName>
    <definedName name="A125911702V">Data26!$FB$1:$FB$10,Data26!$FB$11:$FB$19</definedName>
    <definedName name="A125911702V_Data">Data26!$FB$11:$FB$19</definedName>
    <definedName name="A125911702V_Latest">Data26!$FB$19</definedName>
    <definedName name="A125911706C">Data26!$GI$1:$GI$10,Data26!$GI$11:$GI$19</definedName>
    <definedName name="A125911706C_Data">Data26!$GI$11:$GI$19</definedName>
    <definedName name="A125911706C_Latest">Data26!$GI$19</definedName>
    <definedName name="A125911710V">Data25!$DG$1:$DG$10,Data25!$DG$11:$DG$19</definedName>
    <definedName name="A125911710V_Data">Data25!$DG$11:$DG$19</definedName>
    <definedName name="A125911710V_Latest">Data25!$DG$19</definedName>
    <definedName name="A125911714C">Data25!$II$1:$II$10,Data25!$II$11:$II$19</definedName>
    <definedName name="A125911714C_Data">Data25!$II$11:$II$19</definedName>
    <definedName name="A125911714C_Latest">Data25!$II$19</definedName>
    <definedName name="A125911718L">Data26!$BG$1:$BG$10,Data26!$BG$11:$BG$19</definedName>
    <definedName name="A125911718L_Data">Data26!$BG$11:$BG$19</definedName>
    <definedName name="A125911718L_Latest">Data26!$BG$19</definedName>
    <definedName name="A125911722C">Data26!$CN$1:$CN$10,Data26!$CN$11:$CN$19</definedName>
    <definedName name="A125911722C_Data">Data26!$CN$11:$CN$19</definedName>
    <definedName name="A125911722C_Latest">Data26!$CN$19</definedName>
    <definedName name="A125911726L">Data25!$BZ$1:$BZ$10,Data25!$BZ$11:$BZ$19</definedName>
    <definedName name="A125911726L_Data">Data25!$BZ$11:$BZ$19</definedName>
    <definedName name="A125911726L_Latest">Data25!$BZ$19</definedName>
    <definedName name="A125911730C">Data25!$EN$1:$EN$10,Data25!$EN$11:$EN$19</definedName>
    <definedName name="A125911730C_Data">Data25!$EN$11:$EN$19</definedName>
    <definedName name="A125911730C_Latest">Data25!$EN$19</definedName>
    <definedName name="A125911734L">Data25!$AY$1:$AY$10,Data25!$AY$11:$AY$19</definedName>
    <definedName name="A125911734L_Data">Data25!$AY$11:$AY$19</definedName>
    <definedName name="A125911734L_Latest">Data25!$AY$19</definedName>
    <definedName name="A125911738W">Data25!$R$1:$R$10,Data25!$R$11:$R$19</definedName>
    <definedName name="A125911738W_Data">Data25!$R$11:$R$19</definedName>
    <definedName name="A125911738W_Latest">Data25!$R$19</definedName>
    <definedName name="A125911742L">Data25!$HH$1:$HH$10,Data25!$HH$11:$HH$19</definedName>
    <definedName name="A125911742L_Data">Data25!$HH$11:$HH$19</definedName>
    <definedName name="A125911742L_Latest">Data25!$HH$19</definedName>
    <definedName name="A125911746W">Data25!$GA$1:$GA$10,Data25!$GA$11:$GA$19</definedName>
    <definedName name="A125911746W_Data">Data25!$GA$11:$GA$19</definedName>
    <definedName name="A125911746W_Latest">Data25!$GA$19</definedName>
    <definedName name="A125911750L">Data26!$AF$1:$AF$10,Data26!$AF$11:$AF$19</definedName>
    <definedName name="A125911750L_Data">Data26!$AF$11:$AF$19</definedName>
    <definedName name="A125911750L_Latest">Data26!$AF$19</definedName>
    <definedName name="A125911754W">Data26!$EA$1:$EA$10,Data26!$EA$11:$EA$19</definedName>
    <definedName name="A125911754W_Data">Data26!$EA$11:$EA$19</definedName>
    <definedName name="A125911754W_Latest">Data26!$EA$19</definedName>
    <definedName name="A125911758F">Data26!$FH$1:$FH$10,Data26!$FH$11:$FH$19</definedName>
    <definedName name="A125911758F_Data">Data26!$FH$11:$FH$19</definedName>
    <definedName name="A125911758F_Latest">Data26!$FH$19</definedName>
    <definedName name="A125911762W">Data26!$GO$1:$GO$10,Data26!$GO$11:$GO$19</definedName>
    <definedName name="A125911762W_Data">Data26!$GO$11:$GO$19</definedName>
    <definedName name="A125911762W_Latest">Data26!$GO$19</definedName>
    <definedName name="A125911766F">Data25!$DM$1:$DM$10,Data25!$DM$11:$DM$19</definedName>
    <definedName name="A125911766F_Data">Data25!$DM$11:$DM$19</definedName>
    <definedName name="A125911766F_Latest">Data25!$DM$19</definedName>
    <definedName name="A125911770W">Data25!$IO$1:$IO$10,Data25!$IO$11:$IO$19</definedName>
    <definedName name="A125911770W_Data">Data25!$IO$11:$IO$19</definedName>
    <definedName name="A125911770W_Latest">Data25!$IO$19</definedName>
    <definedName name="A125911774F">Data26!$BM$1:$BM$10,Data26!$BM$11:$BM$19</definedName>
    <definedName name="A125911774F_Data">Data26!$BM$11:$BM$19</definedName>
    <definedName name="A125911774F_Latest">Data26!$BM$19</definedName>
    <definedName name="A125911778R">Data26!$CT$1:$CT$10,Data26!$CT$11:$CT$19</definedName>
    <definedName name="A125911778R_Data">Data26!$CT$11:$CT$19</definedName>
    <definedName name="A125911778R_Latest">Data26!$CT$19</definedName>
    <definedName name="A125911782F">Data25!$CF$1:$CF$10,Data25!$CF$11:$CF$19</definedName>
    <definedName name="A125911782F_Data">Data25!$CF$11:$CF$19</definedName>
    <definedName name="A125911782F_Latest">Data25!$CF$19</definedName>
    <definedName name="A125911786R">Data25!$ET$1:$ET$10,Data25!$ET$11:$ET$19</definedName>
    <definedName name="A125911786R_Data">Data25!$ET$11:$ET$19</definedName>
    <definedName name="A125911786R_Latest">Data25!$ET$19</definedName>
    <definedName name="A125911790F">Data25!$BB$1:$BB$10,Data25!$BB$11:$BB$19</definedName>
    <definedName name="A125911790F_Data">Data25!$BB$11:$BB$19</definedName>
    <definedName name="A125911790F_Latest">Data25!$BB$19</definedName>
    <definedName name="A125911794R">Data25!$U$1:$U$10,Data25!$U$11:$U$19</definedName>
    <definedName name="A125911794R_Data">Data25!$U$11:$U$19</definedName>
    <definedName name="A125911794R_Latest">Data25!$U$19</definedName>
    <definedName name="A125911798X">Data25!$HK$1:$HK$10,Data25!$HK$11:$HK$19</definedName>
    <definedName name="A125911798X_Data">Data25!$HK$11:$HK$19</definedName>
    <definedName name="A125911798X_Latest">Data25!$HK$19</definedName>
    <definedName name="A125911802C">Data25!$GD$1:$GD$10,Data25!$GD$11:$GD$19</definedName>
    <definedName name="A125911802C_Data">Data25!$GD$11:$GD$19</definedName>
    <definedName name="A125911802C_Latest">Data25!$GD$19</definedName>
    <definedName name="A125911806L">Data26!$AI$1:$AI$10,Data26!$AI$11:$AI$19</definedName>
    <definedName name="A125911806L_Data">Data26!$AI$11:$AI$19</definedName>
    <definedName name="A125911806L_Latest">Data26!$AI$19</definedName>
    <definedName name="A125911810C">Data26!$ED$1:$ED$10,Data26!$ED$11:$ED$19</definedName>
    <definedName name="A125911810C_Data">Data26!$ED$11:$ED$19</definedName>
    <definedName name="A125911810C_Latest">Data26!$ED$19</definedName>
    <definedName name="A125911814L">Data26!$FK$1:$FK$10,Data26!$FK$11:$FK$19</definedName>
    <definedName name="A125911814L_Data">Data26!$FK$11:$FK$19</definedName>
    <definedName name="A125911814L_Latest">Data26!$FK$19</definedName>
    <definedName name="A125911818W">Data26!$GR$1:$GR$10,Data26!$GR$11:$GR$19</definedName>
    <definedName name="A125911818W_Data">Data26!$GR$11:$GR$19</definedName>
    <definedName name="A125911818W_Latest">Data26!$GR$19</definedName>
    <definedName name="A125911822L">Data25!$DP$1:$DP$10,Data25!$DP$11:$DP$19</definedName>
    <definedName name="A125911822L_Data">Data25!$DP$11:$DP$19</definedName>
    <definedName name="A125911822L_Latest">Data25!$DP$19</definedName>
    <definedName name="A125911826W">Data26!$B$1:$B$10,Data26!$B$11:$B$19</definedName>
    <definedName name="A125911826W_Data">Data26!$B$11:$B$19</definedName>
    <definedName name="A125911826W_Latest">Data26!$B$19</definedName>
    <definedName name="A125911830L">Data26!$BP$1:$BP$10,Data26!$BP$11:$BP$19</definedName>
    <definedName name="A125911830L_Data">Data26!$BP$11:$BP$19</definedName>
    <definedName name="A125911830L_Latest">Data26!$BP$19</definedName>
    <definedName name="A125911834W">Data26!$CW$1:$CW$10,Data26!$CW$11:$CW$19</definedName>
    <definedName name="A125911834W_Data">Data26!$CW$11:$CW$19</definedName>
    <definedName name="A125911834W_Latest">Data26!$CW$19</definedName>
    <definedName name="A125911838F">Data25!$CI$1:$CI$10,Data25!$CI$11:$CI$19</definedName>
    <definedName name="A125911838F_Data">Data25!$CI$11:$CI$19</definedName>
    <definedName name="A125911838F_Latest">Data25!$CI$19</definedName>
    <definedName name="A125911842W">Data25!$EW$1:$EW$10,Data25!$EW$11:$EW$19</definedName>
    <definedName name="A125911842W_Data">Data25!$EW$11:$EW$19</definedName>
    <definedName name="A125911842W_Latest">Data25!$EW$19</definedName>
    <definedName name="A125911846F">Data25!$BQ$1:$BQ$10,Data25!$BQ$11:$BQ$19</definedName>
    <definedName name="A125911846F_Data">Data25!$BQ$11:$BQ$19</definedName>
    <definedName name="A125911846F_Latest">Data25!$BQ$19</definedName>
    <definedName name="A125911850W">Data25!$AJ$1:$AJ$10,Data25!$AJ$11:$AJ$19</definedName>
    <definedName name="A125911850W_Data">Data25!$AJ$11:$AJ$19</definedName>
    <definedName name="A125911850W_Latest">Data25!$AJ$19</definedName>
    <definedName name="A125911854F">Data25!$HZ$1:$HZ$10,Data25!$HZ$11:$HZ$19</definedName>
    <definedName name="A125911854F_Data">Data25!$HZ$11:$HZ$19</definedName>
    <definedName name="A125911854F_Latest">Data25!$HZ$19</definedName>
    <definedName name="A125911858R">Data25!$GS$1:$GS$10,Data25!$GS$11:$GS$19</definedName>
    <definedName name="A125911858R_Data">Data25!$GS$11:$GS$19</definedName>
    <definedName name="A125911858R_Latest">Data25!$GS$19</definedName>
    <definedName name="A125911862F">Data26!$AX$1:$AX$10,Data26!$AX$11:$AX$19</definedName>
    <definedName name="A125911862F_Data">Data26!$AX$11:$AX$19</definedName>
    <definedName name="A125911862F_Latest">Data26!$AX$19</definedName>
    <definedName name="A125911866R">Data26!$ES$1:$ES$10,Data26!$ES$11:$ES$19</definedName>
    <definedName name="A125911866R_Data">Data26!$ES$11:$ES$19</definedName>
    <definedName name="A125911866R_Latest">Data26!$ES$19</definedName>
    <definedName name="A125911870F">Data26!$FZ$1:$FZ$10,Data26!$FZ$11:$FZ$19</definedName>
    <definedName name="A125911870F_Data">Data26!$FZ$11:$FZ$19</definedName>
    <definedName name="A125911870F_Latest">Data26!$FZ$19</definedName>
    <definedName name="A125911874R">Data26!$HG$1:$HG$10,Data26!$HG$11:$HG$19</definedName>
    <definedName name="A125911874R_Data">Data26!$HG$11:$HG$19</definedName>
    <definedName name="A125911874R_Latest">Data26!$HG$19</definedName>
    <definedName name="A125911878X">Data25!$EE$1:$EE$10,Data25!$EE$11:$EE$19</definedName>
    <definedName name="A125911878X_Data">Data25!$EE$11:$EE$19</definedName>
    <definedName name="A125911878X_Latest">Data25!$EE$19</definedName>
    <definedName name="A125911882R">Data26!$Q$1:$Q$10,Data26!$Q$11:$Q$19</definedName>
    <definedName name="A125911882R_Data">Data26!$Q$11:$Q$19</definedName>
    <definedName name="A125911882R_Latest">Data26!$Q$19</definedName>
    <definedName name="A125911886X">Data26!$CE$1:$CE$10,Data26!$CE$11:$CE$19</definedName>
    <definedName name="A125911886X_Data">Data26!$CE$11:$CE$19</definedName>
    <definedName name="A125911886X_Latest">Data26!$CE$19</definedName>
    <definedName name="A125911890R">Data26!$DL$1:$DL$10,Data26!$DL$11:$DL$19</definedName>
    <definedName name="A125911890R_Data">Data26!$DL$11:$DL$19</definedName>
    <definedName name="A125911890R_Latest">Data26!$DL$19</definedName>
    <definedName name="A125911894X">Data25!$CX$1:$CX$10,Data25!$CX$11:$CX$19</definedName>
    <definedName name="A125911894X_Data">Data25!$CX$11:$CX$19</definedName>
    <definedName name="A125911894X_Latest">Data25!$CX$19</definedName>
    <definedName name="A125911898J">Data25!$FL$1:$FL$10,Data25!$FL$11:$FL$19</definedName>
    <definedName name="A125911898J_Data">Data25!$FL$11:$FL$19</definedName>
    <definedName name="A125911898J_Latest">Data25!$FL$19</definedName>
    <definedName name="A125911902L">Data25!$AP$1:$AP$10,Data25!$AP$11:$AP$19</definedName>
    <definedName name="A125911902L_Data">Data25!$AP$11:$AP$19</definedName>
    <definedName name="A125911902L_Latest">Data25!$AP$19</definedName>
    <definedName name="A125911906W">Data25!$I$1:$I$10,Data25!$I$11:$I$19</definedName>
    <definedName name="A125911906W_Data">Data25!$I$11:$I$19</definedName>
    <definedName name="A125911906W_Latest">Data25!$I$19</definedName>
    <definedName name="A125911910L">Data25!$GY$1:$GY$10,Data25!$GY$11:$GY$19</definedName>
    <definedName name="A125911910L_Data">Data25!$GY$11:$GY$19</definedName>
    <definedName name="A125911910L_Latest">Data25!$GY$19</definedName>
    <definedName name="A125911914W">Data25!$FR$1:$FR$10,Data25!$FR$11:$FR$19</definedName>
    <definedName name="A125911914W_Data">Data25!$FR$11:$FR$19</definedName>
    <definedName name="A125911914W_Latest">Data25!$FR$19</definedName>
    <definedName name="A125911918F">Data26!$W$1:$W$10,Data26!$W$11:$W$19</definedName>
    <definedName name="A125911918F_Data">Data26!$W$11:$W$19</definedName>
    <definedName name="A125911918F_Latest">Data26!$W$19</definedName>
    <definedName name="A125911922W">Data26!$DR$1:$DR$10,Data26!$DR$11:$DR$19</definedName>
    <definedName name="A125911922W_Data">Data26!$DR$11:$DR$19</definedName>
    <definedName name="A125911922W_Latest">Data26!$DR$19</definedName>
    <definedName name="A125911926F">Data26!$EY$1:$EY$10,Data26!$EY$11:$EY$19</definedName>
    <definedName name="A125911926F_Data">Data26!$EY$11:$EY$19</definedName>
    <definedName name="A125911926F_Latest">Data26!$EY$19</definedName>
    <definedName name="A125911930W">Data26!$GF$1:$GF$10,Data26!$GF$11:$GF$19</definedName>
    <definedName name="A125911930W_Data">Data26!$GF$11:$GF$19</definedName>
    <definedName name="A125911930W_Latest">Data26!$GF$19</definedName>
    <definedName name="A125911934F">Data25!$DD$1:$DD$10,Data25!$DD$11:$DD$19</definedName>
    <definedName name="A125911934F_Data">Data25!$DD$11:$DD$19</definedName>
    <definedName name="A125911934F_Latest">Data25!$DD$19</definedName>
    <definedName name="A125911938R">Data25!$IF$1:$IF$10,Data25!$IF$11:$IF$19</definedName>
    <definedName name="A125911938R_Data">Data25!$IF$11:$IF$19</definedName>
    <definedName name="A125911938R_Latest">Data25!$IF$19</definedName>
    <definedName name="A125911942F">Data26!$BD$1:$BD$10,Data26!$BD$11:$BD$19</definedName>
    <definedName name="A125911942F_Data">Data26!$BD$11:$BD$19</definedName>
    <definedName name="A125911942F_Latest">Data26!$BD$19</definedName>
    <definedName name="A125911946R">Data26!$CK$1:$CK$10,Data26!$CK$11:$CK$19</definedName>
    <definedName name="A125911946R_Data">Data26!$CK$11:$CK$19</definedName>
    <definedName name="A125911946R_Latest">Data26!$CK$19</definedName>
    <definedName name="A125911950F">Data25!$BW$1:$BW$10,Data25!$BW$11:$BW$19</definedName>
    <definedName name="A125911950F_Data">Data25!$BW$11:$BW$19</definedName>
    <definedName name="A125911950F_Latest">Data25!$BW$19</definedName>
    <definedName name="A125911954R">Data25!$EK$1:$EK$10,Data25!$EK$11:$EK$19</definedName>
    <definedName name="A125911954R_Data">Data25!$EK$11:$EK$19</definedName>
    <definedName name="A125911954R_Latest">Data25!$EK$19</definedName>
    <definedName name="A125911958X">Data14!$AR$1:$AR$10,Data14!$AR$11:$AR$19</definedName>
    <definedName name="A125911958X_Data">Data14!$AR$11:$AR$19</definedName>
    <definedName name="A125911958X_Latest">Data14!$AR$19</definedName>
    <definedName name="A125911962R">Data14!$K$1:$K$10,Data14!$K$11:$K$19</definedName>
    <definedName name="A125911962R_Data">Data14!$K$11:$K$19</definedName>
    <definedName name="A125911962R_Latest">Data14!$K$19</definedName>
    <definedName name="A125911966X">Data14!$HA$1:$HA$10,Data14!$HA$11:$HA$19</definedName>
    <definedName name="A125911966X_Data">Data14!$HA$11:$HA$19</definedName>
    <definedName name="A125911966X_Latest">Data14!$HA$19</definedName>
    <definedName name="A125911970R">Data14!$FT$1:$FT$10,Data14!$FT$11:$FT$19</definedName>
    <definedName name="A125911970R_Data">Data14!$FT$11:$FT$19</definedName>
    <definedName name="A125911970R_Latest">Data14!$FT$19</definedName>
    <definedName name="A125911974X">Data15!$Y$1:$Y$10,Data15!$Y$11:$Y$19</definedName>
    <definedName name="A125911974X_Data">Data15!$Y$11:$Y$19</definedName>
    <definedName name="A125911974X_Latest">Data15!$Y$19</definedName>
    <definedName name="A125911978J">Data15!$DT$1:$DT$10,Data15!$DT$11:$DT$19</definedName>
    <definedName name="A125911978J_Data">Data15!$DT$11:$DT$19</definedName>
    <definedName name="A125911978J_Latest">Data15!$DT$19</definedName>
    <definedName name="A125911982X">Data15!$FA$1:$FA$10,Data15!$FA$11:$FA$19</definedName>
    <definedName name="A125911982X_Data">Data15!$FA$11:$FA$19</definedName>
    <definedName name="A125911982X_Latest">Data15!$FA$19</definedName>
    <definedName name="A125911986J">Data15!$GH$1:$GH$10,Data15!$GH$11:$GH$19</definedName>
    <definedName name="A125911986J_Data">Data15!$GH$11:$GH$19</definedName>
    <definedName name="A125911986J_Latest">Data15!$GH$19</definedName>
    <definedName name="A125911990X">Data14!$DF$1:$DF$10,Data14!$DF$11:$DF$19</definedName>
    <definedName name="A125911990X_Data">Data14!$DF$11:$DF$19</definedName>
    <definedName name="A125911990X_Latest">Data14!$DF$19</definedName>
    <definedName name="A125911994J">Data14!$IH$1:$IH$10,Data14!$IH$11:$IH$19</definedName>
    <definedName name="A125911994J_Data">Data14!$IH$11:$IH$19</definedName>
    <definedName name="A125911994J_Latest">Data14!$IH$19</definedName>
    <definedName name="A125911998T">Data15!$BF$1:$BF$10,Data15!$BF$11:$BF$19</definedName>
    <definedName name="A125911998T_Data">Data15!$BF$11:$BF$19</definedName>
    <definedName name="A125911998T_Latest">Data15!$BF$19</definedName>
    <definedName name="A125912002X">Data15!$CM$1:$CM$10,Data15!$CM$11:$CM$19</definedName>
    <definedName name="A125912002X_Data">Data15!$CM$11:$CM$19</definedName>
    <definedName name="A125912002X_Latest">Data15!$CM$19</definedName>
    <definedName name="A125912006J">Data14!$BY$1:$BY$10,Data14!$BY$11:$BY$19</definedName>
    <definedName name="A125912006J_Data">Data14!$BY$11:$BY$19</definedName>
    <definedName name="A125912006J_Latest">Data14!$BY$19</definedName>
    <definedName name="A125912010X">Data14!$EM$1:$EM$10,Data14!$EM$11:$EM$19</definedName>
    <definedName name="A125912010X_Data">Data14!$EM$11:$EM$19</definedName>
    <definedName name="A125912010X_Latest">Data14!$EM$19</definedName>
    <definedName name="A125912014J">Data14!$Z$1:$Z$10,Data14!$Z$11:$Z$19</definedName>
    <definedName name="A125912014J_Data">Data14!$Z$11:$Z$19</definedName>
    <definedName name="A125912014J_Latest">Data14!$Z$19</definedName>
    <definedName name="A125912018T">Data13!$II$1:$II$10,Data13!$II$11:$II$19</definedName>
    <definedName name="A125912018T_Data">Data13!$II$11:$II$19</definedName>
    <definedName name="A125912018T_Latest">Data13!$II$19</definedName>
    <definedName name="A125912022J">Data14!$GI$1:$GI$10,Data14!$GI$11:$GI$19</definedName>
    <definedName name="A125912022J_Data">Data14!$GI$11:$GI$19</definedName>
    <definedName name="A125912022J_Latest">Data14!$GI$19</definedName>
    <definedName name="A125912026T">Data14!$FB$1:$FB$10,Data14!$FB$11:$FB$19</definedName>
    <definedName name="A125912026T_Data">Data14!$FB$11:$FB$19</definedName>
    <definedName name="A125912026T_Latest">Data14!$FB$19</definedName>
    <definedName name="A125912030J">Data15!$G$1:$G$10,Data15!$G$11:$G$19</definedName>
    <definedName name="A125912030J_Data">Data15!$G$11:$G$19</definedName>
    <definedName name="A125912030J_Latest">Data15!$G$19</definedName>
    <definedName name="A125912034T">Data15!$DB$1:$DB$10,Data15!$DB$11:$DB$19</definedName>
    <definedName name="A125912034T_Data">Data15!$DB$11:$DB$19</definedName>
    <definedName name="A125912034T_Latest">Data15!$DB$19</definedName>
    <definedName name="A125912038A">Data15!$EI$1:$EI$10,Data15!$EI$11:$EI$19</definedName>
    <definedName name="A125912038A_Data">Data15!$EI$11:$EI$19</definedName>
    <definedName name="A125912038A_Latest">Data15!$EI$19</definedName>
    <definedName name="A125912042T">Data15!$FP$1:$FP$10,Data15!$FP$11:$FP$19</definedName>
    <definedName name="A125912042T_Data">Data15!$FP$11:$FP$19</definedName>
    <definedName name="A125912042T_Latest">Data15!$FP$19</definedName>
    <definedName name="A125912046A">Data14!$CN$1:$CN$10,Data14!$CN$11:$CN$19</definedName>
    <definedName name="A125912046A_Data">Data14!$CN$11:$CN$19</definedName>
    <definedName name="A125912046A_Latest">Data14!$CN$19</definedName>
    <definedName name="A125912050T">Data14!$HP$1:$HP$10,Data14!$HP$11:$HP$19</definedName>
    <definedName name="A125912050T_Data">Data14!$HP$11:$HP$19</definedName>
    <definedName name="A125912050T_Latest">Data14!$HP$19</definedName>
    <definedName name="A125912054A">Data15!$AN$1:$AN$10,Data15!$AN$11:$AN$19</definedName>
    <definedName name="A125912054A_Data">Data15!$AN$11:$AN$19</definedName>
    <definedName name="A125912054A_Latest">Data15!$AN$19</definedName>
    <definedName name="A125912058K">Data15!$BU$1:$BU$10,Data15!$BU$11:$BU$19</definedName>
    <definedName name="A125912058K_Data">Data15!$BU$11:$BU$19</definedName>
    <definedName name="A125912058K_Latest">Data15!$BU$19</definedName>
    <definedName name="A125912062A">Data14!$BG$1:$BG$10,Data14!$BG$11:$BG$19</definedName>
    <definedName name="A125912062A_Data">Data14!$BG$11:$BG$19</definedName>
    <definedName name="A125912062A_Latest">Data14!$BG$19</definedName>
    <definedName name="A125912066K">Data14!$DU$1:$DU$10,Data14!$DU$11:$DU$19</definedName>
    <definedName name="A125912066K_Data">Data14!$DU$11:$DU$19</definedName>
    <definedName name="A125912066K_Latest">Data14!$DU$19</definedName>
    <definedName name="A125912070A">Data14!$AI$1:$AI$10,Data14!$AI$11:$AI$19</definedName>
    <definedName name="A125912070A_Data">Data14!$AI$11:$AI$19</definedName>
    <definedName name="A125912070A_Latest">Data14!$AI$19</definedName>
    <definedName name="A125912074K">Data14!$B$1:$B$10,Data14!$B$11:$B$19</definedName>
    <definedName name="A125912074K_Data">Data14!$B$11:$B$19</definedName>
    <definedName name="A125912074K_Latest">Data14!$B$19</definedName>
    <definedName name="A125912078V">Data14!$GR$1:$GR$10,Data14!$GR$11:$GR$19</definedName>
    <definedName name="A125912078V_Data">Data14!$GR$11:$GR$19</definedName>
    <definedName name="A125912078V_Latest">Data14!$GR$19</definedName>
    <definedName name="A125912082K">Data14!$FK$1:$FK$10,Data14!$FK$11:$FK$19</definedName>
    <definedName name="A125912082K_Data">Data14!$FK$11:$FK$19</definedName>
    <definedName name="A125912082K_Latest">Data14!$FK$19</definedName>
    <definedName name="A125912086V">Data15!$P$1:$P$10,Data15!$P$11:$P$19</definedName>
    <definedName name="A125912086V_Data">Data15!$P$11:$P$19</definedName>
    <definedName name="A125912086V_Latest">Data15!$P$19</definedName>
    <definedName name="A125912090K">Data15!$DK$1:$DK$10,Data15!$DK$11:$DK$19</definedName>
    <definedName name="A125912090K_Data">Data15!$DK$11:$DK$19</definedName>
    <definedName name="A125912090K_Latest">Data15!$DK$19</definedName>
    <definedName name="A125912094V">Data15!$ER$1:$ER$10,Data15!$ER$11:$ER$19</definedName>
    <definedName name="A125912094V_Data">Data15!$ER$11:$ER$19</definedName>
    <definedName name="A125912094V_Latest">Data15!$ER$19</definedName>
    <definedName name="A125912098C">Data15!$FY$1:$FY$10,Data15!$FY$11:$FY$19</definedName>
    <definedName name="A125912098C_Data">Data15!$FY$11:$FY$19</definedName>
    <definedName name="A125912098C_Latest">Data15!$FY$19</definedName>
    <definedName name="A125912102J">Data14!$CW$1:$CW$10,Data14!$CW$11:$CW$19</definedName>
    <definedName name="A125912102J_Data">Data14!$CW$11:$CW$19</definedName>
    <definedName name="A125912102J_Latest">Data14!$CW$19</definedName>
    <definedName name="A125912106T">Data14!$HY$1:$HY$10,Data14!$HY$11:$HY$19</definedName>
    <definedName name="A125912106T_Data">Data14!$HY$11:$HY$19</definedName>
    <definedName name="A125912106T_Latest">Data14!$HY$19</definedName>
    <definedName name="A125912110J">Data15!$AW$1:$AW$10,Data15!$AW$11:$AW$19</definedName>
    <definedName name="A125912110J_Data">Data15!$AW$11:$AW$19</definedName>
    <definedName name="A125912110J_Latest">Data15!$AW$19</definedName>
    <definedName name="A125912114T">Data15!$CD$1:$CD$10,Data15!$CD$11:$CD$19</definedName>
    <definedName name="A125912114T_Data">Data15!$CD$11:$CD$19</definedName>
    <definedName name="A125912114T_Latest">Data15!$CD$19</definedName>
    <definedName name="A125912118A">Data14!$BP$1:$BP$10,Data14!$BP$11:$BP$19</definedName>
    <definedName name="A125912118A_Data">Data14!$BP$11:$BP$19</definedName>
    <definedName name="A125912118A_Latest">Data14!$BP$19</definedName>
    <definedName name="A125912122T">Data14!$ED$1:$ED$10,Data14!$ED$11:$ED$19</definedName>
    <definedName name="A125912122T_Data">Data14!$ED$11:$ED$19</definedName>
    <definedName name="A125912122T_Latest">Data14!$ED$19</definedName>
    <definedName name="A125912126A">Data14!$AL$1:$AL$10,Data14!$AL$11:$AL$19</definedName>
    <definedName name="A125912126A_Data">Data14!$AL$11:$AL$19</definedName>
    <definedName name="A125912126A_Latest">Data14!$AL$19</definedName>
    <definedName name="A125912130T">Data14!$E$1:$E$10,Data14!$E$11:$E$19</definedName>
    <definedName name="A125912130T_Data">Data14!$E$11:$E$19</definedName>
    <definedName name="A125912130T_Latest">Data14!$E$19</definedName>
    <definedName name="A125912134A">Data14!$GU$1:$GU$10,Data14!$GU$11:$GU$19</definedName>
    <definedName name="A125912134A_Data">Data14!$GU$11:$GU$19</definedName>
    <definedName name="A125912134A_Latest">Data14!$GU$19</definedName>
    <definedName name="A125912138K">Data14!$FN$1:$FN$10,Data14!$FN$11:$FN$19</definedName>
    <definedName name="A125912138K_Data">Data14!$FN$11:$FN$19</definedName>
    <definedName name="A125912138K_Latest">Data14!$FN$19</definedName>
    <definedName name="A125912142A">Data15!$S$1:$S$10,Data15!$S$11:$S$19</definedName>
    <definedName name="A125912142A_Data">Data15!$S$11:$S$19</definedName>
    <definedName name="A125912142A_Latest">Data15!$S$19</definedName>
    <definedName name="A125912146K">Data15!$DN$1:$DN$10,Data15!$DN$11:$DN$19</definedName>
    <definedName name="A125912146K_Data">Data15!$DN$11:$DN$19</definedName>
    <definedName name="A125912146K_Latest">Data15!$DN$19</definedName>
    <definedName name="A125912150A">Data15!$EU$1:$EU$10,Data15!$EU$11:$EU$19</definedName>
    <definedName name="A125912150A_Data">Data15!$EU$11:$EU$19</definedName>
    <definedName name="A125912150A_Latest">Data15!$EU$19</definedName>
    <definedName name="A125912154K">Data15!$GB$1:$GB$10,Data15!$GB$11:$GB$19</definedName>
    <definedName name="A125912154K_Data">Data15!$GB$11:$GB$19</definedName>
    <definedName name="A125912154K_Latest">Data15!$GB$19</definedName>
    <definedName name="A125912158V">Data14!$CZ$1:$CZ$10,Data14!$CZ$11:$CZ$19</definedName>
    <definedName name="A125912158V_Data">Data14!$CZ$11:$CZ$19</definedName>
    <definedName name="A125912158V_Latest">Data14!$CZ$19</definedName>
    <definedName name="A125912162K">Data14!$IB$1:$IB$10,Data14!$IB$11:$IB$19</definedName>
    <definedName name="A125912162K_Data">Data14!$IB$11:$IB$19</definedName>
    <definedName name="A125912162K_Latest">Data14!$IB$19</definedName>
    <definedName name="A125912166V">Data15!$AZ$1:$AZ$10,Data15!$AZ$11:$AZ$19</definedName>
    <definedName name="A125912166V_Data">Data15!$AZ$11:$AZ$19</definedName>
    <definedName name="A125912166V_Latest">Data15!$AZ$19</definedName>
    <definedName name="A125912170K">Data15!$CG$1:$CG$10,Data15!$CG$11:$CG$19</definedName>
    <definedName name="A125912170K_Data">Data15!$CG$11:$CG$19</definedName>
    <definedName name="A125912170K_Latest">Data15!$CG$19</definedName>
    <definedName name="A125912174V">Data14!$BS$1:$BS$10,Data14!$BS$11:$BS$19</definedName>
    <definedName name="A125912174V_Data">Data14!$BS$11:$BS$19</definedName>
    <definedName name="A125912174V_Latest">Data14!$BS$19</definedName>
    <definedName name="A125912178C">Data14!$EG$1:$EG$10,Data14!$EG$11:$EG$19</definedName>
    <definedName name="A125912178C_Data">Data14!$EG$11:$EG$19</definedName>
    <definedName name="A125912178C_Latest">Data14!$EG$19</definedName>
    <definedName name="A125912182V">Data14!$AO$1:$AO$10,Data14!$AO$11:$AO$19</definedName>
    <definedName name="A125912182V_Data">Data14!$AO$11:$AO$19</definedName>
    <definedName name="A125912182V_Latest">Data14!$AO$19</definedName>
    <definedName name="A125912186C">Data14!$H$1:$H$10,Data14!$H$11:$H$19</definedName>
    <definedName name="A125912186C_Data">Data14!$H$11:$H$19</definedName>
    <definedName name="A125912186C_Latest">Data14!$H$19</definedName>
    <definedName name="A125912190V">Data14!$GX$1:$GX$10,Data14!$GX$11:$GX$19</definedName>
    <definedName name="A125912190V_Data">Data14!$GX$11:$GX$19</definedName>
    <definedName name="A125912190V_Latest">Data14!$GX$19</definedName>
    <definedName name="A125912194C">Data14!$FQ$1:$FQ$10,Data14!$FQ$11:$FQ$19</definedName>
    <definedName name="A125912194C_Data">Data14!$FQ$11:$FQ$19</definedName>
    <definedName name="A125912194C_Latest">Data14!$FQ$19</definedName>
    <definedName name="A125912198L">Data15!$V$1:$V$10,Data15!$V$11:$V$19</definedName>
    <definedName name="A125912198L_Data">Data15!$V$11:$V$19</definedName>
    <definedName name="A125912198L_Latest">Data15!$V$19</definedName>
    <definedName name="A125912202T">Data15!$DQ$1:$DQ$10,Data15!$DQ$11:$DQ$19</definedName>
    <definedName name="A125912202T_Data">Data15!$DQ$11:$DQ$19</definedName>
    <definedName name="A125912202T_Latest">Data15!$DQ$19</definedName>
    <definedName name="A125912206A">Data15!$EX$1:$EX$10,Data15!$EX$11:$EX$19</definedName>
    <definedName name="A125912206A_Data">Data15!$EX$11:$EX$19</definedName>
    <definedName name="A125912206A_Latest">Data15!$EX$19</definedName>
    <definedName name="A125912210T">Data15!$GE$1:$GE$10,Data15!$GE$11:$GE$19</definedName>
    <definedName name="A125912210T_Data">Data15!$GE$11:$GE$19</definedName>
    <definedName name="A125912210T_Latest">Data15!$GE$19</definedName>
    <definedName name="A125912214A">Data14!$DC$1:$DC$10,Data14!$DC$11:$DC$19</definedName>
    <definedName name="A125912214A_Data">Data14!$DC$11:$DC$19</definedName>
    <definedName name="A125912214A_Latest">Data14!$DC$19</definedName>
    <definedName name="A125912218K">Data14!$IE$1:$IE$10,Data14!$IE$11:$IE$19</definedName>
    <definedName name="A125912218K_Data">Data14!$IE$11:$IE$19</definedName>
    <definedName name="A125912218K_Latest">Data14!$IE$19</definedName>
    <definedName name="A125912222A">Data15!$BC$1:$BC$10,Data15!$BC$11:$BC$19</definedName>
    <definedName name="A125912222A_Data">Data15!$BC$11:$BC$19</definedName>
    <definedName name="A125912222A_Latest">Data15!$BC$19</definedName>
    <definedName name="A125912226K">Data15!$CJ$1:$CJ$10,Data15!$CJ$11:$CJ$19</definedName>
    <definedName name="A125912226K_Data">Data15!$CJ$11:$CJ$19</definedName>
    <definedName name="A125912226K_Latest">Data15!$CJ$19</definedName>
    <definedName name="A125912230A">Data14!$BV$1:$BV$10,Data14!$BV$11:$BV$19</definedName>
    <definedName name="A125912230A_Data">Data14!$BV$11:$BV$19</definedName>
    <definedName name="A125912230A_Latest">Data14!$BV$19</definedName>
    <definedName name="A125912234K">Data14!$EJ$1:$EJ$10,Data14!$EJ$11:$EJ$19</definedName>
    <definedName name="A125912234K_Data">Data14!$EJ$11:$EJ$19</definedName>
    <definedName name="A125912234K_Latest">Data14!$EJ$19</definedName>
    <definedName name="A125912238V">Data14!$AX$1:$AX$10,Data14!$AX$11:$AX$19</definedName>
    <definedName name="A125912238V_Data">Data14!$AX$11:$AX$19</definedName>
    <definedName name="A125912238V_Latest">Data14!$AX$19</definedName>
    <definedName name="A125912242K">Data14!$Q$1:$Q$10,Data14!$Q$11:$Q$19</definedName>
    <definedName name="A125912242K_Data">Data14!$Q$11:$Q$19</definedName>
    <definedName name="A125912242K_Latest">Data14!$Q$19</definedName>
    <definedName name="A125912246V">Data14!$HG$1:$HG$10,Data14!$HG$11:$HG$19</definedName>
    <definedName name="A125912246V_Data">Data14!$HG$11:$HG$19</definedName>
    <definedName name="A125912246V_Latest">Data14!$HG$19</definedName>
    <definedName name="A125912250K">Data14!$FZ$1:$FZ$10,Data14!$FZ$11:$FZ$19</definedName>
    <definedName name="A125912250K_Data">Data14!$FZ$11:$FZ$19</definedName>
    <definedName name="A125912250K_Latest">Data14!$FZ$19</definedName>
    <definedName name="A125912254V">Data15!$AE$1:$AE$10,Data15!$AE$11:$AE$19</definedName>
    <definedName name="A125912254V_Data">Data15!$AE$11:$AE$19</definedName>
    <definedName name="A125912254V_Latest">Data15!$AE$19</definedName>
    <definedName name="A125912258C">Data15!$DZ$1:$DZ$10,Data15!$DZ$11:$DZ$19</definedName>
    <definedName name="A125912258C_Data">Data15!$DZ$11:$DZ$19</definedName>
    <definedName name="A125912258C_Latest">Data15!$DZ$19</definedName>
    <definedName name="A125912262V">Data15!$FG$1:$FG$10,Data15!$FG$11:$FG$19</definedName>
    <definedName name="A125912262V_Data">Data15!$FG$11:$FG$19</definedName>
    <definedName name="A125912262V_Latest">Data15!$FG$19</definedName>
    <definedName name="A125912266C">Data15!$GN$1:$GN$10,Data15!$GN$11:$GN$19</definedName>
    <definedName name="A125912266C_Data">Data15!$GN$11:$GN$19</definedName>
    <definedName name="A125912266C_Latest">Data15!$GN$19</definedName>
    <definedName name="A125912270V">Data14!$DL$1:$DL$10,Data14!$DL$11:$DL$19</definedName>
    <definedName name="A125912270V_Data">Data14!$DL$11:$DL$19</definedName>
    <definedName name="A125912270V_Latest">Data14!$DL$19</definedName>
    <definedName name="A125912274C">Data14!$IN$1:$IN$10,Data14!$IN$11:$IN$19</definedName>
    <definedName name="A125912274C_Data">Data14!$IN$11:$IN$19</definedName>
    <definedName name="A125912274C_Latest">Data14!$IN$19</definedName>
    <definedName name="A125912278L">Data15!$BL$1:$BL$10,Data15!$BL$11:$BL$19</definedName>
    <definedName name="A125912278L_Data">Data15!$BL$11:$BL$19</definedName>
    <definedName name="A125912278L_Latest">Data15!$BL$19</definedName>
    <definedName name="A125912282C">Data15!$CS$1:$CS$10,Data15!$CS$11:$CS$19</definedName>
    <definedName name="A125912282C_Data">Data15!$CS$11:$CS$19</definedName>
    <definedName name="A125912282C_Latest">Data15!$CS$19</definedName>
    <definedName name="A125912286L">Data14!$CE$1:$CE$10,Data14!$CE$11:$CE$19</definedName>
    <definedName name="A125912286L_Data">Data14!$CE$11:$CE$19</definedName>
    <definedName name="A125912286L_Latest">Data14!$CE$19</definedName>
    <definedName name="A125912290C">Data14!$ES$1:$ES$10,Data14!$ES$11:$ES$19</definedName>
    <definedName name="A125912290C_Data">Data14!$ES$11:$ES$19</definedName>
    <definedName name="A125912290C_Latest">Data14!$ES$19</definedName>
    <definedName name="A125912294L">Data14!$W$1:$W$10,Data14!$W$11:$W$19</definedName>
    <definedName name="A125912294L_Data">Data14!$W$11:$W$19</definedName>
    <definedName name="A125912294L_Latest">Data14!$W$19</definedName>
    <definedName name="A125912298W">Data13!$IF$1:$IF$10,Data13!$IF$11:$IF$19</definedName>
    <definedName name="A125912298W_Data">Data13!$IF$11:$IF$19</definedName>
    <definedName name="A125912298W_Latest">Data13!$IF$19</definedName>
    <definedName name="A125912302A">Data14!$GF$1:$GF$10,Data14!$GF$11:$GF$19</definedName>
    <definedName name="A125912302A_Data">Data14!$GF$11:$GF$19</definedName>
    <definedName name="A125912302A_Latest">Data14!$GF$19</definedName>
    <definedName name="A125912306K">Data14!$EY$1:$EY$10,Data14!$EY$11:$EY$19</definedName>
    <definedName name="A125912306K_Data">Data14!$EY$11:$EY$19</definedName>
    <definedName name="A125912306K_Latest">Data14!$EY$19</definedName>
    <definedName name="A125912310A">Data15!$D$1:$D$10,Data15!$D$11:$D$19</definedName>
    <definedName name="A125912310A_Data">Data15!$D$11:$D$19</definedName>
    <definedName name="A125912310A_Latest">Data15!$D$19</definedName>
    <definedName name="A125912314K">Data15!$CY$1:$CY$10,Data15!$CY$11:$CY$19</definedName>
    <definedName name="A125912314K_Data">Data15!$CY$11:$CY$19</definedName>
    <definedName name="A125912314K_Latest">Data15!$CY$19</definedName>
    <definedName name="A125912318V">Data15!$EF$1:$EF$10,Data15!$EF$11:$EF$19</definedName>
    <definedName name="A125912318V_Data">Data15!$EF$11:$EF$19</definedName>
    <definedName name="A125912318V_Latest">Data15!$EF$19</definedName>
    <definedName name="A125912322K">Data15!$FM$1:$FM$10,Data15!$FM$11:$FM$19</definedName>
    <definedName name="A125912322K_Data">Data15!$FM$11:$FM$19</definedName>
    <definedName name="A125912322K_Latest">Data15!$FM$19</definedName>
    <definedName name="A125912326V">Data14!$CK$1:$CK$10,Data14!$CK$11:$CK$19</definedName>
    <definedName name="A125912326V_Data">Data14!$CK$11:$CK$19</definedName>
    <definedName name="A125912326V_Latest">Data14!$CK$19</definedName>
    <definedName name="A125912330K">Data14!$HM$1:$HM$10,Data14!$HM$11:$HM$19</definedName>
    <definedName name="A125912330K_Data">Data14!$HM$11:$HM$19</definedName>
    <definedName name="A125912330K_Latest">Data14!$HM$19</definedName>
    <definedName name="A125912334V">Data15!$AK$1:$AK$10,Data15!$AK$11:$AK$19</definedName>
    <definedName name="A125912334V_Data">Data15!$AK$11:$AK$19</definedName>
    <definedName name="A125912334V_Latest">Data15!$AK$19</definedName>
    <definedName name="A125912338C">Data15!$BR$1:$BR$10,Data15!$BR$11:$BR$19</definedName>
    <definedName name="A125912338C_Data">Data15!$BR$11:$BR$19</definedName>
    <definedName name="A125912338C_Latest">Data15!$BR$19</definedName>
    <definedName name="A125912342V">Data14!$BD$1:$BD$10,Data14!$BD$11:$BD$19</definedName>
    <definedName name="A125912342V_Data">Data14!$BD$11:$BD$19</definedName>
    <definedName name="A125912342V_Latest">Data14!$BD$19</definedName>
    <definedName name="A125912346C">Data14!$DR$1:$DR$10,Data14!$DR$11:$DR$19</definedName>
    <definedName name="A125912346C_Data">Data14!$DR$11:$DR$19</definedName>
    <definedName name="A125912346C_Latest">Data14!$DR$19</definedName>
    <definedName name="A125912350V">Data14!$AC$1:$AC$10,Data14!$AC$11:$AC$19</definedName>
    <definedName name="A125912350V_Data">Data14!$AC$11:$AC$19</definedName>
    <definedName name="A125912350V_Latest">Data14!$AC$19</definedName>
    <definedName name="A125912354C">Data13!$IL$1:$IL$10,Data13!$IL$11:$IL$19</definedName>
    <definedName name="A125912354C_Data">Data13!$IL$11:$IL$19</definedName>
    <definedName name="A125912354C_Latest">Data13!$IL$19</definedName>
    <definedName name="A125912358L">Data14!$GL$1:$GL$10,Data14!$GL$11:$GL$19</definedName>
    <definedName name="A125912358L_Data">Data14!$GL$11:$GL$19</definedName>
    <definedName name="A125912358L_Latest">Data14!$GL$19</definedName>
    <definedName name="A125912362C">Data14!$FE$1:$FE$10,Data14!$FE$11:$FE$19</definedName>
    <definedName name="A125912362C_Data">Data14!$FE$11:$FE$19</definedName>
    <definedName name="A125912362C_Latest">Data14!$FE$19</definedName>
    <definedName name="A125912366L">Data15!$J$1:$J$10,Data15!$J$11:$J$19</definedName>
    <definedName name="A125912366L_Data">Data15!$J$11:$J$19</definedName>
    <definedName name="A125912366L_Latest">Data15!$J$19</definedName>
    <definedName name="A125912370C">Data15!$DE$1:$DE$10,Data15!$DE$11:$DE$19</definedName>
    <definedName name="A125912370C_Data">Data15!$DE$11:$DE$19</definedName>
    <definedName name="A125912370C_Latest">Data15!$DE$19</definedName>
    <definedName name="A125912374L">Data15!$EL$1:$EL$10,Data15!$EL$11:$EL$19</definedName>
    <definedName name="A125912374L_Data">Data15!$EL$11:$EL$19</definedName>
    <definedName name="A125912374L_Latest">Data15!$EL$19</definedName>
    <definedName name="A125912378W">Data15!$FS$1:$FS$10,Data15!$FS$11:$FS$19</definedName>
    <definedName name="A125912378W_Data">Data15!$FS$11:$FS$19</definedName>
    <definedName name="A125912378W_Latest">Data15!$FS$19</definedName>
    <definedName name="A125912382L">Data14!$CQ$1:$CQ$10,Data14!$CQ$11:$CQ$19</definedName>
    <definedName name="A125912382L_Data">Data14!$CQ$11:$CQ$19</definedName>
    <definedName name="A125912382L_Latest">Data14!$CQ$19</definedName>
    <definedName name="A125912386W">Data14!$HS$1:$HS$10,Data14!$HS$11:$HS$19</definedName>
    <definedName name="A125912386W_Data">Data14!$HS$11:$HS$19</definedName>
    <definedName name="A125912386W_Latest">Data14!$HS$19</definedName>
    <definedName name="A125912390L">Data15!$AQ$1:$AQ$10,Data15!$AQ$11:$AQ$19</definedName>
    <definedName name="A125912390L_Data">Data15!$AQ$11:$AQ$19</definedName>
    <definedName name="A125912390L_Latest">Data15!$AQ$19</definedName>
    <definedName name="A125912394W">Data15!$BX$1:$BX$10,Data15!$BX$11:$BX$19</definedName>
    <definedName name="A125912394W_Data">Data15!$BX$11:$BX$19</definedName>
    <definedName name="A125912394W_Latest">Data15!$BX$19</definedName>
    <definedName name="A125912398F">Data14!$BJ$1:$BJ$10,Data14!$BJ$11:$BJ$19</definedName>
    <definedName name="A125912398F_Data">Data14!$BJ$11:$BJ$19</definedName>
    <definedName name="A125912398F_Latest">Data14!$BJ$19</definedName>
    <definedName name="A125912402K">Data14!$DX$1:$DX$10,Data14!$DX$11:$DX$19</definedName>
    <definedName name="A125912402K_Data">Data14!$DX$11:$DX$19</definedName>
    <definedName name="A125912402K_Latest">Data14!$DX$19</definedName>
    <definedName name="A125912406V">Data14!$AF$1:$AF$10,Data14!$AF$11:$AF$19</definedName>
    <definedName name="A125912406V_Data">Data14!$AF$11:$AF$19</definedName>
    <definedName name="A125912406V_Latest">Data14!$AF$19</definedName>
    <definedName name="A125912410K">Data13!$IO$1:$IO$10,Data13!$IO$11:$IO$19</definedName>
    <definedName name="A125912410K_Data">Data13!$IO$11:$IO$19</definedName>
    <definedName name="A125912410K_Latest">Data13!$IO$19</definedName>
    <definedName name="A125912414V">Data14!$GO$1:$GO$10,Data14!$GO$11:$GO$19</definedName>
    <definedName name="A125912414V_Data">Data14!$GO$11:$GO$19</definedName>
    <definedName name="A125912414V_Latest">Data14!$GO$19</definedName>
    <definedName name="A125912418C">Data14!$FH$1:$FH$10,Data14!$FH$11:$FH$19</definedName>
    <definedName name="A125912418C_Data">Data14!$FH$11:$FH$19</definedName>
    <definedName name="A125912418C_Latest">Data14!$FH$19</definedName>
    <definedName name="A125912422V">Data15!$M$1:$M$10,Data15!$M$11:$M$19</definedName>
    <definedName name="A125912422V_Data">Data15!$M$11:$M$19</definedName>
    <definedName name="A125912422V_Latest">Data15!$M$19</definedName>
    <definedName name="A125912426C">Data15!$DH$1:$DH$10,Data15!$DH$11:$DH$19</definedName>
    <definedName name="A125912426C_Data">Data15!$DH$11:$DH$19</definedName>
    <definedName name="A125912426C_Latest">Data15!$DH$19</definedName>
    <definedName name="A125912430V">Data15!$EO$1:$EO$10,Data15!$EO$11:$EO$19</definedName>
    <definedName name="A125912430V_Data">Data15!$EO$11:$EO$19</definedName>
    <definedName name="A125912430V_Latest">Data15!$EO$19</definedName>
    <definedName name="A125912434C">Data15!$FV$1:$FV$10,Data15!$FV$11:$FV$19</definedName>
    <definedName name="A125912434C_Data">Data15!$FV$11:$FV$19</definedName>
    <definedName name="A125912434C_Latest">Data15!$FV$19</definedName>
    <definedName name="A125912438L">Data14!$CT$1:$CT$10,Data14!$CT$11:$CT$19</definedName>
    <definedName name="A125912438L_Data">Data14!$CT$11:$CT$19</definedName>
    <definedName name="A125912438L_Latest">Data14!$CT$19</definedName>
    <definedName name="A125912442C">Data14!$HV$1:$HV$10,Data14!$HV$11:$HV$19</definedName>
    <definedName name="A125912442C_Data">Data14!$HV$11:$HV$19</definedName>
    <definedName name="A125912442C_Latest">Data14!$HV$19</definedName>
    <definedName name="A125912446L">Data15!$AT$1:$AT$10,Data15!$AT$11:$AT$19</definedName>
    <definedName name="A125912446L_Data">Data15!$AT$11:$AT$19</definedName>
    <definedName name="A125912446L_Latest">Data15!$AT$19</definedName>
    <definedName name="A125912450C">Data15!$CA$1:$CA$10,Data15!$CA$11:$CA$19</definedName>
    <definedName name="A125912450C_Data">Data15!$CA$11:$CA$19</definedName>
    <definedName name="A125912450C_Latest">Data15!$CA$19</definedName>
    <definedName name="A125912454L">Data14!$BM$1:$BM$10,Data14!$BM$11:$BM$19</definedName>
    <definedName name="A125912454L_Data">Data14!$BM$11:$BM$19</definedName>
    <definedName name="A125912454L_Latest">Data14!$BM$19</definedName>
    <definedName name="A125912458W">Data14!$EA$1:$EA$10,Data14!$EA$11:$EA$19</definedName>
    <definedName name="A125912458W_Data">Data14!$EA$11:$EA$19</definedName>
    <definedName name="A125912458W_Latest">Data14!$EA$19</definedName>
    <definedName name="A125912462L">Data14!$AU$1:$AU$10,Data14!$AU$11:$AU$19</definedName>
    <definedName name="A125912462L_Data">Data14!$AU$11:$AU$19</definedName>
    <definedName name="A125912462L_Latest">Data14!$AU$19</definedName>
    <definedName name="A125912466W">Data14!$N$1:$N$10,Data14!$N$11:$N$19</definedName>
    <definedName name="A125912466W_Data">Data14!$N$11:$N$19</definedName>
    <definedName name="A125912466W_Latest">Data14!$N$19</definedName>
    <definedName name="A125912470L">Data14!$HD$1:$HD$10,Data14!$HD$11:$HD$19</definedName>
    <definedName name="A125912470L_Data">Data14!$HD$11:$HD$19</definedName>
    <definedName name="A125912470L_Latest">Data14!$HD$19</definedName>
    <definedName name="A125912474W">Data14!$FW$1:$FW$10,Data14!$FW$11:$FW$19</definedName>
    <definedName name="A125912474W_Data">Data14!$FW$11:$FW$19</definedName>
    <definedName name="A125912474W_Latest">Data14!$FW$19</definedName>
    <definedName name="A125912478F">Data15!$AB$1:$AB$10,Data15!$AB$11:$AB$19</definedName>
    <definedName name="A125912478F_Data">Data15!$AB$11:$AB$19</definedName>
    <definedName name="A125912478F_Latest">Data15!$AB$19</definedName>
    <definedName name="A125912482W">Data15!$DW$1:$DW$10,Data15!$DW$11:$DW$19</definedName>
    <definedName name="A125912482W_Data">Data15!$DW$11:$DW$19</definedName>
    <definedName name="A125912482W_Latest">Data15!$DW$19</definedName>
    <definedName name="A125912486F">Data15!$FD$1:$FD$10,Data15!$FD$11:$FD$19</definedName>
    <definedName name="A125912486F_Data">Data15!$FD$11:$FD$19</definedName>
    <definedName name="A125912486F_Latest">Data15!$FD$19</definedName>
    <definedName name="A125912490W">Data15!$GK$1:$GK$10,Data15!$GK$11:$GK$19</definedName>
    <definedName name="A125912490W_Data">Data15!$GK$11:$GK$19</definedName>
    <definedName name="A125912490W_Latest">Data15!$GK$19</definedName>
    <definedName name="A125912494F">Data14!$DI$1:$DI$10,Data14!$DI$11:$DI$19</definedName>
    <definedName name="A125912494F_Data">Data14!$DI$11:$DI$19</definedName>
    <definedName name="A125912494F_Latest">Data14!$DI$19</definedName>
    <definedName name="A125912498R">Data14!$IK$1:$IK$10,Data14!$IK$11:$IK$19</definedName>
    <definedName name="A125912498R_Data">Data14!$IK$11:$IK$19</definedName>
    <definedName name="A125912498R_Latest">Data14!$IK$19</definedName>
    <definedName name="A125912502V">Data15!$BI$1:$BI$10,Data15!$BI$11:$BI$19</definedName>
    <definedName name="A125912502V_Data">Data15!$BI$11:$BI$19</definedName>
    <definedName name="A125912502V_Latest">Data15!$BI$19</definedName>
    <definedName name="A125912506C">Data15!$CP$1:$CP$10,Data15!$CP$11:$CP$19</definedName>
    <definedName name="A125912506C_Data">Data15!$CP$11:$CP$19</definedName>
    <definedName name="A125912506C_Latest">Data15!$CP$19</definedName>
    <definedName name="A125912510V">Data14!$CB$1:$CB$10,Data14!$CB$11:$CB$19</definedName>
    <definedName name="A125912510V_Data">Data14!$CB$11:$CB$19</definedName>
    <definedName name="A125912510V_Latest">Data14!$CB$19</definedName>
    <definedName name="A125912514C">Data14!$EP$1:$EP$10,Data14!$EP$11:$EP$19</definedName>
    <definedName name="A125912514C_Data">Data14!$EP$11:$EP$19</definedName>
    <definedName name="A125912514C_Latest">Data14!$EP$19</definedName>
    <definedName name="A125912518L">Data14!$T$1:$T$10,Data14!$T$11:$T$19</definedName>
    <definedName name="A125912518L_Data">Data14!$T$11:$T$19</definedName>
    <definedName name="A125912518L_Latest">Data14!$T$19</definedName>
    <definedName name="A125912522C">Data13!$IC$1:$IC$10,Data13!$IC$11:$IC$19</definedName>
    <definedName name="A125912522C_Data">Data13!$IC$11:$IC$19</definedName>
    <definedName name="A125912522C_Latest">Data13!$IC$19</definedName>
    <definedName name="A125912526L">Data14!$GC$1:$GC$10,Data14!$GC$11:$GC$19</definedName>
    <definedName name="A125912526L_Data">Data14!$GC$11:$GC$19</definedName>
    <definedName name="A125912526L_Latest">Data14!$GC$19</definedName>
    <definedName name="A125912530C">Data14!$EV$1:$EV$10,Data14!$EV$11:$EV$19</definedName>
    <definedName name="A125912530C_Data">Data14!$EV$11:$EV$19</definedName>
    <definedName name="A125912530C_Latest">Data14!$EV$19</definedName>
    <definedName name="A125912534L">Data14!$IQ$1:$IQ$10,Data14!$IQ$11:$IQ$19</definedName>
    <definedName name="A125912534L_Data">Data14!$IQ$11:$IQ$19</definedName>
    <definedName name="A125912534L_Latest">Data14!$IQ$19</definedName>
    <definedName name="A125912538W">Data15!$CV$1:$CV$10,Data15!$CV$11:$CV$19</definedName>
    <definedName name="A125912538W_Data">Data15!$CV$11:$CV$19</definedName>
    <definedName name="A125912538W_Latest">Data15!$CV$19</definedName>
    <definedName name="A125912542L">Data15!$EC$1:$EC$10,Data15!$EC$11:$EC$19</definedName>
    <definedName name="A125912542L_Data">Data15!$EC$11:$EC$19</definedName>
    <definedName name="A125912542L_Latest">Data15!$EC$19</definedName>
    <definedName name="A125912546W">Data15!$FJ$1:$FJ$10,Data15!$FJ$11:$FJ$19</definedName>
    <definedName name="A125912546W_Data">Data15!$FJ$11:$FJ$19</definedName>
    <definedName name="A125912546W_Latest">Data15!$FJ$19</definedName>
    <definedName name="A125912550L">Data14!$CH$1:$CH$10,Data14!$CH$11:$CH$19</definedName>
    <definedName name="A125912550L_Data">Data14!$CH$11:$CH$19</definedName>
    <definedName name="A125912550L_Latest">Data14!$CH$19</definedName>
    <definedName name="A125912554W">Data14!$HJ$1:$HJ$10,Data14!$HJ$11:$HJ$19</definedName>
    <definedName name="A125912554W_Data">Data14!$HJ$11:$HJ$19</definedName>
    <definedName name="A125912554W_Latest">Data14!$HJ$19</definedName>
    <definedName name="A125912558F">Data15!$AH$1:$AH$10,Data15!$AH$11:$AH$19</definedName>
    <definedName name="A125912558F_Data">Data15!$AH$11:$AH$19</definedName>
    <definedName name="A125912558F_Latest">Data15!$AH$19</definedName>
    <definedName name="A125912562W">Data15!$BO$1:$BO$10,Data15!$BO$11:$BO$19</definedName>
    <definedName name="A125912562W_Data">Data15!$BO$11:$BO$19</definedName>
    <definedName name="A125912562W_Latest">Data15!$BO$19</definedName>
    <definedName name="A125912566F">Data14!$BA$1:$BA$10,Data14!$BA$11:$BA$19</definedName>
    <definedName name="A125912566F_Data">Data14!$BA$11:$BA$19</definedName>
    <definedName name="A125912566F_Latest">Data14!$BA$19</definedName>
    <definedName name="A125912570W">Data14!$DO$1:$DO$10,Data14!$DO$11:$DO$19</definedName>
    <definedName name="A125912570W_Data">Data14!$DO$11:$DO$19</definedName>
    <definedName name="A125912570W_Latest">Data14!$DO$19</definedName>
    <definedName name="A125912574F">Data19!$FX$1:$FX$10,Data19!$FX$11:$FX$19</definedName>
    <definedName name="A125912574F_Data">Data19!$FX$11:$FX$19</definedName>
    <definedName name="A125912574F_Latest">Data19!$FX$19</definedName>
    <definedName name="A125912578R">Data19!$EQ$1:$EQ$10,Data19!$EQ$11:$EQ$19</definedName>
    <definedName name="A125912578R_Data">Data19!$EQ$11:$EQ$19</definedName>
    <definedName name="A125912578R_Latest">Data19!$EQ$19</definedName>
    <definedName name="A125912582F">Data20!$CQ$1:$CQ$10,Data20!$CQ$11:$CQ$19</definedName>
    <definedName name="A125912582F_Data">Data20!$CQ$11:$CQ$19</definedName>
    <definedName name="A125912582F_Latest">Data20!$CQ$19</definedName>
    <definedName name="A125912586R">Data20!$BJ$1:$BJ$10,Data20!$BJ$11:$BJ$19</definedName>
    <definedName name="A125912586R_Data">Data20!$BJ$11:$BJ$19</definedName>
    <definedName name="A125912586R_Latest">Data20!$BJ$19</definedName>
    <definedName name="A125912590F">Data20!$FE$1:$FE$10,Data20!$FE$11:$FE$19</definedName>
    <definedName name="A125912590F_Data">Data20!$FE$11:$FE$19</definedName>
    <definedName name="A125912590F_Latest">Data20!$FE$19</definedName>
    <definedName name="A125912594R">Data21!$J$1:$J$10,Data21!$J$11:$J$19</definedName>
    <definedName name="A125912594R_Data">Data21!$J$11:$J$19</definedName>
    <definedName name="A125912594R_Latest">Data21!$J$19</definedName>
    <definedName name="A125912598X">Data21!$AQ$1:$AQ$10,Data21!$AQ$11:$AQ$19</definedName>
    <definedName name="A125912598X_Data">Data21!$AQ$11:$AQ$19</definedName>
    <definedName name="A125912598X_Latest">Data21!$AQ$19</definedName>
    <definedName name="A125912602C">Data21!$BX$1:$BX$10,Data21!$BX$11:$BX$19</definedName>
    <definedName name="A125912602C_Data">Data21!$BX$11:$BX$19</definedName>
    <definedName name="A125912602C_Latest">Data21!$BX$19</definedName>
    <definedName name="A125912606L">Data19!$IL$1:$IL$10,Data19!$IL$11:$IL$19</definedName>
    <definedName name="A125912606L_Data">Data19!$IL$11:$IL$19</definedName>
    <definedName name="A125912606L_Latest">Data19!$IL$19</definedName>
    <definedName name="A125912610C">Data20!$DX$1:$DX$10,Data20!$DX$11:$DX$19</definedName>
    <definedName name="A125912610C_Data">Data20!$DX$11:$DX$19</definedName>
    <definedName name="A125912610C_Latest">Data20!$DX$19</definedName>
    <definedName name="A125912614L">Data20!$GL$1:$GL$10,Data20!$GL$11:$GL$19</definedName>
    <definedName name="A125912614L_Data">Data20!$GL$11:$GL$19</definedName>
    <definedName name="A125912614L_Latest">Data20!$GL$19</definedName>
    <definedName name="A125912618W">Data20!$HS$1:$HS$10,Data20!$HS$11:$HS$19</definedName>
    <definedName name="A125912618W_Data">Data20!$HS$11:$HS$19</definedName>
    <definedName name="A125912618W_Latest">Data20!$HS$19</definedName>
    <definedName name="A125912622L">Data19!$HE$1:$HE$10,Data19!$HE$11:$HE$19</definedName>
    <definedName name="A125912622L_Data">Data19!$HE$11:$HE$19</definedName>
    <definedName name="A125912622L_Latest">Data19!$HE$19</definedName>
    <definedName name="A125912626W">Data20!$AC$1:$AC$10,Data20!$AC$11:$AC$19</definedName>
    <definedName name="A125912626W_Data">Data20!$AC$11:$AC$19</definedName>
    <definedName name="A125912626W_Latest">Data20!$AC$19</definedName>
    <definedName name="A125912630L">Data19!$FF$1:$FF$10,Data19!$FF$11:$FF$19</definedName>
    <definedName name="A125912630L_Data">Data19!$FF$11:$FF$19</definedName>
    <definedName name="A125912630L_Latest">Data19!$FF$19</definedName>
    <definedName name="A125912634W">Data19!$DY$1:$DY$10,Data19!$DY$11:$DY$19</definedName>
    <definedName name="A125912634W_Data">Data19!$DY$11:$DY$19</definedName>
    <definedName name="A125912634W_Latest">Data19!$DY$19</definedName>
    <definedName name="A125912638F">Data20!$BY$1:$BY$10,Data20!$BY$11:$BY$19</definedName>
    <definedName name="A125912638F_Data">Data20!$BY$11:$BY$19</definedName>
    <definedName name="A125912638F_Latest">Data20!$BY$19</definedName>
    <definedName name="A125912642W">Data20!$AR$1:$AR$10,Data20!$AR$11:$AR$19</definedName>
    <definedName name="A125912642W_Data">Data20!$AR$11:$AR$19</definedName>
    <definedName name="A125912642W_Latest">Data20!$AR$19</definedName>
    <definedName name="A125912646F">Data20!$EM$1:$EM$10,Data20!$EM$11:$EM$19</definedName>
    <definedName name="A125912646F_Data">Data20!$EM$11:$EM$19</definedName>
    <definedName name="A125912646F_Latest">Data20!$EM$19</definedName>
    <definedName name="A125912650W">Data20!$IH$1:$IH$10,Data20!$IH$11:$IH$19</definedName>
    <definedName name="A125912650W_Data">Data20!$IH$11:$IH$19</definedName>
    <definedName name="A125912650W_Latest">Data20!$IH$19</definedName>
    <definedName name="A125912654F">Data21!$Y$1:$Y$10,Data21!$Y$11:$Y$19</definedName>
    <definedName name="A125912654F_Data">Data21!$Y$11:$Y$19</definedName>
    <definedName name="A125912654F_Latest">Data21!$Y$19</definedName>
    <definedName name="A125912658R">Data21!$BF$1:$BF$10,Data21!$BF$11:$BF$19</definedName>
    <definedName name="A125912658R_Data">Data21!$BF$11:$BF$19</definedName>
    <definedName name="A125912658R_Latest">Data21!$BF$19</definedName>
    <definedName name="A125912662F">Data19!$HT$1:$HT$10,Data19!$HT$11:$HT$19</definedName>
    <definedName name="A125912662F_Data">Data19!$HT$11:$HT$19</definedName>
    <definedName name="A125912662F_Latest">Data19!$HT$19</definedName>
    <definedName name="A125912666R">Data20!$DF$1:$DF$10,Data20!$DF$11:$DF$19</definedName>
    <definedName name="A125912666R_Data">Data20!$DF$11:$DF$19</definedName>
    <definedName name="A125912666R_Latest">Data20!$DF$19</definedName>
    <definedName name="A125912670F">Data20!$FT$1:$FT$10,Data20!$FT$11:$FT$19</definedName>
    <definedName name="A125912670F_Data">Data20!$FT$11:$FT$19</definedName>
    <definedName name="A125912670F_Latest">Data20!$FT$19</definedName>
    <definedName name="A125912674R">Data20!$HA$1:$HA$10,Data20!$HA$11:$HA$19</definedName>
    <definedName name="A125912674R_Data">Data20!$HA$11:$HA$19</definedName>
    <definedName name="A125912674R_Latest">Data20!$HA$19</definedName>
    <definedName name="A125912678X">Data19!$GM$1:$GM$10,Data19!$GM$11:$GM$19</definedName>
    <definedName name="A125912678X_Data">Data19!$GM$11:$GM$19</definedName>
    <definedName name="A125912678X_Latest">Data19!$GM$19</definedName>
    <definedName name="A125912682R">Data20!$K$1:$K$10,Data20!$K$11:$K$19</definedName>
    <definedName name="A125912682R_Data">Data20!$K$11:$K$19</definedName>
    <definedName name="A125912682R_Latest">Data20!$K$19</definedName>
    <definedName name="A125912686X">Data19!$FO$1:$FO$10,Data19!$FO$11:$FO$19</definedName>
    <definedName name="A125912686X_Data">Data19!$FO$11:$FO$19</definedName>
    <definedName name="A125912686X_Latest">Data19!$FO$19</definedName>
    <definedName name="A125912690R">Data19!$EH$1:$EH$10,Data19!$EH$11:$EH$19</definedName>
    <definedName name="A125912690R_Data">Data19!$EH$11:$EH$19</definedName>
    <definedName name="A125912690R_Latest">Data19!$EH$19</definedName>
    <definedName name="A125912694X">Data20!$CH$1:$CH$10,Data20!$CH$11:$CH$19</definedName>
    <definedName name="A125912694X_Data">Data20!$CH$11:$CH$19</definedName>
    <definedName name="A125912694X_Latest">Data20!$CH$19</definedName>
    <definedName name="A125912698J">Data20!$BA$1:$BA$10,Data20!$BA$11:$BA$19</definedName>
    <definedName name="A125912698J_Data">Data20!$BA$11:$BA$19</definedName>
    <definedName name="A125912698J_Latest">Data20!$BA$19</definedName>
    <definedName name="A125912702L">Data20!$EV$1:$EV$10,Data20!$EV$11:$EV$19</definedName>
    <definedName name="A125912702L_Data">Data20!$EV$11:$EV$19</definedName>
    <definedName name="A125912702L_Latest">Data20!$EV$19</definedName>
    <definedName name="A125912706W">Data20!$IQ$1:$IQ$10,Data20!$IQ$11:$IQ$19</definedName>
    <definedName name="A125912706W_Data">Data20!$IQ$11:$IQ$19</definedName>
    <definedName name="A125912706W_Latest">Data20!$IQ$19</definedName>
    <definedName name="A125912710L">Data21!$AH$1:$AH$10,Data21!$AH$11:$AH$19</definedName>
    <definedName name="A125912710L_Data">Data21!$AH$11:$AH$19</definedName>
    <definedName name="A125912710L_Latest">Data21!$AH$19</definedName>
    <definedName name="A125912714W">Data21!$BO$1:$BO$10,Data21!$BO$11:$BO$19</definedName>
    <definedName name="A125912714W_Data">Data21!$BO$11:$BO$19</definedName>
    <definedName name="A125912714W_Latest">Data21!$BO$19</definedName>
    <definedName name="A125912718F">Data19!$IC$1:$IC$10,Data19!$IC$11:$IC$19</definedName>
    <definedName name="A125912718F_Data">Data19!$IC$11:$IC$19</definedName>
    <definedName name="A125912718F_Latest">Data19!$IC$19</definedName>
    <definedName name="A125912722W">Data20!$DO$1:$DO$10,Data20!$DO$11:$DO$19</definedName>
    <definedName name="A125912722W_Data">Data20!$DO$11:$DO$19</definedName>
    <definedName name="A125912722W_Latest">Data20!$DO$19</definedName>
    <definedName name="A125912726F">Data20!$GC$1:$GC$10,Data20!$GC$11:$GC$19</definedName>
    <definedName name="A125912726F_Data">Data20!$GC$11:$GC$19</definedName>
    <definedName name="A125912726F_Latest">Data20!$GC$19</definedName>
    <definedName name="A125912730W">Data20!$HJ$1:$HJ$10,Data20!$HJ$11:$HJ$19</definedName>
    <definedName name="A125912730W_Data">Data20!$HJ$11:$HJ$19</definedName>
    <definedName name="A125912730W_Latest">Data20!$HJ$19</definedName>
    <definedName name="A125912734F">Data19!$GV$1:$GV$10,Data19!$GV$11:$GV$19</definedName>
    <definedName name="A125912734F_Data">Data19!$GV$11:$GV$19</definedName>
    <definedName name="A125912734F_Latest">Data19!$GV$19</definedName>
    <definedName name="A125912738R">Data20!$T$1:$T$10,Data20!$T$11:$T$19</definedName>
    <definedName name="A125912738R_Data">Data20!$T$11:$T$19</definedName>
    <definedName name="A125912738R_Latest">Data20!$T$19</definedName>
    <definedName name="A125912742F">Data19!$FR$1:$FR$10,Data19!$FR$11:$FR$19</definedName>
    <definedName name="A125912742F_Data">Data19!$FR$11:$FR$19</definedName>
    <definedName name="A125912742F_Latest">Data19!$FR$19</definedName>
    <definedName name="A125912746R">Data19!$EK$1:$EK$10,Data19!$EK$11:$EK$19</definedName>
    <definedName name="A125912746R_Data">Data19!$EK$11:$EK$19</definedName>
    <definedName name="A125912746R_Latest">Data19!$EK$19</definedName>
    <definedName name="A125912750F">Data20!$CK$1:$CK$10,Data20!$CK$11:$CK$19</definedName>
    <definedName name="A125912750F_Data">Data20!$CK$11:$CK$19</definedName>
    <definedName name="A125912750F_Latest">Data20!$CK$19</definedName>
    <definedName name="A125912754R">Data20!$BD$1:$BD$10,Data20!$BD$11:$BD$19</definedName>
    <definedName name="A125912754R_Data">Data20!$BD$11:$BD$19</definedName>
    <definedName name="A125912754R_Latest">Data20!$BD$19</definedName>
    <definedName name="A125912758X">Data20!$EY$1:$EY$10,Data20!$EY$11:$EY$19</definedName>
    <definedName name="A125912758X_Data">Data20!$EY$11:$EY$19</definedName>
    <definedName name="A125912758X_Latest">Data20!$EY$19</definedName>
    <definedName name="A125912762R">Data21!$D$1:$D$10,Data21!$D$11:$D$19</definedName>
    <definedName name="A125912762R_Data">Data21!$D$11:$D$19</definedName>
    <definedName name="A125912762R_Latest">Data21!$D$19</definedName>
    <definedName name="A125912766X">Data21!$AK$1:$AK$10,Data21!$AK$11:$AK$19</definedName>
    <definedName name="A125912766X_Data">Data21!$AK$11:$AK$19</definedName>
    <definedName name="A125912766X_Latest">Data21!$AK$19</definedName>
    <definedName name="A125912770R">Data21!$BR$1:$BR$10,Data21!$BR$11:$BR$19</definedName>
    <definedName name="A125912770R_Data">Data21!$BR$11:$BR$19</definedName>
    <definedName name="A125912770R_Latest">Data21!$BR$19</definedName>
    <definedName name="A125912774X">Data19!$IF$1:$IF$10,Data19!$IF$11:$IF$19</definedName>
    <definedName name="A125912774X_Data">Data19!$IF$11:$IF$19</definedName>
    <definedName name="A125912774X_Latest">Data19!$IF$19</definedName>
    <definedName name="A125912778J">Data20!$DR$1:$DR$10,Data20!$DR$11:$DR$19</definedName>
    <definedName name="A125912778J_Data">Data20!$DR$11:$DR$19</definedName>
    <definedName name="A125912778J_Latest">Data20!$DR$19</definedName>
    <definedName name="A125912782X">Data20!$GF$1:$GF$10,Data20!$GF$11:$GF$19</definedName>
    <definedName name="A125912782X_Data">Data20!$GF$11:$GF$19</definedName>
    <definedName name="A125912782X_Latest">Data20!$GF$19</definedName>
    <definedName name="A125912786J">Data20!$HM$1:$HM$10,Data20!$HM$11:$HM$19</definedName>
    <definedName name="A125912786J_Data">Data20!$HM$11:$HM$19</definedName>
    <definedName name="A125912786J_Latest">Data20!$HM$19</definedName>
    <definedName name="A125912790X">Data19!$GY$1:$GY$10,Data19!$GY$11:$GY$19</definedName>
    <definedName name="A125912790X_Data">Data19!$GY$11:$GY$19</definedName>
    <definedName name="A125912790X_Latest">Data19!$GY$19</definedName>
    <definedName name="A125912794J">Data20!$W$1:$W$10,Data20!$W$11:$W$19</definedName>
    <definedName name="A125912794J_Data">Data20!$W$11:$W$19</definedName>
    <definedName name="A125912794J_Latest">Data20!$W$19</definedName>
    <definedName name="A125912798T">Data19!$FU$1:$FU$10,Data19!$FU$11:$FU$19</definedName>
    <definedName name="A125912798T_Data">Data19!$FU$11:$FU$19</definedName>
    <definedName name="A125912798T_Latest">Data19!$FU$19</definedName>
    <definedName name="A125912802W">Data19!$EN$1:$EN$10,Data19!$EN$11:$EN$19</definedName>
    <definedName name="A125912802W_Data">Data19!$EN$11:$EN$19</definedName>
    <definedName name="A125912802W_Latest">Data19!$EN$19</definedName>
    <definedName name="A125912806F">Data20!$CN$1:$CN$10,Data20!$CN$11:$CN$19</definedName>
    <definedName name="A125912806F_Data">Data20!$CN$11:$CN$19</definedName>
    <definedName name="A125912806F_Latest">Data20!$CN$19</definedName>
    <definedName name="A125912810W">Data20!$BG$1:$BG$10,Data20!$BG$11:$BG$19</definedName>
    <definedName name="A125912810W_Data">Data20!$BG$11:$BG$19</definedName>
    <definedName name="A125912810W_Latest">Data20!$BG$19</definedName>
    <definedName name="A125912814F">Data20!$FB$1:$FB$10,Data20!$FB$11:$FB$19</definedName>
    <definedName name="A125912814F_Data">Data20!$FB$11:$FB$19</definedName>
    <definedName name="A125912814F_Latest">Data20!$FB$19</definedName>
    <definedName name="A125912818R">Data21!$G$1:$G$10,Data21!$G$11:$G$19</definedName>
    <definedName name="A125912818R_Data">Data21!$G$11:$G$19</definedName>
    <definedName name="A125912818R_Latest">Data21!$G$19</definedName>
    <definedName name="A125912822F">Data21!$AN$1:$AN$10,Data21!$AN$11:$AN$19</definedName>
    <definedName name="A125912822F_Data">Data21!$AN$11:$AN$19</definedName>
    <definedName name="A125912822F_Latest">Data21!$AN$19</definedName>
    <definedName name="A125912826R">Data21!$BU$1:$BU$10,Data21!$BU$11:$BU$19</definedName>
    <definedName name="A125912826R_Data">Data21!$BU$11:$BU$19</definedName>
    <definedName name="A125912826R_Latest">Data21!$BU$19</definedName>
    <definedName name="A125912830F">Data19!$II$1:$II$10,Data19!$II$11:$II$19</definedName>
    <definedName name="A125912830F_Data">Data19!$II$11:$II$19</definedName>
    <definedName name="A125912830F_Latest">Data19!$II$19</definedName>
    <definedName name="A125912834R">Data20!$DU$1:$DU$10,Data20!$DU$11:$DU$19</definedName>
    <definedName name="A125912834R_Data">Data20!$DU$11:$DU$19</definedName>
    <definedName name="A125912834R_Latest">Data20!$DU$19</definedName>
    <definedName name="A125912838X">Data20!$GI$1:$GI$10,Data20!$GI$11:$GI$19</definedName>
    <definedName name="A125912838X_Data">Data20!$GI$11:$GI$19</definedName>
    <definedName name="A125912838X_Latest">Data20!$GI$19</definedName>
    <definedName name="A125912842R">Data20!$HP$1:$HP$10,Data20!$HP$11:$HP$19</definedName>
    <definedName name="A125912842R_Data">Data20!$HP$11:$HP$19</definedName>
    <definedName name="A125912842R_Latest">Data20!$HP$19</definedName>
    <definedName name="A125912846X">Data19!$HB$1:$HB$10,Data19!$HB$11:$HB$19</definedName>
    <definedName name="A125912846X_Data">Data19!$HB$11:$HB$19</definedName>
    <definedName name="A125912846X_Latest">Data19!$HB$19</definedName>
    <definedName name="A125912850R">Data20!$Z$1:$Z$10,Data20!$Z$11:$Z$19</definedName>
    <definedName name="A125912850R_Data">Data20!$Z$11:$Z$19</definedName>
    <definedName name="A125912850R_Latest">Data20!$Z$19</definedName>
    <definedName name="A125912854X">Data19!$GD$1:$GD$10,Data19!$GD$11:$GD$19</definedName>
    <definedName name="A125912854X_Data">Data19!$GD$11:$GD$19</definedName>
    <definedName name="A125912854X_Latest">Data19!$GD$19</definedName>
    <definedName name="A125912858J">Data19!$EW$1:$EW$10,Data19!$EW$11:$EW$19</definedName>
    <definedName name="A125912858J_Data">Data19!$EW$11:$EW$19</definedName>
    <definedName name="A125912858J_Latest">Data19!$EW$19</definedName>
    <definedName name="A125912862X">Data20!$CW$1:$CW$10,Data20!$CW$11:$CW$19</definedName>
    <definedName name="A125912862X_Data">Data20!$CW$11:$CW$19</definedName>
    <definedName name="A125912862X_Latest">Data20!$CW$19</definedName>
    <definedName name="A125912866J">Data20!$BP$1:$BP$10,Data20!$BP$11:$BP$19</definedName>
    <definedName name="A125912866J_Data">Data20!$BP$11:$BP$19</definedName>
    <definedName name="A125912866J_Latest">Data20!$BP$19</definedName>
    <definedName name="A125912870X">Data20!$FK$1:$FK$10,Data20!$FK$11:$FK$19</definedName>
    <definedName name="A125912870X_Data">Data20!$FK$11:$FK$19</definedName>
    <definedName name="A125912870X_Latest">Data20!$FK$19</definedName>
    <definedName name="A125912874J">Data21!$P$1:$P$10,Data21!$P$11:$P$19</definedName>
    <definedName name="A125912874J_Data">Data21!$P$11:$P$19</definedName>
    <definedName name="A125912874J_Latest">Data21!$P$19</definedName>
    <definedName name="A125912878T">Data21!$AW$1:$AW$10,Data21!$AW$11:$AW$19</definedName>
    <definedName name="A125912878T_Data">Data21!$AW$11:$AW$19</definedName>
    <definedName name="A125912878T_Latest">Data21!$AW$19</definedName>
    <definedName name="A125912882J">Data21!$CD$1:$CD$10,Data21!$CD$11:$CD$19</definedName>
    <definedName name="A125912882J_Data">Data21!$CD$11:$CD$19</definedName>
    <definedName name="A125912882J_Latest">Data21!$CD$19</definedName>
    <definedName name="A125912886T">Data20!$B$1:$B$10,Data20!$B$11:$B$19</definedName>
    <definedName name="A125912886T_Data">Data20!$B$11:$B$19</definedName>
    <definedName name="A125912886T_Latest">Data20!$B$19</definedName>
    <definedName name="A125912890J">Data20!$ED$1:$ED$10,Data20!$ED$11:$ED$19</definedName>
    <definedName name="A125912890J_Data">Data20!$ED$11:$ED$19</definedName>
    <definedName name="A125912890J_Latest">Data20!$ED$19</definedName>
    <definedName name="A125912894T">Data20!$GR$1:$GR$10,Data20!$GR$11:$GR$19</definedName>
    <definedName name="A125912894T_Data">Data20!$GR$11:$GR$19</definedName>
    <definedName name="A125912894T_Latest">Data20!$GR$19</definedName>
    <definedName name="A125912898A">Data20!$HY$1:$HY$10,Data20!$HY$11:$HY$19</definedName>
    <definedName name="A125912898A_Data">Data20!$HY$11:$HY$19</definedName>
    <definedName name="A125912898A_Latest">Data20!$HY$19</definedName>
    <definedName name="A125912902F">Data19!$HK$1:$HK$10,Data19!$HK$11:$HK$19</definedName>
    <definedName name="A125912902F_Data">Data19!$HK$11:$HK$19</definedName>
    <definedName name="A125912902F_Latest">Data19!$HK$19</definedName>
    <definedName name="A125912906R">Data20!$AI$1:$AI$10,Data20!$AI$11:$AI$19</definedName>
    <definedName name="A125912906R_Data">Data20!$AI$11:$AI$19</definedName>
    <definedName name="A125912906R_Latest">Data20!$AI$19</definedName>
    <definedName name="A125912910F">Data19!$FC$1:$FC$10,Data19!$FC$11:$FC$19</definedName>
    <definedName name="A125912910F_Data">Data19!$FC$11:$FC$19</definedName>
    <definedName name="A125912910F_Latest">Data19!$FC$19</definedName>
    <definedName name="A125912914R">Data19!$DV$1:$DV$10,Data19!$DV$11:$DV$19</definedName>
    <definedName name="A125912914R_Data">Data19!$DV$11:$DV$19</definedName>
    <definedName name="A125912914R_Latest">Data19!$DV$19</definedName>
    <definedName name="A125912918X">Data20!$BV$1:$BV$10,Data20!$BV$11:$BV$19</definedName>
    <definedName name="A125912918X_Data">Data20!$BV$11:$BV$19</definedName>
    <definedName name="A125912918X_Latest">Data20!$BV$19</definedName>
    <definedName name="A125912922R">Data20!$AO$1:$AO$10,Data20!$AO$11:$AO$19</definedName>
    <definedName name="A125912922R_Data">Data20!$AO$11:$AO$19</definedName>
    <definedName name="A125912922R_Latest">Data20!$AO$19</definedName>
    <definedName name="A125912926X">Data20!$EJ$1:$EJ$10,Data20!$EJ$11:$EJ$19</definedName>
    <definedName name="A125912926X_Data">Data20!$EJ$11:$EJ$19</definedName>
    <definedName name="A125912926X_Latest">Data20!$EJ$19</definedName>
    <definedName name="A125912930R">Data20!$IE$1:$IE$10,Data20!$IE$11:$IE$19</definedName>
    <definedName name="A125912930R_Data">Data20!$IE$11:$IE$19</definedName>
    <definedName name="A125912930R_Latest">Data20!$IE$19</definedName>
    <definedName name="A125912934X">Data21!$V$1:$V$10,Data21!$V$11:$V$19</definedName>
    <definedName name="A125912934X_Data">Data21!$V$11:$V$19</definedName>
    <definedName name="A125912934X_Latest">Data21!$V$19</definedName>
    <definedName name="A125912938J">Data21!$BC$1:$BC$10,Data21!$BC$11:$BC$19</definedName>
    <definedName name="A125912938J_Data">Data21!$BC$11:$BC$19</definedName>
    <definedName name="A125912938J_Latest">Data21!$BC$19</definedName>
    <definedName name="A125912942X">Data19!$HQ$1:$HQ$10,Data19!$HQ$11:$HQ$19</definedName>
    <definedName name="A125912942X_Data">Data19!$HQ$11:$HQ$19</definedName>
    <definedName name="A125912942X_Latest">Data19!$HQ$19</definedName>
    <definedName name="A125912946J">Data20!$DC$1:$DC$10,Data20!$DC$11:$DC$19</definedName>
    <definedName name="A125912946J_Data">Data20!$DC$11:$DC$19</definedName>
    <definedName name="A125912946J_Latest">Data20!$DC$19</definedName>
    <definedName name="A125912950X">Data20!$FQ$1:$FQ$10,Data20!$FQ$11:$FQ$19</definedName>
    <definedName name="A125912950X_Data">Data20!$FQ$11:$FQ$19</definedName>
    <definedName name="A125912950X_Latest">Data20!$FQ$19</definedName>
    <definedName name="A125912954J">Data20!$GX$1:$GX$10,Data20!$GX$11:$GX$19</definedName>
    <definedName name="A125912954J_Data">Data20!$GX$11:$GX$19</definedName>
    <definedName name="A125912954J_Latest">Data20!$GX$19</definedName>
    <definedName name="A125912958T">Data19!$GJ$1:$GJ$10,Data19!$GJ$11:$GJ$19</definedName>
    <definedName name="A125912958T_Data">Data19!$GJ$11:$GJ$19</definedName>
    <definedName name="A125912958T_Latest">Data19!$GJ$19</definedName>
    <definedName name="A125912962J">Data20!$H$1:$H$10,Data20!$H$11:$H$19</definedName>
    <definedName name="A125912962J_Data">Data20!$H$11:$H$19</definedName>
    <definedName name="A125912962J_Latest">Data20!$H$19</definedName>
    <definedName name="A125912966T">Data19!$FI$1:$FI$10,Data19!$FI$11:$FI$19</definedName>
    <definedName name="A125912966T_Data">Data19!$FI$11:$FI$19</definedName>
    <definedName name="A125912966T_Latest">Data19!$FI$19</definedName>
    <definedName name="A125912970J">Data19!$EB$1:$EB$10,Data19!$EB$11:$EB$19</definedName>
    <definedName name="A125912970J_Data">Data19!$EB$11:$EB$19</definedName>
    <definedName name="A125912970J_Latest">Data19!$EB$19</definedName>
    <definedName name="A125912974T">Data20!$CB$1:$CB$10,Data20!$CB$11:$CB$19</definedName>
    <definedName name="A125912974T_Data">Data20!$CB$11:$CB$19</definedName>
    <definedName name="A125912974T_Latest">Data20!$CB$19</definedName>
    <definedName name="A125912978A">Data20!$AU$1:$AU$10,Data20!$AU$11:$AU$19</definedName>
    <definedName name="A125912978A_Data">Data20!$AU$11:$AU$19</definedName>
    <definedName name="A125912978A_Latest">Data20!$AU$19</definedName>
    <definedName name="A125912982T">Data20!$EP$1:$EP$10,Data20!$EP$11:$EP$19</definedName>
    <definedName name="A125912982T_Data">Data20!$EP$11:$EP$19</definedName>
    <definedName name="A125912982T_Latest">Data20!$EP$19</definedName>
    <definedName name="A125912986A">Data20!$IK$1:$IK$10,Data20!$IK$11:$IK$19</definedName>
    <definedName name="A125912986A_Data">Data20!$IK$11:$IK$19</definedName>
    <definedName name="A125912986A_Latest">Data20!$IK$19</definedName>
    <definedName name="A125912990T">Data21!$AB$1:$AB$10,Data21!$AB$11:$AB$19</definedName>
    <definedName name="A125912990T_Data">Data21!$AB$11:$AB$19</definedName>
    <definedName name="A125912990T_Latest">Data21!$AB$19</definedName>
    <definedName name="A125912994A">Data21!$BI$1:$BI$10,Data21!$BI$11:$BI$19</definedName>
    <definedName name="A125912994A_Data">Data21!$BI$11:$BI$19</definedName>
    <definedName name="A125912994A_Latest">Data21!$BI$19</definedName>
    <definedName name="A125912998K">Data19!$HW$1:$HW$10,Data19!$HW$11:$HW$19</definedName>
    <definedName name="A125912998K_Data">Data19!$HW$11:$HW$19</definedName>
    <definedName name="A125912998K_Latest">Data19!$HW$19</definedName>
    <definedName name="A125913002T">Data20!$DI$1:$DI$10,Data20!$DI$11:$DI$19</definedName>
    <definedName name="A125913002T_Data">Data20!$DI$11:$DI$19</definedName>
    <definedName name="A125913002T_Latest">Data20!$DI$19</definedName>
    <definedName name="A125913006A">Data20!$FW$1:$FW$10,Data20!$FW$11:$FW$19</definedName>
    <definedName name="A125913006A_Data">Data20!$FW$11:$FW$19</definedName>
    <definedName name="A125913006A_Latest">Data20!$FW$19</definedName>
    <definedName name="A125913010T">Data20!$HD$1:$HD$10,Data20!$HD$11:$HD$19</definedName>
    <definedName name="A125913010T_Data">Data20!$HD$11:$HD$19</definedName>
    <definedName name="A125913010T_Latest">Data20!$HD$19</definedName>
    <definedName name="A125913014A">Data19!$GP$1:$GP$10,Data19!$GP$11:$GP$19</definedName>
    <definedName name="A125913014A_Data">Data19!$GP$11:$GP$19</definedName>
    <definedName name="A125913014A_Latest">Data19!$GP$19</definedName>
    <definedName name="A125913018K">Data20!$N$1:$N$10,Data20!$N$11:$N$19</definedName>
    <definedName name="A125913018K_Data">Data20!$N$11:$N$19</definedName>
    <definedName name="A125913018K_Latest">Data20!$N$19</definedName>
    <definedName name="A125913022A">Data19!$FL$1:$FL$10,Data19!$FL$11:$FL$19</definedName>
    <definedName name="A125913022A_Data">Data19!$FL$11:$FL$19</definedName>
    <definedName name="A125913022A_Latest">Data19!$FL$19</definedName>
    <definedName name="A125913026K">Data19!$EE$1:$EE$10,Data19!$EE$11:$EE$19</definedName>
    <definedName name="A125913026K_Data">Data19!$EE$11:$EE$19</definedName>
    <definedName name="A125913026K_Latest">Data19!$EE$19</definedName>
    <definedName name="A125913030A">Data20!$CE$1:$CE$10,Data20!$CE$11:$CE$19</definedName>
    <definedName name="A125913030A_Data">Data20!$CE$11:$CE$19</definedName>
    <definedName name="A125913030A_Latest">Data20!$CE$19</definedName>
    <definedName name="A125913034K">Data20!$AX$1:$AX$10,Data20!$AX$11:$AX$19</definedName>
    <definedName name="A125913034K_Data">Data20!$AX$11:$AX$19</definedName>
    <definedName name="A125913034K_Latest">Data20!$AX$19</definedName>
    <definedName name="A125913038V">Data20!$ES$1:$ES$10,Data20!$ES$11:$ES$19</definedName>
    <definedName name="A125913038V_Data">Data20!$ES$11:$ES$19</definedName>
    <definedName name="A125913038V_Latest">Data20!$ES$19</definedName>
    <definedName name="A125913042K">Data20!$IN$1:$IN$10,Data20!$IN$11:$IN$19</definedName>
    <definedName name="A125913042K_Data">Data20!$IN$11:$IN$19</definedName>
    <definedName name="A125913042K_Latest">Data20!$IN$19</definedName>
    <definedName name="A125913046V">Data21!$AE$1:$AE$10,Data21!$AE$11:$AE$19</definedName>
    <definedName name="A125913046V_Data">Data21!$AE$11:$AE$19</definedName>
    <definedName name="A125913046V_Latest">Data21!$AE$19</definedName>
    <definedName name="A125913050K">Data21!$BL$1:$BL$10,Data21!$BL$11:$BL$19</definedName>
    <definedName name="A125913050K_Data">Data21!$BL$11:$BL$19</definedName>
    <definedName name="A125913050K_Latest">Data21!$BL$19</definedName>
    <definedName name="A125913054V">Data19!$HZ$1:$HZ$10,Data19!$HZ$11:$HZ$19</definedName>
    <definedName name="A125913054V_Data">Data19!$HZ$11:$HZ$19</definedName>
    <definedName name="A125913054V_Latest">Data19!$HZ$19</definedName>
    <definedName name="A125913058C">Data20!$DL$1:$DL$10,Data20!$DL$11:$DL$19</definedName>
    <definedName name="A125913058C_Data">Data20!$DL$11:$DL$19</definedName>
    <definedName name="A125913058C_Latest">Data20!$DL$19</definedName>
    <definedName name="A125913062V">Data20!$FZ$1:$FZ$10,Data20!$FZ$11:$FZ$19</definedName>
    <definedName name="A125913062V_Data">Data20!$FZ$11:$FZ$19</definedName>
    <definedName name="A125913062V_Latest">Data20!$FZ$19</definedName>
    <definedName name="A125913066C">Data20!$HG$1:$HG$10,Data20!$HG$11:$HG$19</definedName>
    <definedName name="A125913066C_Data">Data20!$HG$11:$HG$19</definedName>
    <definedName name="A125913066C_Latest">Data20!$HG$19</definedName>
    <definedName name="A125913070V">Data19!$GS$1:$GS$10,Data19!$GS$11:$GS$19</definedName>
    <definedName name="A125913070V_Data">Data19!$GS$11:$GS$19</definedName>
    <definedName name="A125913070V_Latest">Data19!$GS$19</definedName>
    <definedName name="A125913074C">Data20!$Q$1:$Q$10,Data20!$Q$11:$Q$19</definedName>
    <definedName name="A125913074C_Data">Data20!$Q$11:$Q$19</definedName>
    <definedName name="A125913074C_Latest">Data20!$Q$19</definedName>
    <definedName name="A125913078L">Data19!$GA$1:$GA$10,Data19!$GA$11:$GA$19</definedName>
    <definedName name="A125913078L_Data">Data19!$GA$11:$GA$19</definedName>
    <definedName name="A125913078L_Latest">Data19!$GA$19</definedName>
    <definedName name="A125913082C">Data19!$ET$1:$ET$10,Data19!$ET$11:$ET$19</definedName>
    <definedName name="A125913082C_Data">Data19!$ET$11:$ET$19</definedName>
    <definedName name="A125913082C_Latest">Data19!$ET$19</definedName>
    <definedName name="A125913086L">Data20!$CT$1:$CT$10,Data20!$CT$11:$CT$19</definedName>
    <definedName name="A125913086L_Data">Data20!$CT$11:$CT$19</definedName>
    <definedName name="A125913086L_Latest">Data20!$CT$19</definedName>
    <definedName name="A125913090C">Data20!$BM$1:$BM$10,Data20!$BM$11:$BM$19</definedName>
    <definedName name="A125913090C_Data">Data20!$BM$11:$BM$19</definedName>
    <definedName name="A125913090C_Latest">Data20!$BM$19</definedName>
    <definedName name="A125913094L">Data20!$FH$1:$FH$10,Data20!$FH$11:$FH$19</definedName>
    <definedName name="A125913094L_Data">Data20!$FH$11:$FH$19</definedName>
    <definedName name="A125913094L_Latest">Data20!$FH$19</definedName>
    <definedName name="A125913098W">Data21!$M$1:$M$10,Data21!$M$11:$M$19</definedName>
    <definedName name="A125913098W_Data">Data21!$M$11:$M$19</definedName>
    <definedName name="A125913098W_Latest">Data21!$M$19</definedName>
    <definedName name="A125913102A">Data21!$AT$1:$AT$10,Data21!$AT$11:$AT$19</definedName>
    <definedName name="A125913102A_Data">Data21!$AT$11:$AT$19</definedName>
    <definedName name="A125913102A_Latest">Data21!$AT$19</definedName>
    <definedName name="A125913106K">Data21!$CA$1:$CA$10,Data21!$CA$11:$CA$19</definedName>
    <definedName name="A125913106K_Data">Data21!$CA$11:$CA$19</definedName>
    <definedName name="A125913106K_Latest">Data21!$CA$19</definedName>
    <definedName name="A125913110A">Data19!$IO$1:$IO$10,Data19!$IO$11:$IO$19</definedName>
    <definedName name="A125913110A_Data">Data19!$IO$11:$IO$19</definedName>
    <definedName name="A125913110A_Latest">Data19!$IO$19</definedName>
    <definedName name="A125913114K">Data20!$EA$1:$EA$10,Data20!$EA$11:$EA$19</definedName>
    <definedName name="A125913114K_Data">Data20!$EA$11:$EA$19</definedName>
    <definedName name="A125913114K_Latest">Data20!$EA$19</definedName>
    <definedName name="A125913118V">Data20!$GO$1:$GO$10,Data20!$GO$11:$GO$19</definedName>
    <definedName name="A125913118V_Data">Data20!$GO$11:$GO$19</definedName>
    <definedName name="A125913118V_Latest">Data20!$GO$19</definedName>
    <definedName name="A125913122K">Data20!$HV$1:$HV$10,Data20!$HV$11:$HV$19</definedName>
    <definedName name="A125913122K_Data">Data20!$HV$11:$HV$19</definedName>
    <definedName name="A125913122K_Latest">Data20!$HV$19</definedName>
    <definedName name="A125913126V">Data19!$HH$1:$HH$10,Data19!$HH$11:$HH$19</definedName>
    <definedName name="A125913126V_Data">Data19!$HH$11:$HH$19</definedName>
    <definedName name="A125913126V_Latest">Data19!$HH$19</definedName>
    <definedName name="A125913130K">Data20!$AF$1:$AF$10,Data20!$AF$11:$AF$19</definedName>
    <definedName name="A125913130K_Data">Data20!$AF$11:$AF$19</definedName>
    <definedName name="A125913130K_Latest">Data20!$AF$19</definedName>
    <definedName name="A125913134V">Data19!$EZ$1:$EZ$10,Data19!$EZ$11:$EZ$19</definedName>
    <definedName name="A125913134V_Data">Data19!$EZ$11:$EZ$19</definedName>
    <definedName name="A125913134V_Latest">Data19!$EZ$19</definedName>
    <definedName name="A125913138C">Data19!$DS$1:$DS$10,Data19!$DS$11:$DS$19</definedName>
    <definedName name="A125913138C_Data">Data19!$DS$11:$DS$19</definedName>
    <definedName name="A125913138C_Latest">Data19!$DS$19</definedName>
    <definedName name="A125913142V">Data20!$BS$1:$BS$10,Data20!$BS$11:$BS$19</definedName>
    <definedName name="A125913142V_Data">Data20!$BS$11:$BS$19</definedName>
    <definedName name="A125913142V_Latest">Data20!$BS$19</definedName>
    <definedName name="A125913146C">Data20!$AL$1:$AL$10,Data20!$AL$11:$AL$19</definedName>
    <definedName name="A125913146C_Data">Data20!$AL$11:$AL$19</definedName>
    <definedName name="A125913146C_Latest">Data20!$AL$19</definedName>
    <definedName name="A125913150V">Data20!$EG$1:$EG$10,Data20!$EG$11:$EG$19</definedName>
    <definedName name="A125913150V_Data">Data20!$EG$11:$EG$19</definedName>
    <definedName name="A125913150V_Latest">Data20!$EG$19</definedName>
    <definedName name="A125913154C">Data20!$IB$1:$IB$10,Data20!$IB$11:$IB$19</definedName>
    <definedName name="A125913154C_Data">Data20!$IB$11:$IB$19</definedName>
    <definedName name="A125913154C_Latest">Data20!$IB$19</definedName>
    <definedName name="A125913158L">Data21!$S$1:$S$10,Data21!$S$11:$S$19</definedName>
    <definedName name="A125913158L_Data">Data21!$S$11:$S$19</definedName>
    <definedName name="A125913158L_Latest">Data21!$S$19</definedName>
    <definedName name="A125913162C">Data21!$AZ$1:$AZ$10,Data21!$AZ$11:$AZ$19</definedName>
    <definedName name="A125913162C_Data">Data21!$AZ$11:$AZ$19</definedName>
    <definedName name="A125913162C_Latest">Data21!$AZ$19</definedName>
    <definedName name="A125913166L">Data19!$HN$1:$HN$10,Data19!$HN$11:$HN$19</definedName>
    <definedName name="A125913166L_Data">Data19!$HN$11:$HN$19</definedName>
    <definedName name="A125913166L_Latest">Data19!$HN$19</definedName>
    <definedName name="A125913170C">Data20!$CZ$1:$CZ$10,Data20!$CZ$11:$CZ$19</definedName>
    <definedName name="A125913170C_Data">Data20!$CZ$11:$CZ$19</definedName>
    <definedName name="A125913170C_Latest">Data20!$CZ$19</definedName>
    <definedName name="A125913174L">Data20!$FN$1:$FN$10,Data20!$FN$11:$FN$19</definedName>
    <definedName name="A125913174L_Data">Data20!$FN$11:$FN$19</definedName>
    <definedName name="A125913174L_Latest">Data20!$FN$19</definedName>
    <definedName name="A125913178W">Data20!$GU$1:$GU$10,Data20!$GU$11:$GU$19</definedName>
    <definedName name="A125913178W_Data">Data20!$GU$11:$GU$19</definedName>
    <definedName name="A125913178W_Latest">Data20!$GU$19</definedName>
    <definedName name="A125913182L">Data19!$GG$1:$GG$10,Data19!$GG$11:$GG$19</definedName>
    <definedName name="A125913182L_Data">Data19!$GG$11:$GG$19</definedName>
    <definedName name="A125913182L_Latest">Data19!$GG$19</definedName>
    <definedName name="A125913186W">Data20!$E$1:$E$10,Data20!$E$11:$E$19</definedName>
    <definedName name="A125913186W_Data">Data20!$E$11:$E$19</definedName>
    <definedName name="A125913186W_Latest">Data20!$E$19</definedName>
    <definedName name="A125913190L">Data21!$EL$1:$EL$10,Data21!$EL$11:$EL$19</definedName>
    <definedName name="A125913190L_Data">Data21!$EL$11:$EL$19</definedName>
    <definedName name="A125913190L_Latest">Data21!$EL$19</definedName>
    <definedName name="A125913194W">Data21!$DE$1:$DE$10,Data21!$DE$11:$DE$19</definedName>
    <definedName name="A125913194W_Data">Data21!$DE$11:$DE$19</definedName>
    <definedName name="A125913194W_Latest">Data21!$DE$19</definedName>
    <definedName name="A125913198F">Data22!$BE$1:$BE$10,Data22!$BE$11:$BE$19</definedName>
    <definedName name="A125913198F_Data">Data22!$BE$11:$BE$19</definedName>
    <definedName name="A125913198F_Latest">Data22!$BE$19</definedName>
    <definedName name="A125913202K">Data22!$X$1:$X$10,Data22!$X$11:$X$19</definedName>
    <definedName name="A125913202K_Data">Data22!$X$11:$X$19</definedName>
    <definedName name="A125913202K_Latest">Data22!$X$19</definedName>
    <definedName name="A125913206V">Data22!$DS$1:$DS$10,Data22!$DS$11:$DS$19</definedName>
    <definedName name="A125913206V_Data">Data22!$DS$11:$DS$19</definedName>
    <definedName name="A125913206V_Latest">Data22!$DS$19</definedName>
    <definedName name="A125913210K">Data22!$HN$1:$HN$10,Data22!$HN$11:$HN$19</definedName>
    <definedName name="A125913210K_Data">Data22!$HN$11:$HN$19</definedName>
    <definedName name="A125913210K_Latest">Data22!$HN$19</definedName>
    <definedName name="A125913214V">Data23!$E$1:$E$10,Data23!$E$11:$E$19</definedName>
    <definedName name="A125913214V_Data">Data23!$E$11:$E$19</definedName>
    <definedName name="A125913214V_Latest">Data23!$E$19</definedName>
    <definedName name="A125913218C">Data23!$AL$1:$AL$10,Data23!$AL$11:$AL$19</definedName>
    <definedName name="A125913218C_Data">Data23!$AL$11:$AL$19</definedName>
    <definedName name="A125913218C_Latest">Data23!$AL$19</definedName>
    <definedName name="A125913222V">Data21!$GZ$1:$GZ$10,Data21!$GZ$11:$GZ$19</definedName>
    <definedName name="A125913222V_Data">Data21!$GZ$11:$GZ$19</definedName>
    <definedName name="A125913222V_Latest">Data21!$GZ$19</definedName>
    <definedName name="A125913226C">Data22!$CL$1:$CL$10,Data22!$CL$11:$CL$19</definedName>
    <definedName name="A125913226C_Data">Data22!$CL$11:$CL$19</definedName>
    <definedName name="A125913226C_Latest">Data22!$CL$19</definedName>
    <definedName name="A125913230V">Data22!$EZ$1:$EZ$10,Data22!$EZ$11:$EZ$19</definedName>
    <definedName name="A125913230V_Data">Data22!$EZ$11:$EZ$19</definedName>
    <definedName name="A125913230V_Latest">Data22!$EZ$19</definedName>
    <definedName name="A125913234C">Data22!$GG$1:$GG$10,Data22!$GG$11:$GG$19</definedName>
    <definedName name="A125913234C_Data">Data22!$GG$11:$GG$19</definedName>
    <definedName name="A125913234C_Latest">Data22!$GG$19</definedName>
    <definedName name="A125913238L">Data21!$FS$1:$FS$10,Data21!$FS$11:$FS$19</definedName>
    <definedName name="A125913238L_Data">Data21!$FS$11:$FS$19</definedName>
    <definedName name="A125913238L_Latest">Data21!$FS$19</definedName>
    <definedName name="A125913242C">Data21!$IG$1:$IG$10,Data21!$IG$11:$IG$19</definedName>
    <definedName name="A125913242C_Data">Data21!$IG$11:$IG$19</definedName>
    <definedName name="A125913242C_Latest">Data21!$IG$19</definedName>
    <definedName name="A125913246L">Data21!$DT$1:$DT$10,Data21!$DT$11:$DT$19</definedName>
    <definedName name="A125913246L_Data">Data21!$DT$11:$DT$19</definedName>
    <definedName name="A125913246L_Latest">Data21!$DT$19</definedName>
    <definedName name="A125913250C">Data21!$CM$1:$CM$10,Data21!$CM$11:$CM$19</definedName>
    <definedName name="A125913250C_Data">Data21!$CM$11:$CM$19</definedName>
    <definedName name="A125913250C_Latest">Data21!$CM$19</definedName>
    <definedName name="A125913254L">Data22!$AM$1:$AM$10,Data22!$AM$11:$AM$19</definedName>
    <definedName name="A125913254L_Data">Data22!$AM$11:$AM$19</definedName>
    <definedName name="A125913254L_Latest">Data22!$AM$19</definedName>
    <definedName name="A125913258W">Data22!$F$1:$F$10,Data22!$F$11:$F$19</definedName>
    <definedName name="A125913258W_Data">Data22!$F$11:$F$19</definedName>
    <definedName name="A125913258W_Latest">Data22!$F$19</definedName>
    <definedName name="A125913262L">Data22!$DA$1:$DA$10,Data22!$DA$11:$DA$19</definedName>
    <definedName name="A125913262L_Data">Data22!$DA$11:$DA$19</definedName>
    <definedName name="A125913262L_Latest">Data22!$DA$19</definedName>
    <definedName name="A125913266W">Data22!$GV$1:$GV$10,Data22!$GV$11:$GV$19</definedName>
    <definedName name="A125913266W_Data">Data22!$GV$11:$GV$19</definedName>
    <definedName name="A125913266W_Latest">Data22!$GV$19</definedName>
    <definedName name="A125913270L">Data22!$IC$1:$IC$10,Data22!$IC$11:$IC$19</definedName>
    <definedName name="A125913270L_Data">Data22!$IC$11:$IC$19</definedName>
    <definedName name="A125913270L_Latest">Data22!$IC$19</definedName>
    <definedName name="A125913274W">Data23!$T$1:$T$10,Data23!$T$11:$T$19</definedName>
    <definedName name="A125913274W_Data">Data23!$T$11:$T$19</definedName>
    <definedName name="A125913274W_Latest">Data23!$T$19</definedName>
    <definedName name="A125913278F">Data21!$GH$1:$GH$10,Data21!$GH$11:$GH$19</definedName>
    <definedName name="A125913278F_Data">Data21!$GH$11:$GH$19</definedName>
    <definedName name="A125913278F_Latest">Data21!$GH$19</definedName>
    <definedName name="A125913282W">Data22!$BT$1:$BT$10,Data22!$BT$11:$BT$19</definedName>
    <definedName name="A125913282W_Data">Data22!$BT$11:$BT$19</definedName>
    <definedName name="A125913282W_Latest">Data22!$BT$19</definedName>
    <definedName name="A125913286F">Data22!$EH$1:$EH$10,Data22!$EH$11:$EH$19</definedName>
    <definedName name="A125913286F_Data">Data22!$EH$11:$EH$19</definedName>
    <definedName name="A125913286F_Latest">Data22!$EH$19</definedName>
    <definedName name="A125913290W">Data22!$FO$1:$FO$10,Data22!$FO$11:$FO$19</definedName>
    <definedName name="A125913290W_Data">Data22!$FO$11:$FO$19</definedName>
    <definedName name="A125913290W_Latest">Data22!$FO$19</definedName>
    <definedName name="A125913294F">Data21!$FA$1:$FA$10,Data21!$FA$11:$FA$19</definedName>
    <definedName name="A125913294F_Data">Data21!$FA$11:$FA$19</definedName>
    <definedName name="A125913294F_Latest">Data21!$FA$19</definedName>
    <definedName name="A125913298R">Data21!$HO$1:$HO$10,Data21!$HO$11:$HO$19</definedName>
    <definedName name="A125913298R_Data">Data21!$HO$11:$HO$19</definedName>
    <definedName name="A125913298R_Latest">Data21!$HO$19</definedName>
    <definedName name="A125913302V">Data21!$EC$1:$EC$10,Data21!$EC$11:$EC$19</definedName>
    <definedName name="A125913302V_Data">Data21!$EC$11:$EC$19</definedName>
    <definedName name="A125913302V_Latest">Data21!$EC$19</definedName>
    <definedName name="A125913306C">Data21!$CV$1:$CV$10,Data21!$CV$11:$CV$19</definedName>
    <definedName name="A125913306C_Data">Data21!$CV$11:$CV$19</definedName>
    <definedName name="A125913306C_Latest">Data21!$CV$19</definedName>
    <definedName name="A125913310V">Data22!$AV$1:$AV$10,Data22!$AV$11:$AV$19</definedName>
    <definedName name="A125913310V_Data">Data22!$AV$11:$AV$19</definedName>
    <definedName name="A125913310V_Latest">Data22!$AV$19</definedName>
    <definedName name="A125913314C">Data22!$O$1:$O$10,Data22!$O$11:$O$19</definedName>
    <definedName name="A125913314C_Data">Data22!$O$11:$O$19</definedName>
    <definedName name="A125913314C_Latest">Data22!$O$19</definedName>
    <definedName name="A125913318L">Data22!$DJ$1:$DJ$10,Data22!$DJ$11:$DJ$19</definedName>
    <definedName name="A125913318L_Data">Data22!$DJ$11:$DJ$19</definedName>
    <definedName name="A125913318L_Latest">Data22!$DJ$19</definedName>
    <definedName name="A125913322C">Data22!$HE$1:$HE$10,Data22!$HE$11:$HE$19</definedName>
    <definedName name="A125913322C_Data">Data22!$HE$11:$HE$19</definedName>
    <definedName name="A125913322C_Latest">Data22!$HE$19</definedName>
    <definedName name="A125913326L">Data22!$IL$1:$IL$10,Data22!$IL$11:$IL$19</definedName>
    <definedName name="A125913326L_Data">Data22!$IL$11:$IL$19</definedName>
    <definedName name="A125913326L_Latest">Data22!$IL$19</definedName>
    <definedName name="A125913330C">Data23!$AC$1:$AC$10,Data23!$AC$11:$AC$19</definedName>
    <definedName name="A125913330C_Data">Data23!$AC$11:$AC$19</definedName>
    <definedName name="A125913330C_Latest">Data23!$AC$19</definedName>
    <definedName name="A125913334L">Data21!$GQ$1:$GQ$10,Data21!$GQ$11:$GQ$19</definedName>
    <definedName name="A125913334L_Data">Data21!$GQ$11:$GQ$19</definedName>
    <definedName name="A125913334L_Latest">Data21!$GQ$19</definedName>
    <definedName name="A125913338W">Data22!$CC$1:$CC$10,Data22!$CC$11:$CC$19</definedName>
    <definedName name="A125913338W_Data">Data22!$CC$11:$CC$19</definedName>
    <definedName name="A125913338W_Latest">Data22!$CC$19</definedName>
    <definedName name="A125913342L">Data22!$EQ$1:$EQ$10,Data22!$EQ$11:$EQ$19</definedName>
    <definedName name="A125913342L_Data">Data22!$EQ$11:$EQ$19</definedName>
    <definedName name="A125913342L_Latest">Data22!$EQ$19</definedName>
    <definedName name="A125913346W">Data22!$FX$1:$FX$10,Data22!$FX$11:$FX$19</definedName>
    <definedName name="A125913346W_Data">Data22!$FX$11:$FX$19</definedName>
    <definedName name="A125913346W_Latest">Data22!$FX$19</definedName>
    <definedName name="A125913350L">Data21!$FJ$1:$FJ$10,Data21!$FJ$11:$FJ$19</definedName>
    <definedName name="A125913350L_Data">Data21!$FJ$11:$FJ$19</definedName>
    <definedName name="A125913350L_Latest">Data21!$FJ$19</definedName>
    <definedName name="A125913354W">Data21!$HX$1:$HX$10,Data21!$HX$11:$HX$19</definedName>
    <definedName name="A125913354W_Data">Data21!$HX$11:$HX$19</definedName>
    <definedName name="A125913354W_Latest">Data21!$HX$19</definedName>
    <definedName name="A125913358F">Data21!$EF$1:$EF$10,Data21!$EF$11:$EF$19</definedName>
    <definedName name="A125913358F_Data">Data21!$EF$11:$EF$19</definedName>
    <definedName name="A125913358F_Latest">Data21!$EF$19</definedName>
    <definedName name="A125913362W">Data21!$CY$1:$CY$10,Data21!$CY$11:$CY$19</definedName>
    <definedName name="A125913362W_Data">Data21!$CY$11:$CY$19</definedName>
    <definedName name="A125913362W_Latest">Data21!$CY$19</definedName>
    <definedName name="A125913366F">Data22!$AY$1:$AY$10,Data22!$AY$11:$AY$19</definedName>
    <definedName name="A125913366F_Data">Data22!$AY$11:$AY$19</definedName>
    <definedName name="A125913366F_Latest">Data22!$AY$19</definedName>
    <definedName name="A125913370W">Data22!$R$1:$R$10,Data22!$R$11:$R$19</definedName>
    <definedName name="A125913370W_Data">Data22!$R$11:$R$19</definedName>
    <definedName name="A125913370W_Latest">Data22!$R$19</definedName>
    <definedName name="A125913374F">Data22!$DM$1:$DM$10,Data22!$DM$11:$DM$19</definedName>
    <definedName name="A125913374F_Data">Data22!$DM$11:$DM$19</definedName>
    <definedName name="A125913374F_Latest">Data22!$DM$19</definedName>
    <definedName name="A125913378R">Data22!$HH$1:$HH$10,Data22!$HH$11:$HH$19</definedName>
    <definedName name="A125913378R_Data">Data22!$HH$11:$HH$19</definedName>
    <definedName name="A125913378R_Latest">Data22!$HH$19</definedName>
    <definedName name="A125913382F">Data22!$IO$1:$IO$10,Data22!$IO$11:$IO$19</definedName>
    <definedName name="A125913382F_Data">Data22!$IO$11:$IO$19</definedName>
    <definedName name="A125913382F_Latest">Data22!$IO$19</definedName>
    <definedName name="A125913386R">Data23!$AF$1:$AF$10,Data23!$AF$11:$AF$19</definedName>
    <definedName name="A125913386R_Data">Data23!$AF$11:$AF$19</definedName>
    <definedName name="A125913386R_Latest">Data23!$AF$19</definedName>
    <definedName name="A125913390F">Data21!$GT$1:$GT$10,Data21!$GT$11:$GT$19</definedName>
    <definedName name="A125913390F_Data">Data21!$GT$11:$GT$19</definedName>
    <definedName name="A125913390F_Latest">Data21!$GT$19</definedName>
    <definedName name="A125913394R">Data22!$CF$1:$CF$10,Data22!$CF$11:$CF$19</definedName>
    <definedName name="A125913394R_Data">Data22!$CF$11:$CF$19</definedName>
    <definedName name="A125913394R_Latest">Data22!$CF$19</definedName>
    <definedName name="A125913398X">Data22!$ET$1:$ET$10,Data22!$ET$11:$ET$19</definedName>
    <definedName name="A125913398X_Data">Data22!$ET$11:$ET$19</definedName>
    <definedName name="A125913398X_Latest">Data22!$ET$19</definedName>
    <definedName name="A125913402C">Data22!$GA$1:$GA$10,Data22!$GA$11:$GA$19</definedName>
    <definedName name="A125913402C_Data">Data22!$GA$11:$GA$19</definedName>
    <definedName name="A125913402C_Latest">Data22!$GA$19</definedName>
    <definedName name="A125913406L">Data21!$FM$1:$FM$10,Data21!$FM$11:$FM$19</definedName>
    <definedName name="A125913406L_Data">Data21!$FM$11:$FM$19</definedName>
    <definedName name="A125913406L_Latest">Data21!$FM$19</definedName>
    <definedName name="A125913410C">Data21!$IA$1:$IA$10,Data21!$IA$11:$IA$19</definedName>
    <definedName name="A125913410C_Data">Data21!$IA$11:$IA$19</definedName>
    <definedName name="A125913410C_Latest">Data21!$IA$19</definedName>
    <definedName name="A125913414L">Data21!$EI$1:$EI$10,Data21!$EI$11:$EI$19</definedName>
    <definedName name="A125913414L_Data">Data21!$EI$11:$EI$19</definedName>
    <definedName name="A125913414L_Latest">Data21!$EI$19</definedName>
    <definedName name="A125913418W">Data21!$DB$1:$DB$10,Data21!$DB$11:$DB$19</definedName>
    <definedName name="A125913418W_Data">Data21!$DB$11:$DB$19</definedName>
    <definedName name="A125913418W_Latest">Data21!$DB$19</definedName>
    <definedName name="A125913422L">Data22!$BB$1:$BB$10,Data22!$BB$11:$BB$19</definedName>
    <definedName name="A125913422L_Data">Data22!$BB$11:$BB$19</definedName>
    <definedName name="A125913422L_Latest">Data22!$BB$19</definedName>
    <definedName name="A125913426W">Data22!$U$1:$U$10,Data22!$U$11:$U$19</definedName>
    <definedName name="A125913426W_Data">Data22!$U$11:$U$19</definedName>
    <definedName name="A125913426W_Latest">Data22!$U$19</definedName>
    <definedName name="A125913430L">Data22!$DP$1:$DP$10,Data22!$DP$11:$DP$19</definedName>
    <definedName name="A125913430L_Data">Data22!$DP$11:$DP$19</definedName>
    <definedName name="A125913430L_Latest">Data22!$DP$19</definedName>
    <definedName name="A125913434W">Data22!$HK$1:$HK$10,Data22!$HK$11:$HK$19</definedName>
    <definedName name="A125913434W_Data">Data22!$HK$11:$HK$19</definedName>
    <definedName name="A125913434W_Latest">Data22!$HK$19</definedName>
    <definedName name="A125913438F">Data23!$B$1:$B$10,Data23!$B$11:$B$19</definedName>
    <definedName name="A125913438F_Data">Data23!$B$11:$B$19</definedName>
    <definedName name="A125913438F_Latest">Data23!$B$19</definedName>
    <definedName name="A125913442W">Data23!$AI$1:$AI$10,Data23!$AI$11:$AI$19</definedName>
    <definedName name="A125913442W_Data">Data23!$AI$11:$AI$19</definedName>
    <definedName name="A125913442W_Latest">Data23!$AI$19</definedName>
    <definedName name="A125913446F">Data21!$GW$1:$GW$10,Data21!$GW$11:$GW$19</definedName>
    <definedName name="A125913446F_Data">Data21!$GW$11:$GW$19</definedName>
    <definedName name="A125913446F_Latest">Data21!$GW$19</definedName>
    <definedName name="A125913450W">Data22!$CI$1:$CI$10,Data22!$CI$11:$CI$19</definedName>
    <definedName name="A125913450W_Data">Data22!$CI$11:$CI$19</definedName>
    <definedName name="A125913450W_Latest">Data22!$CI$19</definedName>
    <definedName name="A125913454F">Data22!$EW$1:$EW$10,Data22!$EW$11:$EW$19</definedName>
    <definedName name="A125913454F_Data">Data22!$EW$11:$EW$19</definedName>
    <definedName name="A125913454F_Latest">Data22!$EW$19</definedName>
    <definedName name="A125913458R">Data22!$GD$1:$GD$10,Data22!$GD$11:$GD$19</definedName>
    <definedName name="A125913458R_Data">Data22!$GD$11:$GD$19</definedName>
    <definedName name="A125913458R_Latest">Data22!$GD$19</definedName>
    <definedName name="A125913462F">Data21!$FP$1:$FP$10,Data21!$FP$11:$FP$19</definedName>
    <definedName name="A125913462F_Data">Data21!$FP$11:$FP$19</definedName>
    <definedName name="A125913462F_Latest">Data21!$FP$19</definedName>
    <definedName name="A125913466R">Data21!$ID$1:$ID$10,Data21!$ID$11:$ID$19</definedName>
    <definedName name="A125913466R_Data">Data21!$ID$11:$ID$19</definedName>
    <definedName name="A125913466R_Latest">Data21!$ID$19</definedName>
    <definedName name="A125913470F">Data21!$ER$1:$ER$10,Data21!$ER$11:$ER$19</definedName>
    <definedName name="A125913470F_Data">Data21!$ER$11:$ER$19</definedName>
    <definedName name="A125913470F_Latest">Data21!$ER$19</definedName>
    <definedName name="A125913474R">Data21!$DK$1:$DK$10,Data21!$DK$11:$DK$19</definedName>
    <definedName name="A125913474R_Data">Data21!$DK$11:$DK$19</definedName>
    <definedName name="A125913474R_Latest">Data21!$DK$19</definedName>
    <definedName name="A125913478X">Data22!$BK$1:$BK$10,Data22!$BK$11:$BK$19</definedName>
    <definedName name="A125913478X_Data">Data22!$BK$11:$BK$19</definedName>
    <definedName name="A125913478X_Latest">Data22!$BK$19</definedName>
    <definedName name="A125913482R">Data22!$AD$1:$AD$10,Data22!$AD$11:$AD$19</definedName>
    <definedName name="A125913482R_Data">Data22!$AD$11:$AD$19</definedName>
    <definedName name="A125913482R_Latest">Data22!$AD$19</definedName>
    <definedName name="A125913486X">Data22!$DY$1:$DY$10,Data22!$DY$11:$DY$19</definedName>
    <definedName name="A125913486X_Data">Data22!$DY$11:$DY$19</definedName>
    <definedName name="A125913486X_Latest">Data22!$DY$19</definedName>
    <definedName name="A125913490R">Data22!$HT$1:$HT$10,Data22!$HT$11:$HT$19</definedName>
    <definedName name="A125913490R_Data">Data22!$HT$11:$HT$19</definedName>
    <definedName name="A125913490R_Latest">Data22!$HT$19</definedName>
    <definedName name="A125913494X">Data23!$K$1:$K$10,Data23!$K$11:$K$19</definedName>
    <definedName name="A125913494X_Data">Data23!$K$11:$K$19</definedName>
    <definedName name="A125913494X_Latest">Data23!$K$19</definedName>
    <definedName name="A125913498J">Data23!$AR$1:$AR$10,Data23!$AR$11:$AR$19</definedName>
    <definedName name="A125913498J_Data">Data23!$AR$11:$AR$19</definedName>
    <definedName name="A125913498J_Latest">Data23!$AR$19</definedName>
    <definedName name="A125913502L">Data21!$HF$1:$HF$10,Data21!$HF$11:$HF$19</definedName>
    <definedName name="A125913502L_Data">Data21!$HF$11:$HF$19</definedName>
    <definedName name="A125913502L_Latest">Data21!$HF$19</definedName>
    <definedName name="A125913506W">Data22!$CR$1:$CR$10,Data22!$CR$11:$CR$19</definedName>
    <definedName name="A125913506W_Data">Data22!$CR$11:$CR$19</definedName>
    <definedName name="A125913506W_Latest">Data22!$CR$19</definedName>
    <definedName name="A125913510L">Data22!$FF$1:$FF$10,Data22!$FF$11:$FF$19</definedName>
    <definedName name="A125913510L_Data">Data22!$FF$11:$FF$19</definedName>
    <definedName name="A125913510L_Latest">Data22!$FF$19</definedName>
    <definedName name="A125913514W">Data22!$GM$1:$GM$10,Data22!$GM$11:$GM$19</definedName>
    <definedName name="A125913514W_Data">Data22!$GM$11:$GM$19</definedName>
    <definedName name="A125913514W_Latest">Data22!$GM$19</definedName>
    <definedName name="A125913518F">Data21!$FY$1:$FY$10,Data21!$FY$11:$FY$19</definedName>
    <definedName name="A125913518F_Data">Data21!$FY$11:$FY$19</definedName>
    <definedName name="A125913518F_Latest">Data21!$FY$19</definedName>
    <definedName name="A125913522W">Data21!$IM$1:$IM$10,Data21!$IM$11:$IM$19</definedName>
    <definedName name="A125913522W_Data">Data21!$IM$11:$IM$19</definedName>
    <definedName name="A125913522W_Latest">Data21!$IM$19</definedName>
    <definedName name="A125913526F">Data21!$DQ$1:$DQ$10,Data21!$DQ$11:$DQ$19</definedName>
    <definedName name="A125913526F_Data">Data21!$DQ$11:$DQ$19</definedName>
    <definedName name="A125913526F_Latest">Data21!$DQ$19</definedName>
    <definedName name="A125913530W">Data21!$CJ$1:$CJ$10,Data21!$CJ$11:$CJ$19</definedName>
    <definedName name="A125913530W_Data">Data21!$CJ$11:$CJ$19</definedName>
    <definedName name="A125913530W_Latest">Data21!$CJ$19</definedName>
    <definedName name="A125913534F">Data22!$AJ$1:$AJ$10,Data22!$AJ$11:$AJ$19</definedName>
    <definedName name="A125913534F_Data">Data22!$AJ$11:$AJ$19</definedName>
    <definedName name="A125913534F_Latest">Data22!$AJ$19</definedName>
    <definedName name="A125913538R">Data22!$C$1:$C$10,Data22!$C$11:$C$19</definedName>
    <definedName name="A125913538R_Data">Data22!$C$11:$C$19</definedName>
    <definedName name="A125913538R_Latest">Data22!$C$19</definedName>
    <definedName name="A125913542F">Data22!$CX$1:$CX$10,Data22!$CX$11:$CX$19</definedName>
    <definedName name="A125913542F_Data">Data22!$CX$11:$CX$19</definedName>
    <definedName name="A125913542F_Latest">Data22!$CX$19</definedName>
    <definedName name="A125913546R">Data22!$GS$1:$GS$10,Data22!$GS$11:$GS$19</definedName>
    <definedName name="A125913546R_Data">Data22!$GS$11:$GS$19</definedName>
    <definedName name="A125913546R_Latest">Data22!$GS$19</definedName>
    <definedName name="A125913550F">Data22!$HZ$1:$HZ$10,Data22!$HZ$11:$HZ$19</definedName>
    <definedName name="A125913550F_Data">Data22!$HZ$11:$HZ$19</definedName>
    <definedName name="A125913550F_Latest">Data22!$HZ$19</definedName>
    <definedName name="A125913554R">Data23!$Q$1:$Q$10,Data23!$Q$11:$Q$19</definedName>
    <definedName name="A125913554R_Data">Data23!$Q$11:$Q$19</definedName>
    <definedName name="A125913554R_Latest">Data23!$Q$19</definedName>
    <definedName name="A125913558X">Data21!$GE$1:$GE$10,Data21!$GE$11:$GE$19</definedName>
    <definedName name="A125913558X_Data">Data21!$GE$11:$GE$19</definedName>
    <definedName name="A125913558X_Latest">Data21!$GE$19</definedName>
    <definedName name="A125913562R">Data22!$BQ$1:$BQ$10,Data22!$BQ$11:$BQ$19</definedName>
    <definedName name="A125913562R_Data">Data22!$BQ$11:$BQ$19</definedName>
    <definedName name="A125913562R_Latest">Data22!$BQ$19</definedName>
    <definedName name="A125913566X">Data22!$EE$1:$EE$10,Data22!$EE$11:$EE$19</definedName>
    <definedName name="A125913566X_Data">Data22!$EE$11:$EE$19</definedName>
    <definedName name="A125913566X_Latest">Data22!$EE$19</definedName>
    <definedName name="A125913570R">Data22!$FL$1:$FL$10,Data22!$FL$11:$FL$19</definedName>
    <definedName name="A125913570R_Data">Data22!$FL$11:$FL$19</definedName>
    <definedName name="A125913570R_Latest">Data22!$FL$19</definedName>
    <definedName name="A125913574X">Data21!$EX$1:$EX$10,Data21!$EX$11:$EX$19</definedName>
    <definedName name="A125913574X_Data">Data21!$EX$11:$EX$19</definedName>
    <definedName name="A125913574X_Latest">Data21!$EX$19</definedName>
    <definedName name="A125913578J">Data21!$HL$1:$HL$10,Data21!$HL$11:$HL$19</definedName>
    <definedName name="A125913578J_Data">Data21!$HL$11:$HL$19</definedName>
    <definedName name="A125913578J_Latest">Data21!$HL$19</definedName>
    <definedName name="A125913582X">Data21!$DW$1:$DW$10,Data21!$DW$11:$DW$19</definedName>
    <definedName name="A125913582X_Data">Data21!$DW$11:$DW$19</definedName>
    <definedName name="A125913582X_Latest">Data21!$DW$19</definedName>
    <definedName name="A125913586J">Data21!$CP$1:$CP$10,Data21!$CP$11:$CP$19</definedName>
    <definedName name="A125913586J_Data">Data21!$CP$11:$CP$19</definedName>
    <definedName name="A125913586J_Latest">Data21!$CP$19</definedName>
    <definedName name="A125913590X">Data22!$AP$1:$AP$10,Data22!$AP$11:$AP$19</definedName>
    <definedName name="A125913590X_Data">Data22!$AP$11:$AP$19</definedName>
    <definedName name="A125913590X_Latest">Data22!$AP$19</definedName>
    <definedName name="A125913594J">Data22!$I$1:$I$10,Data22!$I$11:$I$19</definedName>
    <definedName name="A125913594J_Data">Data22!$I$11:$I$19</definedName>
    <definedName name="A125913594J_Latest">Data22!$I$19</definedName>
    <definedName name="A125913598T">Data22!$DD$1:$DD$10,Data22!$DD$11:$DD$19</definedName>
    <definedName name="A125913598T_Data">Data22!$DD$11:$DD$19</definedName>
    <definedName name="A125913598T_Latest">Data22!$DD$19</definedName>
    <definedName name="A125913602W">Data22!$GY$1:$GY$10,Data22!$GY$11:$GY$19</definedName>
    <definedName name="A125913602W_Data">Data22!$GY$11:$GY$19</definedName>
    <definedName name="A125913602W_Latest">Data22!$GY$19</definedName>
    <definedName name="A125913606F">Data22!$IF$1:$IF$10,Data22!$IF$11:$IF$19</definedName>
    <definedName name="A125913606F_Data">Data22!$IF$11:$IF$19</definedName>
    <definedName name="A125913606F_Latest">Data22!$IF$19</definedName>
    <definedName name="A125913610W">Data23!$W$1:$W$10,Data23!$W$11:$W$19</definedName>
    <definedName name="A125913610W_Data">Data23!$W$11:$W$19</definedName>
    <definedName name="A125913610W_Latest">Data23!$W$19</definedName>
    <definedName name="A125913614F">Data21!$GK$1:$GK$10,Data21!$GK$11:$GK$19</definedName>
    <definedName name="A125913614F_Data">Data21!$GK$11:$GK$19</definedName>
    <definedName name="A125913614F_Latest">Data21!$GK$19</definedName>
    <definedName name="A125913618R">Data22!$BW$1:$BW$10,Data22!$BW$11:$BW$19</definedName>
    <definedName name="A125913618R_Data">Data22!$BW$11:$BW$19</definedName>
    <definedName name="A125913618R_Latest">Data22!$BW$19</definedName>
    <definedName name="A125913622F">Data22!$EK$1:$EK$10,Data22!$EK$11:$EK$19</definedName>
    <definedName name="A125913622F_Data">Data22!$EK$11:$EK$19</definedName>
    <definedName name="A125913622F_Latest">Data22!$EK$19</definedName>
    <definedName name="A125913626R">Data22!$FR$1:$FR$10,Data22!$FR$11:$FR$19</definedName>
    <definedName name="A125913626R_Data">Data22!$FR$11:$FR$19</definedName>
    <definedName name="A125913626R_Latest">Data22!$FR$19</definedName>
    <definedName name="A125913630F">Data21!$FD$1:$FD$10,Data21!$FD$11:$FD$19</definedName>
    <definedName name="A125913630F_Data">Data21!$FD$11:$FD$19</definedName>
    <definedName name="A125913630F_Latest">Data21!$FD$19</definedName>
    <definedName name="A125913634R">Data21!$HR$1:$HR$10,Data21!$HR$11:$HR$19</definedName>
    <definedName name="A125913634R_Data">Data21!$HR$11:$HR$19</definedName>
    <definedName name="A125913634R_Latest">Data21!$HR$19</definedName>
    <definedName name="A125913638X">Data21!$DZ$1:$DZ$10,Data21!$DZ$11:$DZ$19</definedName>
    <definedName name="A125913638X_Data">Data21!$DZ$11:$DZ$19</definedName>
    <definedName name="A125913638X_Latest">Data21!$DZ$19</definedName>
    <definedName name="A125913642R">Data21!$CS$1:$CS$10,Data21!$CS$11:$CS$19</definedName>
    <definedName name="A125913642R_Data">Data21!$CS$11:$CS$19</definedName>
    <definedName name="A125913642R_Latest">Data21!$CS$19</definedName>
    <definedName name="A125913646X">Data22!$AS$1:$AS$10,Data22!$AS$11:$AS$19</definedName>
    <definedName name="A125913646X_Data">Data22!$AS$11:$AS$19</definedName>
    <definedName name="A125913646X_Latest">Data22!$AS$19</definedName>
    <definedName name="A125913650R">Data22!$L$1:$L$10,Data22!$L$11:$L$19</definedName>
    <definedName name="A125913650R_Data">Data22!$L$11:$L$19</definedName>
    <definedName name="A125913650R_Latest">Data22!$L$19</definedName>
    <definedName name="A125913654X">Data22!$DG$1:$DG$10,Data22!$DG$11:$DG$19</definedName>
    <definedName name="A125913654X_Data">Data22!$DG$11:$DG$19</definedName>
    <definedName name="A125913654X_Latest">Data22!$DG$19</definedName>
    <definedName name="A125913658J">Data22!$HB$1:$HB$10,Data22!$HB$11:$HB$19</definedName>
    <definedName name="A125913658J_Data">Data22!$HB$11:$HB$19</definedName>
    <definedName name="A125913658J_Latest">Data22!$HB$19</definedName>
    <definedName name="A125913662X">Data22!$II$1:$II$10,Data22!$II$11:$II$19</definedName>
    <definedName name="A125913662X_Data">Data22!$II$11:$II$19</definedName>
    <definedName name="A125913662X_Latest">Data22!$II$19</definedName>
    <definedName name="A125913666J">Data23!$Z$1:$Z$10,Data23!$Z$11:$Z$19</definedName>
    <definedName name="A125913666J_Data">Data23!$Z$11:$Z$19</definedName>
    <definedName name="A125913666J_Latest">Data23!$Z$19</definedName>
    <definedName name="A125913670X">Data21!$GN$1:$GN$10,Data21!$GN$11:$GN$19</definedName>
    <definedName name="A125913670X_Data">Data21!$GN$11:$GN$19</definedName>
    <definedName name="A125913670X_Latest">Data21!$GN$19</definedName>
    <definedName name="A125913674J">Data22!$BZ$1:$BZ$10,Data22!$BZ$11:$BZ$19</definedName>
    <definedName name="A125913674J_Data">Data22!$BZ$11:$BZ$19</definedName>
    <definedName name="A125913674J_Latest">Data22!$BZ$19</definedName>
    <definedName name="A125913678T">Data22!$EN$1:$EN$10,Data22!$EN$11:$EN$19</definedName>
    <definedName name="A125913678T_Data">Data22!$EN$11:$EN$19</definedName>
    <definedName name="A125913678T_Latest">Data22!$EN$19</definedName>
    <definedName name="A125913682J">Data22!$FU$1:$FU$10,Data22!$FU$11:$FU$19</definedName>
    <definedName name="A125913682J_Data">Data22!$FU$11:$FU$19</definedName>
    <definedName name="A125913682J_Latest">Data22!$FU$19</definedName>
    <definedName name="A125913686T">Data21!$FG$1:$FG$10,Data21!$FG$11:$FG$19</definedName>
    <definedName name="A125913686T_Data">Data21!$FG$11:$FG$19</definedName>
    <definedName name="A125913686T_Latest">Data21!$FG$19</definedName>
    <definedName name="A125913690J">Data21!$HU$1:$HU$10,Data21!$HU$11:$HU$19</definedName>
    <definedName name="A125913690J_Data">Data21!$HU$11:$HU$19</definedName>
    <definedName name="A125913690J_Latest">Data21!$HU$19</definedName>
    <definedName name="A125913694T">Data21!$EO$1:$EO$10,Data21!$EO$11:$EO$19</definedName>
    <definedName name="A125913694T_Data">Data21!$EO$11:$EO$19</definedName>
    <definedName name="A125913694T_Latest">Data21!$EO$19</definedName>
    <definedName name="A125913698A">Data21!$DH$1:$DH$10,Data21!$DH$11:$DH$19</definedName>
    <definedName name="A125913698A_Data">Data21!$DH$11:$DH$19</definedName>
    <definedName name="A125913698A_Latest">Data21!$DH$19</definedName>
    <definedName name="A125913702F">Data22!$BH$1:$BH$10,Data22!$BH$11:$BH$19</definedName>
    <definedName name="A125913702F_Data">Data22!$BH$11:$BH$19</definedName>
    <definedName name="A125913702F_Latest">Data22!$BH$19</definedName>
    <definedName name="A125913706R">Data22!$AA$1:$AA$10,Data22!$AA$11:$AA$19</definedName>
    <definedName name="A125913706R_Data">Data22!$AA$11:$AA$19</definedName>
    <definedName name="A125913706R_Latest">Data22!$AA$19</definedName>
    <definedName name="A125913710F">Data22!$DV$1:$DV$10,Data22!$DV$11:$DV$19</definedName>
    <definedName name="A125913710F_Data">Data22!$DV$11:$DV$19</definedName>
    <definedName name="A125913710F_Latest">Data22!$DV$19</definedName>
    <definedName name="A125913714R">Data22!$HQ$1:$HQ$10,Data22!$HQ$11:$HQ$19</definedName>
    <definedName name="A125913714R_Data">Data22!$HQ$11:$HQ$19</definedName>
    <definedName name="A125913714R_Latest">Data22!$HQ$19</definedName>
    <definedName name="A125913718X">Data23!$H$1:$H$10,Data23!$H$11:$H$19</definedName>
    <definedName name="A125913718X_Data">Data23!$H$11:$H$19</definedName>
    <definedName name="A125913718X_Latest">Data23!$H$19</definedName>
    <definedName name="A125913722R">Data23!$AO$1:$AO$10,Data23!$AO$11:$AO$19</definedName>
    <definedName name="A125913722R_Data">Data23!$AO$11:$AO$19</definedName>
    <definedName name="A125913722R_Latest">Data23!$AO$19</definedName>
    <definedName name="A125913726X">Data21!$HC$1:$HC$10,Data21!$HC$11:$HC$19</definedName>
    <definedName name="A125913726X_Data">Data21!$HC$11:$HC$19</definedName>
    <definedName name="A125913726X_Latest">Data21!$HC$19</definedName>
    <definedName name="A125913730R">Data22!$CO$1:$CO$10,Data22!$CO$11:$CO$19</definedName>
    <definedName name="A125913730R_Data">Data22!$CO$11:$CO$19</definedName>
    <definedName name="A125913730R_Latest">Data22!$CO$19</definedName>
    <definedName name="A125913734X">Data22!$FC$1:$FC$10,Data22!$FC$11:$FC$19</definedName>
    <definedName name="A125913734X_Data">Data22!$FC$11:$FC$19</definedName>
    <definedName name="A125913734X_Latest">Data22!$FC$19</definedName>
    <definedName name="A125913738J">Data22!$GJ$1:$GJ$10,Data22!$GJ$11:$GJ$19</definedName>
    <definedName name="A125913738J_Data">Data22!$GJ$11:$GJ$19</definedName>
    <definedName name="A125913738J_Latest">Data22!$GJ$19</definedName>
    <definedName name="A125913742X">Data21!$FV$1:$FV$10,Data21!$FV$11:$FV$19</definedName>
    <definedName name="A125913742X_Data">Data21!$FV$11:$FV$19</definedName>
    <definedName name="A125913742X_Latest">Data21!$FV$19</definedName>
    <definedName name="A125913746J">Data21!$IJ$1:$IJ$10,Data21!$IJ$11:$IJ$19</definedName>
    <definedName name="A125913746J_Data">Data21!$IJ$11:$IJ$19</definedName>
    <definedName name="A125913746J_Latest">Data21!$IJ$19</definedName>
    <definedName name="A125913750X">Data21!$DN$1:$DN$10,Data21!$DN$11:$DN$19</definedName>
    <definedName name="A125913750X_Data">Data21!$DN$11:$DN$19</definedName>
    <definedName name="A125913750X_Latest">Data21!$DN$19</definedName>
    <definedName name="A125913754J">Data21!$CG$1:$CG$10,Data21!$CG$11:$CG$19</definedName>
    <definedName name="A125913754J_Data">Data21!$CG$11:$CG$19</definedName>
    <definedName name="A125913754J_Latest">Data21!$CG$19</definedName>
    <definedName name="A125913758T">Data22!$AG$1:$AG$10,Data22!$AG$11:$AG$19</definedName>
    <definedName name="A125913758T_Data">Data22!$AG$11:$AG$19</definedName>
    <definedName name="A125913758T_Latest">Data22!$AG$19</definedName>
    <definedName name="A125913762J">Data21!$IP$1:$IP$10,Data21!$IP$11:$IP$19</definedName>
    <definedName name="A125913762J_Data">Data21!$IP$11:$IP$19</definedName>
    <definedName name="A125913762J_Latest">Data21!$IP$19</definedName>
    <definedName name="A125913766T">Data22!$CU$1:$CU$10,Data22!$CU$11:$CU$19</definedName>
    <definedName name="A125913766T_Data">Data22!$CU$11:$CU$19</definedName>
    <definedName name="A125913766T_Latest">Data22!$CU$19</definedName>
    <definedName name="A125913770J">Data22!$GP$1:$GP$10,Data22!$GP$11:$GP$19</definedName>
    <definedName name="A125913770J_Data">Data22!$GP$11:$GP$19</definedName>
    <definedName name="A125913770J_Latest">Data22!$GP$19</definedName>
    <definedName name="A125913774T">Data22!$HW$1:$HW$10,Data22!$HW$11:$HW$19</definedName>
    <definedName name="A125913774T_Data">Data22!$HW$11:$HW$19</definedName>
    <definedName name="A125913774T_Latest">Data22!$HW$19</definedName>
    <definedName name="A125913778A">Data23!$N$1:$N$10,Data23!$N$11:$N$19</definedName>
    <definedName name="A125913778A_Data">Data23!$N$11:$N$19</definedName>
    <definedName name="A125913778A_Latest">Data23!$N$19</definedName>
    <definedName name="A125913782T">Data21!$GB$1:$GB$10,Data21!$GB$11:$GB$19</definedName>
    <definedName name="A125913782T_Data">Data21!$GB$11:$GB$19</definedName>
    <definedName name="A125913782T_Latest">Data21!$GB$19</definedName>
    <definedName name="A125913786A">Data22!$BN$1:$BN$10,Data22!$BN$11:$BN$19</definedName>
    <definedName name="A125913786A_Data">Data22!$BN$11:$BN$19</definedName>
    <definedName name="A125913786A_Latest">Data22!$BN$19</definedName>
    <definedName name="A125913790T">Data22!$EB$1:$EB$10,Data22!$EB$11:$EB$19</definedName>
    <definedName name="A125913790T_Data">Data22!$EB$11:$EB$19</definedName>
    <definedName name="A125913790T_Latest">Data22!$EB$19</definedName>
    <definedName name="A125913794A">Data22!$FI$1:$FI$10,Data22!$FI$11:$FI$19</definedName>
    <definedName name="A125913794A_Data">Data22!$FI$11:$FI$19</definedName>
    <definedName name="A125913794A_Latest">Data22!$FI$19</definedName>
    <definedName name="A125913798K">Data21!$EU$1:$EU$10,Data21!$EU$11:$EU$19</definedName>
    <definedName name="A125913798K_Data">Data21!$EU$11:$EU$19</definedName>
    <definedName name="A125913798K_Latest">Data21!$EU$19</definedName>
    <definedName name="A125913802R">Data21!$HI$1:$HI$10,Data21!$HI$11:$HI$19</definedName>
    <definedName name="A125913802R_Data">Data21!$HI$11:$HI$19</definedName>
    <definedName name="A125913802R_Latest">Data21!$HI$19</definedName>
    <definedName name="A125913806X">Data23!$CZ$1:$CZ$10,Data23!$CZ$11:$CZ$19</definedName>
    <definedName name="A125913806X_Data">Data23!$CZ$11:$CZ$19</definedName>
    <definedName name="A125913806X_Latest">Data23!$CZ$19</definedName>
    <definedName name="A125913810R">Data23!$BS$1:$BS$10,Data23!$BS$11:$BS$19</definedName>
    <definedName name="A125913810R_Data">Data23!$BS$11:$BS$19</definedName>
    <definedName name="A125913810R_Latest">Data23!$BS$19</definedName>
    <definedName name="A125913814X">Data24!$S$1:$S$10,Data24!$S$11:$S$19</definedName>
    <definedName name="A125913814X_Data">Data24!$S$11:$S$19</definedName>
    <definedName name="A125913814X_Latest">Data24!$S$19</definedName>
    <definedName name="A125913818J">Data23!$IB$1:$IB$10,Data23!$IB$11:$IB$19</definedName>
    <definedName name="A125913818J_Data">Data23!$IB$11:$IB$19</definedName>
    <definedName name="A125913818J_Latest">Data23!$IB$19</definedName>
    <definedName name="A125913822X">Data24!$CG$1:$CG$10,Data24!$CG$11:$CG$19</definedName>
    <definedName name="A125913822X_Data">Data24!$CG$11:$CG$19</definedName>
    <definedName name="A125913822X_Latest">Data24!$CG$19</definedName>
    <definedName name="A125913826J">Data24!$GB$1:$GB$10,Data24!$GB$11:$GB$19</definedName>
    <definedName name="A125913826J_Data">Data24!$GB$11:$GB$19</definedName>
    <definedName name="A125913826J_Latest">Data24!$GB$19</definedName>
    <definedName name="A125913830X">Data24!$HI$1:$HI$10,Data24!$HI$11:$HI$19</definedName>
    <definedName name="A125913830X_Data">Data24!$HI$11:$HI$19</definedName>
    <definedName name="A125913830X_Latest">Data24!$HI$19</definedName>
    <definedName name="A125913834J">Data24!$IP$1:$IP$10,Data24!$IP$11:$IP$19</definedName>
    <definedName name="A125913834J_Data">Data24!$IP$11:$IP$19</definedName>
    <definedName name="A125913834J_Latest">Data24!$IP$19</definedName>
    <definedName name="A125913838T">Data23!$FN$1:$FN$10,Data23!$FN$11:$FN$19</definedName>
    <definedName name="A125913838T_Data">Data23!$FN$11:$FN$19</definedName>
    <definedName name="A125913838T_Latest">Data23!$FN$19</definedName>
    <definedName name="A125913842J">Data24!$AZ$1:$AZ$10,Data24!$AZ$11:$AZ$19</definedName>
    <definedName name="A125913842J_Data">Data24!$AZ$11:$AZ$19</definedName>
    <definedName name="A125913842J_Latest">Data24!$AZ$19</definedName>
    <definedName name="A125913846T">Data24!$DN$1:$DN$10,Data24!$DN$11:$DN$19</definedName>
    <definedName name="A125913846T_Data">Data24!$DN$11:$DN$19</definedName>
    <definedName name="A125913846T_Latest">Data24!$DN$19</definedName>
    <definedName name="A125913850J">Data24!$EU$1:$EU$10,Data24!$EU$11:$EU$19</definedName>
    <definedName name="A125913850J_Data">Data24!$EU$11:$EU$19</definedName>
    <definedName name="A125913850J_Latest">Data24!$EU$19</definedName>
    <definedName name="A125913854T">Data23!$EG$1:$EG$10,Data23!$EG$11:$EG$19</definedName>
    <definedName name="A125913854T_Data">Data23!$EG$11:$EG$19</definedName>
    <definedName name="A125913854T_Latest">Data23!$EG$19</definedName>
    <definedName name="A125913858A">Data23!$GU$1:$GU$10,Data23!$GU$11:$GU$19</definedName>
    <definedName name="A125913858A_Data">Data23!$GU$11:$GU$19</definedName>
    <definedName name="A125913858A_Latest">Data23!$GU$19</definedName>
    <definedName name="A125913862T">Data23!$CH$1:$CH$10,Data23!$CH$11:$CH$19</definedName>
    <definedName name="A125913862T_Data">Data23!$CH$11:$CH$19</definedName>
    <definedName name="A125913862T_Latest">Data23!$CH$19</definedName>
    <definedName name="A125913866A">Data23!$BA$1:$BA$10,Data23!$BA$11:$BA$19</definedName>
    <definedName name="A125913866A_Data">Data23!$BA$11:$BA$19</definedName>
    <definedName name="A125913866A_Latest">Data23!$BA$19</definedName>
    <definedName name="A125913870T">Data23!$IQ$1:$IQ$10,Data23!$IQ$11:$IQ$19</definedName>
    <definedName name="A125913870T_Data">Data23!$IQ$11:$IQ$19</definedName>
    <definedName name="A125913870T_Latest">Data23!$IQ$19</definedName>
    <definedName name="A125913874A">Data23!$HJ$1:$HJ$10,Data23!$HJ$11:$HJ$19</definedName>
    <definedName name="A125913874A_Data">Data23!$HJ$11:$HJ$19</definedName>
    <definedName name="A125913874A_Latest">Data23!$HJ$19</definedName>
    <definedName name="A125913878K">Data24!$BO$1:$BO$10,Data24!$BO$11:$BO$19</definedName>
    <definedName name="A125913878K_Data">Data24!$BO$11:$BO$19</definedName>
    <definedName name="A125913878K_Latest">Data24!$BO$19</definedName>
    <definedName name="A125913882A">Data24!$FJ$1:$FJ$10,Data24!$FJ$11:$FJ$19</definedName>
    <definedName name="A125913882A_Data">Data24!$FJ$11:$FJ$19</definedName>
    <definedName name="A125913882A_Latest">Data24!$FJ$19</definedName>
    <definedName name="A125913886K">Data24!$GQ$1:$GQ$10,Data24!$GQ$11:$GQ$19</definedName>
    <definedName name="A125913886K_Data">Data24!$GQ$11:$GQ$19</definedName>
    <definedName name="A125913886K_Latest">Data24!$GQ$19</definedName>
    <definedName name="A125913890A">Data24!$HX$1:$HX$10,Data24!$HX$11:$HX$19</definedName>
    <definedName name="A125913890A_Data">Data24!$HX$11:$HX$19</definedName>
    <definedName name="A125913890A_Latest">Data24!$HX$19</definedName>
    <definedName name="A125913894K">Data23!$EV$1:$EV$10,Data23!$EV$11:$EV$19</definedName>
    <definedName name="A125913894K_Data">Data23!$EV$11:$EV$19</definedName>
    <definedName name="A125913894K_Latest">Data23!$EV$19</definedName>
    <definedName name="A125913898V">Data24!$AH$1:$AH$10,Data24!$AH$11:$AH$19</definedName>
    <definedName name="A125913898V_Data">Data24!$AH$11:$AH$19</definedName>
    <definedName name="A125913898V_Latest">Data24!$AH$19</definedName>
    <definedName name="A125913902X">Data24!$CV$1:$CV$10,Data24!$CV$11:$CV$19</definedName>
    <definedName name="A125913902X_Data">Data24!$CV$11:$CV$19</definedName>
    <definedName name="A125913902X_Latest">Data24!$CV$19</definedName>
    <definedName name="A125913906J">Data24!$EC$1:$EC$10,Data24!$EC$11:$EC$19</definedName>
    <definedName name="A125913906J_Data">Data24!$EC$11:$EC$19</definedName>
    <definedName name="A125913906J_Latest">Data24!$EC$19</definedName>
    <definedName name="A125913910X">Data23!$DO$1:$DO$10,Data23!$DO$11:$DO$19</definedName>
    <definedName name="A125913910X_Data">Data23!$DO$11:$DO$19</definedName>
    <definedName name="A125913910X_Latest">Data23!$DO$19</definedName>
    <definedName name="A125913914J">Data23!$GC$1:$GC$10,Data23!$GC$11:$GC$19</definedName>
    <definedName name="A125913914J_Data">Data23!$GC$11:$GC$19</definedName>
    <definedName name="A125913914J_Latest">Data23!$GC$19</definedName>
    <definedName name="A125913918T">Data23!$CQ$1:$CQ$10,Data23!$CQ$11:$CQ$19</definedName>
    <definedName name="A125913918T_Data">Data23!$CQ$11:$CQ$19</definedName>
    <definedName name="A125913918T_Latest">Data23!$CQ$19</definedName>
    <definedName name="A125913922J">Data23!$BJ$1:$BJ$10,Data23!$BJ$11:$BJ$19</definedName>
    <definedName name="A125913922J_Data">Data23!$BJ$11:$BJ$19</definedName>
    <definedName name="A125913922J_Latest">Data23!$BJ$19</definedName>
    <definedName name="A125913926T">Data24!$J$1:$J$10,Data24!$J$11:$J$19</definedName>
    <definedName name="A125913926T_Data">Data24!$J$11:$J$19</definedName>
    <definedName name="A125913926T_Latest">Data24!$J$19</definedName>
    <definedName name="A125913930J">Data23!$HS$1:$HS$10,Data23!$HS$11:$HS$19</definedName>
    <definedName name="A125913930J_Data">Data23!$HS$11:$HS$19</definedName>
    <definedName name="A125913930J_Latest">Data23!$HS$19</definedName>
    <definedName name="A125913934T">Data24!$BX$1:$BX$10,Data24!$BX$11:$BX$19</definedName>
    <definedName name="A125913934T_Data">Data24!$BX$11:$BX$19</definedName>
    <definedName name="A125913934T_Latest">Data24!$BX$19</definedName>
    <definedName name="A125913938A">Data24!$FS$1:$FS$10,Data24!$FS$11:$FS$19</definedName>
    <definedName name="A125913938A_Data">Data24!$FS$11:$FS$19</definedName>
    <definedName name="A125913938A_Latest">Data24!$FS$19</definedName>
    <definedName name="A125913942T">Data24!$GZ$1:$GZ$10,Data24!$GZ$11:$GZ$19</definedName>
    <definedName name="A125913942T_Data">Data24!$GZ$11:$GZ$19</definedName>
    <definedName name="A125913942T_Latest">Data24!$GZ$19</definedName>
    <definedName name="A125913946A">Data24!$IG$1:$IG$10,Data24!$IG$11:$IG$19</definedName>
    <definedName name="A125913946A_Data">Data24!$IG$11:$IG$19</definedName>
    <definedName name="A125913946A_Latest">Data24!$IG$19</definedName>
    <definedName name="A125913950T">Data23!$FE$1:$FE$10,Data23!$FE$11:$FE$19</definedName>
    <definedName name="A125913950T_Data">Data23!$FE$11:$FE$19</definedName>
    <definedName name="A125913950T_Latest">Data23!$FE$19</definedName>
    <definedName name="A125913954A">Data24!$AQ$1:$AQ$10,Data24!$AQ$11:$AQ$19</definedName>
    <definedName name="A125913954A_Data">Data24!$AQ$11:$AQ$19</definedName>
    <definedName name="A125913954A_Latest">Data24!$AQ$19</definedName>
    <definedName name="A125913958K">Data24!$DE$1:$DE$10,Data24!$DE$11:$DE$19</definedName>
    <definedName name="A125913958K_Data">Data24!$DE$11:$DE$19</definedName>
    <definedName name="A125913958K_Latest">Data24!$DE$19</definedName>
    <definedName name="A125913962A">Data24!$EL$1:$EL$10,Data24!$EL$11:$EL$19</definedName>
    <definedName name="A125913962A_Data">Data24!$EL$11:$EL$19</definedName>
    <definedName name="A125913962A_Latest">Data24!$EL$19</definedName>
    <definedName name="A125913966K">Data23!$DX$1:$DX$10,Data23!$DX$11:$DX$19</definedName>
    <definedName name="A125913966K_Data">Data23!$DX$11:$DX$19</definedName>
    <definedName name="A125913966K_Latest">Data23!$DX$19</definedName>
    <definedName name="A125913970A">Data23!$GL$1:$GL$10,Data23!$GL$11:$GL$19</definedName>
    <definedName name="A125913970A_Data">Data23!$GL$11:$GL$19</definedName>
    <definedName name="A125913970A_Latest">Data23!$GL$19</definedName>
    <definedName name="A125913974K">Data23!$CT$1:$CT$10,Data23!$CT$11:$CT$19</definedName>
    <definedName name="A125913974K_Data">Data23!$CT$11:$CT$19</definedName>
    <definedName name="A125913974K_Latest">Data23!$CT$19</definedName>
    <definedName name="A125913978V">Data23!$BM$1:$BM$10,Data23!$BM$11:$BM$19</definedName>
    <definedName name="A125913978V_Data">Data23!$BM$11:$BM$19</definedName>
    <definedName name="A125913978V_Latest">Data23!$BM$19</definedName>
    <definedName name="A125913982K">Data24!$M$1:$M$10,Data24!$M$11:$M$19</definedName>
    <definedName name="A125913982K_Data">Data24!$M$11:$M$19</definedName>
    <definedName name="A125913982K_Latest">Data24!$M$19</definedName>
    <definedName name="A125913986V">Data23!$HV$1:$HV$10,Data23!$HV$11:$HV$19</definedName>
    <definedName name="A125913986V_Data">Data23!$HV$11:$HV$19</definedName>
    <definedName name="A125913986V_Latest">Data23!$HV$19</definedName>
    <definedName name="A125913990K">Data24!$CA$1:$CA$10,Data24!$CA$11:$CA$19</definedName>
    <definedName name="A125913990K_Data">Data24!$CA$11:$CA$19</definedName>
    <definedName name="A125913990K_Latest">Data24!$CA$19</definedName>
    <definedName name="A125913994V">Data24!$FV$1:$FV$10,Data24!$FV$11:$FV$19</definedName>
    <definedName name="A125913994V_Data">Data24!$FV$11:$FV$19</definedName>
    <definedName name="A125913994V_Latest">Data24!$FV$19</definedName>
    <definedName name="A125913998C">Data24!$HC$1:$HC$10,Data24!$HC$11:$HC$19</definedName>
    <definedName name="A125913998C_Data">Data24!$HC$11:$HC$19</definedName>
    <definedName name="A125913998C_Latest">Data24!$HC$19</definedName>
    <definedName name="A125914002K">Data24!$IJ$1:$IJ$10,Data24!$IJ$11:$IJ$19</definedName>
    <definedName name="A125914002K_Data">Data24!$IJ$11:$IJ$19</definedName>
    <definedName name="A125914002K_Latest">Data24!$IJ$19</definedName>
    <definedName name="A125914006V">Data23!$FH$1:$FH$10,Data23!$FH$11:$FH$19</definedName>
    <definedName name="A125914006V_Data">Data23!$FH$11:$FH$19</definedName>
    <definedName name="A125914006V_Latest">Data23!$FH$19</definedName>
    <definedName name="A125914010K">Data24!$AT$1:$AT$10,Data24!$AT$11:$AT$19</definedName>
    <definedName name="A125914010K_Data">Data24!$AT$11:$AT$19</definedName>
    <definedName name="A125914010K_Latest">Data24!$AT$19</definedName>
    <definedName name="A125914014V">Data24!$DH$1:$DH$10,Data24!$DH$11:$DH$19</definedName>
    <definedName name="A125914014V_Data">Data24!$DH$11:$DH$19</definedName>
    <definedName name="A125914014V_Latest">Data24!$DH$19</definedName>
    <definedName name="A125914018C">Data24!$EO$1:$EO$10,Data24!$EO$11:$EO$19</definedName>
    <definedName name="A125914018C_Data">Data24!$EO$11:$EO$19</definedName>
    <definedName name="A125914018C_Latest">Data24!$EO$19</definedName>
    <definedName name="A125914022V">Data23!$EA$1:$EA$10,Data23!$EA$11:$EA$19</definedName>
    <definedName name="A125914022V_Data">Data23!$EA$11:$EA$19</definedName>
    <definedName name="A125914022V_Latest">Data23!$EA$19</definedName>
    <definedName name="A125914026C">Data23!$GO$1:$GO$10,Data23!$GO$11:$GO$19</definedName>
    <definedName name="A125914026C_Data">Data23!$GO$11:$GO$19</definedName>
    <definedName name="A125914026C_Latest">Data23!$GO$19</definedName>
    <definedName name="A125914030V">Data23!$CW$1:$CW$10,Data23!$CW$11:$CW$19</definedName>
    <definedName name="A125914030V_Data">Data23!$CW$11:$CW$19</definedName>
    <definedName name="A125914030V_Latest">Data23!$CW$19</definedName>
    <definedName name="A125914034C">Data23!$BP$1:$BP$10,Data23!$BP$11:$BP$19</definedName>
    <definedName name="A125914034C_Data">Data23!$BP$11:$BP$19</definedName>
    <definedName name="A125914034C_Latest">Data23!$BP$19</definedName>
    <definedName name="A125914038L">Data24!$P$1:$P$10,Data24!$P$11:$P$19</definedName>
    <definedName name="A125914038L_Data">Data24!$P$11:$P$19</definedName>
    <definedName name="A125914038L_Latest">Data24!$P$19</definedName>
    <definedName name="A125914042C">Data23!$HY$1:$HY$10,Data23!$HY$11:$HY$19</definedName>
    <definedName name="A125914042C_Data">Data23!$HY$11:$HY$19</definedName>
    <definedName name="A125914042C_Latest">Data23!$HY$19</definedName>
    <definedName name="A125914046L">Data24!$CD$1:$CD$10,Data24!$CD$11:$CD$19</definedName>
    <definedName name="A125914046L_Data">Data24!$CD$11:$CD$19</definedName>
    <definedName name="A125914046L_Latest">Data24!$CD$19</definedName>
    <definedName name="A125914050C">Data24!$FY$1:$FY$10,Data24!$FY$11:$FY$19</definedName>
    <definedName name="A125914050C_Data">Data24!$FY$11:$FY$19</definedName>
    <definedName name="A125914050C_Latest">Data24!$FY$19</definedName>
    <definedName name="A125914054L">Data24!$HF$1:$HF$10,Data24!$HF$11:$HF$19</definedName>
    <definedName name="A125914054L_Data">Data24!$HF$11:$HF$19</definedName>
    <definedName name="A125914054L_Latest">Data24!$HF$19</definedName>
    <definedName name="A125914058W">Data24!$IM$1:$IM$10,Data24!$IM$11:$IM$19</definedName>
    <definedName name="A125914058W_Data">Data24!$IM$11:$IM$19</definedName>
    <definedName name="A125914058W_Latest">Data24!$IM$19</definedName>
    <definedName name="A125914062L">Data23!$FK$1:$FK$10,Data23!$FK$11:$FK$19</definedName>
    <definedName name="A125914062L_Data">Data23!$FK$11:$FK$19</definedName>
    <definedName name="A125914062L_Latest">Data23!$FK$19</definedName>
    <definedName name="A125914066W">Data24!$AW$1:$AW$10,Data24!$AW$11:$AW$19</definedName>
    <definedName name="A125914066W_Data">Data24!$AW$11:$AW$19</definedName>
    <definedName name="A125914066W_Latest">Data24!$AW$19</definedName>
    <definedName name="A125914070L">Data24!$DK$1:$DK$10,Data24!$DK$11:$DK$19</definedName>
    <definedName name="A125914070L_Data">Data24!$DK$11:$DK$19</definedName>
    <definedName name="A125914070L_Latest">Data24!$DK$19</definedName>
    <definedName name="A125914074W">Data24!$ER$1:$ER$10,Data24!$ER$11:$ER$19</definedName>
    <definedName name="A125914074W_Data">Data24!$ER$11:$ER$19</definedName>
    <definedName name="A125914074W_Latest">Data24!$ER$19</definedName>
    <definedName name="A125914078F">Data23!$ED$1:$ED$10,Data23!$ED$11:$ED$19</definedName>
    <definedName name="A125914078F_Data">Data23!$ED$11:$ED$19</definedName>
    <definedName name="A125914078F_Latest">Data23!$ED$19</definedName>
    <definedName name="A125914082W">Data23!$GR$1:$GR$10,Data23!$GR$11:$GR$19</definedName>
    <definedName name="A125914082W_Data">Data23!$GR$11:$GR$19</definedName>
    <definedName name="A125914082W_Latest">Data23!$GR$19</definedName>
    <definedName name="A125914086F">Data23!$DF$1:$DF$10,Data23!$DF$11:$DF$19</definedName>
    <definedName name="A125914086F_Data">Data23!$DF$11:$DF$19</definedName>
    <definedName name="A125914086F_Latest">Data23!$DF$19</definedName>
    <definedName name="A125914090W">Data23!$BY$1:$BY$10,Data23!$BY$11:$BY$19</definedName>
    <definedName name="A125914090W_Data">Data23!$BY$11:$BY$19</definedName>
    <definedName name="A125914090W_Latest">Data23!$BY$19</definedName>
    <definedName name="A125914094F">Data24!$Y$1:$Y$10,Data24!$Y$11:$Y$19</definedName>
    <definedName name="A125914094F_Data">Data24!$Y$11:$Y$19</definedName>
    <definedName name="A125914094F_Latest">Data24!$Y$19</definedName>
    <definedName name="A125914098R">Data23!$IH$1:$IH$10,Data23!$IH$11:$IH$19</definedName>
    <definedName name="A125914098R_Data">Data23!$IH$11:$IH$19</definedName>
    <definedName name="A125914098R_Latest">Data23!$IH$19</definedName>
    <definedName name="A125914102V">Data24!$CM$1:$CM$10,Data24!$CM$11:$CM$19</definedName>
    <definedName name="A125914102V_Data">Data24!$CM$11:$CM$19</definedName>
    <definedName name="A125914102V_Latest">Data24!$CM$19</definedName>
    <definedName name="A125914106C">Data24!$GH$1:$GH$10,Data24!$GH$11:$GH$19</definedName>
    <definedName name="A125914106C_Data">Data24!$GH$11:$GH$19</definedName>
    <definedName name="A125914106C_Latest">Data24!$GH$19</definedName>
    <definedName name="A125914110V">Data24!$HO$1:$HO$10,Data24!$HO$11:$HO$19</definedName>
    <definedName name="A125914110V_Data">Data24!$HO$11:$HO$19</definedName>
    <definedName name="A125914110V_Latest">Data24!$HO$19</definedName>
    <definedName name="A125914114C">Data25!$F$1:$F$10,Data25!$F$11:$F$19</definedName>
    <definedName name="A125914114C_Data">Data25!$F$11:$F$19</definedName>
    <definedName name="A125914114C_Latest">Data25!$F$19</definedName>
    <definedName name="A125914118L">Data23!$FT$1:$FT$10,Data23!$FT$11:$FT$19</definedName>
    <definedName name="A125914118L_Data">Data23!$FT$11:$FT$19</definedName>
    <definedName name="A125914118L_Latest">Data23!$FT$19</definedName>
    <definedName name="A125914122C">Data24!$BF$1:$BF$10,Data24!$BF$11:$BF$19</definedName>
    <definedName name="A125914122C_Data">Data24!$BF$11:$BF$19</definedName>
    <definedName name="A125914122C_Latest">Data24!$BF$19</definedName>
    <definedName name="A125914126L">Data24!$DT$1:$DT$10,Data24!$DT$11:$DT$19</definedName>
    <definedName name="A125914126L_Data">Data24!$DT$11:$DT$19</definedName>
    <definedName name="A125914126L_Latest">Data24!$DT$19</definedName>
    <definedName name="A125914130C">Data24!$FA$1:$FA$10,Data24!$FA$11:$FA$19</definedName>
    <definedName name="A125914130C_Data">Data24!$FA$11:$FA$19</definedName>
    <definedName name="A125914130C_Latest">Data24!$FA$19</definedName>
    <definedName name="A125914134L">Data23!$EM$1:$EM$10,Data23!$EM$11:$EM$19</definedName>
    <definedName name="A125914134L_Data">Data23!$EM$11:$EM$19</definedName>
    <definedName name="A125914134L_Latest">Data23!$EM$19</definedName>
    <definedName name="A125914138W">Data23!$HA$1:$HA$10,Data23!$HA$11:$HA$19</definedName>
    <definedName name="A125914138W_Data">Data23!$HA$11:$HA$19</definedName>
    <definedName name="A125914138W_Latest">Data23!$HA$19</definedName>
    <definedName name="A125914142L">Data23!$CE$1:$CE$10,Data23!$CE$11:$CE$19</definedName>
    <definedName name="A125914142L_Data">Data23!$CE$11:$CE$19</definedName>
    <definedName name="A125914142L_Latest">Data23!$CE$19</definedName>
    <definedName name="A125914146W">Data23!$AX$1:$AX$10,Data23!$AX$11:$AX$19</definedName>
    <definedName name="A125914146W_Data">Data23!$AX$11:$AX$19</definedName>
    <definedName name="A125914146W_Latest">Data23!$AX$19</definedName>
    <definedName name="A125914150L">Data23!$IN$1:$IN$10,Data23!$IN$11:$IN$19</definedName>
    <definedName name="A125914150L_Data">Data23!$IN$11:$IN$19</definedName>
    <definedName name="A125914150L_Latest">Data23!$IN$19</definedName>
    <definedName name="A125914154W">Data23!$HG$1:$HG$10,Data23!$HG$11:$HG$19</definedName>
    <definedName name="A125914154W_Data">Data23!$HG$11:$HG$19</definedName>
    <definedName name="A125914154W_Latest">Data23!$HG$19</definedName>
    <definedName name="A125914158F">Data24!$BL$1:$BL$10,Data24!$BL$11:$BL$19</definedName>
    <definedName name="A125914158F_Data">Data24!$BL$11:$BL$19</definedName>
    <definedName name="A125914158F_Latest">Data24!$BL$19</definedName>
    <definedName name="A125914162W">Data24!$FG$1:$FG$10,Data24!$FG$11:$FG$19</definedName>
    <definedName name="A125914162W_Data">Data24!$FG$11:$FG$19</definedName>
    <definedName name="A125914162W_Latest">Data24!$FG$19</definedName>
    <definedName name="A125914166F">Data24!$GN$1:$GN$10,Data24!$GN$11:$GN$19</definedName>
    <definedName name="A125914166F_Data">Data24!$GN$11:$GN$19</definedName>
    <definedName name="A125914166F_Latest">Data24!$GN$19</definedName>
    <definedName name="A125914170W">Data24!$HU$1:$HU$10,Data24!$HU$11:$HU$19</definedName>
    <definedName name="A125914170W_Data">Data24!$HU$11:$HU$19</definedName>
    <definedName name="A125914170W_Latest">Data24!$HU$19</definedName>
    <definedName name="A125914174F">Data23!$ES$1:$ES$10,Data23!$ES$11:$ES$19</definedName>
    <definedName name="A125914174F_Data">Data23!$ES$11:$ES$19</definedName>
    <definedName name="A125914174F_Latest">Data23!$ES$19</definedName>
    <definedName name="A125914178R">Data24!$AE$1:$AE$10,Data24!$AE$11:$AE$19</definedName>
    <definedName name="A125914178R_Data">Data24!$AE$11:$AE$19</definedName>
    <definedName name="A125914178R_Latest">Data24!$AE$19</definedName>
    <definedName name="A125914182F">Data24!$CS$1:$CS$10,Data24!$CS$11:$CS$19</definedName>
    <definedName name="A125914182F_Data">Data24!$CS$11:$CS$19</definedName>
    <definedName name="A125914182F_Latest">Data24!$CS$19</definedName>
    <definedName name="A125914186R">Data24!$DZ$1:$DZ$10,Data24!$DZ$11:$DZ$19</definedName>
    <definedName name="A125914186R_Data">Data24!$DZ$11:$DZ$19</definedName>
    <definedName name="A125914186R_Latest">Data24!$DZ$19</definedName>
    <definedName name="A125914190F">Data23!$DL$1:$DL$10,Data23!$DL$11:$DL$19</definedName>
    <definedName name="A125914190F_Data">Data23!$DL$11:$DL$19</definedName>
    <definedName name="A125914190F_Latest">Data23!$DL$19</definedName>
    <definedName name="A125914194R">Data23!$FZ$1:$FZ$10,Data23!$FZ$11:$FZ$19</definedName>
    <definedName name="A125914194R_Data">Data23!$FZ$11:$FZ$19</definedName>
    <definedName name="A125914194R_Latest">Data23!$FZ$19</definedName>
    <definedName name="A125914198X">Data23!$CK$1:$CK$10,Data23!$CK$11:$CK$19</definedName>
    <definedName name="A125914198X_Data">Data23!$CK$11:$CK$19</definedName>
    <definedName name="A125914198X_Latest">Data23!$CK$19</definedName>
    <definedName name="A125914202C">Data23!$BD$1:$BD$10,Data23!$BD$11:$BD$19</definedName>
    <definedName name="A125914202C_Data">Data23!$BD$11:$BD$19</definedName>
    <definedName name="A125914202C_Latest">Data23!$BD$19</definedName>
    <definedName name="A125914206L">Data24!$D$1:$D$10,Data24!$D$11:$D$19</definedName>
    <definedName name="A125914206L_Data">Data24!$D$11:$D$19</definedName>
    <definedName name="A125914206L_Latest">Data24!$D$19</definedName>
    <definedName name="A125914210C">Data23!$HM$1:$HM$10,Data23!$HM$11:$HM$19</definedName>
    <definedName name="A125914210C_Data">Data23!$HM$11:$HM$19</definedName>
    <definedName name="A125914210C_Latest">Data23!$HM$19</definedName>
    <definedName name="A125914214L">Data24!$BR$1:$BR$10,Data24!$BR$11:$BR$19</definedName>
    <definedName name="A125914214L_Data">Data24!$BR$11:$BR$19</definedName>
    <definedName name="A125914214L_Latest">Data24!$BR$19</definedName>
    <definedName name="A125914218W">Data24!$FM$1:$FM$10,Data24!$FM$11:$FM$19</definedName>
    <definedName name="A125914218W_Data">Data24!$FM$11:$FM$19</definedName>
    <definedName name="A125914218W_Latest">Data24!$FM$19</definedName>
    <definedName name="A125914222L">Data24!$GT$1:$GT$10,Data24!$GT$11:$GT$19</definedName>
    <definedName name="A125914222L_Data">Data24!$GT$11:$GT$19</definedName>
    <definedName name="A125914222L_Latest">Data24!$GT$19</definedName>
    <definedName name="A125914226W">Data24!$IA$1:$IA$10,Data24!$IA$11:$IA$19</definedName>
    <definedName name="A125914226W_Data">Data24!$IA$11:$IA$19</definedName>
    <definedName name="A125914226W_Latest">Data24!$IA$19</definedName>
    <definedName name="A125914230L">Data23!$EY$1:$EY$10,Data23!$EY$11:$EY$19</definedName>
    <definedName name="A125914230L_Data">Data23!$EY$11:$EY$19</definedName>
    <definedName name="A125914230L_Latest">Data23!$EY$19</definedName>
    <definedName name="A125914234W">Data24!$AK$1:$AK$10,Data24!$AK$11:$AK$19</definedName>
    <definedName name="A125914234W_Data">Data24!$AK$11:$AK$19</definedName>
    <definedName name="A125914234W_Latest">Data24!$AK$19</definedName>
    <definedName name="A125914238F">Data24!$CY$1:$CY$10,Data24!$CY$11:$CY$19</definedName>
    <definedName name="A125914238F_Data">Data24!$CY$11:$CY$19</definedName>
    <definedName name="A125914238F_Latest">Data24!$CY$19</definedName>
    <definedName name="A125914242W">Data24!$EF$1:$EF$10,Data24!$EF$11:$EF$19</definedName>
    <definedName name="A125914242W_Data">Data24!$EF$11:$EF$19</definedName>
    <definedName name="A125914242W_Latest">Data24!$EF$19</definedName>
    <definedName name="A125914246F">Data23!$DR$1:$DR$10,Data23!$DR$11:$DR$19</definedName>
    <definedName name="A125914246F_Data">Data23!$DR$11:$DR$19</definedName>
    <definedName name="A125914246F_Latest">Data23!$DR$19</definedName>
    <definedName name="A125914250W">Data23!$GF$1:$GF$10,Data23!$GF$11:$GF$19</definedName>
    <definedName name="A125914250W_Data">Data23!$GF$11:$GF$19</definedName>
    <definedName name="A125914250W_Latest">Data23!$GF$19</definedName>
    <definedName name="A125914254F">Data23!$CN$1:$CN$10,Data23!$CN$11:$CN$19</definedName>
    <definedName name="A125914254F_Data">Data23!$CN$11:$CN$19</definedName>
    <definedName name="A125914254F_Latest">Data23!$CN$19</definedName>
    <definedName name="A125914258R">Data23!$BG$1:$BG$10,Data23!$BG$11:$BG$19</definedName>
    <definedName name="A125914258R_Data">Data23!$BG$11:$BG$19</definedName>
    <definedName name="A125914258R_Latest">Data23!$BG$19</definedName>
    <definedName name="A125914262F">Data24!$G$1:$G$10,Data24!$G$11:$G$19</definedName>
    <definedName name="A125914262F_Data">Data24!$G$11:$G$19</definedName>
    <definedName name="A125914262F_Latest">Data24!$G$19</definedName>
    <definedName name="A125914266R">Data23!$HP$1:$HP$10,Data23!$HP$11:$HP$19</definedName>
    <definedName name="A125914266R_Data">Data23!$HP$11:$HP$19</definedName>
    <definedName name="A125914266R_Latest">Data23!$HP$19</definedName>
    <definedName name="A125914270F">Data24!$BU$1:$BU$10,Data24!$BU$11:$BU$19</definedName>
    <definedName name="A125914270F_Data">Data24!$BU$11:$BU$19</definedName>
    <definedName name="A125914270F_Latest">Data24!$BU$19</definedName>
    <definedName name="A125914274R">Data24!$FP$1:$FP$10,Data24!$FP$11:$FP$19</definedName>
    <definedName name="A125914274R_Data">Data24!$FP$11:$FP$19</definedName>
    <definedName name="A125914274R_Latest">Data24!$FP$19</definedName>
    <definedName name="A125914278X">Data24!$GW$1:$GW$10,Data24!$GW$11:$GW$19</definedName>
    <definedName name="A125914278X_Data">Data24!$GW$11:$GW$19</definedName>
    <definedName name="A125914278X_Latest">Data24!$GW$19</definedName>
    <definedName name="A125914282R">Data24!$ID$1:$ID$10,Data24!$ID$11:$ID$19</definedName>
    <definedName name="A125914282R_Data">Data24!$ID$11:$ID$19</definedName>
    <definedName name="A125914282R_Latest">Data24!$ID$19</definedName>
    <definedName name="A125914286X">Data23!$FB$1:$FB$10,Data23!$FB$11:$FB$19</definedName>
    <definedName name="A125914286X_Data">Data23!$FB$11:$FB$19</definedName>
    <definedName name="A125914286X_Latest">Data23!$FB$19</definedName>
    <definedName name="A125914290R">Data24!$AN$1:$AN$10,Data24!$AN$11:$AN$19</definedName>
    <definedName name="A125914290R_Data">Data24!$AN$11:$AN$19</definedName>
    <definedName name="A125914290R_Latest">Data24!$AN$19</definedName>
    <definedName name="A125914294X">Data24!$DB$1:$DB$10,Data24!$DB$11:$DB$19</definedName>
    <definedName name="A125914294X_Data">Data24!$DB$11:$DB$19</definedName>
    <definedName name="A125914294X_Latest">Data24!$DB$19</definedName>
    <definedName name="A125914298J">Data24!$EI$1:$EI$10,Data24!$EI$11:$EI$19</definedName>
    <definedName name="A125914298J_Data">Data24!$EI$11:$EI$19</definedName>
    <definedName name="A125914298J_Latest">Data24!$EI$19</definedName>
    <definedName name="A125914302L">Data23!$DU$1:$DU$10,Data23!$DU$11:$DU$19</definedName>
    <definedName name="A125914302L_Data">Data23!$DU$11:$DU$19</definedName>
    <definedName name="A125914302L_Latest">Data23!$DU$19</definedName>
    <definedName name="A125914306W">Data23!$GI$1:$GI$10,Data23!$GI$11:$GI$19</definedName>
    <definedName name="A125914306W_Data">Data23!$GI$11:$GI$19</definedName>
    <definedName name="A125914306W_Latest">Data23!$GI$19</definedName>
    <definedName name="A125914310L">Data23!$DC$1:$DC$10,Data23!$DC$11:$DC$19</definedName>
    <definedName name="A125914310L_Data">Data23!$DC$11:$DC$19</definedName>
    <definedName name="A125914310L_Latest">Data23!$DC$19</definedName>
    <definedName name="A125914314W">Data23!$BV$1:$BV$10,Data23!$BV$11:$BV$19</definedName>
    <definedName name="A125914314W_Data">Data23!$BV$11:$BV$19</definedName>
    <definedName name="A125914314W_Latest">Data23!$BV$19</definedName>
    <definedName name="A125914318F">Data24!$V$1:$V$10,Data24!$V$11:$V$19</definedName>
    <definedName name="A125914318F_Data">Data24!$V$11:$V$19</definedName>
    <definedName name="A125914318F_Latest">Data24!$V$19</definedName>
    <definedName name="A125914322W">Data23!$IE$1:$IE$10,Data23!$IE$11:$IE$19</definedName>
    <definedName name="A125914322W_Data">Data23!$IE$11:$IE$19</definedName>
    <definedName name="A125914322W_Latest">Data23!$IE$19</definedName>
    <definedName name="A125914326F">Data24!$CJ$1:$CJ$10,Data24!$CJ$11:$CJ$19</definedName>
    <definedName name="A125914326F_Data">Data24!$CJ$11:$CJ$19</definedName>
    <definedName name="A125914326F_Latest">Data24!$CJ$19</definedName>
    <definedName name="A125914330W">Data24!$GE$1:$GE$10,Data24!$GE$11:$GE$19</definedName>
    <definedName name="A125914330W_Data">Data24!$GE$11:$GE$19</definedName>
    <definedName name="A125914330W_Latest">Data24!$GE$19</definedName>
    <definedName name="A125914334F">Data24!$HL$1:$HL$10,Data24!$HL$11:$HL$19</definedName>
    <definedName name="A125914334F_Data">Data24!$HL$11:$HL$19</definedName>
    <definedName name="A125914334F_Latest">Data24!$HL$19</definedName>
    <definedName name="A125914338R">Data25!$C$1:$C$10,Data25!$C$11:$C$19</definedName>
    <definedName name="A125914338R_Data">Data25!$C$11:$C$19</definedName>
    <definedName name="A125914338R_Latest">Data25!$C$19</definedName>
    <definedName name="A125914342F">Data23!$FQ$1:$FQ$10,Data23!$FQ$11:$FQ$19</definedName>
    <definedName name="A125914342F_Data">Data23!$FQ$11:$FQ$19</definedName>
    <definedName name="A125914342F_Latest">Data23!$FQ$19</definedName>
    <definedName name="A125914346R">Data24!$BC$1:$BC$10,Data24!$BC$11:$BC$19</definedName>
    <definedName name="A125914346R_Data">Data24!$BC$11:$BC$19</definedName>
    <definedName name="A125914346R_Latest">Data24!$BC$19</definedName>
    <definedName name="A125914350F">Data24!$DQ$1:$DQ$10,Data24!$DQ$11:$DQ$19</definedName>
    <definedName name="A125914350F_Data">Data24!$DQ$11:$DQ$19</definedName>
    <definedName name="A125914350F_Latest">Data24!$DQ$19</definedName>
    <definedName name="A125914354R">Data24!$EX$1:$EX$10,Data24!$EX$11:$EX$19</definedName>
    <definedName name="A125914354R_Data">Data24!$EX$11:$EX$19</definedName>
    <definedName name="A125914354R_Latest">Data24!$EX$19</definedName>
    <definedName name="A125914358X">Data23!$EJ$1:$EJ$10,Data23!$EJ$11:$EJ$19</definedName>
    <definedName name="A125914358X_Data">Data23!$EJ$11:$EJ$19</definedName>
    <definedName name="A125914358X_Latest">Data23!$EJ$19</definedName>
    <definedName name="A125914362R">Data23!$GX$1:$GX$10,Data23!$GX$11:$GX$19</definedName>
    <definedName name="A125914362R_Data">Data23!$GX$11:$GX$19</definedName>
    <definedName name="A125914362R_Latest">Data23!$GX$19</definedName>
    <definedName name="A125914366X">Data23!$CB$1:$CB$10,Data23!$CB$11:$CB$19</definedName>
    <definedName name="A125914366X_Data">Data23!$CB$11:$CB$19</definedName>
    <definedName name="A125914366X_Latest">Data23!$CB$19</definedName>
    <definedName name="A125914370R">Data23!$AU$1:$AU$10,Data23!$AU$11:$AU$19</definedName>
    <definedName name="A125914370R_Data">Data23!$AU$11:$AU$19</definedName>
    <definedName name="A125914370R_Latest">Data23!$AU$19</definedName>
    <definedName name="A125914374X">Data23!$IK$1:$IK$10,Data23!$IK$11:$IK$19</definedName>
    <definedName name="A125914374X_Data">Data23!$IK$11:$IK$19</definedName>
    <definedName name="A125914374X_Latest">Data23!$IK$19</definedName>
    <definedName name="A125914378J">Data23!$HD$1:$HD$10,Data23!$HD$11:$HD$19</definedName>
    <definedName name="A125914378J_Data">Data23!$HD$11:$HD$19</definedName>
    <definedName name="A125914378J_Latest">Data23!$HD$19</definedName>
    <definedName name="A125914382X">Data24!$BI$1:$BI$10,Data24!$BI$11:$BI$19</definedName>
    <definedName name="A125914382X_Data">Data24!$BI$11:$BI$19</definedName>
    <definedName name="A125914382X_Latest">Data24!$BI$19</definedName>
    <definedName name="A125914386J">Data24!$FD$1:$FD$10,Data24!$FD$11:$FD$19</definedName>
    <definedName name="A125914386J_Data">Data24!$FD$11:$FD$19</definedName>
    <definedName name="A125914386J_Latest">Data24!$FD$19</definedName>
    <definedName name="A125914390X">Data24!$GK$1:$GK$10,Data24!$GK$11:$GK$19</definedName>
    <definedName name="A125914390X_Data">Data24!$GK$11:$GK$19</definedName>
    <definedName name="A125914390X_Latest">Data24!$GK$19</definedName>
    <definedName name="A125914394J">Data24!$HR$1:$HR$10,Data24!$HR$11:$HR$19</definedName>
    <definedName name="A125914394J_Data">Data24!$HR$11:$HR$19</definedName>
    <definedName name="A125914394J_Latest">Data24!$HR$19</definedName>
    <definedName name="A125914398T">Data23!$EP$1:$EP$10,Data23!$EP$11:$EP$19</definedName>
    <definedName name="A125914398T_Data">Data23!$EP$11:$EP$19</definedName>
    <definedName name="A125914398T_Latest">Data23!$EP$19</definedName>
    <definedName name="A125914402W">Data24!$AB$1:$AB$10,Data24!$AB$11:$AB$19</definedName>
    <definedName name="A125914402W_Data">Data24!$AB$11:$AB$19</definedName>
    <definedName name="A125914402W_Latest">Data24!$AB$19</definedName>
    <definedName name="A125914406F">Data24!$CP$1:$CP$10,Data24!$CP$11:$CP$19</definedName>
    <definedName name="A125914406F_Data">Data24!$CP$11:$CP$19</definedName>
    <definedName name="A125914406F_Latest">Data24!$CP$19</definedName>
    <definedName name="A125914410W">Data24!$DW$1:$DW$10,Data24!$DW$11:$DW$19</definedName>
    <definedName name="A125914410W_Data">Data24!$DW$11:$DW$19</definedName>
    <definedName name="A125914410W_Latest">Data24!$DW$19</definedName>
    <definedName name="A125914414F">Data23!$DI$1:$DI$10,Data23!$DI$11:$DI$19</definedName>
    <definedName name="A125914414F_Data">Data23!$DI$11:$DI$19</definedName>
    <definedName name="A125914414F_Latest">Data23!$DI$19</definedName>
    <definedName name="A125914418R">Data23!$FW$1:$FW$10,Data23!$FW$11:$FW$19</definedName>
    <definedName name="A125914418R_Data">Data23!$FW$11:$FW$19</definedName>
    <definedName name="A125914418R_Latest">Data23!$FW$19</definedName>
    <definedName name="A125914422F">Data12!$CD$1:$CD$10,Data12!$CD$11:$CD$19</definedName>
    <definedName name="A125914422F_Data">Data12!$CD$11:$CD$19</definedName>
    <definedName name="A125914422F_Latest">Data12!$CD$19</definedName>
    <definedName name="A125914426R">Data12!$AW$1:$AW$10,Data12!$AW$11:$AW$19</definedName>
    <definedName name="A125914426R_Data">Data12!$AW$11:$AW$19</definedName>
    <definedName name="A125914426R_Latest">Data12!$AW$19</definedName>
    <definedName name="A125914430F">Data12!$IM$1:$IM$10,Data12!$IM$11:$IM$19</definedName>
    <definedName name="A125914430F_Data">Data12!$IM$11:$IM$19</definedName>
    <definedName name="A125914430F_Latest">Data12!$IM$19</definedName>
    <definedName name="A125914434R">Data12!$HF$1:$HF$10,Data12!$HF$11:$HF$19</definedName>
    <definedName name="A125914434R_Data">Data12!$HF$11:$HF$19</definedName>
    <definedName name="A125914434R_Latest">Data12!$HF$19</definedName>
    <definedName name="A125914438X">Data13!$BK$1:$BK$10,Data13!$BK$11:$BK$19</definedName>
    <definedName name="A125914438X_Data">Data13!$BK$11:$BK$19</definedName>
    <definedName name="A125914438X_Latest">Data13!$BK$19</definedName>
    <definedName name="A125914442R">Data13!$FF$1:$FF$10,Data13!$FF$11:$FF$19</definedName>
    <definedName name="A125914442R_Data">Data13!$FF$11:$FF$19</definedName>
    <definedName name="A125914442R_Latest">Data13!$FF$19</definedName>
    <definedName name="A125914446X">Data13!$GM$1:$GM$10,Data13!$GM$11:$GM$19</definedName>
    <definedName name="A125914446X_Data">Data13!$GM$11:$GM$19</definedName>
    <definedName name="A125914446X_Latest">Data13!$GM$19</definedName>
    <definedName name="A125914450R">Data13!$HT$1:$HT$10,Data13!$HT$11:$HT$19</definedName>
    <definedName name="A125914450R_Data">Data13!$HT$11:$HT$19</definedName>
    <definedName name="A125914450R_Latest">Data13!$HT$19</definedName>
    <definedName name="A125914454X">Data12!$ER$1:$ER$10,Data12!$ER$11:$ER$19</definedName>
    <definedName name="A125914454X_Data">Data12!$ER$11:$ER$19</definedName>
    <definedName name="A125914454X_Latest">Data12!$ER$19</definedName>
    <definedName name="A125914458J">Data13!$AD$1:$AD$10,Data13!$AD$11:$AD$19</definedName>
    <definedName name="A125914458J_Data">Data13!$AD$11:$AD$19</definedName>
    <definedName name="A125914458J_Latest">Data13!$AD$19</definedName>
    <definedName name="A125914462X">Data13!$CR$1:$CR$10,Data13!$CR$11:$CR$19</definedName>
    <definedName name="A125914462X_Data">Data13!$CR$11:$CR$19</definedName>
    <definedName name="A125914462X_Latest">Data13!$CR$19</definedName>
    <definedName name="A125914466J">Data13!$DY$1:$DY$10,Data13!$DY$11:$DY$19</definedName>
    <definedName name="A125914466J_Data">Data13!$DY$11:$DY$19</definedName>
    <definedName name="A125914466J_Latest">Data13!$DY$19</definedName>
    <definedName name="A125914470X">Data12!$DK$1:$DK$10,Data12!$DK$11:$DK$19</definedName>
    <definedName name="A125914470X_Data">Data12!$DK$11:$DK$19</definedName>
    <definedName name="A125914470X_Latest">Data12!$DK$19</definedName>
    <definedName name="A125914474J">Data12!$FY$1:$FY$10,Data12!$FY$11:$FY$19</definedName>
    <definedName name="A125914474J_Data">Data12!$FY$11:$FY$19</definedName>
    <definedName name="A125914474J_Latest">Data12!$FY$19</definedName>
    <definedName name="A125914478T">Data12!$BL$1:$BL$10,Data12!$BL$11:$BL$19</definedName>
    <definedName name="A125914478T_Data">Data12!$BL$11:$BL$19</definedName>
    <definedName name="A125914478T_Latest">Data12!$BL$19</definedName>
    <definedName name="A125914482J">Data12!$AE$1:$AE$10,Data12!$AE$11:$AE$19</definedName>
    <definedName name="A125914482J_Data">Data12!$AE$11:$AE$19</definedName>
    <definedName name="A125914482J_Latest">Data12!$AE$19</definedName>
    <definedName name="A125914486T">Data12!$HU$1:$HU$10,Data12!$HU$11:$HU$19</definedName>
    <definedName name="A125914486T_Data">Data12!$HU$11:$HU$19</definedName>
    <definedName name="A125914486T_Latest">Data12!$HU$19</definedName>
    <definedName name="A125914490J">Data12!$GN$1:$GN$10,Data12!$GN$11:$GN$19</definedName>
    <definedName name="A125914490J_Data">Data12!$GN$11:$GN$19</definedName>
    <definedName name="A125914490J_Latest">Data12!$GN$19</definedName>
    <definedName name="A125914494T">Data13!$AS$1:$AS$10,Data13!$AS$11:$AS$19</definedName>
    <definedName name="A125914494T_Data">Data13!$AS$11:$AS$19</definedName>
    <definedName name="A125914494T_Latest">Data13!$AS$19</definedName>
    <definedName name="A125914498A">Data13!$EN$1:$EN$10,Data13!$EN$11:$EN$19</definedName>
    <definedName name="A125914498A_Data">Data13!$EN$11:$EN$19</definedName>
    <definedName name="A125914498A_Latest">Data13!$EN$19</definedName>
    <definedName name="A125914502F">Data13!$FU$1:$FU$10,Data13!$FU$11:$FU$19</definedName>
    <definedName name="A125914502F_Data">Data13!$FU$11:$FU$19</definedName>
    <definedName name="A125914502F_Latest">Data13!$FU$19</definedName>
    <definedName name="A125914506R">Data13!$HB$1:$HB$10,Data13!$HB$11:$HB$19</definedName>
    <definedName name="A125914506R_Data">Data13!$HB$11:$HB$19</definedName>
    <definedName name="A125914506R_Latest">Data13!$HB$19</definedName>
    <definedName name="A125914510F">Data12!$DZ$1:$DZ$10,Data12!$DZ$11:$DZ$19</definedName>
    <definedName name="A125914510F_Data">Data12!$DZ$11:$DZ$19</definedName>
    <definedName name="A125914510F_Latest">Data12!$DZ$19</definedName>
    <definedName name="A125914514R">Data13!$L$1:$L$10,Data13!$L$11:$L$19</definedName>
    <definedName name="A125914514R_Data">Data13!$L$11:$L$19</definedName>
    <definedName name="A125914514R_Latest">Data13!$L$19</definedName>
    <definedName name="A125914518X">Data13!$BZ$1:$BZ$10,Data13!$BZ$11:$BZ$19</definedName>
    <definedName name="A125914518X_Data">Data13!$BZ$11:$BZ$19</definedName>
    <definedName name="A125914518X_Latest">Data13!$BZ$19</definedName>
    <definedName name="A125914522R">Data13!$DG$1:$DG$10,Data13!$DG$11:$DG$19</definedName>
    <definedName name="A125914522R_Data">Data13!$DG$11:$DG$19</definedName>
    <definedName name="A125914522R_Latest">Data13!$DG$19</definedName>
    <definedName name="A125914526X">Data12!$CS$1:$CS$10,Data12!$CS$11:$CS$19</definedName>
    <definedName name="A125914526X_Data">Data12!$CS$11:$CS$19</definedName>
    <definedName name="A125914526X_Latest">Data12!$CS$19</definedName>
    <definedName name="A125914530R">Data12!$FG$1:$FG$10,Data12!$FG$11:$FG$19</definedName>
    <definedName name="A125914530R_Data">Data12!$FG$11:$FG$19</definedName>
    <definedName name="A125914530R_Latest">Data12!$FG$19</definedName>
    <definedName name="A125914534X">Data12!$BU$1:$BU$10,Data12!$BU$11:$BU$19</definedName>
    <definedName name="A125914534X_Data">Data12!$BU$11:$BU$19</definedName>
    <definedName name="A125914534X_Latest">Data12!$BU$19</definedName>
    <definedName name="A125914538J">Data12!$AN$1:$AN$10,Data12!$AN$11:$AN$19</definedName>
    <definedName name="A125914538J_Data">Data12!$AN$11:$AN$19</definedName>
    <definedName name="A125914538J_Latest">Data12!$AN$19</definedName>
    <definedName name="A125914542X">Data12!$ID$1:$ID$10,Data12!$ID$11:$ID$19</definedName>
    <definedName name="A125914542X_Data">Data12!$ID$11:$ID$19</definedName>
    <definedName name="A125914542X_Latest">Data12!$ID$19</definedName>
    <definedName name="A125914546J">Data12!$GW$1:$GW$10,Data12!$GW$11:$GW$19</definedName>
    <definedName name="A125914546J_Data">Data12!$GW$11:$GW$19</definedName>
    <definedName name="A125914546J_Latest">Data12!$GW$19</definedName>
    <definedName name="A125914550X">Data13!$BB$1:$BB$10,Data13!$BB$11:$BB$19</definedName>
    <definedName name="A125914550X_Data">Data13!$BB$11:$BB$19</definedName>
    <definedName name="A125914550X_Latest">Data13!$BB$19</definedName>
    <definedName name="A125914554J">Data13!$EW$1:$EW$10,Data13!$EW$11:$EW$19</definedName>
    <definedName name="A125914554J_Data">Data13!$EW$11:$EW$19</definedName>
    <definedName name="A125914554J_Latest">Data13!$EW$19</definedName>
    <definedName name="A125914558T">Data13!$GD$1:$GD$10,Data13!$GD$11:$GD$19</definedName>
    <definedName name="A125914558T_Data">Data13!$GD$11:$GD$19</definedName>
    <definedName name="A125914558T_Latest">Data13!$GD$19</definedName>
    <definedName name="A125914562J">Data13!$HK$1:$HK$10,Data13!$HK$11:$HK$19</definedName>
    <definedName name="A125914562J_Data">Data13!$HK$11:$HK$19</definedName>
    <definedName name="A125914562J_Latest">Data13!$HK$19</definedName>
    <definedName name="A125914566T">Data12!$EI$1:$EI$10,Data12!$EI$11:$EI$19</definedName>
    <definedName name="A125914566T_Data">Data12!$EI$11:$EI$19</definedName>
    <definedName name="A125914566T_Latest">Data12!$EI$19</definedName>
    <definedName name="A125914570J">Data13!$U$1:$U$10,Data13!$U$11:$U$19</definedName>
    <definedName name="A125914570J_Data">Data13!$U$11:$U$19</definedName>
    <definedName name="A125914570J_Latest">Data13!$U$19</definedName>
    <definedName name="A125914574T">Data13!$CI$1:$CI$10,Data13!$CI$11:$CI$19</definedName>
    <definedName name="A125914574T_Data">Data13!$CI$11:$CI$19</definedName>
    <definedName name="A125914574T_Latest">Data13!$CI$19</definedName>
    <definedName name="A125914578A">Data13!$DP$1:$DP$10,Data13!$DP$11:$DP$19</definedName>
    <definedName name="A125914578A_Data">Data13!$DP$11:$DP$19</definedName>
    <definedName name="A125914578A_Latest">Data13!$DP$19</definedName>
    <definedName name="A125914582T">Data12!$DB$1:$DB$10,Data12!$DB$11:$DB$19</definedName>
    <definedName name="A125914582T_Data">Data12!$DB$11:$DB$19</definedName>
    <definedName name="A125914582T_Latest">Data12!$DB$19</definedName>
    <definedName name="A125914586A">Data12!$FP$1:$FP$10,Data12!$FP$11:$FP$19</definedName>
    <definedName name="A125914586A_Data">Data12!$FP$11:$FP$19</definedName>
    <definedName name="A125914586A_Latest">Data12!$FP$19</definedName>
    <definedName name="A125914590T">Data12!$BX$1:$BX$10,Data12!$BX$11:$BX$19</definedName>
    <definedName name="A125914590T_Data">Data12!$BX$11:$BX$19</definedName>
    <definedName name="A125914590T_Latest">Data12!$BX$19</definedName>
    <definedName name="A125914594A">Data12!$AQ$1:$AQ$10,Data12!$AQ$11:$AQ$19</definedName>
    <definedName name="A125914594A_Data">Data12!$AQ$11:$AQ$19</definedName>
    <definedName name="A125914594A_Latest">Data12!$AQ$19</definedName>
    <definedName name="A125914598K">Data12!$IG$1:$IG$10,Data12!$IG$11:$IG$19</definedName>
    <definedName name="A125914598K_Data">Data12!$IG$11:$IG$19</definedName>
    <definedName name="A125914598K_Latest">Data12!$IG$19</definedName>
    <definedName name="A125914602R">Data12!$GZ$1:$GZ$10,Data12!$GZ$11:$GZ$19</definedName>
    <definedName name="A125914602R_Data">Data12!$GZ$11:$GZ$19</definedName>
    <definedName name="A125914602R_Latest">Data12!$GZ$19</definedName>
    <definedName name="A125914606X">Data13!$BE$1:$BE$10,Data13!$BE$11:$BE$19</definedName>
    <definedName name="A125914606X_Data">Data13!$BE$11:$BE$19</definedName>
    <definedName name="A125914606X_Latest">Data13!$BE$19</definedName>
    <definedName name="A125914610R">Data13!$EZ$1:$EZ$10,Data13!$EZ$11:$EZ$19</definedName>
    <definedName name="A125914610R_Data">Data13!$EZ$11:$EZ$19</definedName>
    <definedName name="A125914610R_Latest">Data13!$EZ$19</definedName>
    <definedName name="A125914614X">Data13!$GG$1:$GG$10,Data13!$GG$11:$GG$19</definedName>
    <definedName name="A125914614X_Data">Data13!$GG$11:$GG$19</definedName>
    <definedName name="A125914614X_Latest">Data13!$GG$19</definedName>
    <definedName name="A125914618J">Data13!$HN$1:$HN$10,Data13!$HN$11:$HN$19</definedName>
    <definedName name="A125914618J_Data">Data13!$HN$11:$HN$19</definedName>
    <definedName name="A125914618J_Latest">Data13!$HN$19</definedName>
    <definedName name="A125914622X">Data12!$EL$1:$EL$10,Data12!$EL$11:$EL$19</definedName>
    <definedName name="A125914622X_Data">Data12!$EL$11:$EL$19</definedName>
    <definedName name="A125914622X_Latest">Data12!$EL$19</definedName>
    <definedName name="A125914626J">Data13!$X$1:$X$10,Data13!$X$11:$X$19</definedName>
    <definedName name="A125914626J_Data">Data13!$X$11:$X$19</definedName>
    <definedName name="A125914626J_Latest">Data13!$X$19</definedName>
    <definedName name="A125914630X">Data13!$CL$1:$CL$10,Data13!$CL$11:$CL$19</definedName>
    <definedName name="A125914630X_Data">Data13!$CL$11:$CL$19</definedName>
    <definedName name="A125914630X_Latest">Data13!$CL$19</definedName>
    <definedName name="A125914634J">Data13!$DS$1:$DS$10,Data13!$DS$11:$DS$19</definedName>
    <definedName name="A125914634J_Data">Data13!$DS$11:$DS$19</definedName>
    <definedName name="A125914634J_Latest">Data13!$DS$19</definedName>
    <definedName name="A125914638T">Data12!$DE$1:$DE$10,Data12!$DE$11:$DE$19</definedName>
    <definedName name="A125914638T_Data">Data12!$DE$11:$DE$19</definedName>
    <definedName name="A125914638T_Latest">Data12!$DE$19</definedName>
    <definedName name="A125914642J">Data12!$FS$1:$FS$10,Data12!$FS$11:$FS$19</definedName>
    <definedName name="A125914642J_Data">Data12!$FS$11:$FS$19</definedName>
    <definedName name="A125914642J_Latest">Data12!$FS$19</definedName>
    <definedName name="A125914646T">Data12!$CA$1:$CA$10,Data12!$CA$11:$CA$19</definedName>
    <definedName name="A125914646T_Data">Data12!$CA$11:$CA$19</definedName>
    <definedName name="A125914646T_Latest">Data12!$CA$19</definedName>
    <definedName name="A125914650J">Data12!$AT$1:$AT$10,Data12!$AT$11:$AT$19</definedName>
    <definedName name="A125914650J_Data">Data12!$AT$11:$AT$19</definedName>
    <definedName name="A125914650J_Latest">Data12!$AT$19</definedName>
    <definedName name="A125914654T">Data12!$IJ$1:$IJ$10,Data12!$IJ$11:$IJ$19</definedName>
    <definedName name="A125914654T_Data">Data12!$IJ$11:$IJ$19</definedName>
    <definedName name="A125914654T_Latest">Data12!$IJ$19</definedName>
    <definedName name="A125914658A">Data12!$HC$1:$HC$10,Data12!$HC$11:$HC$19</definedName>
    <definedName name="A125914658A_Data">Data12!$HC$11:$HC$19</definedName>
    <definedName name="A125914658A_Latest">Data12!$HC$19</definedName>
    <definedName name="A125914662T">Data13!$BH$1:$BH$10,Data13!$BH$11:$BH$19</definedName>
    <definedName name="A125914662T_Data">Data13!$BH$11:$BH$19</definedName>
    <definedName name="A125914662T_Latest">Data13!$BH$19</definedName>
    <definedName name="A125914666A">Data13!$FC$1:$FC$10,Data13!$FC$11:$FC$19</definedName>
    <definedName name="A125914666A_Data">Data13!$FC$11:$FC$19</definedName>
    <definedName name="A125914666A_Latest">Data13!$FC$19</definedName>
    <definedName name="A125914670T">Data13!$GJ$1:$GJ$10,Data13!$GJ$11:$GJ$19</definedName>
    <definedName name="A125914670T_Data">Data13!$GJ$11:$GJ$19</definedName>
    <definedName name="A125914670T_Latest">Data13!$GJ$19</definedName>
    <definedName name="A125914674A">Data13!$HQ$1:$HQ$10,Data13!$HQ$11:$HQ$19</definedName>
    <definedName name="A125914674A_Data">Data13!$HQ$11:$HQ$19</definedName>
    <definedName name="A125914674A_Latest">Data13!$HQ$19</definedName>
    <definedName name="A125914678K">Data12!$EO$1:$EO$10,Data12!$EO$11:$EO$19</definedName>
    <definedName name="A125914678K_Data">Data12!$EO$11:$EO$19</definedName>
    <definedName name="A125914678K_Latest">Data12!$EO$19</definedName>
    <definedName name="A125914682A">Data13!$AA$1:$AA$10,Data13!$AA$11:$AA$19</definedName>
    <definedName name="A125914682A_Data">Data13!$AA$11:$AA$19</definedName>
    <definedName name="A125914682A_Latest">Data13!$AA$19</definedName>
    <definedName name="A125914686K">Data13!$CO$1:$CO$10,Data13!$CO$11:$CO$19</definedName>
    <definedName name="A125914686K_Data">Data13!$CO$11:$CO$19</definedName>
    <definedName name="A125914686K_Latest">Data13!$CO$19</definedName>
    <definedName name="A125914690A">Data13!$DV$1:$DV$10,Data13!$DV$11:$DV$19</definedName>
    <definedName name="A125914690A_Data">Data13!$DV$11:$DV$19</definedName>
    <definedName name="A125914690A_Latest">Data13!$DV$19</definedName>
    <definedName name="A125914694K">Data12!$DH$1:$DH$10,Data12!$DH$11:$DH$19</definedName>
    <definedName name="A125914694K_Data">Data12!$DH$11:$DH$19</definedName>
    <definedName name="A125914694K_Latest">Data12!$DH$19</definedName>
    <definedName name="A125914698V">Data12!$FV$1:$FV$10,Data12!$FV$11:$FV$19</definedName>
    <definedName name="A125914698V_Data">Data12!$FV$11:$FV$19</definedName>
    <definedName name="A125914698V_Latest">Data12!$FV$19</definedName>
    <definedName name="A125914702X">Data12!$CJ$1:$CJ$10,Data12!$CJ$11:$CJ$19</definedName>
    <definedName name="A125914702X_Data">Data12!$CJ$11:$CJ$19</definedName>
    <definedName name="A125914702X_Latest">Data12!$CJ$19</definedName>
    <definedName name="A125914706J">Data12!$BC$1:$BC$10,Data12!$BC$11:$BC$19</definedName>
    <definedName name="A125914706J_Data">Data12!$BC$11:$BC$19</definedName>
    <definedName name="A125914706J_Latest">Data12!$BC$19</definedName>
    <definedName name="A125914710X">Data13!$C$1:$C$10,Data13!$C$11:$C$19</definedName>
    <definedName name="A125914710X_Data">Data13!$C$11:$C$19</definedName>
    <definedName name="A125914710X_Latest">Data13!$C$19</definedName>
    <definedName name="A125914714J">Data12!$HL$1:$HL$10,Data12!$HL$11:$HL$19</definedName>
    <definedName name="A125914714J_Data">Data12!$HL$11:$HL$19</definedName>
    <definedName name="A125914714J_Latest">Data12!$HL$19</definedName>
    <definedName name="A125914718T">Data13!$BQ$1:$BQ$10,Data13!$BQ$11:$BQ$19</definedName>
    <definedName name="A125914718T_Data">Data13!$BQ$11:$BQ$19</definedName>
    <definedName name="A125914718T_Latest">Data13!$BQ$19</definedName>
    <definedName name="A125914722J">Data13!$FL$1:$FL$10,Data13!$FL$11:$FL$19</definedName>
    <definedName name="A125914722J_Data">Data13!$FL$11:$FL$19</definedName>
    <definedName name="A125914722J_Latest">Data13!$FL$19</definedName>
    <definedName name="A125914726T">Data13!$GS$1:$GS$10,Data13!$GS$11:$GS$19</definedName>
    <definedName name="A125914726T_Data">Data13!$GS$11:$GS$19</definedName>
    <definedName name="A125914726T_Latest">Data13!$GS$19</definedName>
    <definedName name="A125914730J">Data13!$HZ$1:$HZ$10,Data13!$HZ$11:$HZ$19</definedName>
    <definedName name="A125914730J_Data">Data13!$HZ$11:$HZ$19</definedName>
    <definedName name="A125914730J_Latest">Data13!$HZ$19</definedName>
    <definedName name="A125914734T">Data12!$EX$1:$EX$10,Data12!$EX$11:$EX$19</definedName>
    <definedName name="A125914734T_Data">Data12!$EX$11:$EX$19</definedName>
    <definedName name="A125914734T_Latest">Data12!$EX$19</definedName>
    <definedName name="A125914738A">Data13!$AJ$1:$AJ$10,Data13!$AJ$11:$AJ$19</definedName>
    <definedName name="A125914738A_Data">Data13!$AJ$11:$AJ$19</definedName>
    <definedName name="A125914738A_Latest">Data13!$AJ$19</definedName>
    <definedName name="A125914742T">Data13!$CX$1:$CX$10,Data13!$CX$11:$CX$19</definedName>
    <definedName name="A125914742T_Data">Data13!$CX$11:$CX$19</definedName>
    <definedName name="A125914742T_Latest">Data13!$CX$19</definedName>
    <definedName name="A125914746A">Data13!$EE$1:$EE$10,Data13!$EE$11:$EE$19</definedName>
    <definedName name="A125914746A_Data">Data13!$EE$11:$EE$19</definedName>
    <definedName name="A125914746A_Latest">Data13!$EE$19</definedName>
    <definedName name="A125914750T">Data12!$DQ$1:$DQ$10,Data12!$DQ$11:$DQ$19</definedName>
    <definedName name="A125914750T_Data">Data12!$DQ$11:$DQ$19</definedName>
    <definedName name="A125914750T_Latest">Data12!$DQ$19</definedName>
    <definedName name="A125914754A">Data12!$GE$1:$GE$10,Data12!$GE$11:$GE$19</definedName>
    <definedName name="A125914754A_Data">Data12!$GE$11:$GE$19</definedName>
    <definedName name="A125914754A_Latest">Data12!$GE$19</definedName>
    <definedName name="A125914758K">Data12!$BI$1:$BI$10,Data12!$BI$11:$BI$19</definedName>
    <definedName name="A125914758K_Data">Data12!$BI$11:$BI$19</definedName>
    <definedName name="A125914758K_Latest">Data12!$BI$19</definedName>
    <definedName name="A125914762A">Data12!$AB$1:$AB$10,Data12!$AB$11:$AB$19</definedName>
    <definedName name="A125914762A_Data">Data12!$AB$11:$AB$19</definedName>
    <definedName name="A125914762A_Latest">Data12!$AB$19</definedName>
    <definedName name="A125914766K">Data12!$HR$1:$HR$10,Data12!$HR$11:$HR$19</definedName>
    <definedName name="A125914766K_Data">Data12!$HR$11:$HR$19</definedName>
    <definedName name="A125914766K_Latest">Data12!$HR$19</definedName>
    <definedName name="A125914770A">Data12!$GK$1:$GK$10,Data12!$GK$11:$GK$19</definedName>
    <definedName name="A125914770A_Data">Data12!$GK$11:$GK$19</definedName>
    <definedName name="A125914770A_Latest">Data12!$GK$19</definedName>
    <definedName name="A125914774K">Data13!$AP$1:$AP$10,Data13!$AP$11:$AP$19</definedName>
    <definedName name="A125914774K_Data">Data13!$AP$11:$AP$19</definedName>
    <definedName name="A125914774K_Latest">Data13!$AP$19</definedName>
    <definedName name="A125914778V">Data13!$EK$1:$EK$10,Data13!$EK$11:$EK$19</definedName>
    <definedName name="A125914778V_Data">Data13!$EK$11:$EK$19</definedName>
    <definedName name="A125914778V_Latest">Data13!$EK$19</definedName>
    <definedName name="A125914782K">Data13!$FR$1:$FR$10,Data13!$FR$11:$FR$19</definedName>
    <definedName name="A125914782K_Data">Data13!$FR$11:$FR$19</definedName>
    <definedName name="A125914782K_Latest">Data13!$FR$19</definedName>
    <definedName name="A125914786V">Data13!$GY$1:$GY$10,Data13!$GY$11:$GY$19</definedName>
    <definedName name="A125914786V_Data">Data13!$GY$11:$GY$19</definedName>
    <definedName name="A125914786V_Latest">Data13!$GY$19</definedName>
    <definedName name="A125914790K">Data12!$DW$1:$DW$10,Data12!$DW$11:$DW$19</definedName>
    <definedName name="A125914790K_Data">Data12!$DW$11:$DW$19</definedName>
    <definedName name="A125914790K_Latest">Data12!$DW$19</definedName>
    <definedName name="A125914794V">Data13!$I$1:$I$10,Data13!$I$11:$I$19</definedName>
    <definedName name="A125914794V_Data">Data13!$I$11:$I$19</definedName>
    <definedName name="A125914794V_Latest">Data13!$I$19</definedName>
    <definedName name="A125914798C">Data13!$BW$1:$BW$10,Data13!$BW$11:$BW$19</definedName>
    <definedName name="A125914798C_Data">Data13!$BW$11:$BW$19</definedName>
    <definedName name="A125914798C_Latest">Data13!$BW$19</definedName>
    <definedName name="A125914802J">Data13!$DD$1:$DD$10,Data13!$DD$11:$DD$19</definedName>
    <definedName name="A125914802J_Data">Data13!$DD$11:$DD$19</definedName>
    <definedName name="A125914802J_Latest">Data13!$DD$19</definedName>
    <definedName name="A125914806T">Data12!$CP$1:$CP$10,Data12!$CP$11:$CP$19</definedName>
    <definedName name="A125914806T_Data">Data12!$CP$11:$CP$19</definedName>
    <definedName name="A125914806T_Latest">Data12!$CP$19</definedName>
    <definedName name="A125914810J">Data12!$FD$1:$FD$10,Data12!$FD$11:$FD$19</definedName>
    <definedName name="A125914810J_Data">Data12!$FD$11:$FD$19</definedName>
    <definedName name="A125914810J_Latest">Data12!$FD$19</definedName>
    <definedName name="A125914814T">Data12!$BO$1:$BO$10,Data12!$BO$11:$BO$19</definedName>
    <definedName name="A125914814T_Data">Data12!$BO$11:$BO$19</definedName>
    <definedName name="A125914814T_Latest">Data12!$BO$19</definedName>
    <definedName name="A125914818A">Data12!$AH$1:$AH$10,Data12!$AH$11:$AH$19</definedName>
    <definedName name="A125914818A_Data">Data12!$AH$11:$AH$19</definedName>
    <definedName name="A125914818A_Latest">Data12!$AH$19</definedName>
    <definedName name="A125914822T">Data12!$HX$1:$HX$10,Data12!$HX$11:$HX$19</definedName>
    <definedName name="A125914822T_Data">Data12!$HX$11:$HX$19</definedName>
    <definedName name="A125914822T_Latest">Data12!$HX$19</definedName>
    <definedName name="A125914826A">Data12!$GQ$1:$GQ$10,Data12!$GQ$11:$GQ$19</definedName>
    <definedName name="A125914826A_Data">Data12!$GQ$11:$GQ$19</definedName>
    <definedName name="A125914826A_Latest">Data12!$GQ$19</definedName>
    <definedName name="A125914830T">Data13!$AV$1:$AV$10,Data13!$AV$11:$AV$19</definedName>
    <definedName name="A125914830T_Data">Data13!$AV$11:$AV$19</definedName>
    <definedName name="A125914830T_Latest">Data13!$AV$19</definedName>
    <definedName name="A125914834A">Data13!$EQ$1:$EQ$10,Data13!$EQ$11:$EQ$19</definedName>
    <definedName name="A125914834A_Data">Data13!$EQ$11:$EQ$19</definedName>
    <definedName name="A125914834A_Latest">Data13!$EQ$19</definedName>
    <definedName name="A125914838K">Data13!$FX$1:$FX$10,Data13!$FX$11:$FX$19</definedName>
    <definedName name="A125914838K_Data">Data13!$FX$11:$FX$19</definedName>
    <definedName name="A125914838K_Latest">Data13!$FX$19</definedName>
    <definedName name="A125914842A">Data13!$HE$1:$HE$10,Data13!$HE$11:$HE$19</definedName>
    <definedName name="A125914842A_Data">Data13!$HE$11:$HE$19</definedName>
    <definedName name="A125914842A_Latest">Data13!$HE$19</definedName>
    <definedName name="A125914846K">Data12!$EC$1:$EC$10,Data12!$EC$11:$EC$19</definedName>
    <definedName name="A125914846K_Data">Data12!$EC$11:$EC$19</definedName>
    <definedName name="A125914846K_Latest">Data12!$EC$19</definedName>
    <definedName name="A125914850A">Data13!$O$1:$O$10,Data13!$O$11:$O$19</definedName>
    <definedName name="A125914850A_Data">Data13!$O$11:$O$19</definedName>
    <definedName name="A125914850A_Latest">Data13!$O$19</definedName>
    <definedName name="A125914854K">Data13!$CC$1:$CC$10,Data13!$CC$11:$CC$19</definedName>
    <definedName name="A125914854K_Data">Data13!$CC$11:$CC$19</definedName>
    <definedName name="A125914854K_Latest">Data13!$CC$19</definedName>
    <definedName name="A125914858V">Data13!$DJ$1:$DJ$10,Data13!$DJ$11:$DJ$19</definedName>
    <definedName name="A125914858V_Data">Data13!$DJ$11:$DJ$19</definedName>
    <definedName name="A125914858V_Latest">Data13!$DJ$19</definedName>
    <definedName name="A125914862K">Data12!$CV$1:$CV$10,Data12!$CV$11:$CV$19</definedName>
    <definedName name="A125914862K_Data">Data12!$CV$11:$CV$19</definedName>
    <definedName name="A125914862K_Latest">Data12!$CV$19</definedName>
    <definedName name="A125914866V">Data12!$FJ$1:$FJ$10,Data12!$FJ$11:$FJ$19</definedName>
    <definedName name="A125914866V_Data">Data12!$FJ$11:$FJ$19</definedName>
    <definedName name="A125914866V_Latest">Data12!$FJ$19</definedName>
    <definedName name="A125914870K">Data12!$BR$1:$BR$10,Data12!$BR$11:$BR$19</definedName>
    <definedName name="A125914870K_Data">Data12!$BR$11:$BR$19</definedName>
    <definedName name="A125914870K_Latest">Data12!$BR$19</definedName>
    <definedName name="A125914874V">Data12!$AK$1:$AK$10,Data12!$AK$11:$AK$19</definedName>
    <definedName name="A125914874V_Data">Data12!$AK$11:$AK$19</definedName>
    <definedName name="A125914874V_Latest">Data12!$AK$19</definedName>
    <definedName name="A125914878C">Data12!$IA$1:$IA$10,Data12!$IA$11:$IA$19</definedName>
    <definedName name="A125914878C_Data">Data12!$IA$11:$IA$19</definedName>
    <definedName name="A125914878C_Latest">Data12!$IA$19</definedName>
    <definedName name="A125914882V">Data12!$GT$1:$GT$10,Data12!$GT$11:$GT$19</definedName>
    <definedName name="A125914882V_Data">Data12!$GT$11:$GT$19</definedName>
    <definedName name="A125914882V_Latest">Data12!$GT$19</definedName>
    <definedName name="A125914886C">Data13!$AY$1:$AY$10,Data13!$AY$11:$AY$19</definedName>
    <definedName name="A125914886C_Data">Data13!$AY$11:$AY$19</definedName>
    <definedName name="A125914886C_Latest">Data13!$AY$19</definedName>
    <definedName name="A125914890V">Data13!$ET$1:$ET$10,Data13!$ET$11:$ET$19</definedName>
    <definedName name="A125914890V_Data">Data13!$ET$11:$ET$19</definedName>
    <definedName name="A125914890V_Latest">Data13!$ET$19</definedName>
    <definedName name="A125914894C">Data13!$GA$1:$GA$10,Data13!$GA$11:$GA$19</definedName>
    <definedName name="A125914894C_Data">Data13!$GA$11:$GA$19</definedName>
    <definedName name="A125914894C_Latest">Data13!$GA$19</definedName>
    <definedName name="A125914898L">Data13!$HH$1:$HH$10,Data13!$HH$11:$HH$19</definedName>
    <definedName name="A125914898L_Data">Data13!$HH$11:$HH$19</definedName>
    <definedName name="A125914898L_Latest">Data13!$HH$19</definedName>
    <definedName name="A125914902T">Data12!$EF$1:$EF$10,Data12!$EF$11:$EF$19</definedName>
    <definedName name="A125914902T_Data">Data12!$EF$11:$EF$19</definedName>
    <definedName name="A125914902T_Latest">Data12!$EF$19</definedName>
    <definedName name="A125914906A">Data13!$R$1:$R$10,Data13!$R$11:$R$19</definedName>
    <definedName name="A125914906A_Data">Data13!$R$11:$R$19</definedName>
    <definedName name="A125914906A_Latest">Data13!$R$19</definedName>
    <definedName name="A125914910T">Data13!$CF$1:$CF$10,Data13!$CF$11:$CF$19</definedName>
    <definedName name="A125914910T_Data">Data13!$CF$11:$CF$19</definedName>
    <definedName name="A125914910T_Latest">Data13!$CF$19</definedName>
    <definedName name="A125914914A">Data13!$DM$1:$DM$10,Data13!$DM$11:$DM$19</definedName>
    <definedName name="A125914914A_Data">Data13!$DM$11:$DM$19</definedName>
    <definedName name="A125914914A_Latest">Data13!$DM$19</definedName>
    <definedName name="A125914918K">Data12!$CY$1:$CY$10,Data12!$CY$11:$CY$19</definedName>
    <definedName name="A125914918K_Data">Data12!$CY$11:$CY$19</definedName>
    <definedName name="A125914918K_Latest">Data12!$CY$19</definedName>
    <definedName name="A125914922A">Data12!$FM$1:$FM$10,Data12!$FM$11:$FM$19</definedName>
    <definedName name="A125914922A_Data">Data12!$FM$11:$FM$19</definedName>
    <definedName name="A125914922A_Latest">Data12!$FM$19</definedName>
    <definedName name="A125914926K">Data12!$CG$1:$CG$10,Data12!$CG$11:$CG$19</definedName>
    <definedName name="A125914926K_Data">Data12!$CG$11:$CG$19</definedName>
    <definedName name="A125914926K_Latest">Data12!$CG$19</definedName>
    <definedName name="A125914930A">Data12!$AZ$1:$AZ$10,Data12!$AZ$11:$AZ$19</definedName>
    <definedName name="A125914930A_Data">Data12!$AZ$11:$AZ$19</definedName>
    <definedName name="A125914930A_Latest">Data12!$AZ$19</definedName>
    <definedName name="A125914934K">Data12!$IP$1:$IP$10,Data12!$IP$11:$IP$19</definedName>
    <definedName name="A125914934K_Data">Data12!$IP$11:$IP$19</definedName>
    <definedName name="A125914934K_Latest">Data12!$IP$19</definedName>
    <definedName name="A125914938V">Data12!$HI$1:$HI$10,Data12!$HI$11:$HI$19</definedName>
    <definedName name="A125914938V_Data">Data12!$HI$11:$HI$19</definedName>
    <definedName name="A125914938V_Latest">Data12!$HI$19</definedName>
    <definedName name="A125914942K">Data13!$BN$1:$BN$10,Data13!$BN$11:$BN$19</definedName>
    <definedName name="A125914942K_Data">Data13!$BN$11:$BN$19</definedName>
    <definedName name="A125914942K_Latest">Data13!$BN$19</definedName>
    <definedName name="A125914946V">Data13!$FI$1:$FI$10,Data13!$FI$11:$FI$19</definedName>
    <definedName name="A125914946V_Data">Data13!$FI$11:$FI$19</definedName>
    <definedName name="A125914946V_Latest">Data13!$FI$19</definedName>
    <definedName name="A125914950K">Data13!$GP$1:$GP$10,Data13!$GP$11:$GP$19</definedName>
    <definedName name="A125914950K_Data">Data13!$GP$11:$GP$19</definedName>
    <definedName name="A125914950K_Latest">Data13!$GP$19</definedName>
    <definedName name="A125914954V">Data13!$HW$1:$HW$10,Data13!$HW$11:$HW$19</definedName>
    <definedName name="A125914954V_Data">Data13!$HW$11:$HW$19</definedName>
    <definedName name="A125914954V_Latest">Data13!$HW$19</definedName>
    <definedName name="A125914958C">Data12!$EU$1:$EU$10,Data12!$EU$11:$EU$19</definedName>
    <definedName name="A125914958C_Data">Data12!$EU$11:$EU$19</definedName>
    <definedName name="A125914958C_Latest">Data12!$EU$19</definedName>
    <definedName name="A125914962V">Data13!$AG$1:$AG$10,Data13!$AG$11:$AG$19</definedName>
    <definedName name="A125914962V_Data">Data13!$AG$11:$AG$19</definedName>
    <definedName name="A125914962V_Latest">Data13!$AG$19</definedName>
    <definedName name="A125914966C">Data13!$CU$1:$CU$10,Data13!$CU$11:$CU$19</definedName>
    <definedName name="A125914966C_Data">Data13!$CU$11:$CU$19</definedName>
    <definedName name="A125914966C_Latest">Data13!$CU$19</definedName>
    <definedName name="A125914970V">Data13!$EB$1:$EB$10,Data13!$EB$11:$EB$19</definedName>
    <definedName name="A125914970V_Data">Data13!$EB$11:$EB$19</definedName>
    <definedName name="A125914970V_Latest">Data13!$EB$19</definedName>
    <definedName name="A125914974C">Data12!$DN$1:$DN$10,Data12!$DN$11:$DN$19</definedName>
    <definedName name="A125914974C_Data">Data12!$DN$11:$DN$19</definedName>
    <definedName name="A125914974C_Latest">Data12!$DN$19</definedName>
    <definedName name="A125914978L">Data12!$GB$1:$GB$10,Data12!$GB$11:$GB$19</definedName>
    <definedName name="A125914978L_Data">Data12!$GB$11:$GB$19</definedName>
    <definedName name="A125914978L_Latest">Data12!$GB$19</definedName>
    <definedName name="A125914982C">Data12!$BF$1:$BF$10,Data12!$BF$11:$BF$19</definedName>
    <definedName name="A125914982C_Data">Data12!$BF$11:$BF$19</definedName>
    <definedName name="A125914982C_Latest">Data12!$BF$19</definedName>
    <definedName name="A125914986L">Data12!$Y$1:$Y$10,Data12!$Y$11:$Y$19</definedName>
    <definedName name="A125914986L_Data">Data12!$Y$11:$Y$19</definedName>
    <definedName name="A125914986L_Latest">Data12!$Y$19</definedName>
    <definedName name="A125914990C">Data12!$HO$1:$HO$10,Data12!$HO$11:$HO$19</definedName>
    <definedName name="A125914990C_Data">Data12!$HO$11:$HO$19</definedName>
    <definedName name="A125914990C_Latest">Data12!$HO$19</definedName>
    <definedName name="A125914994L">Data12!$GH$1:$GH$10,Data12!$GH$11:$GH$19</definedName>
    <definedName name="A125914994L_Data">Data12!$GH$11:$GH$19</definedName>
    <definedName name="A125914994L_Latest">Data12!$GH$19</definedName>
    <definedName name="A125914998W">Data13!$AM$1:$AM$10,Data13!$AM$11:$AM$19</definedName>
    <definedName name="A125914998W_Data">Data13!$AM$11:$AM$19</definedName>
    <definedName name="A125914998W_Latest">Data13!$AM$19</definedName>
    <definedName name="A125915002C">Data13!$EH$1:$EH$10,Data13!$EH$11:$EH$19</definedName>
    <definedName name="A125915002C_Data">Data13!$EH$11:$EH$19</definedName>
    <definedName name="A125915002C_Latest">Data13!$EH$19</definedName>
    <definedName name="A125915006L">Data13!$FO$1:$FO$10,Data13!$FO$11:$FO$19</definedName>
    <definedName name="A125915006L_Data">Data13!$FO$11:$FO$19</definedName>
    <definedName name="A125915006L_Latest">Data13!$FO$19</definedName>
    <definedName name="A125915010C">Data13!$GV$1:$GV$10,Data13!$GV$11:$GV$19</definedName>
    <definedName name="A125915010C_Data">Data13!$GV$11:$GV$19</definedName>
    <definedName name="A125915010C_Latest">Data13!$GV$19</definedName>
    <definedName name="A125915014L">Data12!$DT$1:$DT$10,Data12!$DT$11:$DT$19</definedName>
    <definedName name="A125915014L_Data">Data12!$DT$11:$DT$19</definedName>
    <definedName name="A125915014L_Latest">Data12!$DT$19</definedName>
    <definedName name="A125915018W">Data13!$F$1:$F$10,Data13!$F$11:$F$19</definedName>
    <definedName name="A125915018W_Data">Data13!$F$11:$F$19</definedName>
    <definedName name="A125915018W_Latest">Data13!$F$19</definedName>
    <definedName name="A125915022L">Data13!$BT$1:$BT$10,Data13!$BT$11:$BT$19</definedName>
    <definedName name="A125915022L_Data">Data13!$BT$11:$BT$19</definedName>
    <definedName name="A125915022L_Latest">Data13!$BT$19</definedName>
    <definedName name="A125915026W">Data13!$DA$1:$DA$10,Data13!$DA$11:$DA$19</definedName>
    <definedName name="A125915026W_Data">Data13!$DA$11:$DA$19</definedName>
    <definedName name="A125915026W_Latest">Data13!$DA$19</definedName>
    <definedName name="A125915030L">Data12!$CM$1:$CM$10,Data12!$CM$11:$CM$19</definedName>
    <definedName name="A125915030L_Data">Data12!$CM$11:$CM$19</definedName>
    <definedName name="A125915030L_Latest">Data12!$CM$19</definedName>
    <definedName name="A125915034W">Data12!$FA$1:$FA$10,Data12!$FA$11:$FA$19</definedName>
    <definedName name="A125915034W_Data">Data12!$FA$11:$FA$19</definedName>
    <definedName name="A125915034W_Latest">Data12!$FA$19</definedName>
    <definedName name="A125915038F">Data16!$F$1:$F$10,Data16!$F$11:$F$19</definedName>
    <definedName name="A125915038F_Data">Data16!$F$11:$F$19</definedName>
    <definedName name="A125915038F_Latest">Data16!$F$19</definedName>
    <definedName name="A125915042W">Data15!$HO$1:$HO$10,Data15!$HO$11:$HO$19</definedName>
    <definedName name="A125915042W_Data">Data15!$HO$11:$HO$19</definedName>
    <definedName name="A125915042W_Latest">Data15!$HO$19</definedName>
    <definedName name="A125915046F">Data16!$FO$1:$FO$10,Data16!$FO$11:$FO$19</definedName>
    <definedName name="A125915046F_Data">Data16!$FO$11:$FO$19</definedName>
    <definedName name="A125915046F_Latest">Data16!$FO$19</definedName>
    <definedName name="A125915050W">Data16!$EH$1:$EH$10,Data16!$EH$11:$EH$19</definedName>
    <definedName name="A125915050W_Data">Data16!$EH$11:$EH$19</definedName>
    <definedName name="A125915050W_Latest">Data16!$EH$19</definedName>
    <definedName name="A125915054F">Data16!$IC$1:$IC$10,Data16!$IC$11:$IC$19</definedName>
    <definedName name="A125915054F_Data">Data16!$IC$11:$IC$19</definedName>
    <definedName name="A125915054F_Latest">Data16!$IC$19</definedName>
    <definedName name="A125915058R">Data17!$CH$1:$CH$10,Data17!$CH$11:$CH$19</definedName>
    <definedName name="A125915058R_Data">Data17!$CH$11:$CH$19</definedName>
    <definedName name="A125915058R_Latest">Data17!$CH$19</definedName>
    <definedName name="A125915062F">Data17!$DO$1:$DO$10,Data17!$DO$11:$DO$19</definedName>
    <definedName name="A125915062F_Data">Data17!$DO$11:$DO$19</definedName>
    <definedName name="A125915062F_Latest">Data17!$DO$19</definedName>
    <definedName name="A125915066R">Data17!$EV$1:$EV$10,Data17!$EV$11:$EV$19</definedName>
    <definedName name="A125915066R_Data">Data17!$EV$11:$EV$19</definedName>
    <definedName name="A125915066R_Latest">Data17!$EV$19</definedName>
    <definedName name="A125915070F">Data16!$BT$1:$BT$10,Data16!$BT$11:$BT$19</definedName>
    <definedName name="A125915070F_Data">Data16!$BT$11:$BT$19</definedName>
    <definedName name="A125915070F_Latest">Data16!$BT$19</definedName>
    <definedName name="A125915074R">Data16!$GV$1:$GV$10,Data16!$GV$11:$GV$19</definedName>
    <definedName name="A125915074R_Data">Data16!$GV$11:$GV$19</definedName>
    <definedName name="A125915074R_Latest">Data16!$GV$19</definedName>
    <definedName name="A125915078X">Data17!$T$1:$T$10,Data17!$T$11:$T$19</definedName>
    <definedName name="A125915078X_Data">Data17!$T$11:$T$19</definedName>
    <definedName name="A125915078X_Latest">Data17!$T$19</definedName>
    <definedName name="A125915082R">Data17!$BA$1:$BA$10,Data17!$BA$11:$BA$19</definedName>
    <definedName name="A125915082R_Data">Data17!$BA$11:$BA$19</definedName>
    <definedName name="A125915082R_Latest">Data17!$BA$19</definedName>
    <definedName name="A125915086X">Data16!$AM$1:$AM$10,Data16!$AM$11:$AM$19</definedName>
    <definedName name="A125915086X_Data">Data16!$AM$11:$AM$19</definedName>
    <definedName name="A125915086X_Latest">Data16!$AM$19</definedName>
    <definedName name="A125915090R">Data16!$DA$1:$DA$10,Data16!$DA$11:$DA$19</definedName>
    <definedName name="A125915090R_Data">Data16!$DA$11:$DA$19</definedName>
    <definedName name="A125915090R_Latest">Data16!$DA$19</definedName>
    <definedName name="A125915094X">Data15!$ID$1:$ID$10,Data15!$ID$11:$ID$19</definedName>
    <definedName name="A125915094X_Data">Data15!$ID$11:$ID$19</definedName>
    <definedName name="A125915094X_Latest">Data15!$ID$19</definedName>
    <definedName name="A125915098J">Data15!$GW$1:$GW$10,Data15!$GW$11:$GW$19</definedName>
    <definedName name="A125915098J_Data">Data15!$GW$11:$GW$19</definedName>
    <definedName name="A125915098J_Latest">Data15!$GW$19</definedName>
    <definedName name="A125915102L">Data16!$EW$1:$EW$10,Data16!$EW$11:$EW$19</definedName>
    <definedName name="A125915102L_Data">Data16!$EW$11:$EW$19</definedName>
    <definedName name="A125915102L_Latest">Data16!$EW$19</definedName>
    <definedName name="A125915106W">Data16!$DP$1:$DP$10,Data16!$DP$11:$DP$19</definedName>
    <definedName name="A125915106W_Data">Data16!$DP$11:$DP$19</definedName>
    <definedName name="A125915106W_Latest">Data16!$DP$19</definedName>
    <definedName name="A125915110L">Data16!$HK$1:$HK$10,Data16!$HK$11:$HK$19</definedName>
    <definedName name="A125915110L_Data">Data16!$HK$11:$HK$19</definedName>
    <definedName name="A125915110L_Latest">Data16!$HK$19</definedName>
    <definedName name="A125915114W">Data17!$BP$1:$BP$10,Data17!$BP$11:$BP$19</definedName>
    <definedName name="A125915114W_Data">Data17!$BP$11:$BP$19</definedName>
    <definedName name="A125915114W_Latest">Data17!$BP$19</definedName>
    <definedName name="A125915118F">Data17!$CW$1:$CW$10,Data17!$CW$11:$CW$19</definedName>
    <definedName name="A125915118F_Data">Data17!$CW$11:$CW$19</definedName>
    <definedName name="A125915118F_Latest">Data17!$CW$19</definedName>
    <definedName name="A125915122W">Data17!$ED$1:$ED$10,Data17!$ED$11:$ED$19</definedName>
    <definedName name="A125915122W_Data">Data17!$ED$11:$ED$19</definedName>
    <definedName name="A125915122W_Latest">Data17!$ED$19</definedName>
    <definedName name="A125915126F">Data16!$BB$1:$BB$10,Data16!$BB$11:$BB$19</definedName>
    <definedName name="A125915126F_Data">Data16!$BB$11:$BB$19</definedName>
    <definedName name="A125915126F_Latest">Data16!$BB$19</definedName>
    <definedName name="A125915130W">Data16!$GD$1:$GD$10,Data16!$GD$11:$GD$19</definedName>
    <definedName name="A125915130W_Data">Data16!$GD$11:$GD$19</definedName>
    <definedName name="A125915130W_Latest">Data16!$GD$19</definedName>
    <definedName name="A125915134F">Data17!$B$1:$B$10,Data17!$B$11:$B$19</definedName>
    <definedName name="A125915134F_Data">Data17!$B$11:$B$19</definedName>
    <definedName name="A125915134F_Latest">Data17!$B$19</definedName>
    <definedName name="A125915138R">Data17!$AI$1:$AI$10,Data17!$AI$11:$AI$19</definedName>
    <definedName name="A125915138R_Data">Data17!$AI$11:$AI$19</definedName>
    <definedName name="A125915138R_Latest">Data17!$AI$19</definedName>
    <definedName name="A125915142F">Data16!$U$1:$U$10,Data16!$U$11:$U$19</definedName>
    <definedName name="A125915142F_Data">Data16!$U$11:$U$19</definedName>
    <definedName name="A125915142F_Latest">Data16!$U$19</definedName>
    <definedName name="A125915146R">Data16!$CI$1:$CI$10,Data16!$CI$11:$CI$19</definedName>
    <definedName name="A125915146R_Data">Data16!$CI$11:$CI$19</definedName>
    <definedName name="A125915146R_Latest">Data16!$CI$19</definedName>
    <definedName name="A125915150F">Data15!$IM$1:$IM$10,Data15!$IM$11:$IM$19</definedName>
    <definedName name="A125915150F_Data">Data15!$IM$11:$IM$19</definedName>
    <definedName name="A125915150F_Latest">Data15!$IM$19</definedName>
    <definedName name="A125915154R">Data15!$HF$1:$HF$10,Data15!$HF$11:$HF$19</definedName>
    <definedName name="A125915154R_Data">Data15!$HF$11:$HF$19</definedName>
    <definedName name="A125915154R_Latest">Data15!$HF$19</definedName>
    <definedName name="A125915158X">Data16!$FF$1:$FF$10,Data16!$FF$11:$FF$19</definedName>
    <definedName name="A125915158X_Data">Data16!$FF$11:$FF$19</definedName>
    <definedName name="A125915158X_Latest">Data16!$FF$19</definedName>
    <definedName name="A125915162R">Data16!$DY$1:$DY$10,Data16!$DY$11:$DY$19</definedName>
    <definedName name="A125915162R_Data">Data16!$DY$11:$DY$19</definedName>
    <definedName name="A125915162R_Latest">Data16!$DY$19</definedName>
    <definedName name="A125915166X">Data16!$HT$1:$HT$10,Data16!$HT$11:$HT$19</definedName>
    <definedName name="A125915166X_Data">Data16!$HT$11:$HT$19</definedName>
    <definedName name="A125915166X_Latest">Data16!$HT$19</definedName>
    <definedName name="A125915170R">Data17!$BY$1:$BY$10,Data17!$BY$11:$BY$19</definedName>
    <definedName name="A125915170R_Data">Data17!$BY$11:$BY$19</definedName>
    <definedName name="A125915170R_Latest">Data17!$BY$19</definedName>
    <definedName name="A125915174X">Data17!$DF$1:$DF$10,Data17!$DF$11:$DF$19</definedName>
    <definedName name="A125915174X_Data">Data17!$DF$11:$DF$19</definedName>
    <definedName name="A125915174X_Latest">Data17!$DF$19</definedName>
    <definedName name="A125915178J">Data17!$EM$1:$EM$10,Data17!$EM$11:$EM$19</definedName>
    <definedName name="A125915178J_Data">Data17!$EM$11:$EM$19</definedName>
    <definedName name="A125915178J_Latest">Data17!$EM$19</definedName>
    <definedName name="A125915182X">Data16!$BK$1:$BK$10,Data16!$BK$11:$BK$19</definedName>
    <definedName name="A125915182X_Data">Data16!$BK$11:$BK$19</definedName>
    <definedName name="A125915182X_Latest">Data16!$BK$19</definedName>
    <definedName name="A125915186J">Data16!$GM$1:$GM$10,Data16!$GM$11:$GM$19</definedName>
    <definedName name="A125915186J_Data">Data16!$GM$11:$GM$19</definedName>
    <definedName name="A125915186J_Latest">Data16!$GM$19</definedName>
    <definedName name="A125915190X">Data17!$K$1:$K$10,Data17!$K$11:$K$19</definedName>
    <definedName name="A125915190X_Data">Data17!$K$11:$K$19</definedName>
    <definedName name="A125915190X_Latest">Data17!$K$19</definedName>
    <definedName name="A125915194J">Data17!$AR$1:$AR$10,Data17!$AR$11:$AR$19</definedName>
    <definedName name="A125915194J_Data">Data17!$AR$11:$AR$19</definedName>
    <definedName name="A125915194J_Latest">Data17!$AR$19</definedName>
    <definedName name="A125915198T">Data16!$AD$1:$AD$10,Data16!$AD$11:$AD$19</definedName>
    <definedName name="A125915198T_Data">Data16!$AD$11:$AD$19</definedName>
    <definedName name="A125915198T_Latest">Data16!$AD$19</definedName>
    <definedName name="A125915202W">Data16!$CR$1:$CR$10,Data16!$CR$11:$CR$19</definedName>
    <definedName name="A125915202W_Data">Data16!$CR$11:$CR$19</definedName>
    <definedName name="A125915202W_Latest">Data16!$CR$19</definedName>
    <definedName name="A125915206F">Data15!$IP$1:$IP$10,Data15!$IP$11:$IP$19</definedName>
    <definedName name="A125915206F_Data">Data15!$IP$11:$IP$19</definedName>
    <definedName name="A125915206F_Latest">Data15!$IP$19</definedName>
    <definedName name="A125915210W">Data15!$HI$1:$HI$10,Data15!$HI$11:$HI$19</definedName>
    <definedName name="A125915210W_Data">Data15!$HI$11:$HI$19</definedName>
    <definedName name="A125915210W_Latest">Data15!$HI$19</definedName>
    <definedName name="A125915214F">Data16!$FI$1:$FI$10,Data16!$FI$11:$FI$19</definedName>
    <definedName name="A125915214F_Data">Data16!$FI$11:$FI$19</definedName>
    <definedName name="A125915214F_Latest">Data16!$FI$19</definedName>
    <definedName name="A125915218R">Data16!$EB$1:$EB$10,Data16!$EB$11:$EB$19</definedName>
    <definedName name="A125915218R_Data">Data16!$EB$11:$EB$19</definedName>
    <definedName name="A125915218R_Latest">Data16!$EB$19</definedName>
    <definedName name="A125915222F">Data16!$HW$1:$HW$10,Data16!$HW$11:$HW$19</definedName>
    <definedName name="A125915222F_Data">Data16!$HW$11:$HW$19</definedName>
    <definedName name="A125915222F_Latest">Data16!$HW$19</definedName>
    <definedName name="A125915226R">Data17!$CB$1:$CB$10,Data17!$CB$11:$CB$19</definedName>
    <definedName name="A125915226R_Data">Data17!$CB$11:$CB$19</definedName>
    <definedName name="A125915226R_Latest">Data17!$CB$19</definedName>
    <definedName name="A125915230F">Data17!$DI$1:$DI$10,Data17!$DI$11:$DI$19</definedName>
    <definedName name="A125915230F_Data">Data17!$DI$11:$DI$19</definedName>
    <definedName name="A125915230F_Latest">Data17!$DI$19</definedName>
    <definedName name="A125915234R">Data17!$EP$1:$EP$10,Data17!$EP$11:$EP$19</definedName>
    <definedName name="A125915234R_Data">Data17!$EP$11:$EP$19</definedName>
    <definedName name="A125915234R_Latest">Data17!$EP$19</definedName>
    <definedName name="A125915238X">Data16!$BN$1:$BN$10,Data16!$BN$11:$BN$19</definedName>
    <definedName name="A125915238X_Data">Data16!$BN$11:$BN$19</definedName>
    <definedName name="A125915238X_Latest">Data16!$BN$19</definedName>
    <definedName name="A125915242R">Data16!$GP$1:$GP$10,Data16!$GP$11:$GP$19</definedName>
    <definedName name="A125915242R_Data">Data16!$GP$11:$GP$19</definedName>
    <definedName name="A125915242R_Latest">Data16!$GP$19</definedName>
    <definedName name="A125915246X">Data17!$N$1:$N$10,Data17!$N$11:$N$19</definedName>
    <definedName name="A125915246X_Data">Data17!$N$11:$N$19</definedName>
    <definedName name="A125915246X_Latest">Data17!$N$19</definedName>
    <definedName name="A125915250R">Data17!$AU$1:$AU$10,Data17!$AU$11:$AU$19</definedName>
    <definedName name="A125915250R_Data">Data17!$AU$11:$AU$19</definedName>
    <definedName name="A125915250R_Latest">Data17!$AU$19</definedName>
    <definedName name="A125915254X">Data16!$AG$1:$AG$10,Data16!$AG$11:$AG$19</definedName>
    <definedName name="A125915254X_Data">Data16!$AG$11:$AG$19</definedName>
    <definedName name="A125915254X_Latest">Data16!$AG$19</definedName>
    <definedName name="A125915258J">Data16!$CU$1:$CU$10,Data16!$CU$11:$CU$19</definedName>
    <definedName name="A125915258J_Data">Data16!$CU$11:$CU$19</definedName>
    <definedName name="A125915258J_Latest">Data16!$CU$19</definedName>
    <definedName name="A125915262X">Data16!$C$1:$C$10,Data16!$C$11:$C$19</definedName>
    <definedName name="A125915262X_Data">Data16!$C$11:$C$19</definedName>
    <definedName name="A125915262X_Latest">Data16!$C$19</definedName>
    <definedName name="A125915266J">Data15!$HL$1:$HL$10,Data15!$HL$11:$HL$19</definedName>
    <definedName name="A125915266J_Data">Data15!$HL$11:$HL$19</definedName>
    <definedName name="A125915266J_Latest">Data15!$HL$19</definedName>
    <definedName name="A125915270X">Data16!$FL$1:$FL$10,Data16!$FL$11:$FL$19</definedName>
    <definedName name="A125915270X_Data">Data16!$FL$11:$FL$19</definedName>
    <definedName name="A125915270X_Latest">Data16!$FL$19</definedName>
    <definedName name="A125915274J">Data16!$EE$1:$EE$10,Data16!$EE$11:$EE$19</definedName>
    <definedName name="A125915274J_Data">Data16!$EE$11:$EE$19</definedName>
    <definedName name="A125915274J_Latest">Data16!$EE$19</definedName>
    <definedName name="A125915278T">Data16!$HZ$1:$HZ$10,Data16!$HZ$11:$HZ$19</definedName>
    <definedName name="A125915278T_Data">Data16!$HZ$11:$HZ$19</definedName>
    <definedName name="A125915278T_Latest">Data16!$HZ$19</definedName>
    <definedName name="A125915282J">Data17!$CE$1:$CE$10,Data17!$CE$11:$CE$19</definedName>
    <definedName name="A125915282J_Data">Data17!$CE$11:$CE$19</definedName>
    <definedName name="A125915282J_Latest">Data17!$CE$19</definedName>
    <definedName name="A125915286T">Data17!$DL$1:$DL$10,Data17!$DL$11:$DL$19</definedName>
    <definedName name="A125915286T_Data">Data17!$DL$11:$DL$19</definedName>
    <definedName name="A125915286T_Latest">Data17!$DL$19</definedName>
    <definedName name="A125915290J">Data17!$ES$1:$ES$10,Data17!$ES$11:$ES$19</definedName>
    <definedName name="A125915290J_Data">Data17!$ES$11:$ES$19</definedName>
    <definedName name="A125915290J_Latest">Data17!$ES$19</definedName>
    <definedName name="A125915294T">Data16!$BQ$1:$BQ$10,Data16!$BQ$11:$BQ$19</definedName>
    <definedName name="A125915294T_Data">Data16!$BQ$11:$BQ$19</definedName>
    <definedName name="A125915294T_Latest">Data16!$BQ$19</definedName>
    <definedName name="A125915298A">Data16!$GS$1:$GS$10,Data16!$GS$11:$GS$19</definedName>
    <definedName name="A125915298A_Data">Data16!$GS$11:$GS$19</definedName>
    <definedName name="A125915298A_Latest">Data16!$GS$19</definedName>
    <definedName name="A125915302F">Data17!$Q$1:$Q$10,Data17!$Q$11:$Q$19</definedName>
    <definedName name="A125915302F_Data">Data17!$Q$11:$Q$19</definedName>
    <definedName name="A125915302F_Latest">Data17!$Q$19</definedName>
    <definedName name="A125915306R">Data17!$AX$1:$AX$10,Data17!$AX$11:$AX$19</definedName>
    <definedName name="A125915306R_Data">Data17!$AX$11:$AX$19</definedName>
    <definedName name="A125915306R_Latest">Data17!$AX$19</definedName>
    <definedName name="A125915310F">Data16!$AJ$1:$AJ$10,Data16!$AJ$11:$AJ$19</definedName>
    <definedName name="A125915310F_Data">Data16!$AJ$11:$AJ$19</definedName>
    <definedName name="A125915310F_Latest">Data16!$AJ$19</definedName>
    <definedName name="A125915314R">Data16!$CX$1:$CX$10,Data16!$CX$11:$CX$19</definedName>
    <definedName name="A125915314R_Data">Data16!$CX$11:$CX$19</definedName>
    <definedName name="A125915314R_Latest">Data16!$CX$19</definedName>
    <definedName name="A125915318X">Data16!$L$1:$L$10,Data16!$L$11:$L$19</definedName>
    <definedName name="A125915318X_Data">Data16!$L$11:$L$19</definedName>
    <definedName name="A125915318X_Latest">Data16!$L$19</definedName>
    <definedName name="A125915322R">Data15!$HU$1:$HU$10,Data15!$HU$11:$HU$19</definedName>
    <definedName name="A125915322R_Data">Data15!$HU$11:$HU$19</definedName>
    <definedName name="A125915322R_Latest">Data15!$HU$19</definedName>
    <definedName name="A125915326X">Data16!$FU$1:$FU$10,Data16!$FU$11:$FU$19</definedName>
    <definedName name="A125915326X_Data">Data16!$FU$11:$FU$19</definedName>
    <definedName name="A125915326X_Latest">Data16!$FU$19</definedName>
    <definedName name="A125915330R">Data16!$EN$1:$EN$10,Data16!$EN$11:$EN$19</definedName>
    <definedName name="A125915330R_Data">Data16!$EN$11:$EN$19</definedName>
    <definedName name="A125915330R_Latest">Data16!$EN$19</definedName>
    <definedName name="A125915334X">Data16!$II$1:$II$10,Data16!$II$11:$II$19</definedName>
    <definedName name="A125915334X_Data">Data16!$II$11:$II$19</definedName>
    <definedName name="A125915334X_Latest">Data16!$II$19</definedName>
    <definedName name="A125915338J">Data17!$CN$1:$CN$10,Data17!$CN$11:$CN$19</definedName>
    <definedName name="A125915338J_Data">Data17!$CN$11:$CN$19</definedName>
    <definedName name="A125915338J_Latest">Data17!$CN$19</definedName>
    <definedName name="A125915342X">Data17!$DU$1:$DU$10,Data17!$DU$11:$DU$19</definedName>
    <definedName name="A125915342X_Data">Data17!$DU$11:$DU$19</definedName>
    <definedName name="A125915342X_Latest">Data17!$DU$19</definedName>
    <definedName name="A125915346J">Data17!$FB$1:$FB$10,Data17!$FB$11:$FB$19</definedName>
    <definedName name="A125915346J_Data">Data17!$FB$11:$FB$19</definedName>
    <definedName name="A125915346J_Latest">Data17!$FB$19</definedName>
    <definedName name="A125915350X">Data16!$BZ$1:$BZ$10,Data16!$BZ$11:$BZ$19</definedName>
    <definedName name="A125915350X_Data">Data16!$BZ$11:$BZ$19</definedName>
    <definedName name="A125915350X_Latest">Data16!$BZ$19</definedName>
    <definedName name="A125915354J">Data16!$HB$1:$HB$10,Data16!$HB$11:$HB$19</definedName>
    <definedName name="A125915354J_Data">Data16!$HB$11:$HB$19</definedName>
    <definedName name="A125915354J_Latest">Data16!$HB$19</definedName>
    <definedName name="A125915358T">Data17!$Z$1:$Z$10,Data17!$Z$11:$Z$19</definedName>
    <definedName name="A125915358T_Data">Data17!$Z$11:$Z$19</definedName>
    <definedName name="A125915358T_Latest">Data17!$Z$19</definedName>
    <definedName name="A125915362J">Data17!$BG$1:$BG$10,Data17!$BG$11:$BG$19</definedName>
    <definedName name="A125915362J_Data">Data17!$BG$11:$BG$19</definedName>
    <definedName name="A125915362J_Latest">Data17!$BG$19</definedName>
    <definedName name="A125915366T">Data16!$AS$1:$AS$10,Data16!$AS$11:$AS$19</definedName>
    <definedName name="A125915366T_Data">Data16!$AS$11:$AS$19</definedName>
    <definedName name="A125915366T_Latest">Data16!$AS$19</definedName>
    <definedName name="A125915370J">Data16!$DG$1:$DG$10,Data16!$DG$11:$DG$19</definedName>
    <definedName name="A125915370J_Data">Data16!$DG$11:$DG$19</definedName>
    <definedName name="A125915370J_Latest">Data16!$DG$19</definedName>
    <definedName name="A125915374T">Data15!$IA$1:$IA$10,Data15!$IA$11:$IA$19</definedName>
    <definedName name="A125915374T_Data">Data15!$IA$11:$IA$19</definedName>
    <definedName name="A125915374T_Latest">Data15!$IA$19</definedName>
    <definedName name="A125915378A">Data15!$GT$1:$GT$10,Data15!$GT$11:$GT$19</definedName>
    <definedName name="A125915378A_Data">Data15!$GT$11:$GT$19</definedName>
    <definedName name="A125915378A_Latest">Data15!$GT$19</definedName>
    <definedName name="A125915382T">Data16!$ET$1:$ET$10,Data16!$ET$11:$ET$19</definedName>
    <definedName name="A125915382T_Data">Data16!$ET$11:$ET$19</definedName>
    <definedName name="A125915382T_Latest">Data16!$ET$19</definedName>
    <definedName name="A125915386A">Data16!$DM$1:$DM$10,Data16!$DM$11:$DM$19</definedName>
    <definedName name="A125915386A_Data">Data16!$DM$11:$DM$19</definedName>
    <definedName name="A125915386A_Latest">Data16!$DM$19</definedName>
    <definedName name="A125915390T">Data16!$HH$1:$HH$10,Data16!$HH$11:$HH$19</definedName>
    <definedName name="A125915390T_Data">Data16!$HH$11:$HH$19</definedName>
    <definedName name="A125915390T_Latest">Data16!$HH$19</definedName>
    <definedName name="A125915394A">Data17!$BM$1:$BM$10,Data17!$BM$11:$BM$19</definedName>
    <definedName name="A125915394A_Data">Data17!$BM$11:$BM$19</definedName>
    <definedName name="A125915394A_Latest">Data17!$BM$19</definedName>
    <definedName name="A125915398K">Data17!$CT$1:$CT$10,Data17!$CT$11:$CT$19</definedName>
    <definedName name="A125915398K_Data">Data17!$CT$11:$CT$19</definedName>
    <definedName name="A125915398K_Latest">Data17!$CT$19</definedName>
    <definedName name="A125915402R">Data17!$EA$1:$EA$10,Data17!$EA$11:$EA$19</definedName>
    <definedName name="A125915402R_Data">Data17!$EA$11:$EA$19</definedName>
    <definedName name="A125915402R_Latest">Data17!$EA$19</definedName>
    <definedName name="A125915406X">Data16!$AY$1:$AY$10,Data16!$AY$11:$AY$19</definedName>
    <definedName name="A125915406X_Data">Data16!$AY$11:$AY$19</definedName>
    <definedName name="A125915406X_Latest">Data16!$AY$19</definedName>
    <definedName name="A125915410R">Data16!$GA$1:$GA$10,Data16!$GA$11:$GA$19</definedName>
    <definedName name="A125915410R_Data">Data16!$GA$11:$GA$19</definedName>
    <definedName name="A125915410R_Latest">Data16!$GA$19</definedName>
    <definedName name="A125915414X">Data16!$IO$1:$IO$10,Data16!$IO$11:$IO$19</definedName>
    <definedName name="A125915414X_Data">Data16!$IO$11:$IO$19</definedName>
    <definedName name="A125915414X_Latest">Data16!$IO$19</definedName>
    <definedName name="A125915418J">Data17!$AF$1:$AF$10,Data17!$AF$11:$AF$19</definedName>
    <definedName name="A125915418J_Data">Data17!$AF$11:$AF$19</definedName>
    <definedName name="A125915418J_Latest">Data17!$AF$19</definedName>
    <definedName name="A125915422X">Data16!$R$1:$R$10,Data16!$R$11:$R$19</definedName>
    <definedName name="A125915422X_Data">Data16!$R$11:$R$19</definedName>
    <definedName name="A125915422X_Latest">Data16!$R$19</definedName>
    <definedName name="A125915426J">Data16!$CF$1:$CF$10,Data16!$CF$11:$CF$19</definedName>
    <definedName name="A125915426J_Data">Data16!$CF$11:$CF$19</definedName>
    <definedName name="A125915426J_Latest">Data16!$CF$19</definedName>
    <definedName name="A125915430X">Data15!$IG$1:$IG$10,Data15!$IG$11:$IG$19</definedName>
    <definedName name="A125915430X_Data">Data15!$IG$11:$IG$19</definedName>
    <definedName name="A125915430X_Latest">Data15!$IG$19</definedName>
    <definedName name="A125915434J">Data15!$GZ$1:$GZ$10,Data15!$GZ$11:$GZ$19</definedName>
    <definedName name="A125915434J_Data">Data15!$GZ$11:$GZ$19</definedName>
    <definedName name="A125915434J_Latest">Data15!$GZ$19</definedName>
    <definedName name="A125915438T">Data16!$EZ$1:$EZ$10,Data16!$EZ$11:$EZ$19</definedName>
    <definedName name="A125915438T_Data">Data16!$EZ$11:$EZ$19</definedName>
    <definedName name="A125915438T_Latest">Data16!$EZ$19</definedName>
    <definedName name="A125915442J">Data16!$DS$1:$DS$10,Data16!$DS$11:$DS$19</definedName>
    <definedName name="A125915442J_Data">Data16!$DS$11:$DS$19</definedName>
    <definedName name="A125915442J_Latest">Data16!$DS$19</definedName>
    <definedName name="A125915446T">Data16!$HN$1:$HN$10,Data16!$HN$11:$HN$19</definedName>
    <definedName name="A125915446T_Data">Data16!$HN$11:$HN$19</definedName>
    <definedName name="A125915446T_Latest">Data16!$HN$19</definedName>
    <definedName name="A125915450J">Data17!$BS$1:$BS$10,Data17!$BS$11:$BS$19</definedName>
    <definedName name="A125915450J_Data">Data17!$BS$11:$BS$19</definedName>
    <definedName name="A125915450J_Latest">Data17!$BS$19</definedName>
    <definedName name="A125915454T">Data17!$CZ$1:$CZ$10,Data17!$CZ$11:$CZ$19</definedName>
    <definedName name="A125915454T_Data">Data17!$CZ$11:$CZ$19</definedName>
    <definedName name="A125915454T_Latest">Data17!$CZ$19</definedName>
    <definedName name="A125915458A">Data17!$EG$1:$EG$10,Data17!$EG$11:$EG$19</definedName>
    <definedName name="A125915458A_Data">Data17!$EG$11:$EG$19</definedName>
    <definedName name="A125915458A_Latest">Data17!$EG$19</definedName>
    <definedName name="A125915462T">Data16!$BE$1:$BE$10,Data16!$BE$11:$BE$19</definedName>
    <definedName name="A125915462T_Data">Data16!$BE$11:$BE$19</definedName>
    <definedName name="A125915462T_Latest">Data16!$BE$19</definedName>
    <definedName name="A125915466A">Data16!$GG$1:$GG$10,Data16!$GG$11:$GG$19</definedName>
    <definedName name="A125915466A_Data">Data16!$GG$11:$GG$19</definedName>
    <definedName name="A125915466A_Latest">Data16!$GG$19</definedName>
    <definedName name="A125915470T">Data17!$E$1:$E$10,Data17!$E$11:$E$19</definedName>
    <definedName name="A125915470T_Data">Data17!$E$11:$E$19</definedName>
    <definedName name="A125915470T_Latest">Data17!$E$19</definedName>
    <definedName name="A125915474A">Data17!$AL$1:$AL$10,Data17!$AL$11:$AL$19</definedName>
    <definedName name="A125915474A_Data">Data17!$AL$11:$AL$19</definedName>
    <definedName name="A125915474A_Latest">Data17!$AL$19</definedName>
    <definedName name="A125915478K">Data16!$X$1:$X$10,Data16!$X$11:$X$19</definedName>
    <definedName name="A125915478K_Data">Data16!$X$11:$X$19</definedName>
    <definedName name="A125915478K_Latest">Data16!$X$19</definedName>
    <definedName name="A125915482A">Data16!$CL$1:$CL$10,Data16!$CL$11:$CL$19</definedName>
    <definedName name="A125915482A_Data">Data16!$CL$11:$CL$19</definedName>
    <definedName name="A125915482A_Latest">Data16!$CL$19</definedName>
    <definedName name="A125915486K">Data15!$IJ$1:$IJ$10,Data15!$IJ$11:$IJ$19</definedName>
    <definedName name="A125915486K_Data">Data15!$IJ$11:$IJ$19</definedName>
    <definedName name="A125915486K_Latest">Data15!$IJ$19</definedName>
    <definedName name="A125915490A">Data15!$HC$1:$HC$10,Data15!$HC$11:$HC$19</definedName>
    <definedName name="A125915490A_Data">Data15!$HC$11:$HC$19</definedName>
    <definedName name="A125915490A_Latest">Data15!$HC$19</definedName>
    <definedName name="A125915494K">Data16!$FC$1:$FC$10,Data16!$FC$11:$FC$19</definedName>
    <definedName name="A125915494K_Data">Data16!$FC$11:$FC$19</definedName>
    <definedName name="A125915494K_Latest">Data16!$FC$19</definedName>
    <definedName name="A125915498V">Data16!$DV$1:$DV$10,Data16!$DV$11:$DV$19</definedName>
    <definedName name="A125915498V_Data">Data16!$DV$11:$DV$19</definedName>
    <definedName name="A125915498V_Latest">Data16!$DV$19</definedName>
    <definedName name="A125915502X">Data16!$HQ$1:$HQ$10,Data16!$HQ$11:$HQ$19</definedName>
    <definedName name="A125915502X_Data">Data16!$HQ$11:$HQ$19</definedName>
    <definedName name="A125915502X_Latest">Data16!$HQ$19</definedName>
    <definedName name="A125915506J">Data17!$BV$1:$BV$10,Data17!$BV$11:$BV$19</definedName>
    <definedName name="A125915506J_Data">Data17!$BV$11:$BV$19</definedName>
    <definedName name="A125915506J_Latest">Data17!$BV$19</definedName>
    <definedName name="A125915510X">Data17!$DC$1:$DC$10,Data17!$DC$11:$DC$19</definedName>
    <definedName name="A125915510X_Data">Data17!$DC$11:$DC$19</definedName>
    <definedName name="A125915510X_Latest">Data17!$DC$19</definedName>
    <definedName name="A125915514J">Data17!$EJ$1:$EJ$10,Data17!$EJ$11:$EJ$19</definedName>
    <definedName name="A125915514J_Data">Data17!$EJ$11:$EJ$19</definedName>
    <definedName name="A125915514J_Latest">Data17!$EJ$19</definedName>
    <definedName name="A125915518T">Data16!$BH$1:$BH$10,Data16!$BH$11:$BH$19</definedName>
    <definedName name="A125915518T_Data">Data16!$BH$11:$BH$19</definedName>
    <definedName name="A125915518T_Latest">Data16!$BH$19</definedName>
    <definedName name="A125915522J">Data16!$GJ$1:$GJ$10,Data16!$GJ$11:$GJ$19</definedName>
    <definedName name="A125915522J_Data">Data16!$GJ$11:$GJ$19</definedName>
    <definedName name="A125915522J_Latest">Data16!$GJ$19</definedName>
    <definedName name="A125915526T">Data17!$H$1:$H$10,Data17!$H$11:$H$19</definedName>
    <definedName name="A125915526T_Data">Data17!$H$11:$H$19</definedName>
    <definedName name="A125915526T_Latest">Data17!$H$19</definedName>
    <definedName name="A125915530J">Data17!$AO$1:$AO$10,Data17!$AO$11:$AO$19</definedName>
    <definedName name="A125915530J_Data">Data17!$AO$11:$AO$19</definedName>
    <definedName name="A125915530J_Latest">Data17!$AO$19</definedName>
    <definedName name="A125915534T">Data16!$AA$1:$AA$10,Data16!$AA$11:$AA$19</definedName>
    <definedName name="A125915534T_Data">Data16!$AA$11:$AA$19</definedName>
    <definedName name="A125915534T_Latest">Data16!$AA$19</definedName>
    <definedName name="A125915538A">Data16!$CO$1:$CO$10,Data16!$CO$11:$CO$19</definedName>
    <definedName name="A125915538A_Data">Data16!$CO$11:$CO$19</definedName>
    <definedName name="A125915538A_Latest">Data16!$CO$19</definedName>
    <definedName name="A125915542T">Data16!$I$1:$I$10,Data16!$I$11:$I$19</definedName>
    <definedName name="A125915542T_Data">Data16!$I$11:$I$19</definedName>
    <definedName name="A125915542T_Latest">Data16!$I$19</definedName>
    <definedName name="A125915546A">Data15!$HR$1:$HR$10,Data15!$HR$11:$HR$19</definedName>
    <definedName name="A125915546A_Data">Data15!$HR$11:$HR$19</definedName>
    <definedName name="A125915546A_Latest">Data15!$HR$19</definedName>
    <definedName name="A125915550T">Data16!$FR$1:$FR$10,Data16!$FR$11:$FR$19</definedName>
    <definedName name="A125915550T_Data">Data16!$FR$11:$FR$19</definedName>
    <definedName name="A125915550T_Latest">Data16!$FR$19</definedName>
    <definedName name="A125915554A">Data16!$EK$1:$EK$10,Data16!$EK$11:$EK$19</definedName>
    <definedName name="A125915554A_Data">Data16!$EK$11:$EK$19</definedName>
    <definedName name="A125915554A_Latest">Data16!$EK$19</definedName>
    <definedName name="A125915558K">Data16!$IF$1:$IF$10,Data16!$IF$11:$IF$19</definedName>
    <definedName name="A125915558K_Data">Data16!$IF$11:$IF$19</definedName>
    <definedName name="A125915558K_Latest">Data16!$IF$19</definedName>
    <definedName name="A125915562A">Data17!$CK$1:$CK$10,Data17!$CK$11:$CK$19</definedName>
    <definedName name="A125915562A_Data">Data17!$CK$11:$CK$19</definedName>
    <definedName name="A125915562A_Latest">Data17!$CK$19</definedName>
    <definedName name="A125915566K">Data17!$DR$1:$DR$10,Data17!$DR$11:$DR$19</definedName>
    <definedName name="A125915566K_Data">Data17!$DR$11:$DR$19</definedName>
    <definedName name="A125915566K_Latest">Data17!$DR$19</definedName>
    <definedName name="A125915570A">Data17!$EY$1:$EY$10,Data17!$EY$11:$EY$19</definedName>
    <definedName name="A125915570A_Data">Data17!$EY$11:$EY$19</definedName>
    <definedName name="A125915570A_Latest">Data17!$EY$19</definedName>
    <definedName name="A125915574K">Data16!$BW$1:$BW$10,Data16!$BW$11:$BW$19</definedName>
    <definedName name="A125915574K_Data">Data16!$BW$11:$BW$19</definedName>
    <definedName name="A125915574K_Latest">Data16!$BW$19</definedName>
    <definedName name="A125915578V">Data16!$GY$1:$GY$10,Data16!$GY$11:$GY$19</definedName>
    <definedName name="A125915578V_Data">Data16!$GY$11:$GY$19</definedName>
    <definedName name="A125915578V_Latest">Data16!$GY$19</definedName>
    <definedName name="A125915582K">Data17!$W$1:$W$10,Data17!$W$11:$W$19</definedName>
    <definedName name="A125915582K_Data">Data17!$W$11:$W$19</definedName>
    <definedName name="A125915582K_Latest">Data17!$W$19</definedName>
    <definedName name="A125915586V">Data17!$BD$1:$BD$10,Data17!$BD$11:$BD$19</definedName>
    <definedName name="A125915586V_Data">Data17!$BD$11:$BD$19</definedName>
    <definedName name="A125915586V_Latest">Data17!$BD$19</definedName>
    <definedName name="A125915590K">Data16!$AP$1:$AP$10,Data16!$AP$11:$AP$19</definedName>
    <definedName name="A125915590K_Data">Data16!$AP$11:$AP$19</definedName>
    <definedName name="A125915590K_Latest">Data16!$AP$19</definedName>
    <definedName name="A125915594V">Data16!$DD$1:$DD$10,Data16!$DD$11:$DD$19</definedName>
    <definedName name="A125915594V_Data">Data16!$DD$11:$DD$19</definedName>
    <definedName name="A125915594V_Latest">Data16!$DD$19</definedName>
    <definedName name="A125915598C">Data15!$HX$1:$HX$10,Data15!$HX$11:$HX$19</definedName>
    <definedName name="A125915598C_Data">Data15!$HX$11:$HX$19</definedName>
    <definedName name="A125915598C_Latest">Data15!$HX$19</definedName>
    <definedName name="A125915602J">Data15!$GQ$1:$GQ$10,Data15!$GQ$11:$GQ$19</definedName>
    <definedName name="A125915602J_Data">Data15!$GQ$11:$GQ$19</definedName>
    <definedName name="A125915602J_Latest">Data15!$GQ$19</definedName>
    <definedName name="A125915606T">Data16!$EQ$1:$EQ$10,Data16!$EQ$11:$EQ$19</definedName>
    <definedName name="A125915606T_Data">Data16!$EQ$11:$EQ$19</definedName>
    <definedName name="A125915606T_Latest">Data16!$EQ$19</definedName>
    <definedName name="A125915610J">Data16!$DJ$1:$DJ$10,Data16!$DJ$11:$DJ$19</definedName>
    <definedName name="A125915610J_Data">Data16!$DJ$11:$DJ$19</definedName>
    <definedName name="A125915610J_Latest">Data16!$DJ$19</definedName>
    <definedName name="A125915614T">Data16!$HE$1:$HE$10,Data16!$HE$11:$HE$19</definedName>
    <definedName name="A125915614T_Data">Data16!$HE$11:$HE$19</definedName>
    <definedName name="A125915614T_Latest">Data16!$HE$19</definedName>
    <definedName name="A125915618A">Data17!$BJ$1:$BJ$10,Data17!$BJ$11:$BJ$19</definedName>
    <definedName name="A125915618A_Data">Data17!$BJ$11:$BJ$19</definedName>
    <definedName name="A125915618A_Latest">Data17!$BJ$19</definedName>
    <definedName name="A125915622T">Data17!$CQ$1:$CQ$10,Data17!$CQ$11:$CQ$19</definedName>
    <definedName name="A125915622T_Data">Data17!$CQ$11:$CQ$19</definedName>
    <definedName name="A125915622T_Latest">Data17!$CQ$19</definedName>
    <definedName name="A125915626A">Data17!$DX$1:$DX$10,Data17!$DX$11:$DX$19</definedName>
    <definedName name="A125915626A_Data">Data17!$DX$11:$DX$19</definedName>
    <definedName name="A125915626A_Latest">Data17!$DX$19</definedName>
    <definedName name="A125915630T">Data16!$AV$1:$AV$10,Data16!$AV$11:$AV$19</definedName>
    <definedName name="A125915630T_Data">Data16!$AV$11:$AV$19</definedName>
    <definedName name="A125915630T_Latest">Data16!$AV$19</definedName>
    <definedName name="A125915634A">Data16!$FX$1:$FX$10,Data16!$FX$11:$FX$19</definedName>
    <definedName name="A125915634A_Data">Data16!$FX$11:$FX$19</definedName>
    <definedName name="A125915634A_Latest">Data16!$FX$19</definedName>
    <definedName name="A125915638K">Data16!$IL$1:$IL$10,Data16!$IL$11:$IL$19</definedName>
    <definedName name="A125915638K_Data">Data16!$IL$11:$IL$19</definedName>
    <definedName name="A125915638K_Latest">Data16!$IL$19</definedName>
    <definedName name="A125915642A">Data17!$AC$1:$AC$10,Data17!$AC$11:$AC$19</definedName>
    <definedName name="A125915642A_Data">Data17!$AC$11:$AC$19</definedName>
    <definedName name="A125915642A_Latest">Data17!$AC$19</definedName>
    <definedName name="A125915646K">Data16!$O$1:$O$10,Data16!$O$11:$O$19</definedName>
    <definedName name="A125915646K_Data">Data16!$O$11:$O$19</definedName>
    <definedName name="A125915646K_Latest">Data16!$O$19</definedName>
    <definedName name="A125915650A">Data16!$CC$1:$CC$10,Data16!$CC$11:$CC$19</definedName>
    <definedName name="A125915650A_Data">Data16!$CC$11:$CC$19</definedName>
    <definedName name="A125915650A_Latest">Data16!$CC$19</definedName>
    <definedName name="A125915654K">Data17!$HJ$1:$HJ$10,Data17!$HJ$11:$HJ$19</definedName>
    <definedName name="A125915654K_Data">Data17!$HJ$11:$HJ$19</definedName>
    <definedName name="A125915654K_Latest">Data17!$HJ$19</definedName>
    <definedName name="A125915658V">Data17!$GC$1:$GC$10,Data17!$GC$11:$GC$19</definedName>
    <definedName name="A125915658V_Data">Data17!$GC$11:$GC$19</definedName>
    <definedName name="A125915658V_Latest">Data17!$GC$19</definedName>
    <definedName name="A125915662K">Data18!$EC$1:$EC$10,Data18!$EC$11:$EC$19</definedName>
    <definedName name="A125915662K_Data">Data18!$EC$11:$EC$19</definedName>
    <definedName name="A125915662K_Latest">Data18!$EC$19</definedName>
    <definedName name="A125915666V">Data18!$CV$1:$CV$10,Data18!$CV$11:$CV$19</definedName>
    <definedName name="A125915666V_Data">Data18!$CV$11:$CV$19</definedName>
    <definedName name="A125915666V_Latest">Data18!$CV$19</definedName>
    <definedName name="A125915670K">Data18!$GQ$1:$GQ$10,Data18!$GQ$11:$GQ$19</definedName>
    <definedName name="A125915670K_Data">Data18!$GQ$11:$GQ$19</definedName>
    <definedName name="A125915670K_Latest">Data18!$GQ$19</definedName>
    <definedName name="A125915674V">Data19!$AV$1:$AV$10,Data19!$AV$11:$AV$19</definedName>
    <definedName name="A125915674V_Data">Data19!$AV$11:$AV$19</definedName>
    <definedName name="A125915674V_Latest">Data19!$AV$19</definedName>
    <definedName name="A125915678C">Data19!$CC$1:$CC$10,Data19!$CC$11:$CC$19</definedName>
    <definedName name="A125915678C_Data">Data19!$CC$11:$CC$19</definedName>
    <definedName name="A125915678C_Latest">Data19!$CC$19</definedName>
    <definedName name="A125915682V">Data19!$DJ$1:$DJ$10,Data19!$DJ$11:$DJ$19</definedName>
    <definedName name="A125915682V_Data">Data19!$DJ$11:$DJ$19</definedName>
    <definedName name="A125915682V_Latest">Data19!$DJ$19</definedName>
    <definedName name="A125915686C">Data18!$AH$1:$AH$10,Data18!$AH$11:$AH$19</definedName>
    <definedName name="A125915686C_Data">Data18!$AH$11:$AH$19</definedName>
    <definedName name="A125915686C_Latest">Data18!$AH$19</definedName>
    <definedName name="A125915690V">Data18!$FJ$1:$FJ$10,Data18!$FJ$11:$FJ$19</definedName>
    <definedName name="A125915690V_Data">Data18!$FJ$11:$FJ$19</definedName>
    <definedName name="A125915690V_Latest">Data18!$FJ$19</definedName>
    <definedName name="A125915694C">Data18!$HX$1:$HX$10,Data18!$HX$11:$HX$19</definedName>
    <definedName name="A125915694C_Data">Data18!$HX$11:$HX$19</definedName>
    <definedName name="A125915694C_Latest">Data18!$HX$19</definedName>
    <definedName name="A125915698L">Data19!$O$1:$O$10,Data19!$O$11:$O$19</definedName>
    <definedName name="A125915698L_Data">Data19!$O$11:$O$19</definedName>
    <definedName name="A125915698L_Latest">Data19!$O$19</definedName>
    <definedName name="A125915702T">Data17!$IQ$1:$IQ$10,Data17!$IQ$11:$IQ$19</definedName>
    <definedName name="A125915702T_Data">Data17!$IQ$11:$IQ$19</definedName>
    <definedName name="A125915702T_Latest">Data17!$IQ$19</definedName>
    <definedName name="A125915706A">Data18!$BO$1:$BO$10,Data18!$BO$11:$BO$19</definedName>
    <definedName name="A125915706A_Data">Data18!$BO$11:$BO$19</definedName>
    <definedName name="A125915706A_Latest">Data18!$BO$19</definedName>
    <definedName name="A125915710T">Data17!$GR$1:$GR$10,Data17!$GR$11:$GR$19</definedName>
    <definedName name="A125915710T_Data">Data17!$GR$11:$GR$19</definedName>
    <definedName name="A125915710T_Latest">Data17!$GR$19</definedName>
    <definedName name="A125915714A">Data17!$FK$1:$FK$10,Data17!$FK$11:$FK$19</definedName>
    <definedName name="A125915714A_Data">Data17!$FK$11:$FK$19</definedName>
    <definedName name="A125915714A_Latest">Data17!$FK$19</definedName>
    <definedName name="A125915718K">Data18!$DK$1:$DK$10,Data18!$DK$11:$DK$19</definedName>
    <definedName name="A125915718K_Data">Data18!$DK$11:$DK$19</definedName>
    <definedName name="A125915718K_Latest">Data18!$DK$19</definedName>
    <definedName name="A125915722A">Data18!$CD$1:$CD$10,Data18!$CD$11:$CD$19</definedName>
    <definedName name="A125915722A_Data">Data18!$CD$11:$CD$19</definedName>
    <definedName name="A125915722A_Latest">Data18!$CD$19</definedName>
    <definedName name="A125915726K">Data18!$FY$1:$FY$10,Data18!$FY$11:$FY$19</definedName>
    <definedName name="A125915726K_Data">Data18!$FY$11:$FY$19</definedName>
    <definedName name="A125915726K_Latest">Data18!$FY$19</definedName>
    <definedName name="A125915730A">Data19!$AD$1:$AD$10,Data19!$AD$11:$AD$19</definedName>
    <definedName name="A125915730A_Data">Data19!$AD$11:$AD$19</definedName>
    <definedName name="A125915730A_Latest">Data19!$AD$19</definedName>
    <definedName name="A125915734K">Data19!$BK$1:$BK$10,Data19!$BK$11:$BK$19</definedName>
    <definedName name="A125915734K_Data">Data19!$BK$11:$BK$19</definedName>
    <definedName name="A125915734K_Latest">Data19!$BK$19</definedName>
    <definedName name="A125915738V">Data19!$CR$1:$CR$10,Data19!$CR$11:$CR$19</definedName>
    <definedName name="A125915738V_Data">Data19!$CR$11:$CR$19</definedName>
    <definedName name="A125915738V_Latest">Data19!$CR$19</definedName>
    <definedName name="A125915742K">Data18!$P$1:$P$10,Data18!$P$11:$P$19</definedName>
    <definedName name="A125915742K_Data">Data18!$P$11:$P$19</definedName>
    <definedName name="A125915742K_Latest">Data18!$P$19</definedName>
    <definedName name="A125915746V">Data18!$ER$1:$ER$10,Data18!$ER$11:$ER$19</definedName>
    <definedName name="A125915746V_Data">Data18!$ER$11:$ER$19</definedName>
    <definedName name="A125915746V_Latest">Data18!$ER$19</definedName>
    <definedName name="A125915750K">Data18!$HF$1:$HF$10,Data18!$HF$11:$HF$19</definedName>
    <definedName name="A125915750K_Data">Data18!$HF$11:$HF$19</definedName>
    <definedName name="A125915750K_Latest">Data18!$HF$19</definedName>
    <definedName name="A125915754V">Data18!$IM$1:$IM$10,Data18!$IM$11:$IM$19</definedName>
    <definedName name="A125915754V_Data">Data18!$IM$11:$IM$19</definedName>
    <definedName name="A125915754V_Latest">Data18!$IM$19</definedName>
    <definedName name="A125915758C">Data17!$HY$1:$HY$10,Data17!$HY$11:$HY$19</definedName>
    <definedName name="A125915758C_Data">Data17!$HY$11:$HY$19</definedName>
    <definedName name="A125915758C_Latest">Data17!$HY$19</definedName>
    <definedName name="A125915762V">Data18!$AW$1:$AW$10,Data18!$AW$11:$AW$19</definedName>
    <definedName name="A125915762V_Data">Data18!$AW$11:$AW$19</definedName>
    <definedName name="A125915762V_Latest">Data18!$AW$19</definedName>
    <definedName name="A125915766C">Data17!$HA$1:$HA$10,Data17!$HA$11:$HA$19</definedName>
    <definedName name="A125915766C_Data">Data17!$HA$11:$HA$19</definedName>
    <definedName name="A125915766C_Latest">Data17!$HA$19</definedName>
    <definedName name="A125915770V">Data17!$FT$1:$FT$10,Data17!$FT$11:$FT$19</definedName>
    <definedName name="A125915770V_Data">Data17!$FT$11:$FT$19</definedName>
    <definedName name="A125915770V_Latest">Data17!$FT$19</definedName>
    <definedName name="A125915774C">Data18!$DT$1:$DT$10,Data18!$DT$11:$DT$19</definedName>
    <definedName name="A125915774C_Data">Data18!$DT$11:$DT$19</definedName>
    <definedName name="A125915774C_Latest">Data18!$DT$19</definedName>
    <definedName name="A125915778L">Data18!$CM$1:$CM$10,Data18!$CM$11:$CM$19</definedName>
    <definedName name="A125915778L_Data">Data18!$CM$11:$CM$19</definedName>
    <definedName name="A125915778L_Latest">Data18!$CM$19</definedName>
    <definedName name="A125915782C">Data18!$GH$1:$GH$10,Data18!$GH$11:$GH$19</definedName>
    <definedName name="A125915782C_Data">Data18!$GH$11:$GH$19</definedName>
    <definedName name="A125915782C_Latest">Data18!$GH$19</definedName>
    <definedName name="A125915786L">Data19!$AM$1:$AM$10,Data19!$AM$11:$AM$19</definedName>
    <definedName name="A125915786L_Data">Data19!$AM$11:$AM$19</definedName>
    <definedName name="A125915786L_Latest">Data19!$AM$19</definedName>
    <definedName name="A125915790C">Data19!$BT$1:$BT$10,Data19!$BT$11:$BT$19</definedName>
    <definedName name="A125915790C_Data">Data19!$BT$11:$BT$19</definedName>
    <definedName name="A125915790C_Latest">Data19!$BT$19</definedName>
    <definedName name="A125915794L">Data19!$DA$1:$DA$10,Data19!$DA$11:$DA$19</definedName>
    <definedName name="A125915794L_Data">Data19!$DA$11:$DA$19</definedName>
    <definedName name="A125915794L_Latest">Data19!$DA$19</definedName>
    <definedName name="A125915798W">Data18!$Y$1:$Y$10,Data18!$Y$11:$Y$19</definedName>
    <definedName name="A125915798W_Data">Data18!$Y$11:$Y$19</definedName>
    <definedName name="A125915798W_Latest">Data18!$Y$19</definedName>
    <definedName name="A125915802A">Data18!$FA$1:$FA$10,Data18!$FA$11:$FA$19</definedName>
    <definedName name="A125915802A_Data">Data18!$FA$11:$FA$19</definedName>
    <definedName name="A125915802A_Latest">Data18!$FA$19</definedName>
    <definedName name="A125915806K">Data18!$HO$1:$HO$10,Data18!$HO$11:$HO$19</definedName>
    <definedName name="A125915806K_Data">Data18!$HO$11:$HO$19</definedName>
    <definedName name="A125915806K_Latest">Data18!$HO$19</definedName>
    <definedName name="A125915810A">Data19!$F$1:$F$10,Data19!$F$11:$F$19</definedName>
    <definedName name="A125915810A_Data">Data19!$F$11:$F$19</definedName>
    <definedName name="A125915810A_Latest">Data19!$F$19</definedName>
    <definedName name="A125915814K">Data17!$IH$1:$IH$10,Data17!$IH$11:$IH$19</definedName>
    <definedName name="A125915814K_Data">Data17!$IH$11:$IH$19</definedName>
    <definedName name="A125915814K_Latest">Data17!$IH$19</definedName>
    <definedName name="A125915818V">Data18!$BF$1:$BF$10,Data18!$BF$11:$BF$19</definedName>
    <definedName name="A125915818V_Data">Data18!$BF$11:$BF$19</definedName>
    <definedName name="A125915818V_Latest">Data18!$BF$19</definedName>
    <definedName name="A125915822K">Data17!$HD$1:$HD$10,Data17!$HD$11:$HD$19</definedName>
    <definedName name="A125915822K_Data">Data17!$HD$11:$HD$19</definedName>
    <definedName name="A125915822K_Latest">Data17!$HD$19</definedName>
    <definedName name="A125915826V">Data17!$FW$1:$FW$10,Data17!$FW$11:$FW$19</definedName>
    <definedName name="A125915826V_Data">Data17!$FW$11:$FW$19</definedName>
    <definedName name="A125915826V_Latest">Data17!$FW$19</definedName>
    <definedName name="A125915830K">Data18!$DW$1:$DW$10,Data18!$DW$11:$DW$19</definedName>
    <definedName name="A125915830K_Data">Data18!$DW$11:$DW$19</definedName>
    <definedName name="A125915830K_Latest">Data18!$DW$19</definedName>
    <definedName name="A125915834V">Data18!$CP$1:$CP$10,Data18!$CP$11:$CP$19</definedName>
    <definedName name="A125915834V_Data">Data18!$CP$11:$CP$19</definedName>
    <definedName name="A125915834V_Latest">Data18!$CP$19</definedName>
    <definedName name="A125915838C">Data18!$GK$1:$GK$10,Data18!$GK$11:$GK$19</definedName>
    <definedName name="A125915838C_Data">Data18!$GK$11:$GK$19</definedName>
    <definedName name="A125915838C_Latest">Data18!$GK$19</definedName>
    <definedName name="A125915842V">Data19!$AP$1:$AP$10,Data19!$AP$11:$AP$19</definedName>
    <definedName name="A125915842V_Data">Data19!$AP$11:$AP$19</definedName>
    <definedName name="A125915842V_Latest">Data19!$AP$19</definedName>
    <definedName name="A125915846C">Data19!$BW$1:$BW$10,Data19!$BW$11:$BW$19</definedName>
    <definedName name="A125915846C_Data">Data19!$BW$11:$BW$19</definedName>
    <definedName name="A125915846C_Latest">Data19!$BW$19</definedName>
    <definedName name="A125915850V">Data19!$DD$1:$DD$10,Data19!$DD$11:$DD$19</definedName>
    <definedName name="A125915850V_Data">Data19!$DD$11:$DD$19</definedName>
    <definedName name="A125915850V_Latest">Data19!$DD$19</definedName>
    <definedName name="A125915854C">Data18!$AB$1:$AB$10,Data18!$AB$11:$AB$19</definedName>
    <definedName name="A125915854C_Data">Data18!$AB$11:$AB$19</definedName>
    <definedName name="A125915854C_Latest">Data18!$AB$19</definedName>
    <definedName name="A125915858L">Data18!$FD$1:$FD$10,Data18!$FD$11:$FD$19</definedName>
    <definedName name="A125915858L_Data">Data18!$FD$11:$FD$19</definedName>
    <definedName name="A125915858L_Latest">Data18!$FD$19</definedName>
    <definedName name="A125915862C">Data18!$HR$1:$HR$10,Data18!$HR$11:$HR$19</definedName>
    <definedName name="A125915862C_Data">Data18!$HR$11:$HR$19</definedName>
    <definedName name="A125915862C_Latest">Data18!$HR$19</definedName>
    <definedName name="A125915866L">Data19!$I$1:$I$10,Data19!$I$11:$I$19</definedName>
    <definedName name="A125915866L_Data">Data19!$I$11:$I$19</definedName>
    <definedName name="A125915866L_Latest">Data19!$I$19</definedName>
    <definedName name="A125915870C">Data17!$IK$1:$IK$10,Data17!$IK$11:$IK$19</definedName>
    <definedName name="A125915870C_Data">Data17!$IK$11:$IK$19</definedName>
    <definedName name="A125915870C_Latest">Data17!$IK$19</definedName>
    <definedName name="A125915874L">Data18!$BI$1:$BI$10,Data18!$BI$11:$BI$19</definedName>
    <definedName name="A125915874L_Data">Data18!$BI$11:$BI$19</definedName>
    <definedName name="A125915874L_Latest">Data18!$BI$19</definedName>
    <definedName name="A125915878W">Data17!$HG$1:$HG$10,Data17!$HG$11:$HG$19</definedName>
    <definedName name="A125915878W_Data">Data17!$HG$11:$HG$19</definedName>
    <definedName name="A125915878W_Latest">Data17!$HG$19</definedName>
    <definedName name="A125915882L">Data17!$FZ$1:$FZ$10,Data17!$FZ$11:$FZ$19</definedName>
    <definedName name="A125915882L_Data">Data17!$FZ$11:$FZ$19</definedName>
    <definedName name="A125915882L_Latest">Data17!$FZ$19</definedName>
    <definedName name="A125915886W">Data18!$DZ$1:$DZ$10,Data18!$DZ$11:$DZ$19</definedName>
    <definedName name="A125915886W_Data">Data18!$DZ$11:$DZ$19</definedName>
    <definedName name="A125915886W_Latest">Data18!$DZ$19</definedName>
    <definedName name="A125915890L">Data18!$CS$1:$CS$10,Data18!$CS$11:$CS$19</definedName>
    <definedName name="A125915890L_Data">Data18!$CS$11:$CS$19</definedName>
    <definedName name="A125915890L_Latest">Data18!$CS$19</definedName>
    <definedName name="A125915894W">Data18!$GN$1:$GN$10,Data18!$GN$11:$GN$19</definedName>
    <definedName name="A125915894W_Data">Data18!$GN$11:$GN$19</definedName>
    <definedName name="A125915894W_Latest">Data18!$GN$19</definedName>
    <definedName name="A125915898F">Data19!$AS$1:$AS$10,Data19!$AS$11:$AS$19</definedName>
    <definedName name="A125915898F_Data">Data19!$AS$11:$AS$19</definedName>
    <definedName name="A125915898F_Latest">Data19!$AS$19</definedName>
    <definedName name="A125915902K">Data19!$BZ$1:$BZ$10,Data19!$BZ$11:$BZ$19</definedName>
    <definedName name="A125915902K_Data">Data19!$BZ$11:$BZ$19</definedName>
    <definedName name="A125915902K_Latest">Data19!$BZ$19</definedName>
    <definedName name="A125915906V">Data19!$DG$1:$DG$10,Data19!$DG$11:$DG$19</definedName>
    <definedName name="A125915906V_Data">Data19!$DG$11:$DG$19</definedName>
    <definedName name="A125915906V_Latest">Data19!$DG$19</definedName>
    <definedName name="A125915910K">Data18!$AE$1:$AE$10,Data18!$AE$11:$AE$19</definedName>
    <definedName name="A125915910K_Data">Data18!$AE$11:$AE$19</definedName>
    <definedName name="A125915910K_Latest">Data18!$AE$19</definedName>
    <definedName name="A125915914V">Data18!$FG$1:$FG$10,Data18!$FG$11:$FG$19</definedName>
    <definedName name="A125915914V_Data">Data18!$FG$11:$FG$19</definedName>
    <definedName name="A125915914V_Latest">Data18!$FG$19</definedName>
    <definedName name="A125915918C">Data18!$HU$1:$HU$10,Data18!$HU$11:$HU$19</definedName>
    <definedName name="A125915918C_Data">Data18!$HU$11:$HU$19</definedName>
    <definedName name="A125915918C_Latest">Data18!$HU$19</definedName>
    <definedName name="A125915922V">Data19!$L$1:$L$10,Data19!$L$11:$L$19</definedName>
    <definedName name="A125915922V_Data">Data19!$L$11:$L$19</definedName>
    <definedName name="A125915922V_Latest">Data19!$L$19</definedName>
    <definedName name="A125915926C">Data17!$IN$1:$IN$10,Data17!$IN$11:$IN$19</definedName>
    <definedName name="A125915926C_Data">Data17!$IN$11:$IN$19</definedName>
    <definedName name="A125915926C_Latest">Data17!$IN$19</definedName>
    <definedName name="A125915930V">Data18!$BL$1:$BL$10,Data18!$BL$11:$BL$19</definedName>
    <definedName name="A125915930V_Data">Data18!$BL$11:$BL$19</definedName>
    <definedName name="A125915930V_Latest">Data18!$BL$19</definedName>
    <definedName name="A125915934C">Data17!$HP$1:$HP$10,Data17!$HP$11:$HP$19</definedName>
    <definedName name="A125915934C_Data">Data17!$HP$11:$HP$19</definedName>
    <definedName name="A125915934C_Latest">Data17!$HP$19</definedName>
    <definedName name="A125915938L">Data17!$GI$1:$GI$10,Data17!$GI$11:$GI$19</definedName>
    <definedName name="A125915938L_Data">Data17!$GI$11:$GI$19</definedName>
    <definedName name="A125915938L_Latest">Data17!$GI$19</definedName>
    <definedName name="A125915942C">Data18!$EI$1:$EI$10,Data18!$EI$11:$EI$19</definedName>
    <definedName name="A125915942C_Data">Data18!$EI$11:$EI$19</definedName>
    <definedName name="A125915942C_Latest">Data18!$EI$19</definedName>
    <definedName name="A125915946L">Data18!$DB$1:$DB$10,Data18!$DB$11:$DB$19</definedName>
    <definedName name="A125915946L_Data">Data18!$DB$11:$DB$19</definedName>
    <definedName name="A125915946L_Latest">Data18!$DB$19</definedName>
    <definedName name="A125915950C">Data18!$GW$1:$GW$10,Data18!$GW$11:$GW$19</definedName>
    <definedName name="A125915950C_Data">Data18!$GW$11:$GW$19</definedName>
    <definedName name="A125915950C_Latest">Data18!$GW$19</definedName>
    <definedName name="A125915954L">Data19!$BB$1:$BB$10,Data19!$BB$11:$BB$19</definedName>
    <definedName name="A125915954L_Data">Data19!$BB$11:$BB$19</definedName>
    <definedName name="A125915954L_Latest">Data19!$BB$19</definedName>
    <definedName name="A125915958W">Data19!$CI$1:$CI$10,Data19!$CI$11:$CI$19</definedName>
    <definedName name="A125915958W_Data">Data19!$CI$11:$CI$19</definedName>
    <definedName name="A125915958W_Latest">Data19!$CI$19</definedName>
    <definedName name="A125915962L">Data19!$DP$1:$DP$10,Data19!$DP$11:$DP$19</definedName>
    <definedName name="A125915962L_Data">Data19!$DP$11:$DP$19</definedName>
    <definedName name="A125915962L_Latest">Data19!$DP$19</definedName>
    <definedName name="A125915966W">Data18!$AN$1:$AN$10,Data18!$AN$11:$AN$19</definedName>
    <definedName name="A125915966W_Data">Data18!$AN$11:$AN$19</definedName>
    <definedName name="A125915966W_Latest">Data18!$AN$19</definedName>
    <definedName name="A125915970L">Data18!$FP$1:$FP$10,Data18!$FP$11:$FP$19</definedName>
    <definedName name="A125915970L_Data">Data18!$FP$11:$FP$19</definedName>
    <definedName name="A125915970L_Latest">Data18!$FP$19</definedName>
    <definedName name="A125915974W">Data18!$ID$1:$ID$10,Data18!$ID$11:$ID$19</definedName>
    <definedName name="A125915974W_Data">Data18!$ID$11:$ID$19</definedName>
    <definedName name="A125915974W_Latest">Data18!$ID$19</definedName>
    <definedName name="A125915978F">Data19!$U$1:$U$10,Data19!$U$11:$U$19</definedName>
    <definedName name="A125915978F_Data">Data19!$U$11:$U$19</definedName>
    <definedName name="A125915978F_Latest">Data19!$U$19</definedName>
    <definedName name="A125915982W">Data18!$G$1:$G$10,Data18!$G$11:$G$19</definedName>
    <definedName name="A125915982W_Data">Data18!$G$11:$G$19</definedName>
    <definedName name="A125915982W_Latest">Data18!$G$19</definedName>
    <definedName name="A125915986F">Data18!$BU$1:$BU$10,Data18!$BU$11:$BU$19</definedName>
    <definedName name="A125915986F_Data">Data18!$BU$11:$BU$19</definedName>
    <definedName name="A125915986F_Latest">Data18!$BU$19</definedName>
    <definedName name="A125915990W">Data17!$GO$1:$GO$10,Data17!$GO$11:$GO$19</definedName>
    <definedName name="A125915990W_Data">Data17!$GO$11:$GO$19</definedName>
    <definedName name="A125915990W_Latest">Data17!$GO$19</definedName>
    <definedName name="A125915994F">Data17!$FH$1:$FH$10,Data17!$FH$11:$FH$19</definedName>
    <definedName name="A125915994F_Data">Data17!$FH$11:$FH$19</definedName>
    <definedName name="A125915994F_Latest">Data17!$FH$19</definedName>
    <definedName name="A125915998R">Data18!$DH$1:$DH$10,Data18!$DH$11:$DH$19</definedName>
    <definedName name="A125915998R_Data">Data18!$DH$11:$DH$19</definedName>
    <definedName name="A125915998R_Latest">Data18!$DH$19</definedName>
    <definedName name="A125916002W">Data18!$CA$1:$CA$10,Data18!$CA$11:$CA$19</definedName>
    <definedName name="A125916002W_Data">Data18!$CA$11:$CA$19</definedName>
    <definedName name="A125916002W_Latest">Data18!$CA$19</definedName>
    <definedName name="A125916006F">Data18!$FV$1:$FV$10,Data18!$FV$11:$FV$19</definedName>
    <definedName name="A125916006F_Data">Data18!$FV$11:$FV$19</definedName>
    <definedName name="A125916006F_Latest">Data18!$FV$19</definedName>
    <definedName name="A125916010W">Data19!$AA$1:$AA$10,Data19!$AA$11:$AA$19</definedName>
    <definedName name="A125916010W_Data">Data19!$AA$11:$AA$19</definedName>
    <definedName name="A125916010W_Latest">Data19!$AA$19</definedName>
    <definedName name="A125916014F">Data19!$BH$1:$BH$10,Data19!$BH$11:$BH$19</definedName>
    <definedName name="A125916014F_Data">Data19!$BH$11:$BH$19</definedName>
    <definedName name="A125916014F_Latest">Data19!$BH$19</definedName>
    <definedName name="A125916018R">Data19!$CO$1:$CO$10,Data19!$CO$11:$CO$19</definedName>
    <definedName name="A125916018R_Data">Data19!$CO$11:$CO$19</definedName>
    <definedName name="A125916018R_Latest">Data19!$CO$19</definedName>
    <definedName name="A125916022F">Data18!$M$1:$M$10,Data18!$M$11:$M$19</definedName>
    <definedName name="A125916022F_Data">Data18!$M$11:$M$19</definedName>
    <definedName name="A125916022F_Latest">Data18!$M$19</definedName>
    <definedName name="A125916026R">Data18!$EO$1:$EO$10,Data18!$EO$11:$EO$19</definedName>
    <definedName name="A125916026R_Data">Data18!$EO$11:$EO$19</definedName>
    <definedName name="A125916026R_Latest">Data18!$EO$19</definedName>
    <definedName name="A125916030F">Data18!$HC$1:$HC$10,Data18!$HC$11:$HC$19</definedName>
    <definedName name="A125916030F_Data">Data18!$HC$11:$HC$19</definedName>
    <definedName name="A125916030F_Latest">Data18!$HC$19</definedName>
    <definedName name="A125916034R">Data18!$IJ$1:$IJ$10,Data18!$IJ$11:$IJ$19</definedName>
    <definedName name="A125916034R_Data">Data18!$IJ$11:$IJ$19</definedName>
    <definedName name="A125916034R_Latest">Data18!$IJ$19</definedName>
    <definedName name="A125916038X">Data17!$HV$1:$HV$10,Data17!$HV$11:$HV$19</definedName>
    <definedName name="A125916038X_Data">Data17!$HV$11:$HV$19</definedName>
    <definedName name="A125916038X_Latest">Data17!$HV$19</definedName>
    <definedName name="A125916042R">Data18!$AT$1:$AT$10,Data18!$AT$11:$AT$19</definedName>
    <definedName name="A125916042R_Data">Data18!$AT$11:$AT$19</definedName>
    <definedName name="A125916042R_Latest">Data18!$AT$19</definedName>
    <definedName name="A125916046X">Data17!$GU$1:$GU$10,Data17!$GU$11:$GU$19</definedName>
    <definedName name="A125916046X_Data">Data17!$GU$11:$GU$19</definedName>
    <definedName name="A125916046X_Latest">Data17!$GU$19</definedName>
    <definedName name="A125916050R">Data17!$FN$1:$FN$10,Data17!$FN$11:$FN$19</definedName>
    <definedName name="A125916050R_Data">Data17!$FN$11:$FN$19</definedName>
    <definedName name="A125916050R_Latest">Data17!$FN$19</definedName>
    <definedName name="A125916054X">Data18!$DN$1:$DN$10,Data18!$DN$11:$DN$19</definedName>
    <definedName name="A125916054X_Data">Data18!$DN$11:$DN$19</definedName>
    <definedName name="A125916054X_Latest">Data18!$DN$19</definedName>
    <definedName name="A125916058J">Data18!$CG$1:$CG$10,Data18!$CG$11:$CG$19</definedName>
    <definedName name="A125916058J_Data">Data18!$CG$11:$CG$19</definedName>
    <definedName name="A125916058J_Latest">Data18!$CG$19</definedName>
    <definedName name="A125916062X">Data18!$GB$1:$GB$10,Data18!$GB$11:$GB$19</definedName>
    <definedName name="A125916062X_Data">Data18!$GB$11:$GB$19</definedName>
    <definedName name="A125916062X_Latest">Data18!$GB$19</definedName>
    <definedName name="A125916066J">Data19!$AG$1:$AG$10,Data19!$AG$11:$AG$19</definedName>
    <definedName name="A125916066J_Data">Data19!$AG$11:$AG$19</definedName>
    <definedName name="A125916066J_Latest">Data19!$AG$19</definedName>
    <definedName name="A125916070X">Data19!$BN$1:$BN$10,Data19!$BN$11:$BN$19</definedName>
    <definedName name="A125916070X_Data">Data19!$BN$11:$BN$19</definedName>
    <definedName name="A125916070X_Latest">Data19!$BN$19</definedName>
    <definedName name="A125916074J">Data19!$CU$1:$CU$10,Data19!$CU$11:$CU$19</definedName>
    <definedName name="A125916074J_Data">Data19!$CU$11:$CU$19</definedName>
    <definedName name="A125916074J_Latest">Data19!$CU$19</definedName>
    <definedName name="A125916078T">Data18!$S$1:$S$10,Data18!$S$11:$S$19</definedName>
    <definedName name="A125916078T_Data">Data18!$S$11:$S$19</definedName>
    <definedName name="A125916078T_Latest">Data18!$S$19</definedName>
    <definedName name="A125916082J">Data18!$EU$1:$EU$10,Data18!$EU$11:$EU$19</definedName>
    <definedName name="A125916082J_Data">Data18!$EU$11:$EU$19</definedName>
    <definedName name="A125916082J_Latest">Data18!$EU$19</definedName>
    <definedName name="A125916086T">Data18!$HI$1:$HI$10,Data18!$HI$11:$HI$19</definedName>
    <definedName name="A125916086T_Data">Data18!$HI$11:$HI$19</definedName>
    <definedName name="A125916086T_Latest">Data18!$HI$19</definedName>
    <definedName name="A125916090J">Data18!$IP$1:$IP$10,Data18!$IP$11:$IP$19</definedName>
    <definedName name="A125916090J_Data">Data18!$IP$11:$IP$19</definedName>
    <definedName name="A125916090J_Latest">Data18!$IP$19</definedName>
    <definedName name="A125916094T">Data17!$IB$1:$IB$10,Data17!$IB$11:$IB$19</definedName>
    <definedName name="A125916094T_Data">Data17!$IB$11:$IB$19</definedName>
    <definedName name="A125916094T_Latest">Data17!$IB$19</definedName>
    <definedName name="A125916098A">Data18!$AZ$1:$AZ$10,Data18!$AZ$11:$AZ$19</definedName>
    <definedName name="A125916098A_Data">Data18!$AZ$11:$AZ$19</definedName>
    <definedName name="A125916098A_Latest">Data18!$AZ$19</definedName>
    <definedName name="A125916102F">Data17!$GX$1:$GX$10,Data17!$GX$11:$GX$19</definedName>
    <definedName name="A125916102F_Data">Data17!$GX$11:$GX$19</definedName>
    <definedName name="A125916102F_Latest">Data17!$GX$19</definedName>
    <definedName name="A125916106R">Data17!$FQ$1:$FQ$10,Data17!$FQ$11:$FQ$19</definedName>
    <definedName name="A125916106R_Data">Data17!$FQ$11:$FQ$19</definedName>
    <definedName name="A125916106R_Latest">Data17!$FQ$19</definedName>
    <definedName name="A125916110F">Data18!$DQ$1:$DQ$10,Data18!$DQ$11:$DQ$19</definedName>
    <definedName name="A125916110F_Data">Data18!$DQ$11:$DQ$19</definedName>
    <definedName name="A125916110F_Latest">Data18!$DQ$19</definedName>
    <definedName name="A125916114R">Data18!$CJ$1:$CJ$10,Data18!$CJ$11:$CJ$19</definedName>
    <definedName name="A125916114R_Data">Data18!$CJ$11:$CJ$19</definedName>
    <definedName name="A125916114R_Latest">Data18!$CJ$19</definedName>
    <definedName name="A125916118X">Data18!$GE$1:$GE$10,Data18!$GE$11:$GE$19</definedName>
    <definedName name="A125916118X_Data">Data18!$GE$11:$GE$19</definedName>
    <definedName name="A125916118X_Latest">Data18!$GE$19</definedName>
    <definedName name="A125916122R">Data19!$AJ$1:$AJ$10,Data19!$AJ$11:$AJ$19</definedName>
    <definedName name="A125916122R_Data">Data19!$AJ$11:$AJ$19</definedName>
    <definedName name="A125916122R_Latest">Data19!$AJ$19</definedName>
    <definedName name="A125916126X">Data19!$BQ$1:$BQ$10,Data19!$BQ$11:$BQ$19</definedName>
    <definedName name="A125916126X_Data">Data19!$BQ$11:$BQ$19</definedName>
    <definedName name="A125916126X_Latest">Data19!$BQ$19</definedName>
    <definedName name="A125916130R">Data19!$CX$1:$CX$10,Data19!$CX$11:$CX$19</definedName>
    <definedName name="A125916130R_Data">Data19!$CX$11:$CX$19</definedName>
    <definedName name="A125916130R_Latest">Data19!$CX$19</definedName>
    <definedName name="A125916134X">Data18!$V$1:$V$10,Data18!$V$11:$V$19</definedName>
    <definedName name="A125916134X_Data">Data18!$V$11:$V$19</definedName>
    <definedName name="A125916134X_Latest">Data18!$V$19</definedName>
    <definedName name="A125916138J">Data18!$EX$1:$EX$10,Data18!$EX$11:$EX$19</definedName>
    <definedName name="A125916138J_Data">Data18!$EX$11:$EX$19</definedName>
    <definedName name="A125916138J_Latest">Data18!$EX$19</definedName>
    <definedName name="A125916142X">Data18!$HL$1:$HL$10,Data18!$HL$11:$HL$19</definedName>
    <definedName name="A125916142X_Data">Data18!$HL$11:$HL$19</definedName>
    <definedName name="A125916142X_Latest">Data18!$HL$19</definedName>
    <definedName name="A125916146J">Data19!$C$1:$C$10,Data19!$C$11:$C$19</definedName>
    <definedName name="A125916146J_Data">Data19!$C$11:$C$19</definedName>
    <definedName name="A125916146J_Latest">Data19!$C$19</definedName>
    <definedName name="A125916150X">Data17!$IE$1:$IE$10,Data17!$IE$11:$IE$19</definedName>
    <definedName name="A125916150X_Data">Data17!$IE$11:$IE$19</definedName>
    <definedName name="A125916150X_Latest">Data17!$IE$19</definedName>
    <definedName name="A125916154J">Data18!$BC$1:$BC$10,Data18!$BC$11:$BC$19</definedName>
    <definedName name="A125916154J_Data">Data18!$BC$11:$BC$19</definedName>
    <definedName name="A125916154J_Latest">Data18!$BC$19</definedName>
    <definedName name="A125916158T">Data17!$HM$1:$HM$10,Data17!$HM$11:$HM$19</definedName>
    <definedName name="A125916158T_Data">Data17!$HM$11:$HM$19</definedName>
    <definedName name="A125916158T_Latest">Data17!$HM$19</definedName>
    <definedName name="A125916162J">Data17!$GF$1:$GF$10,Data17!$GF$11:$GF$19</definedName>
    <definedName name="A125916162J_Data">Data17!$GF$11:$GF$19</definedName>
    <definedName name="A125916162J_Latest">Data17!$GF$19</definedName>
    <definedName name="A125916166T">Data18!$EF$1:$EF$10,Data18!$EF$11:$EF$19</definedName>
    <definedName name="A125916166T_Data">Data18!$EF$11:$EF$19</definedName>
    <definedName name="A125916166T_Latest">Data18!$EF$19</definedName>
    <definedName name="A125916170J">Data18!$CY$1:$CY$10,Data18!$CY$11:$CY$19</definedName>
    <definedName name="A125916170J_Data">Data18!$CY$11:$CY$19</definedName>
    <definedName name="A125916170J_Latest">Data18!$CY$19</definedName>
    <definedName name="A125916174T">Data18!$GT$1:$GT$10,Data18!$GT$11:$GT$19</definedName>
    <definedName name="A125916174T_Data">Data18!$GT$11:$GT$19</definedName>
    <definedName name="A125916174T_Latest">Data18!$GT$19</definedName>
    <definedName name="A125916178A">Data19!$AY$1:$AY$10,Data19!$AY$11:$AY$19</definedName>
    <definedName name="A125916178A_Data">Data19!$AY$11:$AY$19</definedName>
    <definedName name="A125916178A_Latest">Data19!$AY$19</definedName>
    <definedName name="A125916182T">Data19!$CF$1:$CF$10,Data19!$CF$11:$CF$19</definedName>
    <definedName name="A125916182T_Data">Data19!$CF$11:$CF$19</definedName>
    <definedName name="A125916182T_Latest">Data19!$CF$19</definedName>
    <definedName name="A125916186A">Data19!$DM$1:$DM$10,Data19!$DM$11:$DM$19</definedName>
    <definedName name="A125916186A_Data">Data19!$DM$11:$DM$19</definedName>
    <definedName name="A125916186A_Latest">Data19!$DM$19</definedName>
    <definedName name="A125916190T">Data18!$AK$1:$AK$10,Data18!$AK$11:$AK$19</definedName>
    <definedName name="A125916190T_Data">Data18!$AK$11:$AK$19</definedName>
    <definedName name="A125916190T_Latest">Data18!$AK$19</definedName>
    <definedName name="A125916194A">Data18!$FM$1:$FM$10,Data18!$FM$11:$FM$19</definedName>
    <definedName name="A125916194A_Data">Data18!$FM$11:$FM$19</definedName>
    <definedName name="A125916194A_Latest">Data18!$FM$19</definedName>
    <definedName name="A125916198K">Data18!$IA$1:$IA$10,Data18!$IA$11:$IA$19</definedName>
    <definedName name="A125916198K_Data">Data18!$IA$11:$IA$19</definedName>
    <definedName name="A125916198K_Latest">Data18!$IA$19</definedName>
    <definedName name="A125916202R">Data19!$R$1:$R$10,Data19!$R$11:$R$19</definedName>
    <definedName name="A125916202R_Data">Data19!$R$11:$R$19</definedName>
    <definedName name="A125916202R_Latest">Data19!$R$19</definedName>
    <definedName name="A125916206X">Data18!$D$1:$D$10,Data18!$D$11:$D$19</definedName>
    <definedName name="A125916206X_Data">Data18!$D$11:$D$19</definedName>
    <definedName name="A125916206X_Latest">Data18!$D$19</definedName>
    <definedName name="A125916210R">Data18!$BR$1:$BR$10,Data18!$BR$11:$BR$19</definedName>
    <definedName name="A125916210R_Data">Data18!$BR$11:$BR$19</definedName>
    <definedName name="A125916210R_Latest">Data18!$BR$19</definedName>
    <definedName name="A125916214X">Data17!$GL$1:$GL$10,Data17!$GL$11:$GL$19</definedName>
    <definedName name="A125916214X_Data">Data17!$GL$11:$GL$19</definedName>
    <definedName name="A125916214X_Latest">Data17!$GL$19</definedName>
    <definedName name="A125916218J">Data17!$FE$1:$FE$10,Data17!$FE$11:$FE$19</definedName>
    <definedName name="A125916218J_Data">Data17!$FE$11:$FE$19</definedName>
    <definedName name="A125916218J_Latest">Data17!$FE$19</definedName>
    <definedName name="A125916222X">Data18!$DE$1:$DE$10,Data18!$DE$11:$DE$19</definedName>
    <definedName name="A125916222X_Data">Data18!$DE$11:$DE$19</definedName>
    <definedName name="A125916222X_Latest">Data18!$DE$19</definedName>
    <definedName name="A125916226J">Data18!$BX$1:$BX$10,Data18!$BX$11:$BX$19</definedName>
    <definedName name="A125916226J_Data">Data18!$BX$11:$BX$19</definedName>
    <definedName name="A125916226J_Latest">Data18!$BX$19</definedName>
    <definedName name="A125916230X">Data18!$FS$1:$FS$10,Data18!$FS$11:$FS$19</definedName>
    <definedName name="A125916230X_Data">Data18!$FS$11:$FS$19</definedName>
    <definedName name="A125916230X_Latest">Data18!$FS$19</definedName>
    <definedName name="A125916234J">Data19!$X$1:$X$10,Data19!$X$11:$X$19</definedName>
    <definedName name="A125916234J_Data">Data19!$X$11:$X$19</definedName>
    <definedName name="A125916234J_Latest">Data19!$X$19</definedName>
    <definedName name="A125916238T">Data19!$BE$1:$BE$10,Data19!$BE$11:$BE$19</definedName>
    <definedName name="A125916238T_Data">Data19!$BE$11:$BE$19</definedName>
    <definedName name="A125916238T_Latest">Data19!$BE$19</definedName>
    <definedName name="A125916242J">Data19!$CL$1:$CL$10,Data19!$CL$11:$CL$19</definedName>
    <definedName name="A125916242J_Data">Data19!$CL$11:$CL$19</definedName>
    <definedName name="A125916242J_Latest">Data19!$CL$19</definedName>
    <definedName name="A125916246T">Data18!$J$1:$J$10,Data18!$J$11:$J$19</definedName>
    <definedName name="A125916246T_Data">Data18!$J$11:$J$19</definedName>
    <definedName name="A125916246T_Latest">Data18!$J$19</definedName>
    <definedName name="A125916250J">Data18!$EL$1:$EL$10,Data18!$EL$11:$EL$19</definedName>
    <definedName name="A125916250J_Data">Data18!$EL$11:$EL$19</definedName>
    <definedName name="A125916250J_Latest">Data18!$EL$19</definedName>
    <definedName name="A125916254T">Data18!$GZ$1:$GZ$10,Data18!$GZ$11:$GZ$19</definedName>
    <definedName name="A125916254T_Data">Data18!$GZ$11:$GZ$19</definedName>
    <definedName name="A125916254T_Latest">Data18!$GZ$19</definedName>
    <definedName name="A125916258A">Data18!$IG$1:$IG$10,Data18!$IG$11:$IG$19</definedName>
    <definedName name="A125916258A_Data">Data18!$IG$11:$IG$19</definedName>
    <definedName name="A125916258A_Latest">Data18!$IG$19</definedName>
    <definedName name="A125916262T">Data17!$HS$1:$HS$10,Data17!$HS$11:$HS$19</definedName>
    <definedName name="A125916262T_Data">Data17!$HS$11:$HS$19</definedName>
    <definedName name="A125916262T_Latest">Data17!$HS$19</definedName>
    <definedName name="A125916266A">Data18!$AQ$1:$AQ$10,Data18!$AQ$11:$AQ$19</definedName>
    <definedName name="A125916266A_Data">Data18!$AQ$11:$AQ$19</definedName>
    <definedName name="A125916266A_Latest">Data18!$AQ$19</definedName>
    <definedName name="A125916270T">Data4!$HZ$1:$HZ$10,Data4!$HZ$11:$HZ$19</definedName>
    <definedName name="A125916270T_Data">Data4!$HZ$11:$HZ$19</definedName>
    <definedName name="A125916270T_Latest">Data4!$HZ$19</definedName>
    <definedName name="A125916274A">Data4!$GS$1:$GS$10,Data4!$GS$11:$GS$19</definedName>
    <definedName name="A125916274A_Data">Data4!$GS$11:$GS$19</definedName>
    <definedName name="A125916274A_Latest">Data4!$GS$19</definedName>
    <definedName name="A125916278K">Data5!$ES$1:$ES$10,Data5!$ES$11:$ES$19</definedName>
    <definedName name="A125916278K_Data">Data5!$ES$11:$ES$19</definedName>
    <definedName name="A125916278K_Latest">Data5!$ES$19</definedName>
    <definedName name="A125916282A">Data5!$DL$1:$DL$10,Data5!$DL$11:$DL$19</definedName>
    <definedName name="A125916282A_Data">Data5!$DL$11:$DL$19</definedName>
    <definedName name="A125916282A_Latest">Data5!$DL$19</definedName>
    <definedName name="A125916286K">Data5!$HG$1:$HG$10,Data5!$HG$11:$HG$19</definedName>
    <definedName name="A125916286K_Data">Data5!$HG$11:$HG$19</definedName>
    <definedName name="A125916286K_Latest">Data5!$HG$19</definedName>
    <definedName name="A125916290A">Data6!$BL$1:$BL$10,Data6!$BL$11:$BL$19</definedName>
    <definedName name="A125916290A_Data">Data6!$BL$11:$BL$19</definedName>
    <definedName name="A125916290A_Latest">Data6!$BL$19</definedName>
    <definedName name="A125916294K">Data6!$CS$1:$CS$10,Data6!$CS$11:$CS$19</definedName>
    <definedName name="A125916294K_Data">Data6!$CS$11:$CS$19</definedName>
    <definedName name="A125916294K_Latest">Data6!$CS$19</definedName>
    <definedName name="A125916298V">Data6!$DZ$1:$DZ$10,Data6!$DZ$11:$DZ$19</definedName>
    <definedName name="A125916298V_Data">Data6!$DZ$11:$DZ$19</definedName>
    <definedName name="A125916298V_Latest">Data6!$DZ$19</definedName>
    <definedName name="A125916302X">Data5!$AX$1:$AX$10,Data5!$AX$11:$AX$19</definedName>
    <definedName name="A125916302X_Data">Data5!$AX$11:$AX$19</definedName>
    <definedName name="A125916302X_Latest">Data5!$AX$19</definedName>
    <definedName name="A125916306J">Data5!$FZ$1:$FZ$10,Data5!$FZ$11:$FZ$19</definedName>
    <definedName name="A125916306J_Data">Data5!$FZ$11:$FZ$19</definedName>
    <definedName name="A125916306J_Latest">Data5!$FZ$19</definedName>
    <definedName name="A125916310X">Data5!$IN$1:$IN$10,Data5!$IN$11:$IN$19</definedName>
    <definedName name="A125916310X_Data">Data5!$IN$11:$IN$19</definedName>
    <definedName name="A125916310X_Latest">Data5!$IN$19</definedName>
    <definedName name="A125916314J">Data6!$AE$1:$AE$10,Data6!$AE$11:$AE$19</definedName>
    <definedName name="A125916314J_Data">Data6!$AE$11:$AE$19</definedName>
    <definedName name="A125916314J_Latest">Data6!$AE$19</definedName>
    <definedName name="A125916318T">Data5!$Q$1:$Q$10,Data5!$Q$11:$Q$19</definedName>
    <definedName name="A125916318T_Data">Data5!$Q$11:$Q$19</definedName>
    <definedName name="A125916318T_Latest">Data5!$Q$19</definedName>
    <definedName name="A125916322J">Data5!$CE$1:$CE$10,Data5!$CE$11:$CE$19</definedName>
    <definedName name="A125916322J_Data">Data5!$CE$11:$CE$19</definedName>
    <definedName name="A125916322J_Latest">Data5!$CE$19</definedName>
    <definedName name="A125916326T">Data4!$HH$1:$HH$10,Data4!$HH$11:$HH$19</definedName>
    <definedName name="A125916326T_Data">Data4!$HH$11:$HH$19</definedName>
    <definedName name="A125916326T_Latest">Data4!$HH$19</definedName>
    <definedName name="A125916330J">Data4!$GA$1:$GA$10,Data4!$GA$11:$GA$19</definedName>
    <definedName name="A125916330J_Data">Data4!$GA$11:$GA$19</definedName>
    <definedName name="A125916330J_Latest">Data4!$GA$19</definedName>
    <definedName name="A125916334T">Data5!$EA$1:$EA$10,Data5!$EA$11:$EA$19</definedName>
    <definedName name="A125916334T_Data">Data5!$EA$11:$EA$19</definedName>
    <definedName name="A125916334T_Latest">Data5!$EA$19</definedName>
    <definedName name="A125916338A">Data5!$CT$1:$CT$10,Data5!$CT$11:$CT$19</definedName>
    <definedName name="A125916338A_Data">Data5!$CT$11:$CT$19</definedName>
    <definedName name="A125916338A_Latest">Data5!$CT$19</definedName>
    <definedName name="A125916342T">Data5!$GO$1:$GO$10,Data5!$GO$11:$GO$19</definedName>
    <definedName name="A125916342T_Data">Data5!$GO$11:$GO$19</definedName>
    <definedName name="A125916342T_Latest">Data5!$GO$19</definedName>
    <definedName name="A125916346A">Data6!$AT$1:$AT$10,Data6!$AT$11:$AT$19</definedName>
    <definedName name="A125916346A_Data">Data6!$AT$11:$AT$19</definedName>
    <definedName name="A125916346A_Latest">Data6!$AT$19</definedName>
    <definedName name="A125916350T">Data6!$CA$1:$CA$10,Data6!$CA$11:$CA$19</definedName>
    <definedName name="A125916350T_Data">Data6!$CA$11:$CA$19</definedName>
    <definedName name="A125916350T_Latest">Data6!$CA$19</definedName>
    <definedName name="A125916354A">Data6!$DH$1:$DH$10,Data6!$DH$11:$DH$19</definedName>
    <definedName name="A125916354A_Data">Data6!$DH$11:$DH$19</definedName>
    <definedName name="A125916354A_Latest">Data6!$DH$19</definedName>
    <definedName name="A125916358K">Data5!$AF$1:$AF$10,Data5!$AF$11:$AF$19</definedName>
    <definedName name="A125916358K_Data">Data5!$AF$11:$AF$19</definedName>
    <definedName name="A125916358K_Latest">Data5!$AF$19</definedName>
    <definedName name="A125916362A">Data5!$FH$1:$FH$10,Data5!$FH$11:$FH$19</definedName>
    <definedName name="A125916362A_Data">Data5!$FH$11:$FH$19</definedName>
    <definedName name="A125916362A_Latest">Data5!$FH$19</definedName>
    <definedName name="A125916366K">Data5!$HV$1:$HV$10,Data5!$HV$11:$HV$19</definedName>
    <definedName name="A125916366K_Data">Data5!$HV$11:$HV$19</definedName>
    <definedName name="A125916366K_Latest">Data5!$HV$19</definedName>
    <definedName name="A125916370A">Data6!$M$1:$M$10,Data6!$M$11:$M$19</definedName>
    <definedName name="A125916370A_Data">Data6!$M$11:$M$19</definedName>
    <definedName name="A125916370A_Latest">Data6!$M$19</definedName>
    <definedName name="A125916374K">Data4!$IO$1:$IO$10,Data4!$IO$11:$IO$19</definedName>
    <definedName name="A125916374K_Data">Data4!$IO$11:$IO$19</definedName>
    <definedName name="A125916374K_Latest">Data4!$IO$19</definedName>
    <definedName name="A125916378V">Data5!$BM$1:$BM$10,Data5!$BM$11:$BM$19</definedName>
    <definedName name="A125916378V_Data">Data5!$BM$11:$BM$19</definedName>
    <definedName name="A125916378V_Latest">Data5!$BM$19</definedName>
    <definedName name="A125916382K">Data4!$HQ$1:$HQ$10,Data4!$HQ$11:$HQ$19</definedName>
    <definedName name="A125916382K_Data">Data4!$HQ$11:$HQ$19</definedName>
    <definedName name="A125916382K_Latest">Data4!$HQ$19</definedName>
    <definedName name="A125916386V">Data4!$GJ$1:$GJ$10,Data4!$GJ$11:$GJ$19</definedName>
    <definedName name="A125916386V_Data">Data4!$GJ$11:$GJ$19</definedName>
    <definedName name="A125916386V_Latest">Data4!$GJ$19</definedName>
    <definedName name="A125916390K">Data5!$EJ$1:$EJ$10,Data5!$EJ$11:$EJ$19</definedName>
    <definedName name="A125916390K_Data">Data5!$EJ$11:$EJ$19</definedName>
    <definedName name="A125916390K_Latest">Data5!$EJ$19</definedName>
    <definedName name="A125916394V">Data5!$DC$1:$DC$10,Data5!$DC$11:$DC$19</definedName>
    <definedName name="A125916394V_Data">Data5!$DC$11:$DC$19</definedName>
    <definedName name="A125916394V_Latest">Data5!$DC$19</definedName>
    <definedName name="A125916398C">Data5!$GX$1:$GX$10,Data5!$GX$11:$GX$19</definedName>
    <definedName name="A125916398C_Data">Data5!$GX$11:$GX$19</definedName>
    <definedName name="A125916398C_Latest">Data5!$GX$19</definedName>
    <definedName name="A125916402J">Data6!$BC$1:$BC$10,Data6!$BC$11:$BC$19</definedName>
    <definedName name="A125916402J_Data">Data6!$BC$11:$BC$19</definedName>
    <definedName name="A125916402J_Latest">Data6!$BC$19</definedName>
    <definedName name="A125916406T">Data6!$CJ$1:$CJ$10,Data6!$CJ$11:$CJ$19</definedName>
    <definedName name="A125916406T_Data">Data6!$CJ$11:$CJ$19</definedName>
    <definedName name="A125916406T_Latest">Data6!$CJ$19</definedName>
    <definedName name="A125916410J">Data6!$DQ$1:$DQ$10,Data6!$DQ$11:$DQ$19</definedName>
    <definedName name="A125916410J_Data">Data6!$DQ$11:$DQ$19</definedName>
    <definedName name="A125916410J_Latest">Data6!$DQ$19</definedName>
    <definedName name="A125916414T">Data5!$AO$1:$AO$10,Data5!$AO$11:$AO$19</definedName>
    <definedName name="A125916414T_Data">Data5!$AO$11:$AO$19</definedName>
    <definedName name="A125916414T_Latest">Data5!$AO$19</definedName>
    <definedName name="A125916418A">Data5!$FQ$1:$FQ$10,Data5!$FQ$11:$FQ$19</definedName>
    <definedName name="A125916418A_Data">Data5!$FQ$11:$FQ$19</definedName>
    <definedName name="A125916418A_Latest">Data5!$FQ$19</definedName>
    <definedName name="A125916422T">Data5!$IE$1:$IE$10,Data5!$IE$11:$IE$19</definedName>
    <definedName name="A125916422T_Data">Data5!$IE$11:$IE$19</definedName>
    <definedName name="A125916422T_Latest">Data5!$IE$19</definedName>
    <definedName name="A125916426A">Data6!$V$1:$V$10,Data6!$V$11:$V$19</definedName>
    <definedName name="A125916426A_Data">Data6!$V$11:$V$19</definedName>
    <definedName name="A125916426A_Latest">Data6!$V$19</definedName>
    <definedName name="A125916430T">Data5!$H$1:$H$10,Data5!$H$11:$H$19</definedName>
    <definedName name="A125916430T_Data">Data5!$H$11:$H$19</definedName>
    <definedName name="A125916430T_Latest">Data5!$H$19</definedName>
    <definedName name="A125916434A">Data5!$BV$1:$BV$10,Data5!$BV$11:$BV$19</definedName>
    <definedName name="A125916434A_Data">Data5!$BV$11:$BV$19</definedName>
    <definedName name="A125916434A_Latest">Data5!$BV$19</definedName>
    <definedName name="A125916438K">Data4!$HT$1:$HT$10,Data4!$HT$11:$HT$19</definedName>
    <definedName name="A125916438K_Data">Data4!$HT$11:$HT$19</definedName>
    <definedName name="A125916438K_Latest">Data4!$HT$19</definedName>
    <definedName name="A125916442A">Data4!$GM$1:$GM$10,Data4!$GM$11:$GM$19</definedName>
    <definedName name="A125916442A_Data">Data4!$GM$11:$GM$19</definedName>
    <definedName name="A125916442A_Latest">Data4!$GM$19</definedName>
    <definedName name="A125916446K">Data5!$EM$1:$EM$10,Data5!$EM$11:$EM$19</definedName>
    <definedName name="A125916446K_Data">Data5!$EM$11:$EM$19</definedName>
    <definedName name="A125916446K_Latest">Data5!$EM$19</definedName>
    <definedName name="A125916450A">Data5!$DF$1:$DF$10,Data5!$DF$11:$DF$19</definedName>
    <definedName name="A125916450A_Data">Data5!$DF$11:$DF$19</definedName>
    <definedName name="A125916450A_Latest">Data5!$DF$19</definedName>
    <definedName name="A125916454K">Data5!$HA$1:$HA$10,Data5!$HA$11:$HA$19</definedName>
    <definedName name="A125916454K_Data">Data5!$HA$11:$HA$19</definedName>
    <definedName name="A125916454K_Latest">Data5!$HA$19</definedName>
    <definedName name="A125916458V">Data6!$BF$1:$BF$10,Data6!$BF$11:$BF$19</definedName>
    <definedName name="A125916458V_Data">Data6!$BF$11:$BF$19</definedName>
    <definedName name="A125916458V_Latest">Data6!$BF$19</definedName>
    <definedName name="A125916462K">Data6!$CM$1:$CM$10,Data6!$CM$11:$CM$19</definedName>
    <definedName name="A125916462K_Data">Data6!$CM$11:$CM$19</definedName>
    <definedName name="A125916462K_Latest">Data6!$CM$19</definedName>
    <definedName name="A125916466V">Data6!$DT$1:$DT$10,Data6!$DT$11:$DT$19</definedName>
    <definedName name="A125916466V_Data">Data6!$DT$11:$DT$19</definedName>
    <definedName name="A125916466V_Latest">Data6!$DT$19</definedName>
    <definedName name="A125916470K">Data5!$AR$1:$AR$10,Data5!$AR$11:$AR$19</definedName>
    <definedName name="A125916470K_Data">Data5!$AR$11:$AR$19</definedName>
    <definedName name="A125916470K_Latest">Data5!$AR$19</definedName>
    <definedName name="A125916474V">Data5!$FT$1:$FT$10,Data5!$FT$11:$FT$19</definedName>
    <definedName name="A125916474V_Data">Data5!$FT$11:$FT$19</definedName>
    <definedName name="A125916474V_Latest">Data5!$FT$19</definedName>
    <definedName name="A125916478C">Data5!$IH$1:$IH$10,Data5!$IH$11:$IH$19</definedName>
    <definedName name="A125916478C_Data">Data5!$IH$11:$IH$19</definedName>
    <definedName name="A125916478C_Latest">Data5!$IH$19</definedName>
    <definedName name="A125916482V">Data6!$Y$1:$Y$10,Data6!$Y$11:$Y$19</definedName>
    <definedName name="A125916482V_Data">Data6!$Y$11:$Y$19</definedName>
    <definedName name="A125916482V_Latest">Data6!$Y$19</definedName>
    <definedName name="A125916486C">Data5!$K$1:$K$10,Data5!$K$11:$K$19</definedName>
    <definedName name="A125916486C_Data">Data5!$K$11:$K$19</definedName>
    <definedName name="A125916486C_Latest">Data5!$K$19</definedName>
    <definedName name="A125916490V">Data5!$BY$1:$BY$10,Data5!$BY$11:$BY$19</definedName>
    <definedName name="A125916490V_Data">Data5!$BY$11:$BY$19</definedName>
    <definedName name="A125916490V_Latest">Data5!$BY$19</definedName>
    <definedName name="A125916494C">Data4!$HW$1:$HW$10,Data4!$HW$11:$HW$19</definedName>
    <definedName name="A125916494C_Data">Data4!$HW$11:$HW$19</definedName>
    <definedName name="A125916494C_Latest">Data4!$HW$19</definedName>
    <definedName name="A125916498L">Data4!$GP$1:$GP$10,Data4!$GP$11:$GP$19</definedName>
    <definedName name="A125916498L_Data">Data4!$GP$11:$GP$19</definedName>
    <definedName name="A125916498L_Latest">Data4!$GP$19</definedName>
    <definedName name="A125916502T">Data5!$EP$1:$EP$10,Data5!$EP$11:$EP$19</definedName>
    <definedName name="A125916502T_Data">Data5!$EP$11:$EP$19</definedName>
    <definedName name="A125916502T_Latest">Data5!$EP$19</definedName>
    <definedName name="A125916506A">Data5!$DI$1:$DI$10,Data5!$DI$11:$DI$19</definedName>
    <definedName name="A125916506A_Data">Data5!$DI$11:$DI$19</definedName>
    <definedName name="A125916506A_Latest">Data5!$DI$19</definedName>
    <definedName name="A125916510T">Data5!$HD$1:$HD$10,Data5!$HD$11:$HD$19</definedName>
    <definedName name="A125916510T_Data">Data5!$HD$11:$HD$19</definedName>
    <definedName name="A125916510T_Latest">Data5!$HD$19</definedName>
    <definedName name="A125916514A">Data6!$BI$1:$BI$10,Data6!$BI$11:$BI$19</definedName>
    <definedName name="A125916514A_Data">Data6!$BI$11:$BI$19</definedName>
    <definedName name="A125916514A_Latest">Data6!$BI$19</definedName>
    <definedName name="A125916518K">Data6!$CP$1:$CP$10,Data6!$CP$11:$CP$19</definedName>
    <definedName name="A125916518K_Data">Data6!$CP$11:$CP$19</definedName>
    <definedName name="A125916518K_Latest">Data6!$CP$19</definedName>
    <definedName name="A125916522A">Data6!$DW$1:$DW$10,Data6!$DW$11:$DW$19</definedName>
    <definedName name="A125916522A_Data">Data6!$DW$11:$DW$19</definedName>
    <definedName name="A125916522A_Latest">Data6!$DW$19</definedName>
    <definedName name="A125916526K">Data5!$AU$1:$AU$10,Data5!$AU$11:$AU$19</definedName>
    <definedName name="A125916526K_Data">Data5!$AU$11:$AU$19</definedName>
    <definedName name="A125916526K_Latest">Data5!$AU$19</definedName>
    <definedName name="A125916530A">Data5!$FW$1:$FW$10,Data5!$FW$11:$FW$19</definedName>
    <definedName name="A125916530A_Data">Data5!$FW$11:$FW$19</definedName>
    <definedName name="A125916530A_Latest">Data5!$FW$19</definedName>
    <definedName name="A125916534K">Data5!$IK$1:$IK$10,Data5!$IK$11:$IK$19</definedName>
    <definedName name="A125916534K_Data">Data5!$IK$11:$IK$19</definedName>
    <definedName name="A125916534K_Latest">Data5!$IK$19</definedName>
    <definedName name="A125916538V">Data6!$AB$1:$AB$10,Data6!$AB$11:$AB$19</definedName>
    <definedName name="A125916538V_Data">Data6!$AB$11:$AB$19</definedName>
    <definedName name="A125916538V_Latest">Data6!$AB$19</definedName>
    <definedName name="A125916542K">Data5!$N$1:$N$10,Data5!$N$11:$N$19</definedName>
    <definedName name="A125916542K_Data">Data5!$N$11:$N$19</definedName>
    <definedName name="A125916542K_Latest">Data5!$N$19</definedName>
    <definedName name="A125916546V">Data5!$CB$1:$CB$10,Data5!$CB$11:$CB$19</definedName>
    <definedName name="A125916546V_Data">Data5!$CB$11:$CB$19</definedName>
    <definedName name="A125916546V_Latest">Data5!$CB$19</definedName>
    <definedName name="A125916550K">Data4!$IF$1:$IF$10,Data4!$IF$11:$IF$19</definedName>
    <definedName name="A125916550K_Data">Data4!$IF$11:$IF$19</definedName>
    <definedName name="A125916550K_Latest">Data4!$IF$19</definedName>
    <definedName name="A125916554V">Data4!$GY$1:$GY$10,Data4!$GY$11:$GY$19</definedName>
    <definedName name="A125916554V_Data">Data4!$GY$11:$GY$19</definedName>
    <definedName name="A125916554V_Latest">Data4!$GY$19</definedName>
    <definedName name="A125916558C">Data5!$EY$1:$EY$10,Data5!$EY$11:$EY$19</definedName>
    <definedName name="A125916558C_Data">Data5!$EY$11:$EY$19</definedName>
    <definedName name="A125916558C_Latest">Data5!$EY$19</definedName>
    <definedName name="A125916562V">Data5!$DR$1:$DR$10,Data5!$DR$11:$DR$19</definedName>
    <definedName name="A125916562V_Data">Data5!$DR$11:$DR$19</definedName>
    <definedName name="A125916562V_Latest">Data5!$DR$19</definedName>
    <definedName name="A125916566C">Data5!$HM$1:$HM$10,Data5!$HM$11:$HM$19</definedName>
    <definedName name="A125916566C_Data">Data5!$HM$11:$HM$19</definedName>
    <definedName name="A125916566C_Latest">Data5!$HM$19</definedName>
    <definedName name="A125916570V">Data6!$BR$1:$BR$10,Data6!$BR$11:$BR$19</definedName>
    <definedName name="A125916570V_Data">Data6!$BR$11:$BR$19</definedName>
    <definedName name="A125916570V_Latest">Data6!$BR$19</definedName>
    <definedName name="A125916574C">Data6!$CY$1:$CY$10,Data6!$CY$11:$CY$19</definedName>
    <definedName name="A125916574C_Data">Data6!$CY$11:$CY$19</definedName>
    <definedName name="A125916574C_Latest">Data6!$CY$19</definedName>
    <definedName name="A125916578L">Data6!$EF$1:$EF$10,Data6!$EF$11:$EF$19</definedName>
    <definedName name="A125916578L_Data">Data6!$EF$11:$EF$19</definedName>
    <definedName name="A125916578L_Latest">Data6!$EF$19</definedName>
    <definedName name="A125916582C">Data5!$BD$1:$BD$10,Data5!$BD$11:$BD$19</definedName>
    <definedName name="A125916582C_Data">Data5!$BD$11:$BD$19</definedName>
    <definedName name="A125916582C_Latest">Data5!$BD$19</definedName>
    <definedName name="A125916586L">Data5!$GF$1:$GF$10,Data5!$GF$11:$GF$19</definedName>
    <definedName name="A125916586L_Data">Data5!$GF$11:$GF$19</definedName>
    <definedName name="A125916586L_Latest">Data5!$GF$19</definedName>
    <definedName name="A125916590C">Data6!$D$1:$D$10,Data6!$D$11:$D$19</definedName>
    <definedName name="A125916590C_Data">Data6!$D$11:$D$19</definedName>
    <definedName name="A125916590C_Latest">Data6!$D$19</definedName>
    <definedName name="A125916594L">Data6!$AK$1:$AK$10,Data6!$AK$11:$AK$19</definedName>
    <definedName name="A125916594L_Data">Data6!$AK$11:$AK$19</definedName>
    <definedName name="A125916594L_Latest">Data6!$AK$19</definedName>
    <definedName name="A125916598W">Data5!$W$1:$W$10,Data5!$W$11:$W$19</definedName>
    <definedName name="A125916598W_Data">Data5!$W$11:$W$19</definedName>
    <definedName name="A125916598W_Latest">Data5!$W$19</definedName>
    <definedName name="A125916602A">Data5!$CK$1:$CK$10,Data5!$CK$11:$CK$19</definedName>
    <definedName name="A125916602A_Data">Data5!$CK$11:$CK$19</definedName>
    <definedName name="A125916602A_Latest">Data5!$CK$19</definedName>
    <definedName name="A125916606K">Data4!$HE$1:$HE$10,Data4!$HE$11:$HE$19</definedName>
    <definedName name="A125916606K_Data">Data4!$HE$11:$HE$19</definedName>
    <definedName name="A125916606K_Latest">Data4!$HE$19</definedName>
    <definedName name="A125916610A">Data4!$FX$1:$FX$10,Data4!$FX$11:$FX$19</definedName>
    <definedName name="A125916610A_Data">Data4!$FX$11:$FX$19</definedName>
    <definedName name="A125916610A_Latest">Data4!$FX$19</definedName>
    <definedName name="A125916614K">Data5!$DX$1:$DX$10,Data5!$DX$11:$DX$19</definedName>
    <definedName name="A125916614K_Data">Data5!$DX$11:$DX$19</definedName>
    <definedName name="A125916614K_Latest">Data5!$DX$19</definedName>
    <definedName name="A125916618V">Data5!$CQ$1:$CQ$10,Data5!$CQ$11:$CQ$19</definedName>
    <definedName name="A125916618V_Data">Data5!$CQ$11:$CQ$19</definedName>
    <definedName name="A125916618V_Latest">Data5!$CQ$19</definedName>
    <definedName name="A125916622K">Data5!$GL$1:$GL$10,Data5!$GL$11:$GL$19</definedName>
    <definedName name="A125916622K_Data">Data5!$GL$11:$GL$19</definedName>
    <definedName name="A125916622K_Latest">Data5!$GL$19</definedName>
    <definedName name="A125916626V">Data6!$AQ$1:$AQ$10,Data6!$AQ$11:$AQ$19</definedName>
    <definedName name="A125916626V_Data">Data6!$AQ$11:$AQ$19</definedName>
    <definedName name="A125916626V_Latest">Data6!$AQ$19</definedName>
    <definedName name="A125916630K">Data6!$BX$1:$BX$10,Data6!$BX$11:$BX$19</definedName>
    <definedName name="A125916630K_Data">Data6!$BX$11:$BX$19</definedName>
    <definedName name="A125916630K_Latest">Data6!$BX$19</definedName>
    <definedName name="A125916634V">Data6!$DE$1:$DE$10,Data6!$DE$11:$DE$19</definedName>
    <definedName name="A125916634V_Data">Data6!$DE$11:$DE$19</definedName>
    <definedName name="A125916634V_Latest">Data6!$DE$19</definedName>
    <definedName name="A125916638C">Data5!$AC$1:$AC$10,Data5!$AC$11:$AC$19</definedName>
    <definedName name="A125916638C_Data">Data5!$AC$11:$AC$19</definedName>
    <definedName name="A125916638C_Latest">Data5!$AC$19</definedName>
    <definedName name="A125916642V">Data5!$FE$1:$FE$10,Data5!$FE$11:$FE$19</definedName>
    <definedName name="A125916642V_Data">Data5!$FE$11:$FE$19</definedName>
    <definedName name="A125916642V_Latest">Data5!$FE$19</definedName>
    <definedName name="A125916646C">Data5!$HS$1:$HS$10,Data5!$HS$11:$HS$19</definedName>
    <definedName name="A125916646C_Data">Data5!$HS$11:$HS$19</definedName>
    <definedName name="A125916646C_Latest">Data5!$HS$19</definedName>
    <definedName name="A125916650V">Data6!$J$1:$J$10,Data6!$J$11:$J$19</definedName>
    <definedName name="A125916650V_Data">Data6!$J$11:$J$19</definedName>
    <definedName name="A125916650V_Latest">Data6!$J$19</definedName>
    <definedName name="A125916654C">Data4!$IL$1:$IL$10,Data4!$IL$11:$IL$19</definedName>
    <definedName name="A125916654C_Data">Data4!$IL$11:$IL$19</definedName>
    <definedName name="A125916654C_Latest">Data4!$IL$19</definedName>
    <definedName name="A125916658L">Data5!$BJ$1:$BJ$10,Data5!$BJ$11:$BJ$19</definedName>
    <definedName name="A125916658L_Data">Data5!$BJ$11:$BJ$19</definedName>
    <definedName name="A125916658L_Latest">Data5!$BJ$19</definedName>
    <definedName name="A125916662C">Data4!$HK$1:$HK$10,Data4!$HK$11:$HK$19</definedName>
    <definedName name="A125916662C_Data">Data4!$HK$11:$HK$19</definedName>
    <definedName name="A125916662C_Latest">Data4!$HK$19</definedName>
    <definedName name="A125916666L">Data4!$GD$1:$GD$10,Data4!$GD$11:$GD$19</definedName>
    <definedName name="A125916666L_Data">Data4!$GD$11:$GD$19</definedName>
    <definedName name="A125916666L_Latest">Data4!$GD$19</definedName>
    <definedName name="A125916670C">Data5!$ED$1:$ED$10,Data5!$ED$11:$ED$19</definedName>
    <definedName name="A125916670C_Data">Data5!$ED$11:$ED$19</definedName>
    <definedName name="A125916670C_Latest">Data5!$ED$19</definedName>
    <definedName name="A125916674L">Data5!$CW$1:$CW$10,Data5!$CW$11:$CW$19</definedName>
    <definedName name="A125916674L_Data">Data5!$CW$11:$CW$19</definedName>
    <definedName name="A125916674L_Latest">Data5!$CW$19</definedName>
    <definedName name="A125916678W">Data5!$GR$1:$GR$10,Data5!$GR$11:$GR$19</definedName>
    <definedName name="A125916678W_Data">Data5!$GR$11:$GR$19</definedName>
    <definedName name="A125916678W_Latest">Data5!$GR$19</definedName>
    <definedName name="A125916682L">Data6!$AW$1:$AW$10,Data6!$AW$11:$AW$19</definedName>
    <definedName name="A125916682L_Data">Data6!$AW$11:$AW$19</definedName>
    <definedName name="A125916682L_Latest">Data6!$AW$19</definedName>
    <definedName name="A125916686W">Data6!$CD$1:$CD$10,Data6!$CD$11:$CD$19</definedName>
    <definedName name="A125916686W_Data">Data6!$CD$11:$CD$19</definedName>
    <definedName name="A125916686W_Latest">Data6!$CD$19</definedName>
    <definedName name="A125916690L">Data6!$DK$1:$DK$10,Data6!$DK$11:$DK$19</definedName>
    <definedName name="A125916690L_Data">Data6!$DK$11:$DK$19</definedName>
    <definedName name="A125916690L_Latest">Data6!$DK$19</definedName>
    <definedName name="A125916694W">Data5!$AI$1:$AI$10,Data5!$AI$11:$AI$19</definedName>
    <definedName name="A125916694W_Data">Data5!$AI$11:$AI$19</definedName>
    <definedName name="A125916694W_Latest">Data5!$AI$19</definedName>
    <definedName name="A125916698F">Data5!$FK$1:$FK$10,Data5!$FK$11:$FK$19</definedName>
    <definedName name="A125916698F_Data">Data5!$FK$11:$FK$19</definedName>
    <definedName name="A125916698F_Latest">Data5!$FK$19</definedName>
    <definedName name="A125916702K">Data5!$HY$1:$HY$10,Data5!$HY$11:$HY$19</definedName>
    <definedName name="A125916702K_Data">Data5!$HY$11:$HY$19</definedName>
    <definedName name="A125916702K_Latest">Data5!$HY$19</definedName>
    <definedName name="A125916706V">Data6!$P$1:$P$10,Data6!$P$11:$P$19</definedName>
    <definedName name="A125916706V_Data">Data6!$P$11:$P$19</definedName>
    <definedName name="A125916706V_Latest">Data6!$P$19</definedName>
    <definedName name="A125916710K">Data5!$B$1:$B$10,Data5!$B$11:$B$19</definedName>
    <definedName name="A125916710K_Data">Data5!$B$11:$B$19</definedName>
    <definedName name="A125916710K_Latest">Data5!$B$19</definedName>
    <definedName name="A125916714V">Data5!$BP$1:$BP$10,Data5!$BP$11:$BP$19</definedName>
    <definedName name="A125916714V_Data">Data5!$BP$11:$BP$19</definedName>
    <definedName name="A125916714V_Latest">Data5!$BP$19</definedName>
    <definedName name="A125916718C">Data4!$HN$1:$HN$10,Data4!$HN$11:$HN$19</definedName>
    <definedName name="A125916718C_Data">Data4!$HN$11:$HN$19</definedName>
    <definedName name="A125916718C_Latest">Data4!$HN$19</definedName>
    <definedName name="A125916722V">Data4!$GG$1:$GG$10,Data4!$GG$11:$GG$19</definedName>
    <definedName name="A125916722V_Data">Data4!$GG$11:$GG$19</definedName>
    <definedName name="A125916722V_Latest">Data4!$GG$19</definedName>
    <definedName name="A125916726C">Data5!$EG$1:$EG$10,Data5!$EG$11:$EG$19</definedName>
    <definedName name="A125916726C_Data">Data5!$EG$11:$EG$19</definedName>
    <definedName name="A125916726C_Latest">Data5!$EG$19</definedName>
    <definedName name="A125916730V">Data5!$CZ$1:$CZ$10,Data5!$CZ$11:$CZ$19</definedName>
    <definedName name="A125916730V_Data">Data5!$CZ$11:$CZ$19</definedName>
    <definedName name="A125916730V_Latest">Data5!$CZ$19</definedName>
    <definedName name="A125916734C">Data5!$GU$1:$GU$10,Data5!$GU$11:$GU$19</definedName>
    <definedName name="A125916734C_Data">Data5!$GU$11:$GU$19</definedName>
    <definedName name="A125916734C_Latest">Data5!$GU$19</definedName>
    <definedName name="A125916738L">Data6!$AZ$1:$AZ$10,Data6!$AZ$11:$AZ$19</definedName>
    <definedName name="A125916738L_Data">Data6!$AZ$11:$AZ$19</definedName>
    <definedName name="A125916738L_Latest">Data6!$AZ$19</definedName>
    <definedName name="A125916742C">Data6!$CG$1:$CG$10,Data6!$CG$11:$CG$19</definedName>
    <definedName name="A125916742C_Data">Data6!$CG$11:$CG$19</definedName>
    <definedName name="A125916742C_Latest">Data6!$CG$19</definedName>
    <definedName name="A125916746L">Data6!$DN$1:$DN$10,Data6!$DN$11:$DN$19</definedName>
    <definedName name="A125916746L_Data">Data6!$DN$11:$DN$19</definedName>
    <definedName name="A125916746L_Latest">Data6!$DN$19</definedName>
    <definedName name="A125916750C">Data5!$AL$1:$AL$10,Data5!$AL$11:$AL$19</definedName>
    <definedName name="A125916750C_Data">Data5!$AL$11:$AL$19</definedName>
    <definedName name="A125916750C_Latest">Data5!$AL$19</definedName>
    <definedName name="A125916754L">Data5!$FN$1:$FN$10,Data5!$FN$11:$FN$19</definedName>
    <definedName name="A125916754L_Data">Data5!$FN$11:$FN$19</definedName>
    <definedName name="A125916754L_Latest">Data5!$FN$19</definedName>
    <definedName name="A125916758W">Data5!$IB$1:$IB$10,Data5!$IB$11:$IB$19</definedName>
    <definedName name="A125916758W_Data">Data5!$IB$11:$IB$19</definedName>
    <definedName name="A125916758W_Latest">Data5!$IB$19</definedName>
    <definedName name="A125916762L">Data6!$S$1:$S$10,Data6!$S$11:$S$19</definedName>
    <definedName name="A125916762L_Data">Data6!$S$11:$S$19</definedName>
    <definedName name="A125916762L_Latest">Data6!$S$19</definedName>
    <definedName name="A125916766W">Data5!$E$1:$E$10,Data5!$E$11:$E$19</definedName>
    <definedName name="A125916766W_Data">Data5!$E$11:$E$19</definedName>
    <definedName name="A125916766W_Latest">Data5!$E$19</definedName>
    <definedName name="A125916770L">Data5!$BS$1:$BS$10,Data5!$BS$11:$BS$19</definedName>
    <definedName name="A125916770L_Data">Data5!$BS$11:$BS$19</definedName>
    <definedName name="A125916770L_Latest">Data5!$BS$19</definedName>
    <definedName name="A125916774W">Data4!$IC$1:$IC$10,Data4!$IC$11:$IC$19</definedName>
    <definedName name="A125916774W_Data">Data4!$IC$11:$IC$19</definedName>
    <definedName name="A125916774W_Latest">Data4!$IC$19</definedName>
    <definedName name="A125916778F">Data4!$GV$1:$GV$10,Data4!$GV$11:$GV$19</definedName>
    <definedName name="A125916778F_Data">Data4!$GV$11:$GV$19</definedName>
    <definedName name="A125916778F_Latest">Data4!$GV$19</definedName>
    <definedName name="A125916782W">Data5!$EV$1:$EV$10,Data5!$EV$11:$EV$19</definedName>
    <definedName name="A125916782W_Data">Data5!$EV$11:$EV$19</definedName>
    <definedName name="A125916782W_Latest">Data5!$EV$19</definedName>
    <definedName name="A125916786F">Data5!$DO$1:$DO$10,Data5!$DO$11:$DO$19</definedName>
    <definedName name="A125916786F_Data">Data5!$DO$11:$DO$19</definedName>
    <definedName name="A125916786F_Latest">Data5!$DO$19</definedName>
    <definedName name="A125916790W">Data5!$HJ$1:$HJ$10,Data5!$HJ$11:$HJ$19</definedName>
    <definedName name="A125916790W_Data">Data5!$HJ$11:$HJ$19</definedName>
    <definedName name="A125916790W_Latest">Data5!$HJ$19</definedName>
    <definedName name="A125916794F">Data6!$BO$1:$BO$10,Data6!$BO$11:$BO$19</definedName>
    <definedName name="A125916794F_Data">Data6!$BO$11:$BO$19</definedName>
    <definedName name="A125916794F_Latest">Data6!$BO$19</definedName>
    <definedName name="A125916798R">Data6!$CV$1:$CV$10,Data6!$CV$11:$CV$19</definedName>
    <definedName name="A125916798R_Data">Data6!$CV$11:$CV$19</definedName>
    <definedName name="A125916798R_Latest">Data6!$CV$19</definedName>
    <definedName name="A125916802V">Data6!$EC$1:$EC$10,Data6!$EC$11:$EC$19</definedName>
    <definedName name="A125916802V_Data">Data6!$EC$11:$EC$19</definedName>
    <definedName name="A125916802V_Latest">Data6!$EC$19</definedName>
    <definedName name="A125916806C">Data5!$BA$1:$BA$10,Data5!$BA$11:$BA$19</definedName>
    <definedName name="A125916806C_Data">Data5!$BA$11:$BA$19</definedName>
    <definedName name="A125916806C_Latest">Data5!$BA$19</definedName>
    <definedName name="A125916810V">Data5!$GC$1:$GC$10,Data5!$GC$11:$GC$19</definedName>
    <definedName name="A125916810V_Data">Data5!$GC$11:$GC$19</definedName>
    <definedName name="A125916810V_Latest">Data5!$GC$19</definedName>
    <definedName name="A125916814C">Data5!$IQ$1:$IQ$10,Data5!$IQ$11:$IQ$19</definedName>
    <definedName name="A125916814C_Data">Data5!$IQ$11:$IQ$19</definedName>
    <definedName name="A125916814C_Latest">Data5!$IQ$19</definedName>
    <definedName name="A125916818L">Data6!$AH$1:$AH$10,Data6!$AH$11:$AH$19</definedName>
    <definedName name="A125916818L_Data">Data6!$AH$11:$AH$19</definedName>
    <definedName name="A125916818L_Latest">Data6!$AH$19</definedName>
    <definedName name="A125916822C">Data5!$T$1:$T$10,Data5!$T$11:$T$19</definedName>
    <definedName name="A125916822C_Data">Data5!$T$11:$T$19</definedName>
    <definedName name="A125916822C_Latest">Data5!$T$19</definedName>
    <definedName name="A125916826L">Data5!$CH$1:$CH$10,Data5!$CH$11:$CH$19</definedName>
    <definedName name="A125916826L_Data">Data5!$CH$11:$CH$19</definedName>
    <definedName name="A125916826L_Latest">Data5!$CH$19</definedName>
    <definedName name="A125916830C">Data4!$HB$1:$HB$10,Data4!$HB$11:$HB$19</definedName>
    <definedName name="A125916830C_Data">Data4!$HB$11:$HB$19</definedName>
    <definedName name="A125916830C_Latest">Data4!$HB$19</definedName>
    <definedName name="A125916834L">Data4!$FU$1:$FU$10,Data4!$FU$11:$FU$19</definedName>
    <definedName name="A125916834L_Data">Data4!$FU$11:$FU$19</definedName>
    <definedName name="A125916834L_Latest">Data4!$FU$19</definedName>
    <definedName name="A125916838W">Data5!$DU$1:$DU$10,Data5!$DU$11:$DU$19</definedName>
    <definedName name="A125916838W_Data">Data5!$DU$11:$DU$19</definedName>
    <definedName name="A125916838W_Latest">Data5!$DU$19</definedName>
    <definedName name="A125916842L">Data5!$CN$1:$CN$10,Data5!$CN$11:$CN$19</definedName>
    <definedName name="A125916842L_Data">Data5!$CN$11:$CN$19</definedName>
    <definedName name="A125916842L_Latest">Data5!$CN$19</definedName>
    <definedName name="A125916846W">Data5!$GI$1:$GI$10,Data5!$GI$11:$GI$19</definedName>
    <definedName name="A125916846W_Data">Data5!$GI$11:$GI$19</definedName>
    <definedName name="A125916846W_Latest">Data5!$GI$19</definedName>
    <definedName name="A125916850L">Data6!$AN$1:$AN$10,Data6!$AN$11:$AN$19</definedName>
    <definedName name="A125916850L_Data">Data6!$AN$11:$AN$19</definedName>
    <definedName name="A125916850L_Latest">Data6!$AN$19</definedName>
    <definedName name="A125916854W">Data6!$BU$1:$BU$10,Data6!$BU$11:$BU$19</definedName>
    <definedName name="A125916854W_Data">Data6!$BU$11:$BU$19</definedName>
    <definedName name="A125916854W_Latest">Data6!$BU$19</definedName>
    <definedName name="A125916858F">Data6!$DB$1:$DB$10,Data6!$DB$11:$DB$19</definedName>
    <definedName name="A125916858F_Data">Data6!$DB$11:$DB$19</definedName>
    <definedName name="A125916858F_Latest">Data6!$DB$19</definedName>
    <definedName name="A125916862W">Data5!$Z$1:$Z$10,Data5!$Z$11:$Z$19</definedName>
    <definedName name="A125916862W_Data">Data5!$Z$11:$Z$19</definedName>
    <definedName name="A125916862W_Latest">Data5!$Z$19</definedName>
    <definedName name="A125916866F">Data5!$FB$1:$FB$10,Data5!$FB$11:$FB$19</definedName>
    <definedName name="A125916866F_Data">Data5!$FB$11:$FB$19</definedName>
    <definedName name="A125916866F_Latest">Data5!$FB$19</definedName>
    <definedName name="A125916870W">Data5!$HP$1:$HP$10,Data5!$HP$11:$HP$19</definedName>
    <definedName name="A125916870W_Data">Data5!$HP$11:$HP$19</definedName>
    <definedName name="A125916870W_Latest">Data5!$HP$19</definedName>
    <definedName name="A125916874F">Data6!$G$1:$G$10,Data6!$G$11:$G$19</definedName>
    <definedName name="A125916874F_Data">Data6!$G$11:$G$19</definedName>
    <definedName name="A125916874F_Latest">Data6!$G$19</definedName>
    <definedName name="A125916878R">Data4!$II$1:$II$10,Data4!$II$11:$II$19</definedName>
    <definedName name="A125916878R_Data">Data4!$II$11:$II$19</definedName>
    <definedName name="A125916878R_Latest">Data4!$II$19</definedName>
    <definedName name="A125916882F">Data5!$BG$1:$BG$10,Data5!$BG$11:$BG$19</definedName>
    <definedName name="A125916882F_Data">Data5!$BG$11:$BG$19</definedName>
    <definedName name="A125916882F_Latest">Data5!$BG$19</definedName>
    <definedName name="A125921814X">Data10!$DP$1:$DP$10,Data10!$DP$11:$DP$19</definedName>
    <definedName name="A125921814X_Data">Data10!$DP$11:$DP$19</definedName>
    <definedName name="A125921814X_Latest">Data10!$DP$19</definedName>
    <definedName name="A125921818J">Data10!$CI$1:$CI$10,Data10!$CI$11:$CI$19</definedName>
    <definedName name="A125921818J_Data">Data10!$CI$11:$CI$19</definedName>
    <definedName name="A125921818J_Latest">Data10!$CI$19</definedName>
    <definedName name="A125921822X">Data11!$AI$1:$AI$10,Data11!$AI$11:$AI$19</definedName>
    <definedName name="A125921822X_Data">Data11!$AI$11:$AI$19</definedName>
    <definedName name="A125921822X_Latest">Data11!$AI$19</definedName>
    <definedName name="A125921826J">Data11!$B$1:$B$10,Data11!$B$11:$B$19</definedName>
    <definedName name="A125921826J_Data">Data11!$B$11:$B$19</definedName>
    <definedName name="A125921826J_Latest">Data11!$B$19</definedName>
    <definedName name="A125921830X">Data11!$CW$1:$CW$10,Data11!$CW$11:$CW$19</definedName>
    <definedName name="A125921830X_Data">Data11!$CW$11:$CW$19</definedName>
    <definedName name="A125921830X_Latest">Data11!$CW$19</definedName>
    <definedName name="A125921834J">Data11!$GR$1:$GR$10,Data11!$GR$11:$GR$19</definedName>
    <definedName name="A125921834J_Data">Data11!$GR$11:$GR$19</definedName>
    <definedName name="A125921834J_Latest">Data11!$GR$19</definedName>
    <definedName name="A125921838T">Data11!$HY$1:$HY$10,Data11!$HY$11:$HY$19</definedName>
    <definedName name="A125921838T_Data">Data11!$HY$11:$HY$19</definedName>
    <definedName name="A125921838T_Latest">Data11!$HY$19</definedName>
    <definedName name="A125921842J">Data12!$P$1:$P$10,Data12!$P$11:$P$19</definedName>
    <definedName name="A125921842J_Data">Data12!$P$11:$P$19</definedName>
    <definedName name="A125921842J_Latest">Data12!$P$19</definedName>
    <definedName name="A125921846T">Data10!$GD$1:$GD$10,Data10!$GD$11:$GD$19</definedName>
    <definedName name="A125921846T_Data">Data10!$GD$11:$GD$19</definedName>
    <definedName name="A125921846T_Latest">Data10!$GD$19</definedName>
    <definedName name="A125921850J">Data11!$BP$1:$BP$10,Data11!$BP$11:$BP$19</definedName>
    <definedName name="A125921850J_Data">Data11!$BP$11:$BP$19</definedName>
    <definedName name="A125921850J_Latest">Data11!$BP$19</definedName>
    <definedName name="A125921854T">Data11!$ED$1:$ED$10,Data11!$ED$11:$ED$19</definedName>
    <definedName name="A125921854T_Data">Data11!$ED$11:$ED$19</definedName>
    <definedName name="A125921854T_Latest">Data11!$ED$19</definedName>
    <definedName name="A125921858A">Data11!$FK$1:$FK$10,Data11!$FK$11:$FK$19</definedName>
    <definedName name="A125921858A_Data">Data11!$FK$11:$FK$19</definedName>
    <definedName name="A125921858A_Latest">Data11!$FK$19</definedName>
    <definedName name="A125921862T">Data10!$EW$1:$EW$10,Data10!$EW$11:$EW$19</definedName>
    <definedName name="A125921862T_Data">Data10!$EW$11:$EW$19</definedName>
    <definedName name="A125921862T_Latest">Data10!$EW$19</definedName>
    <definedName name="A125921866A">Data10!$HK$1:$HK$10,Data10!$HK$11:$HK$19</definedName>
    <definedName name="A125921866A_Data">Data10!$HK$11:$HK$19</definedName>
    <definedName name="A125921866A_Latest">Data10!$HK$19</definedName>
    <definedName name="A125921870T">Data10!$CX$1:$CX$10,Data10!$CX$11:$CX$19</definedName>
    <definedName name="A125921870T_Data">Data10!$CX$11:$CX$19</definedName>
    <definedName name="A125921870T_Latest">Data10!$CX$19</definedName>
    <definedName name="A125921874A">Data10!$BQ$1:$BQ$10,Data10!$BQ$11:$BQ$19</definedName>
    <definedName name="A125921874A_Data">Data10!$BQ$11:$BQ$19</definedName>
    <definedName name="A125921874A_Latest">Data10!$BQ$19</definedName>
    <definedName name="A125921878K">Data11!$Q$1:$Q$10,Data11!$Q$11:$Q$19</definedName>
    <definedName name="A125921878K_Data">Data11!$Q$11:$Q$19</definedName>
    <definedName name="A125921878K_Latest">Data11!$Q$19</definedName>
    <definedName name="A125921882A">Data10!$HZ$1:$HZ$10,Data10!$HZ$11:$HZ$19</definedName>
    <definedName name="A125921882A_Data">Data10!$HZ$11:$HZ$19</definedName>
    <definedName name="A125921882A_Latest">Data10!$HZ$19</definedName>
    <definedName name="A125921886K">Data11!$CE$1:$CE$10,Data11!$CE$11:$CE$19</definedName>
    <definedName name="A125921886K_Data">Data11!$CE$11:$CE$19</definedName>
    <definedName name="A125921886K_Latest">Data11!$CE$19</definedName>
    <definedName name="A125921890A">Data11!$FZ$1:$FZ$10,Data11!$FZ$11:$FZ$19</definedName>
    <definedName name="A125921890A_Data">Data11!$FZ$11:$FZ$19</definedName>
    <definedName name="A125921890A_Latest">Data11!$FZ$19</definedName>
    <definedName name="A125921894K">Data11!$HG$1:$HG$10,Data11!$HG$11:$HG$19</definedName>
    <definedName name="A125921894K_Data">Data11!$HG$11:$HG$19</definedName>
    <definedName name="A125921894K_Latest">Data11!$HG$19</definedName>
    <definedName name="A125921898V">Data11!$IN$1:$IN$10,Data11!$IN$11:$IN$19</definedName>
    <definedName name="A125921898V_Data">Data11!$IN$11:$IN$19</definedName>
    <definedName name="A125921898V_Latest">Data11!$IN$19</definedName>
    <definedName name="A125921902X">Data10!$FL$1:$FL$10,Data10!$FL$11:$FL$19</definedName>
    <definedName name="A125921902X_Data">Data10!$FL$11:$FL$19</definedName>
    <definedName name="A125921902X_Latest">Data10!$FL$19</definedName>
    <definedName name="A125921906J">Data11!$AX$1:$AX$10,Data11!$AX$11:$AX$19</definedName>
    <definedName name="A125921906J_Data">Data11!$AX$11:$AX$19</definedName>
    <definedName name="A125921906J_Latest">Data11!$AX$19</definedName>
    <definedName name="A125921910X">Data11!$DL$1:$DL$10,Data11!$DL$11:$DL$19</definedName>
    <definedName name="A125921910X_Data">Data11!$DL$11:$DL$19</definedName>
    <definedName name="A125921910X_Latest">Data11!$DL$19</definedName>
    <definedName name="A125921914J">Data11!$ES$1:$ES$10,Data11!$ES$11:$ES$19</definedName>
    <definedName name="A125921914J_Data">Data11!$ES$11:$ES$19</definedName>
    <definedName name="A125921914J_Latest">Data11!$ES$19</definedName>
    <definedName name="A125921918T">Data10!$EE$1:$EE$10,Data10!$EE$11:$EE$19</definedName>
    <definedName name="A125921918T_Data">Data10!$EE$11:$EE$19</definedName>
    <definedName name="A125921918T_Latest">Data10!$EE$19</definedName>
    <definedName name="A125921922J">Data10!$GS$1:$GS$10,Data10!$GS$11:$GS$19</definedName>
    <definedName name="A125921922J_Data">Data10!$GS$11:$GS$19</definedName>
    <definedName name="A125921922J_Latest">Data10!$GS$19</definedName>
    <definedName name="A125921926T">Data10!$DG$1:$DG$10,Data10!$DG$11:$DG$19</definedName>
    <definedName name="A125921926T_Data">Data10!$DG$11:$DG$19</definedName>
    <definedName name="A125921926T_Latest">Data10!$DG$19</definedName>
    <definedName name="A125921930J">Data10!$BZ$1:$BZ$10,Data10!$BZ$11:$BZ$19</definedName>
    <definedName name="A125921930J_Data">Data10!$BZ$11:$BZ$19</definedName>
    <definedName name="A125921930J_Latest">Data10!$BZ$19</definedName>
    <definedName name="A125921934T">Data11!$Z$1:$Z$10,Data11!$Z$11:$Z$19</definedName>
    <definedName name="A125921934T_Data">Data11!$Z$11:$Z$19</definedName>
    <definedName name="A125921934T_Latest">Data11!$Z$19</definedName>
    <definedName name="A125921938A">Data10!$II$1:$II$10,Data10!$II$11:$II$19</definedName>
    <definedName name="A125921938A_Data">Data10!$II$11:$II$19</definedName>
    <definedName name="A125921938A_Latest">Data10!$II$19</definedName>
    <definedName name="A125921942T">Data11!$CN$1:$CN$10,Data11!$CN$11:$CN$19</definedName>
    <definedName name="A125921942T_Data">Data11!$CN$11:$CN$19</definedName>
    <definedName name="A125921942T_Latest">Data11!$CN$19</definedName>
    <definedName name="A125921946A">Data11!$GI$1:$GI$10,Data11!$GI$11:$GI$19</definedName>
    <definedName name="A125921946A_Data">Data11!$GI$11:$GI$19</definedName>
    <definedName name="A125921946A_Latest">Data11!$GI$19</definedName>
    <definedName name="A125921950T">Data11!$HP$1:$HP$10,Data11!$HP$11:$HP$19</definedName>
    <definedName name="A125921950T_Data">Data11!$HP$11:$HP$19</definedName>
    <definedName name="A125921950T_Latest">Data11!$HP$19</definedName>
    <definedName name="A125921954A">Data12!$G$1:$G$10,Data12!$G$11:$G$19</definedName>
    <definedName name="A125921954A_Data">Data12!$G$11:$G$19</definedName>
    <definedName name="A125921954A_Latest">Data12!$G$19</definedName>
    <definedName name="A125921958K">Data10!$FU$1:$FU$10,Data10!$FU$11:$FU$19</definedName>
    <definedName name="A125921958K_Data">Data10!$FU$11:$FU$19</definedName>
    <definedName name="A125921958K_Latest">Data10!$FU$19</definedName>
    <definedName name="A125921962A">Data11!$BG$1:$BG$10,Data11!$BG$11:$BG$19</definedName>
    <definedName name="A125921962A_Data">Data11!$BG$11:$BG$19</definedName>
    <definedName name="A125921962A_Latest">Data11!$BG$19</definedName>
    <definedName name="A125921966K">Data11!$DU$1:$DU$10,Data11!$DU$11:$DU$19</definedName>
    <definedName name="A125921966K_Data">Data11!$DU$11:$DU$19</definedName>
    <definedName name="A125921966K_Latest">Data11!$DU$19</definedName>
    <definedName name="A125921970A">Data11!$FB$1:$FB$10,Data11!$FB$11:$FB$19</definedName>
    <definedName name="A125921970A_Data">Data11!$FB$11:$FB$19</definedName>
    <definedName name="A125921970A_Latest">Data11!$FB$19</definedName>
    <definedName name="A125921974K">Data10!$EN$1:$EN$10,Data10!$EN$11:$EN$19</definedName>
    <definedName name="A125921974K_Data">Data10!$EN$11:$EN$19</definedName>
    <definedName name="A125921974K_Latest">Data10!$EN$19</definedName>
    <definedName name="A125921978V">Data10!$HB$1:$HB$10,Data10!$HB$11:$HB$19</definedName>
    <definedName name="A125921978V_Data">Data10!$HB$11:$HB$19</definedName>
    <definedName name="A125921978V_Latest">Data10!$HB$19</definedName>
    <definedName name="A125921982K">Data10!$DJ$1:$DJ$10,Data10!$DJ$11:$DJ$19</definedName>
    <definedName name="A125921982K_Data">Data10!$DJ$11:$DJ$19</definedName>
    <definedName name="A125921982K_Latest">Data10!$DJ$19</definedName>
    <definedName name="A125921986V">Data10!$CC$1:$CC$10,Data10!$CC$11:$CC$19</definedName>
    <definedName name="A125921986V_Data">Data10!$CC$11:$CC$19</definedName>
    <definedName name="A125921986V_Latest">Data10!$CC$19</definedName>
    <definedName name="A125921990K">Data11!$AC$1:$AC$10,Data11!$AC$11:$AC$19</definedName>
    <definedName name="A125921990K_Data">Data11!$AC$11:$AC$19</definedName>
    <definedName name="A125921990K_Latest">Data11!$AC$19</definedName>
    <definedName name="A125921994V">Data10!$IL$1:$IL$10,Data10!$IL$11:$IL$19</definedName>
    <definedName name="A125921994V_Data">Data10!$IL$11:$IL$19</definedName>
    <definedName name="A125921994V_Latest">Data10!$IL$19</definedName>
    <definedName name="A125921998C">Data11!$CQ$1:$CQ$10,Data11!$CQ$11:$CQ$19</definedName>
    <definedName name="A125921998C_Data">Data11!$CQ$11:$CQ$19</definedName>
    <definedName name="A125921998C_Latest">Data11!$CQ$19</definedName>
    <definedName name="A125922002K">Data11!$GL$1:$GL$10,Data11!$GL$11:$GL$19</definedName>
    <definedName name="A125922002K_Data">Data11!$GL$11:$GL$19</definedName>
    <definedName name="A125922002K_Latest">Data11!$GL$19</definedName>
    <definedName name="A125922006V">Data11!$HS$1:$HS$10,Data11!$HS$11:$HS$19</definedName>
    <definedName name="A125922006V_Data">Data11!$HS$11:$HS$19</definedName>
    <definedName name="A125922006V_Latest">Data11!$HS$19</definedName>
    <definedName name="A125922010K">Data12!$J$1:$J$10,Data12!$J$11:$J$19</definedName>
    <definedName name="A125922010K_Data">Data12!$J$11:$J$19</definedName>
    <definedName name="A125922010K_Latest">Data12!$J$19</definedName>
    <definedName name="A125922014V">Data10!$FX$1:$FX$10,Data10!$FX$11:$FX$19</definedName>
    <definedName name="A125922014V_Data">Data10!$FX$11:$FX$19</definedName>
    <definedName name="A125922014V_Latest">Data10!$FX$19</definedName>
    <definedName name="A125922018C">Data11!$BJ$1:$BJ$10,Data11!$BJ$11:$BJ$19</definedName>
    <definedName name="A125922018C_Data">Data11!$BJ$11:$BJ$19</definedName>
    <definedName name="A125922018C_Latest">Data11!$BJ$19</definedName>
    <definedName name="A125922022V">Data11!$DX$1:$DX$10,Data11!$DX$11:$DX$19</definedName>
    <definedName name="A125922022V_Data">Data11!$DX$11:$DX$19</definedName>
    <definedName name="A125922022V_Latest">Data11!$DX$19</definedName>
    <definedName name="A125922026C">Data11!$FE$1:$FE$10,Data11!$FE$11:$FE$19</definedName>
    <definedName name="A125922026C_Data">Data11!$FE$11:$FE$19</definedName>
    <definedName name="A125922026C_Latest">Data11!$FE$19</definedName>
    <definedName name="A125922030V">Data10!$EQ$1:$EQ$10,Data10!$EQ$11:$EQ$19</definedName>
    <definedName name="A125922030V_Data">Data10!$EQ$11:$EQ$19</definedName>
    <definedName name="A125922030V_Latest">Data10!$EQ$19</definedName>
    <definedName name="A125922034C">Data10!$HE$1:$HE$10,Data10!$HE$11:$HE$19</definedName>
    <definedName name="A125922034C_Data">Data10!$HE$11:$HE$19</definedName>
    <definedName name="A125922034C_Latest">Data10!$HE$19</definedName>
    <definedName name="A125922038L">Data10!$DM$1:$DM$10,Data10!$DM$11:$DM$19</definedName>
    <definedName name="A125922038L_Data">Data10!$DM$11:$DM$19</definedName>
    <definedName name="A125922038L_Latest">Data10!$DM$19</definedName>
    <definedName name="A125922042C">Data10!$CF$1:$CF$10,Data10!$CF$11:$CF$19</definedName>
    <definedName name="A125922042C_Data">Data10!$CF$11:$CF$19</definedName>
    <definedName name="A125922042C_Latest">Data10!$CF$19</definedName>
    <definedName name="A125922046L">Data11!$AF$1:$AF$10,Data11!$AF$11:$AF$19</definedName>
    <definedName name="A125922046L_Data">Data11!$AF$11:$AF$19</definedName>
    <definedName name="A125922046L_Latest">Data11!$AF$19</definedName>
    <definedName name="A125922050C">Data10!$IO$1:$IO$10,Data10!$IO$11:$IO$19</definedName>
    <definedName name="A125922050C_Data">Data10!$IO$11:$IO$19</definedName>
    <definedName name="A125922050C_Latest">Data10!$IO$19</definedName>
    <definedName name="A125922054L">Data11!$CT$1:$CT$10,Data11!$CT$11:$CT$19</definedName>
    <definedName name="A125922054L_Data">Data11!$CT$11:$CT$19</definedName>
    <definedName name="A125922054L_Latest">Data11!$CT$19</definedName>
    <definedName name="A125922058W">Data11!$GO$1:$GO$10,Data11!$GO$11:$GO$19</definedName>
    <definedName name="A125922058W_Data">Data11!$GO$11:$GO$19</definedName>
    <definedName name="A125922058W_Latest">Data11!$GO$19</definedName>
    <definedName name="A125922062L">Data11!$HV$1:$HV$10,Data11!$HV$11:$HV$19</definedName>
    <definedName name="A125922062L_Data">Data11!$HV$11:$HV$19</definedName>
    <definedName name="A125922062L_Latest">Data11!$HV$19</definedName>
    <definedName name="A125922066W">Data12!$M$1:$M$10,Data12!$M$11:$M$19</definedName>
    <definedName name="A125922066W_Data">Data12!$M$11:$M$19</definedName>
    <definedName name="A125922066W_Latest">Data12!$M$19</definedName>
    <definedName name="A125922070L">Data10!$GA$1:$GA$10,Data10!$GA$11:$GA$19</definedName>
    <definedName name="A125922070L_Data">Data10!$GA$11:$GA$19</definedName>
    <definedName name="A125922070L_Latest">Data10!$GA$19</definedName>
    <definedName name="A125922074W">Data11!$BM$1:$BM$10,Data11!$BM$11:$BM$19</definedName>
    <definedName name="A125922074W_Data">Data11!$BM$11:$BM$19</definedName>
    <definedName name="A125922074W_Latest">Data11!$BM$19</definedName>
    <definedName name="A125922078F">Data11!$EA$1:$EA$10,Data11!$EA$11:$EA$19</definedName>
    <definedName name="A125922078F_Data">Data11!$EA$11:$EA$19</definedName>
    <definedName name="A125922078F_Latest">Data11!$EA$19</definedName>
    <definedName name="A125922082W">Data11!$FH$1:$FH$10,Data11!$FH$11:$FH$19</definedName>
    <definedName name="A125922082W_Data">Data11!$FH$11:$FH$19</definedName>
    <definedName name="A125922082W_Latest">Data11!$FH$19</definedName>
    <definedName name="A125922086F">Data10!$ET$1:$ET$10,Data10!$ET$11:$ET$19</definedName>
    <definedName name="A125922086F_Data">Data10!$ET$11:$ET$19</definedName>
    <definedName name="A125922086F_Latest">Data10!$ET$19</definedName>
    <definedName name="A125922090W">Data10!$HH$1:$HH$10,Data10!$HH$11:$HH$19</definedName>
    <definedName name="A125922090W_Data">Data10!$HH$11:$HH$19</definedName>
    <definedName name="A125922090W_Latest">Data10!$HH$19</definedName>
    <definedName name="A125922094F">Data10!$DV$1:$DV$10,Data10!$DV$11:$DV$19</definedName>
    <definedName name="A125922094F_Data">Data10!$DV$11:$DV$19</definedName>
    <definedName name="A125922094F_Latest">Data10!$DV$19</definedName>
    <definedName name="A125922098R">Data10!$CO$1:$CO$10,Data10!$CO$11:$CO$19</definedName>
    <definedName name="A125922098R_Data">Data10!$CO$11:$CO$19</definedName>
    <definedName name="A125922098R_Latest">Data10!$CO$19</definedName>
    <definedName name="A125922102V">Data11!$AO$1:$AO$10,Data11!$AO$11:$AO$19</definedName>
    <definedName name="A125922102V_Data">Data11!$AO$11:$AO$19</definedName>
    <definedName name="A125922102V_Latest">Data11!$AO$19</definedName>
    <definedName name="A125922106C">Data11!$H$1:$H$10,Data11!$H$11:$H$19</definedName>
    <definedName name="A125922106C_Data">Data11!$H$11:$H$19</definedName>
    <definedName name="A125922106C_Latest">Data11!$H$19</definedName>
    <definedName name="A125922110V">Data11!$DC$1:$DC$10,Data11!$DC$11:$DC$19</definedName>
    <definedName name="A125922110V_Data">Data11!$DC$11:$DC$19</definedName>
    <definedName name="A125922110V_Latest">Data11!$DC$19</definedName>
    <definedName name="A125922114C">Data11!$GX$1:$GX$10,Data11!$GX$11:$GX$19</definedName>
    <definedName name="A125922114C_Data">Data11!$GX$11:$GX$19</definedName>
    <definedName name="A125922114C_Latest">Data11!$GX$19</definedName>
    <definedName name="A125922118L">Data11!$IE$1:$IE$10,Data11!$IE$11:$IE$19</definedName>
    <definedName name="A125922118L_Data">Data11!$IE$11:$IE$19</definedName>
    <definedName name="A125922118L_Latest">Data11!$IE$19</definedName>
    <definedName name="A125922122C">Data12!$V$1:$V$10,Data12!$V$11:$V$19</definedName>
    <definedName name="A125922122C_Data">Data12!$V$11:$V$19</definedName>
    <definedName name="A125922122C_Latest">Data12!$V$19</definedName>
    <definedName name="A125922126L">Data10!$GJ$1:$GJ$10,Data10!$GJ$11:$GJ$19</definedName>
    <definedName name="A125922126L_Data">Data10!$GJ$11:$GJ$19</definedName>
    <definedName name="A125922126L_Latest">Data10!$GJ$19</definedName>
    <definedName name="A125922130C">Data11!$BV$1:$BV$10,Data11!$BV$11:$BV$19</definedName>
    <definedName name="A125922130C_Data">Data11!$BV$11:$BV$19</definedName>
    <definedName name="A125922130C_Latest">Data11!$BV$19</definedName>
    <definedName name="A125922134L">Data11!$EJ$1:$EJ$10,Data11!$EJ$11:$EJ$19</definedName>
    <definedName name="A125922134L_Data">Data11!$EJ$11:$EJ$19</definedName>
    <definedName name="A125922134L_Latest">Data11!$EJ$19</definedName>
    <definedName name="A125922138W">Data11!$FQ$1:$FQ$10,Data11!$FQ$11:$FQ$19</definedName>
    <definedName name="A125922138W_Data">Data11!$FQ$11:$FQ$19</definedName>
    <definedName name="A125922138W_Latest">Data11!$FQ$19</definedName>
    <definedName name="A125922142L">Data10!$FC$1:$FC$10,Data10!$FC$11:$FC$19</definedName>
    <definedName name="A125922142L_Data">Data10!$FC$11:$FC$19</definedName>
    <definedName name="A125922142L_Latest">Data10!$FC$19</definedName>
    <definedName name="A125922146W">Data10!$HQ$1:$HQ$10,Data10!$HQ$11:$HQ$19</definedName>
    <definedName name="A125922146W_Data">Data10!$HQ$11:$HQ$19</definedName>
    <definedName name="A125922146W_Latest">Data10!$HQ$19</definedName>
    <definedName name="A125922150L">Data10!$CU$1:$CU$10,Data10!$CU$11:$CU$19</definedName>
    <definedName name="A125922150L_Data">Data10!$CU$11:$CU$19</definedName>
    <definedName name="A125922150L_Latest">Data10!$CU$19</definedName>
    <definedName name="A125922154W">Data10!$BN$1:$BN$10,Data10!$BN$11:$BN$19</definedName>
    <definedName name="A125922154W_Data">Data10!$BN$11:$BN$19</definedName>
    <definedName name="A125922154W_Latest">Data10!$BN$19</definedName>
    <definedName name="A125922158F">Data11!$N$1:$N$10,Data11!$N$11:$N$19</definedName>
    <definedName name="A125922158F_Data">Data11!$N$11:$N$19</definedName>
    <definedName name="A125922158F_Latest">Data11!$N$19</definedName>
    <definedName name="A125922162W">Data10!$HW$1:$HW$10,Data10!$HW$11:$HW$19</definedName>
    <definedName name="A125922162W_Data">Data10!$HW$11:$HW$19</definedName>
    <definedName name="A125922162W_Latest">Data10!$HW$19</definedName>
    <definedName name="A125922166F">Data11!$CB$1:$CB$10,Data11!$CB$11:$CB$19</definedName>
    <definedName name="A125922166F_Data">Data11!$CB$11:$CB$19</definedName>
    <definedName name="A125922166F_Latest">Data11!$CB$19</definedName>
    <definedName name="A125922170W">Data11!$FW$1:$FW$10,Data11!$FW$11:$FW$19</definedName>
    <definedName name="A125922170W_Data">Data11!$FW$11:$FW$19</definedName>
    <definedName name="A125922170W_Latest">Data11!$FW$19</definedName>
    <definedName name="A125922174F">Data11!$HD$1:$HD$10,Data11!$HD$11:$HD$19</definedName>
    <definedName name="A125922174F_Data">Data11!$HD$11:$HD$19</definedName>
    <definedName name="A125922174F_Latest">Data11!$HD$19</definedName>
    <definedName name="A125922178R">Data11!$IK$1:$IK$10,Data11!$IK$11:$IK$19</definedName>
    <definedName name="A125922178R_Data">Data11!$IK$11:$IK$19</definedName>
    <definedName name="A125922178R_Latest">Data11!$IK$19</definedName>
    <definedName name="A125922182F">Data10!$FI$1:$FI$10,Data10!$FI$11:$FI$19</definedName>
    <definedName name="A125922182F_Data">Data10!$FI$11:$FI$19</definedName>
    <definedName name="A125922182F_Latest">Data10!$FI$19</definedName>
    <definedName name="A125922186R">Data11!$AU$1:$AU$10,Data11!$AU$11:$AU$19</definedName>
    <definedName name="A125922186R_Data">Data11!$AU$11:$AU$19</definedName>
    <definedName name="A125922186R_Latest">Data11!$AU$19</definedName>
    <definedName name="A125922190F">Data11!$DI$1:$DI$10,Data11!$DI$11:$DI$19</definedName>
    <definedName name="A125922190F_Data">Data11!$DI$11:$DI$19</definedName>
    <definedName name="A125922190F_Latest">Data11!$DI$19</definedName>
    <definedName name="A125922194R">Data11!$EP$1:$EP$10,Data11!$EP$11:$EP$19</definedName>
    <definedName name="A125922194R_Data">Data11!$EP$11:$EP$19</definedName>
    <definedName name="A125922194R_Latest">Data11!$EP$19</definedName>
    <definedName name="A125922198X">Data10!$EB$1:$EB$10,Data10!$EB$11:$EB$19</definedName>
    <definedName name="A125922198X_Data">Data10!$EB$11:$EB$19</definedName>
    <definedName name="A125922198X_Latest">Data10!$EB$19</definedName>
    <definedName name="A125922202C">Data10!$GP$1:$GP$10,Data10!$GP$11:$GP$19</definedName>
    <definedName name="A125922202C_Data">Data10!$GP$11:$GP$19</definedName>
    <definedName name="A125922202C_Latest">Data10!$GP$19</definedName>
    <definedName name="A125922206L">Data10!$DA$1:$DA$10,Data10!$DA$11:$DA$19</definedName>
    <definedName name="A125922206L_Data">Data10!$DA$11:$DA$19</definedName>
    <definedName name="A125922206L_Latest">Data10!$DA$19</definedName>
    <definedName name="A125922210C">Data10!$BT$1:$BT$10,Data10!$BT$11:$BT$19</definedName>
    <definedName name="A125922210C_Data">Data10!$BT$11:$BT$19</definedName>
    <definedName name="A125922210C_Latest">Data10!$BT$19</definedName>
    <definedName name="A125922214L">Data11!$T$1:$T$10,Data11!$T$11:$T$19</definedName>
    <definedName name="A125922214L_Data">Data11!$T$11:$T$19</definedName>
    <definedName name="A125922214L_Latest">Data11!$T$19</definedName>
    <definedName name="A125922218W">Data10!$IC$1:$IC$10,Data10!$IC$11:$IC$19</definedName>
    <definedName name="A125922218W_Data">Data10!$IC$11:$IC$19</definedName>
    <definedName name="A125922218W_Latest">Data10!$IC$19</definedName>
    <definedName name="A125922222L">Data11!$CH$1:$CH$10,Data11!$CH$11:$CH$19</definedName>
    <definedName name="A125922222L_Data">Data11!$CH$11:$CH$19</definedName>
    <definedName name="A125922222L_Latest">Data11!$CH$19</definedName>
    <definedName name="A125922226W">Data11!$GC$1:$GC$10,Data11!$GC$11:$GC$19</definedName>
    <definedName name="A125922226W_Data">Data11!$GC$11:$GC$19</definedName>
    <definedName name="A125922226W_Latest">Data11!$GC$19</definedName>
    <definedName name="A125922230L">Data11!$HJ$1:$HJ$10,Data11!$HJ$11:$HJ$19</definedName>
    <definedName name="A125922230L_Data">Data11!$HJ$11:$HJ$19</definedName>
    <definedName name="A125922230L_Latest">Data11!$HJ$19</definedName>
    <definedName name="A125922234W">Data11!$IQ$1:$IQ$10,Data11!$IQ$11:$IQ$19</definedName>
    <definedName name="A125922234W_Data">Data11!$IQ$11:$IQ$19</definedName>
    <definedName name="A125922234W_Latest">Data11!$IQ$19</definedName>
    <definedName name="A125922238F">Data10!$FO$1:$FO$10,Data10!$FO$11:$FO$19</definedName>
    <definedName name="A125922238F_Data">Data10!$FO$11:$FO$19</definedName>
    <definedName name="A125922238F_Latest">Data10!$FO$19</definedName>
    <definedName name="A125922242W">Data11!$BA$1:$BA$10,Data11!$BA$11:$BA$19</definedName>
    <definedName name="A125922242W_Data">Data11!$BA$11:$BA$19</definedName>
    <definedName name="A125922242W_Latest">Data11!$BA$19</definedName>
    <definedName name="A125922246F">Data11!$DO$1:$DO$10,Data11!$DO$11:$DO$19</definedName>
    <definedName name="A125922246F_Data">Data11!$DO$11:$DO$19</definedName>
    <definedName name="A125922246F_Latest">Data11!$DO$19</definedName>
    <definedName name="A125922250W">Data11!$EV$1:$EV$10,Data11!$EV$11:$EV$19</definedName>
    <definedName name="A125922250W_Data">Data11!$EV$11:$EV$19</definedName>
    <definedName name="A125922250W_Latest">Data11!$EV$19</definedName>
    <definedName name="A125922254F">Data10!$EH$1:$EH$10,Data10!$EH$11:$EH$19</definedName>
    <definedName name="A125922254F_Data">Data10!$EH$11:$EH$19</definedName>
    <definedName name="A125922254F_Latest">Data10!$EH$19</definedName>
    <definedName name="A125922258R">Data10!$GV$1:$GV$10,Data10!$GV$11:$GV$19</definedName>
    <definedName name="A125922258R_Data">Data10!$GV$11:$GV$19</definedName>
    <definedName name="A125922258R_Latest">Data10!$GV$19</definedName>
    <definedName name="A125922262F">Data10!$DD$1:$DD$10,Data10!$DD$11:$DD$19</definedName>
    <definedName name="A125922262F_Data">Data10!$DD$11:$DD$19</definedName>
    <definedName name="A125922262F_Latest">Data10!$DD$19</definedName>
    <definedName name="A125922266R">Data10!$BW$1:$BW$10,Data10!$BW$11:$BW$19</definedName>
    <definedName name="A125922266R_Data">Data10!$BW$11:$BW$19</definedName>
    <definedName name="A125922266R_Latest">Data10!$BW$19</definedName>
    <definedName name="A125922270F">Data11!$W$1:$W$10,Data11!$W$11:$W$19</definedName>
    <definedName name="A125922270F_Data">Data11!$W$11:$W$19</definedName>
    <definedName name="A125922270F_Latest">Data11!$W$19</definedName>
    <definedName name="A125922274R">Data10!$IF$1:$IF$10,Data10!$IF$11:$IF$19</definedName>
    <definedName name="A125922274R_Data">Data10!$IF$11:$IF$19</definedName>
    <definedName name="A125922274R_Latest">Data10!$IF$19</definedName>
    <definedName name="A125922278X">Data11!$CK$1:$CK$10,Data11!$CK$11:$CK$19</definedName>
    <definedName name="A125922278X_Data">Data11!$CK$11:$CK$19</definedName>
    <definedName name="A125922278X_Latest">Data11!$CK$19</definedName>
    <definedName name="A125922282R">Data11!$GF$1:$GF$10,Data11!$GF$11:$GF$19</definedName>
    <definedName name="A125922282R_Data">Data11!$GF$11:$GF$19</definedName>
    <definedName name="A125922282R_Latest">Data11!$GF$19</definedName>
    <definedName name="A125922286X">Data11!$HM$1:$HM$10,Data11!$HM$11:$HM$19</definedName>
    <definedName name="A125922286X_Data">Data11!$HM$11:$HM$19</definedName>
    <definedName name="A125922286X_Latest">Data11!$HM$19</definedName>
    <definedName name="A125922290R">Data12!$D$1:$D$10,Data12!$D$11:$D$19</definedName>
    <definedName name="A125922290R_Data">Data12!$D$11:$D$19</definedName>
    <definedName name="A125922290R_Latest">Data12!$D$19</definedName>
    <definedName name="A125922294X">Data10!$FR$1:$FR$10,Data10!$FR$11:$FR$19</definedName>
    <definedName name="A125922294X_Data">Data10!$FR$11:$FR$19</definedName>
    <definedName name="A125922294X_Latest">Data10!$FR$19</definedName>
    <definedName name="A125922298J">Data11!$BD$1:$BD$10,Data11!$BD$11:$BD$19</definedName>
    <definedName name="A125922298J_Data">Data11!$BD$11:$BD$19</definedName>
    <definedName name="A125922298J_Latest">Data11!$BD$19</definedName>
    <definedName name="A125922302L">Data11!$DR$1:$DR$10,Data11!$DR$11:$DR$19</definedName>
    <definedName name="A125922302L_Data">Data11!$DR$11:$DR$19</definedName>
    <definedName name="A125922302L_Latest">Data11!$DR$19</definedName>
    <definedName name="A125922306W">Data11!$EY$1:$EY$10,Data11!$EY$11:$EY$19</definedName>
    <definedName name="A125922306W_Data">Data11!$EY$11:$EY$19</definedName>
    <definedName name="A125922306W_Latest">Data11!$EY$19</definedName>
    <definedName name="A125922310L">Data10!$EK$1:$EK$10,Data10!$EK$11:$EK$19</definedName>
    <definedName name="A125922310L_Data">Data10!$EK$11:$EK$19</definedName>
    <definedName name="A125922310L_Latest">Data10!$EK$19</definedName>
    <definedName name="A125922314W">Data10!$GY$1:$GY$10,Data10!$GY$11:$GY$19</definedName>
    <definedName name="A125922314W_Data">Data10!$GY$11:$GY$19</definedName>
    <definedName name="A125922314W_Latest">Data10!$GY$19</definedName>
    <definedName name="A125922318F">Data10!$DS$1:$DS$10,Data10!$DS$11:$DS$19</definedName>
    <definedName name="A125922318F_Data">Data10!$DS$11:$DS$19</definedName>
    <definedName name="A125922318F_Latest">Data10!$DS$19</definedName>
    <definedName name="A125922322W">Data10!$CL$1:$CL$10,Data10!$CL$11:$CL$19</definedName>
    <definedName name="A125922322W_Data">Data10!$CL$11:$CL$19</definedName>
    <definedName name="A125922322W_Latest">Data10!$CL$19</definedName>
    <definedName name="A125922326F">Data11!$AL$1:$AL$10,Data11!$AL$11:$AL$19</definedName>
    <definedName name="A125922326F_Data">Data11!$AL$11:$AL$19</definedName>
    <definedName name="A125922326F_Latest">Data11!$AL$19</definedName>
    <definedName name="A125922330W">Data11!$E$1:$E$10,Data11!$E$11:$E$19</definedName>
    <definedName name="A125922330W_Data">Data11!$E$11:$E$19</definedName>
    <definedName name="A125922330W_Latest">Data11!$E$19</definedName>
    <definedName name="A125922334F">Data11!$CZ$1:$CZ$10,Data11!$CZ$11:$CZ$19</definedName>
    <definedName name="A125922334F_Data">Data11!$CZ$11:$CZ$19</definedName>
    <definedName name="A125922334F_Latest">Data11!$CZ$19</definedName>
    <definedName name="A125922338R">Data11!$GU$1:$GU$10,Data11!$GU$11:$GU$19</definedName>
    <definedName name="A125922338R_Data">Data11!$GU$11:$GU$19</definedName>
    <definedName name="A125922338R_Latest">Data11!$GU$19</definedName>
    <definedName name="A125922342F">Data11!$IB$1:$IB$10,Data11!$IB$11:$IB$19</definedName>
    <definedName name="A125922342F_Data">Data11!$IB$11:$IB$19</definedName>
    <definedName name="A125922342F_Latest">Data11!$IB$19</definedName>
    <definedName name="A125922346R">Data12!$S$1:$S$10,Data12!$S$11:$S$19</definedName>
    <definedName name="A125922346R_Data">Data12!$S$11:$S$19</definedName>
    <definedName name="A125922346R_Latest">Data12!$S$19</definedName>
    <definedName name="A125922350F">Data10!$GG$1:$GG$10,Data10!$GG$11:$GG$19</definedName>
    <definedName name="A125922350F_Data">Data10!$GG$11:$GG$19</definedName>
    <definedName name="A125922350F_Latest">Data10!$GG$19</definedName>
    <definedName name="A125922354R">Data11!$BS$1:$BS$10,Data11!$BS$11:$BS$19</definedName>
    <definedName name="A125922354R_Data">Data11!$BS$11:$BS$19</definedName>
    <definedName name="A125922354R_Latest">Data11!$BS$19</definedName>
    <definedName name="A125922358X">Data11!$EG$1:$EG$10,Data11!$EG$11:$EG$19</definedName>
    <definedName name="A125922358X_Data">Data11!$EG$11:$EG$19</definedName>
    <definedName name="A125922358X_Latest">Data11!$EG$19</definedName>
    <definedName name="A125922362R">Data11!$FN$1:$FN$10,Data11!$FN$11:$FN$19</definedName>
    <definedName name="A125922362R_Data">Data11!$FN$11:$FN$19</definedName>
    <definedName name="A125922362R_Latest">Data11!$FN$19</definedName>
    <definedName name="A125922366X">Data10!$EZ$1:$EZ$10,Data10!$EZ$11:$EZ$19</definedName>
    <definedName name="A125922366X_Data">Data10!$EZ$11:$EZ$19</definedName>
    <definedName name="A125922366X_Latest">Data10!$EZ$19</definedName>
    <definedName name="A125922370R">Data10!$HN$1:$HN$10,Data10!$HN$11:$HN$19</definedName>
    <definedName name="A125922370R_Data">Data10!$HN$11:$HN$19</definedName>
    <definedName name="A125922370R_Latest">Data10!$HN$19</definedName>
    <definedName name="A125922374X">Data10!$CR$1:$CR$10,Data10!$CR$11:$CR$19</definedName>
    <definedName name="A125922374X_Data">Data10!$CR$11:$CR$19</definedName>
    <definedName name="A125922374X_Latest">Data10!$CR$19</definedName>
    <definedName name="A125922378J">Data10!$BK$1:$BK$10,Data10!$BK$11:$BK$19</definedName>
    <definedName name="A125922378J_Data">Data10!$BK$11:$BK$19</definedName>
    <definedName name="A125922378J_Latest">Data10!$BK$19</definedName>
    <definedName name="A125922382X">Data11!$K$1:$K$10,Data11!$K$11:$K$19</definedName>
    <definedName name="A125922382X_Data">Data11!$K$11:$K$19</definedName>
    <definedName name="A125922382X_Latest">Data11!$K$19</definedName>
    <definedName name="A125922386J">Data10!$HT$1:$HT$10,Data10!$HT$11:$HT$19</definedName>
    <definedName name="A125922386J_Data">Data10!$HT$11:$HT$19</definedName>
    <definedName name="A125922386J_Latest">Data10!$HT$19</definedName>
    <definedName name="A125922390X">Data11!$BY$1:$BY$10,Data11!$BY$11:$BY$19</definedName>
    <definedName name="A125922390X_Data">Data11!$BY$11:$BY$19</definedName>
    <definedName name="A125922390X_Latest">Data11!$BY$19</definedName>
    <definedName name="A125922394J">Data11!$FT$1:$FT$10,Data11!$FT$11:$FT$19</definedName>
    <definedName name="A125922394J_Data">Data11!$FT$11:$FT$19</definedName>
    <definedName name="A125922394J_Latest">Data11!$FT$19</definedName>
    <definedName name="A125922398T">Data11!$HA$1:$HA$10,Data11!$HA$11:$HA$19</definedName>
    <definedName name="A125922398T_Data">Data11!$HA$11:$HA$19</definedName>
    <definedName name="A125922398T_Latest">Data11!$HA$19</definedName>
    <definedName name="A125922402W">Data11!$IH$1:$IH$10,Data11!$IH$11:$IH$19</definedName>
    <definedName name="A125922402W_Data">Data11!$IH$11:$IH$19</definedName>
    <definedName name="A125922402W_Latest">Data11!$IH$19</definedName>
    <definedName name="A125922406F">Data10!$FF$1:$FF$10,Data10!$FF$11:$FF$19</definedName>
    <definedName name="A125922406F_Data">Data10!$FF$11:$FF$19</definedName>
    <definedName name="A125922406F_Latest">Data10!$FF$19</definedName>
    <definedName name="A125922410W">Data11!$AR$1:$AR$10,Data11!$AR$11:$AR$19</definedName>
    <definedName name="A125922410W_Data">Data11!$AR$11:$AR$19</definedName>
    <definedName name="A125922410W_Latest">Data11!$AR$19</definedName>
    <definedName name="A125922414F">Data11!$DF$1:$DF$10,Data11!$DF$11:$DF$19</definedName>
    <definedName name="A125922414F_Data">Data11!$DF$11:$DF$19</definedName>
    <definedName name="A125922414F_Latest">Data11!$DF$19</definedName>
    <definedName name="A125922418R">Data11!$EM$1:$EM$10,Data11!$EM$11:$EM$19</definedName>
    <definedName name="A125922418R_Data">Data11!$EM$11:$EM$19</definedName>
    <definedName name="A125922418R_Latest">Data11!$EM$19</definedName>
    <definedName name="A125922422F">Data10!$DY$1:$DY$10,Data10!$DY$11:$DY$19</definedName>
    <definedName name="A125922422F_Data">Data10!$DY$11:$DY$19</definedName>
    <definedName name="A125922422F_Latest">Data10!$DY$19</definedName>
    <definedName name="A125922426R">Data10!$GM$1:$GM$10,Data10!$GM$11:$GM$19</definedName>
    <definedName name="A125922426R_Data">Data10!$GM$11:$GM$19</definedName>
    <definedName name="A125922426R_Latest">Data10!$GM$19</definedName>
    <definedName name="A125927358R">Data3!$V$1:$V$10,Data3!$V$11:$V$19</definedName>
    <definedName name="A125927358R_Data">Data3!$V$11:$V$19</definedName>
    <definedName name="A125927358R_Latest">Data3!$V$19</definedName>
    <definedName name="A125927362F">Data2!$IE$1:$IE$10,Data2!$IE$11:$IE$19</definedName>
    <definedName name="A125927362F_Data">Data2!$IE$11:$IE$19</definedName>
    <definedName name="A125927362F_Latest">Data2!$IE$19</definedName>
    <definedName name="A125927366R">Data3!$GE$1:$GE$10,Data3!$GE$11:$GE$19</definedName>
    <definedName name="A125927366R_Data">Data3!$GE$11:$GE$19</definedName>
    <definedName name="A125927366R_Latest">Data3!$GE$19</definedName>
    <definedName name="A125927370F">Data3!$EX$1:$EX$10,Data3!$EX$11:$EX$19</definedName>
    <definedName name="A125927370F_Data">Data3!$EX$11:$EX$19</definedName>
    <definedName name="A125927370F_Latest">Data3!$EX$19</definedName>
    <definedName name="A125927374R">Data4!$C$1:$C$10,Data4!$C$11:$C$19</definedName>
    <definedName name="A125927374R_Data">Data4!$C$11:$C$19</definedName>
    <definedName name="A125927374R_Latest">Data4!$C$19</definedName>
    <definedName name="A125927378X">Data4!$CX$1:$CX$10,Data4!$CX$11:$CX$19</definedName>
    <definedName name="A125927378X_Data">Data4!$CX$11:$CX$19</definedName>
    <definedName name="A125927378X_Latest">Data4!$CX$19</definedName>
    <definedName name="A125927382R">Data4!$EE$1:$EE$10,Data4!$EE$11:$EE$19</definedName>
    <definedName name="A125927382R_Data">Data4!$EE$11:$EE$19</definedName>
    <definedName name="A125927382R_Latest">Data4!$EE$19</definedName>
    <definedName name="A125927386X">Data4!$FL$1:$FL$10,Data4!$FL$11:$FL$19</definedName>
    <definedName name="A125927386X_Data">Data4!$FL$11:$FL$19</definedName>
    <definedName name="A125927386X_Latest">Data4!$FL$19</definedName>
    <definedName name="A125927390R">Data3!$CJ$1:$CJ$10,Data3!$CJ$11:$CJ$19</definedName>
    <definedName name="A125927390R_Data">Data3!$CJ$11:$CJ$19</definedName>
    <definedName name="A125927390R_Latest">Data3!$CJ$19</definedName>
    <definedName name="A125927394X">Data3!$HL$1:$HL$10,Data3!$HL$11:$HL$19</definedName>
    <definedName name="A125927394X_Data">Data3!$HL$11:$HL$19</definedName>
    <definedName name="A125927394X_Latest">Data3!$HL$19</definedName>
    <definedName name="A125927398J">Data4!$AJ$1:$AJ$10,Data4!$AJ$11:$AJ$19</definedName>
    <definedName name="A125927398J_Data">Data4!$AJ$11:$AJ$19</definedName>
    <definedName name="A125927398J_Latest">Data4!$AJ$19</definedName>
    <definedName name="A125927402L">Data4!$BQ$1:$BQ$10,Data4!$BQ$11:$BQ$19</definedName>
    <definedName name="A125927402L_Data">Data4!$BQ$11:$BQ$19</definedName>
    <definedName name="A125927402L_Latest">Data4!$BQ$19</definedName>
    <definedName name="A125927406W">Data3!$BC$1:$BC$10,Data3!$BC$11:$BC$19</definedName>
    <definedName name="A125927406W_Data">Data3!$BC$11:$BC$19</definedName>
    <definedName name="A125927406W_Latest">Data3!$BC$19</definedName>
    <definedName name="A125927410L">Data3!$DQ$1:$DQ$10,Data3!$DQ$11:$DQ$19</definedName>
    <definedName name="A125927410L_Data">Data3!$DQ$11:$DQ$19</definedName>
    <definedName name="A125927410L_Latest">Data3!$DQ$19</definedName>
    <definedName name="A125927414W">Data3!$D$1:$D$10,Data3!$D$11:$D$19</definedName>
    <definedName name="A125927414W_Data">Data3!$D$11:$D$19</definedName>
    <definedName name="A125927414W_Latest">Data3!$D$19</definedName>
    <definedName name="A125927418F">Data2!$HM$1:$HM$10,Data2!$HM$11:$HM$19</definedName>
    <definedName name="A125927418F_Data">Data2!$HM$11:$HM$19</definedName>
    <definedName name="A125927418F_Latest">Data2!$HM$19</definedName>
    <definedName name="A125927422W">Data3!$FM$1:$FM$10,Data3!$FM$11:$FM$19</definedName>
    <definedName name="A125927422W_Data">Data3!$FM$11:$FM$19</definedName>
    <definedName name="A125927422W_Latest">Data3!$FM$19</definedName>
    <definedName name="A125927426F">Data3!$EF$1:$EF$10,Data3!$EF$11:$EF$19</definedName>
    <definedName name="A125927426F_Data">Data3!$EF$11:$EF$19</definedName>
    <definedName name="A125927426F_Latest">Data3!$EF$19</definedName>
    <definedName name="A125927430W">Data3!$IA$1:$IA$10,Data3!$IA$11:$IA$19</definedName>
    <definedName name="A125927430W_Data">Data3!$IA$11:$IA$19</definedName>
    <definedName name="A125927430W_Latest">Data3!$IA$19</definedName>
    <definedName name="A125927434F">Data4!$CF$1:$CF$10,Data4!$CF$11:$CF$19</definedName>
    <definedName name="A125927434F_Data">Data4!$CF$11:$CF$19</definedName>
    <definedName name="A125927434F_Latest">Data4!$CF$19</definedName>
    <definedName name="A125927438R">Data4!$DM$1:$DM$10,Data4!$DM$11:$DM$19</definedName>
    <definedName name="A125927438R_Data">Data4!$DM$11:$DM$19</definedName>
    <definedName name="A125927438R_Latest">Data4!$DM$19</definedName>
    <definedName name="A125927442F">Data4!$ET$1:$ET$10,Data4!$ET$11:$ET$19</definedName>
    <definedName name="A125927442F_Data">Data4!$ET$11:$ET$19</definedName>
    <definedName name="A125927442F_Latest">Data4!$ET$19</definedName>
    <definedName name="A125927446R">Data3!$BR$1:$BR$10,Data3!$BR$11:$BR$19</definedName>
    <definedName name="A125927446R_Data">Data3!$BR$11:$BR$19</definedName>
    <definedName name="A125927446R_Latest">Data3!$BR$19</definedName>
    <definedName name="A125927450F">Data3!$GT$1:$GT$10,Data3!$GT$11:$GT$19</definedName>
    <definedName name="A125927450F_Data">Data3!$GT$11:$GT$19</definedName>
    <definedName name="A125927450F_Latest">Data3!$GT$19</definedName>
    <definedName name="A125927454R">Data4!$R$1:$R$10,Data4!$R$11:$R$19</definedName>
    <definedName name="A125927454R_Data">Data4!$R$11:$R$19</definedName>
    <definedName name="A125927454R_Latest">Data4!$R$19</definedName>
    <definedName name="A125927458X">Data4!$AY$1:$AY$10,Data4!$AY$11:$AY$19</definedName>
    <definedName name="A125927458X_Data">Data4!$AY$11:$AY$19</definedName>
    <definedName name="A125927458X_Latest">Data4!$AY$19</definedName>
    <definedName name="A125927462R">Data3!$AK$1:$AK$10,Data3!$AK$11:$AK$19</definedName>
    <definedName name="A125927462R_Data">Data3!$AK$11:$AK$19</definedName>
    <definedName name="A125927462R_Latest">Data3!$AK$19</definedName>
    <definedName name="A125927466X">Data3!$CY$1:$CY$10,Data3!$CY$11:$CY$19</definedName>
    <definedName name="A125927466X_Data">Data3!$CY$11:$CY$19</definedName>
    <definedName name="A125927466X_Latest">Data3!$CY$19</definedName>
    <definedName name="A125927470R">Data3!$M$1:$M$10,Data3!$M$11:$M$19</definedName>
    <definedName name="A125927470R_Data">Data3!$M$11:$M$19</definedName>
    <definedName name="A125927470R_Latest">Data3!$M$19</definedName>
    <definedName name="A125927474X">Data2!$HV$1:$HV$10,Data2!$HV$11:$HV$19</definedName>
    <definedName name="A125927474X_Data">Data2!$HV$11:$HV$19</definedName>
    <definedName name="A125927474X_Latest">Data2!$HV$19</definedName>
    <definedName name="A125927478J">Data3!$FV$1:$FV$10,Data3!$FV$11:$FV$19</definedName>
    <definedName name="A125927478J_Data">Data3!$FV$11:$FV$19</definedName>
    <definedName name="A125927478J_Latest">Data3!$FV$19</definedName>
    <definedName name="A125927482X">Data3!$EO$1:$EO$10,Data3!$EO$11:$EO$19</definedName>
    <definedName name="A125927482X_Data">Data3!$EO$11:$EO$19</definedName>
    <definedName name="A125927482X_Latest">Data3!$EO$19</definedName>
    <definedName name="A125927486J">Data3!$IJ$1:$IJ$10,Data3!$IJ$11:$IJ$19</definedName>
    <definedName name="A125927486J_Data">Data3!$IJ$11:$IJ$19</definedName>
    <definedName name="A125927486J_Latest">Data3!$IJ$19</definedName>
    <definedName name="A125927490X">Data4!$CO$1:$CO$10,Data4!$CO$11:$CO$19</definedName>
    <definedName name="A125927490X_Data">Data4!$CO$11:$CO$19</definedName>
    <definedName name="A125927490X_Latest">Data4!$CO$19</definedName>
    <definedName name="A125927494J">Data4!$DV$1:$DV$10,Data4!$DV$11:$DV$19</definedName>
    <definedName name="A125927494J_Data">Data4!$DV$11:$DV$19</definedName>
    <definedName name="A125927494J_Latest">Data4!$DV$19</definedName>
    <definedName name="A125927498T">Data4!$FC$1:$FC$10,Data4!$FC$11:$FC$19</definedName>
    <definedName name="A125927498T_Data">Data4!$FC$11:$FC$19</definedName>
    <definedName name="A125927498T_Latest">Data4!$FC$19</definedName>
    <definedName name="A125927502W">Data3!$CA$1:$CA$10,Data3!$CA$11:$CA$19</definedName>
    <definedName name="A125927502W_Data">Data3!$CA$11:$CA$19</definedName>
    <definedName name="A125927502W_Latest">Data3!$CA$19</definedName>
    <definedName name="A125927506F">Data3!$HC$1:$HC$10,Data3!$HC$11:$HC$19</definedName>
    <definedName name="A125927506F_Data">Data3!$HC$11:$HC$19</definedName>
    <definedName name="A125927506F_Latest">Data3!$HC$19</definedName>
    <definedName name="A125927510W">Data4!$AA$1:$AA$10,Data4!$AA$11:$AA$19</definedName>
    <definedName name="A125927510W_Data">Data4!$AA$11:$AA$19</definedName>
    <definedName name="A125927510W_Latest">Data4!$AA$19</definedName>
    <definedName name="A125927514F">Data4!$BH$1:$BH$10,Data4!$BH$11:$BH$19</definedName>
    <definedName name="A125927514F_Data">Data4!$BH$11:$BH$19</definedName>
    <definedName name="A125927514F_Latest">Data4!$BH$19</definedName>
    <definedName name="A125927518R">Data3!$AT$1:$AT$10,Data3!$AT$11:$AT$19</definedName>
    <definedName name="A125927518R_Data">Data3!$AT$11:$AT$19</definedName>
    <definedName name="A125927518R_Latest">Data3!$AT$19</definedName>
    <definedName name="A125927522F">Data3!$DH$1:$DH$10,Data3!$DH$11:$DH$19</definedName>
    <definedName name="A125927522F_Data">Data3!$DH$11:$DH$19</definedName>
    <definedName name="A125927522F_Latest">Data3!$DH$19</definedName>
    <definedName name="A125927526R">Data3!$P$1:$P$10,Data3!$P$11:$P$19</definedName>
    <definedName name="A125927526R_Data">Data3!$P$11:$P$19</definedName>
    <definedName name="A125927526R_Latest">Data3!$P$19</definedName>
    <definedName name="A125927530F">Data2!$HY$1:$HY$10,Data2!$HY$11:$HY$19</definedName>
    <definedName name="A125927530F_Data">Data2!$HY$11:$HY$19</definedName>
    <definedName name="A125927530F_Latest">Data2!$HY$19</definedName>
    <definedName name="A125927534R">Data3!$FY$1:$FY$10,Data3!$FY$11:$FY$19</definedName>
    <definedName name="A125927534R_Data">Data3!$FY$11:$FY$19</definedName>
    <definedName name="A125927534R_Latest">Data3!$FY$19</definedName>
    <definedName name="A125927538X">Data3!$ER$1:$ER$10,Data3!$ER$11:$ER$19</definedName>
    <definedName name="A125927538X_Data">Data3!$ER$11:$ER$19</definedName>
    <definedName name="A125927538X_Latest">Data3!$ER$19</definedName>
    <definedName name="A125927542R">Data3!$IM$1:$IM$10,Data3!$IM$11:$IM$19</definedName>
    <definedName name="A125927542R_Data">Data3!$IM$11:$IM$19</definedName>
    <definedName name="A125927542R_Latest">Data3!$IM$19</definedName>
    <definedName name="A125927546X">Data4!$CR$1:$CR$10,Data4!$CR$11:$CR$19</definedName>
    <definedName name="A125927546X_Data">Data4!$CR$11:$CR$19</definedName>
    <definedName name="A125927546X_Latest">Data4!$CR$19</definedName>
    <definedName name="A125927550R">Data4!$DY$1:$DY$10,Data4!$DY$11:$DY$19</definedName>
    <definedName name="A125927550R_Data">Data4!$DY$11:$DY$19</definedName>
    <definedName name="A125927550R_Latest">Data4!$DY$19</definedName>
    <definedName name="A125927554X">Data4!$FF$1:$FF$10,Data4!$FF$11:$FF$19</definedName>
    <definedName name="A125927554X_Data">Data4!$FF$11:$FF$19</definedName>
    <definedName name="A125927554X_Latest">Data4!$FF$19</definedName>
    <definedName name="A125927558J">Data3!$CD$1:$CD$10,Data3!$CD$11:$CD$19</definedName>
    <definedName name="A125927558J_Data">Data3!$CD$11:$CD$19</definedName>
    <definedName name="A125927558J_Latest">Data3!$CD$19</definedName>
    <definedName name="A125927562X">Data3!$HF$1:$HF$10,Data3!$HF$11:$HF$19</definedName>
    <definedName name="A125927562X_Data">Data3!$HF$11:$HF$19</definedName>
    <definedName name="A125927562X_Latest">Data3!$HF$19</definedName>
    <definedName name="A125927566J">Data4!$AD$1:$AD$10,Data4!$AD$11:$AD$19</definedName>
    <definedName name="A125927566J_Data">Data4!$AD$11:$AD$19</definedName>
    <definedName name="A125927566J_Latest">Data4!$AD$19</definedName>
    <definedName name="A125927570X">Data4!$BK$1:$BK$10,Data4!$BK$11:$BK$19</definedName>
    <definedName name="A125927570X_Data">Data4!$BK$11:$BK$19</definedName>
    <definedName name="A125927570X_Latest">Data4!$BK$19</definedName>
    <definedName name="A125927574J">Data3!$AW$1:$AW$10,Data3!$AW$11:$AW$19</definedName>
    <definedName name="A125927574J_Data">Data3!$AW$11:$AW$19</definedName>
    <definedName name="A125927574J_Latest">Data3!$AW$19</definedName>
    <definedName name="A125927578T">Data3!$DK$1:$DK$10,Data3!$DK$11:$DK$19</definedName>
    <definedName name="A125927578T_Data">Data3!$DK$11:$DK$19</definedName>
    <definedName name="A125927578T_Latest">Data3!$DK$19</definedName>
    <definedName name="A125927582J">Data3!$S$1:$S$10,Data3!$S$11:$S$19</definedName>
    <definedName name="A125927582J_Data">Data3!$S$11:$S$19</definedName>
    <definedName name="A125927582J_Latest">Data3!$S$19</definedName>
    <definedName name="A125927586T">Data2!$IB$1:$IB$10,Data2!$IB$11:$IB$19</definedName>
    <definedName name="A125927586T_Data">Data2!$IB$11:$IB$19</definedName>
    <definedName name="A125927586T_Latest">Data2!$IB$19</definedName>
    <definedName name="A125927590J">Data3!$GB$1:$GB$10,Data3!$GB$11:$GB$19</definedName>
    <definedName name="A125927590J_Data">Data3!$GB$11:$GB$19</definedName>
    <definedName name="A125927590J_Latest">Data3!$GB$19</definedName>
    <definedName name="A125927594T">Data3!$EU$1:$EU$10,Data3!$EU$11:$EU$19</definedName>
    <definedName name="A125927594T_Data">Data3!$EU$11:$EU$19</definedName>
    <definedName name="A125927594T_Latest">Data3!$EU$19</definedName>
    <definedName name="A125927598A">Data3!$IP$1:$IP$10,Data3!$IP$11:$IP$19</definedName>
    <definedName name="A125927598A_Data">Data3!$IP$11:$IP$19</definedName>
    <definedName name="A125927598A_Latest">Data3!$IP$19</definedName>
    <definedName name="A125927602F">Data4!$CU$1:$CU$10,Data4!$CU$11:$CU$19</definedName>
    <definedName name="A125927602F_Data">Data4!$CU$11:$CU$19</definedName>
    <definedName name="A125927602F_Latest">Data4!$CU$19</definedName>
    <definedName name="A125927606R">Data4!$EB$1:$EB$10,Data4!$EB$11:$EB$19</definedName>
    <definedName name="A125927606R_Data">Data4!$EB$11:$EB$19</definedName>
    <definedName name="A125927606R_Latest">Data4!$EB$19</definedName>
    <definedName name="A125927610F">Data4!$FI$1:$FI$10,Data4!$FI$11:$FI$19</definedName>
    <definedName name="A125927610F_Data">Data4!$FI$11:$FI$19</definedName>
    <definedName name="A125927610F_Latest">Data4!$FI$19</definedName>
    <definedName name="A125927614R">Data3!$CG$1:$CG$10,Data3!$CG$11:$CG$19</definedName>
    <definedName name="A125927614R_Data">Data3!$CG$11:$CG$19</definedName>
    <definedName name="A125927614R_Latest">Data3!$CG$19</definedName>
    <definedName name="A125927618X">Data3!$HI$1:$HI$10,Data3!$HI$11:$HI$19</definedName>
    <definedName name="A125927618X_Data">Data3!$HI$11:$HI$19</definedName>
    <definedName name="A125927618X_Latest">Data3!$HI$19</definedName>
    <definedName name="A125927622R">Data4!$AG$1:$AG$10,Data4!$AG$11:$AG$19</definedName>
    <definedName name="A125927622R_Data">Data4!$AG$11:$AG$19</definedName>
    <definedName name="A125927622R_Latest">Data4!$AG$19</definedName>
    <definedName name="A125927626X">Data4!$BN$1:$BN$10,Data4!$BN$11:$BN$19</definedName>
    <definedName name="A125927626X_Data">Data4!$BN$11:$BN$19</definedName>
    <definedName name="A125927626X_Latest">Data4!$BN$19</definedName>
    <definedName name="A125927630R">Data3!$AZ$1:$AZ$10,Data3!$AZ$11:$AZ$19</definedName>
    <definedName name="A125927630R_Data">Data3!$AZ$11:$AZ$19</definedName>
    <definedName name="A125927630R_Latest">Data3!$AZ$19</definedName>
    <definedName name="A125927634X">Data3!$DN$1:$DN$10,Data3!$DN$11:$DN$19</definedName>
    <definedName name="A125927634X_Data">Data3!$DN$11:$DN$19</definedName>
    <definedName name="A125927634X_Latest">Data3!$DN$19</definedName>
    <definedName name="A125927638J">Data3!$AB$1:$AB$10,Data3!$AB$11:$AB$19</definedName>
    <definedName name="A125927638J_Data">Data3!$AB$11:$AB$19</definedName>
    <definedName name="A125927638J_Latest">Data3!$AB$19</definedName>
    <definedName name="A125927642X">Data2!$IK$1:$IK$10,Data2!$IK$11:$IK$19</definedName>
    <definedName name="A125927642X_Data">Data2!$IK$11:$IK$19</definedName>
    <definedName name="A125927642X_Latest">Data2!$IK$19</definedName>
    <definedName name="A125927646J">Data3!$GK$1:$GK$10,Data3!$GK$11:$GK$19</definedName>
    <definedName name="A125927646J_Data">Data3!$GK$11:$GK$19</definedName>
    <definedName name="A125927646J_Latest">Data3!$GK$19</definedName>
    <definedName name="A125927650X">Data3!$FD$1:$FD$10,Data3!$FD$11:$FD$19</definedName>
    <definedName name="A125927650X_Data">Data3!$FD$11:$FD$19</definedName>
    <definedName name="A125927650X_Latest">Data3!$FD$19</definedName>
    <definedName name="A125927654J">Data4!$I$1:$I$10,Data4!$I$11:$I$19</definedName>
    <definedName name="A125927654J_Data">Data4!$I$11:$I$19</definedName>
    <definedName name="A125927654J_Latest">Data4!$I$19</definedName>
    <definedName name="A125927658T">Data4!$DD$1:$DD$10,Data4!$DD$11:$DD$19</definedName>
    <definedName name="A125927658T_Data">Data4!$DD$11:$DD$19</definedName>
    <definedName name="A125927658T_Latest">Data4!$DD$19</definedName>
    <definedName name="A125927662J">Data4!$EK$1:$EK$10,Data4!$EK$11:$EK$19</definedName>
    <definedName name="A125927662J_Data">Data4!$EK$11:$EK$19</definedName>
    <definedName name="A125927662J_Latest">Data4!$EK$19</definedName>
    <definedName name="A125927666T">Data4!$FR$1:$FR$10,Data4!$FR$11:$FR$19</definedName>
    <definedName name="A125927666T_Data">Data4!$FR$11:$FR$19</definedName>
    <definedName name="A125927666T_Latest">Data4!$FR$19</definedName>
    <definedName name="A125927670J">Data3!$CP$1:$CP$10,Data3!$CP$11:$CP$19</definedName>
    <definedName name="A125927670J_Data">Data3!$CP$11:$CP$19</definedName>
    <definedName name="A125927670J_Latest">Data3!$CP$19</definedName>
    <definedName name="A125927674T">Data3!$HR$1:$HR$10,Data3!$HR$11:$HR$19</definedName>
    <definedName name="A125927674T_Data">Data3!$HR$11:$HR$19</definedName>
    <definedName name="A125927674T_Latest">Data3!$HR$19</definedName>
    <definedName name="A125927678A">Data4!$AP$1:$AP$10,Data4!$AP$11:$AP$19</definedName>
    <definedName name="A125927678A_Data">Data4!$AP$11:$AP$19</definedName>
    <definedName name="A125927678A_Latest">Data4!$AP$19</definedName>
    <definedName name="A125927682T">Data4!$BW$1:$BW$10,Data4!$BW$11:$BW$19</definedName>
    <definedName name="A125927682T_Data">Data4!$BW$11:$BW$19</definedName>
    <definedName name="A125927682T_Latest">Data4!$BW$19</definedName>
    <definedName name="A125927686A">Data3!$BI$1:$BI$10,Data3!$BI$11:$BI$19</definedName>
    <definedName name="A125927686A_Data">Data3!$BI$11:$BI$19</definedName>
    <definedName name="A125927686A_Latest">Data3!$BI$19</definedName>
    <definedName name="A125927690T">Data3!$DW$1:$DW$10,Data3!$DW$11:$DW$19</definedName>
    <definedName name="A125927690T_Data">Data3!$DW$11:$DW$19</definedName>
    <definedName name="A125927690T_Latest">Data3!$DW$19</definedName>
    <definedName name="A125927694A">Data2!$IQ$1:$IQ$10,Data2!$IQ$11:$IQ$19</definedName>
    <definedName name="A125927694A_Data">Data2!$IQ$11:$IQ$19</definedName>
    <definedName name="A125927694A_Latest">Data2!$IQ$19</definedName>
    <definedName name="A125927698K">Data2!$HJ$1:$HJ$10,Data2!$HJ$11:$HJ$19</definedName>
    <definedName name="A125927698K_Data">Data2!$HJ$11:$HJ$19</definedName>
    <definedName name="A125927698K_Latest">Data2!$HJ$19</definedName>
    <definedName name="A125927702R">Data3!$FJ$1:$FJ$10,Data3!$FJ$11:$FJ$19</definedName>
    <definedName name="A125927702R_Data">Data3!$FJ$11:$FJ$19</definedName>
    <definedName name="A125927702R_Latest">Data3!$FJ$19</definedName>
    <definedName name="A125927706X">Data3!$EC$1:$EC$10,Data3!$EC$11:$EC$19</definedName>
    <definedName name="A125927706X_Data">Data3!$EC$11:$EC$19</definedName>
    <definedName name="A125927706X_Latest">Data3!$EC$19</definedName>
    <definedName name="A125927710R">Data3!$HX$1:$HX$10,Data3!$HX$11:$HX$19</definedName>
    <definedName name="A125927710R_Data">Data3!$HX$11:$HX$19</definedName>
    <definedName name="A125927710R_Latest">Data3!$HX$19</definedName>
    <definedName name="A125927714X">Data4!$CC$1:$CC$10,Data4!$CC$11:$CC$19</definedName>
    <definedName name="A125927714X_Data">Data4!$CC$11:$CC$19</definedName>
    <definedName name="A125927714X_Latest">Data4!$CC$19</definedName>
    <definedName name="A125927718J">Data4!$DJ$1:$DJ$10,Data4!$DJ$11:$DJ$19</definedName>
    <definedName name="A125927718J_Data">Data4!$DJ$11:$DJ$19</definedName>
    <definedName name="A125927718J_Latest">Data4!$DJ$19</definedName>
    <definedName name="A125927722X">Data4!$EQ$1:$EQ$10,Data4!$EQ$11:$EQ$19</definedName>
    <definedName name="A125927722X_Data">Data4!$EQ$11:$EQ$19</definedName>
    <definedName name="A125927722X_Latest">Data4!$EQ$19</definedName>
    <definedName name="A125927726J">Data3!$BO$1:$BO$10,Data3!$BO$11:$BO$19</definedName>
    <definedName name="A125927726J_Data">Data3!$BO$11:$BO$19</definedName>
    <definedName name="A125927726J_Latest">Data3!$BO$19</definedName>
    <definedName name="A125927730X">Data3!$GQ$1:$GQ$10,Data3!$GQ$11:$GQ$19</definedName>
    <definedName name="A125927730X_Data">Data3!$GQ$11:$GQ$19</definedName>
    <definedName name="A125927730X_Latest">Data3!$GQ$19</definedName>
    <definedName name="A125927734J">Data4!$O$1:$O$10,Data4!$O$11:$O$19</definedName>
    <definedName name="A125927734J_Data">Data4!$O$11:$O$19</definedName>
    <definedName name="A125927734J_Latest">Data4!$O$19</definedName>
    <definedName name="A125927738T">Data4!$AV$1:$AV$10,Data4!$AV$11:$AV$19</definedName>
    <definedName name="A125927738T_Data">Data4!$AV$11:$AV$19</definedName>
    <definedName name="A125927738T_Latest">Data4!$AV$19</definedName>
    <definedName name="A125927742J">Data3!$AH$1:$AH$10,Data3!$AH$11:$AH$19</definedName>
    <definedName name="A125927742J_Data">Data3!$AH$11:$AH$19</definedName>
    <definedName name="A125927742J_Latest">Data3!$AH$19</definedName>
    <definedName name="A125927746T">Data3!$CV$1:$CV$10,Data3!$CV$11:$CV$19</definedName>
    <definedName name="A125927746T_Data">Data3!$CV$11:$CV$19</definedName>
    <definedName name="A125927746T_Latest">Data3!$CV$19</definedName>
    <definedName name="A125927750J">Data3!$G$1:$G$10,Data3!$G$11:$G$19</definedName>
    <definedName name="A125927750J_Data">Data3!$G$11:$G$19</definedName>
    <definedName name="A125927750J_Latest">Data3!$G$19</definedName>
    <definedName name="A125927754T">Data2!$HP$1:$HP$10,Data2!$HP$11:$HP$19</definedName>
    <definedName name="A125927754T_Data">Data2!$HP$11:$HP$19</definedName>
    <definedName name="A125927754T_Latest">Data2!$HP$19</definedName>
    <definedName name="A125927758A">Data3!$FP$1:$FP$10,Data3!$FP$11:$FP$19</definedName>
    <definedName name="A125927758A_Data">Data3!$FP$11:$FP$19</definedName>
    <definedName name="A125927758A_Latest">Data3!$FP$19</definedName>
    <definedName name="A125927762T">Data3!$EI$1:$EI$10,Data3!$EI$11:$EI$19</definedName>
    <definedName name="A125927762T_Data">Data3!$EI$11:$EI$19</definedName>
    <definedName name="A125927762T_Latest">Data3!$EI$19</definedName>
    <definedName name="A125927766A">Data3!$ID$1:$ID$10,Data3!$ID$11:$ID$19</definedName>
    <definedName name="A125927766A_Data">Data3!$ID$11:$ID$19</definedName>
    <definedName name="A125927766A_Latest">Data3!$ID$19</definedName>
    <definedName name="A125927770T">Data4!$CI$1:$CI$10,Data4!$CI$11:$CI$19</definedName>
    <definedName name="A125927770T_Data">Data4!$CI$11:$CI$19</definedName>
    <definedName name="A125927770T_Latest">Data4!$CI$19</definedName>
    <definedName name="A125927774A">Data4!$DP$1:$DP$10,Data4!$DP$11:$DP$19</definedName>
    <definedName name="A125927774A_Data">Data4!$DP$11:$DP$19</definedName>
    <definedName name="A125927774A_Latest">Data4!$DP$19</definedName>
    <definedName name="A125927778K">Data4!$EW$1:$EW$10,Data4!$EW$11:$EW$19</definedName>
    <definedName name="A125927778K_Data">Data4!$EW$11:$EW$19</definedName>
    <definedName name="A125927778K_Latest">Data4!$EW$19</definedName>
    <definedName name="A125927782A">Data3!$BU$1:$BU$10,Data3!$BU$11:$BU$19</definedName>
    <definedName name="A125927782A_Data">Data3!$BU$11:$BU$19</definedName>
    <definedName name="A125927782A_Latest">Data3!$BU$19</definedName>
    <definedName name="A125927786K">Data3!$GW$1:$GW$10,Data3!$GW$11:$GW$19</definedName>
    <definedName name="A125927786K_Data">Data3!$GW$11:$GW$19</definedName>
    <definedName name="A125927786K_Latest">Data3!$GW$19</definedName>
    <definedName name="A125927790A">Data4!$U$1:$U$10,Data4!$U$11:$U$19</definedName>
    <definedName name="A125927790A_Data">Data4!$U$11:$U$19</definedName>
    <definedName name="A125927790A_Latest">Data4!$U$19</definedName>
    <definedName name="A125927794K">Data4!$BB$1:$BB$10,Data4!$BB$11:$BB$19</definedName>
    <definedName name="A125927794K_Data">Data4!$BB$11:$BB$19</definedName>
    <definedName name="A125927794K_Latest">Data4!$BB$19</definedName>
    <definedName name="A125927798V">Data3!$AN$1:$AN$10,Data3!$AN$11:$AN$19</definedName>
    <definedName name="A125927798V_Data">Data3!$AN$11:$AN$19</definedName>
    <definedName name="A125927798V_Latest">Data3!$AN$19</definedName>
    <definedName name="A125927802X">Data3!$DB$1:$DB$10,Data3!$DB$11:$DB$19</definedName>
    <definedName name="A125927802X_Data">Data3!$DB$11:$DB$19</definedName>
    <definedName name="A125927802X_Latest">Data3!$DB$19</definedName>
    <definedName name="A125927806J">Data3!$J$1:$J$10,Data3!$J$11:$J$19</definedName>
    <definedName name="A125927806J_Data">Data3!$J$11:$J$19</definedName>
    <definedName name="A125927806J_Latest">Data3!$J$19</definedName>
    <definedName name="A125927810X">Data2!$HS$1:$HS$10,Data2!$HS$11:$HS$19</definedName>
    <definedName name="A125927810X_Data">Data2!$HS$11:$HS$19</definedName>
    <definedName name="A125927810X_Latest">Data2!$HS$19</definedName>
    <definedName name="A125927814J">Data3!$FS$1:$FS$10,Data3!$FS$11:$FS$19</definedName>
    <definedName name="A125927814J_Data">Data3!$FS$11:$FS$19</definedName>
    <definedName name="A125927814J_Latest">Data3!$FS$19</definedName>
    <definedName name="A125927818T">Data3!$EL$1:$EL$10,Data3!$EL$11:$EL$19</definedName>
    <definedName name="A125927818T_Data">Data3!$EL$11:$EL$19</definedName>
    <definedName name="A125927818T_Latest">Data3!$EL$19</definedName>
    <definedName name="A125927822J">Data3!$IG$1:$IG$10,Data3!$IG$11:$IG$19</definedName>
    <definedName name="A125927822J_Data">Data3!$IG$11:$IG$19</definedName>
    <definedName name="A125927822J_Latest">Data3!$IG$19</definedName>
    <definedName name="A125927826T">Data4!$CL$1:$CL$10,Data4!$CL$11:$CL$19</definedName>
    <definedName name="A125927826T_Data">Data4!$CL$11:$CL$19</definedName>
    <definedName name="A125927826T_Latest">Data4!$CL$19</definedName>
    <definedName name="A125927830J">Data4!$DS$1:$DS$10,Data4!$DS$11:$DS$19</definedName>
    <definedName name="A125927830J_Data">Data4!$DS$11:$DS$19</definedName>
    <definedName name="A125927830J_Latest">Data4!$DS$19</definedName>
    <definedName name="A125927834T">Data4!$EZ$1:$EZ$10,Data4!$EZ$11:$EZ$19</definedName>
    <definedName name="A125927834T_Data">Data4!$EZ$11:$EZ$19</definedName>
    <definedName name="A125927834T_Latest">Data4!$EZ$19</definedName>
    <definedName name="A125927838A">Data3!$BX$1:$BX$10,Data3!$BX$11:$BX$19</definedName>
    <definedName name="A125927838A_Data">Data3!$BX$11:$BX$19</definedName>
    <definedName name="A125927838A_Latest">Data3!$BX$19</definedName>
    <definedName name="A125927842T">Data3!$GZ$1:$GZ$10,Data3!$GZ$11:$GZ$19</definedName>
    <definedName name="A125927842T_Data">Data3!$GZ$11:$GZ$19</definedName>
    <definedName name="A125927842T_Latest">Data3!$GZ$19</definedName>
    <definedName name="A125927846A">Data4!$X$1:$X$10,Data4!$X$11:$X$19</definedName>
    <definedName name="A125927846A_Data">Data4!$X$11:$X$19</definedName>
    <definedName name="A125927846A_Latest">Data4!$X$19</definedName>
    <definedName name="A125927850T">Data4!$BE$1:$BE$10,Data4!$BE$11:$BE$19</definedName>
    <definedName name="A125927850T_Data">Data4!$BE$11:$BE$19</definedName>
    <definedName name="A125927850T_Latest">Data4!$BE$19</definedName>
    <definedName name="A125927854A">Data3!$AQ$1:$AQ$10,Data3!$AQ$11:$AQ$19</definedName>
    <definedName name="A125927854A_Data">Data3!$AQ$11:$AQ$19</definedName>
    <definedName name="A125927854A_Latest">Data3!$AQ$19</definedName>
    <definedName name="A125927858K">Data3!$DE$1:$DE$10,Data3!$DE$11:$DE$19</definedName>
    <definedName name="A125927858K_Data">Data3!$DE$11:$DE$19</definedName>
    <definedName name="A125927858K_Latest">Data3!$DE$19</definedName>
    <definedName name="A125927862A">Data3!$Y$1:$Y$10,Data3!$Y$11:$Y$19</definedName>
    <definedName name="A125927862A_Data">Data3!$Y$11:$Y$19</definedName>
    <definedName name="A125927862A_Latest">Data3!$Y$19</definedName>
    <definedName name="A125927866K">Data2!$IH$1:$IH$10,Data2!$IH$11:$IH$19</definedName>
    <definedName name="A125927866K_Data">Data2!$IH$11:$IH$19</definedName>
    <definedName name="A125927866K_Latest">Data2!$IH$19</definedName>
    <definedName name="A125927870A">Data3!$GH$1:$GH$10,Data3!$GH$11:$GH$19</definedName>
    <definedName name="A125927870A_Data">Data3!$GH$11:$GH$19</definedName>
    <definedName name="A125927870A_Latest">Data3!$GH$19</definedName>
    <definedName name="A125927874K">Data3!$FA$1:$FA$10,Data3!$FA$11:$FA$19</definedName>
    <definedName name="A125927874K_Data">Data3!$FA$11:$FA$19</definedName>
    <definedName name="A125927874K_Latest">Data3!$FA$19</definedName>
    <definedName name="A125927878V">Data4!$F$1:$F$10,Data4!$F$11:$F$19</definedName>
    <definedName name="A125927878V_Data">Data4!$F$11:$F$19</definedName>
    <definedName name="A125927878V_Latest">Data4!$F$19</definedName>
    <definedName name="A125927882K">Data4!$DA$1:$DA$10,Data4!$DA$11:$DA$19</definedName>
    <definedName name="A125927882K_Data">Data4!$DA$11:$DA$19</definedName>
    <definedName name="A125927882K_Latest">Data4!$DA$19</definedName>
    <definedName name="A125927886V">Data4!$EH$1:$EH$10,Data4!$EH$11:$EH$19</definedName>
    <definedName name="A125927886V_Data">Data4!$EH$11:$EH$19</definedName>
    <definedName name="A125927886V_Latest">Data4!$EH$19</definedName>
    <definedName name="A125927890K">Data4!$FO$1:$FO$10,Data4!$FO$11:$FO$19</definedName>
    <definedName name="A125927890K_Data">Data4!$FO$11:$FO$19</definedName>
    <definedName name="A125927890K_Latest">Data4!$FO$19</definedName>
    <definedName name="A125927894V">Data3!$CM$1:$CM$10,Data3!$CM$11:$CM$19</definedName>
    <definedName name="A125927894V_Data">Data3!$CM$11:$CM$19</definedName>
    <definedName name="A125927894V_Latest">Data3!$CM$19</definedName>
    <definedName name="A125927898C">Data3!$HO$1:$HO$10,Data3!$HO$11:$HO$19</definedName>
    <definedName name="A125927898C_Data">Data3!$HO$11:$HO$19</definedName>
    <definedName name="A125927898C_Latest">Data3!$HO$19</definedName>
    <definedName name="A125927902J">Data4!$AM$1:$AM$10,Data4!$AM$11:$AM$19</definedName>
    <definedName name="A125927902J_Data">Data4!$AM$11:$AM$19</definedName>
    <definedName name="A125927902J_Latest">Data4!$AM$19</definedName>
    <definedName name="A125927906T">Data4!$BT$1:$BT$10,Data4!$BT$11:$BT$19</definedName>
    <definedName name="A125927906T_Data">Data4!$BT$11:$BT$19</definedName>
    <definedName name="A125927906T_Latest">Data4!$BT$19</definedName>
    <definedName name="A125927910J">Data3!$BF$1:$BF$10,Data3!$BF$11:$BF$19</definedName>
    <definedName name="A125927910J_Data">Data3!$BF$11:$BF$19</definedName>
    <definedName name="A125927910J_Latest">Data3!$BF$19</definedName>
    <definedName name="A125927914T">Data3!$DT$1:$DT$10,Data3!$DT$11:$DT$19</definedName>
    <definedName name="A125927914T_Data">Data3!$DT$11:$DT$19</definedName>
    <definedName name="A125927914T_Latest">Data3!$DT$19</definedName>
    <definedName name="A125927918A">Data2!$IN$1:$IN$10,Data2!$IN$11:$IN$19</definedName>
    <definedName name="A125927918A_Data">Data2!$IN$11:$IN$19</definedName>
    <definedName name="A125927918A_Latest">Data2!$IN$19</definedName>
    <definedName name="A125927922T">Data2!$HG$1:$HG$10,Data2!$HG$11:$HG$19</definedName>
    <definedName name="A125927922T_Data">Data2!$HG$11:$HG$19</definedName>
    <definedName name="A125927922T_Latest">Data2!$HG$19</definedName>
    <definedName name="A125927926A">Data3!$FG$1:$FG$10,Data3!$FG$11:$FG$19</definedName>
    <definedName name="A125927926A_Data">Data3!$FG$11:$FG$19</definedName>
    <definedName name="A125927926A_Latest">Data3!$FG$19</definedName>
    <definedName name="A125927930T">Data3!$DZ$1:$DZ$10,Data3!$DZ$11:$DZ$19</definedName>
    <definedName name="A125927930T_Data">Data3!$DZ$11:$DZ$19</definedName>
    <definedName name="A125927930T_Latest">Data3!$DZ$19</definedName>
    <definedName name="A125927934A">Data3!$HU$1:$HU$10,Data3!$HU$11:$HU$19</definedName>
    <definedName name="A125927934A_Data">Data3!$HU$11:$HU$19</definedName>
    <definedName name="A125927934A_Latest">Data3!$HU$19</definedName>
    <definedName name="A125927938K">Data4!$BZ$1:$BZ$10,Data4!$BZ$11:$BZ$19</definedName>
    <definedName name="A125927938K_Data">Data4!$BZ$11:$BZ$19</definedName>
    <definedName name="A125927938K_Latest">Data4!$BZ$19</definedName>
    <definedName name="A125927942A">Data4!$DG$1:$DG$10,Data4!$DG$11:$DG$19</definedName>
    <definedName name="A125927942A_Data">Data4!$DG$11:$DG$19</definedName>
    <definedName name="A125927942A_Latest">Data4!$DG$19</definedName>
    <definedName name="A125927946K">Data4!$EN$1:$EN$10,Data4!$EN$11:$EN$19</definedName>
    <definedName name="A125927946K_Data">Data4!$EN$11:$EN$19</definedName>
    <definedName name="A125927946K_Latest">Data4!$EN$19</definedName>
    <definedName name="A125927950A">Data3!$BL$1:$BL$10,Data3!$BL$11:$BL$19</definedName>
    <definedName name="A125927950A_Data">Data3!$BL$11:$BL$19</definedName>
    <definedName name="A125927950A_Latest">Data3!$BL$19</definedName>
    <definedName name="A125927954K">Data3!$GN$1:$GN$10,Data3!$GN$11:$GN$19</definedName>
    <definedName name="A125927954K_Data">Data3!$GN$11:$GN$19</definedName>
    <definedName name="A125927954K_Latest">Data3!$GN$19</definedName>
    <definedName name="A125927958V">Data4!$L$1:$L$10,Data4!$L$11:$L$19</definedName>
    <definedName name="A125927958V_Data">Data4!$L$11:$L$19</definedName>
    <definedName name="A125927958V_Latest">Data4!$L$19</definedName>
    <definedName name="A125927962K">Data4!$AS$1:$AS$10,Data4!$AS$11:$AS$19</definedName>
    <definedName name="A125927962K_Data">Data4!$AS$11:$AS$19</definedName>
    <definedName name="A125927962K_Latest">Data4!$AS$19</definedName>
    <definedName name="A125927966V">Data3!$AE$1:$AE$10,Data3!$AE$11:$AE$19</definedName>
    <definedName name="A125927966V_Data">Data3!$AE$11:$AE$19</definedName>
    <definedName name="A125927966V_Latest">Data3!$AE$19</definedName>
    <definedName name="A125927970K">Data3!$CS$1:$CS$10,Data3!$CS$11:$CS$19</definedName>
    <definedName name="A125927970K_Data">Data3!$CS$11:$CS$19</definedName>
    <definedName name="A125927970K_Latest">Data3!$CS$19</definedName>
    <definedName name="A125932902C">Data6!$GN$1:$GN$10,Data6!$GN$11:$GN$19</definedName>
    <definedName name="A125932902C_Data">Data6!$GN$11:$GN$19</definedName>
    <definedName name="A125932902C_Latest">Data6!$GN$19</definedName>
    <definedName name="A125932906L">Data6!$FG$1:$FG$10,Data6!$FG$11:$FG$19</definedName>
    <definedName name="A125932906L_Data">Data6!$FG$11:$FG$19</definedName>
    <definedName name="A125932906L_Latest">Data6!$FG$19</definedName>
    <definedName name="A125932910C">Data7!$DG$1:$DG$10,Data7!$DG$11:$DG$19</definedName>
    <definedName name="A125932910C_Data">Data7!$DG$11:$DG$19</definedName>
    <definedName name="A125932910C_Latest">Data7!$DG$19</definedName>
    <definedName name="A125932914L">Data7!$BZ$1:$BZ$10,Data7!$BZ$11:$BZ$19</definedName>
    <definedName name="A125932914L_Data">Data7!$BZ$11:$BZ$19</definedName>
    <definedName name="A125932914L_Latest">Data7!$BZ$19</definedName>
    <definedName name="A125932918W">Data7!$FU$1:$FU$10,Data7!$FU$11:$FU$19</definedName>
    <definedName name="A125932918W_Data">Data7!$FU$11:$FU$19</definedName>
    <definedName name="A125932918W_Latest">Data7!$FU$19</definedName>
    <definedName name="A125932922L">Data8!$Z$1:$Z$10,Data8!$Z$11:$Z$19</definedName>
    <definedName name="A125932922L_Data">Data8!$Z$11:$Z$19</definedName>
    <definedName name="A125932922L_Latest">Data8!$Z$19</definedName>
    <definedName name="A125932926W">Data8!$BG$1:$BG$10,Data8!$BG$11:$BG$19</definedName>
    <definedName name="A125932926W_Data">Data8!$BG$11:$BG$19</definedName>
    <definedName name="A125932926W_Latest">Data8!$BG$19</definedName>
    <definedName name="A125932930L">Data8!$CN$1:$CN$10,Data8!$CN$11:$CN$19</definedName>
    <definedName name="A125932930L_Data">Data8!$CN$11:$CN$19</definedName>
    <definedName name="A125932930L_Latest">Data8!$CN$19</definedName>
    <definedName name="A125932934W">Data7!$L$1:$L$10,Data7!$L$11:$L$19</definedName>
    <definedName name="A125932934W_Data">Data7!$L$11:$L$19</definedName>
    <definedName name="A125932934W_Latest">Data7!$L$19</definedName>
    <definedName name="A125932938F">Data7!$EN$1:$EN$10,Data7!$EN$11:$EN$19</definedName>
    <definedName name="A125932938F_Data">Data7!$EN$11:$EN$19</definedName>
    <definedName name="A125932938F_Latest">Data7!$EN$19</definedName>
    <definedName name="A125932942W">Data7!$HB$1:$HB$10,Data7!$HB$11:$HB$19</definedName>
    <definedName name="A125932942W_Data">Data7!$HB$11:$HB$19</definedName>
    <definedName name="A125932942W_Latest">Data7!$HB$19</definedName>
    <definedName name="A125932946F">Data7!$II$1:$II$10,Data7!$II$11:$II$19</definedName>
    <definedName name="A125932946F_Data">Data7!$II$11:$II$19</definedName>
    <definedName name="A125932946F_Latest">Data7!$II$19</definedName>
    <definedName name="A125932950W">Data6!$HU$1:$HU$10,Data6!$HU$11:$HU$19</definedName>
    <definedName name="A125932950W_Data">Data6!$HU$11:$HU$19</definedName>
    <definedName name="A125932950W_Latest">Data6!$HU$19</definedName>
    <definedName name="A125932954F">Data7!$AS$1:$AS$10,Data7!$AS$11:$AS$19</definedName>
    <definedName name="A125932954F_Data">Data7!$AS$11:$AS$19</definedName>
    <definedName name="A125932954F_Latest">Data7!$AS$19</definedName>
    <definedName name="A125932958R">Data6!$FV$1:$FV$10,Data6!$FV$11:$FV$19</definedName>
    <definedName name="A125932958R_Data">Data6!$FV$11:$FV$19</definedName>
    <definedName name="A125932958R_Latest">Data6!$FV$19</definedName>
    <definedName name="A125932962F">Data6!$EO$1:$EO$10,Data6!$EO$11:$EO$19</definedName>
    <definedName name="A125932962F_Data">Data6!$EO$11:$EO$19</definedName>
    <definedName name="A125932962F_Latest">Data6!$EO$19</definedName>
    <definedName name="A125932966R">Data7!$CO$1:$CO$10,Data7!$CO$11:$CO$19</definedName>
    <definedName name="A125932966R_Data">Data7!$CO$11:$CO$19</definedName>
    <definedName name="A125932966R_Latest">Data7!$CO$19</definedName>
    <definedName name="A125932970F">Data7!$BH$1:$BH$10,Data7!$BH$11:$BH$19</definedName>
    <definedName name="A125932970F_Data">Data7!$BH$11:$BH$19</definedName>
    <definedName name="A125932970F_Latest">Data7!$BH$19</definedName>
    <definedName name="A125932974R">Data7!$FC$1:$FC$10,Data7!$FC$11:$FC$19</definedName>
    <definedName name="A125932974R_Data">Data7!$FC$11:$FC$19</definedName>
    <definedName name="A125932974R_Latest">Data7!$FC$19</definedName>
    <definedName name="A125932978X">Data8!$H$1:$H$10,Data8!$H$11:$H$19</definedName>
    <definedName name="A125932978X_Data">Data8!$H$11:$H$19</definedName>
    <definedName name="A125932978X_Latest">Data8!$H$19</definedName>
    <definedName name="A125932982R">Data8!$AO$1:$AO$10,Data8!$AO$11:$AO$19</definedName>
    <definedName name="A125932982R_Data">Data8!$AO$11:$AO$19</definedName>
    <definedName name="A125932982R_Latest">Data8!$AO$19</definedName>
    <definedName name="A125932986X">Data8!$BV$1:$BV$10,Data8!$BV$11:$BV$19</definedName>
    <definedName name="A125932986X_Data">Data8!$BV$11:$BV$19</definedName>
    <definedName name="A125932986X_Latest">Data8!$BV$19</definedName>
    <definedName name="A125932990R">Data6!$IJ$1:$IJ$10,Data6!$IJ$11:$IJ$19</definedName>
    <definedName name="A125932990R_Data">Data6!$IJ$11:$IJ$19</definedName>
    <definedName name="A125932990R_Latest">Data6!$IJ$19</definedName>
    <definedName name="A125932994X">Data7!$DV$1:$DV$10,Data7!$DV$11:$DV$19</definedName>
    <definedName name="A125932994X_Data">Data7!$DV$11:$DV$19</definedName>
    <definedName name="A125932994X_Latest">Data7!$DV$19</definedName>
    <definedName name="A125932998J">Data7!$GJ$1:$GJ$10,Data7!$GJ$11:$GJ$19</definedName>
    <definedName name="A125932998J_Data">Data7!$GJ$11:$GJ$19</definedName>
    <definedName name="A125932998J_Latest">Data7!$GJ$19</definedName>
    <definedName name="A125933002R">Data7!$HQ$1:$HQ$10,Data7!$HQ$11:$HQ$19</definedName>
    <definedName name="A125933002R_Data">Data7!$HQ$11:$HQ$19</definedName>
    <definedName name="A125933002R_Latest">Data7!$HQ$19</definedName>
    <definedName name="A125933006X">Data6!$HC$1:$HC$10,Data6!$HC$11:$HC$19</definedName>
    <definedName name="A125933006X_Data">Data6!$HC$11:$HC$19</definedName>
    <definedName name="A125933006X_Latest">Data6!$HC$19</definedName>
    <definedName name="A125933010R">Data7!$AA$1:$AA$10,Data7!$AA$11:$AA$19</definedName>
    <definedName name="A125933010R_Data">Data7!$AA$11:$AA$19</definedName>
    <definedName name="A125933010R_Latest">Data7!$AA$19</definedName>
    <definedName name="A125933014X">Data6!$GE$1:$GE$10,Data6!$GE$11:$GE$19</definedName>
    <definedName name="A125933014X_Data">Data6!$GE$11:$GE$19</definedName>
    <definedName name="A125933014X_Latest">Data6!$GE$19</definedName>
    <definedName name="A125933018J">Data6!$EX$1:$EX$10,Data6!$EX$11:$EX$19</definedName>
    <definedName name="A125933018J_Data">Data6!$EX$11:$EX$19</definedName>
    <definedName name="A125933018J_Latest">Data6!$EX$19</definedName>
    <definedName name="A125933022X">Data7!$CX$1:$CX$10,Data7!$CX$11:$CX$19</definedName>
    <definedName name="A125933022X_Data">Data7!$CX$11:$CX$19</definedName>
    <definedName name="A125933022X_Latest">Data7!$CX$19</definedName>
    <definedName name="A125933026J">Data7!$BQ$1:$BQ$10,Data7!$BQ$11:$BQ$19</definedName>
    <definedName name="A125933026J_Data">Data7!$BQ$11:$BQ$19</definedName>
    <definedName name="A125933026J_Latest">Data7!$BQ$19</definedName>
    <definedName name="A125933030X">Data7!$FL$1:$FL$10,Data7!$FL$11:$FL$19</definedName>
    <definedName name="A125933030X_Data">Data7!$FL$11:$FL$19</definedName>
    <definedName name="A125933030X_Latest">Data7!$FL$19</definedName>
    <definedName name="A125933034J">Data8!$Q$1:$Q$10,Data8!$Q$11:$Q$19</definedName>
    <definedName name="A125933034J_Data">Data8!$Q$11:$Q$19</definedName>
    <definedName name="A125933034J_Latest">Data8!$Q$19</definedName>
    <definedName name="A125933038T">Data8!$AX$1:$AX$10,Data8!$AX$11:$AX$19</definedName>
    <definedName name="A125933038T_Data">Data8!$AX$11:$AX$19</definedName>
    <definedName name="A125933038T_Latest">Data8!$AX$19</definedName>
    <definedName name="A125933042J">Data8!$CE$1:$CE$10,Data8!$CE$11:$CE$19</definedName>
    <definedName name="A125933042J_Data">Data8!$CE$11:$CE$19</definedName>
    <definedName name="A125933042J_Latest">Data8!$CE$19</definedName>
    <definedName name="A125933046T">Data7!$C$1:$C$10,Data7!$C$11:$C$19</definedName>
    <definedName name="A125933046T_Data">Data7!$C$11:$C$19</definedName>
    <definedName name="A125933046T_Latest">Data7!$C$19</definedName>
    <definedName name="A125933050J">Data7!$EE$1:$EE$10,Data7!$EE$11:$EE$19</definedName>
    <definedName name="A125933050J_Data">Data7!$EE$11:$EE$19</definedName>
    <definedName name="A125933050J_Latest">Data7!$EE$19</definedName>
    <definedName name="A125933054T">Data7!$GS$1:$GS$10,Data7!$GS$11:$GS$19</definedName>
    <definedName name="A125933054T_Data">Data7!$GS$11:$GS$19</definedName>
    <definedName name="A125933054T_Latest">Data7!$GS$19</definedName>
    <definedName name="A125933058A">Data7!$HZ$1:$HZ$10,Data7!$HZ$11:$HZ$19</definedName>
    <definedName name="A125933058A_Data">Data7!$HZ$11:$HZ$19</definedName>
    <definedName name="A125933058A_Latest">Data7!$HZ$19</definedName>
    <definedName name="A125933062T">Data6!$HL$1:$HL$10,Data6!$HL$11:$HL$19</definedName>
    <definedName name="A125933062T_Data">Data6!$HL$11:$HL$19</definedName>
    <definedName name="A125933062T_Latest">Data6!$HL$19</definedName>
    <definedName name="A125933066A">Data7!$AJ$1:$AJ$10,Data7!$AJ$11:$AJ$19</definedName>
    <definedName name="A125933066A_Data">Data7!$AJ$11:$AJ$19</definedName>
    <definedName name="A125933066A_Latest">Data7!$AJ$19</definedName>
    <definedName name="A125933070T">Data6!$GH$1:$GH$10,Data6!$GH$11:$GH$19</definedName>
    <definedName name="A125933070T_Data">Data6!$GH$11:$GH$19</definedName>
    <definedName name="A125933070T_Latest">Data6!$GH$19</definedName>
    <definedName name="A125933074A">Data6!$FA$1:$FA$10,Data6!$FA$11:$FA$19</definedName>
    <definedName name="A125933074A_Data">Data6!$FA$11:$FA$19</definedName>
    <definedName name="A125933074A_Latest">Data6!$FA$19</definedName>
    <definedName name="A125933078K">Data7!$DA$1:$DA$10,Data7!$DA$11:$DA$19</definedName>
    <definedName name="A125933078K_Data">Data7!$DA$11:$DA$19</definedName>
    <definedName name="A125933078K_Latest">Data7!$DA$19</definedName>
    <definedName name="A125933082A">Data7!$BT$1:$BT$10,Data7!$BT$11:$BT$19</definedName>
    <definedName name="A125933082A_Data">Data7!$BT$11:$BT$19</definedName>
    <definedName name="A125933082A_Latest">Data7!$BT$19</definedName>
    <definedName name="A125933086K">Data7!$FO$1:$FO$10,Data7!$FO$11:$FO$19</definedName>
    <definedName name="A125933086K_Data">Data7!$FO$11:$FO$19</definedName>
    <definedName name="A125933086K_Latest">Data7!$FO$19</definedName>
    <definedName name="A125933090A">Data8!$T$1:$T$10,Data8!$T$11:$T$19</definedName>
    <definedName name="A125933090A_Data">Data8!$T$11:$T$19</definedName>
    <definedName name="A125933090A_Latest">Data8!$T$19</definedName>
    <definedName name="A125933094K">Data8!$BA$1:$BA$10,Data8!$BA$11:$BA$19</definedName>
    <definedName name="A125933094K_Data">Data8!$BA$11:$BA$19</definedName>
    <definedName name="A125933094K_Latest">Data8!$BA$19</definedName>
    <definedName name="A125933098V">Data8!$CH$1:$CH$10,Data8!$CH$11:$CH$19</definedName>
    <definedName name="A125933098V_Data">Data8!$CH$11:$CH$19</definedName>
    <definedName name="A125933098V_Latest">Data8!$CH$19</definedName>
    <definedName name="A125933102X">Data7!$F$1:$F$10,Data7!$F$11:$F$19</definedName>
    <definedName name="A125933102X_Data">Data7!$F$11:$F$19</definedName>
    <definedName name="A125933102X_Latest">Data7!$F$19</definedName>
    <definedName name="A125933106J">Data7!$EH$1:$EH$10,Data7!$EH$11:$EH$19</definedName>
    <definedName name="A125933106J_Data">Data7!$EH$11:$EH$19</definedName>
    <definedName name="A125933106J_Latest">Data7!$EH$19</definedName>
    <definedName name="A125933110X">Data7!$GV$1:$GV$10,Data7!$GV$11:$GV$19</definedName>
    <definedName name="A125933110X_Data">Data7!$GV$11:$GV$19</definedName>
    <definedName name="A125933110X_Latest">Data7!$GV$19</definedName>
    <definedName name="A125933114J">Data7!$IC$1:$IC$10,Data7!$IC$11:$IC$19</definedName>
    <definedName name="A125933114J_Data">Data7!$IC$11:$IC$19</definedName>
    <definedName name="A125933114J_Latest">Data7!$IC$19</definedName>
    <definedName name="A125933118T">Data6!$HO$1:$HO$10,Data6!$HO$11:$HO$19</definedName>
    <definedName name="A125933118T_Data">Data6!$HO$11:$HO$19</definedName>
    <definedName name="A125933118T_Latest">Data6!$HO$19</definedName>
    <definedName name="A125933122J">Data7!$AM$1:$AM$10,Data7!$AM$11:$AM$19</definedName>
    <definedName name="A125933122J_Data">Data7!$AM$11:$AM$19</definedName>
    <definedName name="A125933122J_Latest">Data7!$AM$19</definedName>
    <definedName name="A125933126T">Data6!$GK$1:$GK$10,Data6!$GK$11:$GK$19</definedName>
    <definedName name="A125933126T_Data">Data6!$GK$11:$GK$19</definedName>
    <definedName name="A125933126T_Latest">Data6!$GK$19</definedName>
    <definedName name="A125933130J">Data6!$FD$1:$FD$10,Data6!$FD$11:$FD$19</definedName>
    <definedName name="A125933130J_Data">Data6!$FD$11:$FD$19</definedName>
    <definedName name="A125933130J_Latest">Data6!$FD$19</definedName>
    <definedName name="A125933134T">Data7!$DD$1:$DD$10,Data7!$DD$11:$DD$19</definedName>
    <definedName name="A125933134T_Data">Data7!$DD$11:$DD$19</definedName>
    <definedName name="A125933134T_Latest">Data7!$DD$19</definedName>
    <definedName name="A125933138A">Data7!$BW$1:$BW$10,Data7!$BW$11:$BW$19</definedName>
    <definedName name="A125933138A_Data">Data7!$BW$11:$BW$19</definedName>
    <definedName name="A125933138A_Latest">Data7!$BW$19</definedName>
    <definedName name="A125933142T">Data7!$FR$1:$FR$10,Data7!$FR$11:$FR$19</definedName>
    <definedName name="A125933142T_Data">Data7!$FR$11:$FR$19</definedName>
    <definedName name="A125933142T_Latest">Data7!$FR$19</definedName>
    <definedName name="A125933146A">Data8!$W$1:$W$10,Data8!$W$11:$W$19</definedName>
    <definedName name="A125933146A_Data">Data8!$W$11:$W$19</definedName>
    <definedName name="A125933146A_Latest">Data8!$W$19</definedName>
    <definedName name="A125933150T">Data8!$BD$1:$BD$10,Data8!$BD$11:$BD$19</definedName>
    <definedName name="A125933150T_Data">Data8!$BD$11:$BD$19</definedName>
    <definedName name="A125933150T_Latest">Data8!$BD$19</definedName>
    <definedName name="A125933154A">Data8!$CK$1:$CK$10,Data8!$CK$11:$CK$19</definedName>
    <definedName name="A125933154A_Data">Data8!$CK$11:$CK$19</definedName>
    <definedName name="A125933154A_Latest">Data8!$CK$19</definedName>
    <definedName name="A125933158K">Data7!$I$1:$I$10,Data7!$I$11:$I$19</definedName>
    <definedName name="A125933158K_Data">Data7!$I$11:$I$19</definedName>
    <definedName name="A125933158K_Latest">Data7!$I$19</definedName>
    <definedName name="A125933162A">Data7!$EK$1:$EK$10,Data7!$EK$11:$EK$19</definedName>
    <definedName name="A125933162A_Data">Data7!$EK$11:$EK$19</definedName>
    <definedName name="A125933162A_Latest">Data7!$EK$19</definedName>
    <definedName name="A125933166K">Data7!$GY$1:$GY$10,Data7!$GY$11:$GY$19</definedName>
    <definedName name="A125933166K_Data">Data7!$GY$11:$GY$19</definedName>
    <definedName name="A125933166K_Latest">Data7!$GY$19</definedName>
    <definedName name="A125933170A">Data7!$IF$1:$IF$10,Data7!$IF$11:$IF$19</definedName>
    <definedName name="A125933170A_Data">Data7!$IF$11:$IF$19</definedName>
    <definedName name="A125933170A_Latest">Data7!$IF$19</definedName>
    <definedName name="A125933174K">Data6!$HR$1:$HR$10,Data6!$HR$11:$HR$19</definedName>
    <definedName name="A125933174K_Data">Data6!$HR$11:$HR$19</definedName>
    <definedName name="A125933174K_Latest">Data6!$HR$19</definedName>
    <definedName name="A125933178V">Data7!$AP$1:$AP$10,Data7!$AP$11:$AP$19</definedName>
    <definedName name="A125933178V_Data">Data7!$AP$11:$AP$19</definedName>
    <definedName name="A125933178V_Latest">Data7!$AP$19</definedName>
    <definedName name="A125933182K">Data6!$GT$1:$GT$10,Data6!$GT$11:$GT$19</definedName>
    <definedName name="A125933182K_Data">Data6!$GT$11:$GT$19</definedName>
    <definedName name="A125933182K_Latest">Data6!$GT$19</definedName>
    <definedName name="A125933186V">Data6!$FM$1:$FM$10,Data6!$FM$11:$FM$19</definedName>
    <definedName name="A125933186V_Data">Data6!$FM$11:$FM$19</definedName>
    <definedName name="A125933186V_Latest">Data6!$FM$19</definedName>
    <definedName name="A125933190K">Data7!$DM$1:$DM$10,Data7!$DM$11:$DM$19</definedName>
    <definedName name="A125933190K_Data">Data7!$DM$11:$DM$19</definedName>
    <definedName name="A125933190K_Latest">Data7!$DM$19</definedName>
    <definedName name="A125933194V">Data7!$CF$1:$CF$10,Data7!$CF$11:$CF$19</definedName>
    <definedName name="A125933194V_Data">Data7!$CF$11:$CF$19</definedName>
    <definedName name="A125933194V_Latest">Data7!$CF$19</definedName>
    <definedName name="A125933198C">Data7!$GA$1:$GA$10,Data7!$GA$11:$GA$19</definedName>
    <definedName name="A125933198C_Data">Data7!$GA$11:$GA$19</definedName>
    <definedName name="A125933198C_Latest">Data7!$GA$19</definedName>
    <definedName name="A125933202J">Data8!$AF$1:$AF$10,Data8!$AF$11:$AF$19</definedName>
    <definedName name="A125933202J_Data">Data8!$AF$11:$AF$19</definedName>
    <definedName name="A125933202J_Latest">Data8!$AF$19</definedName>
    <definedName name="A125933206T">Data8!$BM$1:$BM$10,Data8!$BM$11:$BM$19</definedName>
    <definedName name="A125933206T_Data">Data8!$BM$11:$BM$19</definedName>
    <definedName name="A125933206T_Latest">Data8!$BM$19</definedName>
    <definedName name="A125933210J">Data8!$CT$1:$CT$10,Data8!$CT$11:$CT$19</definedName>
    <definedName name="A125933210J_Data">Data8!$CT$11:$CT$19</definedName>
    <definedName name="A125933210J_Latest">Data8!$CT$19</definedName>
    <definedName name="A125933214T">Data7!$R$1:$R$10,Data7!$R$11:$R$19</definedName>
    <definedName name="A125933214T_Data">Data7!$R$11:$R$19</definedName>
    <definedName name="A125933214T_Latest">Data7!$R$19</definedName>
    <definedName name="A125933218A">Data7!$ET$1:$ET$10,Data7!$ET$11:$ET$19</definedName>
    <definedName name="A125933218A_Data">Data7!$ET$11:$ET$19</definedName>
    <definedName name="A125933218A_Latest">Data7!$ET$19</definedName>
    <definedName name="A125933222T">Data7!$HH$1:$HH$10,Data7!$HH$11:$HH$19</definedName>
    <definedName name="A125933222T_Data">Data7!$HH$11:$HH$19</definedName>
    <definedName name="A125933222T_Latest">Data7!$HH$19</definedName>
    <definedName name="A125933226A">Data7!$IO$1:$IO$10,Data7!$IO$11:$IO$19</definedName>
    <definedName name="A125933226A_Data">Data7!$IO$11:$IO$19</definedName>
    <definedName name="A125933226A_Latest">Data7!$IO$19</definedName>
    <definedName name="A125933230T">Data6!$IA$1:$IA$10,Data6!$IA$11:$IA$19</definedName>
    <definedName name="A125933230T_Data">Data6!$IA$11:$IA$19</definedName>
    <definedName name="A125933230T_Latest">Data6!$IA$19</definedName>
    <definedName name="A125933234A">Data7!$AY$1:$AY$10,Data7!$AY$11:$AY$19</definedName>
    <definedName name="A125933234A_Data">Data7!$AY$11:$AY$19</definedName>
    <definedName name="A125933234A_Latest">Data7!$AY$19</definedName>
    <definedName name="A125933238K">Data6!$FS$1:$FS$10,Data6!$FS$11:$FS$19</definedName>
    <definedName name="A125933238K_Data">Data6!$FS$11:$FS$19</definedName>
    <definedName name="A125933238K_Latest">Data6!$FS$19</definedName>
    <definedName name="A125933242A">Data6!$EL$1:$EL$10,Data6!$EL$11:$EL$19</definedName>
    <definedName name="A125933242A_Data">Data6!$EL$11:$EL$19</definedName>
    <definedName name="A125933242A_Latest">Data6!$EL$19</definedName>
    <definedName name="A125933246K">Data7!$CL$1:$CL$10,Data7!$CL$11:$CL$19</definedName>
    <definedName name="A125933246K_Data">Data7!$CL$11:$CL$19</definedName>
    <definedName name="A125933246K_Latest">Data7!$CL$19</definedName>
    <definedName name="A125933250A">Data7!$BE$1:$BE$10,Data7!$BE$11:$BE$19</definedName>
    <definedName name="A125933250A_Data">Data7!$BE$11:$BE$19</definedName>
    <definedName name="A125933250A_Latest">Data7!$BE$19</definedName>
    <definedName name="A125933254K">Data7!$EZ$1:$EZ$10,Data7!$EZ$11:$EZ$19</definedName>
    <definedName name="A125933254K_Data">Data7!$EZ$11:$EZ$19</definedName>
    <definedName name="A125933254K_Latest">Data7!$EZ$19</definedName>
    <definedName name="A125933258V">Data8!$E$1:$E$10,Data8!$E$11:$E$19</definedName>
    <definedName name="A125933258V_Data">Data8!$E$11:$E$19</definedName>
    <definedName name="A125933258V_Latest">Data8!$E$19</definedName>
    <definedName name="A125933262K">Data8!$AL$1:$AL$10,Data8!$AL$11:$AL$19</definedName>
    <definedName name="A125933262K_Data">Data8!$AL$11:$AL$19</definedName>
    <definedName name="A125933262K_Latest">Data8!$AL$19</definedName>
    <definedName name="A125933266V">Data8!$BS$1:$BS$10,Data8!$BS$11:$BS$19</definedName>
    <definedName name="A125933266V_Data">Data8!$BS$11:$BS$19</definedName>
    <definedName name="A125933266V_Latest">Data8!$BS$19</definedName>
    <definedName name="A125933270K">Data6!$IG$1:$IG$10,Data6!$IG$11:$IG$19</definedName>
    <definedName name="A125933270K_Data">Data6!$IG$11:$IG$19</definedName>
    <definedName name="A125933270K_Latest">Data6!$IG$19</definedName>
    <definedName name="A125933274V">Data7!$DS$1:$DS$10,Data7!$DS$11:$DS$19</definedName>
    <definedName name="A125933274V_Data">Data7!$DS$11:$DS$19</definedName>
    <definedName name="A125933274V_Latest">Data7!$DS$19</definedName>
    <definedName name="A125933278C">Data7!$GG$1:$GG$10,Data7!$GG$11:$GG$19</definedName>
    <definedName name="A125933278C_Data">Data7!$GG$11:$GG$19</definedName>
    <definedName name="A125933278C_Latest">Data7!$GG$19</definedName>
    <definedName name="A125933282V">Data7!$HN$1:$HN$10,Data7!$HN$11:$HN$19</definedName>
    <definedName name="A125933282V_Data">Data7!$HN$11:$HN$19</definedName>
    <definedName name="A125933282V_Latest">Data7!$HN$19</definedName>
    <definedName name="A125933286C">Data6!$GZ$1:$GZ$10,Data6!$GZ$11:$GZ$19</definedName>
    <definedName name="A125933286C_Data">Data6!$GZ$11:$GZ$19</definedName>
    <definedName name="A125933286C_Latest">Data6!$GZ$19</definedName>
    <definedName name="A125933290V">Data7!$X$1:$X$10,Data7!$X$11:$X$19</definedName>
    <definedName name="A125933290V_Data">Data7!$X$11:$X$19</definedName>
    <definedName name="A125933290V_Latest">Data7!$X$19</definedName>
    <definedName name="A125933294C">Data6!$FY$1:$FY$10,Data6!$FY$11:$FY$19</definedName>
    <definedName name="A125933294C_Data">Data6!$FY$11:$FY$19</definedName>
    <definedName name="A125933294C_Latest">Data6!$FY$19</definedName>
    <definedName name="A125933298L">Data6!$ER$1:$ER$10,Data6!$ER$11:$ER$19</definedName>
    <definedName name="A125933298L_Data">Data6!$ER$11:$ER$19</definedName>
    <definedName name="A125933298L_Latest">Data6!$ER$19</definedName>
    <definedName name="A125933302T">Data7!$CR$1:$CR$10,Data7!$CR$11:$CR$19</definedName>
    <definedName name="A125933302T_Data">Data7!$CR$11:$CR$19</definedName>
    <definedName name="A125933302T_Latest">Data7!$CR$19</definedName>
    <definedName name="A125933306A">Data7!$BK$1:$BK$10,Data7!$BK$11:$BK$19</definedName>
    <definedName name="A125933306A_Data">Data7!$BK$11:$BK$19</definedName>
    <definedName name="A125933306A_Latest">Data7!$BK$19</definedName>
    <definedName name="A125933310T">Data7!$FF$1:$FF$10,Data7!$FF$11:$FF$19</definedName>
    <definedName name="A125933310T_Data">Data7!$FF$11:$FF$19</definedName>
    <definedName name="A125933310T_Latest">Data7!$FF$19</definedName>
    <definedName name="A125933314A">Data8!$K$1:$K$10,Data8!$K$11:$K$19</definedName>
    <definedName name="A125933314A_Data">Data8!$K$11:$K$19</definedName>
    <definedName name="A125933314A_Latest">Data8!$K$19</definedName>
    <definedName name="A125933318K">Data8!$AR$1:$AR$10,Data8!$AR$11:$AR$19</definedName>
    <definedName name="A125933318K_Data">Data8!$AR$11:$AR$19</definedName>
    <definedName name="A125933318K_Latest">Data8!$AR$19</definedName>
    <definedName name="A125933322A">Data8!$BY$1:$BY$10,Data8!$BY$11:$BY$19</definedName>
    <definedName name="A125933322A_Data">Data8!$BY$11:$BY$19</definedName>
    <definedName name="A125933322A_Latest">Data8!$BY$19</definedName>
    <definedName name="A125933326K">Data6!$IM$1:$IM$10,Data6!$IM$11:$IM$19</definedName>
    <definedName name="A125933326K_Data">Data6!$IM$11:$IM$19</definedName>
    <definedName name="A125933326K_Latest">Data6!$IM$19</definedName>
    <definedName name="A125933330A">Data7!$DY$1:$DY$10,Data7!$DY$11:$DY$19</definedName>
    <definedName name="A125933330A_Data">Data7!$DY$11:$DY$19</definedName>
    <definedName name="A125933330A_Latest">Data7!$DY$19</definedName>
    <definedName name="A125933334K">Data7!$GM$1:$GM$10,Data7!$GM$11:$GM$19</definedName>
    <definedName name="A125933334K_Data">Data7!$GM$11:$GM$19</definedName>
    <definedName name="A125933334K_Latest">Data7!$GM$19</definedName>
    <definedName name="A125933338V">Data7!$HT$1:$HT$10,Data7!$HT$11:$HT$19</definedName>
    <definedName name="A125933338V_Data">Data7!$HT$11:$HT$19</definedName>
    <definedName name="A125933338V_Latest">Data7!$HT$19</definedName>
    <definedName name="A125933342K">Data6!$HF$1:$HF$10,Data6!$HF$11:$HF$19</definedName>
    <definedName name="A125933342K_Data">Data6!$HF$11:$HF$19</definedName>
    <definedName name="A125933342K_Latest">Data6!$HF$19</definedName>
    <definedName name="A125933346V">Data7!$AD$1:$AD$10,Data7!$AD$11:$AD$19</definedName>
    <definedName name="A125933346V_Data">Data7!$AD$11:$AD$19</definedName>
    <definedName name="A125933346V_Latest">Data7!$AD$19</definedName>
    <definedName name="A125933350K">Data6!$GB$1:$GB$10,Data6!$GB$11:$GB$19</definedName>
    <definedName name="A125933350K_Data">Data6!$GB$11:$GB$19</definedName>
    <definedName name="A125933350K_Latest">Data6!$GB$19</definedName>
    <definedName name="A125933354V">Data6!$EU$1:$EU$10,Data6!$EU$11:$EU$19</definedName>
    <definedName name="A125933354V_Data">Data6!$EU$11:$EU$19</definedName>
    <definedName name="A125933354V_Latest">Data6!$EU$19</definedName>
    <definedName name="A125933358C">Data7!$CU$1:$CU$10,Data7!$CU$11:$CU$19</definedName>
    <definedName name="A125933358C_Data">Data7!$CU$11:$CU$19</definedName>
    <definedName name="A125933358C_Latest">Data7!$CU$19</definedName>
    <definedName name="A125933362V">Data7!$BN$1:$BN$10,Data7!$BN$11:$BN$19</definedName>
    <definedName name="A125933362V_Data">Data7!$BN$11:$BN$19</definedName>
    <definedName name="A125933362V_Latest">Data7!$BN$19</definedName>
    <definedName name="A125933366C">Data7!$FI$1:$FI$10,Data7!$FI$11:$FI$19</definedName>
    <definedName name="A125933366C_Data">Data7!$FI$11:$FI$19</definedName>
    <definedName name="A125933366C_Latest">Data7!$FI$19</definedName>
    <definedName name="A125933370V">Data8!$N$1:$N$10,Data8!$N$11:$N$19</definedName>
    <definedName name="A125933370V_Data">Data8!$N$11:$N$19</definedName>
    <definedName name="A125933370V_Latest">Data8!$N$19</definedName>
    <definedName name="A125933374C">Data8!$AU$1:$AU$10,Data8!$AU$11:$AU$19</definedName>
    <definedName name="A125933374C_Data">Data8!$AU$11:$AU$19</definedName>
    <definedName name="A125933374C_Latest">Data8!$AU$19</definedName>
    <definedName name="A125933378L">Data8!$CB$1:$CB$10,Data8!$CB$11:$CB$19</definedName>
    <definedName name="A125933378L_Data">Data8!$CB$11:$CB$19</definedName>
    <definedName name="A125933378L_Latest">Data8!$CB$19</definedName>
    <definedName name="A125933382C">Data6!$IP$1:$IP$10,Data6!$IP$11:$IP$19</definedName>
    <definedName name="A125933382C_Data">Data6!$IP$11:$IP$19</definedName>
    <definedName name="A125933382C_Latest">Data6!$IP$19</definedName>
    <definedName name="A125933386L">Data7!$EB$1:$EB$10,Data7!$EB$11:$EB$19</definedName>
    <definedName name="A125933386L_Data">Data7!$EB$11:$EB$19</definedName>
    <definedName name="A125933386L_Latest">Data7!$EB$19</definedName>
    <definedName name="A125933390C">Data7!$GP$1:$GP$10,Data7!$GP$11:$GP$19</definedName>
    <definedName name="A125933390C_Data">Data7!$GP$11:$GP$19</definedName>
    <definedName name="A125933390C_Latest">Data7!$GP$19</definedName>
    <definedName name="A125933394L">Data7!$HW$1:$HW$10,Data7!$HW$11:$HW$19</definedName>
    <definedName name="A125933394L_Data">Data7!$HW$11:$HW$19</definedName>
    <definedName name="A125933394L_Latest">Data7!$HW$19</definedName>
    <definedName name="A125933398W">Data6!$HI$1:$HI$10,Data6!$HI$11:$HI$19</definedName>
    <definedName name="A125933398W_Data">Data6!$HI$11:$HI$19</definedName>
    <definedName name="A125933398W_Latest">Data6!$HI$19</definedName>
    <definedName name="A125933402A">Data7!$AG$1:$AG$10,Data7!$AG$11:$AG$19</definedName>
    <definedName name="A125933402A_Data">Data7!$AG$11:$AG$19</definedName>
    <definedName name="A125933402A_Latest">Data7!$AG$19</definedName>
    <definedName name="A125933406K">Data6!$GQ$1:$GQ$10,Data6!$GQ$11:$GQ$19</definedName>
    <definedName name="A125933406K_Data">Data6!$GQ$11:$GQ$19</definedName>
    <definedName name="A125933406K_Latest">Data6!$GQ$19</definedName>
    <definedName name="A125933410A">Data6!$FJ$1:$FJ$10,Data6!$FJ$11:$FJ$19</definedName>
    <definedName name="A125933410A_Data">Data6!$FJ$11:$FJ$19</definedName>
    <definedName name="A125933410A_Latest">Data6!$FJ$19</definedName>
    <definedName name="A125933414K">Data7!$DJ$1:$DJ$10,Data7!$DJ$11:$DJ$19</definedName>
    <definedName name="A125933414K_Data">Data7!$DJ$11:$DJ$19</definedName>
    <definedName name="A125933414K_Latest">Data7!$DJ$19</definedName>
    <definedName name="A125933418V">Data7!$CC$1:$CC$10,Data7!$CC$11:$CC$19</definedName>
    <definedName name="A125933418V_Data">Data7!$CC$11:$CC$19</definedName>
    <definedName name="A125933418V_Latest">Data7!$CC$19</definedName>
    <definedName name="A125933422K">Data7!$FX$1:$FX$10,Data7!$FX$11:$FX$19</definedName>
    <definedName name="A125933422K_Data">Data7!$FX$11:$FX$19</definedName>
    <definedName name="A125933422K_Latest">Data7!$FX$19</definedName>
    <definedName name="A125933426V">Data8!$AC$1:$AC$10,Data8!$AC$11:$AC$19</definedName>
    <definedName name="A125933426V_Data">Data8!$AC$11:$AC$19</definedName>
    <definedName name="A125933426V_Latest">Data8!$AC$19</definedName>
    <definedName name="A125933430K">Data8!$BJ$1:$BJ$10,Data8!$BJ$11:$BJ$19</definedName>
    <definedName name="A125933430K_Data">Data8!$BJ$11:$BJ$19</definedName>
    <definedName name="A125933430K_Latest">Data8!$BJ$19</definedName>
    <definedName name="A125933434V">Data8!$CQ$1:$CQ$10,Data8!$CQ$11:$CQ$19</definedName>
    <definedName name="A125933434V_Data">Data8!$CQ$11:$CQ$19</definedName>
    <definedName name="A125933434V_Latest">Data8!$CQ$19</definedName>
    <definedName name="A125933438C">Data7!$O$1:$O$10,Data7!$O$11:$O$19</definedName>
    <definedName name="A125933438C_Data">Data7!$O$11:$O$19</definedName>
    <definedName name="A125933438C_Latest">Data7!$O$19</definedName>
    <definedName name="A125933442V">Data7!$EQ$1:$EQ$10,Data7!$EQ$11:$EQ$19</definedName>
    <definedName name="A125933442V_Data">Data7!$EQ$11:$EQ$19</definedName>
    <definedName name="A125933442V_Latest">Data7!$EQ$19</definedName>
    <definedName name="A125933446C">Data7!$HE$1:$HE$10,Data7!$HE$11:$HE$19</definedName>
    <definedName name="A125933446C_Data">Data7!$HE$11:$HE$19</definedName>
    <definedName name="A125933446C_Latest">Data7!$HE$19</definedName>
    <definedName name="A125933450V">Data7!$IL$1:$IL$10,Data7!$IL$11:$IL$19</definedName>
    <definedName name="A125933450V_Data">Data7!$IL$11:$IL$19</definedName>
    <definedName name="A125933450V_Latest">Data7!$IL$19</definedName>
    <definedName name="A125933454C">Data6!$HX$1:$HX$10,Data6!$HX$11:$HX$19</definedName>
    <definedName name="A125933454C_Data">Data6!$HX$11:$HX$19</definedName>
    <definedName name="A125933454C_Latest">Data6!$HX$19</definedName>
    <definedName name="A125933458L">Data7!$AV$1:$AV$10,Data7!$AV$11:$AV$19</definedName>
    <definedName name="A125933458L_Data">Data7!$AV$11:$AV$19</definedName>
    <definedName name="A125933458L_Latest">Data7!$AV$19</definedName>
    <definedName name="A125933462C">Data6!$FP$1:$FP$10,Data6!$FP$11:$FP$19</definedName>
    <definedName name="A125933462C_Data">Data6!$FP$11:$FP$19</definedName>
    <definedName name="A125933462C_Latest">Data6!$FP$19</definedName>
    <definedName name="A125933466L">Data6!$EI$1:$EI$10,Data6!$EI$11:$EI$19</definedName>
    <definedName name="A125933466L_Data">Data6!$EI$11:$EI$19</definedName>
    <definedName name="A125933466L_Latest">Data6!$EI$19</definedName>
    <definedName name="A125933470C">Data7!$CI$1:$CI$10,Data7!$CI$11:$CI$19</definedName>
    <definedName name="A125933470C_Data">Data7!$CI$11:$CI$19</definedName>
    <definedName name="A125933470C_Latest">Data7!$CI$19</definedName>
    <definedName name="A125933474L">Data7!$BB$1:$BB$10,Data7!$BB$11:$BB$19</definedName>
    <definedName name="A125933474L_Data">Data7!$BB$11:$BB$19</definedName>
    <definedName name="A125933474L_Latest">Data7!$BB$19</definedName>
    <definedName name="A125933478W">Data7!$EW$1:$EW$10,Data7!$EW$11:$EW$19</definedName>
    <definedName name="A125933478W_Data">Data7!$EW$11:$EW$19</definedName>
    <definedName name="A125933478W_Latest">Data7!$EW$19</definedName>
    <definedName name="A125933482L">Data8!$B$1:$B$10,Data8!$B$11:$B$19</definedName>
    <definedName name="A125933482L_Data">Data8!$B$11:$B$19</definedName>
    <definedName name="A125933482L_Latest">Data8!$B$19</definedName>
    <definedName name="A125933486W">Data8!$AI$1:$AI$10,Data8!$AI$11:$AI$19</definedName>
    <definedName name="A125933486W_Data">Data8!$AI$11:$AI$19</definedName>
    <definedName name="A125933486W_Latest">Data8!$AI$19</definedName>
    <definedName name="A125933490L">Data8!$BP$1:$BP$10,Data8!$BP$11:$BP$19</definedName>
    <definedName name="A125933490L_Data">Data8!$BP$11:$BP$19</definedName>
    <definedName name="A125933490L_Latest">Data8!$BP$19</definedName>
    <definedName name="A125933494W">Data6!$ID$1:$ID$10,Data6!$ID$11:$ID$19</definedName>
    <definedName name="A125933494W_Data">Data6!$ID$11:$ID$19</definedName>
    <definedName name="A125933494W_Latest">Data6!$ID$19</definedName>
    <definedName name="A125933498F">Data7!$DP$1:$DP$10,Data7!$DP$11:$DP$19</definedName>
    <definedName name="A125933498F_Data">Data7!$DP$11:$DP$19</definedName>
    <definedName name="A125933498F_Latest">Data7!$DP$19</definedName>
    <definedName name="A125933502K">Data7!$GD$1:$GD$10,Data7!$GD$11:$GD$19</definedName>
    <definedName name="A125933502K_Data">Data7!$GD$11:$GD$19</definedName>
    <definedName name="A125933502K_Latest">Data7!$GD$19</definedName>
    <definedName name="A125933506V">Data7!$HK$1:$HK$10,Data7!$HK$11:$HK$19</definedName>
    <definedName name="A125933506V_Data">Data7!$HK$11:$HK$19</definedName>
    <definedName name="A125933506V_Latest">Data7!$HK$19</definedName>
    <definedName name="A125933510K">Data6!$GW$1:$GW$10,Data6!$GW$11:$GW$19</definedName>
    <definedName name="A125933510K_Data">Data6!$GW$11:$GW$19</definedName>
    <definedName name="A125933510K_Latest">Data6!$GW$19</definedName>
    <definedName name="A125933514V">Data7!$U$1:$U$10,Data7!$U$11:$U$19</definedName>
    <definedName name="A125933514V_Data">Data7!$U$11:$U$19</definedName>
    <definedName name="A125933514V_Latest">Data7!$U$19</definedName>
    <definedName name="A125938446V">Data8!$FB$1:$FB$10,Data8!$FB$11:$FB$19</definedName>
    <definedName name="A125938446V_Data">Data8!$FB$11:$FB$19</definedName>
    <definedName name="A125938446V_Latest">Data8!$FB$19</definedName>
    <definedName name="A125938450K">Data8!$DU$1:$DU$10,Data8!$DU$11:$DU$19</definedName>
    <definedName name="A125938450K_Data">Data8!$DU$11:$DU$19</definedName>
    <definedName name="A125938450K_Latest">Data8!$DU$19</definedName>
    <definedName name="A125938454V">Data9!$BU$1:$BU$10,Data9!$BU$11:$BU$19</definedName>
    <definedName name="A125938454V_Data">Data9!$BU$11:$BU$19</definedName>
    <definedName name="A125938454V_Latest">Data9!$BU$19</definedName>
    <definedName name="A125938458C">Data9!$AN$1:$AN$10,Data9!$AN$11:$AN$19</definedName>
    <definedName name="A125938458C_Data">Data9!$AN$11:$AN$19</definedName>
    <definedName name="A125938458C_Latest">Data9!$AN$19</definedName>
    <definedName name="A125938462V">Data9!$EI$1:$EI$10,Data9!$EI$11:$EI$19</definedName>
    <definedName name="A125938462V_Data">Data9!$EI$11:$EI$19</definedName>
    <definedName name="A125938462V_Latest">Data9!$EI$19</definedName>
    <definedName name="A125938466C">Data9!$ID$1:$ID$10,Data9!$ID$11:$ID$19</definedName>
    <definedName name="A125938466C_Data">Data9!$ID$11:$ID$19</definedName>
    <definedName name="A125938466C_Latest">Data9!$ID$19</definedName>
    <definedName name="A125938470V">Data10!$U$1:$U$10,Data10!$U$11:$U$19</definedName>
    <definedName name="A125938470V_Data">Data10!$U$11:$U$19</definedName>
    <definedName name="A125938470V_Latest">Data10!$U$19</definedName>
    <definedName name="A125938474C">Data10!$BB$1:$BB$10,Data10!$BB$11:$BB$19</definedName>
    <definedName name="A125938474C_Data">Data10!$BB$11:$BB$19</definedName>
    <definedName name="A125938474C_Latest">Data10!$BB$19</definedName>
    <definedName name="A125938478L">Data8!$HP$1:$HP$10,Data8!$HP$11:$HP$19</definedName>
    <definedName name="A125938478L_Data">Data8!$HP$11:$HP$19</definedName>
    <definedName name="A125938478L_Latest">Data8!$HP$19</definedName>
    <definedName name="A125938482C">Data9!$DB$1:$DB$10,Data9!$DB$11:$DB$19</definedName>
    <definedName name="A125938482C_Data">Data9!$DB$11:$DB$19</definedName>
    <definedName name="A125938482C_Latest">Data9!$DB$19</definedName>
    <definedName name="A125938486L">Data9!$FP$1:$FP$10,Data9!$FP$11:$FP$19</definedName>
    <definedName name="A125938486L_Data">Data9!$FP$11:$FP$19</definedName>
    <definedName name="A125938486L_Latest">Data9!$FP$19</definedName>
    <definedName name="A125938490C">Data9!$GW$1:$GW$10,Data9!$GW$11:$GW$19</definedName>
    <definedName name="A125938490C_Data">Data9!$GW$11:$GW$19</definedName>
    <definedName name="A125938490C_Latest">Data9!$GW$19</definedName>
    <definedName name="A125938494L">Data8!$GI$1:$GI$10,Data8!$GI$11:$GI$19</definedName>
    <definedName name="A125938494L_Data">Data8!$GI$11:$GI$19</definedName>
    <definedName name="A125938494L_Latest">Data8!$GI$19</definedName>
    <definedName name="A125938498W">Data9!$G$1:$G$10,Data9!$G$11:$G$19</definedName>
    <definedName name="A125938498W_Data">Data9!$G$11:$G$19</definedName>
    <definedName name="A125938498W_Latest">Data9!$G$19</definedName>
    <definedName name="A125938502A">Data8!$EJ$1:$EJ$10,Data8!$EJ$11:$EJ$19</definedName>
    <definedName name="A125938502A_Data">Data8!$EJ$11:$EJ$19</definedName>
    <definedName name="A125938502A_Latest">Data8!$EJ$19</definedName>
    <definedName name="A125938506K">Data8!$DC$1:$DC$10,Data8!$DC$11:$DC$19</definedName>
    <definedName name="A125938506K_Data">Data8!$DC$11:$DC$19</definedName>
    <definedName name="A125938506K_Latest">Data8!$DC$19</definedName>
    <definedName name="A125938510A">Data9!$BC$1:$BC$10,Data9!$BC$11:$BC$19</definedName>
    <definedName name="A125938510A_Data">Data9!$BC$11:$BC$19</definedName>
    <definedName name="A125938510A_Latest">Data9!$BC$19</definedName>
    <definedName name="A125938514K">Data9!$V$1:$V$10,Data9!$V$11:$V$19</definedName>
    <definedName name="A125938514K_Data">Data9!$V$11:$V$19</definedName>
    <definedName name="A125938514K_Latest">Data9!$V$19</definedName>
    <definedName name="A125938518V">Data9!$DQ$1:$DQ$10,Data9!$DQ$11:$DQ$19</definedName>
    <definedName name="A125938518V_Data">Data9!$DQ$11:$DQ$19</definedName>
    <definedName name="A125938518V_Latest">Data9!$DQ$19</definedName>
    <definedName name="A125938522K">Data9!$HL$1:$HL$10,Data9!$HL$11:$HL$19</definedName>
    <definedName name="A125938522K_Data">Data9!$HL$11:$HL$19</definedName>
    <definedName name="A125938522K_Latest">Data9!$HL$19</definedName>
    <definedName name="A125938526V">Data10!$C$1:$C$10,Data10!$C$11:$C$19</definedName>
    <definedName name="A125938526V_Data">Data10!$C$11:$C$19</definedName>
    <definedName name="A125938526V_Latest">Data10!$C$19</definedName>
    <definedName name="A125938530K">Data10!$AJ$1:$AJ$10,Data10!$AJ$11:$AJ$19</definedName>
    <definedName name="A125938530K_Data">Data10!$AJ$11:$AJ$19</definedName>
    <definedName name="A125938530K_Latest">Data10!$AJ$19</definedName>
    <definedName name="A125938534V">Data8!$GX$1:$GX$10,Data8!$GX$11:$GX$19</definedName>
    <definedName name="A125938534V_Data">Data8!$GX$11:$GX$19</definedName>
    <definedName name="A125938534V_Latest">Data8!$GX$19</definedName>
    <definedName name="A125938538C">Data9!$CJ$1:$CJ$10,Data9!$CJ$11:$CJ$19</definedName>
    <definedName name="A125938538C_Data">Data9!$CJ$11:$CJ$19</definedName>
    <definedName name="A125938538C_Latest">Data9!$CJ$19</definedName>
    <definedName name="A125938542V">Data9!$EX$1:$EX$10,Data9!$EX$11:$EX$19</definedName>
    <definedName name="A125938542V_Data">Data9!$EX$11:$EX$19</definedName>
    <definedName name="A125938542V_Latest">Data9!$EX$19</definedName>
    <definedName name="A125938546C">Data9!$GE$1:$GE$10,Data9!$GE$11:$GE$19</definedName>
    <definedName name="A125938546C_Data">Data9!$GE$11:$GE$19</definedName>
    <definedName name="A125938546C_Latest">Data9!$GE$19</definedName>
    <definedName name="A125938550V">Data8!$FQ$1:$FQ$10,Data8!$FQ$11:$FQ$19</definedName>
    <definedName name="A125938550V_Data">Data8!$FQ$11:$FQ$19</definedName>
    <definedName name="A125938550V_Latest">Data8!$FQ$19</definedName>
    <definedName name="A125938554C">Data8!$IE$1:$IE$10,Data8!$IE$11:$IE$19</definedName>
    <definedName name="A125938554C_Data">Data8!$IE$11:$IE$19</definedName>
    <definedName name="A125938554C_Latest">Data8!$IE$19</definedName>
    <definedName name="A125938558L">Data8!$ES$1:$ES$10,Data8!$ES$11:$ES$19</definedName>
    <definedName name="A125938558L_Data">Data8!$ES$11:$ES$19</definedName>
    <definedName name="A125938558L_Latest">Data8!$ES$19</definedName>
    <definedName name="A125938562C">Data8!$DL$1:$DL$10,Data8!$DL$11:$DL$19</definedName>
    <definedName name="A125938562C_Data">Data8!$DL$11:$DL$19</definedName>
    <definedName name="A125938562C_Latest">Data8!$DL$19</definedName>
    <definedName name="A125938566L">Data9!$BL$1:$BL$10,Data9!$BL$11:$BL$19</definedName>
    <definedName name="A125938566L_Data">Data9!$BL$11:$BL$19</definedName>
    <definedName name="A125938566L_Latest">Data9!$BL$19</definedName>
    <definedName name="A125938570C">Data9!$AE$1:$AE$10,Data9!$AE$11:$AE$19</definedName>
    <definedName name="A125938570C_Data">Data9!$AE$11:$AE$19</definedName>
    <definedName name="A125938570C_Latest">Data9!$AE$19</definedName>
    <definedName name="A125938574L">Data9!$DZ$1:$DZ$10,Data9!$DZ$11:$DZ$19</definedName>
    <definedName name="A125938574L_Data">Data9!$DZ$11:$DZ$19</definedName>
    <definedName name="A125938574L_Latest">Data9!$DZ$19</definedName>
    <definedName name="A125938578W">Data9!$HU$1:$HU$10,Data9!$HU$11:$HU$19</definedName>
    <definedName name="A125938578W_Data">Data9!$HU$11:$HU$19</definedName>
    <definedName name="A125938578W_Latest">Data9!$HU$19</definedName>
    <definedName name="A125938582L">Data10!$L$1:$L$10,Data10!$L$11:$L$19</definedName>
    <definedName name="A125938582L_Data">Data10!$L$11:$L$19</definedName>
    <definedName name="A125938582L_Latest">Data10!$L$19</definedName>
    <definedName name="A125938586W">Data10!$AS$1:$AS$10,Data10!$AS$11:$AS$19</definedName>
    <definedName name="A125938586W_Data">Data10!$AS$11:$AS$19</definedName>
    <definedName name="A125938586W_Latest">Data10!$AS$19</definedName>
    <definedName name="A125938590L">Data8!$HG$1:$HG$10,Data8!$HG$11:$HG$19</definedName>
    <definedName name="A125938590L_Data">Data8!$HG$11:$HG$19</definedName>
    <definedName name="A125938590L_Latest">Data8!$HG$19</definedName>
    <definedName name="A125938594W">Data9!$CS$1:$CS$10,Data9!$CS$11:$CS$19</definedName>
    <definedName name="A125938594W_Data">Data9!$CS$11:$CS$19</definedName>
    <definedName name="A125938594W_Latest">Data9!$CS$19</definedName>
    <definedName name="A125938598F">Data9!$FG$1:$FG$10,Data9!$FG$11:$FG$19</definedName>
    <definedName name="A125938598F_Data">Data9!$FG$11:$FG$19</definedName>
    <definedName name="A125938598F_Latest">Data9!$FG$19</definedName>
    <definedName name="A125938602K">Data9!$GN$1:$GN$10,Data9!$GN$11:$GN$19</definedName>
    <definedName name="A125938602K_Data">Data9!$GN$11:$GN$19</definedName>
    <definedName name="A125938602K_Latest">Data9!$GN$19</definedName>
    <definedName name="A125938606V">Data8!$FZ$1:$FZ$10,Data8!$FZ$11:$FZ$19</definedName>
    <definedName name="A125938606V_Data">Data8!$FZ$11:$FZ$19</definedName>
    <definedName name="A125938606V_Latest">Data8!$FZ$19</definedName>
    <definedName name="A125938610K">Data8!$IN$1:$IN$10,Data8!$IN$11:$IN$19</definedName>
    <definedName name="A125938610K_Data">Data8!$IN$11:$IN$19</definedName>
    <definedName name="A125938610K_Latest">Data8!$IN$19</definedName>
    <definedName name="A125938614V">Data8!$EV$1:$EV$10,Data8!$EV$11:$EV$19</definedName>
    <definedName name="A125938614V_Data">Data8!$EV$11:$EV$19</definedName>
    <definedName name="A125938614V_Latest">Data8!$EV$19</definedName>
    <definedName name="A125938618C">Data8!$DO$1:$DO$10,Data8!$DO$11:$DO$19</definedName>
    <definedName name="A125938618C_Data">Data8!$DO$11:$DO$19</definedName>
    <definedName name="A125938618C_Latest">Data8!$DO$19</definedName>
    <definedName name="A125938622V">Data9!$BO$1:$BO$10,Data9!$BO$11:$BO$19</definedName>
    <definedName name="A125938622V_Data">Data9!$BO$11:$BO$19</definedName>
    <definedName name="A125938622V_Latest">Data9!$BO$19</definedName>
    <definedName name="A125938626C">Data9!$AH$1:$AH$10,Data9!$AH$11:$AH$19</definedName>
    <definedName name="A125938626C_Data">Data9!$AH$11:$AH$19</definedName>
    <definedName name="A125938626C_Latest">Data9!$AH$19</definedName>
    <definedName name="A125938630V">Data9!$EC$1:$EC$10,Data9!$EC$11:$EC$19</definedName>
    <definedName name="A125938630V_Data">Data9!$EC$11:$EC$19</definedName>
    <definedName name="A125938630V_Latest">Data9!$EC$19</definedName>
    <definedName name="A125938634C">Data9!$HX$1:$HX$10,Data9!$HX$11:$HX$19</definedName>
    <definedName name="A125938634C_Data">Data9!$HX$11:$HX$19</definedName>
    <definedName name="A125938634C_Latest">Data9!$HX$19</definedName>
    <definedName name="A125938638L">Data10!$O$1:$O$10,Data10!$O$11:$O$19</definedName>
    <definedName name="A125938638L_Data">Data10!$O$11:$O$19</definedName>
    <definedName name="A125938638L_Latest">Data10!$O$19</definedName>
    <definedName name="A125938642C">Data10!$AV$1:$AV$10,Data10!$AV$11:$AV$19</definedName>
    <definedName name="A125938642C_Data">Data10!$AV$11:$AV$19</definedName>
    <definedName name="A125938642C_Latest">Data10!$AV$19</definedName>
    <definedName name="A125938646L">Data8!$HJ$1:$HJ$10,Data8!$HJ$11:$HJ$19</definedName>
    <definedName name="A125938646L_Data">Data8!$HJ$11:$HJ$19</definedName>
    <definedName name="A125938646L_Latest">Data8!$HJ$19</definedName>
    <definedName name="A125938650C">Data9!$CV$1:$CV$10,Data9!$CV$11:$CV$19</definedName>
    <definedName name="A125938650C_Data">Data9!$CV$11:$CV$19</definedName>
    <definedName name="A125938650C_Latest">Data9!$CV$19</definedName>
    <definedName name="A125938654L">Data9!$FJ$1:$FJ$10,Data9!$FJ$11:$FJ$19</definedName>
    <definedName name="A125938654L_Data">Data9!$FJ$11:$FJ$19</definedName>
    <definedName name="A125938654L_Latest">Data9!$FJ$19</definedName>
    <definedName name="A125938658W">Data9!$GQ$1:$GQ$10,Data9!$GQ$11:$GQ$19</definedName>
    <definedName name="A125938658W_Data">Data9!$GQ$11:$GQ$19</definedName>
    <definedName name="A125938658W_Latest">Data9!$GQ$19</definedName>
    <definedName name="A125938662L">Data8!$GC$1:$GC$10,Data8!$GC$11:$GC$19</definedName>
    <definedName name="A125938662L_Data">Data8!$GC$11:$GC$19</definedName>
    <definedName name="A125938662L_Latest">Data8!$GC$19</definedName>
    <definedName name="A125938666W">Data8!$IQ$1:$IQ$10,Data8!$IQ$11:$IQ$19</definedName>
    <definedName name="A125938666W_Data">Data8!$IQ$11:$IQ$19</definedName>
    <definedName name="A125938666W_Latest">Data8!$IQ$19</definedName>
    <definedName name="A125938670L">Data8!$EY$1:$EY$10,Data8!$EY$11:$EY$19</definedName>
    <definedName name="A125938670L_Data">Data8!$EY$11:$EY$19</definedName>
    <definedName name="A125938670L_Latest">Data8!$EY$19</definedName>
    <definedName name="A125938674W">Data8!$DR$1:$DR$10,Data8!$DR$11:$DR$19</definedName>
    <definedName name="A125938674W_Data">Data8!$DR$11:$DR$19</definedName>
    <definedName name="A125938674W_Latest">Data8!$DR$19</definedName>
    <definedName name="A125938678F">Data9!$BR$1:$BR$10,Data9!$BR$11:$BR$19</definedName>
    <definedName name="A125938678F_Data">Data9!$BR$11:$BR$19</definedName>
    <definedName name="A125938678F_Latest">Data9!$BR$19</definedName>
    <definedName name="A125938682W">Data9!$AK$1:$AK$10,Data9!$AK$11:$AK$19</definedName>
    <definedName name="A125938682W_Data">Data9!$AK$11:$AK$19</definedName>
    <definedName name="A125938682W_Latest">Data9!$AK$19</definedName>
    <definedName name="A125938686F">Data9!$EF$1:$EF$10,Data9!$EF$11:$EF$19</definedName>
    <definedName name="A125938686F_Data">Data9!$EF$11:$EF$19</definedName>
    <definedName name="A125938686F_Latest">Data9!$EF$19</definedName>
    <definedName name="A125938690W">Data9!$IA$1:$IA$10,Data9!$IA$11:$IA$19</definedName>
    <definedName name="A125938690W_Data">Data9!$IA$11:$IA$19</definedName>
    <definedName name="A125938690W_Latest">Data9!$IA$19</definedName>
    <definedName name="A125938694F">Data10!$R$1:$R$10,Data10!$R$11:$R$19</definedName>
    <definedName name="A125938694F_Data">Data10!$R$11:$R$19</definedName>
    <definedName name="A125938694F_Latest">Data10!$R$19</definedName>
    <definedName name="A125938698R">Data10!$AY$1:$AY$10,Data10!$AY$11:$AY$19</definedName>
    <definedName name="A125938698R_Data">Data10!$AY$11:$AY$19</definedName>
    <definedName name="A125938698R_Latest">Data10!$AY$19</definedName>
    <definedName name="A125938702V">Data8!$HM$1:$HM$10,Data8!$HM$11:$HM$19</definedName>
    <definedName name="A125938702V_Data">Data8!$HM$11:$HM$19</definedName>
    <definedName name="A125938702V_Latest">Data8!$HM$19</definedName>
    <definedName name="A125938706C">Data9!$CY$1:$CY$10,Data9!$CY$11:$CY$19</definedName>
    <definedName name="A125938706C_Data">Data9!$CY$11:$CY$19</definedName>
    <definedName name="A125938706C_Latest">Data9!$CY$19</definedName>
    <definedName name="A125938710V">Data9!$FM$1:$FM$10,Data9!$FM$11:$FM$19</definedName>
    <definedName name="A125938710V_Data">Data9!$FM$11:$FM$19</definedName>
    <definedName name="A125938710V_Latest">Data9!$FM$19</definedName>
    <definedName name="A125938714C">Data9!$GT$1:$GT$10,Data9!$GT$11:$GT$19</definedName>
    <definedName name="A125938714C_Data">Data9!$GT$11:$GT$19</definedName>
    <definedName name="A125938714C_Latest">Data9!$GT$19</definedName>
    <definedName name="A125938718L">Data8!$GF$1:$GF$10,Data8!$GF$11:$GF$19</definedName>
    <definedName name="A125938718L_Data">Data8!$GF$11:$GF$19</definedName>
    <definedName name="A125938718L_Latest">Data8!$GF$19</definedName>
    <definedName name="A125938722C">Data9!$D$1:$D$10,Data9!$D$11:$D$19</definedName>
    <definedName name="A125938722C_Data">Data9!$D$11:$D$19</definedName>
    <definedName name="A125938722C_Latest">Data9!$D$19</definedName>
    <definedName name="A125938726L">Data8!$FH$1:$FH$10,Data8!$FH$11:$FH$19</definedName>
    <definedName name="A125938726L_Data">Data8!$FH$11:$FH$19</definedName>
    <definedName name="A125938726L_Latest">Data8!$FH$19</definedName>
    <definedName name="A125938730C">Data8!$EA$1:$EA$10,Data8!$EA$11:$EA$19</definedName>
    <definedName name="A125938730C_Data">Data8!$EA$11:$EA$19</definedName>
    <definedName name="A125938730C_Latest">Data8!$EA$19</definedName>
    <definedName name="A125938734L">Data9!$CA$1:$CA$10,Data9!$CA$11:$CA$19</definedName>
    <definedName name="A125938734L_Data">Data9!$CA$11:$CA$19</definedName>
    <definedName name="A125938734L_Latest">Data9!$CA$19</definedName>
    <definedName name="A125938738W">Data9!$AT$1:$AT$10,Data9!$AT$11:$AT$19</definedName>
    <definedName name="A125938738W_Data">Data9!$AT$11:$AT$19</definedName>
    <definedName name="A125938738W_Latest">Data9!$AT$19</definedName>
    <definedName name="A125938742L">Data9!$EO$1:$EO$10,Data9!$EO$11:$EO$19</definedName>
    <definedName name="A125938742L_Data">Data9!$EO$11:$EO$19</definedName>
    <definedName name="A125938742L_Latest">Data9!$EO$19</definedName>
    <definedName name="A125938746W">Data9!$IJ$1:$IJ$10,Data9!$IJ$11:$IJ$19</definedName>
    <definedName name="A125938746W_Data">Data9!$IJ$11:$IJ$19</definedName>
    <definedName name="A125938746W_Latest">Data9!$IJ$19</definedName>
    <definedName name="A125938750L">Data10!$AA$1:$AA$10,Data10!$AA$11:$AA$19</definedName>
    <definedName name="A125938750L_Data">Data10!$AA$11:$AA$19</definedName>
    <definedName name="A125938750L_Latest">Data10!$AA$19</definedName>
    <definedName name="A125938754W">Data10!$BH$1:$BH$10,Data10!$BH$11:$BH$19</definedName>
    <definedName name="A125938754W_Data">Data10!$BH$11:$BH$19</definedName>
    <definedName name="A125938754W_Latest">Data10!$BH$19</definedName>
    <definedName name="A125938758F">Data8!$HV$1:$HV$10,Data8!$HV$11:$HV$19</definedName>
    <definedName name="A125938758F_Data">Data8!$HV$11:$HV$19</definedName>
    <definedName name="A125938758F_Latest">Data8!$HV$19</definedName>
    <definedName name="A125938762W">Data9!$DH$1:$DH$10,Data9!$DH$11:$DH$19</definedName>
    <definedName name="A125938762W_Data">Data9!$DH$11:$DH$19</definedName>
    <definedName name="A125938762W_Latest">Data9!$DH$19</definedName>
    <definedName name="A125938766F">Data9!$FV$1:$FV$10,Data9!$FV$11:$FV$19</definedName>
    <definedName name="A125938766F_Data">Data9!$FV$11:$FV$19</definedName>
    <definedName name="A125938766F_Latest">Data9!$FV$19</definedName>
    <definedName name="A125938770W">Data9!$HC$1:$HC$10,Data9!$HC$11:$HC$19</definedName>
    <definedName name="A125938770W_Data">Data9!$HC$11:$HC$19</definedName>
    <definedName name="A125938770W_Latest">Data9!$HC$19</definedName>
    <definedName name="A125938774F">Data8!$GO$1:$GO$10,Data8!$GO$11:$GO$19</definedName>
    <definedName name="A125938774F_Data">Data8!$GO$11:$GO$19</definedName>
    <definedName name="A125938774F_Latest">Data8!$GO$19</definedName>
    <definedName name="A125938778R">Data9!$M$1:$M$10,Data9!$M$11:$M$19</definedName>
    <definedName name="A125938778R_Data">Data9!$M$11:$M$19</definedName>
    <definedName name="A125938778R_Latest">Data9!$M$19</definedName>
    <definedName name="A125938782F">Data8!$EG$1:$EG$10,Data8!$EG$11:$EG$19</definedName>
    <definedName name="A125938782F_Data">Data8!$EG$11:$EG$19</definedName>
    <definedName name="A125938782F_Latest">Data8!$EG$19</definedName>
    <definedName name="A125938786R">Data8!$CZ$1:$CZ$10,Data8!$CZ$11:$CZ$19</definedName>
    <definedName name="A125938786R_Data">Data8!$CZ$11:$CZ$19</definedName>
    <definedName name="A125938786R_Latest">Data8!$CZ$19</definedName>
    <definedName name="A125938790F">Data9!$AZ$1:$AZ$10,Data9!$AZ$11:$AZ$19</definedName>
    <definedName name="A125938790F_Data">Data9!$AZ$11:$AZ$19</definedName>
    <definedName name="A125938790F_Latest">Data9!$AZ$19</definedName>
    <definedName name="A125938794R">Data9!$S$1:$S$10,Data9!$S$11:$S$19</definedName>
    <definedName name="A125938794R_Data">Data9!$S$11:$S$19</definedName>
    <definedName name="A125938794R_Latest">Data9!$S$19</definedName>
    <definedName name="A125938798X">Data9!$DN$1:$DN$10,Data9!$DN$11:$DN$19</definedName>
    <definedName name="A125938798X_Data">Data9!$DN$11:$DN$19</definedName>
    <definedName name="A125938798X_Latest">Data9!$DN$19</definedName>
    <definedName name="A125938802C">Data9!$HI$1:$HI$10,Data9!$HI$11:$HI$19</definedName>
    <definedName name="A125938802C_Data">Data9!$HI$11:$HI$19</definedName>
    <definedName name="A125938802C_Latest">Data9!$HI$19</definedName>
    <definedName name="A125938806L">Data9!$IP$1:$IP$10,Data9!$IP$11:$IP$19</definedName>
    <definedName name="A125938806L_Data">Data9!$IP$11:$IP$19</definedName>
    <definedName name="A125938806L_Latest">Data9!$IP$19</definedName>
    <definedName name="A125938810C">Data10!$AG$1:$AG$10,Data10!$AG$11:$AG$19</definedName>
    <definedName name="A125938810C_Data">Data10!$AG$11:$AG$19</definedName>
    <definedName name="A125938810C_Latest">Data10!$AG$19</definedName>
    <definedName name="A125938814L">Data8!$GU$1:$GU$10,Data8!$GU$11:$GU$19</definedName>
    <definedName name="A125938814L_Data">Data8!$GU$11:$GU$19</definedName>
    <definedName name="A125938814L_Latest">Data8!$GU$19</definedName>
    <definedName name="A125938818W">Data9!$CG$1:$CG$10,Data9!$CG$11:$CG$19</definedName>
    <definedName name="A125938818W_Data">Data9!$CG$11:$CG$19</definedName>
    <definedName name="A125938818W_Latest">Data9!$CG$19</definedName>
    <definedName name="A125938822L">Data9!$EU$1:$EU$10,Data9!$EU$11:$EU$19</definedName>
    <definedName name="A125938822L_Data">Data9!$EU$11:$EU$19</definedName>
    <definedName name="A125938822L_Latest">Data9!$EU$19</definedName>
    <definedName name="A125938826W">Data9!$GB$1:$GB$10,Data9!$GB$11:$GB$19</definedName>
    <definedName name="A125938826W_Data">Data9!$GB$11:$GB$19</definedName>
    <definedName name="A125938826W_Latest">Data9!$GB$19</definedName>
    <definedName name="A125938830L">Data8!$FN$1:$FN$10,Data8!$FN$11:$FN$19</definedName>
    <definedName name="A125938830L_Data">Data8!$FN$11:$FN$19</definedName>
    <definedName name="A125938830L_Latest">Data8!$FN$19</definedName>
    <definedName name="A125938834W">Data8!$IB$1:$IB$10,Data8!$IB$11:$IB$19</definedName>
    <definedName name="A125938834W_Data">Data8!$IB$11:$IB$19</definedName>
    <definedName name="A125938834W_Latest">Data8!$IB$19</definedName>
    <definedName name="A125938838F">Data8!$EM$1:$EM$10,Data8!$EM$11:$EM$19</definedName>
    <definedName name="A125938838F_Data">Data8!$EM$11:$EM$19</definedName>
    <definedName name="A125938838F_Latest">Data8!$EM$19</definedName>
    <definedName name="A125938842W">Data8!$DF$1:$DF$10,Data8!$DF$11:$DF$19</definedName>
    <definedName name="A125938842W_Data">Data8!$DF$11:$DF$19</definedName>
    <definedName name="A125938842W_Latest">Data8!$DF$19</definedName>
    <definedName name="A125938846F">Data9!$BF$1:$BF$10,Data9!$BF$11:$BF$19</definedName>
    <definedName name="A125938846F_Data">Data9!$BF$11:$BF$19</definedName>
    <definedName name="A125938846F_Latest">Data9!$BF$19</definedName>
    <definedName name="A125938850W">Data9!$Y$1:$Y$10,Data9!$Y$11:$Y$19</definedName>
    <definedName name="A125938850W_Data">Data9!$Y$11:$Y$19</definedName>
    <definedName name="A125938850W_Latest">Data9!$Y$19</definedName>
    <definedName name="A125938854F">Data9!$DT$1:$DT$10,Data9!$DT$11:$DT$19</definedName>
    <definedName name="A125938854F_Data">Data9!$DT$11:$DT$19</definedName>
    <definedName name="A125938854F_Latest">Data9!$DT$19</definedName>
    <definedName name="A125938858R">Data9!$HO$1:$HO$10,Data9!$HO$11:$HO$19</definedName>
    <definedName name="A125938858R_Data">Data9!$HO$11:$HO$19</definedName>
    <definedName name="A125938858R_Latest">Data9!$HO$19</definedName>
    <definedName name="A125938862F">Data10!$F$1:$F$10,Data10!$F$11:$F$19</definedName>
    <definedName name="A125938862F_Data">Data10!$F$11:$F$19</definedName>
    <definedName name="A125938862F_Latest">Data10!$F$19</definedName>
    <definedName name="A125938866R">Data10!$AM$1:$AM$10,Data10!$AM$11:$AM$19</definedName>
    <definedName name="A125938866R_Data">Data10!$AM$11:$AM$19</definedName>
    <definedName name="A125938866R_Latest">Data10!$AM$19</definedName>
    <definedName name="A125938870F">Data8!$HA$1:$HA$10,Data8!$HA$11:$HA$19</definedName>
    <definedName name="A125938870F_Data">Data8!$HA$11:$HA$19</definedName>
    <definedName name="A125938870F_Latest">Data8!$HA$19</definedName>
    <definedName name="A125938874R">Data9!$CM$1:$CM$10,Data9!$CM$11:$CM$19</definedName>
    <definedName name="A125938874R_Data">Data9!$CM$11:$CM$19</definedName>
    <definedName name="A125938874R_Latest">Data9!$CM$19</definedName>
    <definedName name="A125938878X">Data9!$FA$1:$FA$10,Data9!$FA$11:$FA$19</definedName>
    <definedName name="A125938878X_Data">Data9!$FA$11:$FA$19</definedName>
    <definedName name="A125938878X_Latest">Data9!$FA$19</definedName>
    <definedName name="A125938882R">Data9!$GH$1:$GH$10,Data9!$GH$11:$GH$19</definedName>
    <definedName name="A125938882R_Data">Data9!$GH$11:$GH$19</definedName>
    <definedName name="A125938882R_Latest">Data9!$GH$19</definedName>
    <definedName name="A125938886X">Data8!$FT$1:$FT$10,Data8!$FT$11:$FT$19</definedName>
    <definedName name="A125938886X_Data">Data8!$FT$11:$FT$19</definedName>
    <definedName name="A125938886X_Latest">Data8!$FT$19</definedName>
    <definedName name="A125938890R">Data8!$IH$1:$IH$10,Data8!$IH$11:$IH$19</definedName>
    <definedName name="A125938890R_Data">Data8!$IH$11:$IH$19</definedName>
    <definedName name="A125938890R_Latest">Data8!$IH$19</definedName>
    <definedName name="A125938894X">Data8!$EP$1:$EP$10,Data8!$EP$11:$EP$19</definedName>
    <definedName name="A125938894X_Data">Data8!$EP$11:$EP$19</definedName>
    <definedName name="A125938894X_Latest">Data8!$EP$19</definedName>
    <definedName name="A125938898J">Data8!$DI$1:$DI$10,Data8!$DI$11:$DI$19</definedName>
    <definedName name="A125938898J_Data">Data8!$DI$11:$DI$19</definedName>
    <definedName name="A125938898J_Latest">Data8!$DI$19</definedName>
    <definedName name="A125938902L">Data9!$BI$1:$BI$10,Data9!$BI$11:$BI$19</definedName>
    <definedName name="A125938902L_Data">Data9!$BI$11:$BI$19</definedName>
    <definedName name="A125938902L_Latest">Data9!$BI$19</definedName>
    <definedName name="A125938906W">Data9!$AB$1:$AB$10,Data9!$AB$11:$AB$19</definedName>
    <definedName name="A125938906W_Data">Data9!$AB$11:$AB$19</definedName>
    <definedName name="A125938906W_Latest">Data9!$AB$19</definedName>
    <definedName name="A125938910L">Data9!$DW$1:$DW$10,Data9!$DW$11:$DW$19</definedName>
    <definedName name="A125938910L_Data">Data9!$DW$11:$DW$19</definedName>
    <definedName name="A125938910L_Latest">Data9!$DW$19</definedName>
    <definedName name="A125938914W">Data9!$HR$1:$HR$10,Data9!$HR$11:$HR$19</definedName>
    <definedName name="A125938914W_Data">Data9!$HR$11:$HR$19</definedName>
    <definedName name="A125938914W_Latest">Data9!$HR$19</definedName>
    <definedName name="A125938918F">Data10!$I$1:$I$10,Data10!$I$11:$I$19</definedName>
    <definedName name="A125938918F_Data">Data10!$I$11:$I$19</definedName>
    <definedName name="A125938918F_Latest">Data10!$I$19</definedName>
    <definedName name="A125938922W">Data10!$AP$1:$AP$10,Data10!$AP$11:$AP$19</definedName>
    <definedName name="A125938922W_Data">Data10!$AP$11:$AP$19</definedName>
    <definedName name="A125938922W_Latest">Data10!$AP$19</definedName>
    <definedName name="A125938926F">Data8!$HD$1:$HD$10,Data8!$HD$11:$HD$19</definedName>
    <definedName name="A125938926F_Data">Data8!$HD$11:$HD$19</definedName>
    <definedName name="A125938926F_Latest">Data8!$HD$19</definedName>
    <definedName name="A125938930W">Data9!$CP$1:$CP$10,Data9!$CP$11:$CP$19</definedName>
    <definedName name="A125938930W_Data">Data9!$CP$11:$CP$19</definedName>
    <definedName name="A125938930W_Latest">Data9!$CP$19</definedName>
    <definedName name="A125938934F">Data9!$FD$1:$FD$10,Data9!$FD$11:$FD$19</definedName>
    <definedName name="A125938934F_Data">Data9!$FD$11:$FD$19</definedName>
    <definedName name="A125938934F_Latest">Data9!$FD$19</definedName>
    <definedName name="A125938938R">Data9!$GK$1:$GK$10,Data9!$GK$11:$GK$19</definedName>
    <definedName name="A125938938R_Data">Data9!$GK$11:$GK$19</definedName>
    <definedName name="A125938938R_Latest">Data9!$GK$19</definedName>
    <definedName name="A125938942F">Data8!$FW$1:$FW$10,Data8!$FW$11:$FW$19</definedName>
    <definedName name="A125938942F_Data">Data8!$FW$11:$FW$19</definedName>
    <definedName name="A125938942F_Latest">Data8!$FW$19</definedName>
    <definedName name="A125938946R">Data8!$IK$1:$IK$10,Data8!$IK$11:$IK$19</definedName>
    <definedName name="A125938946R_Data">Data8!$IK$11:$IK$19</definedName>
    <definedName name="A125938946R_Latest">Data8!$IK$19</definedName>
    <definedName name="A125938950F">Data8!$FE$1:$FE$10,Data8!$FE$11:$FE$19</definedName>
    <definedName name="A125938950F_Data">Data8!$FE$11:$FE$19</definedName>
    <definedName name="A125938950F_Latest">Data8!$FE$19</definedName>
    <definedName name="A125938954R">Data8!$DX$1:$DX$10,Data8!$DX$11:$DX$19</definedName>
    <definedName name="A125938954R_Data">Data8!$DX$11:$DX$19</definedName>
    <definedName name="A125938954R_Latest">Data8!$DX$19</definedName>
    <definedName name="A125938958X">Data9!$BX$1:$BX$10,Data9!$BX$11:$BX$19</definedName>
    <definedName name="A125938958X_Data">Data9!$BX$11:$BX$19</definedName>
    <definedName name="A125938958X_Latest">Data9!$BX$19</definedName>
    <definedName name="A125938962R">Data9!$AQ$1:$AQ$10,Data9!$AQ$11:$AQ$19</definedName>
    <definedName name="A125938962R_Data">Data9!$AQ$11:$AQ$19</definedName>
    <definedName name="A125938962R_Latest">Data9!$AQ$19</definedName>
    <definedName name="A125938966X">Data9!$EL$1:$EL$10,Data9!$EL$11:$EL$19</definedName>
    <definedName name="A125938966X_Data">Data9!$EL$11:$EL$19</definedName>
    <definedName name="A125938966X_Latest">Data9!$EL$19</definedName>
    <definedName name="A125938970R">Data9!$IG$1:$IG$10,Data9!$IG$11:$IG$19</definedName>
    <definedName name="A125938970R_Data">Data9!$IG$11:$IG$19</definedName>
    <definedName name="A125938970R_Latest">Data9!$IG$19</definedName>
    <definedName name="A125938974X">Data10!$X$1:$X$10,Data10!$X$11:$X$19</definedName>
    <definedName name="A125938974X_Data">Data10!$X$11:$X$19</definedName>
    <definedName name="A125938974X_Latest">Data10!$X$19</definedName>
    <definedName name="A125938978J">Data10!$BE$1:$BE$10,Data10!$BE$11:$BE$19</definedName>
    <definedName name="A125938978J_Data">Data10!$BE$11:$BE$19</definedName>
    <definedName name="A125938978J_Latest">Data10!$BE$19</definedName>
    <definedName name="A125938982X">Data8!$HS$1:$HS$10,Data8!$HS$11:$HS$19</definedName>
    <definedName name="A125938982X_Data">Data8!$HS$11:$HS$19</definedName>
    <definedName name="A125938982X_Latest">Data8!$HS$19</definedName>
    <definedName name="A125938986J">Data9!$DE$1:$DE$10,Data9!$DE$11:$DE$19</definedName>
    <definedName name="A125938986J_Data">Data9!$DE$11:$DE$19</definedName>
    <definedName name="A125938986J_Latest">Data9!$DE$19</definedName>
    <definedName name="A125938990X">Data9!$FS$1:$FS$10,Data9!$FS$11:$FS$19</definedName>
    <definedName name="A125938990X_Data">Data9!$FS$11:$FS$19</definedName>
    <definedName name="A125938990X_Latest">Data9!$FS$19</definedName>
    <definedName name="A125938994J">Data9!$GZ$1:$GZ$10,Data9!$GZ$11:$GZ$19</definedName>
    <definedName name="A125938994J_Data">Data9!$GZ$11:$GZ$19</definedName>
    <definedName name="A125938994J_Latest">Data9!$GZ$19</definedName>
    <definedName name="A125938998T">Data8!$GL$1:$GL$10,Data8!$GL$11:$GL$19</definedName>
    <definedName name="A125938998T_Data">Data8!$GL$11:$GL$19</definedName>
    <definedName name="A125938998T_Latest">Data8!$GL$19</definedName>
    <definedName name="A125939002X">Data9!$J$1:$J$10,Data9!$J$11:$J$19</definedName>
    <definedName name="A125939002X_Data">Data9!$J$11:$J$19</definedName>
    <definedName name="A125939002X_Latest">Data9!$J$19</definedName>
    <definedName name="A125939006J">Data8!$ED$1:$ED$10,Data8!$ED$11:$ED$19</definedName>
    <definedName name="A125939006J_Data">Data8!$ED$11:$ED$19</definedName>
    <definedName name="A125939006J_Latest">Data8!$ED$19</definedName>
    <definedName name="A125939010X">Data8!$CW$1:$CW$10,Data8!$CW$11:$CW$19</definedName>
    <definedName name="A125939010X_Data">Data8!$CW$11:$CW$19</definedName>
    <definedName name="A125939010X_Latest">Data8!$CW$19</definedName>
    <definedName name="A125939014J">Data9!$AW$1:$AW$10,Data9!$AW$11:$AW$19</definedName>
    <definedName name="A125939014J_Data">Data9!$AW$11:$AW$19</definedName>
    <definedName name="A125939014J_Latest">Data9!$AW$19</definedName>
    <definedName name="A125939018T">Data9!$P$1:$P$10,Data9!$P$11:$P$19</definedName>
    <definedName name="A125939018T_Data">Data9!$P$11:$P$19</definedName>
    <definedName name="A125939018T_Latest">Data9!$P$19</definedName>
    <definedName name="A125939022J">Data9!$DK$1:$DK$10,Data9!$DK$11:$DK$19</definedName>
    <definedName name="A125939022J_Data">Data9!$DK$11:$DK$19</definedName>
    <definedName name="A125939022J_Latest">Data9!$DK$19</definedName>
    <definedName name="A125939026T">Data9!$HF$1:$HF$10,Data9!$HF$11:$HF$19</definedName>
    <definedName name="A125939026T_Data">Data9!$HF$11:$HF$19</definedName>
    <definedName name="A125939026T_Latest">Data9!$HF$19</definedName>
    <definedName name="A125939030J">Data9!$IM$1:$IM$10,Data9!$IM$11:$IM$19</definedName>
    <definedName name="A125939030J_Data">Data9!$IM$11:$IM$19</definedName>
    <definedName name="A125939030J_Latest">Data9!$IM$19</definedName>
    <definedName name="A125939034T">Data10!$AD$1:$AD$10,Data10!$AD$11:$AD$19</definedName>
    <definedName name="A125939034T_Data">Data10!$AD$11:$AD$19</definedName>
    <definedName name="A125939034T_Latest">Data10!$AD$19</definedName>
    <definedName name="A125939038A">Data8!$GR$1:$GR$10,Data8!$GR$11:$GR$19</definedName>
    <definedName name="A125939038A_Data">Data8!$GR$11:$GR$19</definedName>
    <definedName name="A125939038A_Latest">Data8!$GR$19</definedName>
    <definedName name="A125939042T">Data9!$CD$1:$CD$10,Data9!$CD$11:$CD$19</definedName>
    <definedName name="A125939042T_Data">Data9!$CD$11:$CD$19</definedName>
    <definedName name="A125939042T_Latest">Data9!$CD$19</definedName>
    <definedName name="A125939046A">Data9!$ER$1:$ER$10,Data9!$ER$11:$ER$19</definedName>
    <definedName name="A125939046A_Data">Data9!$ER$11:$ER$19</definedName>
    <definedName name="A125939046A_Latest">Data9!$ER$19</definedName>
    <definedName name="A125939050T">Data9!$FY$1:$FY$10,Data9!$FY$11:$FY$19</definedName>
    <definedName name="A125939050T_Data">Data9!$FY$11:$FY$19</definedName>
    <definedName name="A125939050T_Latest">Data9!$FY$19</definedName>
    <definedName name="A125939054A">Data8!$FK$1:$FK$10,Data8!$FK$11:$FK$19</definedName>
    <definedName name="A125939054A_Data">Data8!$FK$11:$FK$19</definedName>
    <definedName name="A125939054A_Latest">Data8!$FK$19</definedName>
    <definedName name="A125939058K">Data8!$HY$1:$HY$10,Data8!$HY$11:$HY$19</definedName>
    <definedName name="A125939058K_Data">Data8!$HY$11:$HY$19</definedName>
    <definedName name="A125939058K_Latest">Data8!$HY$19</definedName>
    <definedName name="Date_Range">Data1!$A$2:$A$10,Data1!$A$11:$A$19</definedName>
    <definedName name="Date_Range_Data">Data1!$A$11:$A$19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Y116" i="31" l="1"/>
  <c r="DX116" i="31"/>
  <c r="DW116" i="31"/>
  <c r="DV116" i="31"/>
  <c r="DU116" i="31"/>
  <c r="DT116" i="31"/>
  <c r="DS116" i="31"/>
  <c r="DR116" i="31"/>
  <c r="DQ116" i="31"/>
  <c r="DP116" i="31"/>
  <c r="DO116" i="31"/>
  <c r="DN116" i="31"/>
  <c r="DM116" i="31"/>
  <c r="DL116" i="31"/>
  <c r="DK116" i="31"/>
  <c r="DJ116" i="31"/>
  <c r="DI116" i="31"/>
  <c r="DH116" i="31"/>
  <c r="DG116" i="31"/>
  <c r="DF116" i="31"/>
  <c r="DE116" i="31"/>
  <c r="DD116" i="31"/>
  <c r="DC116" i="31"/>
  <c r="DB116" i="31"/>
  <c r="DA116" i="31"/>
  <c r="CZ116" i="31"/>
  <c r="CY116" i="31"/>
  <c r="CX116" i="31"/>
  <c r="CW116" i="31"/>
  <c r="CV116" i="31"/>
  <c r="CU116" i="31"/>
  <c r="CT116" i="31"/>
  <c r="CS116" i="31"/>
  <c r="CR116" i="31"/>
  <c r="CQ116" i="31"/>
  <c r="CP116" i="31"/>
  <c r="CO116" i="31"/>
  <c r="CN116" i="31"/>
  <c r="CM116" i="31"/>
  <c r="CL116" i="31"/>
  <c r="CK116" i="31"/>
  <c r="CJ116" i="31"/>
  <c r="CI116" i="31"/>
  <c r="CH116" i="31"/>
  <c r="CG116" i="31"/>
  <c r="CF116" i="31"/>
  <c r="CE116" i="31"/>
  <c r="CD116" i="31"/>
  <c r="CC116" i="31"/>
  <c r="CB116" i="31"/>
  <c r="CA116" i="31"/>
  <c r="BZ116" i="31"/>
  <c r="BY116" i="31"/>
  <c r="BX116" i="31"/>
  <c r="BW116" i="31"/>
  <c r="BV116" i="31"/>
  <c r="BU116" i="31"/>
  <c r="BT116" i="31"/>
  <c r="BS116" i="31"/>
  <c r="BR116" i="31"/>
  <c r="BQ116" i="31"/>
  <c r="BP116" i="31"/>
  <c r="BO116" i="31"/>
  <c r="BN116" i="31"/>
  <c r="BM116" i="31"/>
  <c r="BL116" i="31"/>
  <c r="BK116" i="31"/>
  <c r="BJ116" i="31"/>
  <c r="BI116" i="31"/>
  <c r="BH116" i="31"/>
  <c r="BG116" i="31"/>
  <c r="BF116" i="31"/>
  <c r="BE116" i="31"/>
  <c r="BD116" i="31"/>
  <c r="BC116" i="31"/>
  <c r="BB116" i="31"/>
  <c r="BA116" i="31"/>
  <c r="AZ116" i="31"/>
  <c r="AY116" i="31"/>
  <c r="AX116" i="31"/>
  <c r="AW116" i="31"/>
  <c r="AV116" i="31"/>
  <c r="AU116" i="31"/>
  <c r="AT116" i="31"/>
  <c r="AS116" i="31"/>
  <c r="AR116" i="31"/>
  <c r="AQ116" i="31"/>
  <c r="AP116" i="31"/>
  <c r="AO116" i="31"/>
  <c r="AN116" i="31"/>
  <c r="AM116" i="31"/>
  <c r="AL116" i="31"/>
  <c r="AK116" i="31"/>
  <c r="AJ116" i="31"/>
  <c r="AI116" i="31"/>
  <c r="AH116" i="31"/>
  <c r="AG116" i="31"/>
  <c r="AF116" i="31"/>
  <c r="AE116" i="31"/>
  <c r="AD116" i="31"/>
  <c r="AC116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DY115" i="31"/>
  <c r="DX115" i="31"/>
  <c r="DW115" i="31"/>
  <c r="DV115" i="31"/>
  <c r="DU115" i="31"/>
  <c r="DT115" i="31"/>
  <c r="DS115" i="31"/>
  <c r="DR115" i="31"/>
  <c r="DQ115" i="31"/>
  <c r="DP115" i="31"/>
  <c r="DO115" i="31"/>
  <c r="DN115" i="31"/>
  <c r="DM115" i="31"/>
  <c r="DL115" i="31"/>
  <c r="DK115" i="31"/>
  <c r="DJ115" i="31"/>
  <c r="DI115" i="31"/>
  <c r="DH115" i="31"/>
  <c r="DG115" i="31"/>
  <c r="DF115" i="31"/>
  <c r="DE115" i="31"/>
  <c r="DD115" i="31"/>
  <c r="DC115" i="31"/>
  <c r="DB115" i="31"/>
  <c r="DA115" i="31"/>
  <c r="CZ115" i="31"/>
  <c r="CY115" i="31"/>
  <c r="CX115" i="31"/>
  <c r="CW115" i="31"/>
  <c r="CV115" i="31"/>
  <c r="CU115" i="31"/>
  <c r="CT115" i="31"/>
  <c r="CS115" i="31"/>
  <c r="CR115" i="31"/>
  <c r="CQ115" i="31"/>
  <c r="CP115" i="31"/>
  <c r="CO115" i="31"/>
  <c r="CN115" i="31"/>
  <c r="CM115" i="31"/>
  <c r="CL115" i="31"/>
  <c r="CK115" i="31"/>
  <c r="CJ115" i="31"/>
  <c r="CI115" i="31"/>
  <c r="CH115" i="31"/>
  <c r="CG115" i="31"/>
  <c r="CF115" i="31"/>
  <c r="CE115" i="31"/>
  <c r="CD115" i="31"/>
  <c r="CC115" i="31"/>
  <c r="CB115" i="31"/>
  <c r="CA115" i="31"/>
  <c r="BZ115" i="31"/>
  <c r="BY115" i="31"/>
  <c r="BX115" i="31"/>
  <c r="BW115" i="31"/>
  <c r="BV115" i="31"/>
  <c r="BU115" i="31"/>
  <c r="BT115" i="31"/>
  <c r="BS115" i="31"/>
  <c r="BR115" i="31"/>
  <c r="BQ115" i="31"/>
  <c r="BP115" i="31"/>
  <c r="BO115" i="31"/>
  <c r="BN115" i="31"/>
  <c r="BM115" i="31"/>
  <c r="BL115" i="31"/>
  <c r="BK115" i="31"/>
  <c r="BJ115" i="31"/>
  <c r="BI115" i="31"/>
  <c r="BH115" i="31"/>
  <c r="BG115" i="31"/>
  <c r="BF115" i="31"/>
  <c r="BE115" i="31"/>
  <c r="BD115" i="31"/>
  <c r="BC115" i="31"/>
  <c r="BB115" i="31"/>
  <c r="BA115" i="31"/>
  <c r="AZ115" i="31"/>
  <c r="AY115" i="31"/>
  <c r="AX115" i="31"/>
  <c r="AW115" i="31"/>
  <c r="AV115" i="31"/>
  <c r="AU115" i="31"/>
  <c r="AT115" i="31"/>
  <c r="AS115" i="31"/>
  <c r="AR115" i="31"/>
  <c r="AQ115" i="31"/>
  <c r="AP115" i="31"/>
  <c r="AO115" i="31"/>
  <c r="AN115" i="31"/>
  <c r="AM115" i="31"/>
  <c r="AL115" i="31"/>
  <c r="AK115" i="31"/>
  <c r="AJ115" i="31"/>
  <c r="AI115" i="31"/>
  <c r="AH115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DY114" i="31"/>
  <c r="DX114" i="31"/>
  <c r="DW114" i="31"/>
  <c r="DV114" i="31"/>
  <c r="DU114" i="31"/>
  <c r="DT114" i="31"/>
  <c r="DS114" i="31"/>
  <c r="DR114" i="31"/>
  <c r="DQ114" i="31"/>
  <c r="DP114" i="31"/>
  <c r="DO114" i="31"/>
  <c r="DN114" i="31"/>
  <c r="DM114" i="31"/>
  <c r="DL114" i="31"/>
  <c r="DK114" i="31"/>
  <c r="DJ114" i="31"/>
  <c r="DI114" i="31"/>
  <c r="DH114" i="31"/>
  <c r="DG114" i="31"/>
  <c r="DF114" i="31"/>
  <c r="DE114" i="31"/>
  <c r="DD114" i="31"/>
  <c r="DC114" i="31"/>
  <c r="DB114" i="31"/>
  <c r="DA114" i="31"/>
  <c r="CZ114" i="31"/>
  <c r="CY114" i="31"/>
  <c r="CX114" i="31"/>
  <c r="CW114" i="31"/>
  <c r="CV114" i="31"/>
  <c r="CU114" i="31"/>
  <c r="CT114" i="31"/>
  <c r="CS114" i="31"/>
  <c r="CR114" i="31"/>
  <c r="CQ114" i="31"/>
  <c r="CP114" i="31"/>
  <c r="CO114" i="31"/>
  <c r="CN114" i="31"/>
  <c r="CM114" i="31"/>
  <c r="CL114" i="31"/>
  <c r="CK114" i="31"/>
  <c r="CJ114" i="31"/>
  <c r="CI114" i="31"/>
  <c r="CH114" i="31"/>
  <c r="CG114" i="31"/>
  <c r="CF114" i="31"/>
  <c r="CE114" i="31"/>
  <c r="CD114" i="31"/>
  <c r="CC114" i="31"/>
  <c r="CB114" i="31"/>
  <c r="CA114" i="31"/>
  <c r="BZ114" i="31"/>
  <c r="BY114" i="31"/>
  <c r="BX114" i="31"/>
  <c r="BW114" i="31"/>
  <c r="BV114" i="31"/>
  <c r="BU114" i="31"/>
  <c r="BT114" i="31"/>
  <c r="BS114" i="31"/>
  <c r="BR114" i="31"/>
  <c r="BQ114" i="31"/>
  <c r="BP114" i="31"/>
  <c r="BO114" i="31"/>
  <c r="BN114" i="31"/>
  <c r="BM114" i="31"/>
  <c r="BL114" i="31"/>
  <c r="BK114" i="31"/>
  <c r="BJ114" i="31"/>
  <c r="BI114" i="31"/>
  <c r="BH114" i="31"/>
  <c r="BG114" i="31"/>
  <c r="BF114" i="31"/>
  <c r="BE114" i="31"/>
  <c r="BD114" i="31"/>
  <c r="BC114" i="31"/>
  <c r="BB114" i="31"/>
  <c r="BA114" i="31"/>
  <c r="AZ114" i="31"/>
  <c r="AY114" i="31"/>
  <c r="AX114" i="31"/>
  <c r="AW114" i="31"/>
  <c r="AV114" i="31"/>
  <c r="AU114" i="31"/>
  <c r="AT114" i="31"/>
  <c r="AS114" i="31"/>
  <c r="AR114" i="31"/>
  <c r="AQ114" i="31"/>
  <c r="AP114" i="31"/>
  <c r="AO114" i="31"/>
  <c r="AN114" i="31"/>
  <c r="AM114" i="31"/>
  <c r="AL114" i="31"/>
  <c r="AK114" i="31"/>
  <c r="AJ114" i="31"/>
  <c r="AI114" i="31"/>
  <c r="AH114" i="31"/>
  <c r="AG114" i="31"/>
  <c r="AF114" i="31"/>
  <c r="AE114" i="31"/>
  <c r="AD114" i="31"/>
  <c r="AC114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CT111" i="31"/>
  <c r="CS111" i="31"/>
  <c r="CR111" i="31"/>
  <c r="CQ111" i="31"/>
  <c r="CP111" i="31"/>
  <c r="CO111" i="31"/>
  <c r="CN111" i="31"/>
  <c r="CM111" i="31"/>
  <c r="CL111" i="31"/>
  <c r="CK111" i="31"/>
  <c r="CJ111" i="31"/>
  <c r="CI111" i="31"/>
  <c r="CH111" i="31"/>
  <c r="CG111" i="31"/>
  <c r="CF111" i="31"/>
  <c r="CE111" i="31"/>
  <c r="CD111" i="31"/>
  <c r="CC111" i="31"/>
  <c r="CB111" i="31"/>
  <c r="CA111" i="31"/>
  <c r="BZ111" i="31"/>
  <c r="BY111" i="31"/>
  <c r="BX111" i="31"/>
  <c r="BW111" i="31"/>
  <c r="BV111" i="31"/>
  <c r="BU111" i="31"/>
  <c r="BT111" i="31"/>
  <c r="BS111" i="31"/>
  <c r="BR111" i="31"/>
  <c r="BQ111" i="31"/>
  <c r="BP111" i="31"/>
  <c r="BO111" i="31"/>
  <c r="BN111" i="31"/>
  <c r="BM111" i="31"/>
  <c r="BL111" i="31"/>
  <c r="BK111" i="31"/>
  <c r="BJ111" i="31"/>
  <c r="BI111" i="31"/>
  <c r="BH111" i="31"/>
  <c r="BG111" i="31"/>
  <c r="BF111" i="3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DY110" i="31"/>
  <c r="DX110" i="31"/>
  <c r="DW110" i="31"/>
  <c r="DV110" i="31"/>
  <c r="DU110" i="31"/>
  <c r="DT110" i="31"/>
  <c r="DS110" i="31"/>
  <c r="DR110" i="31"/>
  <c r="DQ110" i="31"/>
  <c r="DP110" i="31"/>
  <c r="DO110" i="31"/>
  <c r="DN110" i="31"/>
  <c r="DM110" i="31"/>
  <c r="DL110" i="31"/>
  <c r="DK110" i="31"/>
  <c r="DJ110" i="31"/>
  <c r="DI110" i="31"/>
  <c r="DH110" i="31"/>
  <c r="DG110" i="31"/>
  <c r="DF110" i="31"/>
  <c r="DE110" i="31"/>
  <c r="DD110" i="31"/>
  <c r="DC110" i="31"/>
  <c r="DB110" i="31"/>
  <c r="DA110" i="31"/>
  <c r="CZ110" i="31"/>
  <c r="CY110" i="31"/>
  <c r="CX110" i="31"/>
  <c r="CW110" i="31"/>
  <c r="CV110" i="31"/>
  <c r="CU110" i="31"/>
  <c r="CT110" i="31"/>
  <c r="CS110" i="31"/>
  <c r="CR110" i="31"/>
  <c r="CQ110" i="31"/>
  <c r="CP110" i="31"/>
  <c r="CO110" i="31"/>
  <c r="CN110" i="31"/>
  <c r="CM110" i="31"/>
  <c r="CL110" i="31"/>
  <c r="CK110" i="31"/>
  <c r="CJ110" i="31"/>
  <c r="CI110" i="31"/>
  <c r="CH110" i="31"/>
  <c r="CG110" i="31"/>
  <c r="CF110" i="31"/>
  <c r="CE110" i="31"/>
  <c r="CD110" i="31"/>
  <c r="CC110" i="31"/>
  <c r="CB110" i="31"/>
  <c r="CA110" i="31"/>
  <c r="BZ110" i="31"/>
  <c r="BY110" i="31"/>
  <c r="BX110" i="31"/>
  <c r="BW110" i="31"/>
  <c r="BV110" i="31"/>
  <c r="BU110" i="31"/>
  <c r="BT110" i="31"/>
  <c r="BS110" i="31"/>
  <c r="BR110" i="31"/>
  <c r="BQ110" i="31"/>
  <c r="BP110" i="31"/>
  <c r="BO110" i="31"/>
  <c r="BN110" i="31"/>
  <c r="BM110" i="31"/>
  <c r="BL110" i="31"/>
  <c r="BK110" i="31"/>
  <c r="BJ110" i="31"/>
  <c r="BI110" i="31"/>
  <c r="BH110" i="31"/>
  <c r="BG110" i="31"/>
  <c r="BF110" i="31"/>
  <c r="BE110" i="31"/>
  <c r="BD110" i="31"/>
  <c r="BC110" i="31"/>
  <c r="BB110" i="31"/>
  <c r="BA110" i="31"/>
  <c r="AZ110" i="31"/>
  <c r="AY110" i="31"/>
  <c r="AX110" i="31"/>
  <c r="AW110" i="31"/>
  <c r="AV110" i="31"/>
  <c r="AU110" i="31"/>
  <c r="AT110" i="31"/>
  <c r="AS110" i="31"/>
  <c r="AR110" i="31"/>
  <c r="AQ110" i="31"/>
  <c r="AP110" i="31"/>
  <c r="AO110" i="31"/>
  <c r="AN110" i="31"/>
  <c r="AM110" i="31"/>
  <c r="AL110" i="31"/>
  <c r="AK110" i="31"/>
  <c r="AJ110" i="31"/>
  <c r="AI110" i="31"/>
  <c r="AH110" i="31"/>
  <c r="AG110" i="31"/>
  <c r="AF110" i="31"/>
  <c r="AE110" i="31"/>
  <c r="AD110" i="31"/>
  <c r="AC110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DY109" i="31"/>
  <c r="DX109" i="31"/>
  <c r="DW109" i="31"/>
  <c r="DV109" i="31"/>
  <c r="DU109" i="31"/>
  <c r="DT109" i="31"/>
  <c r="DS109" i="31"/>
  <c r="DR109" i="31"/>
  <c r="DQ109" i="31"/>
  <c r="DP109" i="31"/>
  <c r="DO109" i="31"/>
  <c r="DN109" i="31"/>
  <c r="DM109" i="31"/>
  <c r="DL109" i="31"/>
  <c r="DK109" i="31"/>
  <c r="DJ109" i="31"/>
  <c r="DI109" i="31"/>
  <c r="DH109" i="31"/>
  <c r="DG109" i="31"/>
  <c r="DF109" i="31"/>
  <c r="DE109" i="31"/>
  <c r="DD109" i="31"/>
  <c r="DC109" i="31"/>
  <c r="DB109" i="31"/>
  <c r="DA109" i="31"/>
  <c r="CZ109" i="31"/>
  <c r="CY109" i="31"/>
  <c r="CX109" i="31"/>
  <c r="CW109" i="31"/>
  <c r="CV109" i="31"/>
  <c r="CU109" i="31"/>
  <c r="CT109" i="31"/>
  <c r="CS109" i="31"/>
  <c r="CR109" i="31"/>
  <c r="CQ109" i="31"/>
  <c r="CP109" i="31"/>
  <c r="CO109" i="31"/>
  <c r="CN109" i="31"/>
  <c r="CM109" i="31"/>
  <c r="CL109" i="31"/>
  <c r="CK109" i="31"/>
  <c r="CJ109" i="31"/>
  <c r="CI109" i="31"/>
  <c r="CH109" i="31"/>
  <c r="CG109" i="31"/>
  <c r="CF109" i="31"/>
  <c r="CE109" i="31"/>
  <c r="CD109" i="31"/>
  <c r="CC109" i="31"/>
  <c r="CB109" i="31"/>
  <c r="CA109" i="31"/>
  <c r="BZ109" i="31"/>
  <c r="BY109" i="31"/>
  <c r="BX109" i="31"/>
  <c r="BW109" i="31"/>
  <c r="BV109" i="31"/>
  <c r="BU109" i="31"/>
  <c r="BT109" i="31"/>
  <c r="BS109" i="31"/>
  <c r="BR109" i="31"/>
  <c r="BQ109" i="31"/>
  <c r="BP109" i="31"/>
  <c r="BO109" i="31"/>
  <c r="BN109" i="31"/>
  <c r="BM109" i="31"/>
  <c r="BL109" i="31"/>
  <c r="BK109" i="31"/>
  <c r="BJ109" i="31"/>
  <c r="BI109" i="31"/>
  <c r="BH109" i="31"/>
  <c r="BG109" i="31"/>
  <c r="BF109" i="31"/>
  <c r="BE109" i="31"/>
  <c r="BD109" i="31"/>
  <c r="BC109" i="31"/>
  <c r="BB109" i="31"/>
  <c r="BA109" i="31"/>
  <c r="AZ109" i="31"/>
  <c r="AY109" i="31"/>
  <c r="AX109" i="31"/>
  <c r="AW109" i="31"/>
  <c r="AV109" i="31"/>
  <c r="AU109" i="31"/>
  <c r="AT109" i="31"/>
  <c r="AS109" i="31"/>
  <c r="AR109" i="31"/>
  <c r="AQ109" i="31"/>
  <c r="AP109" i="31"/>
  <c r="AO109" i="31"/>
  <c r="AN109" i="31"/>
  <c r="AM109" i="31"/>
  <c r="AL109" i="31"/>
  <c r="AK109" i="31"/>
  <c r="AJ109" i="31"/>
  <c r="AI109" i="31"/>
  <c r="AH109" i="31"/>
  <c r="AG109" i="31"/>
  <c r="AF109" i="31"/>
  <c r="AE109" i="31"/>
  <c r="AD109" i="31"/>
  <c r="AC109" i="31"/>
  <c r="AB109" i="31"/>
  <c r="AA109" i="31"/>
  <c r="Z109" i="31"/>
  <c r="Y109" i="31"/>
  <c r="X109" i="3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DY108" i="31"/>
  <c r="DX108" i="31"/>
  <c r="DW108" i="31"/>
  <c r="DV108" i="31"/>
  <c r="DU108" i="31"/>
  <c r="DT108" i="31"/>
  <c r="DS108" i="31"/>
  <c r="DR108" i="31"/>
  <c r="DQ108" i="31"/>
  <c r="DP108" i="31"/>
  <c r="DO108" i="31"/>
  <c r="DN108" i="31"/>
  <c r="DM108" i="31"/>
  <c r="DL108" i="31"/>
  <c r="DK108" i="31"/>
  <c r="DJ108" i="31"/>
  <c r="DI108" i="31"/>
  <c r="DH108" i="31"/>
  <c r="DG108" i="31"/>
  <c r="DF108" i="31"/>
  <c r="DE108" i="31"/>
  <c r="DD108" i="31"/>
  <c r="DC108" i="31"/>
  <c r="DB108" i="31"/>
  <c r="DA108" i="31"/>
  <c r="CZ108" i="31"/>
  <c r="CY108" i="31"/>
  <c r="CX108" i="31"/>
  <c r="CW108" i="31"/>
  <c r="CV108" i="31"/>
  <c r="CU108" i="31"/>
  <c r="CT108" i="31"/>
  <c r="CS108" i="31"/>
  <c r="CR108" i="31"/>
  <c r="CQ108" i="31"/>
  <c r="CP108" i="31"/>
  <c r="CO108" i="31"/>
  <c r="CN108" i="31"/>
  <c r="CM108" i="31"/>
  <c r="CL108" i="31"/>
  <c r="CK108" i="31"/>
  <c r="CJ108" i="31"/>
  <c r="CI108" i="31"/>
  <c r="CH108" i="31"/>
  <c r="CG108" i="31"/>
  <c r="CF108" i="31"/>
  <c r="CE108" i="31"/>
  <c r="CD108" i="31"/>
  <c r="CC108" i="31"/>
  <c r="CB108" i="31"/>
  <c r="CA108" i="31"/>
  <c r="BZ108" i="31"/>
  <c r="BY108" i="31"/>
  <c r="BX108" i="31"/>
  <c r="BW108" i="31"/>
  <c r="BV108" i="31"/>
  <c r="BU108" i="31"/>
  <c r="BT108" i="31"/>
  <c r="BS108" i="31"/>
  <c r="BR108" i="31"/>
  <c r="BQ108" i="31"/>
  <c r="BP108" i="31"/>
  <c r="BO108" i="31"/>
  <c r="BN108" i="31"/>
  <c r="BM108" i="31"/>
  <c r="BL108" i="31"/>
  <c r="BK108" i="31"/>
  <c r="BJ108" i="31"/>
  <c r="BI108" i="31"/>
  <c r="BH108" i="31"/>
  <c r="BG108" i="31"/>
  <c r="BF108" i="31"/>
  <c r="BE108" i="31"/>
  <c r="BD108" i="31"/>
  <c r="BC108" i="31"/>
  <c r="BB108" i="31"/>
  <c r="BA108" i="31"/>
  <c r="AZ108" i="31"/>
  <c r="AY108" i="31"/>
  <c r="AX108" i="31"/>
  <c r="AW108" i="31"/>
  <c r="AV108" i="31"/>
  <c r="AU108" i="31"/>
  <c r="AT108" i="31"/>
  <c r="AS108" i="31"/>
  <c r="AR108" i="31"/>
  <c r="AQ108" i="31"/>
  <c r="AP108" i="31"/>
  <c r="AO108" i="31"/>
  <c r="AN108" i="31"/>
  <c r="AM108" i="31"/>
  <c r="AL108" i="31"/>
  <c r="AK108" i="31"/>
  <c r="AJ108" i="31"/>
  <c r="AI108" i="31"/>
  <c r="AH108" i="31"/>
  <c r="AG108" i="31"/>
  <c r="AF108" i="31"/>
  <c r="AE108" i="31"/>
  <c r="AD108" i="31"/>
  <c r="AC108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DY107" i="31"/>
  <c r="DX107" i="31"/>
  <c r="DW107" i="31"/>
  <c r="DV107" i="31"/>
  <c r="DU107" i="31"/>
  <c r="DT107" i="31"/>
  <c r="DS107" i="31"/>
  <c r="DR107" i="31"/>
  <c r="DQ107" i="31"/>
  <c r="DP107" i="31"/>
  <c r="DO107" i="31"/>
  <c r="DN107" i="31"/>
  <c r="DM107" i="31"/>
  <c r="DL107" i="31"/>
  <c r="DK107" i="31"/>
  <c r="DJ107" i="31"/>
  <c r="DI107" i="31"/>
  <c r="DH107" i="31"/>
  <c r="DG107" i="31"/>
  <c r="DF107" i="31"/>
  <c r="DE107" i="31"/>
  <c r="DD107" i="31"/>
  <c r="DC107" i="31"/>
  <c r="DB107" i="31"/>
  <c r="DA107" i="31"/>
  <c r="CZ107" i="31"/>
  <c r="CY107" i="31"/>
  <c r="CX107" i="31"/>
  <c r="CW107" i="31"/>
  <c r="CV107" i="31"/>
  <c r="CU107" i="31"/>
  <c r="CT107" i="31"/>
  <c r="CS107" i="31"/>
  <c r="CR107" i="31"/>
  <c r="CQ107" i="31"/>
  <c r="CP107" i="31"/>
  <c r="CO107" i="31"/>
  <c r="CN107" i="31"/>
  <c r="CM107" i="31"/>
  <c r="CL107" i="31"/>
  <c r="CK107" i="31"/>
  <c r="CJ107" i="31"/>
  <c r="CI107" i="31"/>
  <c r="CH107" i="31"/>
  <c r="CG107" i="31"/>
  <c r="CF107" i="31"/>
  <c r="CE107" i="31"/>
  <c r="CD107" i="31"/>
  <c r="CC107" i="31"/>
  <c r="CB107" i="31"/>
  <c r="CA107" i="31"/>
  <c r="BZ107" i="31"/>
  <c r="BY107" i="31"/>
  <c r="BX107" i="31"/>
  <c r="BW107" i="31"/>
  <c r="BV107" i="31"/>
  <c r="BU107" i="31"/>
  <c r="BT107" i="31"/>
  <c r="BS107" i="31"/>
  <c r="BR107" i="31"/>
  <c r="BQ107" i="31"/>
  <c r="BP107" i="31"/>
  <c r="BO107" i="31"/>
  <c r="BN107" i="31"/>
  <c r="BM107" i="31"/>
  <c r="BL107" i="31"/>
  <c r="BK107" i="31"/>
  <c r="BJ107" i="31"/>
  <c r="BI107" i="31"/>
  <c r="BH107" i="31"/>
  <c r="BG107" i="31"/>
  <c r="BF107" i="31"/>
  <c r="BE107" i="31"/>
  <c r="BD107" i="31"/>
  <c r="BC107" i="31"/>
  <c r="BB107" i="31"/>
  <c r="BA107" i="31"/>
  <c r="AZ107" i="31"/>
  <c r="AY107" i="31"/>
  <c r="AX107" i="31"/>
  <c r="AW107" i="31"/>
  <c r="AV107" i="31"/>
  <c r="AU107" i="31"/>
  <c r="AT107" i="31"/>
  <c r="AS107" i="31"/>
  <c r="AR107" i="31"/>
  <c r="AQ107" i="31"/>
  <c r="AP107" i="31"/>
  <c r="AO107" i="31"/>
  <c r="AN107" i="31"/>
  <c r="AM107" i="31"/>
  <c r="AL107" i="31"/>
  <c r="AK107" i="31"/>
  <c r="AJ107" i="31"/>
  <c r="AI107" i="31"/>
  <c r="AH107" i="31"/>
  <c r="AG107" i="31"/>
  <c r="AF107" i="31"/>
  <c r="AE107" i="31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DY106" i="31"/>
  <c r="DX106" i="31"/>
  <c r="DW106" i="31"/>
  <c r="DV106" i="31"/>
  <c r="DU106" i="31"/>
  <c r="DT106" i="31"/>
  <c r="DS106" i="31"/>
  <c r="DR106" i="31"/>
  <c r="DQ106" i="31"/>
  <c r="DP106" i="31"/>
  <c r="DO106" i="31"/>
  <c r="DN106" i="31"/>
  <c r="DM106" i="31"/>
  <c r="DL106" i="31"/>
  <c r="DK106" i="31"/>
  <c r="DJ106" i="31"/>
  <c r="DI106" i="31"/>
  <c r="DH106" i="31"/>
  <c r="DG106" i="31"/>
  <c r="DF106" i="31"/>
  <c r="DE106" i="31"/>
  <c r="DD106" i="31"/>
  <c r="DC106" i="31"/>
  <c r="DB106" i="31"/>
  <c r="DA106" i="31"/>
  <c r="CZ106" i="31"/>
  <c r="CY106" i="31"/>
  <c r="CX106" i="31"/>
  <c r="CW106" i="31"/>
  <c r="CV106" i="31"/>
  <c r="CU106" i="31"/>
  <c r="CT106" i="31"/>
  <c r="CS106" i="31"/>
  <c r="CR106" i="31"/>
  <c r="CQ106" i="31"/>
  <c r="CP106" i="31"/>
  <c r="CO106" i="31"/>
  <c r="CN106" i="31"/>
  <c r="CM106" i="31"/>
  <c r="CL106" i="31"/>
  <c r="CK106" i="31"/>
  <c r="CJ106" i="31"/>
  <c r="CI106" i="31"/>
  <c r="CH106" i="31"/>
  <c r="CG106" i="31"/>
  <c r="CF106" i="31"/>
  <c r="CE106" i="31"/>
  <c r="CD106" i="31"/>
  <c r="CC106" i="31"/>
  <c r="CB106" i="31"/>
  <c r="CA106" i="31"/>
  <c r="BZ106" i="31"/>
  <c r="BY106" i="31"/>
  <c r="BX106" i="31"/>
  <c r="BW106" i="31"/>
  <c r="BV106" i="31"/>
  <c r="BU106" i="31"/>
  <c r="BT106" i="31"/>
  <c r="BS106" i="31"/>
  <c r="BR106" i="31"/>
  <c r="BQ106" i="31"/>
  <c r="BP106" i="31"/>
  <c r="BO106" i="31"/>
  <c r="BN106" i="31"/>
  <c r="BM106" i="31"/>
  <c r="BL106" i="31"/>
  <c r="BK106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DY103" i="31"/>
  <c r="DX103" i="31"/>
  <c r="DW103" i="31"/>
  <c r="DV103" i="31"/>
  <c r="DU103" i="31"/>
  <c r="DT103" i="31"/>
  <c r="DS103" i="31"/>
  <c r="DR103" i="31"/>
  <c r="DQ103" i="31"/>
  <c r="DP103" i="31"/>
  <c r="DO103" i="31"/>
  <c r="DN103" i="31"/>
  <c r="DM103" i="31"/>
  <c r="DL103" i="31"/>
  <c r="DK103" i="31"/>
  <c r="DJ103" i="31"/>
  <c r="DI103" i="31"/>
  <c r="DH103" i="31"/>
  <c r="DG103" i="31"/>
  <c r="DF103" i="31"/>
  <c r="DE103" i="31"/>
  <c r="DD103" i="31"/>
  <c r="DC103" i="31"/>
  <c r="DB103" i="31"/>
  <c r="DA103" i="31"/>
  <c r="CZ103" i="31"/>
  <c r="CY103" i="31"/>
  <c r="CX103" i="31"/>
  <c r="CW103" i="31"/>
  <c r="CV103" i="31"/>
  <c r="CU103" i="31"/>
  <c r="CT103" i="31"/>
  <c r="CS103" i="31"/>
  <c r="CR103" i="31"/>
  <c r="CQ103" i="31"/>
  <c r="CP103" i="31"/>
  <c r="CO103" i="31"/>
  <c r="CN103" i="31"/>
  <c r="CM103" i="31"/>
  <c r="CL103" i="31"/>
  <c r="CK103" i="31"/>
  <c r="CJ103" i="31"/>
  <c r="CI103" i="31"/>
  <c r="CH103" i="31"/>
  <c r="CG103" i="31"/>
  <c r="CF103" i="31"/>
  <c r="CE103" i="31"/>
  <c r="CD103" i="31"/>
  <c r="CC103" i="31"/>
  <c r="CB103" i="31"/>
  <c r="CA103" i="31"/>
  <c r="BZ103" i="31"/>
  <c r="BY103" i="31"/>
  <c r="BX103" i="31"/>
  <c r="BW103" i="31"/>
  <c r="BV103" i="31"/>
  <c r="BU103" i="31"/>
  <c r="BT103" i="31"/>
  <c r="BS103" i="31"/>
  <c r="BR103" i="31"/>
  <c r="BQ103" i="31"/>
  <c r="BP103" i="31"/>
  <c r="BO103" i="31"/>
  <c r="BN103" i="31"/>
  <c r="BM103" i="31"/>
  <c r="BL103" i="31"/>
  <c r="BK103" i="31"/>
  <c r="BJ103" i="31"/>
  <c r="BI103" i="31"/>
  <c r="BH103" i="31"/>
  <c r="BG103" i="31"/>
  <c r="BF103" i="31"/>
  <c r="BE103" i="31"/>
  <c r="BD103" i="31"/>
  <c r="BC103" i="31"/>
  <c r="BB103" i="31"/>
  <c r="BA103" i="31"/>
  <c r="AZ103" i="31"/>
  <c r="AY103" i="31"/>
  <c r="AX103" i="31"/>
  <c r="AW103" i="31"/>
  <c r="AV103" i="31"/>
  <c r="AU103" i="31"/>
  <c r="AT103" i="31"/>
  <c r="AS103" i="31"/>
  <c r="AR103" i="31"/>
  <c r="AQ103" i="31"/>
  <c r="AP103" i="31"/>
  <c r="AO103" i="31"/>
  <c r="AN103" i="31"/>
  <c r="AM103" i="31"/>
  <c r="AL103" i="31"/>
  <c r="AK103" i="31"/>
  <c r="AJ103" i="31"/>
  <c r="AI103" i="31"/>
  <c r="AH103" i="31"/>
  <c r="AG103" i="31"/>
  <c r="AF103" i="31"/>
  <c r="AE103" i="31"/>
  <c r="AD103" i="31"/>
  <c r="AC103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DY102" i="31"/>
  <c r="DX102" i="31"/>
  <c r="DW102" i="31"/>
  <c r="DV102" i="31"/>
  <c r="DU102" i="31"/>
  <c r="DT102" i="31"/>
  <c r="DS102" i="31"/>
  <c r="DR102" i="31"/>
  <c r="DQ102" i="31"/>
  <c r="DP102" i="31"/>
  <c r="DO102" i="31"/>
  <c r="DN102" i="31"/>
  <c r="DM102" i="31"/>
  <c r="DL102" i="31"/>
  <c r="DK102" i="31"/>
  <c r="DJ102" i="31"/>
  <c r="DI102" i="31"/>
  <c r="DH102" i="31"/>
  <c r="DG102" i="31"/>
  <c r="DF102" i="31"/>
  <c r="DE102" i="31"/>
  <c r="DD102" i="31"/>
  <c r="DC102" i="31"/>
  <c r="DB102" i="31"/>
  <c r="DA102" i="31"/>
  <c r="CZ102" i="31"/>
  <c r="CY102" i="31"/>
  <c r="CX102" i="31"/>
  <c r="CW102" i="31"/>
  <c r="CV102" i="31"/>
  <c r="CU102" i="31"/>
  <c r="CT102" i="31"/>
  <c r="CS102" i="31"/>
  <c r="CR102" i="31"/>
  <c r="CQ102" i="31"/>
  <c r="CP102" i="31"/>
  <c r="CO102" i="31"/>
  <c r="CN102" i="31"/>
  <c r="CM102" i="31"/>
  <c r="CL102" i="31"/>
  <c r="CK102" i="31"/>
  <c r="CJ102" i="31"/>
  <c r="CI102" i="31"/>
  <c r="CH102" i="31"/>
  <c r="CG102" i="31"/>
  <c r="CF102" i="31"/>
  <c r="CE102" i="31"/>
  <c r="CD102" i="31"/>
  <c r="CC102" i="31"/>
  <c r="CB102" i="31"/>
  <c r="CA102" i="31"/>
  <c r="BZ102" i="31"/>
  <c r="BY102" i="31"/>
  <c r="BX102" i="31"/>
  <c r="BW102" i="31"/>
  <c r="BV102" i="31"/>
  <c r="BU102" i="31"/>
  <c r="BT102" i="31"/>
  <c r="BS102" i="31"/>
  <c r="BR102" i="31"/>
  <c r="BQ102" i="31"/>
  <c r="BP102" i="31"/>
  <c r="BO102" i="31"/>
  <c r="BN102" i="31"/>
  <c r="BM102" i="31"/>
  <c r="BL102" i="31"/>
  <c r="BK102" i="31"/>
  <c r="BJ102" i="31"/>
  <c r="BI102" i="31"/>
  <c r="BH102" i="31"/>
  <c r="BG102" i="31"/>
  <c r="BF102" i="31"/>
  <c r="BE102" i="31"/>
  <c r="BD102" i="31"/>
  <c r="BC102" i="31"/>
  <c r="BB102" i="31"/>
  <c r="BA102" i="31"/>
  <c r="AZ102" i="31"/>
  <c r="AY102" i="31"/>
  <c r="AX102" i="31"/>
  <c r="AW102" i="31"/>
  <c r="AV102" i="31"/>
  <c r="AU102" i="31"/>
  <c r="AT102" i="31"/>
  <c r="AS102" i="31"/>
  <c r="AR102" i="31"/>
  <c r="AQ102" i="31"/>
  <c r="AP102" i="31"/>
  <c r="AO102" i="31"/>
  <c r="AN102" i="31"/>
  <c r="AM102" i="31"/>
  <c r="AL102" i="31"/>
  <c r="AK102" i="31"/>
  <c r="AJ102" i="31"/>
  <c r="AI102" i="31"/>
  <c r="AH102" i="31"/>
  <c r="AG102" i="31"/>
  <c r="AF102" i="31"/>
  <c r="AE102" i="31"/>
  <c r="AD102" i="31"/>
  <c r="AC102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DY101" i="31"/>
  <c r="DX101" i="31"/>
  <c r="DW101" i="31"/>
  <c r="DV101" i="31"/>
  <c r="DU101" i="31"/>
  <c r="DT101" i="31"/>
  <c r="DS101" i="31"/>
  <c r="DR101" i="31"/>
  <c r="DQ101" i="31"/>
  <c r="DP101" i="31"/>
  <c r="DO101" i="31"/>
  <c r="DN101" i="31"/>
  <c r="DM101" i="31"/>
  <c r="DL101" i="31"/>
  <c r="DK101" i="31"/>
  <c r="DJ101" i="31"/>
  <c r="DI101" i="31"/>
  <c r="DH101" i="31"/>
  <c r="DG101" i="31"/>
  <c r="DF101" i="31"/>
  <c r="DE101" i="31"/>
  <c r="DD101" i="31"/>
  <c r="DC101" i="31"/>
  <c r="DB101" i="31"/>
  <c r="DA101" i="31"/>
  <c r="CZ101" i="31"/>
  <c r="CY101" i="31"/>
  <c r="CX101" i="31"/>
  <c r="CW101" i="31"/>
  <c r="CV101" i="31"/>
  <c r="CU101" i="31"/>
  <c r="CT101" i="31"/>
  <c r="CS101" i="31"/>
  <c r="CR101" i="31"/>
  <c r="CQ101" i="31"/>
  <c r="CP101" i="31"/>
  <c r="CO101" i="31"/>
  <c r="CN101" i="31"/>
  <c r="CM101" i="31"/>
  <c r="CL101" i="31"/>
  <c r="CK101" i="31"/>
  <c r="CJ101" i="31"/>
  <c r="CI101" i="31"/>
  <c r="CH101" i="31"/>
  <c r="CG101" i="31"/>
  <c r="CF101" i="31"/>
  <c r="CE101" i="31"/>
  <c r="CD101" i="31"/>
  <c r="CC101" i="31"/>
  <c r="CB101" i="31"/>
  <c r="CA101" i="31"/>
  <c r="BZ101" i="31"/>
  <c r="BY101" i="31"/>
  <c r="BX101" i="31"/>
  <c r="BW101" i="31"/>
  <c r="BV101" i="31"/>
  <c r="BU101" i="31"/>
  <c r="BT101" i="31"/>
  <c r="BS101" i="31"/>
  <c r="BR101" i="31"/>
  <c r="BQ101" i="31"/>
  <c r="BP101" i="31"/>
  <c r="BO101" i="31"/>
  <c r="BN101" i="31"/>
  <c r="BM101" i="31"/>
  <c r="BL101" i="31"/>
  <c r="BK101" i="31"/>
  <c r="BJ101" i="31"/>
  <c r="BI101" i="31"/>
  <c r="BH101" i="31"/>
  <c r="BG101" i="31"/>
  <c r="BF101" i="31"/>
  <c r="BE101" i="31"/>
  <c r="BD101" i="31"/>
  <c r="BC101" i="31"/>
  <c r="BB101" i="31"/>
  <c r="BA101" i="31"/>
  <c r="AZ101" i="31"/>
  <c r="AY101" i="31"/>
  <c r="AX101" i="31"/>
  <c r="AW101" i="31"/>
  <c r="AV101" i="31"/>
  <c r="AU101" i="31"/>
  <c r="AT101" i="31"/>
  <c r="AS101" i="31"/>
  <c r="AR101" i="31"/>
  <c r="AQ101" i="31"/>
  <c r="AP101" i="31"/>
  <c r="AO101" i="31"/>
  <c r="AN101" i="31"/>
  <c r="AM101" i="31"/>
  <c r="AL101" i="31"/>
  <c r="AK101" i="31"/>
  <c r="AJ101" i="31"/>
  <c r="AI101" i="31"/>
  <c r="AH101" i="31"/>
  <c r="AG101" i="31"/>
  <c r="AF101" i="31"/>
  <c r="AE101" i="31"/>
  <c r="AD101" i="31"/>
  <c r="AC101" i="31"/>
  <c r="AB101" i="31"/>
  <c r="AA101" i="31"/>
  <c r="Z101" i="31"/>
  <c r="Y101" i="31"/>
  <c r="X101" i="31"/>
  <c r="W101" i="31"/>
  <c r="V101" i="31"/>
  <c r="U101" i="31"/>
  <c r="T101" i="31"/>
  <c r="S101" i="31"/>
  <c r="R101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DY100" i="31"/>
  <c r="DX100" i="31"/>
  <c r="DW100" i="31"/>
  <c r="DV100" i="31"/>
  <c r="DU100" i="31"/>
  <c r="DT100" i="31"/>
  <c r="DS100" i="31"/>
  <c r="DR100" i="31"/>
  <c r="DQ100" i="31"/>
  <c r="DP100" i="31"/>
  <c r="DO100" i="31"/>
  <c r="DN100" i="31"/>
  <c r="DM100" i="31"/>
  <c r="DL100" i="31"/>
  <c r="DK100" i="31"/>
  <c r="DJ100" i="31"/>
  <c r="DI100" i="31"/>
  <c r="DH100" i="31"/>
  <c r="DG100" i="31"/>
  <c r="DF100" i="31"/>
  <c r="DE100" i="31"/>
  <c r="DD100" i="31"/>
  <c r="DC100" i="31"/>
  <c r="DB100" i="31"/>
  <c r="DA100" i="31"/>
  <c r="CZ100" i="31"/>
  <c r="CY100" i="31"/>
  <c r="CX100" i="31"/>
  <c r="CW100" i="31"/>
  <c r="CV100" i="31"/>
  <c r="CU100" i="31"/>
  <c r="CT100" i="31"/>
  <c r="CS100" i="31"/>
  <c r="CR100" i="31"/>
  <c r="CQ100" i="31"/>
  <c r="CP100" i="31"/>
  <c r="CO100" i="31"/>
  <c r="CN100" i="31"/>
  <c r="CM100" i="31"/>
  <c r="CL100" i="31"/>
  <c r="CK100" i="31"/>
  <c r="CJ100" i="31"/>
  <c r="CI100" i="31"/>
  <c r="CH100" i="31"/>
  <c r="CG100" i="31"/>
  <c r="CF100" i="31"/>
  <c r="CE100" i="31"/>
  <c r="CD100" i="31"/>
  <c r="CC100" i="31"/>
  <c r="CB100" i="31"/>
  <c r="CA100" i="31"/>
  <c r="BZ100" i="31"/>
  <c r="BY100" i="31"/>
  <c r="BX100" i="31"/>
  <c r="BW100" i="31"/>
  <c r="BV100" i="31"/>
  <c r="BU100" i="31"/>
  <c r="BT100" i="31"/>
  <c r="BS100" i="31"/>
  <c r="BR100" i="31"/>
  <c r="BQ100" i="31"/>
  <c r="BP100" i="31"/>
  <c r="BO100" i="31"/>
  <c r="BN100" i="31"/>
  <c r="BM100" i="31"/>
  <c r="BL100" i="31"/>
  <c r="BK100" i="31"/>
  <c r="BJ100" i="31"/>
  <c r="BI100" i="31"/>
  <c r="BH100" i="31"/>
  <c r="BG100" i="31"/>
  <c r="BF100" i="31"/>
  <c r="BE100" i="31"/>
  <c r="BD100" i="31"/>
  <c r="BC100" i="31"/>
  <c r="BB100" i="31"/>
  <c r="BA100" i="31"/>
  <c r="AZ100" i="31"/>
  <c r="AY100" i="31"/>
  <c r="AX100" i="31"/>
  <c r="AW100" i="31"/>
  <c r="AV100" i="31"/>
  <c r="AU100" i="31"/>
  <c r="AT100" i="31"/>
  <c r="AS100" i="31"/>
  <c r="AR100" i="31"/>
  <c r="AQ100" i="31"/>
  <c r="AP100" i="31"/>
  <c r="AO100" i="31"/>
  <c r="AN100" i="31"/>
  <c r="AM100" i="31"/>
  <c r="AL100" i="31"/>
  <c r="AK100" i="31"/>
  <c r="AJ100" i="31"/>
  <c r="AI100" i="31"/>
  <c r="AH100" i="31"/>
  <c r="AG100" i="31"/>
  <c r="AF100" i="31"/>
  <c r="AE100" i="31"/>
  <c r="AD100" i="31"/>
  <c r="AC100" i="31"/>
  <c r="AB100" i="31"/>
  <c r="AA100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DY99" i="31"/>
  <c r="DX99" i="31"/>
  <c r="DW99" i="31"/>
  <c r="DV99" i="31"/>
  <c r="DU99" i="31"/>
  <c r="DT99" i="31"/>
  <c r="DS99" i="31"/>
  <c r="DR99" i="31"/>
  <c r="DQ99" i="31"/>
  <c r="DP99" i="31"/>
  <c r="DO99" i="31"/>
  <c r="DN99" i="31"/>
  <c r="DM99" i="31"/>
  <c r="DL99" i="31"/>
  <c r="DK99" i="31"/>
  <c r="DJ99" i="31"/>
  <c r="DI99" i="31"/>
  <c r="DH99" i="31"/>
  <c r="DG99" i="31"/>
  <c r="DF99" i="31"/>
  <c r="DE99" i="31"/>
  <c r="DD99" i="31"/>
  <c r="DC99" i="31"/>
  <c r="DB99" i="31"/>
  <c r="DA99" i="31"/>
  <c r="CZ99" i="31"/>
  <c r="CY99" i="31"/>
  <c r="CX99" i="31"/>
  <c r="CW99" i="31"/>
  <c r="CV99" i="31"/>
  <c r="CU99" i="31"/>
  <c r="CT99" i="31"/>
  <c r="CS99" i="31"/>
  <c r="CR99" i="31"/>
  <c r="CQ99" i="31"/>
  <c r="CP99" i="31"/>
  <c r="CO99" i="31"/>
  <c r="CN99" i="31"/>
  <c r="CM99" i="31"/>
  <c r="CL99" i="31"/>
  <c r="CK99" i="31"/>
  <c r="CJ99" i="31"/>
  <c r="CI99" i="31"/>
  <c r="CH99" i="31"/>
  <c r="CG99" i="31"/>
  <c r="CF99" i="31"/>
  <c r="CE99" i="31"/>
  <c r="CD99" i="31"/>
  <c r="CC99" i="31"/>
  <c r="CB99" i="31"/>
  <c r="CA99" i="31"/>
  <c r="BZ99" i="31"/>
  <c r="BY99" i="31"/>
  <c r="BX99" i="31"/>
  <c r="BW99" i="31"/>
  <c r="BV99" i="31"/>
  <c r="BU99" i="31"/>
  <c r="BT99" i="31"/>
  <c r="BS99" i="31"/>
  <c r="BR99" i="31"/>
  <c r="BQ99" i="31"/>
  <c r="BP99" i="31"/>
  <c r="BO99" i="31"/>
  <c r="BN99" i="31"/>
  <c r="BM99" i="31"/>
  <c r="BL99" i="31"/>
  <c r="BK99" i="31"/>
  <c r="BJ99" i="31"/>
  <c r="BI99" i="31"/>
  <c r="BH99" i="31"/>
  <c r="BG99" i="31"/>
  <c r="BF99" i="31"/>
  <c r="BE99" i="31"/>
  <c r="BD99" i="31"/>
  <c r="BC99" i="31"/>
  <c r="BB99" i="31"/>
  <c r="BA99" i="31"/>
  <c r="AZ99" i="31"/>
  <c r="AY99" i="31"/>
  <c r="AX99" i="31"/>
  <c r="AW99" i="31"/>
  <c r="AV99" i="31"/>
  <c r="AU99" i="31"/>
  <c r="AT99" i="31"/>
  <c r="AS99" i="31"/>
  <c r="AR99" i="31"/>
  <c r="AQ99" i="31"/>
  <c r="AP99" i="31"/>
  <c r="AO99" i="31"/>
  <c r="AN99" i="31"/>
  <c r="AM99" i="31"/>
  <c r="AL99" i="31"/>
  <c r="AK99" i="31"/>
  <c r="AJ99" i="31"/>
  <c r="AI99" i="31"/>
  <c r="AH99" i="31"/>
  <c r="AG99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DY98" i="31"/>
  <c r="DX98" i="31"/>
  <c r="DW98" i="31"/>
  <c r="DV98" i="31"/>
  <c r="DU98" i="31"/>
  <c r="DT98" i="31"/>
  <c r="DS98" i="31"/>
  <c r="DR98" i="31"/>
  <c r="DQ98" i="31"/>
  <c r="DP98" i="31"/>
  <c r="DO98" i="31"/>
  <c r="DN98" i="31"/>
  <c r="DM98" i="31"/>
  <c r="DL98" i="31"/>
  <c r="DK98" i="31"/>
  <c r="DJ98" i="31"/>
  <c r="DI98" i="31"/>
  <c r="DH98" i="31"/>
  <c r="DG98" i="31"/>
  <c r="DF98" i="31"/>
  <c r="DE98" i="31"/>
  <c r="DD98" i="31"/>
  <c r="DC98" i="31"/>
  <c r="DB98" i="31"/>
  <c r="DA98" i="31"/>
  <c r="CZ98" i="31"/>
  <c r="CY98" i="31"/>
  <c r="CX98" i="31"/>
  <c r="CW98" i="31"/>
  <c r="CV98" i="31"/>
  <c r="CU98" i="31"/>
  <c r="CT98" i="31"/>
  <c r="CS98" i="31"/>
  <c r="CR98" i="31"/>
  <c r="CQ98" i="31"/>
  <c r="CP98" i="31"/>
  <c r="CO98" i="31"/>
  <c r="CN98" i="31"/>
  <c r="CM98" i="31"/>
  <c r="CL98" i="31"/>
  <c r="CK98" i="31"/>
  <c r="CJ98" i="31"/>
  <c r="CI98" i="31"/>
  <c r="CH98" i="31"/>
  <c r="CG98" i="31"/>
  <c r="CF98" i="31"/>
  <c r="CE98" i="31"/>
  <c r="CD98" i="31"/>
  <c r="CC98" i="31"/>
  <c r="CB98" i="31"/>
  <c r="CA98" i="31"/>
  <c r="BZ98" i="31"/>
  <c r="BY98" i="31"/>
  <c r="BX98" i="31"/>
  <c r="BW98" i="31"/>
  <c r="BV98" i="31"/>
  <c r="BU98" i="31"/>
  <c r="BT98" i="31"/>
  <c r="BS98" i="31"/>
  <c r="BR98" i="31"/>
  <c r="BQ98" i="31"/>
  <c r="BP98" i="31"/>
  <c r="BO98" i="31"/>
  <c r="BN98" i="31"/>
  <c r="BM98" i="31"/>
  <c r="BL98" i="31"/>
  <c r="BK98" i="31"/>
  <c r="BJ98" i="31"/>
  <c r="BI98" i="31"/>
  <c r="BH98" i="31"/>
  <c r="BG98" i="31"/>
  <c r="BF98" i="31"/>
  <c r="BE98" i="31"/>
  <c r="BD98" i="31"/>
  <c r="BC98" i="31"/>
  <c r="BB98" i="31"/>
  <c r="BA98" i="31"/>
  <c r="AZ98" i="31"/>
  <c r="AY98" i="31"/>
  <c r="AX98" i="31"/>
  <c r="AW98" i="31"/>
  <c r="AV98" i="31"/>
  <c r="AU98" i="31"/>
  <c r="AT98" i="31"/>
  <c r="AS98" i="31"/>
  <c r="AR98" i="31"/>
  <c r="AQ98" i="31"/>
  <c r="AP98" i="31"/>
  <c r="AO98" i="31"/>
  <c r="AN98" i="31"/>
  <c r="AM98" i="31"/>
  <c r="AL98" i="31"/>
  <c r="AK98" i="31"/>
  <c r="AJ98" i="31"/>
  <c r="AI98" i="31"/>
  <c r="AH98" i="31"/>
  <c r="AG98" i="31"/>
  <c r="AF98" i="31"/>
  <c r="AE98" i="31"/>
  <c r="AD98" i="31"/>
  <c r="AC98" i="31"/>
  <c r="AB98" i="31"/>
  <c r="AA98" i="31"/>
  <c r="Z98" i="31"/>
  <c r="Y98" i="31"/>
  <c r="X98" i="31"/>
  <c r="W98" i="31"/>
  <c r="V98" i="31"/>
  <c r="U98" i="31"/>
  <c r="T98" i="31"/>
  <c r="S98" i="31"/>
  <c r="R98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DY97" i="31"/>
  <c r="DX97" i="31"/>
  <c r="DW97" i="31"/>
  <c r="DV97" i="31"/>
  <c r="DU97" i="31"/>
  <c r="DT97" i="31"/>
  <c r="DS97" i="31"/>
  <c r="DR97" i="31"/>
  <c r="DQ97" i="31"/>
  <c r="DP97" i="31"/>
  <c r="DO97" i="31"/>
  <c r="DN97" i="31"/>
  <c r="DM97" i="31"/>
  <c r="DL97" i="31"/>
  <c r="DK97" i="31"/>
  <c r="DJ97" i="31"/>
  <c r="DI97" i="31"/>
  <c r="DH97" i="31"/>
  <c r="DG97" i="31"/>
  <c r="DF97" i="31"/>
  <c r="DE97" i="31"/>
  <c r="DD97" i="31"/>
  <c r="DC97" i="31"/>
  <c r="DB97" i="31"/>
  <c r="DA97" i="31"/>
  <c r="CZ97" i="31"/>
  <c r="CY97" i="31"/>
  <c r="CX97" i="31"/>
  <c r="CW97" i="31"/>
  <c r="CV97" i="31"/>
  <c r="CU97" i="31"/>
  <c r="CT97" i="31"/>
  <c r="CS97" i="31"/>
  <c r="CR97" i="31"/>
  <c r="CQ97" i="31"/>
  <c r="CP97" i="31"/>
  <c r="CO97" i="31"/>
  <c r="CN97" i="31"/>
  <c r="CM97" i="31"/>
  <c r="CL97" i="31"/>
  <c r="CK97" i="31"/>
  <c r="CJ97" i="31"/>
  <c r="CI97" i="31"/>
  <c r="CH97" i="31"/>
  <c r="CG97" i="31"/>
  <c r="CF97" i="31"/>
  <c r="CE97" i="31"/>
  <c r="CD97" i="31"/>
  <c r="CC97" i="31"/>
  <c r="CB97" i="31"/>
  <c r="CA97" i="31"/>
  <c r="BZ97" i="31"/>
  <c r="BY97" i="31"/>
  <c r="BX97" i="31"/>
  <c r="BW97" i="31"/>
  <c r="BV97" i="31"/>
  <c r="BU97" i="31"/>
  <c r="BT97" i="31"/>
  <c r="BS97" i="31"/>
  <c r="BR97" i="31"/>
  <c r="BQ97" i="31"/>
  <c r="BP97" i="31"/>
  <c r="BO97" i="31"/>
  <c r="BN97" i="31"/>
  <c r="BM97" i="31"/>
  <c r="BL97" i="31"/>
  <c r="BK97" i="31"/>
  <c r="BJ97" i="31"/>
  <c r="BI97" i="31"/>
  <c r="BH97" i="31"/>
  <c r="BG97" i="31"/>
  <c r="BF97" i="31"/>
  <c r="BE97" i="31"/>
  <c r="BD97" i="31"/>
  <c r="BC97" i="31"/>
  <c r="BB97" i="31"/>
  <c r="BA97" i="31"/>
  <c r="AZ97" i="31"/>
  <c r="AY97" i="31"/>
  <c r="AX97" i="31"/>
  <c r="AW97" i="31"/>
  <c r="AV97" i="31"/>
  <c r="AU97" i="31"/>
  <c r="AT97" i="31"/>
  <c r="AS97" i="31"/>
  <c r="AR97" i="31"/>
  <c r="AQ97" i="31"/>
  <c r="AP97" i="31"/>
  <c r="AO97" i="31"/>
  <c r="AN97" i="31"/>
  <c r="AM97" i="31"/>
  <c r="AL97" i="31"/>
  <c r="AK97" i="31"/>
  <c r="AJ97" i="31"/>
  <c r="AI97" i="31"/>
  <c r="AH97" i="31"/>
  <c r="AG97" i="31"/>
  <c r="AF97" i="31"/>
  <c r="AE97" i="31"/>
  <c r="AD97" i="31"/>
  <c r="AC97" i="31"/>
  <c r="AB97" i="31"/>
  <c r="AA97" i="31"/>
  <c r="Z97" i="31"/>
  <c r="Y97" i="31"/>
  <c r="X97" i="31"/>
  <c r="W97" i="31"/>
  <c r="V97" i="31"/>
  <c r="U97" i="31"/>
  <c r="T97" i="31"/>
  <c r="S97" i="31"/>
  <c r="R97" i="31"/>
  <c r="Q97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DY96" i="31"/>
  <c r="DX96" i="31"/>
  <c r="DW96" i="31"/>
  <c r="DV96" i="31"/>
  <c r="DU96" i="31"/>
  <c r="DT96" i="31"/>
  <c r="DS96" i="31"/>
  <c r="DR96" i="31"/>
  <c r="DQ96" i="31"/>
  <c r="DP96" i="31"/>
  <c r="DO96" i="31"/>
  <c r="DN96" i="31"/>
  <c r="DM96" i="31"/>
  <c r="DL96" i="31"/>
  <c r="DK96" i="31"/>
  <c r="DJ96" i="31"/>
  <c r="DI96" i="31"/>
  <c r="DH96" i="31"/>
  <c r="DG96" i="31"/>
  <c r="DF96" i="31"/>
  <c r="DE96" i="31"/>
  <c r="DD96" i="31"/>
  <c r="DC96" i="31"/>
  <c r="DB96" i="31"/>
  <c r="DA96" i="31"/>
  <c r="CZ96" i="31"/>
  <c r="CY96" i="31"/>
  <c r="CX96" i="31"/>
  <c r="CW96" i="31"/>
  <c r="CV96" i="31"/>
  <c r="CU96" i="31"/>
  <c r="CT96" i="31"/>
  <c r="CS96" i="31"/>
  <c r="CR96" i="31"/>
  <c r="CQ96" i="31"/>
  <c r="CP96" i="31"/>
  <c r="CO96" i="31"/>
  <c r="CN96" i="31"/>
  <c r="CM96" i="31"/>
  <c r="CL96" i="31"/>
  <c r="CK96" i="31"/>
  <c r="CJ96" i="31"/>
  <c r="CI96" i="31"/>
  <c r="CH96" i="31"/>
  <c r="CG96" i="31"/>
  <c r="CF96" i="31"/>
  <c r="CE96" i="31"/>
  <c r="CD96" i="31"/>
  <c r="CC96" i="31"/>
  <c r="CB96" i="31"/>
  <c r="CA96" i="31"/>
  <c r="BZ96" i="31"/>
  <c r="BY96" i="31"/>
  <c r="BX96" i="31"/>
  <c r="BW96" i="31"/>
  <c r="BV96" i="31"/>
  <c r="BU96" i="31"/>
  <c r="BT96" i="31"/>
  <c r="BS96" i="31"/>
  <c r="BR96" i="31"/>
  <c r="BQ96" i="31"/>
  <c r="BP96" i="31"/>
  <c r="BO96" i="31"/>
  <c r="BN96" i="31"/>
  <c r="BM96" i="31"/>
  <c r="BL96" i="31"/>
  <c r="BK96" i="31"/>
  <c r="BJ96" i="31"/>
  <c r="BI96" i="31"/>
  <c r="BH96" i="31"/>
  <c r="BG96" i="31"/>
  <c r="BF96" i="31"/>
  <c r="BE96" i="31"/>
  <c r="BD96" i="31"/>
  <c r="BC96" i="31"/>
  <c r="BB96" i="31"/>
  <c r="BA96" i="31"/>
  <c r="AZ96" i="31"/>
  <c r="AY96" i="31"/>
  <c r="AX96" i="31"/>
  <c r="AW96" i="31"/>
  <c r="AV96" i="31"/>
  <c r="AU96" i="31"/>
  <c r="AT96" i="31"/>
  <c r="AS96" i="31"/>
  <c r="AR96" i="31"/>
  <c r="AQ96" i="31"/>
  <c r="AP96" i="31"/>
  <c r="AO96" i="31"/>
  <c r="AN96" i="31"/>
  <c r="AM96" i="31"/>
  <c r="AL96" i="31"/>
  <c r="AK96" i="31"/>
  <c r="AJ96" i="31"/>
  <c r="AI96" i="31"/>
  <c r="AH96" i="31"/>
  <c r="AG96" i="31"/>
  <c r="AF96" i="31"/>
  <c r="AE96" i="31"/>
  <c r="AD96" i="31"/>
  <c r="AC96" i="31"/>
  <c r="AB96" i="31"/>
  <c r="AA96" i="31"/>
  <c r="Z96" i="31"/>
  <c r="Y96" i="31"/>
  <c r="X96" i="31"/>
  <c r="W96" i="31"/>
  <c r="V96" i="31"/>
  <c r="U96" i="31"/>
  <c r="T96" i="31"/>
  <c r="S96" i="31"/>
  <c r="R96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DY95" i="31"/>
  <c r="DX95" i="31"/>
  <c r="DW95" i="31"/>
  <c r="DV95" i="31"/>
  <c r="DU95" i="31"/>
  <c r="DT95" i="31"/>
  <c r="DS95" i="31"/>
  <c r="DR95" i="31"/>
  <c r="DQ95" i="31"/>
  <c r="DP95" i="31"/>
  <c r="DO95" i="31"/>
  <c r="DN95" i="31"/>
  <c r="DM95" i="31"/>
  <c r="DL95" i="31"/>
  <c r="DK95" i="31"/>
  <c r="DJ95" i="31"/>
  <c r="DI95" i="31"/>
  <c r="DH95" i="31"/>
  <c r="DG95" i="31"/>
  <c r="DF95" i="31"/>
  <c r="DE95" i="31"/>
  <c r="DD95" i="31"/>
  <c r="DC95" i="31"/>
  <c r="DB95" i="31"/>
  <c r="DA95" i="31"/>
  <c r="CZ95" i="31"/>
  <c r="CY95" i="31"/>
  <c r="CX95" i="31"/>
  <c r="CW95" i="31"/>
  <c r="CV95" i="31"/>
  <c r="CU95" i="31"/>
  <c r="CT95" i="31"/>
  <c r="CS95" i="31"/>
  <c r="CR95" i="31"/>
  <c r="CQ95" i="31"/>
  <c r="CP95" i="31"/>
  <c r="CO95" i="31"/>
  <c r="CN95" i="31"/>
  <c r="CM95" i="31"/>
  <c r="CL95" i="31"/>
  <c r="CK95" i="31"/>
  <c r="CJ95" i="31"/>
  <c r="CI95" i="31"/>
  <c r="CH95" i="31"/>
  <c r="CG95" i="31"/>
  <c r="CF95" i="31"/>
  <c r="CE95" i="31"/>
  <c r="CD95" i="31"/>
  <c r="CC95" i="31"/>
  <c r="CB95" i="31"/>
  <c r="CA95" i="31"/>
  <c r="BZ95" i="31"/>
  <c r="BY95" i="31"/>
  <c r="BX95" i="31"/>
  <c r="BW95" i="31"/>
  <c r="BV95" i="31"/>
  <c r="BU95" i="31"/>
  <c r="BT95" i="31"/>
  <c r="BS95" i="31"/>
  <c r="BR95" i="31"/>
  <c r="BQ95" i="31"/>
  <c r="BP95" i="31"/>
  <c r="BO95" i="31"/>
  <c r="BN95" i="31"/>
  <c r="BM95" i="31"/>
  <c r="BL95" i="31"/>
  <c r="BK95" i="31"/>
  <c r="BJ95" i="31"/>
  <c r="BI95" i="31"/>
  <c r="BH95" i="31"/>
  <c r="BG95" i="31"/>
  <c r="BF95" i="31"/>
  <c r="BE95" i="31"/>
  <c r="BD95" i="31"/>
  <c r="BC95" i="31"/>
  <c r="BB95" i="31"/>
  <c r="BA95" i="31"/>
  <c r="AZ95" i="31"/>
  <c r="AY95" i="31"/>
  <c r="AX95" i="31"/>
  <c r="AW95" i="31"/>
  <c r="AV95" i="31"/>
  <c r="AU95" i="31"/>
  <c r="AT95" i="31"/>
  <c r="AS95" i="31"/>
  <c r="AR95" i="31"/>
  <c r="AQ95" i="31"/>
  <c r="AP95" i="31"/>
  <c r="AO95" i="31"/>
  <c r="AN95" i="31"/>
  <c r="AM95" i="31"/>
  <c r="AL95" i="31"/>
  <c r="AK95" i="31"/>
  <c r="AJ95" i="31"/>
  <c r="AI95" i="31"/>
  <c r="AH95" i="31"/>
  <c r="AG95" i="31"/>
  <c r="AF95" i="31"/>
  <c r="AE95" i="31"/>
  <c r="AD95" i="31"/>
  <c r="AC95" i="31"/>
  <c r="AB95" i="31"/>
  <c r="AA95" i="31"/>
  <c r="Z95" i="31"/>
  <c r="Y95" i="31"/>
  <c r="X95" i="31"/>
  <c r="W95" i="31"/>
  <c r="V95" i="31"/>
  <c r="U95" i="31"/>
  <c r="T95" i="31"/>
  <c r="S95" i="31"/>
  <c r="R95" i="31"/>
  <c r="Q95" i="31"/>
  <c r="P95" i="31"/>
  <c r="O95" i="31"/>
  <c r="N95" i="31"/>
  <c r="M95" i="31"/>
  <c r="L95" i="31"/>
  <c r="K95" i="31"/>
  <c r="J95" i="31"/>
  <c r="I95" i="31"/>
  <c r="H95" i="31"/>
  <c r="G95" i="31"/>
  <c r="F95" i="31"/>
  <c r="E95" i="31"/>
  <c r="D95" i="31"/>
  <c r="DY94" i="31"/>
  <c r="DX94" i="31"/>
  <c r="DW94" i="31"/>
  <c r="DV94" i="31"/>
  <c r="DU94" i="31"/>
  <c r="DT94" i="31"/>
  <c r="DS94" i="31"/>
  <c r="DR94" i="31"/>
  <c r="DQ94" i="31"/>
  <c r="DP94" i="31"/>
  <c r="DO94" i="31"/>
  <c r="DN94" i="31"/>
  <c r="DM94" i="31"/>
  <c r="DL94" i="31"/>
  <c r="DK94" i="31"/>
  <c r="DJ94" i="31"/>
  <c r="DI94" i="31"/>
  <c r="DH94" i="31"/>
  <c r="DG94" i="31"/>
  <c r="DF94" i="31"/>
  <c r="DE94" i="31"/>
  <c r="DD94" i="31"/>
  <c r="DC94" i="31"/>
  <c r="DB94" i="31"/>
  <c r="DA94" i="31"/>
  <c r="CZ94" i="31"/>
  <c r="CY94" i="31"/>
  <c r="CX94" i="31"/>
  <c r="CW94" i="31"/>
  <c r="CV94" i="31"/>
  <c r="CU94" i="31"/>
  <c r="CT94" i="31"/>
  <c r="CS94" i="31"/>
  <c r="CR94" i="31"/>
  <c r="CQ94" i="31"/>
  <c r="CP94" i="31"/>
  <c r="CO94" i="31"/>
  <c r="CN94" i="31"/>
  <c r="CM94" i="31"/>
  <c r="CL94" i="31"/>
  <c r="CK94" i="31"/>
  <c r="CJ94" i="31"/>
  <c r="CI94" i="31"/>
  <c r="CH94" i="31"/>
  <c r="CG94" i="31"/>
  <c r="CF94" i="31"/>
  <c r="CE94" i="31"/>
  <c r="CD94" i="31"/>
  <c r="CC94" i="31"/>
  <c r="CB94" i="31"/>
  <c r="CA94" i="31"/>
  <c r="BZ94" i="31"/>
  <c r="BY94" i="31"/>
  <c r="BX94" i="31"/>
  <c r="BW94" i="31"/>
  <c r="BV94" i="31"/>
  <c r="BU94" i="31"/>
  <c r="BT94" i="31"/>
  <c r="BS94" i="31"/>
  <c r="BR94" i="31"/>
  <c r="BQ94" i="31"/>
  <c r="BP94" i="31"/>
  <c r="BO94" i="31"/>
  <c r="BN94" i="31"/>
  <c r="BM94" i="31"/>
  <c r="BL94" i="31"/>
  <c r="BK94" i="31"/>
  <c r="BJ94" i="31"/>
  <c r="BI94" i="31"/>
  <c r="BH94" i="31"/>
  <c r="BG94" i="31"/>
  <c r="BF94" i="31"/>
  <c r="BE94" i="31"/>
  <c r="BD94" i="31"/>
  <c r="BC94" i="31"/>
  <c r="BB94" i="31"/>
  <c r="BA94" i="31"/>
  <c r="AZ94" i="31"/>
  <c r="AY94" i="31"/>
  <c r="AX94" i="31"/>
  <c r="AW94" i="31"/>
  <c r="AV94" i="31"/>
  <c r="AU94" i="31"/>
  <c r="AT94" i="31"/>
  <c r="AS94" i="31"/>
  <c r="AR94" i="31"/>
  <c r="AQ94" i="31"/>
  <c r="AP94" i="31"/>
  <c r="AO94" i="31"/>
  <c r="AN94" i="31"/>
  <c r="AM94" i="31"/>
  <c r="AL94" i="31"/>
  <c r="AK94" i="31"/>
  <c r="AJ94" i="31"/>
  <c r="AI94" i="31"/>
  <c r="AH94" i="31"/>
  <c r="AG94" i="31"/>
  <c r="AF94" i="31"/>
  <c r="AE94" i="31"/>
  <c r="AD94" i="31"/>
  <c r="AC94" i="31"/>
  <c r="AB94" i="31"/>
  <c r="AA94" i="31"/>
  <c r="Z94" i="31"/>
  <c r="Y94" i="31"/>
  <c r="X94" i="31"/>
  <c r="W94" i="31"/>
  <c r="V94" i="31"/>
  <c r="U94" i="31"/>
  <c r="T94" i="31"/>
  <c r="S94" i="31"/>
  <c r="R94" i="31"/>
  <c r="Q94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DY93" i="31"/>
  <c r="DX93" i="31"/>
  <c r="DW93" i="31"/>
  <c r="DV93" i="31"/>
  <c r="DU93" i="31"/>
  <c r="DT93" i="31"/>
  <c r="DS93" i="31"/>
  <c r="DR93" i="31"/>
  <c r="DQ93" i="31"/>
  <c r="DP93" i="31"/>
  <c r="DO93" i="31"/>
  <c r="DN93" i="31"/>
  <c r="DM93" i="31"/>
  <c r="DL93" i="31"/>
  <c r="DK93" i="31"/>
  <c r="DJ93" i="31"/>
  <c r="DI93" i="31"/>
  <c r="DH93" i="31"/>
  <c r="DG93" i="31"/>
  <c r="DF93" i="31"/>
  <c r="DE93" i="31"/>
  <c r="DD93" i="31"/>
  <c r="DC93" i="31"/>
  <c r="DB93" i="31"/>
  <c r="DA93" i="31"/>
  <c r="CZ93" i="31"/>
  <c r="CY93" i="31"/>
  <c r="CX93" i="31"/>
  <c r="CW93" i="31"/>
  <c r="CV93" i="31"/>
  <c r="CU93" i="31"/>
  <c r="CT93" i="31"/>
  <c r="CS93" i="31"/>
  <c r="CR93" i="31"/>
  <c r="CQ93" i="31"/>
  <c r="CP93" i="31"/>
  <c r="CO93" i="31"/>
  <c r="CN93" i="31"/>
  <c r="CM93" i="31"/>
  <c r="CL93" i="31"/>
  <c r="CK93" i="31"/>
  <c r="CJ93" i="31"/>
  <c r="CI93" i="31"/>
  <c r="CH93" i="31"/>
  <c r="CG93" i="31"/>
  <c r="CF93" i="31"/>
  <c r="CE93" i="31"/>
  <c r="CD93" i="31"/>
  <c r="CC93" i="31"/>
  <c r="CB93" i="31"/>
  <c r="CA93" i="31"/>
  <c r="BZ93" i="31"/>
  <c r="BY93" i="31"/>
  <c r="BX93" i="31"/>
  <c r="BW93" i="31"/>
  <c r="BV93" i="31"/>
  <c r="BU93" i="31"/>
  <c r="BT93" i="31"/>
  <c r="BS93" i="31"/>
  <c r="BR93" i="31"/>
  <c r="BQ93" i="31"/>
  <c r="BP93" i="31"/>
  <c r="BO93" i="31"/>
  <c r="BN93" i="31"/>
  <c r="BM93" i="31"/>
  <c r="BL93" i="31"/>
  <c r="BK93" i="31"/>
  <c r="BJ93" i="31"/>
  <c r="BI93" i="31"/>
  <c r="BH93" i="31"/>
  <c r="BG93" i="31"/>
  <c r="BF93" i="31"/>
  <c r="BE93" i="31"/>
  <c r="BD93" i="31"/>
  <c r="BC93" i="31"/>
  <c r="BB93" i="31"/>
  <c r="BA93" i="31"/>
  <c r="AZ93" i="31"/>
  <c r="AY93" i="31"/>
  <c r="AX93" i="31"/>
  <c r="AW93" i="31"/>
  <c r="AV93" i="31"/>
  <c r="AU93" i="31"/>
  <c r="AT93" i="31"/>
  <c r="AS93" i="31"/>
  <c r="AR93" i="31"/>
  <c r="AQ93" i="31"/>
  <c r="AP93" i="31"/>
  <c r="AO93" i="31"/>
  <c r="AN93" i="31"/>
  <c r="AM93" i="31"/>
  <c r="AL93" i="31"/>
  <c r="AK93" i="31"/>
  <c r="AJ93" i="31"/>
  <c r="AI93" i="31"/>
  <c r="AH93" i="31"/>
  <c r="AG93" i="31"/>
  <c r="AF93" i="31"/>
  <c r="AE93" i="31"/>
  <c r="AD93" i="31"/>
  <c r="AC93" i="31"/>
  <c r="AB93" i="31"/>
  <c r="AA93" i="31"/>
  <c r="Z93" i="31"/>
  <c r="Y93" i="31"/>
  <c r="X93" i="31"/>
  <c r="W93" i="31"/>
  <c r="V93" i="31"/>
  <c r="U93" i="31"/>
  <c r="T93" i="31"/>
  <c r="S93" i="31"/>
  <c r="R93" i="31"/>
  <c r="Q93" i="31"/>
  <c r="P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DY90" i="31"/>
  <c r="DX90" i="31"/>
  <c r="DW90" i="31"/>
  <c r="DV90" i="31"/>
  <c r="DU90" i="31"/>
  <c r="DT90" i="31"/>
  <c r="DS90" i="31"/>
  <c r="DR90" i="31"/>
  <c r="DQ90" i="31"/>
  <c r="DP90" i="31"/>
  <c r="DO90" i="31"/>
  <c r="DN90" i="31"/>
  <c r="DM90" i="31"/>
  <c r="DL90" i="31"/>
  <c r="DK90" i="31"/>
  <c r="DJ90" i="31"/>
  <c r="DI90" i="31"/>
  <c r="DH90" i="31"/>
  <c r="DG90" i="31"/>
  <c r="DF90" i="31"/>
  <c r="DE90" i="31"/>
  <c r="DD90" i="31"/>
  <c r="DC90" i="31"/>
  <c r="DB90" i="31"/>
  <c r="DA90" i="31"/>
  <c r="CZ90" i="31"/>
  <c r="CY90" i="31"/>
  <c r="CX90" i="31"/>
  <c r="CW90" i="31"/>
  <c r="CV90" i="31"/>
  <c r="CU90" i="31"/>
  <c r="CT90" i="31"/>
  <c r="CS90" i="31"/>
  <c r="CR90" i="31"/>
  <c r="CQ90" i="31"/>
  <c r="CP90" i="31"/>
  <c r="CO90" i="31"/>
  <c r="CN90" i="31"/>
  <c r="CM90" i="31"/>
  <c r="CL90" i="31"/>
  <c r="CK90" i="31"/>
  <c r="CJ90" i="31"/>
  <c r="CI90" i="31"/>
  <c r="CH90" i="31"/>
  <c r="CG90" i="31"/>
  <c r="CF90" i="31"/>
  <c r="CE90" i="31"/>
  <c r="CD90" i="31"/>
  <c r="CC90" i="31"/>
  <c r="CB90" i="31"/>
  <c r="CA90" i="31"/>
  <c r="BZ90" i="31"/>
  <c r="BY90" i="31"/>
  <c r="BX90" i="31"/>
  <c r="BW90" i="31"/>
  <c r="BV90" i="31"/>
  <c r="BU90" i="31"/>
  <c r="BT90" i="31"/>
  <c r="BS90" i="31"/>
  <c r="BR90" i="31"/>
  <c r="BQ90" i="31"/>
  <c r="BP90" i="31"/>
  <c r="BO90" i="31"/>
  <c r="BN90" i="31"/>
  <c r="BM90" i="31"/>
  <c r="BL90" i="31"/>
  <c r="BK90" i="31"/>
  <c r="BJ90" i="31"/>
  <c r="BI90" i="31"/>
  <c r="BH90" i="31"/>
  <c r="BG90" i="31"/>
  <c r="BF90" i="31"/>
  <c r="BE90" i="31"/>
  <c r="BD90" i="31"/>
  <c r="BC90" i="31"/>
  <c r="BB90" i="31"/>
  <c r="BA90" i="31"/>
  <c r="AZ90" i="31"/>
  <c r="AY90" i="31"/>
  <c r="AX90" i="31"/>
  <c r="AW90" i="31"/>
  <c r="AV90" i="31"/>
  <c r="AU90" i="31"/>
  <c r="AT90" i="31"/>
  <c r="AS90" i="31"/>
  <c r="AR90" i="31"/>
  <c r="AQ90" i="31"/>
  <c r="AP90" i="31"/>
  <c r="AO90" i="31"/>
  <c r="AN90" i="31"/>
  <c r="AM90" i="31"/>
  <c r="AL90" i="31"/>
  <c r="AK90" i="31"/>
  <c r="AJ90" i="31"/>
  <c r="AI90" i="31"/>
  <c r="AH90" i="31"/>
  <c r="AG90" i="31"/>
  <c r="AF90" i="31"/>
  <c r="AE90" i="31"/>
  <c r="AD90" i="31"/>
  <c r="AC90" i="31"/>
  <c r="AB90" i="31"/>
  <c r="AA90" i="31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DY89" i="31"/>
  <c r="DX89" i="31"/>
  <c r="DW89" i="31"/>
  <c r="DV89" i="31"/>
  <c r="DU89" i="31"/>
  <c r="DT89" i="31"/>
  <c r="DS89" i="31"/>
  <c r="DR89" i="31"/>
  <c r="DQ89" i="31"/>
  <c r="DP89" i="31"/>
  <c r="DO89" i="31"/>
  <c r="DN89" i="31"/>
  <c r="DM89" i="31"/>
  <c r="DL89" i="31"/>
  <c r="DK89" i="31"/>
  <c r="DJ89" i="31"/>
  <c r="DI89" i="31"/>
  <c r="DH89" i="31"/>
  <c r="DG89" i="31"/>
  <c r="DF89" i="31"/>
  <c r="DE89" i="31"/>
  <c r="DD89" i="31"/>
  <c r="DC89" i="31"/>
  <c r="DB89" i="31"/>
  <c r="DA89" i="31"/>
  <c r="CZ89" i="31"/>
  <c r="CY89" i="31"/>
  <c r="CX89" i="31"/>
  <c r="CW89" i="31"/>
  <c r="CV89" i="31"/>
  <c r="CU89" i="31"/>
  <c r="CT89" i="31"/>
  <c r="CS89" i="31"/>
  <c r="CR89" i="31"/>
  <c r="CQ89" i="31"/>
  <c r="CP89" i="31"/>
  <c r="CO89" i="31"/>
  <c r="CN89" i="31"/>
  <c r="CM89" i="31"/>
  <c r="CL89" i="31"/>
  <c r="CK89" i="31"/>
  <c r="CJ89" i="31"/>
  <c r="CI89" i="31"/>
  <c r="CH89" i="31"/>
  <c r="CG89" i="31"/>
  <c r="CF89" i="31"/>
  <c r="CE89" i="31"/>
  <c r="CD89" i="31"/>
  <c r="CC89" i="31"/>
  <c r="CB89" i="31"/>
  <c r="CA89" i="31"/>
  <c r="BZ89" i="31"/>
  <c r="BY89" i="31"/>
  <c r="BX89" i="31"/>
  <c r="BW89" i="31"/>
  <c r="BV89" i="31"/>
  <c r="BU89" i="31"/>
  <c r="BT89" i="31"/>
  <c r="BS89" i="31"/>
  <c r="BR89" i="31"/>
  <c r="BQ89" i="31"/>
  <c r="BP89" i="31"/>
  <c r="BO89" i="31"/>
  <c r="BN89" i="31"/>
  <c r="BM89" i="31"/>
  <c r="BL89" i="31"/>
  <c r="BK89" i="31"/>
  <c r="BJ89" i="31"/>
  <c r="BI89" i="31"/>
  <c r="BH89" i="31"/>
  <c r="BG89" i="31"/>
  <c r="BF89" i="31"/>
  <c r="BE89" i="31"/>
  <c r="BD89" i="31"/>
  <c r="BC89" i="31"/>
  <c r="BB89" i="31"/>
  <c r="BA89" i="31"/>
  <c r="AZ89" i="31"/>
  <c r="AY89" i="31"/>
  <c r="AX89" i="31"/>
  <c r="AW89" i="31"/>
  <c r="AV89" i="31"/>
  <c r="AU89" i="31"/>
  <c r="AT89" i="31"/>
  <c r="AS89" i="31"/>
  <c r="AR89" i="31"/>
  <c r="AQ89" i="31"/>
  <c r="AP89" i="31"/>
  <c r="AO89" i="31"/>
  <c r="AN89" i="31"/>
  <c r="AM89" i="31"/>
  <c r="AL89" i="31"/>
  <c r="AK89" i="31"/>
  <c r="AJ89" i="31"/>
  <c r="AI89" i="31"/>
  <c r="AH89" i="31"/>
  <c r="AG89" i="31"/>
  <c r="AF89" i="31"/>
  <c r="AE89" i="31"/>
  <c r="AD89" i="31"/>
  <c r="AC89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DY88" i="31"/>
  <c r="DX88" i="31"/>
  <c r="DW88" i="31"/>
  <c r="DV88" i="31"/>
  <c r="DU88" i="31"/>
  <c r="DT88" i="31"/>
  <c r="DS88" i="31"/>
  <c r="DR88" i="31"/>
  <c r="DQ88" i="31"/>
  <c r="DP88" i="31"/>
  <c r="DO88" i="31"/>
  <c r="DN88" i="31"/>
  <c r="DM88" i="31"/>
  <c r="DL88" i="31"/>
  <c r="DK88" i="31"/>
  <c r="DJ88" i="31"/>
  <c r="DI88" i="31"/>
  <c r="DH88" i="31"/>
  <c r="DG88" i="31"/>
  <c r="DF88" i="31"/>
  <c r="DE88" i="31"/>
  <c r="DD88" i="31"/>
  <c r="DC88" i="31"/>
  <c r="DB88" i="31"/>
  <c r="DA88" i="31"/>
  <c r="CZ88" i="31"/>
  <c r="CY88" i="31"/>
  <c r="CX88" i="31"/>
  <c r="CW88" i="31"/>
  <c r="CV88" i="31"/>
  <c r="CU88" i="31"/>
  <c r="CT88" i="31"/>
  <c r="CS88" i="31"/>
  <c r="CR88" i="31"/>
  <c r="CQ88" i="31"/>
  <c r="CP88" i="31"/>
  <c r="CO88" i="31"/>
  <c r="CN88" i="31"/>
  <c r="CM88" i="31"/>
  <c r="CL88" i="31"/>
  <c r="CK88" i="31"/>
  <c r="CJ88" i="31"/>
  <c r="CI88" i="31"/>
  <c r="CH88" i="31"/>
  <c r="CG88" i="31"/>
  <c r="CF88" i="31"/>
  <c r="CE88" i="31"/>
  <c r="CD88" i="31"/>
  <c r="CC88" i="31"/>
  <c r="CB88" i="31"/>
  <c r="CA88" i="31"/>
  <c r="BZ88" i="31"/>
  <c r="BY88" i="31"/>
  <c r="BX88" i="31"/>
  <c r="BW88" i="31"/>
  <c r="BV88" i="31"/>
  <c r="BU88" i="31"/>
  <c r="BT88" i="31"/>
  <c r="BS88" i="31"/>
  <c r="BR88" i="31"/>
  <c r="BQ88" i="31"/>
  <c r="BP88" i="31"/>
  <c r="BO88" i="31"/>
  <c r="BN88" i="31"/>
  <c r="BM88" i="31"/>
  <c r="BL88" i="31"/>
  <c r="BK88" i="31"/>
  <c r="BJ88" i="31"/>
  <c r="BI88" i="31"/>
  <c r="BH88" i="31"/>
  <c r="BG88" i="31"/>
  <c r="BF88" i="31"/>
  <c r="BE88" i="31"/>
  <c r="BD88" i="31"/>
  <c r="BC88" i="31"/>
  <c r="BB88" i="31"/>
  <c r="BA88" i="31"/>
  <c r="AZ88" i="31"/>
  <c r="AY88" i="31"/>
  <c r="AX88" i="31"/>
  <c r="AW88" i="31"/>
  <c r="AV88" i="31"/>
  <c r="AU88" i="31"/>
  <c r="AT88" i="31"/>
  <c r="AS88" i="31"/>
  <c r="AR88" i="31"/>
  <c r="AQ88" i="31"/>
  <c r="AP88" i="31"/>
  <c r="AO88" i="31"/>
  <c r="AN88" i="31"/>
  <c r="AM88" i="31"/>
  <c r="AL88" i="31"/>
  <c r="AK88" i="31"/>
  <c r="AJ88" i="31"/>
  <c r="AI88" i="31"/>
  <c r="AH88" i="31"/>
  <c r="AG88" i="31"/>
  <c r="AF88" i="31"/>
  <c r="AE88" i="31"/>
  <c r="AD88" i="31"/>
  <c r="AC88" i="31"/>
  <c r="AB88" i="31"/>
  <c r="AA88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DY87" i="31"/>
  <c r="DX87" i="31"/>
  <c r="DW87" i="31"/>
  <c r="DV87" i="31"/>
  <c r="DU87" i="31"/>
  <c r="DT87" i="31"/>
  <c r="DS87" i="31"/>
  <c r="DR87" i="31"/>
  <c r="DQ87" i="31"/>
  <c r="DP87" i="31"/>
  <c r="DO87" i="31"/>
  <c r="DN87" i="31"/>
  <c r="DM87" i="31"/>
  <c r="DL87" i="31"/>
  <c r="DK87" i="31"/>
  <c r="DJ87" i="31"/>
  <c r="DI87" i="31"/>
  <c r="DH87" i="31"/>
  <c r="DG87" i="31"/>
  <c r="DF87" i="31"/>
  <c r="DE87" i="31"/>
  <c r="DD87" i="31"/>
  <c r="DC87" i="31"/>
  <c r="DB87" i="31"/>
  <c r="DA87" i="31"/>
  <c r="CZ87" i="31"/>
  <c r="CY87" i="31"/>
  <c r="CX87" i="31"/>
  <c r="CW87" i="31"/>
  <c r="CV87" i="31"/>
  <c r="CU87" i="31"/>
  <c r="CT87" i="31"/>
  <c r="CS87" i="31"/>
  <c r="CR87" i="31"/>
  <c r="CQ87" i="31"/>
  <c r="CP87" i="31"/>
  <c r="CO87" i="31"/>
  <c r="CN87" i="31"/>
  <c r="CM87" i="31"/>
  <c r="CL87" i="31"/>
  <c r="CK87" i="31"/>
  <c r="CJ87" i="31"/>
  <c r="CI87" i="31"/>
  <c r="CH87" i="31"/>
  <c r="CG87" i="31"/>
  <c r="CF87" i="31"/>
  <c r="CE87" i="31"/>
  <c r="CD87" i="31"/>
  <c r="CC87" i="31"/>
  <c r="CB87" i="31"/>
  <c r="CA87" i="31"/>
  <c r="BZ87" i="31"/>
  <c r="BY87" i="31"/>
  <c r="BX87" i="31"/>
  <c r="BW87" i="31"/>
  <c r="BV87" i="31"/>
  <c r="BU87" i="31"/>
  <c r="BT87" i="31"/>
  <c r="BS87" i="31"/>
  <c r="BR87" i="31"/>
  <c r="BQ87" i="31"/>
  <c r="BP87" i="31"/>
  <c r="BO87" i="31"/>
  <c r="BN87" i="31"/>
  <c r="BM87" i="31"/>
  <c r="BL87" i="31"/>
  <c r="BK87" i="31"/>
  <c r="BJ87" i="31"/>
  <c r="BI87" i="31"/>
  <c r="BH87" i="31"/>
  <c r="BG87" i="31"/>
  <c r="BF87" i="31"/>
  <c r="BE87" i="31"/>
  <c r="BD87" i="31"/>
  <c r="BC87" i="31"/>
  <c r="BB87" i="31"/>
  <c r="BA87" i="31"/>
  <c r="AZ87" i="31"/>
  <c r="AY87" i="31"/>
  <c r="AX87" i="31"/>
  <c r="AW87" i="31"/>
  <c r="AV87" i="31"/>
  <c r="AU87" i="31"/>
  <c r="AT87" i="31"/>
  <c r="AS87" i="31"/>
  <c r="AR87" i="31"/>
  <c r="AQ87" i="31"/>
  <c r="AP87" i="31"/>
  <c r="AO87" i="31"/>
  <c r="AN87" i="31"/>
  <c r="AM87" i="31"/>
  <c r="AL87" i="31"/>
  <c r="AK87" i="31"/>
  <c r="AJ87" i="31"/>
  <c r="AI87" i="31"/>
  <c r="AH87" i="31"/>
  <c r="AG87" i="31"/>
  <c r="AF87" i="31"/>
  <c r="AE87" i="31"/>
  <c r="AD87" i="31"/>
  <c r="AC87" i="31"/>
  <c r="AB87" i="31"/>
  <c r="AA87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DY86" i="31"/>
  <c r="DX86" i="31"/>
  <c r="DW86" i="31"/>
  <c r="DV86" i="31"/>
  <c r="DU86" i="31"/>
  <c r="DT86" i="31"/>
  <c r="DS86" i="31"/>
  <c r="DR86" i="31"/>
  <c r="DQ86" i="31"/>
  <c r="DP86" i="31"/>
  <c r="DO86" i="31"/>
  <c r="DN86" i="31"/>
  <c r="DM86" i="31"/>
  <c r="DL86" i="31"/>
  <c r="DK86" i="31"/>
  <c r="DJ86" i="31"/>
  <c r="DI86" i="31"/>
  <c r="DH86" i="31"/>
  <c r="DG86" i="31"/>
  <c r="DF86" i="31"/>
  <c r="DE86" i="31"/>
  <c r="DD86" i="31"/>
  <c r="DC86" i="31"/>
  <c r="DB86" i="31"/>
  <c r="DA86" i="31"/>
  <c r="CZ86" i="31"/>
  <c r="CY86" i="31"/>
  <c r="CX86" i="31"/>
  <c r="CW86" i="31"/>
  <c r="CV86" i="31"/>
  <c r="CU86" i="31"/>
  <c r="CT86" i="31"/>
  <c r="CS86" i="31"/>
  <c r="CR86" i="31"/>
  <c r="CQ86" i="31"/>
  <c r="CP86" i="31"/>
  <c r="CO86" i="31"/>
  <c r="CN86" i="31"/>
  <c r="CM86" i="31"/>
  <c r="CL86" i="31"/>
  <c r="CK86" i="31"/>
  <c r="CJ86" i="31"/>
  <c r="CI86" i="31"/>
  <c r="CH86" i="31"/>
  <c r="CG86" i="31"/>
  <c r="CF86" i="31"/>
  <c r="CE86" i="31"/>
  <c r="CD86" i="31"/>
  <c r="CC86" i="31"/>
  <c r="CB86" i="31"/>
  <c r="CA86" i="31"/>
  <c r="BZ86" i="31"/>
  <c r="BY86" i="31"/>
  <c r="BX86" i="31"/>
  <c r="BW86" i="31"/>
  <c r="BV86" i="31"/>
  <c r="BU86" i="31"/>
  <c r="BT86" i="31"/>
  <c r="BS86" i="31"/>
  <c r="BR86" i="31"/>
  <c r="BQ86" i="31"/>
  <c r="BP86" i="31"/>
  <c r="BO86" i="31"/>
  <c r="BN86" i="31"/>
  <c r="BM86" i="31"/>
  <c r="BL86" i="31"/>
  <c r="BK86" i="31"/>
  <c r="BJ86" i="31"/>
  <c r="BI86" i="31"/>
  <c r="BH86" i="31"/>
  <c r="BG86" i="31"/>
  <c r="BF86" i="31"/>
  <c r="BE86" i="31"/>
  <c r="BD86" i="31"/>
  <c r="BC86" i="31"/>
  <c r="BB86" i="31"/>
  <c r="BA86" i="31"/>
  <c r="AZ86" i="31"/>
  <c r="AY86" i="31"/>
  <c r="AX86" i="31"/>
  <c r="AW86" i="31"/>
  <c r="AV86" i="31"/>
  <c r="AU86" i="31"/>
  <c r="AT86" i="31"/>
  <c r="AS86" i="31"/>
  <c r="AR86" i="31"/>
  <c r="AQ86" i="31"/>
  <c r="AP86" i="31"/>
  <c r="AO86" i="31"/>
  <c r="AN86" i="31"/>
  <c r="AM86" i="31"/>
  <c r="AL86" i="31"/>
  <c r="AK86" i="31"/>
  <c r="AJ86" i="31"/>
  <c r="AI86" i="31"/>
  <c r="AH86" i="31"/>
  <c r="AG86" i="31"/>
  <c r="AF86" i="31"/>
  <c r="AE86" i="31"/>
  <c r="AD86" i="31"/>
  <c r="AC86" i="31"/>
  <c r="AB86" i="31"/>
  <c r="AA86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DY85" i="31"/>
  <c r="DX85" i="31"/>
  <c r="DW85" i="31"/>
  <c r="DV85" i="31"/>
  <c r="DU85" i="31"/>
  <c r="DT85" i="31"/>
  <c r="DS85" i="31"/>
  <c r="DR85" i="31"/>
  <c r="DQ85" i="31"/>
  <c r="DP85" i="31"/>
  <c r="DO85" i="31"/>
  <c r="DN85" i="31"/>
  <c r="DM85" i="31"/>
  <c r="DL85" i="31"/>
  <c r="DK85" i="31"/>
  <c r="DJ85" i="31"/>
  <c r="DI85" i="31"/>
  <c r="DH85" i="31"/>
  <c r="DG85" i="31"/>
  <c r="DF85" i="31"/>
  <c r="DE85" i="31"/>
  <c r="DD85" i="31"/>
  <c r="DC85" i="31"/>
  <c r="DB85" i="31"/>
  <c r="DA85" i="31"/>
  <c r="CZ85" i="31"/>
  <c r="CY85" i="31"/>
  <c r="CX85" i="31"/>
  <c r="CW85" i="31"/>
  <c r="CV85" i="31"/>
  <c r="CU85" i="31"/>
  <c r="CT85" i="31"/>
  <c r="CS85" i="31"/>
  <c r="CR85" i="31"/>
  <c r="CQ85" i="31"/>
  <c r="CP85" i="31"/>
  <c r="CO85" i="31"/>
  <c r="CN85" i="31"/>
  <c r="CM85" i="31"/>
  <c r="CL85" i="31"/>
  <c r="CK85" i="31"/>
  <c r="CJ85" i="31"/>
  <c r="CI85" i="31"/>
  <c r="CH85" i="31"/>
  <c r="CG85" i="31"/>
  <c r="CF85" i="31"/>
  <c r="CE85" i="31"/>
  <c r="CD85" i="31"/>
  <c r="CC85" i="31"/>
  <c r="CB85" i="31"/>
  <c r="CA85" i="31"/>
  <c r="BZ85" i="31"/>
  <c r="BY85" i="31"/>
  <c r="BX85" i="31"/>
  <c r="BW85" i="31"/>
  <c r="BV85" i="31"/>
  <c r="BU85" i="31"/>
  <c r="BT85" i="31"/>
  <c r="BS85" i="31"/>
  <c r="BR85" i="31"/>
  <c r="BQ85" i="31"/>
  <c r="BP85" i="31"/>
  <c r="BO85" i="31"/>
  <c r="BN85" i="31"/>
  <c r="BM85" i="31"/>
  <c r="BL85" i="31"/>
  <c r="BK85" i="31"/>
  <c r="BJ85" i="31"/>
  <c r="BI85" i="31"/>
  <c r="BH85" i="31"/>
  <c r="BG85" i="31"/>
  <c r="BF85" i="31"/>
  <c r="BE85" i="31"/>
  <c r="BD85" i="31"/>
  <c r="BC85" i="31"/>
  <c r="BB85" i="31"/>
  <c r="BA85" i="31"/>
  <c r="AZ85" i="31"/>
  <c r="AY85" i="31"/>
  <c r="AX85" i="31"/>
  <c r="AW85" i="31"/>
  <c r="AV85" i="31"/>
  <c r="AU85" i="31"/>
  <c r="AT85" i="31"/>
  <c r="AS85" i="31"/>
  <c r="AR85" i="31"/>
  <c r="AQ85" i="31"/>
  <c r="AP85" i="31"/>
  <c r="AO85" i="31"/>
  <c r="AN85" i="31"/>
  <c r="AM85" i="31"/>
  <c r="AL85" i="31"/>
  <c r="AK85" i="31"/>
  <c r="AJ85" i="31"/>
  <c r="AI85" i="31"/>
  <c r="AH85" i="31"/>
  <c r="AG85" i="31"/>
  <c r="AF85" i="31"/>
  <c r="AE85" i="31"/>
  <c r="AD85" i="31"/>
  <c r="AC85" i="31"/>
  <c r="AB85" i="31"/>
  <c r="AA85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DY84" i="31"/>
  <c r="DX84" i="31"/>
  <c r="DW84" i="31"/>
  <c r="DV84" i="31"/>
  <c r="DU84" i="31"/>
  <c r="DT84" i="31"/>
  <c r="DS84" i="31"/>
  <c r="DR84" i="31"/>
  <c r="DQ84" i="31"/>
  <c r="DP84" i="31"/>
  <c r="DO84" i="31"/>
  <c r="DN84" i="31"/>
  <c r="DM84" i="31"/>
  <c r="DL84" i="31"/>
  <c r="DK84" i="31"/>
  <c r="DJ84" i="31"/>
  <c r="DI84" i="31"/>
  <c r="DH84" i="31"/>
  <c r="DG84" i="31"/>
  <c r="DF84" i="31"/>
  <c r="DE84" i="31"/>
  <c r="DD84" i="31"/>
  <c r="DC84" i="31"/>
  <c r="DB84" i="31"/>
  <c r="DA84" i="31"/>
  <c r="CZ84" i="31"/>
  <c r="CY84" i="31"/>
  <c r="CX84" i="31"/>
  <c r="CW84" i="31"/>
  <c r="CV84" i="31"/>
  <c r="CU84" i="31"/>
  <c r="CT84" i="31"/>
  <c r="CS84" i="31"/>
  <c r="CR84" i="31"/>
  <c r="CQ84" i="31"/>
  <c r="CP84" i="31"/>
  <c r="CO84" i="31"/>
  <c r="CN84" i="31"/>
  <c r="CM84" i="31"/>
  <c r="CL84" i="31"/>
  <c r="CK84" i="31"/>
  <c r="CJ84" i="31"/>
  <c r="CI84" i="31"/>
  <c r="CH84" i="31"/>
  <c r="CG84" i="31"/>
  <c r="CF84" i="31"/>
  <c r="CE84" i="31"/>
  <c r="CD84" i="31"/>
  <c r="CC84" i="31"/>
  <c r="CB84" i="31"/>
  <c r="CA84" i="31"/>
  <c r="BZ84" i="31"/>
  <c r="BY84" i="31"/>
  <c r="BX84" i="31"/>
  <c r="BW84" i="31"/>
  <c r="BV84" i="31"/>
  <c r="BU84" i="31"/>
  <c r="BT84" i="31"/>
  <c r="BS84" i="31"/>
  <c r="BR84" i="31"/>
  <c r="BQ84" i="31"/>
  <c r="BP84" i="31"/>
  <c r="BO84" i="31"/>
  <c r="BN84" i="31"/>
  <c r="BM84" i="31"/>
  <c r="BL84" i="31"/>
  <c r="BK84" i="31"/>
  <c r="BJ84" i="31"/>
  <c r="BI84" i="31"/>
  <c r="BH84" i="31"/>
  <c r="BG84" i="31"/>
  <c r="BF84" i="31"/>
  <c r="BE84" i="31"/>
  <c r="BD84" i="31"/>
  <c r="BC84" i="31"/>
  <c r="BB84" i="31"/>
  <c r="BA84" i="31"/>
  <c r="AZ84" i="31"/>
  <c r="AY84" i="31"/>
  <c r="AX84" i="31"/>
  <c r="AW84" i="31"/>
  <c r="AV84" i="31"/>
  <c r="AU84" i="31"/>
  <c r="AT84" i="31"/>
  <c r="AS84" i="31"/>
  <c r="AR84" i="31"/>
  <c r="AQ84" i="31"/>
  <c r="AP84" i="31"/>
  <c r="AO84" i="31"/>
  <c r="AN84" i="31"/>
  <c r="AM84" i="31"/>
  <c r="AL84" i="31"/>
  <c r="AK84" i="31"/>
  <c r="AJ84" i="31"/>
  <c r="AI84" i="31"/>
  <c r="AH84" i="31"/>
  <c r="AG84" i="31"/>
  <c r="AF84" i="31"/>
  <c r="AE84" i="31"/>
  <c r="AD84" i="31"/>
  <c r="AC84" i="31"/>
  <c r="AB84" i="31"/>
  <c r="AA84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DY83" i="31"/>
  <c r="DX83" i="31"/>
  <c r="DW83" i="31"/>
  <c r="DV83" i="31"/>
  <c r="DU83" i="31"/>
  <c r="DT83" i="31"/>
  <c r="DS83" i="31"/>
  <c r="DR83" i="31"/>
  <c r="DQ83" i="31"/>
  <c r="DP83" i="31"/>
  <c r="DO83" i="31"/>
  <c r="DN83" i="31"/>
  <c r="DM83" i="31"/>
  <c r="DL83" i="31"/>
  <c r="DK83" i="31"/>
  <c r="DJ83" i="31"/>
  <c r="DI83" i="31"/>
  <c r="DH83" i="31"/>
  <c r="DG83" i="31"/>
  <c r="DF83" i="31"/>
  <c r="DE83" i="31"/>
  <c r="DD83" i="31"/>
  <c r="DC83" i="31"/>
  <c r="DB83" i="31"/>
  <c r="DA83" i="31"/>
  <c r="CZ83" i="31"/>
  <c r="CY83" i="31"/>
  <c r="CX83" i="31"/>
  <c r="CW83" i="31"/>
  <c r="CV83" i="31"/>
  <c r="CU83" i="31"/>
  <c r="CT83" i="31"/>
  <c r="CS83" i="31"/>
  <c r="CR83" i="31"/>
  <c r="CQ83" i="31"/>
  <c r="CP83" i="31"/>
  <c r="CO83" i="31"/>
  <c r="CN83" i="31"/>
  <c r="CM83" i="31"/>
  <c r="CL83" i="31"/>
  <c r="CK83" i="31"/>
  <c r="CJ83" i="31"/>
  <c r="CI83" i="31"/>
  <c r="CH83" i="31"/>
  <c r="CG83" i="31"/>
  <c r="CF83" i="31"/>
  <c r="CE83" i="31"/>
  <c r="CD83" i="31"/>
  <c r="CC83" i="31"/>
  <c r="CB83" i="31"/>
  <c r="CA83" i="31"/>
  <c r="BZ83" i="31"/>
  <c r="BY83" i="31"/>
  <c r="BX83" i="31"/>
  <c r="BW83" i="31"/>
  <c r="BV83" i="31"/>
  <c r="BU83" i="31"/>
  <c r="BT83" i="31"/>
  <c r="BS83" i="31"/>
  <c r="BR83" i="31"/>
  <c r="BQ83" i="31"/>
  <c r="BP83" i="31"/>
  <c r="BO83" i="31"/>
  <c r="BN83" i="31"/>
  <c r="BM83" i="31"/>
  <c r="BL83" i="31"/>
  <c r="BK83" i="31"/>
  <c r="BJ83" i="31"/>
  <c r="BI83" i="31"/>
  <c r="BH83" i="31"/>
  <c r="BG83" i="31"/>
  <c r="BF83" i="31"/>
  <c r="BE83" i="31"/>
  <c r="BD83" i="31"/>
  <c r="BC83" i="31"/>
  <c r="BB83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DY82" i="31"/>
  <c r="DX82" i="31"/>
  <c r="DW82" i="31"/>
  <c r="DV82" i="31"/>
  <c r="DU82" i="31"/>
  <c r="DT82" i="31"/>
  <c r="DS82" i="31"/>
  <c r="DR82" i="31"/>
  <c r="DQ82" i="31"/>
  <c r="DP82" i="31"/>
  <c r="DO82" i="31"/>
  <c r="DN82" i="31"/>
  <c r="DM82" i="31"/>
  <c r="DL82" i="31"/>
  <c r="DK82" i="31"/>
  <c r="DJ82" i="31"/>
  <c r="DI82" i="31"/>
  <c r="DH82" i="31"/>
  <c r="DG82" i="31"/>
  <c r="DF82" i="31"/>
  <c r="DE82" i="31"/>
  <c r="DD82" i="31"/>
  <c r="DC82" i="31"/>
  <c r="DB82" i="31"/>
  <c r="DA82" i="31"/>
  <c r="CZ82" i="31"/>
  <c r="CY82" i="31"/>
  <c r="CX82" i="31"/>
  <c r="CW82" i="31"/>
  <c r="CV82" i="31"/>
  <c r="CU82" i="31"/>
  <c r="CT82" i="31"/>
  <c r="CS82" i="31"/>
  <c r="CR82" i="31"/>
  <c r="CQ82" i="31"/>
  <c r="CP82" i="31"/>
  <c r="CO82" i="31"/>
  <c r="CN82" i="31"/>
  <c r="CM82" i="31"/>
  <c r="CL82" i="31"/>
  <c r="CK82" i="31"/>
  <c r="CJ82" i="31"/>
  <c r="CI82" i="31"/>
  <c r="CH82" i="31"/>
  <c r="CG82" i="31"/>
  <c r="CF82" i="31"/>
  <c r="CE82" i="31"/>
  <c r="CD82" i="31"/>
  <c r="CC82" i="31"/>
  <c r="CB82" i="31"/>
  <c r="CA82" i="31"/>
  <c r="BZ82" i="31"/>
  <c r="BY82" i="31"/>
  <c r="BX82" i="31"/>
  <c r="BW82" i="31"/>
  <c r="BV82" i="31"/>
  <c r="BU82" i="31"/>
  <c r="BT82" i="31"/>
  <c r="BS82" i="31"/>
  <c r="BR82" i="31"/>
  <c r="BQ82" i="31"/>
  <c r="BP82" i="31"/>
  <c r="BO82" i="31"/>
  <c r="BN82" i="31"/>
  <c r="BM82" i="31"/>
  <c r="BL82" i="31"/>
  <c r="BK82" i="31"/>
  <c r="BJ82" i="31"/>
  <c r="BI82" i="31"/>
  <c r="BH82" i="31"/>
  <c r="BG82" i="31"/>
  <c r="BF82" i="31"/>
  <c r="BE82" i="31"/>
  <c r="BD82" i="31"/>
  <c r="BC82" i="31"/>
  <c r="BB82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DY81" i="31"/>
  <c r="DX81" i="31"/>
  <c r="DW81" i="31"/>
  <c r="DV81" i="31"/>
  <c r="DU81" i="31"/>
  <c r="DT81" i="31"/>
  <c r="DS81" i="31"/>
  <c r="DR81" i="31"/>
  <c r="DQ81" i="31"/>
  <c r="DP81" i="31"/>
  <c r="DO81" i="31"/>
  <c r="DN81" i="31"/>
  <c r="DM81" i="31"/>
  <c r="DL81" i="31"/>
  <c r="DK81" i="31"/>
  <c r="DJ81" i="31"/>
  <c r="DI81" i="31"/>
  <c r="DH81" i="31"/>
  <c r="DG81" i="31"/>
  <c r="DF81" i="31"/>
  <c r="DE81" i="31"/>
  <c r="DD81" i="31"/>
  <c r="DC81" i="31"/>
  <c r="DB81" i="31"/>
  <c r="DA81" i="31"/>
  <c r="CZ81" i="31"/>
  <c r="CY81" i="31"/>
  <c r="CX81" i="31"/>
  <c r="CW81" i="31"/>
  <c r="CV81" i="31"/>
  <c r="CU81" i="31"/>
  <c r="CT81" i="31"/>
  <c r="CS81" i="31"/>
  <c r="CR81" i="31"/>
  <c r="CQ81" i="31"/>
  <c r="CP81" i="31"/>
  <c r="CO81" i="31"/>
  <c r="CN81" i="31"/>
  <c r="CM81" i="31"/>
  <c r="CL81" i="31"/>
  <c r="CK81" i="31"/>
  <c r="CJ81" i="31"/>
  <c r="CI81" i="31"/>
  <c r="CH81" i="31"/>
  <c r="CG81" i="31"/>
  <c r="CF81" i="31"/>
  <c r="CE81" i="31"/>
  <c r="CD81" i="31"/>
  <c r="CC81" i="31"/>
  <c r="CB81" i="31"/>
  <c r="CA81" i="31"/>
  <c r="BZ81" i="31"/>
  <c r="BY81" i="31"/>
  <c r="BX81" i="31"/>
  <c r="BW81" i="31"/>
  <c r="BV81" i="31"/>
  <c r="BU81" i="31"/>
  <c r="BT81" i="31"/>
  <c r="BS81" i="31"/>
  <c r="BR81" i="31"/>
  <c r="BQ81" i="31"/>
  <c r="BP81" i="31"/>
  <c r="BO81" i="31"/>
  <c r="BN81" i="31"/>
  <c r="BM81" i="31"/>
  <c r="BL81" i="31"/>
  <c r="BK81" i="31"/>
  <c r="BJ81" i="31"/>
  <c r="BI81" i="31"/>
  <c r="BH81" i="31"/>
  <c r="BG81" i="31"/>
  <c r="BF81" i="31"/>
  <c r="BE81" i="31"/>
  <c r="BD81" i="31"/>
  <c r="BC81" i="31"/>
  <c r="BB81" i="31"/>
  <c r="BA81" i="31"/>
  <c r="AZ81" i="31"/>
  <c r="AY81" i="31"/>
  <c r="AX81" i="31"/>
  <c r="AW81" i="31"/>
  <c r="AV81" i="31"/>
  <c r="AU81" i="31"/>
  <c r="AT81" i="31"/>
  <c r="AS81" i="31"/>
  <c r="AR81" i="31"/>
  <c r="AQ81" i="31"/>
  <c r="AP81" i="31"/>
  <c r="AO81" i="31"/>
  <c r="AN81" i="31"/>
  <c r="AM81" i="31"/>
  <c r="AL81" i="31"/>
  <c r="AK81" i="31"/>
  <c r="AJ81" i="31"/>
  <c r="AI81" i="31"/>
  <c r="AH81" i="31"/>
  <c r="AG81" i="31"/>
  <c r="AF81" i="31"/>
  <c r="AE81" i="31"/>
  <c r="AD81" i="31"/>
  <c r="AC81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DY80" i="31"/>
  <c r="DX80" i="31"/>
  <c r="DW80" i="31"/>
  <c r="DV80" i="31"/>
  <c r="DU80" i="31"/>
  <c r="DT80" i="31"/>
  <c r="DS80" i="31"/>
  <c r="DR80" i="31"/>
  <c r="DQ80" i="31"/>
  <c r="DP80" i="31"/>
  <c r="DO80" i="31"/>
  <c r="DN80" i="31"/>
  <c r="DM80" i="31"/>
  <c r="DL80" i="31"/>
  <c r="DK80" i="31"/>
  <c r="DJ80" i="31"/>
  <c r="DI80" i="31"/>
  <c r="DH80" i="31"/>
  <c r="DG80" i="31"/>
  <c r="DF80" i="31"/>
  <c r="DE80" i="31"/>
  <c r="DD80" i="31"/>
  <c r="DC80" i="31"/>
  <c r="DB80" i="31"/>
  <c r="DA80" i="31"/>
  <c r="CZ80" i="31"/>
  <c r="CY80" i="31"/>
  <c r="CX80" i="31"/>
  <c r="CW80" i="31"/>
  <c r="CV80" i="31"/>
  <c r="CU80" i="31"/>
  <c r="CT80" i="31"/>
  <c r="CS80" i="31"/>
  <c r="CR80" i="31"/>
  <c r="CQ80" i="31"/>
  <c r="CP80" i="31"/>
  <c r="CO80" i="31"/>
  <c r="CN80" i="31"/>
  <c r="CM80" i="31"/>
  <c r="CL80" i="31"/>
  <c r="CK80" i="31"/>
  <c r="CJ80" i="31"/>
  <c r="CI80" i="31"/>
  <c r="CH80" i="31"/>
  <c r="CG80" i="31"/>
  <c r="CF80" i="31"/>
  <c r="CE80" i="31"/>
  <c r="CD80" i="31"/>
  <c r="CC80" i="31"/>
  <c r="CB80" i="31"/>
  <c r="CA80" i="31"/>
  <c r="BZ80" i="31"/>
  <c r="BY80" i="31"/>
  <c r="BX80" i="31"/>
  <c r="BW80" i="31"/>
  <c r="BV80" i="31"/>
  <c r="BU80" i="31"/>
  <c r="BT80" i="31"/>
  <c r="BS80" i="31"/>
  <c r="BR80" i="31"/>
  <c r="BQ80" i="31"/>
  <c r="BP80" i="31"/>
  <c r="BO80" i="31"/>
  <c r="BN80" i="31"/>
  <c r="BM80" i="31"/>
  <c r="BL80" i="31"/>
  <c r="BK80" i="31"/>
  <c r="BJ80" i="31"/>
  <c r="BI80" i="31"/>
  <c r="BH80" i="31"/>
  <c r="BG80" i="31"/>
  <c r="BF80" i="31"/>
  <c r="BE80" i="31"/>
  <c r="BD80" i="31"/>
  <c r="BC80" i="31"/>
  <c r="BB80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D80" i="31"/>
  <c r="C67" i="31"/>
  <c r="R52" i="31" s="1" a="1"/>
  <c r="R52" i="31" s="1"/>
  <c r="C58" i="31"/>
  <c r="C59" i="31" s="1"/>
  <c r="C60" i="31" s="1"/>
  <c r="C61" i="31" s="1"/>
  <c r="C62" i="31" s="1"/>
  <c r="C63" i="31" s="1"/>
  <c r="C64" i="31" s="1"/>
  <c r="C65" i="31" s="1"/>
  <c r="R50" i="31" a="1"/>
  <c r="R50" i="31" s="1"/>
  <c r="C50" i="31"/>
  <c r="C50" i="31" a="1"/>
  <c r="R49" i="31" a="1"/>
  <c r="R49" i="31" s="1"/>
  <c r="C49" i="31"/>
  <c r="C49" i="31" a="1"/>
  <c r="R48" i="31" a="1"/>
  <c r="R48" i="31" s="1"/>
  <c r="C48" i="31"/>
  <c r="C48" i="31" a="1"/>
  <c r="R47" i="31" a="1"/>
  <c r="R47" i="31" s="1"/>
  <c r="C47" i="31"/>
  <c r="C47" i="31" a="1"/>
  <c r="R46" i="31"/>
  <c r="R46" i="31" a="1"/>
  <c r="C46" i="31"/>
  <c r="C46" i="31" a="1"/>
  <c r="R45" i="31"/>
  <c r="R45" i="31" a="1"/>
  <c r="C45" i="31"/>
  <c r="C45" i="31" a="1"/>
  <c r="R44" i="31" a="1"/>
  <c r="R44" i="31" s="1"/>
  <c r="C44" i="31"/>
  <c r="C44" i="31" a="1"/>
  <c r="R43" i="31" a="1"/>
  <c r="R43" i="31" s="1"/>
  <c r="C43" i="31" a="1"/>
  <c r="C43" i="31" s="1"/>
  <c r="R42" i="31" a="1"/>
  <c r="R42" i="31" s="1"/>
  <c r="C42" i="31"/>
  <c r="C42" i="31" a="1"/>
  <c r="R39" i="31" a="1"/>
  <c r="R39" i="31" s="1"/>
  <c r="C39" i="31" a="1"/>
  <c r="C39" i="31" s="1"/>
  <c r="R38" i="31" a="1"/>
  <c r="R38" i="31" s="1"/>
  <c r="C38" i="31" a="1"/>
  <c r="C38" i="31" s="1"/>
  <c r="R37" i="31" a="1"/>
  <c r="R37" i="31" s="1"/>
  <c r="C37" i="31" a="1"/>
  <c r="C37" i="31" s="1"/>
  <c r="R36" i="31" a="1"/>
  <c r="R36" i="31" s="1"/>
  <c r="C36" i="31" a="1"/>
  <c r="C36" i="31" s="1"/>
  <c r="R35" i="31" a="1"/>
  <c r="R35" i="31" s="1"/>
  <c r="C35" i="31" a="1"/>
  <c r="C35" i="31" s="1"/>
  <c r="R34" i="31" a="1"/>
  <c r="R34" i="31" s="1"/>
  <c r="C34" i="31" a="1"/>
  <c r="C34" i="31" s="1"/>
  <c r="R33" i="31" a="1"/>
  <c r="R33" i="31" s="1"/>
  <c r="C33" i="31" a="1"/>
  <c r="C33" i="31" s="1"/>
  <c r="R32" i="31" a="1"/>
  <c r="R32" i="31" s="1"/>
  <c r="C32" i="31" a="1"/>
  <c r="C32" i="31" s="1"/>
  <c r="R31" i="31" a="1"/>
  <c r="R31" i="31" s="1"/>
  <c r="C31" i="31" a="1"/>
  <c r="C31" i="31" s="1"/>
  <c r="R30" i="31" a="1"/>
  <c r="R30" i="31" s="1"/>
  <c r="C30" i="31" a="1"/>
  <c r="C30" i="31" s="1"/>
  <c r="R29" i="31" a="1"/>
  <c r="R29" i="31" s="1"/>
  <c r="C29" i="31" a="1"/>
  <c r="C29" i="31" s="1"/>
  <c r="R26" i="31" a="1"/>
  <c r="R26" i="31" s="1"/>
  <c r="C26" i="31" a="1"/>
  <c r="C26" i="31" s="1"/>
  <c r="R25" i="31" a="1"/>
  <c r="R25" i="31" s="1"/>
  <c r="C25" i="31" a="1"/>
  <c r="C25" i="31" s="1"/>
  <c r="R24" i="31" a="1"/>
  <c r="R24" i="31" s="1"/>
  <c r="C24" i="31" a="1"/>
  <c r="C24" i="31" s="1"/>
  <c r="R23" i="31" a="1"/>
  <c r="R23" i="31" s="1"/>
  <c r="C23" i="31" a="1"/>
  <c r="C23" i="31" s="1"/>
  <c r="R22" i="31" a="1"/>
  <c r="R22" i="31" s="1"/>
  <c r="C22" i="31" a="1"/>
  <c r="C22" i="31" s="1"/>
  <c r="R21" i="31" a="1"/>
  <c r="R21" i="31" s="1"/>
  <c r="C21" i="31" a="1"/>
  <c r="C21" i="31" s="1"/>
  <c r="R20" i="31" a="1"/>
  <c r="R20" i="31" s="1"/>
  <c r="C20" i="31" a="1"/>
  <c r="C20" i="31" s="1"/>
  <c r="R19" i="31" a="1"/>
  <c r="R19" i="31" s="1"/>
  <c r="C19" i="31" a="1"/>
  <c r="C19" i="31" s="1"/>
  <c r="R18" i="31" a="1"/>
  <c r="R18" i="31" s="1"/>
  <c r="C18" i="31" a="1"/>
  <c r="C18" i="31" s="1"/>
  <c r="R17" i="31" a="1"/>
  <c r="R17" i="31" s="1"/>
  <c r="C17" i="31" a="1"/>
  <c r="C17" i="31" s="1"/>
  <c r="R16" i="31" a="1"/>
  <c r="R16" i="31" s="1"/>
  <c r="C16" i="31" a="1"/>
  <c r="C16" i="31" s="1"/>
  <c r="A8" i="31"/>
  <c r="B7" i="31"/>
  <c r="B6" i="31"/>
  <c r="B5" i="31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CI110" i="30"/>
  <c r="CH110" i="30"/>
  <c r="CG110" i="30"/>
  <c r="CF110" i="30"/>
  <c r="CE110" i="30"/>
  <c r="CD110" i="30"/>
  <c r="CC110" i="30"/>
  <c r="CB110" i="30"/>
  <c r="CA110" i="30"/>
  <c r="BZ110" i="30"/>
  <c r="BY110" i="30"/>
  <c r="BX110" i="30"/>
  <c r="BW110" i="30"/>
  <c r="BV110" i="30"/>
  <c r="BU110" i="30"/>
  <c r="BT110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10" i="30"/>
  <c r="AT110" i="30"/>
  <c r="AS110" i="30"/>
  <c r="AR110" i="30"/>
  <c r="AQ110" i="30"/>
  <c r="AP110" i="30"/>
  <c r="AO110" i="30"/>
  <c r="AN110" i="30"/>
  <c r="AM110" i="30"/>
  <c r="AL110" i="30"/>
  <c r="AK110" i="30"/>
  <c r="AJ110" i="30"/>
  <c r="AI110" i="30"/>
  <c r="AH110" i="30"/>
  <c r="AG110" i="30"/>
  <c r="AF110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S110" i="30"/>
  <c r="R110" i="30"/>
  <c r="Q110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CI109" i="30"/>
  <c r="CH109" i="30"/>
  <c r="CG109" i="30"/>
  <c r="CF109" i="30"/>
  <c r="CE109" i="30"/>
  <c r="CD109" i="30"/>
  <c r="CC109" i="30"/>
  <c r="CB109" i="30"/>
  <c r="CA109" i="30"/>
  <c r="BZ109" i="30"/>
  <c r="BY109" i="30"/>
  <c r="BX109" i="30"/>
  <c r="BW109" i="30"/>
  <c r="BV109" i="30"/>
  <c r="BU109" i="30"/>
  <c r="BT109" i="30"/>
  <c r="BS109" i="30"/>
  <c r="BR109" i="30"/>
  <c r="BQ109" i="30"/>
  <c r="BP109" i="30"/>
  <c r="BO109" i="30"/>
  <c r="BN109" i="30"/>
  <c r="BM109" i="30"/>
  <c r="BL109" i="30"/>
  <c r="BK109" i="30"/>
  <c r="BJ109" i="30"/>
  <c r="BI109" i="30"/>
  <c r="BH109" i="30"/>
  <c r="BG109" i="30"/>
  <c r="BF109" i="30"/>
  <c r="BE109" i="30"/>
  <c r="BD109" i="30"/>
  <c r="BC109" i="30"/>
  <c r="BB109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CI108" i="30"/>
  <c r="CH108" i="30"/>
  <c r="CG108" i="30"/>
  <c r="CF108" i="30"/>
  <c r="CE108" i="30"/>
  <c r="CD108" i="30"/>
  <c r="CC108" i="30"/>
  <c r="CB108" i="30"/>
  <c r="CA108" i="30"/>
  <c r="BZ108" i="30"/>
  <c r="BY108" i="30"/>
  <c r="BX108" i="30"/>
  <c r="BW108" i="30"/>
  <c r="BV108" i="30"/>
  <c r="BU108" i="30"/>
  <c r="BT108" i="30"/>
  <c r="BS108" i="30"/>
  <c r="BR108" i="30"/>
  <c r="BQ108" i="30"/>
  <c r="BP108" i="30"/>
  <c r="BO108" i="30"/>
  <c r="BN108" i="30"/>
  <c r="BM108" i="30"/>
  <c r="BL108" i="30"/>
  <c r="BK108" i="30"/>
  <c r="BJ108" i="30"/>
  <c r="BI108" i="30"/>
  <c r="BH108" i="30"/>
  <c r="BG108" i="30"/>
  <c r="BF108" i="30"/>
  <c r="BE108" i="30"/>
  <c r="BD108" i="30"/>
  <c r="BC108" i="30"/>
  <c r="BB108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CI107" i="30"/>
  <c r="CH107" i="30"/>
  <c r="CG107" i="30"/>
  <c r="CF107" i="30"/>
  <c r="CE107" i="30"/>
  <c r="CD107" i="30"/>
  <c r="CC107" i="30"/>
  <c r="CB107" i="30"/>
  <c r="CA107" i="30"/>
  <c r="BZ107" i="30"/>
  <c r="BY107" i="30"/>
  <c r="BX107" i="30"/>
  <c r="BW107" i="30"/>
  <c r="BV107" i="30"/>
  <c r="BU107" i="30"/>
  <c r="BT107" i="30"/>
  <c r="BS107" i="30"/>
  <c r="BR107" i="30"/>
  <c r="BQ107" i="30"/>
  <c r="BP107" i="30"/>
  <c r="BO107" i="30"/>
  <c r="BN107" i="30"/>
  <c r="BM107" i="30"/>
  <c r="BL107" i="30"/>
  <c r="BK107" i="30"/>
  <c r="BJ107" i="30"/>
  <c r="BI107" i="30"/>
  <c r="BH107" i="30"/>
  <c r="BG107" i="30"/>
  <c r="BF107" i="30"/>
  <c r="BE107" i="30"/>
  <c r="BD107" i="30"/>
  <c r="BC107" i="30"/>
  <c r="BB107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CI106" i="30"/>
  <c r="CH106" i="30"/>
  <c r="CG106" i="30"/>
  <c r="CF106" i="30"/>
  <c r="CE106" i="30"/>
  <c r="CD106" i="30"/>
  <c r="CC106" i="30"/>
  <c r="CB106" i="30"/>
  <c r="CA106" i="30"/>
  <c r="BZ106" i="30"/>
  <c r="BY106" i="30"/>
  <c r="BX106" i="30"/>
  <c r="BW106" i="30"/>
  <c r="BV106" i="30"/>
  <c r="BU106" i="30"/>
  <c r="BT106" i="30"/>
  <c r="BS106" i="30"/>
  <c r="BR106" i="30"/>
  <c r="BQ106" i="30"/>
  <c r="BP106" i="30"/>
  <c r="BO106" i="30"/>
  <c r="BN106" i="30"/>
  <c r="BM106" i="30"/>
  <c r="BL106" i="30"/>
  <c r="BK106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CI105" i="30"/>
  <c r="CH105" i="30"/>
  <c r="CG105" i="30"/>
  <c r="CF105" i="30"/>
  <c r="CE105" i="30"/>
  <c r="CD105" i="30"/>
  <c r="CC105" i="30"/>
  <c r="CB105" i="30"/>
  <c r="CA105" i="30"/>
  <c r="BZ105" i="30"/>
  <c r="BY105" i="30"/>
  <c r="BX105" i="30"/>
  <c r="BW105" i="30"/>
  <c r="BV105" i="30"/>
  <c r="BU105" i="30"/>
  <c r="BT105" i="30"/>
  <c r="BS105" i="30"/>
  <c r="BR105" i="30"/>
  <c r="BQ105" i="30"/>
  <c r="BP105" i="30"/>
  <c r="BO105" i="30"/>
  <c r="BN105" i="30"/>
  <c r="BM105" i="30"/>
  <c r="BL105" i="30"/>
  <c r="BK105" i="30"/>
  <c r="BJ105" i="30"/>
  <c r="BI105" i="30"/>
  <c r="BH105" i="30"/>
  <c r="BG105" i="30"/>
  <c r="BF105" i="30"/>
  <c r="BE105" i="30"/>
  <c r="BD105" i="30"/>
  <c r="BC105" i="30"/>
  <c r="BB105" i="30"/>
  <c r="BA105" i="30"/>
  <c r="AZ105" i="30"/>
  <c r="AY105" i="30"/>
  <c r="AX105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I104" i="30"/>
  <c r="CH104" i="30"/>
  <c r="CG104" i="30"/>
  <c r="CF104" i="30"/>
  <c r="CE104" i="30"/>
  <c r="CD104" i="30"/>
  <c r="CC104" i="30"/>
  <c r="CB104" i="30"/>
  <c r="CA104" i="30"/>
  <c r="BZ104" i="30"/>
  <c r="BY104" i="30"/>
  <c r="BX104" i="30"/>
  <c r="BW104" i="30"/>
  <c r="BV104" i="30"/>
  <c r="BU104" i="30"/>
  <c r="BT104" i="30"/>
  <c r="BS104" i="30"/>
  <c r="BR104" i="30"/>
  <c r="BQ104" i="30"/>
  <c r="BP104" i="30"/>
  <c r="BO104" i="30"/>
  <c r="BN104" i="30"/>
  <c r="BM104" i="30"/>
  <c r="BL104" i="30"/>
  <c r="BK104" i="30"/>
  <c r="BJ104" i="30"/>
  <c r="BI104" i="30"/>
  <c r="BH104" i="30"/>
  <c r="BG104" i="30"/>
  <c r="BF104" i="30"/>
  <c r="BE104" i="30"/>
  <c r="BD104" i="30"/>
  <c r="BC104" i="30"/>
  <c r="BB104" i="30"/>
  <c r="BA104" i="30"/>
  <c r="AZ104" i="30"/>
  <c r="AY104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CI103" i="30"/>
  <c r="CH103" i="30"/>
  <c r="CG103" i="30"/>
  <c r="CF103" i="30"/>
  <c r="CE103" i="30"/>
  <c r="CD103" i="30"/>
  <c r="CC103" i="30"/>
  <c r="CB103" i="30"/>
  <c r="CA103" i="30"/>
  <c r="BZ103" i="30"/>
  <c r="BY103" i="30"/>
  <c r="BX103" i="30"/>
  <c r="BW103" i="30"/>
  <c r="BV103" i="30"/>
  <c r="BU103" i="30"/>
  <c r="BT103" i="30"/>
  <c r="BS103" i="30"/>
  <c r="BR103" i="30"/>
  <c r="BQ103" i="30"/>
  <c r="BP103" i="30"/>
  <c r="BO103" i="30"/>
  <c r="BN103" i="30"/>
  <c r="BM103" i="30"/>
  <c r="BL103" i="30"/>
  <c r="BK103" i="30"/>
  <c r="BJ103" i="30"/>
  <c r="BI103" i="30"/>
  <c r="BH103" i="30"/>
  <c r="BG103" i="30"/>
  <c r="BF103" i="30"/>
  <c r="BE103" i="30"/>
  <c r="BD103" i="30"/>
  <c r="BC103" i="30"/>
  <c r="BB103" i="30"/>
  <c r="BA103" i="30"/>
  <c r="AZ103" i="30"/>
  <c r="AY103" i="30"/>
  <c r="AX103" i="30"/>
  <c r="AW103" i="30"/>
  <c r="AV103" i="30"/>
  <c r="AU103" i="30"/>
  <c r="AT103" i="30"/>
  <c r="AS103" i="30"/>
  <c r="AR103" i="30"/>
  <c r="AQ103" i="30"/>
  <c r="AP103" i="30"/>
  <c r="AO103" i="30"/>
  <c r="AN103" i="30"/>
  <c r="AM103" i="30"/>
  <c r="AL103" i="30"/>
  <c r="AK103" i="30"/>
  <c r="AJ103" i="30"/>
  <c r="AI103" i="30"/>
  <c r="AH103" i="30"/>
  <c r="AG103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CI100" i="30"/>
  <c r="CH100" i="30"/>
  <c r="CG100" i="30"/>
  <c r="CF100" i="30"/>
  <c r="CE100" i="30"/>
  <c r="CD100" i="30"/>
  <c r="CC100" i="30"/>
  <c r="CB100" i="30"/>
  <c r="CA100" i="30"/>
  <c r="BZ100" i="30"/>
  <c r="BY100" i="30"/>
  <c r="BX100" i="30"/>
  <c r="BW100" i="30"/>
  <c r="BV100" i="30"/>
  <c r="BU100" i="30"/>
  <c r="BT100" i="30"/>
  <c r="BS100" i="30"/>
  <c r="BR100" i="30"/>
  <c r="BQ100" i="30"/>
  <c r="BP100" i="30"/>
  <c r="BO100" i="30"/>
  <c r="BN100" i="30"/>
  <c r="BM100" i="30"/>
  <c r="BL100" i="30"/>
  <c r="BK100" i="30"/>
  <c r="BJ100" i="30"/>
  <c r="BI100" i="30"/>
  <c r="BH100" i="30"/>
  <c r="BG100" i="30"/>
  <c r="BF100" i="30"/>
  <c r="BE100" i="30"/>
  <c r="BD100" i="30"/>
  <c r="BC100" i="30"/>
  <c r="BB100" i="30"/>
  <c r="BA100" i="30"/>
  <c r="AZ100" i="30"/>
  <c r="AY100" i="30"/>
  <c r="AX100" i="30"/>
  <c r="AW100" i="30"/>
  <c r="AV100" i="30"/>
  <c r="AU100" i="30"/>
  <c r="AT100" i="30"/>
  <c r="AS100" i="30"/>
  <c r="AR100" i="30"/>
  <c r="AQ100" i="30"/>
  <c r="AP100" i="30"/>
  <c r="AO100" i="30"/>
  <c r="AN100" i="30"/>
  <c r="AM100" i="30"/>
  <c r="AL100" i="30"/>
  <c r="AK100" i="30"/>
  <c r="AJ100" i="30"/>
  <c r="AI100" i="30"/>
  <c r="AH100" i="30"/>
  <c r="AG100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CI99" i="30"/>
  <c r="CH99" i="30"/>
  <c r="CG99" i="30"/>
  <c r="CF99" i="30"/>
  <c r="CE99" i="30"/>
  <c r="CD99" i="30"/>
  <c r="CC99" i="30"/>
  <c r="CB99" i="30"/>
  <c r="CA99" i="30"/>
  <c r="BZ99" i="30"/>
  <c r="BY99" i="30"/>
  <c r="BX99" i="30"/>
  <c r="BW99" i="30"/>
  <c r="BV99" i="30"/>
  <c r="BU99" i="30"/>
  <c r="BT99" i="30"/>
  <c r="BS99" i="30"/>
  <c r="BR99" i="30"/>
  <c r="BQ99" i="30"/>
  <c r="BP99" i="30"/>
  <c r="BO99" i="30"/>
  <c r="BN99" i="30"/>
  <c r="BM99" i="30"/>
  <c r="BL99" i="30"/>
  <c r="BK99" i="30"/>
  <c r="BJ99" i="30"/>
  <c r="BI99" i="30"/>
  <c r="BH99" i="30"/>
  <c r="BG99" i="30"/>
  <c r="BF99" i="30"/>
  <c r="BE99" i="30"/>
  <c r="BD99" i="30"/>
  <c r="BC99" i="30"/>
  <c r="BB99" i="30"/>
  <c r="BA99" i="30"/>
  <c r="AZ99" i="30"/>
  <c r="AY99" i="30"/>
  <c r="AX99" i="30"/>
  <c r="AW99" i="30"/>
  <c r="AV99" i="30"/>
  <c r="AU99" i="30"/>
  <c r="AT99" i="30"/>
  <c r="AS99" i="30"/>
  <c r="AR99" i="30"/>
  <c r="AQ99" i="30"/>
  <c r="AP99" i="30"/>
  <c r="AO99" i="30"/>
  <c r="AN99" i="30"/>
  <c r="AM99" i="30"/>
  <c r="AL99" i="30"/>
  <c r="AK99" i="30"/>
  <c r="AJ99" i="30"/>
  <c r="AI99" i="30"/>
  <c r="AH99" i="30"/>
  <c r="AG99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CI98" i="30"/>
  <c r="CH98" i="30"/>
  <c r="CG98" i="30"/>
  <c r="CF98" i="30"/>
  <c r="CE98" i="30"/>
  <c r="CD98" i="30"/>
  <c r="CC98" i="30"/>
  <c r="CB98" i="30"/>
  <c r="CA98" i="30"/>
  <c r="BZ98" i="30"/>
  <c r="BY98" i="30"/>
  <c r="BX98" i="30"/>
  <c r="BW98" i="30"/>
  <c r="BV98" i="30"/>
  <c r="BU98" i="30"/>
  <c r="BT98" i="30"/>
  <c r="BS98" i="30"/>
  <c r="BR98" i="30"/>
  <c r="BQ98" i="30"/>
  <c r="BP98" i="30"/>
  <c r="BO98" i="30"/>
  <c r="BN98" i="30"/>
  <c r="BM98" i="30"/>
  <c r="BL98" i="30"/>
  <c r="BK98" i="30"/>
  <c r="BJ98" i="30"/>
  <c r="BI98" i="30"/>
  <c r="BH98" i="30"/>
  <c r="BG98" i="30"/>
  <c r="BF98" i="30"/>
  <c r="BE98" i="30"/>
  <c r="BD98" i="30"/>
  <c r="BC98" i="30"/>
  <c r="BB98" i="30"/>
  <c r="BA98" i="30"/>
  <c r="AZ98" i="30"/>
  <c r="AY98" i="30"/>
  <c r="AX98" i="30"/>
  <c r="AW98" i="30"/>
  <c r="AV98" i="30"/>
  <c r="AU98" i="30"/>
  <c r="AT98" i="30"/>
  <c r="AS98" i="30"/>
  <c r="AR98" i="30"/>
  <c r="AQ98" i="30"/>
  <c r="AP98" i="30"/>
  <c r="AO98" i="30"/>
  <c r="AN98" i="30"/>
  <c r="AM98" i="30"/>
  <c r="AL98" i="30"/>
  <c r="AK98" i="30"/>
  <c r="AJ98" i="30"/>
  <c r="AI98" i="30"/>
  <c r="AH98" i="30"/>
  <c r="AG98" i="30"/>
  <c r="AF98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S98" i="30"/>
  <c r="R98" i="30"/>
  <c r="Q98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D98" i="30"/>
  <c r="CI97" i="30"/>
  <c r="CH97" i="30"/>
  <c r="CG97" i="30"/>
  <c r="CF97" i="30"/>
  <c r="CE97" i="30"/>
  <c r="CD97" i="30"/>
  <c r="CC97" i="30"/>
  <c r="CB97" i="30"/>
  <c r="CA97" i="30"/>
  <c r="BZ97" i="30"/>
  <c r="BY97" i="30"/>
  <c r="BX97" i="30"/>
  <c r="BW97" i="30"/>
  <c r="BV97" i="30"/>
  <c r="BU97" i="30"/>
  <c r="BT97" i="30"/>
  <c r="BS97" i="30"/>
  <c r="BR97" i="30"/>
  <c r="BQ97" i="30"/>
  <c r="BP97" i="30"/>
  <c r="BO97" i="30"/>
  <c r="BN97" i="30"/>
  <c r="BM97" i="30"/>
  <c r="BL97" i="30"/>
  <c r="BK97" i="30"/>
  <c r="BJ97" i="30"/>
  <c r="BI97" i="30"/>
  <c r="BH97" i="30"/>
  <c r="BG97" i="30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AR97" i="30"/>
  <c r="AQ97" i="30"/>
  <c r="AP97" i="30"/>
  <c r="AO97" i="30"/>
  <c r="AN97" i="30"/>
  <c r="AM97" i="30"/>
  <c r="AL97" i="30"/>
  <c r="AK97" i="30"/>
  <c r="AJ97" i="30"/>
  <c r="AI97" i="30"/>
  <c r="AH97" i="30"/>
  <c r="AG97" i="30"/>
  <c r="AF97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S97" i="30"/>
  <c r="R97" i="30"/>
  <c r="Q97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D97" i="30"/>
  <c r="CI96" i="30"/>
  <c r="CH96" i="30"/>
  <c r="CG96" i="30"/>
  <c r="CF96" i="30"/>
  <c r="CE96" i="30"/>
  <c r="CD96" i="30"/>
  <c r="CC96" i="30"/>
  <c r="CB96" i="30"/>
  <c r="CA96" i="30"/>
  <c r="BZ96" i="30"/>
  <c r="BY96" i="30"/>
  <c r="BX96" i="30"/>
  <c r="BW96" i="30"/>
  <c r="BV96" i="30"/>
  <c r="BU96" i="30"/>
  <c r="BT96" i="30"/>
  <c r="BS96" i="30"/>
  <c r="BR96" i="30"/>
  <c r="BQ96" i="30"/>
  <c r="BP96" i="30"/>
  <c r="BO96" i="30"/>
  <c r="BN96" i="30"/>
  <c r="BM96" i="30"/>
  <c r="BL96" i="30"/>
  <c r="BK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AR96" i="30"/>
  <c r="AQ96" i="30"/>
  <c r="AP96" i="30"/>
  <c r="AO96" i="30"/>
  <c r="AN96" i="30"/>
  <c r="AM96" i="30"/>
  <c r="AL96" i="30"/>
  <c r="AK96" i="30"/>
  <c r="AJ96" i="30"/>
  <c r="AI96" i="30"/>
  <c r="AH96" i="30"/>
  <c r="AG96" i="30"/>
  <c r="AF96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S96" i="30"/>
  <c r="R96" i="30"/>
  <c r="Q96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CI95" i="30"/>
  <c r="CH95" i="30"/>
  <c r="CG95" i="30"/>
  <c r="CF95" i="30"/>
  <c r="CE95" i="30"/>
  <c r="CD95" i="30"/>
  <c r="CC95" i="30"/>
  <c r="CB95" i="30"/>
  <c r="CA95" i="30"/>
  <c r="BZ95" i="30"/>
  <c r="BY95" i="30"/>
  <c r="BX95" i="30"/>
  <c r="BW95" i="30"/>
  <c r="BV95" i="30"/>
  <c r="BU95" i="30"/>
  <c r="BT95" i="30"/>
  <c r="BS95" i="30"/>
  <c r="BR95" i="30"/>
  <c r="BQ95" i="30"/>
  <c r="BP95" i="30"/>
  <c r="BO95" i="30"/>
  <c r="BN95" i="30"/>
  <c r="BM95" i="30"/>
  <c r="BL95" i="30"/>
  <c r="BK95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AR95" i="30"/>
  <c r="AQ95" i="30"/>
  <c r="AP95" i="30"/>
  <c r="AO95" i="30"/>
  <c r="AN95" i="30"/>
  <c r="AM95" i="30"/>
  <c r="AL95" i="30"/>
  <c r="AK95" i="30"/>
  <c r="AJ95" i="30"/>
  <c r="AI95" i="30"/>
  <c r="AH95" i="30"/>
  <c r="AG95" i="30"/>
  <c r="AF95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CI94" i="30"/>
  <c r="CH94" i="30"/>
  <c r="CG94" i="30"/>
  <c r="CF94" i="30"/>
  <c r="CE94" i="30"/>
  <c r="CD94" i="30"/>
  <c r="CC94" i="30"/>
  <c r="CB94" i="30"/>
  <c r="CA94" i="30"/>
  <c r="BZ94" i="30"/>
  <c r="BY94" i="30"/>
  <c r="BX94" i="30"/>
  <c r="BW94" i="30"/>
  <c r="BV94" i="30"/>
  <c r="BU94" i="30"/>
  <c r="BT94" i="30"/>
  <c r="BS94" i="30"/>
  <c r="BR94" i="30"/>
  <c r="BQ94" i="30"/>
  <c r="BP94" i="30"/>
  <c r="BO94" i="30"/>
  <c r="BN94" i="30"/>
  <c r="BM94" i="30"/>
  <c r="BL94" i="30"/>
  <c r="BK94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AR94" i="30"/>
  <c r="AQ94" i="30"/>
  <c r="AP94" i="30"/>
  <c r="AO94" i="30"/>
  <c r="AN94" i="30"/>
  <c r="AM94" i="30"/>
  <c r="AL94" i="30"/>
  <c r="AK94" i="30"/>
  <c r="AJ94" i="30"/>
  <c r="AI94" i="30"/>
  <c r="AH94" i="30"/>
  <c r="AG94" i="30"/>
  <c r="AF94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CI93" i="30"/>
  <c r="CH93" i="30"/>
  <c r="CG93" i="30"/>
  <c r="CF93" i="30"/>
  <c r="CE93" i="30"/>
  <c r="CD93" i="30"/>
  <c r="CC93" i="30"/>
  <c r="CB93" i="30"/>
  <c r="CA93" i="30"/>
  <c r="BZ93" i="30"/>
  <c r="BY93" i="30"/>
  <c r="BX93" i="30"/>
  <c r="BW93" i="30"/>
  <c r="BV93" i="30"/>
  <c r="BU93" i="30"/>
  <c r="BT93" i="30"/>
  <c r="BS93" i="30"/>
  <c r="BR93" i="30"/>
  <c r="BQ93" i="30"/>
  <c r="BP93" i="30"/>
  <c r="BO93" i="30"/>
  <c r="BN93" i="30"/>
  <c r="BM93" i="30"/>
  <c r="BL93" i="30"/>
  <c r="BK93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AS93" i="30"/>
  <c r="AR93" i="30"/>
  <c r="AQ93" i="30"/>
  <c r="AP93" i="30"/>
  <c r="AO93" i="30"/>
  <c r="AN93" i="30"/>
  <c r="AM93" i="30"/>
  <c r="AL93" i="30"/>
  <c r="AK93" i="30"/>
  <c r="AJ93" i="30"/>
  <c r="AI93" i="30"/>
  <c r="AH93" i="30"/>
  <c r="AG93" i="30"/>
  <c r="AF93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CI92" i="30"/>
  <c r="CH92" i="30"/>
  <c r="CG92" i="30"/>
  <c r="CF92" i="30"/>
  <c r="CE92" i="30"/>
  <c r="CD92" i="30"/>
  <c r="CC92" i="30"/>
  <c r="CB92" i="30"/>
  <c r="CA92" i="30"/>
  <c r="BZ92" i="30"/>
  <c r="BY92" i="30"/>
  <c r="BX92" i="30"/>
  <c r="BW92" i="30"/>
  <c r="BV92" i="30"/>
  <c r="BU92" i="30"/>
  <c r="BT92" i="30"/>
  <c r="BS92" i="30"/>
  <c r="BR92" i="30"/>
  <c r="BQ92" i="30"/>
  <c r="BP92" i="30"/>
  <c r="BO92" i="30"/>
  <c r="BN92" i="30"/>
  <c r="BM92" i="30"/>
  <c r="BL92" i="30"/>
  <c r="BK92" i="30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AR92" i="30"/>
  <c r="AQ92" i="30"/>
  <c r="AP92" i="30"/>
  <c r="AO92" i="30"/>
  <c r="AN92" i="30"/>
  <c r="AM92" i="30"/>
  <c r="AL92" i="30"/>
  <c r="AK92" i="30"/>
  <c r="AJ92" i="30"/>
  <c r="AI92" i="30"/>
  <c r="AH92" i="30"/>
  <c r="AG92" i="30"/>
  <c r="AF92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CI91" i="30"/>
  <c r="CH91" i="30"/>
  <c r="CG91" i="30"/>
  <c r="CF91" i="30"/>
  <c r="CE91" i="30"/>
  <c r="CD91" i="30"/>
  <c r="CC91" i="30"/>
  <c r="CB91" i="30"/>
  <c r="CA91" i="30"/>
  <c r="BZ91" i="30"/>
  <c r="BY91" i="30"/>
  <c r="BX91" i="30"/>
  <c r="BW91" i="30"/>
  <c r="BV91" i="30"/>
  <c r="BU91" i="30"/>
  <c r="BT91" i="30"/>
  <c r="BS91" i="30"/>
  <c r="BR91" i="30"/>
  <c r="BQ91" i="30"/>
  <c r="BP91" i="30"/>
  <c r="BO91" i="30"/>
  <c r="BN91" i="30"/>
  <c r="BM91" i="30"/>
  <c r="BL91" i="30"/>
  <c r="BK91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AT91" i="30"/>
  <c r="AS91" i="30"/>
  <c r="AR91" i="30"/>
  <c r="AQ91" i="30"/>
  <c r="AP91" i="30"/>
  <c r="AO91" i="30"/>
  <c r="AN91" i="30"/>
  <c r="AM91" i="30"/>
  <c r="AL91" i="30"/>
  <c r="AK91" i="30"/>
  <c r="AJ91" i="30"/>
  <c r="AI91" i="30"/>
  <c r="AH91" i="30"/>
  <c r="AG91" i="30"/>
  <c r="AF91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CI90" i="30"/>
  <c r="CH90" i="30"/>
  <c r="CG90" i="30"/>
  <c r="CF90" i="30"/>
  <c r="CE90" i="30"/>
  <c r="CD90" i="30"/>
  <c r="CC90" i="30"/>
  <c r="CB90" i="30"/>
  <c r="CA90" i="30"/>
  <c r="BZ90" i="30"/>
  <c r="BY90" i="30"/>
  <c r="BX90" i="30"/>
  <c r="BW90" i="30"/>
  <c r="BV90" i="30"/>
  <c r="BU90" i="30"/>
  <c r="BT90" i="30"/>
  <c r="BS90" i="30"/>
  <c r="BR90" i="30"/>
  <c r="BQ90" i="30"/>
  <c r="BP90" i="30"/>
  <c r="BO90" i="30"/>
  <c r="BN90" i="30"/>
  <c r="BM90" i="30"/>
  <c r="BL90" i="30"/>
  <c r="BK90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AR90" i="30"/>
  <c r="AQ90" i="30"/>
  <c r="AP90" i="30"/>
  <c r="AO90" i="30"/>
  <c r="AN90" i="30"/>
  <c r="AM90" i="30"/>
  <c r="AL90" i="30"/>
  <c r="AK90" i="30"/>
  <c r="AJ90" i="30"/>
  <c r="AI90" i="30"/>
  <c r="AH90" i="30"/>
  <c r="AG90" i="30"/>
  <c r="AF90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CI87" i="30"/>
  <c r="CH87" i="30"/>
  <c r="CG87" i="30"/>
  <c r="CF87" i="30"/>
  <c r="CE87" i="30"/>
  <c r="CD87" i="30"/>
  <c r="CC87" i="30"/>
  <c r="CB87" i="30"/>
  <c r="CA87" i="30"/>
  <c r="BZ87" i="30"/>
  <c r="BY87" i="30"/>
  <c r="BX87" i="30"/>
  <c r="BW87" i="30"/>
  <c r="BV87" i="30"/>
  <c r="BU87" i="30"/>
  <c r="BT87" i="30"/>
  <c r="BS87" i="30"/>
  <c r="BR87" i="30"/>
  <c r="BQ87" i="30"/>
  <c r="BP87" i="30"/>
  <c r="BO87" i="30"/>
  <c r="BN87" i="30"/>
  <c r="BM87" i="30"/>
  <c r="BL87" i="30"/>
  <c r="BK87" i="30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AS87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CI86" i="30"/>
  <c r="CH86" i="30"/>
  <c r="CG86" i="30"/>
  <c r="CF86" i="30"/>
  <c r="CE86" i="30"/>
  <c r="CD86" i="30"/>
  <c r="CC86" i="30"/>
  <c r="CB86" i="30"/>
  <c r="CA86" i="30"/>
  <c r="BZ86" i="30"/>
  <c r="BY86" i="30"/>
  <c r="BX86" i="30"/>
  <c r="BW86" i="30"/>
  <c r="BV86" i="30"/>
  <c r="BU86" i="30"/>
  <c r="BT86" i="30"/>
  <c r="BS86" i="30"/>
  <c r="BR86" i="30"/>
  <c r="BQ86" i="30"/>
  <c r="BP86" i="30"/>
  <c r="BO86" i="30"/>
  <c r="BN86" i="30"/>
  <c r="BM86" i="30"/>
  <c r="BL86" i="30"/>
  <c r="BK86" i="30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AR86" i="30"/>
  <c r="AQ86" i="30"/>
  <c r="AP86" i="30"/>
  <c r="AO86" i="30"/>
  <c r="AN86" i="30"/>
  <c r="AM86" i="30"/>
  <c r="AL86" i="30"/>
  <c r="AK86" i="30"/>
  <c r="AJ86" i="30"/>
  <c r="AI86" i="30"/>
  <c r="AH86" i="30"/>
  <c r="AG86" i="30"/>
  <c r="AF86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CI85" i="30"/>
  <c r="CH85" i="30"/>
  <c r="CG85" i="30"/>
  <c r="CF85" i="30"/>
  <c r="CE85" i="30"/>
  <c r="CD85" i="30"/>
  <c r="CC85" i="30"/>
  <c r="CB85" i="30"/>
  <c r="CA85" i="30"/>
  <c r="BZ85" i="30"/>
  <c r="BY85" i="30"/>
  <c r="BX85" i="30"/>
  <c r="BW85" i="30"/>
  <c r="BV85" i="30"/>
  <c r="BU85" i="30"/>
  <c r="BT85" i="30"/>
  <c r="BS85" i="30"/>
  <c r="BR85" i="30"/>
  <c r="BQ85" i="30"/>
  <c r="BP85" i="30"/>
  <c r="BO85" i="30"/>
  <c r="BN85" i="30"/>
  <c r="BM85" i="30"/>
  <c r="BL85" i="30"/>
  <c r="BK85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AR85" i="30"/>
  <c r="AQ85" i="30"/>
  <c r="AP85" i="30"/>
  <c r="AO85" i="30"/>
  <c r="AN85" i="30"/>
  <c r="AM85" i="30"/>
  <c r="AL85" i="30"/>
  <c r="AK85" i="30"/>
  <c r="AJ85" i="30"/>
  <c r="AI85" i="30"/>
  <c r="AH85" i="30"/>
  <c r="AG85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CI84" i="30"/>
  <c r="CH84" i="30"/>
  <c r="CG84" i="30"/>
  <c r="CF84" i="30"/>
  <c r="CE84" i="30"/>
  <c r="CD84" i="30"/>
  <c r="CC84" i="30"/>
  <c r="CB84" i="30"/>
  <c r="CA84" i="30"/>
  <c r="BZ84" i="30"/>
  <c r="BY84" i="30"/>
  <c r="BX84" i="30"/>
  <c r="BW84" i="30"/>
  <c r="BV84" i="30"/>
  <c r="BU84" i="30"/>
  <c r="BT84" i="30"/>
  <c r="BS84" i="30"/>
  <c r="BR84" i="30"/>
  <c r="BQ84" i="30"/>
  <c r="BP84" i="30"/>
  <c r="BO84" i="30"/>
  <c r="BN84" i="30"/>
  <c r="BM84" i="30"/>
  <c r="BL84" i="30"/>
  <c r="BK84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CI83" i="30"/>
  <c r="CH83" i="30"/>
  <c r="CG83" i="30"/>
  <c r="CF83" i="30"/>
  <c r="CE83" i="30"/>
  <c r="CD83" i="30"/>
  <c r="CC83" i="30"/>
  <c r="CB83" i="30"/>
  <c r="CA83" i="30"/>
  <c r="BZ83" i="30"/>
  <c r="BY83" i="30"/>
  <c r="BX83" i="30"/>
  <c r="BW83" i="30"/>
  <c r="BV83" i="30"/>
  <c r="BU83" i="30"/>
  <c r="BT83" i="30"/>
  <c r="BS83" i="30"/>
  <c r="BR83" i="30"/>
  <c r="BQ83" i="30"/>
  <c r="BP83" i="30"/>
  <c r="BO83" i="30"/>
  <c r="BN83" i="30"/>
  <c r="BM83" i="30"/>
  <c r="BL83" i="30"/>
  <c r="BK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AR83" i="30"/>
  <c r="AQ83" i="30"/>
  <c r="AP83" i="30"/>
  <c r="AO83" i="30"/>
  <c r="AN83" i="30"/>
  <c r="AM83" i="30"/>
  <c r="AL83" i="30"/>
  <c r="AK83" i="30"/>
  <c r="AJ83" i="30"/>
  <c r="AI83" i="30"/>
  <c r="AH83" i="30"/>
  <c r="AG83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CI82" i="30"/>
  <c r="CH82" i="30"/>
  <c r="CG82" i="30"/>
  <c r="CF82" i="30"/>
  <c r="CE82" i="30"/>
  <c r="CD82" i="30"/>
  <c r="CC82" i="30"/>
  <c r="CB82" i="30"/>
  <c r="CA82" i="30"/>
  <c r="BZ82" i="30"/>
  <c r="BY82" i="30"/>
  <c r="BX82" i="30"/>
  <c r="BW82" i="30"/>
  <c r="BV82" i="30"/>
  <c r="BU82" i="30"/>
  <c r="BT82" i="30"/>
  <c r="BS82" i="30"/>
  <c r="BR82" i="30"/>
  <c r="BQ82" i="30"/>
  <c r="BP82" i="30"/>
  <c r="BO82" i="30"/>
  <c r="BN82" i="30"/>
  <c r="BM82" i="30"/>
  <c r="BL82" i="30"/>
  <c r="BK82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AR82" i="30"/>
  <c r="AQ82" i="30"/>
  <c r="AP82" i="30"/>
  <c r="AO82" i="30"/>
  <c r="AN82" i="30"/>
  <c r="AM82" i="30"/>
  <c r="AL82" i="30"/>
  <c r="AK82" i="30"/>
  <c r="AJ82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CI81" i="30"/>
  <c r="CH81" i="30"/>
  <c r="CG81" i="30"/>
  <c r="CF81" i="30"/>
  <c r="CE81" i="30"/>
  <c r="CD81" i="30"/>
  <c r="CC81" i="30"/>
  <c r="CB81" i="30"/>
  <c r="CA81" i="30"/>
  <c r="BZ81" i="30"/>
  <c r="BY81" i="30"/>
  <c r="BX81" i="30"/>
  <c r="BW81" i="30"/>
  <c r="BV81" i="30"/>
  <c r="BU81" i="30"/>
  <c r="BT81" i="30"/>
  <c r="BS81" i="30"/>
  <c r="BR81" i="30"/>
  <c r="BQ81" i="30"/>
  <c r="BP81" i="30"/>
  <c r="BO81" i="30"/>
  <c r="BN81" i="30"/>
  <c r="BM81" i="30"/>
  <c r="BL81" i="30"/>
  <c r="BK81" i="30"/>
  <c r="BJ81" i="30"/>
  <c r="BI81" i="30"/>
  <c r="BH81" i="30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AR81" i="30"/>
  <c r="AQ81" i="30"/>
  <c r="AP81" i="30"/>
  <c r="AO81" i="30"/>
  <c r="AN81" i="30"/>
  <c r="AM81" i="30"/>
  <c r="AL81" i="30"/>
  <c r="AK81" i="30"/>
  <c r="AJ81" i="30"/>
  <c r="AI81" i="30"/>
  <c r="AH81" i="30"/>
  <c r="AG81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CI80" i="30"/>
  <c r="CH80" i="30"/>
  <c r="CG80" i="30"/>
  <c r="CF80" i="30"/>
  <c r="CE80" i="30"/>
  <c r="CD80" i="30"/>
  <c r="CC80" i="30"/>
  <c r="CB80" i="30"/>
  <c r="CA80" i="30"/>
  <c r="BZ80" i="30"/>
  <c r="BY80" i="30"/>
  <c r="BX80" i="30"/>
  <c r="BW80" i="30"/>
  <c r="BV80" i="30"/>
  <c r="BU80" i="30"/>
  <c r="BT80" i="30"/>
  <c r="BS80" i="30"/>
  <c r="BR80" i="30"/>
  <c r="BQ80" i="30"/>
  <c r="BP80" i="30"/>
  <c r="BO80" i="30"/>
  <c r="BN80" i="30"/>
  <c r="BM80" i="30"/>
  <c r="BL80" i="30"/>
  <c r="BK80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AR80" i="30"/>
  <c r="AQ80" i="30"/>
  <c r="AP80" i="30"/>
  <c r="AO80" i="30"/>
  <c r="AN80" i="30"/>
  <c r="AM80" i="30"/>
  <c r="AL80" i="30"/>
  <c r="AK80" i="30"/>
  <c r="AJ80" i="30"/>
  <c r="AI80" i="30"/>
  <c r="AH80" i="30"/>
  <c r="AG80" i="30"/>
  <c r="AF80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CI79" i="30"/>
  <c r="CH79" i="30"/>
  <c r="CG79" i="30"/>
  <c r="CF79" i="30"/>
  <c r="CE79" i="30"/>
  <c r="CD79" i="30"/>
  <c r="CC79" i="30"/>
  <c r="CB79" i="30"/>
  <c r="CA79" i="30"/>
  <c r="BZ79" i="30"/>
  <c r="BY79" i="30"/>
  <c r="BX79" i="30"/>
  <c r="BW79" i="30"/>
  <c r="BV79" i="30"/>
  <c r="BU79" i="30"/>
  <c r="BT79" i="30"/>
  <c r="BS79" i="30"/>
  <c r="BR79" i="30"/>
  <c r="BQ79" i="30"/>
  <c r="BP79" i="30"/>
  <c r="BO79" i="30"/>
  <c r="BN79" i="30"/>
  <c r="BM79" i="30"/>
  <c r="BL79" i="30"/>
  <c r="BK79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AR79" i="30"/>
  <c r="AQ79" i="30"/>
  <c r="AP79" i="30"/>
  <c r="AO79" i="30"/>
  <c r="AN79" i="30"/>
  <c r="AM79" i="30"/>
  <c r="AL79" i="30"/>
  <c r="AK79" i="30"/>
  <c r="AJ79" i="30"/>
  <c r="AI79" i="30"/>
  <c r="AH79" i="30"/>
  <c r="AG79" i="30"/>
  <c r="AF79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S79" i="30"/>
  <c r="R79" i="30"/>
  <c r="Q79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CI78" i="30"/>
  <c r="CH78" i="30"/>
  <c r="CG78" i="30"/>
  <c r="CF78" i="30"/>
  <c r="CE78" i="30"/>
  <c r="CD78" i="30"/>
  <c r="CC78" i="30"/>
  <c r="CB78" i="30"/>
  <c r="CA78" i="30"/>
  <c r="BZ78" i="30"/>
  <c r="BY78" i="30"/>
  <c r="BX78" i="30"/>
  <c r="BW78" i="30"/>
  <c r="BV78" i="30"/>
  <c r="BU78" i="30"/>
  <c r="BT78" i="30"/>
  <c r="BS78" i="30"/>
  <c r="BR78" i="30"/>
  <c r="BQ78" i="30"/>
  <c r="BP78" i="30"/>
  <c r="BO78" i="30"/>
  <c r="BN78" i="30"/>
  <c r="BM78" i="30"/>
  <c r="BL78" i="30"/>
  <c r="BK78" i="30"/>
  <c r="BJ78" i="30"/>
  <c r="BI78" i="30"/>
  <c r="BH78" i="30"/>
  <c r="BG78" i="30"/>
  <c r="BF78" i="30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AR78" i="30"/>
  <c r="AQ78" i="30"/>
  <c r="AP78" i="30"/>
  <c r="AO78" i="30"/>
  <c r="AN78" i="30"/>
  <c r="AM78" i="30"/>
  <c r="AL78" i="30"/>
  <c r="AK78" i="30"/>
  <c r="AJ78" i="30"/>
  <c r="AI78" i="30"/>
  <c r="AH78" i="30"/>
  <c r="AG78" i="30"/>
  <c r="AF78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S78" i="30"/>
  <c r="R78" i="30"/>
  <c r="Q78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CI77" i="30"/>
  <c r="CH77" i="30"/>
  <c r="CG77" i="30"/>
  <c r="CF77" i="30"/>
  <c r="CE77" i="30"/>
  <c r="CD77" i="30"/>
  <c r="CC77" i="30"/>
  <c r="CB77" i="30"/>
  <c r="CA77" i="30"/>
  <c r="BZ77" i="30"/>
  <c r="BY77" i="30"/>
  <c r="BX77" i="30"/>
  <c r="BW77" i="30"/>
  <c r="BV77" i="30"/>
  <c r="BU77" i="30"/>
  <c r="BT77" i="30"/>
  <c r="BS77" i="30"/>
  <c r="BR77" i="30"/>
  <c r="BQ77" i="30"/>
  <c r="BP77" i="30"/>
  <c r="BO77" i="30"/>
  <c r="BN77" i="30"/>
  <c r="BM77" i="30"/>
  <c r="BL77" i="30"/>
  <c r="BK77" i="30"/>
  <c r="BJ77" i="30"/>
  <c r="BI77" i="30"/>
  <c r="BH77" i="30"/>
  <c r="BG77" i="30"/>
  <c r="BF77" i="30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AR77" i="30"/>
  <c r="AQ77" i="30"/>
  <c r="AP77" i="30"/>
  <c r="AO77" i="30"/>
  <c r="AN77" i="30"/>
  <c r="AM77" i="30"/>
  <c r="AL77" i="30"/>
  <c r="AK77" i="30"/>
  <c r="AJ77" i="30"/>
  <c r="AI77" i="30"/>
  <c r="AH77" i="30"/>
  <c r="AG77" i="30"/>
  <c r="AF77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S77" i="30"/>
  <c r="R77" i="30"/>
  <c r="Q77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C64" i="30"/>
  <c r="D64" i="30" s="1"/>
  <c r="E64" i="30" s="1"/>
  <c r="C62" i="30"/>
  <c r="C58" i="30"/>
  <c r="C59" i="30" s="1"/>
  <c r="C60" i="30" s="1"/>
  <c r="C61" i="30" s="1"/>
  <c r="S52" i="30" a="1"/>
  <c r="S52" i="30" s="1"/>
  <c r="R52" i="30"/>
  <c r="R52" i="30" a="1"/>
  <c r="D52" i="30" a="1"/>
  <c r="D52" i="30" s="1"/>
  <c r="T51" i="30" a="1"/>
  <c r="T51" i="30" s="1"/>
  <c r="S51" i="30" a="1"/>
  <c r="S51" i="30" s="1"/>
  <c r="R51" i="30" a="1"/>
  <c r="R51" i="30" s="1"/>
  <c r="E51" i="30" a="1"/>
  <c r="E51" i="30" s="1"/>
  <c r="C51" i="30" a="1"/>
  <c r="C51" i="30" s="1"/>
  <c r="S50" i="30" a="1"/>
  <c r="S50" i="30" s="1"/>
  <c r="R50" i="30" a="1"/>
  <c r="R50" i="30" s="1"/>
  <c r="D50" i="30" a="1"/>
  <c r="D50" i="30" s="1"/>
  <c r="T49" i="30" a="1"/>
  <c r="T49" i="30" s="1"/>
  <c r="S49" i="30" a="1"/>
  <c r="S49" i="30" s="1"/>
  <c r="R49" i="30" a="1"/>
  <c r="R49" i="30" s="1"/>
  <c r="E49" i="30" a="1"/>
  <c r="E49" i="30" s="1"/>
  <c r="C49" i="30" a="1"/>
  <c r="C49" i="30" s="1"/>
  <c r="S48" i="30" a="1"/>
  <c r="S48" i="30" s="1"/>
  <c r="R48" i="30" a="1"/>
  <c r="R48" i="30" s="1"/>
  <c r="D48" i="30" a="1"/>
  <c r="D48" i="30" s="1"/>
  <c r="T47" i="30" a="1"/>
  <c r="T47" i="30" s="1"/>
  <c r="S47" i="30" a="1"/>
  <c r="S47" i="30" s="1"/>
  <c r="R47" i="30" a="1"/>
  <c r="R47" i="30" s="1"/>
  <c r="E47" i="30" a="1"/>
  <c r="E47" i="30" s="1"/>
  <c r="C47" i="30" a="1"/>
  <c r="C47" i="30" s="1"/>
  <c r="T46" i="30" a="1"/>
  <c r="T46" i="30" s="1"/>
  <c r="R46" i="30" a="1"/>
  <c r="R46" i="30" s="1"/>
  <c r="E46" i="30" a="1"/>
  <c r="E46" i="30" s="1"/>
  <c r="C46" i="30" a="1"/>
  <c r="C46" i="30" s="1"/>
  <c r="T45" i="30" a="1"/>
  <c r="T45" i="30" s="1"/>
  <c r="R45" i="30" a="1"/>
  <c r="R45" i="30" s="1"/>
  <c r="E45" i="30" a="1"/>
  <c r="E45" i="30" s="1"/>
  <c r="C45" i="30"/>
  <c r="C45" i="30" a="1"/>
  <c r="T44" i="30" a="1"/>
  <c r="T44" i="30" s="1"/>
  <c r="S44" i="30"/>
  <c r="S44" i="30" a="1"/>
  <c r="R44" i="30" a="1"/>
  <c r="R44" i="30" s="1"/>
  <c r="E44" i="30" a="1"/>
  <c r="E44" i="30" s="1"/>
  <c r="D44" i="30" a="1"/>
  <c r="D44" i="30" s="1"/>
  <c r="C44" i="30" a="1"/>
  <c r="C44" i="30" s="1"/>
  <c r="T43" i="30" a="1"/>
  <c r="T43" i="30" s="1"/>
  <c r="S43" i="30"/>
  <c r="S43" i="30" a="1"/>
  <c r="R43" i="30" a="1"/>
  <c r="R43" i="30" s="1"/>
  <c r="E43" i="30" a="1"/>
  <c r="E43" i="30" s="1"/>
  <c r="D43" i="30" a="1"/>
  <c r="D43" i="30" s="1"/>
  <c r="C43" i="30" a="1"/>
  <c r="C43" i="30" s="1"/>
  <c r="T42" i="30" a="1"/>
  <c r="T42" i="30" s="1"/>
  <c r="S42" i="30"/>
  <c r="S42" i="30" a="1"/>
  <c r="R42" i="30" a="1"/>
  <c r="R42" i="30" s="1"/>
  <c r="E42" i="30" a="1"/>
  <c r="E42" i="30" s="1"/>
  <c r="D42" i="30" a="1"/>
  <c r="D42" i="30" s="1"/>
  <c r="C42" i="30" a="1"/>
  <c r="C42" i="30" s="1"/>
  <c r="T39" i="30" a="1"/>
  <c r="T39" i="30" s="1"/>
  <c r="S39" i="30"/>
  <c r="S39" i="30" a="1"/>
  <c r="R39" i="30" a="1"/>
  <c r="R39" i="30" s="1"/>
  <c r="E39" i="30" a="1"/>
  <c r="E39" i="30" s="1"/>
  <c r="D39" i="30" a="1"/>
  <c r="D39" i="30" s="1"/>
  <c r="C39" i="30" a="1"/>
  <c r="C39" i="30" s="1"/>
  <c r="T38" i="30" a="1"/>
  <c r="T38" i="30" s="1"/>
  <c r="S38" i="30"/>
  <c r="S38" i="30" a="1"/>
  <c r="R38" i="30" a="1"/>
  <c r="R38" i="30" s="1"/>
  <c r="E38" i="30" a="1"/>
  <c r="E38" i="30" s="1"/>
  <c r="D38" i="30" a="1"/>
  <c r="D38" i="30" s="1"/>
  <c r="C38" i="30"/>
  <c r="C38" i="30" a="1"/>
  <c r="T37" i="30"/>
  <c r="T37" i="30" a="1"/>
  <c r="S37" i="30" a="1"/>
  <c r="S37" i="30" s="1"/>
  <c r="R37" i="30"/>
  <c r="R37" i="30" a="1"/>
  <c r="E37" i="30" a="1"/>
  <c r="E37" i="30" s="1"/>
  <c r="D37" i="30" a="1"/>
  <c r="D37" i="30" s="1"/>
  <c r="C37" i="30"/>
  <c r="C37" i="30" a="1"/>
  <c r="T36" i="30"/>
  <c r="T36" i="30" a="1"/>
  <c r="S36" i="30" a="1"/>
  <c r="S36" i="30" s="1"/>
  <c r="R36" i="30"/>
  <c r="R36" i="30" a="1"/>
  <c r="E36" i="30" a="1"/>
  <c r="E36" i="30" s="1"/>
  <c r="D36" i="30" a="1"/>
  <c r="D36" i="30" s="1"/>
  <c r="C36" i="30" a="1"/>
  <c r="C36" i="30" s="1"/>
  <c r="T35" i="30" a="1"/>
  <c r="T35" i="30" s="1"/>
  <c r="S35" i="30" a="1"/>
  <c r="S35" i="30" s="1"/>
  <c r="R35" i="30" a="1"/>
  <c r="R35" i="30" s="1"/>
  <c r="E35" i="30" a="1"/>
  <c r="E35" i="30" s="1"/>
  <c r="D35" i="30" a="1"/>
  <c r="D35" i="30" s="1"/>
  <c r="C35" i="30" a="1"/>
  <c r="C35" i="30" s="1"/>
  <c r="T34" i="30"/>
  <c r="T34" i="30" a="1"/>
  <c r="S34" i="30" a="1"/>
  <c r="S34" i="30" s="1"/>
  <c r="R34" i="30"/>
  <c r="R34" i="30" a="1"/>
  <c r="E34" i="30" a="1"/>
  <c r="E34" i="30" s="1"/>
  <c r="D34" i="30" a="1"/>
  <c r="D34" i="30" s="1"/>
  <c r="C34" i="30" a="1"/>
  <c r="C34" i="30" s="1"/>
  <c r="T33" i="30" a="1"/>
  <c r="T33" i="30" s="1"/>
  <c r="S33" i="30" a="1"/>
  <c r="S33" i="30" s="1"/>
  <c r="R33" i="30" a="1"/>
  <c r="R33" i="30" s="1"/>
  <c r="E33" i="30" a="1"/>
  <c r="E33" i="30" s="1"/>
  <c r="D33" i="30" a="1"/>
  <c r="D33" i="30" s="1"/>
  <c r="C33" i="30" a="1"/>
  <c r="C33" i="30" s="1"/>
  <c r="T32" i="30"/>
  <c r="T32" i="30" a="1"/>
  <c r="S32" i="30" a="1"/>
  <c r="S32" i="30" s="1"/>
  <c r="R32" i="30"/>
  <c r="R32" i="30" a="1"/>
  <c r="E32" i="30" a="1"/>
  <c r="E32" i="30" s="1"/>
  <c r="D32" i="30" a="1"/>
  <c r="D32" i="30" s="1"/>
  <c r="C32" i="30" a="1"/>
  <c r="C32" i="30" s="1"/>
  <c r="T31" i="30" a="1"/>
  <c r="T31" i="30" s="1"/>
  <c r="S31" i="30" a="1"/>
  <c r="S31" i="30" s="1"/>
  <c r="R31" i="30" a="1"/>
  <c r="R31" i="30" s="1"/>
  <c r="E31" i="30" a="1"/>
  <c r="E31" i="30" s="1"/>
  <c r="D31" i="30" a="1"/>
  <c r="D31" i="30" s="1"/>
  <c r="C31" i="30" a="1"/>
  <c r="C31" i="30" s="1"/>
  <c r="T30" i="30"/>
  <c r="T30" i="30" a="1"/>
  <c r="S30" i="30" a="1"/>
  <c r="S30" i="30" s="1"/>
  <c r="R30" i="30"/>
  <c r="R30" i="30" a="1"/>
  <c r="E30" i="30" a="1"/>
  <c r="E30" i="30" s="1"/>
  <c r="D30" i="30" a="1"/>
  <c r="D30" i="30" s="1"/>
  <c r="C30" i="30" a="1"/>
  <c r="C30" i="30" s="1"/>
  <c r="T29" i="30" a="1"/>
  <c r="T29" i="30" s="1"/>
  <c r="S29" i="30" a="1"/>
  <c r="S29" i="30" s="1"/>
  <c r="R29" i="30" a="1"/>
  <c r="R29" i="30" s="1"/>
  <c r="E29" i="30" a="1"/>
  <c r="E29" i="30" s="1"/>
  <c r="D29" i="30" a="1"/>
  <c r="D29" i="30" s="1"/>
  <c r="C29" i="30" a="1"/>
  <c r="C29" i="30" s="1"/>
  <c r="T26" i="30" a="1"/>
  <c r="T26" i="30" s="1"/>
  <c r="S26" i="30"/>
  <c r="S26" i="30" a="1"/>
  <c r="R26" i="30" a="1"/>
  <c r="R26" i="30" s="1"/>
  <c r="E26" i="30" a="1"/>
  <c r="E26" i="30" s="1"/>
  <c r="D26" i="30" a="1"/>
  <c r="D26" i="30" s="1"/>
  <c r="C26" i="30" a="1"/>
  <c r="C26" i="30" s="1"/>
  <c r="T25" i="30" a="1"/>
  <c r="T25" i="30" s="1"/>
  <c r="S25" i="30" a="1"/>
  <c r="S25" i="30" s="1"/>
  <c r="R25" i="30" a="1"/>
  <c r="R25" i="30" s="1"/>
  <c r="E25" i="30" a="1"/>
  <c r="E25" i="30" s="1"/>
  <c r="D25" i="30" a="1"/>
  <c r="D25" i="30" s="1"/>
  <c r="C25" i="30" a="1"/>
  <c r="C25" i="30" s="1"/>
  <c r="T24" i="30" a="1"/>
  <c r="T24" i="30" s="1"/>
  <c r="S24" i="30" a="1"/>
  <c r="S24" i="30" s="1"/>
  <c r="R24" i="30" a="1"/>
  <c r="R24" i="30" s="1"/>
  <c r="E24" i="30" a="1"/>
  <c r="E24" i="30" s="1"/>
  <c r="D24" i="30" a="1"/>
  <c r="D24" i="30" s="1"/>
  <c r="C24" i="30" a="1"/>
  <c r="C24" i="30" s="1"/>
  <c r="T23" i="30" a="1"/>
  <c r="T23" i="30" s="1"/>
  <c r="S23" i="30" a="1"/>
  <c r="S23" i="30" s="1"/>
  <c r="R23" i="30" a="1"/>
  <c r="R23" i="30" s="1"/>
  <c r="E23" i="30" a="1"/>
  <c r="E23" i="30" s="1"/>
  <c r="D23" i="30" a="1"/>
  <c r="D23" i="30" s="1"/>
  <c r="C23" i="30" a="1"/>
  <c r="C23" i="30" s="1"/>
  <c r="T22" i="30" a="1"/>
  <c r="T22" i="30" s="1"/>
  <c r="S22" i="30" a="1"/>
  <c r="S22" i="30" s="1"/>
  <c r="R22" i="30" a="1"/>
  <c r="R22" i="30" s="1"/>
  <c r="E22" i="30" a="1"/>
  <c r="E22" i="30" s="1"/>
  <c r="D22" i="30" a="1"/>
  <c r="D22" i="30" s="1"/>
  <c r="C22" i="30" a="1"/>
  <c r="C22" i="30" s="1"/>
  <c r="T21" i="30" a="1"/>
  <c r="T21" i="30" s="1"/>
  <c r="S21" i="30" a="1"/>
  <c r="S21" i="30" s="1"/>
  <c r="R21" i="30" a="1"/>
  <c r="R21" i="30" s="1"/>
  <c r="E21" i="30" a="1"/>
  <c r="E21" i="30" s="1"/>
  <c r="D21" i="30" a="1"/>
  <c r="D21" i="30" s="1"/>
  <c r="C21" i="30" a="1"/>
  <c r="C21" i="30" s="1"/>
  <c r="T20" i="30" a="1"/>
  <c r="T20" i="30" s="1"/>
  <c r="S20" i="30" a="1"/>
  <c r="S20" i="30" s="1"/>
  <c r="R20" i="30" a="1"/>
  <c r="R20" i="30" s="1"/>
  <c r="E20" i="30" a="1"/>
  <c r="E20" i="30" s="1"/>
  <c r="D20" i="30" a="1"/>
  <c r="D20" i="30" s="1"/>
  <c r="C20" i="30" a="1"/>
  <c r="C20" i="30" s="1"/>
  <c r="T19" i="30" a="1"/>
  <c r="T19" i="30" s="1"/>
  <c r="S19" i="30" a="1"/>
  <c r="S19" i="30" s="1"/>
  <c r="R19" i="30" a="1"/>
  <c r="R19" i="30" s="1"/>
  <c r="E19" i="30" a="1"/>
  <c r="E19" i="30" s="1"/>
  <c r="D19" i="30" a="1"/>
  <c r="D19" i="30" s="1"/>
  <c r="C19" i="30" a="1"/>
  <c r="C19" i="30" s="1"/>
  <c r="T18" i="30" a="1"/>
  <c r="T18" i="30" s="1"/>
  <c r="S18" i="30" a="1"/>
  <c r="S18" i="30" s="1"/>
  <c r="R18" i="30" a="1"/>
  <c r="R18" i="30" s="1"/>
  <c r="E18" i="30" a="1"/>
  <c r="E18" i="30" s="1"/>
  <c r="D18" i="30" a="1"/>
  <c r="D18" i="30" s="1"/>
  <c r="C18" i="30" a="1"/>
  <c r="C18" i="30" s="1"/>
  <c r="T17" i="30" a="1"/>
  <c r="T17" i="30" s="1"/>
  <c r="S17" i="30" a="1"/>
  <c r="S17" i="30" s="1"/>
  <c r="R17" i="30" a="1"/>
  <c r="R17" i="30" s="1"/>
  <c r="E17" i="30" a="1"/>
  <c r="E17" i="30" s="1"/>
  <c r="D17" i="30" a="1"/>
  <c r="D17" i="30" s="1"/>
  <c r="C17" i="30" a="1"/>
  <c r="C17" i="30" s="1"/>
  <c r="T16" i="30" a="1"/>
  <c r="T16" i="30" s="1"/>
  <c r="S16" i="30" a="1"/>
  <c r="S16" i="30" s="1"/>
  <c r="R16" i="30" a="1"/>
  <c r="R16" i="30" s="1"/>
  <c r="E16" i="30" a="1"/>
  <c r="E16" i="30" s="1"/>
  <c r="D16" i="30" a="1"/>
  <c r="D16" i="30" s="1"/>
  <c r="C16" i="30" a="1"/>
  <c r="C16" i="30" s="1"/>
  <c r="A8" i="30"/>
  <c r="B7" i="30"/>
  <c r="B6" i="30"/>
  <c r="B5" i="30"/>
  <c r="B27" i="29"/>
  <c r="A55" i="31" s="1"/>
  <c r="A55" i="30" l="1"/>
  <c r="D67" i="31"/>
  <c r="C51" i="31" a="1"/>
  <c r="C51" i="31" s="1"/>
  <c r="R51" i="31" a="1"/>
  <c r="R51" i="31" s="1"/>
  <c r="C52" i="31" a="1"/>
  <c r="C52" i="31" s="1"/>
  <c r="T52" i="30" a="1"/>
  <c r="T52" i="30" s="1"/>
  <c r="T50" i="30" a="1"/>
  <c r="T50" i="30" s="1"/>
  <c r="T48" i="30" a="1"/>
  <c r="T48" i="30" s="1"/>
  <c r="E52" i="30" a="1"/>
  <c r="E52" i="30" s="1"/>
  <c r="E50" i="30" a="1"/>
  <c r="E50" i="30" s="1"/>
  <c r="E48" i="30" a="1"/>
  <c r="E48" i="30" s="1"/>
  <c r="F64" i="30"/>
  <c r="D45" i="30" a="1"/>
  <c r="D45" i="30" s="1"/>
  <c r="S45" i="30" a="1"/>
  <c r="S45" i="30" s="1"/>
  <c r="D46" i="30" a="1"/>
  <c r="D46" i="30" s="1"/>
  <c r="S46" i="30" a="1"/>
  <c r="S46" i="30" s="1"/>
  <c r="D47" i="30" a="1"/>
  <c r="D47" i="30" s="1"/>
  <c r="C48" i="30" a="1"/>
  <c r="C48" i="30" s="1"/>
  <c r="D49" i="30" a="1"/>
  <c r="D49" i="30" s="1"/>
  <c r="C50" i="30" a="1"/>
  <c r="C50" i="30" s="1"/>
  <c r="D51" i="30" a="1"/>
  <c r="D51" i="30" s="1"/>
  <c r="C52" i="30" a="1"/>
  <c r="C52" i="30" s="1"/>
  <c r="E67" i="31" l="1"/>
  <c r="S52" i="31" a="1"/>
  <c r="S52" i="31" s="1"/>
  <c r="D52" i="31" a="1"/>
  <c r="D52" i="31" s="1"/>
  <c r="S51" i="31" a="1"/>
  <c r="S51" i="31" s="1"/>
  <c r="S49" i="31" a="1"/>
  <c r="S49" i="31" s="1"/>
  <c r="S47" i="31" a="1"/>
  <c r="S47" i="31" s="1"/>
  <c r="D49" i="31" a="1"/>
  <c r="D49" i="31" s="1"/>
  <c r="D47" i="31" a="1"/>
  <c r="D47" i="31" s="1"/>
  <c r="S46" i="31" a="1"/>
  <c r="S46" i="31" s="1"/>
  <c r="D46" i="31" a="1"/>
  <c r="D46" i="31" s="1"/>
  <c r="S45" i="31" a="1"/>
  <c r="S45" i="31" s="1"/>
  <c r="D45" i="31" a="1"/>
  <c r="D45" i="31" s="1"/>
  <c r="S44" i="31" a="1"/>
  <c r="S44" i="31" s="1"/>
  <c r="D44" i="31" a="1"/>
  <c r="D44" i="31" s="1"/>
  <c r="S43" i="31" a="1"/>
  <c r="S43" i="31" s="1"/>
  <c r="D43" i="31" a="1"/>
  <c r="D43" i="31" s="1"/>
  <c r="S42" i="31" a="1"/>
  <c r="S42" i="31" s="1"/>
  <c r="D42" i="31" a="1"/>
  <c r="D42" i="31" s="1"/>
  <c r="D51" i="31" a="1"/>
  <c r="D51" i="31" s="1"/>
  <c r="S50" i="31" a="1"/>
  <c r="S50" i="31" s="1"/>
  <c r="S48" i="31" a="1"/>
  <c r="S48" i="31" s="1"/>
  <c r="D50" i="31" a="1"/>
  <c r="D50" i="31" s="1"/>
  <c r="D48" i="31" a="1"/>
  <c r="D48" i="31" s="1"/>
  <c r="S39" i="31" a="1"/>
  <c r="S39" i="31" s="1"/>
  <c r="D38" i="31" a="1"/>
  <c r="D38" i="31" s="1"/>
  <c r="D37" i="31" a="1"/>
  <c r="D37" i="31" s="1"/>
  <c r="D36" i="31" a="1"/>
  <c r="D36" i="31" s="1"/>
  <c r="S35" i="31" a="1"/>
  <c r="S35" i="31" s="1"/>
  <c r="D35" i="31" a="1"/>
  <c r="D35" i="31" s="1"/>
  <c r="S34" i="31" a="1"/>
  <c r="S34" i="31" s="1"/>
  <c r="D34" i="31" a="1"/>
  <c r="D34" i="31" s="1"/>
  <c r="S33" i="31" a="1"/>
  <c r="S33" i="31" s="1"/>
  <c r="D33" i="31" a="1"/>
  <c r="D33" i="31" s="1"/>
  <c r="S32" i="31" a="1"/>
  <c r="S32" i="31" s="1"/>
  <c r="D32" i="31" a="1"/>
  <c r="D32" i="31" s="1"/>
  <c r="S31" i="31" a="1"/>
  <c r="S31" i="31" s="1"/>
  <c r="D31" i="31" a="1"/>
  <c r="D31" i="31" s="1"/>
  <c r="S30" i="31" a="1"/>
  <c r="S30" i="31" s="1"/>
  <c r="D30" i="31" a="1"/>
  <c r="D30" i="31" s="1"/>
  <c r="D39" i="31" a="1"/>
  <c r="D39" i="31" s="1"/>
  <c r="S38" i="31" a="1"/>
  <c r="S38" i="31" s="1"/>
  <c r="S37" i="31" a="1"/>
  <c r="S37" i="31" s="1"/>
  <c r="S36" i="31" a="1"/>
  <c r="S36" i="31" s="1"/>
  <c r="D26" i="31" a="1"/>
  <c r="D26" i="31" s="1"/>
  <c r="D24" i="31" a="1"/>
  <c r="D24" i="31" s="1"/>
  <c r="D23" i="31" a="1"/>
  <c r="D23" i="31" s="1"/>
  <c r="S22" i="31" a="1"/>
  <c r="S22" i="31" s="1"/>
  <c r="D22" i="31" a="1"/>
  <c r="D22" i="31" s="1"/>
  <c r="S21" i="31" a="1"/>
  <c r="S21" i="31" s="1"/>
  <c r="D21" i="31" a="1"/>
  <c r="D21" i="31" s="1"/>
  <c r="S20" i="31" a="1"/>
  <c r="S20" i="31" s="1"/>
  <c r="D20" i="31" a="1"/>
  <c r="D20" i="31" s="1"/>
  <c r="S19" i="31" a="1"/>
  <c r="S19" i="31" s="1"/>
  <c r="D19" i="31" a="1"/>
  <c r="D19" i="31" s="1"/>
  <c r="S18" i="31" a="1"/>
  <c r="S18" i="31" s="1"/>
  <c r="D18" i="31" a="1"/>
  <c r="D18" i="31" s="1"/>
  <c r="S29" i="31" a="1"/>
  <c r="S29" i="31" s="1"/>
  <c r="S25" i="31" a="1"/>
  <c r="S25" i="31" s="1"/>
  <c r="S23" i="31" a="1"/>
  <c r="S23" i="31" s="1"/>
  <c r="D29" i="31" a="1"/>
  <c r="D29" i="31" s="1"/>
  <c r="D25" i="31" a="1"/>
  <c r="D25" i="31" s="1"/>
  <c r="S26" i="31" a="1"/>
  <c r="S26" i="31" s="1"/>
  <c r="S24" i="31" a="1"/>
  <c r="S24" i="31" s="1"/>
  <c r="D17" i="31" a="1"/>
  <c r="D17" i="31" s="1"/>
  <c r="D16" i="31" a="1"/>
  <c r="D16" i="31" s="1"/>
  <c r="S17" i="31" a="1"/>
  <c r="S17" i="31" s="1"/>
  <c r="S16" i="31" a="1"/>
  <c r="S16" i="31" s="1"/>
  <c r="U51" i="30" a="1"/>
  <c r="U51" i="30" s="1"/>
  <c r="U49" i="30" a="1"/>
  <c r="U49" i="30" s="1"/>
  <c r="U47" i="30" a="1"/>
  <c r="U47" i="30" s="1"/>
  <c r="F47" i="30" a="1"/>
  <c r="F47" i="30" s="1"/>
  <c r="U46" i="30" a="1"/>
  <c r="U46" i="30" s="1"/>
  <c r="F46" i="30" a="1"/>
  <c r="F46" i="30" s="1"/>
  <c r="U45" i="30" a="1"/>
  <c r="U45" i="30" s="1"/>
  <c r="F45" i="30" a="1"/>
  <c r="F45" i="30" s="1"/>
  <c r="U44" i="30" a="1"/>
  <c r="U44" i="30" s="1"/>
  <c r="F44" i="30" a="1"/>
  <c r="F44" i="30" s="1"/>
  <c r="U43" i="30" a="1"/>
  <c r="U43" i="30" s="1"/>
  <c r="F43" i="30" a="1"/>
  <c r="F43" i="30" s="1"/>
  <c r="U42" i="30" a="1"/>
  <c r="U42" i="30" s="1"/>
  <c r="F42" i="30" a="1"/>
  <c r="F42" i="30" s="1"/>
  <c r="U39" i="30" a="1"/>
  <c r="U39" i="30" s="1"/>
  <c r="F39" i="30" a="1"/>
  <c r="F39" i="30" s="1"/>
  <c r="F51" i="30" a="1"/>
  <c r="F51" i="30" s="1"/>
  <c r="F49" i="30" a="1"/>
  <c r="F49" i="30" s="1"/>
  <c r="F52" i="30" a="1"/>
  <c r="F52" i="30" s="1"/>
  <c r="G64" i="30"/>
  <c r="U52" i="30" a="1"/>
  <c r="U52" i="30" s="1"/>
  <c r="U38" i="30" a="1"/>
  <c r="U38" i="30" s="1"/>
  <c r="F50" i="30" a="1"/>
  <c r="F50" i="30" s="1"/>
  <c r="U50" i="30" a="1"/>
  <c r="U50" i="30" s="1"/>
  <c r="F48" i="30" a="1"/>
  <c r="F48" i="30" s="1"/>
  <c r="F38" i="30" a="1"/>
  <c r="F38" i="30" s="1"/>
  <c r="U48" i="30" a="1"/>
  <c r="U48" i="30" s="1"/>
  <c r="F36" i="30" a="1"/>
  <c r="F36" i="30" s="1"/>
  <c r="F34" i="30" a="1"/>
  <c r="F34" i="30" s="1"/>
  <c r="F32" i="30" a="1"/>
  <c r="F32" i="30" s="1"/>
  <c r="F30" i="30" a="1"/>
  <c r="F30" i="30" s="1"/>
  <c r="U37" i="30" a="1"/>
  <c r="U37" i="30" s="1"/>
  <c r="F37" i="30" a="1"/>
  <c r="F37" i="30" s="1"/>
  <c r="U36" i="30" a="1"/>
  <c r="U36" i="30" s="1"/>
  <c r="U35" i="30" a="1"/>
  <c r="U35" i="30" s="1"/>
  <c r="U33" i="30" a="1"/>
  <c r="U33" i="30" s="1"/>
  <c r="U31" i="30" a="1"/>
  <c r="U31" i="30" s="1"/>
  <c r="U29" i="30" a="1"/>
  <c r="U29" i="30" s="1"/>
  <c r="U26" i="30" a="1"/>
  <c r="U26" i="30" s="1"/>
  <c r="F26" i="30" a="1"/>
  <c r="F26" i="30" s="1"/>
  <c r="F35" i="30" a="1"/>
  <c r="F35" i="30" s="1"/>
  <c r="F33" i="30" a="1"/>
  <c r="F33" i="30" s="1"/>
  <c r="F31" i="30" a="1"/>
  <c r="F31" i="30" s="1"/>
  <c r="F29" i="30" a="1"/>
  <c r="F29" i="30" s="1"/>
  <c r="U25" i="30" a="1"/>
  <c r="U25" i="30" s="1"/>
  <c r="F25" i="30" a="1"/>
  <c r="F25" i="30" s="1"/>
  <c r="U24" i="30" a="1"/>
  <c r="U24" i="30" s="1"/>
  <c r="F24" i="30" a="1"/>
  <c r="F24" i="30" s="1"/>
  <c r="U23" i="30" a="1"/>
  <c r="U23" i="30" s="1"/>
  <c r="F23" i="30" a="1"/>
  <c r="F23" i="30" s="1"/>
  <c r="U22" i="30" a="1"/>
  <c r="U22" i="30" s="1"/>
  <c r="F22" i="30" a="1"/>
  <c r="F22" i="30" s="1"/>
  <c r="U21" i="30" a="1"/>
  <c r="U21" i="30" s="1"/>
  <c r="F21" i="30" a="1"/>
  <c r="F21" i="30" s="1"/>
  <c r="U20" i="30" a="1"/>
  <c r="U20" i="30" s="1"/>
  <c r="F20" i="30" a="1"/>
  <c r="F20" i="30" s="1"/>
  <c r="U19" i="30" a="1"/>
  <c r="U19" i="30" s="1"/>
  <c r="F19" i="30" a="1"/>
  <c r="F19" i="30" s="1"/>
  <c r="U18" i="30" a="1"/>
  <c r="U18" i="30" s="1"/>
  <c r="F18" i="30" a="1"/>
  <c r="F18" i="30" s="1"/>
  <c r="U17" i="30" a="1"/>
  <c r="U17" i="30" s="1"/>
  <c r="F17" i="30" a="1"/>
  <c r="F17" i="30" s="1"/>
  <c r="U16" i="30" a="1"/>
  <c r="U16" i="30" s="1"/>
  <c r="F16" i="30" a="1"/>
  <c r="F16" i="30" s="1"/>
  <c r="U34" i="30" a="1"/>
  <c r="U34" i="30" s="1"/>
  <c r="U32" i="30" a="1"/>
  <c r="U32" i="30" s="1"/>
  <c r="U30" i="30" a="1"/>
  <c r="U30" i="30" s="1"/>
  <c r="F67" i="31" l="1"/>
  <c r="T52" i="31" a="1"/>
  <c r="T52" i="31" s="1"/>
  <c r="E52" i="31" a="1"/>
  <c r="E52" i="31" s="1"/>
  <c r="T51" i="31" a="1"/>
  <c r="T51" i="31" s="1"/>
  <c r="E51" i="31" a="1"/>
  <c r="E51" i="31" s="1"/>
  <c r="E49" i="31" a="1"/>
  <c r="E49" i="31" s="1"/>
  <c r="T50" i="31" a="1"/>
  <c r="T50" i="31" s="1"/>
  <c r="T48" i="31" a="1"/>
  <c r="T48" i="31" s="1"/>
  <c r="E50" i="31" a="1"/>
  <c r="E50" i="31" s="1"/>
  <c r="E48" i="31" a="1"/>
  <c r="E48" i="31" s="1"/>
  <c r="T49" i="31" a="1"/>
  <c r="T49" i="31" s="1"/>
  <c r="T47" i="31" a="1"/>
  <c r="T47" i="31" s="1"/>
  <c r="E47" i="31" a="1"/>
  <c r="E47" i="31" s="1"/>
  <c r="T46" i="31" a="1"/>
  <c r="T46" i="31" s="1"/>
  <c r="E46" i="31" a="1"/>
  <c r="E46" i="31" s="1"/>
  <c r="T45" i="31" a="1"/>
  <c r="T45" i="31" s="1"/>
  <c r="E45" i="31" a="1"/>
  <c r="E45" i="31" s="1"/>
  <c r="T44" i="31" a="1"/>
  <c r="T44" i="31" s="1"/>
  <c r="E44" i="31" a="1"/>
  <c r="E44" i="31" s="1"/>
  <c r="E42" i="31" a="1"/>
  <c r="E42" i="31" s="1"/>
  <c r="T39" i="31" a="1"/>
  <c r="T39" i="31" s="1"/>
  <c r="E39" i="31" a="1"/>
  <c r="E39" i="31" s="1"/>
  <c r="T38" i="31" a="1"/>
  <c r="T38" i="31" s="1"/>
  <c r="T43" i="31" a="1"/>
  <c r="T43" i="31" s="1"/>
  <c r="E43" i="31" a="1"/>
  <c r="E43" i="31" s="1"/>
  <c r="T42" i="31" a="1"/>
  <c r="T42" i="31" s="1"/>
  <c r="T37" i="31" a="1"/>
  <c r="T37" i="31" s="1"/>
  <c r="T36" i="31" a="1"/>
  <c r="T36" i="31" s="1"/>
  <c r="T35" i="31" a="1"/>
  <c r="T35" i="31" s="1"/>
  <c r="E35" i="31" a="1"/>
  <c r="E35" i="31" s="1"/>
  <c r="T34" i="31" a="1"/>
  <c r="T34" i="31" s="1"/>
  <c r="E34" i="31" a="1"/>
  <c r="E34" i="31" s="1"/>
  <c r="E38" i="31" a="1"/>
  <c r="E38" i="31" s="1"/>
  <c r="E37" i="31" a="1"/>
  <c r="E37" i="31" s="1"/>
  <c r="E36" i="31" a="1"/>
  <c r="E36" i="31" s="1"/>
  <c r="E33" i="31" a="1"/>
  <c r="E33" i="31" s="1"/>
  <c r="T30" i="31" a="1"/>
  <c r="T30" i="31" s="1"/>
  <c r="E29" i="31" a="1"/>
  <c r="E29" i="31" s="1"/>
  <c r="E25" i="31" a="1"/>
  <c r="E25" i="31" s="1"/>
  <c r="T33" i="31" a="1"/>
  <c r="T33" i="31" s="1"/>
  <c r="T31" i="31" a="1"/>
  <c r="T31" i="31" s="1"/>
  <c r="T26" i="31" a="1"/>
  <c r="T26" i="31" s="1"/>
  <c r="T24" i="31" a="1"/>
  <c r="T24" i="31" s="1"/>
  <c r="E32" i="31" a="1"/>
  <c r="E32" i="31" s="1"/>
  <c r="E31" i="31" a="1"/>
  <c r="E31" i="31" s="1"/>
  <c r="E30" i="31" a="1"/>
  <c r="E30" i="31" s="1"/>
  <c r="E26" i="31" a="1"/>
  <c r="E26" i="31" s="1"/>
  <c r="E24" i="31" a="1"/>
  <c r="E24" i="31" s="1"/>
  <c r="E23" i="31" a="1"/>
  <c r="E23" i="31" s="1"/>
  <c r="T22" i="31" a="1"/>
  <c r="T22" i="31" s="1"/>
  <c r="E22" i="31" a="1"/>
  <c r="E22" i="31" s="1"/>
  <c r="T21" i="31" a="1"/>
  <c r="T21" i="31" s="1"/>
  <c r="T32" i="31" a="1"/>
  <c r="T32" i="31" s="1"/>
  <c r="T29" i="31" a="1"/>
  <c r="T29" i="31" s="1"/>
  <c r="T25" i="31" a="1"/>
  <c r="T25" i="31" s="1"/>
  <c r="T23" i="31" a="1"/>
  <c r="T23" i="31" s="1"/>
  <c r="E21" i="31" a="1"/>
  <c r="E21" i="31" s="1"/>
  <c r="E19" i="31" a="1"/>
  <c r="E19" i="31" s="1"/>
  <c r="T19" i="31" a="1"/>
  <c r="T19" i="31" s="1"/>
  <c r="T17" i="31" a="1"/>
  <c r="T17" i="31" s="1"/>
  <c r="T16" i="31" a="1"/>
  <c r="T16" i="31" s="1"/>
  <c r="E20" i="31" a="1"/>
  <c r="E20" i="31" s="1"/>
  <c r="E18" i="31" a="1"/>
  <c r="E18" i="31" s="1"/>
  <c r="T20" i="31" a="1"/>
  <c r="T20" i="31" s="1"/>
  <c r="T18" i="31" a="1"/>
  <c r="T18" i="31" s="1"/>
  <c r="E17" i="31" a="1"/>
  <c r="E17" i="31" s="1"/>
  <c r="E16" i="31" a="1"/>
  <c r="E16" i="31" s="1"/>
  <c r="H64" i="30"/>
  <c r="G51" i="30" a="1"/>
  <c r="G51" i="30" s="1"/>
  <c r="G49" i="30" a="1"/>
  <c r="G49" i="30" s="1"/>
  <c r="V52" i="30" a="1"/>
  <c r="V52" i="30" s="1"/>
  <c r="V50" i="30" a="1"/>
  <c r="V50" i="30" s="1"/>
  <c r="V48" i="30" a="1"/>
  <c r="V48" i="30" s="1"/>
  <c r="V51" i="30" a="1"/>
  <c r="V51" i="30" s="1"/>
  <c r="V49" i="30" a="1"/>
  <c r="V49" i="30" s="1"/>
  <c r="V47" i="30" a="1"/>
  <c r="V47" i="30" s="1"/>
  <c r="G47" i="30" a="1"/>
  <c r="G47" i="30" s="1"/>
  <c r="G46" i="30" a="1"/>
  <c r="G46" i="30" s="1"/>
  <c r="G44" i="30" a="1"/>
  <c r="G44" i="30" s="1"/>
  <c r="G43" i="30" a="1"/>
  <c r="G43" i="30" s="1"/>
  <c r="G42" i="30" a="1"/>
  <c r="G42" i="30" s="1"/>
  <c r="G39" i="30" a="1"/>
  <c r="G39" i="30" s="1"/>
  <c r="G52" i="30" a="1"/>
  <c r="G52" i="30" s="1"/>
  <c r="G50" i="30" a="1"/>
  <c r="G50" i="30" s="1"/>
  <c r="V44" i="30" a="1"/>
  <c r="V44" i="30" s="1"/>
  <c r="V42" i="30" a="1"/>
  <c r="V42" i="30" s="1"/>
  <c r="G38" i="30" a="1"/>
  <c r="G38" i="30" s="1"/>
  <c r="V37" i="30" a="1"/>
  <c r="V37" i="30" s="1"/>
  <c r="G37" i="30" a="1"/>
  <c r="G37" i="30" s="1"/>
  <c r="V36" i="30" a="1"/>
  <c r="V36" i="30" s="1"/>
  <c r="G48" i="30" a="1"/>
  <c r="G48" i="30" s="1"/>
  <c r="V38" i="30" a="1"/>
  <c r="V38" i="30" s="1"/>
  <c r="V43" i="30" a="1"/>
  <c r="V43" i="30" s="1"/>
  <c r="V39" i="30" a="1"/>
  <c r="V39" i="30" s="1"/>
  <c r="V46" i="30" a="1"/>
  <c r="V46" i="30" s="1"/>
  <c r="V45" i="30" a="1"/>
  <c r="V45" i="30" s="1"/>
  <c r="G45" i="30" a="1"/>
  <c r="G45" i="30" s="1"/>
  <c r="G36" i="30" a="1"/>
  <c r="G36" i="30" s="1"/>
  <c r="V35" i="30" a="1"/>
  <c r="V35" i="30" s="1"/>
  <c r="V33" i="30" a="1"/>
  <c r="V33" i="30" s="1"/>
  <c r="V31" i="30" a="1"/>
  <c r="V31" i="30" s="1"/>
  <c r="V29" i="30" a="1"/>
  <c r="V29" i="30" s="1"/>
  <c r="G35" i="30" a="1"/>
  <c r="G35" i="30" s="1"/>
  <c r="G33" i="30" a="1"/>
  <c r="G33" i="30" s="1"/>
  <c r="G31" i="30" a="1"/>
  <c r="G31" i="30" s="1"/>
  <c r="G29" i="30" a="1"/>
  <c r="G29" i="30" s="1"/>
  <c r="V34" i="30" a="1"/>
  <c r="V34" i="30" s="1"/>
  <c r="V32" i="30" a="1"/>
  <c r="V32" i="30" s="1"/>
  <c r="V30" i="30" a="1"/>
  <c r="V30" i="30" s="1"/>
  <c r="G22" i="30" a="1"/>
  <c r="G22" i="30" s="1"/>
  <c r="V21" i="30" a="1"/>
  <c r="V21" i="30" s="1"/>
  <c r="G21" i="30" a="1"/>
  <c r="G21" i="30" s="1"/>
  <c r="V20" i="30" a="1"/>
  <c r="V20" i="30" s="1"/>
  <c r="G20" i="30" a="1"/>
  <c r="G20" i="30" s="1"/>
  <c r="V19" i="30" a="1"/>
  <c r="V19" i="30" s="1"/>
  <c r="G19" i="30" a="1"/>
  <c r="G19" i="30" s="1"/>
  <c r="V18" i="30" a="1"/>
  <c r="V18" i="30" s="1"/>
  <c r="G18" i="30" a="1"/>
  <c r="G18" i="30" s="1"/>
  <c r="V17" i="30" a="1"/>
  <c r="V17" i="30" s="1"/>
  <c r="G17" i="30" a="1"/>
  <c r="G17" i="30" s="1"/>
  <c r="V16" i="30" a="1"/>
  <c r="V16" i="30" s="1"/>
  <c r="V26" i="30" a="1"/>
  <c r="V26" i="30" s="1"/>
  <c r="V25" i="30" a="1"/>
  <c r="V25" i="30" s="1"/>
  <c r="G25" i="30" a="1"/>
  <c r="G25" i="30" s="1"/>
  <c r="V24" i="30" a="1"/>
  <c r="V24" i="30" s="1"/>
  <c r="G24" i="30" a="1"/>
  <c r="G24" i="30" s="1"/>
  <c r="V23" i="30" a="1"/>
  <c r="V23" i="30" s="1"/>
  <c r="G23" i="30" a="1"/>
  <c r="G23" i="30" s="1"/>
  <c r="V22" i="30" a="1"/>
  <c r="V22" i="30" s="1"/>
  <c r="G34" i="30" a="1"/>
  <c r="G34" i="30" s="1"/>
  <c r="G32" i="30" a="1"/>
  <c r="G32" i="30" s="1"/>
  <c r="G30" i="30" a="1"/>
  <c r="G30" i="30" s="1"/>
  <c r="G26" i="30" a="1"/>
  <c r="G26" i="30" s="1"/>
  <c r="G16" i="30" a="1"/>
  <c r="G16" i="30" s="1"/>
  <c r="U52" i="31" l="1" a="1"/>
  <c r="U52" i="31" s="1"/>
  <c r="F52" i="31" a="1"/>
  <c r="F52" i="31" s="1"/>
  <c r="U51" i="31" a="1"/>
  <c r="U51" i="31" s="1"/>
  <c r="G67" i="31"/>
  <c r="F51" i="31" a="1"/>
  <c r="F51" i="31" s="1"/>
  <c r="F50" i="31" a="1"/>
  <c r="F50" i="31" s="1"/>
  <c r="F48" i="31" a="1"/>
  <c r="F48" i="31" s="1"/>
  <c r="U49" i="31" a="1"/>
  <c r="U49" i="31" s="1"/>
  <c r="U47" i="31" a="1"/>
  <c r="U47" i="31" s="1"/>
  <c r="F47" i="31" a="1"/>
  <c r="F47" i="31" s="1"/>
  <c r="U46" i="31" a="1"/>
  <c r="U46" i="31" s="1"/>
  <c r="F46" i="31" a="1"/>
  <c r="F46" i="31" s="1"/>
  <c r="U45" i="31" a="1"/>
  <c r="U45" i="31" s="1"/>
  <c r="F45" i="31" a="1"/>
  <c r="F45" i="31" s="1"/>
  <c r="U44" i="31" a="1"/>
  <c r="U44" i="31" s="1"/>
  <c r="F44" i="31" a="1"/>
  <c r="F44" i="31" s="1"/>
  <c r="U43" i="31" a="1"/>
  <c r="U43" i="31" s="1"/>
  <c r="F43" i="31" a="1"/>
  <c r="F43" i="31" s="1"/>
  <c r="U42" i="31" a="1"/>
  <c r="U42" i="31" s="1"/>
  <c r="F42" i="31" a="1"/>
  <c r="F42" i="31" s="1"/>
  <c r="F49" i="31" a="1"/>
  <c r="F49" i="31" s="1"/>
  <c r="U50" i="31" a="1"/>
  <c r="U50" i="31" s="1"/>
  <c r="U48" i="31" a="1"/>
  <c r="U48" i="31" s="1"/>
  <c r="U39" i="31" a="1"/>
  <c r="U39" i="31" s="1"/>
  <c r="U37" i="31" a="1"/>
  <c r="U37" i="31" s="1"/>
  <c r="U36" i="31" a="1"/>
  <c r="U36" i="31" s="1"/>
  <c r="U35" i="31" a="1"/>
  <c r="U35" i="31" s="1"/>
  <c r="F35" i="31" a="1"/>
  <c r="F35" i="31" s="1"/>
  <c r="U34" i="31" a="1"/>
  <c r="U34" i="31" s="1"/>
  <c r="F34" i="31" a="1"/>
  <c r="F34" i="31" s="1"/>
  <c r="U33" i="31" a="1"/>
  <c r="U33" i="31" s="1"/>
  <c r="F33" i="31" a="1"/>
  <c r="F33" i="31" s="1"/>
  <c r="U32" i="31" a="1"/>
  <c r="U32" i="31" s="1"/>
  <c r="F32" i="31" a="1"/>
  <c r="F32" i="31" s="1"/>
  <c r="U31" i="31" a="1"/>
  <c r="U31" i="31" s="1"/>
  <c r="F31" i="31" a="1"/>
  <c r="F31" i="31" s="1"/>
  <c r="U30" i="31" a="1"/>
  <c r="U30" i="31" s="1"/>
  <c r="F30" i="31" a="1"/>
  <c r="F30" i="31" s="1"/>
  <c r="F39" i="31" a="1"/>
  <c r="F39" i="31" s="1"/>
  <c r="U38" i="31" a="1"/>
  <c r="U38" i="31" s="1"/>
  <c r="F38" i="31" a="1"/>
  <c r="F38" i="31" s="1"/>
  <c r="F37" i="31" a="1"/>
  <c r="F37" i="31" s="1"/>
  <c r="F36" i="31" a="1"/>
  <c r="F36" i="31" s="1"/>
  <c r="U26" i="31" a="1"/>
  <c r="U26" i="31" s="1"/>
  <c r="U24" i="31" a="1"/>
  <c r="U24" i="31" s="1"/>
  <c r="F23" i="31" a="1"/>
  <c r="F23" i="31" s="1"/>
  <c r="U22" i="31" a="1"/>
  <c r="U22" i="31" s="1"/>
  <c r="F22" i="31" a="1"/>
  <c r="F22" i="31" s="1"/>
  <c r="U21" i="31" a="1"/>
  <c r="U21" i="31" s="1"/>
  <c r="F21" i="31" a="1"/>
  <c r="F21" i="31" s="1"/>
  <c r="U20" i="31" a="1"/>
  <c r="U20" i="31" s="1"/>
  <c r="F20" i="31" a="1"/>
  <c r="F20" i="31" s="1"/>
  <c r="U19" i="31" a="1"/>
  <c r="U19" i="31" s="1"/>
  <c r="F19" i="31" a="1"/>
  <c r="F19" i="31" s="1"/>
  <c r="U18" i="31" a="1"/>
  <c r="U18" i="31" s="1"/>
  <c r="F18" i="31" a="1"/>
  <c r="F18" i="31" s="1"/>
  <c r="F26" i="31" a="1"/>
  <c r="F26" i="31" s="1"/>
  <c r="F24" i="31" a="1"/>
  <c r="F24" i="31" s="1"/>
  <c r="U29" i="31" a="1"/>
  <c r="U29" i="31" s="1"/>
  <c r="U25" i="31" a="1"/>
  <c r="U25" i="31" s="1"/>
  <c r="U23" i="31" a="1"/>
  <c r="U23" i="31" s="1"/>
  <c r="F29" i="31" a="1"/>
  <c r="F29" i="31" s="1"/>
  <c r="F25" i="31" a="1"/>
  <c r="F25" i="31" s="1"/>
  <c r="U17" i="31" a="1"/>
  <c r="U17" i="31" s="1"/>
  <c r="U16" i="31" a="1"/>
  <c r="U16" i="31" s="1"/>
  <c r="F17" i="31" a="1"/>
  <c r="F17" i="31" s="1"/>
  <c r="F16" i="31" a="1"/>
  <c r="F16" i="31" s="1"/>
  <c r="H52" i="30" a="1"/>
  <c r="H52" i="30" s="1"/>
  <c r="H50" i="30" a="1"/>
  <c r="H50" i="30" s="1"/>
  <c r="H48" i="30" a="1"/>
  <c r="H48" i="30" s="1"/>
  <c r="H47" i="30" a="1"/>
  <c r="H47" i="30" s="1"/>
  <c r="W46" i="30" a="1"/>
  <c r="W46" i="30" s="1"/>
  <c r="H46" i="30" a="1"/>
  <c r="H46" i="30" s="1"/>
  <c r="W45" i="30" a="1"/>
  <c r="W45" i="30" s="1"/>
  <c r="H45" i="30" a="1"/>
  <c r="H45" i="30" s="1"/>
  <c r="W44" i="30" a="1"/>
  <c r="W44" i="30" s="1"/>
  <c r="H44" i="30" a="1"/>
  <c r="H44" i="30" s="1"/>
  <c r="W43" i="30" a="1"/>
  <c r="W43" i="30" s="1"/>
  <c r="H43" i="30" a="1"/>
  <c r="H43" i="30" s="1"/>
  <c r="W42" i="30" a="1"/>
  <c r="W42" i="30" s="1"/>
  <c r="H42" i="30" a="1"/>
  <c r="H42" i="30" s="1"/>
  <c r="W39" i="30" a="1"/>
  <c r="W39" i="30" s="1"/>
  <c r="H39" i="30" a="1"/>
  <c r="H39" i="30" s="1"/>
  <c r="I64" i="30"/>
  <c r="W51" i="30" a="1"/>
  <c r="W51" i="30" s="1"/>
  <c r="W49" i="30" a="1"/>
  <c r="W49" i="30" s="1"/>
  <c r="W47" i="30" a="1"/>
  <c r="W47" i="30" s="1"/>
  <c r="W52" i="30" a="1"/>
  <c r="W52" i="30" s="1"/>
  <c r="H51" i="30" a="1"/>
  <c r="H51" i="30" s="1"/>
  <c r="W38" i="30" a="1"/>
  <c r="W38" i="30" s="1"/>
  <c r="W50" i="30" a="1"/>
  <c r="W50" i="30" s="1"/>
  <c r="H49" i="30" a="1"/>
  <c r="H49" i="30" s="1"/>
  <c r="W48" i="30" a="1"/>
  <c r="W48" i="30" s="1"/>
  <c r="H38" i="30" a="1"/>
  <c r="H38" i="30" s="1"/>
  <c r="W37" i="30" a="1"/>
  <c r="W37" i="30" s="1"/>
  <c r="H37" i="30" a="1"/>
  <c r="H37" i="30" s="1"/>
  <c r="W36" i="30" a="1"/>
  <c r="W36" i="30" s="1"/>
  <c r="H35" i="30" a="1"/>
  <c r="H35" i="30" s="1"/>
  <c r="W34" i="30" a="1"/>
  <c r="W34" i="30" s="1"/>
  <c r="W32" i="30" a="1"/>
  <c r="W32" i="30" s="1"/>
  <c r="W30" i="30" a="1"/>
  <c r="W30" i="30" s="1"/>
  <c r="H36" i="30" a="1"/>
  <c r="H36" i="30" s="1"/>
  <c r="H34" i="30" a="1"/>
  <c r="H34" i="30" s="1"/>
  <c r="H32" i="30" a="1"/>
  <c r="H32" i="30" s="1"/>
  <c r="H30" i="30" a="1"/>
  <c r="H30" i="30" s="1"/>
  <c r="W26" i="30" a="1"/>
  <c r="W26" i="30" s="1"/>
  <c r="H26" i="30" a="1"/>
  <c r="H26" i="30" s="1"/>
  <c r="W35" i="30" a="1"/>
  <c r="W35" i="30" s="1"/>
  <c r="W33" i="30" a="1"/>
  <c r="W33" i="30" s="1"/>
  <c r="W31" i="30" a="1"/>
  <c r="W31" i="30" s="1"/>
  <c r="W29" i="30" a="1"/>
  <c r="W29" i="30" s="1"/>
  <c r="W25" i="30" a="1"/>
  <c r="W25" i="30" s="1"/>
  <c r="H25" i="30" a="1"/>
  <c r="H25" i="30" s="1"/>
  <c r="W24" i="30" a="1"/>
  <c r="W24" i="30" s="1"/>
  <c r="H24" i="30" a="1"/>
  <c r="H24" i="30" s="1"/>
  <c r="W23" i="30" a="1"/>
  <c r="W23" i="30" s="1"/>
  <c r="H23" i="30" a="1"/>
  <c r="H23" i="30" s="1"/>
  <c r="W22" i="30" a="1"/>
  <c r="W22" i="30" s="1"/>
  <c r="H22" i="30" a="1"/>
  <c r="H22" i="30" s="1"/>
  <c r="W21" i="30" a="1"/>
  <c r="W21" i="30" s="1"/>
  <c r="H21" i="30" a="1"/>
  <c r="H21" i="30" s="1"/>
  <c r="W20" i="30" a="1"/>
  <c r="W20" i="30" s="1"/>
  <c r="H20" i="30" a="1"/>
  <c r="H20" i="30" s="1"/>
  <c r="W19" i="30" a="1"/>
  <c r="W19" i="30" s="1"/>
  <c r="H19" i="30" a="1"/>
  <c r="H19" i="30" s="1"/>
  <c r="W18" i="30" a="1"/>
  <c r="W18" i="30" s="1"/>
  <c r="H18" i="30" a="1"/>
  <c r="H18" i="30" s="1"/>
  <c r="W17" i="30" a="1"/>
  <c r="W17" i="30" s="1"/>
  <c r="H17" i="30" a="1"/>
  <c r="H17" i="30" s="1"/>
  <c r="W16" i="30" a="1"/>
  <c r="W16" i="30" s="1"/>
  <c r="H16" i="30" a="1"/>
  <c r="H16" i="30" s="1"/>
  <c r="H29" i="30" a="1"/>
  <c r="H29" i="30" s="1"/>
  <c r="H33" i="30" a="1"/>
  <c r="H33" i="30" s="1"/>
  <c r="H31" i="30" a="1"/>
  <c r="H31" i="30" s="1"/>
  <c r="V52" i="31" l="1" a="1"/>
  <c r="V52" i="31" s="1"/>
  <c r="G52" i="31" a="1"/>
  <c r="G52" i="31" s="1"/>
  <c r="V51" i="31" a="1"/>
  <c r="V51" i="31" s="1"/>
  <c r="G51" i="31" a="1"/>
  <c r="G51" i="31" s="1"/>
  <c r="H67" i="31"/>
  <c r="V49" i="31" a="1"/>
  <c r="V49" i="31" s="1"/>
  <c r="V47" i="31" a="1"/>
  <c r="V47" i="31" s="1"/>
  <c r="G49" i="31" a="1"/>
  <c r="G49" i="31" s="1"/>
  <c r="V50" i="31" a="1"/>
  <c r="V50" i="31" s="1"/>
  <c r="V48" i="31" a="1"/>
  <c r="V48" i="31" s="1"/>
  <c r="G50" i="31" a="1"/>
  <c r="G50" i="31" s="1"/>
  <c r="G48" i="31" a="1"/>
  <c r="G48" i="31" s="1"/>
  <c r="G47" i="31" a="1"/>
  <c r="G47" i="31" s="1"/>
  <c r="V46" i="31" a="1"/>
  <c r="V46" i="31" s="1"/>
  <c r="G46" i="31" a="1"/>
  <c r="G46" i="31" s="1"/>
  <c r="V45" i="31" a="1"/>
  <c r="V45" i="31" s="1"/>
  <c r="G45" i="31" a="1"/>
  <c r="G45" i="31" s="1"/>
  <c r="V42" i="31" a="1"/>
  <c r="V42" i="31" s="1"/>
  <c r="V39" i="31" a="1"/>
  <c r="V39" i="31" s="1"/>
  <c r="G39" i="31" a="1"/>
  <c r="G39" i="31" s="1"/>
  <c r="V38" i="31" a="1"/>
  <c r="V38" i="31" s="1"/>
  <c r="G44" i="31" a="1"/>
  <c r="G44" i="31" s="1"/>
  <c r="G42" i="31" a="1"/>
  <c r="G42" i="31" s="1"/>
  <c r="V44" i="31" a="1"/>
  <c r="V44" i="31" s="1"/>
  <c r="V43" i="31" a="1"/>
  <c r="V43" i="31" s="1"/>
  <c r="G43" i="31" a="1"/>
  <c r="G43" i="31" s="1"/>
  <c r="G38" i="31" a="1"/>
  <c r="G38" i="31" s="1"/>
  <c r="G37" i="31" a="1"/>
  <c r="G37" i="31" s="1"/>
  <c r="G36" i="31" a="1"/>
  <c r="G36" i="31" s="1"/>
  <c r="V35" i="31" a="1"/>
  <c r="V35" i="31" s="1"/>
  <c r="G35" i="31" a="1"/>
  <c r="G35" i="31" s="1"/>
  <c r="V34" i="31" a="1"/>
  <c r="V34" i="31" s="1"/>
  <c r="G34" i="31" a="1"/>
  <c r="G34" i="31" s="1"/>
  <c r="V37" i="31" a="1"/>
  <c r="V37" i="31" s="1"/>
  <c r="V36" i="31" a="1"/>
  <c r="V36" i="31" s="1"/>
  <c r="V33" i="31" a="1"/>
  <c r="V33" i="31" s="1"/>
  <c r="V31" i="31" a="1"/>
  <c r="V31" i="31" s="1"/>
  <c r="G31" i="31" a="1"/>
  <c r="G31" i="31" s="1"/>
  <c r="G30" i="31" a="1"/>
  <c r="G30" i="31" s="1"/>
  <c r="V29" i="31" a="1"/>
  <c r="V29" i="31" s="1"/>
  <c r="V25" i="31" a="1"/>
  <c r="V25" i="31" s="1"/>
  <c r="V23" i="31" a="1"/>
  <c r="V23" i="31" s="1"/>
  <c r="G32" i="31" a="1"/>
  <c r="G32" i="31" s="1"/>
  <c r="G29" i="31" a="1"/>
  <c r="G29" i="31" s="1"/>
  <c r="G25" i="31" a="1"/>
  <c r="G25" i="31" s="1"/>
  <c r="V32" i="31" a="1"/>
  <c r="V32" i="31" s="1"/>
  <c r="V30" i="31" a="1"/>
  <c r="V30" i="31" s="1"/>
  <c r="V26" i="31" a="1"/>
  <c r="V26" i="31" s="1"/>
  <c r="V24" i="31" a="1"/>
  <c r="V24" i="31" s="1"/>
  <c r="G23" i="31" a="1"/>
  <c r="G23" i="31" s="1"/>
  <c r="V22" i="31" a="1"/>
  <c r="V22" i="31" s="1"/>
  <c r="G22" i="31" a="1"/>
  <c r="G22" i="31" s="1"/>
  <c r="V21" i="31" a="1"/>
  <c r="V21" i="31" s="1"/>
  <c r="G33" i="31" a="1"/>
  <c r="G33" i="31" s="1"/>
  <c r="G26" i="31" a="1"/>
  <c r="G26" i="31" s="1"/>
  <c r="G24" i="31" a="1"/>
  <c r="G24" i="31" s="1"/>
  <c r="V19" i="31" a="1"/>
  <c r="V19" i="31" s="1"/>
  <c r="G20" i="31" a="1"/>
  <c r="G20" i="31" s="1"/>
  <c r="G18" i="31" a="1"/>
  <c r="G18" i="31" s="1"/>
  <c r="G17" i="31" a="1"/>
  <c r="G17" i="31" s="1"/>
  <c r="G16" i="31" a="1"/>
  <c r="G16" i="31" s="1"/>
  <c r="V20" i="31" a="1"/>
  <c r="V20" i="31" s="1"/>
  <c r="V18" i="31" a="1"/>
  <c r="V18" i="31" s="1"/>
  <c r="G21" i="31" a="1"/>
  <c r="G21" i="31" s="1"/>
  <c r="G19" i="31" a="1"/>
  <c r="G19" i="31" s="1"/>
  <c r="V17" i="31" a="1"/>
  <c r="V17" i="31" s="1"/>
  <c r="V16" i="31" a="1"/>
  <c r="V16" i="31" s="1"/>
  <c r="J64" i="30"/>
  <c r="X51" i="30" a="1"/>
  <c r="X51" i="30" s="1"/>
  <c r="X49" i="30" a="1"/>
  <c r="X49" i="30" s="1"/>
  <c r="X47" i="30" a="1"/>
  <c r="X47" i="30" s="1"/>
  <c r="I51" i="30" a="1"/>
  <c r="I51" i="30" s="1"/>
  <c r="I49" i="30" a="1"/>
  <c r="I49" i="30" s="1"/>
  <c r="X52" i="30" a="1"/>
  <c r="X52" i="30" s="1"/>
  <c r="X44" i="30" a="1"/>
  <c r="X44" i="30" s="1"/>
  <c r="X43" i="30" a="1"/>
  <c r="X43" i="30" s="1"/>
  <c r="X42" i="30" a="1"/>
  <c r="X42" i="30" s="1"/>
  <c r="X39" i="30" a="1"/>
  <c r="X39" i="30" s="1"/>
  <c r="I52" i="30" a="1"/>
  <c r="I52" i="30" s="1"/>
  <c r="X50" i="30" a="1"/>
  <c r="X50" i="30" s="1"/>
  <c r="I50" i="30" a="1"/>
  <c r="I50" i="30" s="1"/>
  <c r="X48" i="30" a="1"/>
  <c r="X48" i="30" s="1"/>
  <c r="I48" i="30" a="1"/>
  <c r="I48" i="30" s="1"/>
  <c r="X46" i="30" a="1"/>
  <c r="X46" i="30" s="1"/>
  <c r="X45" i="30" a="1"/>
  <c r="X45" i="30" s="1"/>
  <c r="I43" i="30" a="1"/>
  <c r="I43" i="30" s="1"/>
  <c r="I39" i="30" a="1"/>
  <c r="I39" i="30" s="1"/>
  <c r="I38" i="30" a="1"/>
  <c r="I38" i="30" s="1"/>
  <c r="X37" i="30" a="1"/>
  <c r="X37" i="30" s="1"/>
  <c r="I37" i="30" a="1"/>
  <c r="I37" i="30" s="1"/>
  <c r="X36" i="30" a="1"/>
  <c r="X36" i="30" s="1"/>
  <c r="I47" i="30" a="1"/>
  <c r="I47" i="30" s="1"/>
  <c r="I46" i="30" a="1"/>
  <c r="I46" i="30" s="1"/>
  <c r="I45" i="30" a="1"/>
  <c r="I45" i="30" s="1"/>
  <c r="I44" i="30" a="1"/>
  <c r="I44" i="30" s="1"/>
  <c r="I42" i="30" a="1"/>
  <c r="I42" i="30" s="1"/>
  <c r="I36" i="30" a="1"/>
  <c r="I36" i="30" s="1"/>
  <c r="I34" i="30" a="1"/>
  <c r="I34" i="30" s="1"/>
  <c r="I32" i="30" a="1"/>
  <c r="I32" i="30" s="1"/>
  <c r="I30" i="30" a="1"/>
  <c r="I30" i="30" s="1"/>
  <c r="X35" i="30" a="1"/>
  <c r="X35" i="30" s="1"/>
  <c r="X33" i="30" a="1"/>
  <c r="X33" i="30" s="1"/>
  <c r="X31" i="30" a="1"/>
  <c r="X31" i="30" s="1"/>
  <c r="X29" i="30" a="1"/>
  <c r="X29" i="30" s="1"/>
  <c r="X38" i="30" a="1"/>
  <c r="X38" i="30" s="1"/>
  <c r="I35" i="30" a="1"/>
  <c r="I35" i="30" s="1"/>
  <c r="I33" i="30" a="1"/>
  <c r="I33" i="30" s="1"/>
  <c r="I31" i="30" a="1"/>
  <c r="I31" i="30" s="1"/>
  <c r="I29" i="30" a="1"/>
  <c r="I29" i="30" s="1"/>
  <c r="X26" i="30" a="1"/>
  <c r="X26" i="30" s="1"/>
  <c r="I26" i="30" a="1"/>
  <c r="I26" i="30" s="1"/>
  <c r="X34" i="30" a="1"/>
  <c r="X34" i="30" s="1"/>
  <c r="X32" i="30" a="1"/>
  <c r="X32" i="30" s="1"/>
  <c r="X30" i="30" a="1"/>
  <c r="X30" i="30" s="1"/>
  <c r="I22" i="30" a="1"/>
  <c r="I22" i="30" s="1"/>
  <c r="X21" i="30" a="1"/>
  <c r="X21" i="30" s="1"/>
  <c r="I21" i="30" a="1"/>
  <c r="I21" i="30" s="1"/>
  <c r="X20" i="30" a="1"/>
  <c r="X20" i="30" s="1"/>
  <c r="I20" i="30" a="1"/>
  <c r="I20" i="30" s="1"/>
  <c r="X19" i="30" a="1"/>
  <c r="X19" i="30" s="1"/>
  <c r="I19" i="30" a="1"/>
  <c r="I19" i="30" s="1"/>
  <c r="X18" i="30" a="1"/>
  <c r="X18" i="30" s="1"/>
  <c r="I18" i="30" a="1"/>
  <c r="I18" i="30" s="1"/>
  <c r="X17" i="30" a="1"/>
  <c r="X17" i="30" s="1"/>
  <c r="X25" i="30" a="1"/>
  <c r="X25" i="30" s="1"/>
  <c r="I25" i="30" a="1"/>
  <c r="I25" i="30" s="1"/>
  <c r="X24" i="30" a="1"/>
  <c r="X24" i="30" s="1"/>
  <c r="I24" i="30" a="1"/>
  <c r="I24" i="30" s="1"/>
  <c r="X23" i="30" a="1"/>
  <c r="X23" i="30" s="1"/>
  <c r="I23" i="30" a="1"/>
  <c r="I23" i="30" s="1"/>
  <c r="X22" i="30" a="1"/>
  <c r="X22" i="30" s="1"/>
  <c r="I17" i="30" a="1"/>
  <c r="I17" i="30" s="1"/>
  <c r="X16" i="30" a="1"/>
  <c r="X16" i="30" s="1"/>
  <c r="I16" i="30" a="1"/>
  <c r="I16" i="30" s="1"/>
  <c r="I67" i="31" l="1"/>
  <c r="W52" i="31" a="1"/>
  <c r="W52" i="31" s="1"/>
  <c r="H52" i="31" a="1"/>
  <c r="H52" i="31" s="1"/>
  <c r="W51" i="31" a="1"/>
  <c r="W51" i="31" s="1"/>
  <c r="W50" i="31" a="1"/>
  <c r="W50" i="31" s="1"/>
  <c r="W48" i="31" a="1"/>
  <c r="W48" i="31" s="1"/>
  <c r="H50" i="31" a="1"/>
  <c r="H50" i="31" s="1"/>
  <c r="H48" i="31" a="1"/>
  <c r="H48" i="31" s="1"/>
  <c r="H47" i="31" a="1"/>
  <c r="H47" i="31" s="1"/>
  <c r="W46" i="31" a="1"/>
  <c r="W46" i="31" s="1"/>
  <c r="H46" i="31" a="1"/>
  <c r="H46" i="31" s="1"/>
  <c r="W45" i="31" a="1"/>
  <c r="W45" i="31" s="1"/>
  <c r="H45" i="31" a="1"/>
  <c r="H45" i="31" s="1"/>
  <c r="W44" i="31" a="1"/>
  <c r="W44" i="31" s="1"/>
  <c r="H44" i="31" a="1"/>
  <c r="H44" i="31" s="1"/>
  <c r="W43" i="31" a="1"/>
  <c r="W43" i="31" s="1"/>
  <c r="H43" i="31" a="1"/>
  <c r="H43" i="31" s="1"/>
  <c r="W42" i="31" a="1"/>
  <c r="W42" i="31" s="1"/>
  <c r="H42" i="31" a="1"/>
  <c r="H42" i="31" s="1"/>
  <c r="H51" i="31" a="1"/>
  <c r="H51" i="31" s="1"/>
  <c r="W49" i="31" a="1"/>
  <c r="W49" i="31" s="1"/>
  <c r="W47" i="31" a="1"/>
  <c r="W47" i="31" s="1"/>
  <c r="H49" i="31" a="1"/>
  <c r="H49" i="31" s="1"/>
  <c r="W39" i="31" a="1"/>
  <c r="W39" i="31" s="1"/>
  <c r="H39" i="31" a="1"/>
  <c r="H39" i="31" s="1"/>
  <c r="W38" i="31" a="1"/>
  <c r="W38" i="31" s="1"/>
  <c r="H38" i="31" a="1"/>
  <c r="H38" i="31" s="1"/>
  <c r="H37" i="31" a="1"/>
  <c r="H37" i="31" s="1"/>
  <c r="H36" i="31" a="1"/>
  <c r="H36" i="31" s="1"/>
  <c r="W35" i="31" a="1"/>
  <c r="W35" i="31" s="1"/>
  <c r="H35" i="31" a="1"/>
  <c r="H35" i="31" s="1"/>
  <c r="W34" i="31" a="1"/>
  <c r="W34" i="31" s="1"/>
  <c r="H34" i="31" a="1"/>
  <c r="H34" i="31" s="1"/>
  <c r="W33" i="31" a="1"/>
  <c r="W33" i="31" s="1"/>
  <c r="H33" i="31" a="1"/>
  <c r="H33" i="31" s="1"/>
  <c r="W32" i="31" a="1"/>
  <c r="W32" i="31" s="1"/>
  <c r="H32" i="31" a="1"/>
  <c r="H32" i="31" s="1"/>
  <c r="W31" i="31" a="1"/>
  <c r="W31" i="31" s="1"/>
  <c r="H31" i="31" a="1"/>
  <c r="H31" i="31" s="1"/>
  <c r="W30" i="31" a="1"/>
  <c r="W30" i="31" s="1"/>
  <c r="H30" i="31" a="1"/>
  <c r="H30" i="31" s="1"/>
  <c r="W37" i="31" a="1"/>
  <c r="W37" i="31" s="1"/>
  <c r="W36" i="31" a="1"/>
  <c r="W36" i="31" s="1"/>
  <c r="H29" i="31" a="1"/>
  <c r="H29" i="31" s="1"/>
  <c r="H25" i="31" a="1"/>
  <c r="H25" i="31" s="1"/>
  <c r="H23" i="31" a="1"/>
  <c r="H23" i="31" s="1"/>
  <c r="W22" i="31" a="1"/>
  <c r="W22" i="31" s="1"/>
  <c r="H22" i="31" a="1"/>
  <c r="H22" i="31" s="1"/>
  <c r="W21" i="31" a="1"/>
  <c r="W21" i="31" s="1"/>
  <c r="H21" i="31" a="1"/>
  <c r="H21" i="31" s="1"/>
  <c r="W20" i="31" a="1"/>
  <c r="W20" i="31" s="1"/>
  <c r="H20" i="31" a="1"/>
  <c r="H20" i="31" s="1"/>
  <c r="W19" i="31" a="1"/>
  <c r="W19" i="31" s="1"/>
  <c r="H19" i="31" a="1"/>
  <c r="H19" i="31" s="1"/>
  <c r="W18" i="31" a="1"/>
  <c r="W18" i="31" s="1"/>
  <c r="H18" i="31" a="1"/>
  <c r="H18" i="31" s="1"/>
  <c r="W26" i="31" a="1"/>
  <c r="W26" i="31" s="1"/>
  <c r="W24" i="31" a="1"/>
  <c r="W24" i="31" s="1"/>
  <c r="H26" i="31" a="1"/>
  <c r="H26" i="31" s="1"/>
  <c r="H24" i="31" a="1"/>
  <c r="H24" i="31" s="1"/>
  <c r="W29" i="31" a="1"/>
  <c r="W29" i="31" s="1"/>
  <c r="W25" i="31" a="1"/>
  <c r="W25" i="31" s="1"/>
  <c r="W23" i="31" a="1"/>
  <c r="W23" i="31" s="1"/>
  <c r="H17" i="31" a="1"/>
  <c r="H17" i="31" s="1"/>
  <c r="H16" i="31" a="1"/>
  <c r="H16" i="31" s="1"/>
  <c r="W17" i="31" a="1"/>
  <c r="W17" i="31" s="1"/>
  <c r="W16" i="31" a="1"/>
  <c r="W16" i="31" s="1"/>
  <c r="Y52" i="30" a="1"/>
  <c r="Y52" i="30" s="1"/>
  <c r="Y50" i="30" a="1"/>
  <c r="Y50" i="30" s="1"/>
  <c r="Y48" i="30" a="1"/>
  <c r="Y48" i="30" s="1"/>
  <c r="J47" i="30" a="1"/>
  <c r="J47" i="30" s="1"/>
  <c r="Y46" i="30" a="1"/>
  <c r="Y46" i="30" s="1"/>
  <c r="J46" i="30" a="1"/>
  <c r="J46" i="30" s="1"/>
  <c r="Y45" i="30" a="1"/>
  <c r="Y45" i="30" s="1"/>
  <c r="J45" i="30" a="1"/>
  <c r="J45" i="30" s="1"/>
  <c r="Y44" i="30" a="1"/>
  <c r="Y44" i="30" s="1"/>
  <c r="J44" i="30" a="1"/>
  <c r="J44" i="30" s="1"/>
  <c r="Y43" i="30" a="1"/>
  <c r="Y43" i="30" s="1"/>
  <c r="J43" i="30" a="1"/>
  <c r="J43" i="30" s="1"/>
  <c r="Y42" i="30" a="1"/>
  <c r="Y42" i="30" s="1"/>
  <c r="J42" i="30" a="1"/>
  <c r="J42" i="30" s="1"/>
  <c r="Y39" i="30" a="1"/>
  <c r="Y39" i="30" s="1"/>
  <c r="J39" i="30" a="1"/>
  <c r="J39" i="30" s="1"/>
  <c r="J52" i="30" a="1"/>
  <c r="J52" i="30" s="1"/>
  <c r="J50" i="30" a="1"/>
  <c r="J50" i="30" s="1"/>
  <c r="J48" i="30" a="1"/>
  <c r="J48" i="30" s="1"/>
  <c r="K64" i="30"/>
  <c r="Y38" i="30" a="1"/>
  <c r="Y38" i="30" s="1"/>
  <c r="J51" i="30" a="1"/>
  <c r="J51" i="30" s="1"/>
  <c r="J49" i="30" a="1"/>
  <c r="J49" i="30" s="1"/>
  <c r="Y49" i="30" a="1"/>
  <c r="Y49" i="30" s="1"/>
  <c r="Y47" i="30" a="1"/>
  <c r="Y47" i="30" s="1"/>
  <c r="J38" i="30" a="1"/>
  <c r="J38" i="30" s="1"/>
  <c r="Y51" i="30" a="1"/>
  <c r="Y51" i="30" s="1"/>
  <c r="Y35" i="30" a="1"/>
  <c r="Y35" i="30" s="1"/>
  <c r="J35" i="30" a="1"/>
  <c r="J35" i="30" s="1"/>
  <c r="J33" i="30" a="1"/>
  <c r="J33" i="30" s="1"/>
  <c r="J31" i="30" a="1"/>
  <c r="J31" i="30" s="1"/>
  <c r="Y37" i="30" a="1"/>
  <c r="Y37" i="30" s="1"/>
  <c r="J37" i="30" a="1"/>
  <c r="J37" i="30" s="1"/>
  <c r="Y36" i="30" a="1"/>
  <c r="Y36" i="30" s="1"/>
  <c r="Y34" i="30" a="1"/>
  <c r="Y34" i="30" s="1"/>
  <c r="Y32" i="30" a="1"/>
  <c r="Y32" i="30" s="1"/>
  <c r="Y30" i="30" a="1"/>
  <c r="Y30" i="30" s="1"/>
  <c r="Y26" i="30" a="1"/>
  <c r="Y26" i="30" s="1"/>
  <c r="J26" i="30" a="1"/>
  <c r="J26" i="30" s="1"/>
  <c r="J36" i="30" a="1"/>
  <c r="J36" i="30" s="1"/>
  <c r="J34" i="30" a="1"/>
  <c r="J34" i="30" s="1"/>
  <c r="J32" i="30" a="1"/>
  <c r="J32" i="30" s="1"/>
  <c r="J30" i="30" a="1"/>
  <c r="J30" i="30" s="1"/>
  <c r="J29" i="30" a="1"/>
  <c r="J29" i="30" s="1"/>
  <c r="Y25" i="30" a="1"/>
  <c r="Y25" i="30" s="1"/>
  <c r="J25" i="30" a="1"/>
  <c r="J25" i="30" s="1"/>
  <c r="Y24" i="30" a="1"/>
  <c r="Y24" i="30" s="1"/>
  <c r="J24" i="30" a="1"/>
  <c r="J24" i="30" s="1"/>
  <c r="Y23" i="30" a="1"/>
  <c r="Y23" i="30" s="1"/>
  <c r="J23" i="30" a="1"/>
  <c r="J23" i="30" s="1"/>
  <c r="Y22" i="30" a="1"/>
  <c r="Y22" i="30" s="1"/>
  <c r="J22" i="30" a="1"/>
  <c r="J22" i="30" s="1"/>
  <c r="Y21" i="30" a="1"/>
  <c r="Y21" i="30" s="1"/>
  <c r="J21" i="30" a="1"/>
  <c r="J21" i="30" s="1"/>
  <c r="Y20" i="30" a="1"/>
  <c r="Y20" i="30" s="1"/>
  <c r="J20" i="30" a="1"/>
  <c r="J20" i="30" s="1"/>
  <c r="Y19" i="30" a="1"/>
  <c r="Y19" i="30" s="1"/>
  <c r="J19" i="30" a="1"/>
  <c r="J19" i="30" s="1"/>
  <c r="Y18" i="30" a="1"/>
  <c r="Y18" i="30" s="1"/>
  <c r="J18" i="30" a="1"/>
  <c r="J18" i="30" s="1"/>
  <c r="Y17" i="30" a="1"/>
  <c r="Y17" i="30" s="1"/>
  <c r="J17" i="30" a="1"/>
  <c r="J17" i="30" s="1"/>
  <c r="Y16" i="30" a="1"/>
  <c r="Y16" i="30" s="1"/>
  <c r="J16" i="30" a="1"/>
  <c r="J16" i="30" s="1"/>
  <c r="Y33" i="30" a="1"/>
  <c r="Y33" i="30" s="1"/>
  <c r="Y31" i="30" a="1"/>
  <c r="Y31" i="30" s="1"/>
  <c r="Y29" i="30" a="1"/>
  <c r="Y29" i="30" s="1"/>
  <c r="J67" i="31" l="1"/>
  <c r="X52" i="31" a="1"/>
  <c r="X52" i="31" s="1"/>
  <c r="I52" i="31" a="1"/>
  <c r="I52" i="31" s="1"/>
  <c r="X51" i="31" a="1"/>
  <c r="X51" i="31" s="1"/>
  <c r="I51" i="31" a="1"/>
  <c r="I51" i="31" s="1"/>
  <c r="I50" i="31" a="1"/>
  <c r="I50" i="31" s="1"/>
  <c r="I48" i="31" a="1"/>
  <c r="I48" i="31" s="1"/>
  <c r="X49" i="31" a="1"/>
  <c r="X49" i="31" s="1"/>
  <c r="X47" i="31" a="1"/>
  <c r="X47" i="31" s="1"/>
  <c r="I49" i="31" a="1"/>
  <c r="I49" i="31" s="1"/>
  <c r="X50" i="31" a="1"/>
  <c r="X50" i="31" s="1"/>
  <c r="X48" i="31" a="1"/>
  <c r="X48" i="31" s="1"/>
  <c r="I47" i="31" a="1"/>
  <c r="I47" i="31" s="1"/>
  <c r="X46" i="31" a="1"/>
  <c r="X46" i="31" s="1"/>
  <c r="I46" i="31" a="1"/>
  <c r="I46" i="31" s="1"/>
  <c r="X45" i="31" a="1"/>
  <c r="X45" i="31" s="1"/>
  <c r="I45" i="31" a="1"/>
  <c r="I45" i="31" s="1"/>
  <c r="X44" i="31" a="1"/>
  <c r="X44" i="31" s="1"/>
  <c r="I43" i="31" a="1"/>
  <c r="I43" i="31" s="1"/>
  <c r="X39" i="31" a="1"/>
  <c r="X39" i="31" s="1"/>
  <c r="I39" i="31" a="1"/>
  <c r="I39" i="31" s="1"/>
  <c r="X38" i="31" a="1"/>
  <c r="X38" i="31" s="1"/>
  <c r="X42" i="31" a="1"/>
  <c r="X42" i="31" s="1"/>
  <c r="I44" i="31" a="1"/>
  <c r="I44" i="31" s="1"/>
  <c r="I42" i="31" a="1"/>
  <c r="I42" i="31" s="1"/>
  <c r="X43" i="31" a="1"/>
  <c r="X43" i="31" s="1"/>
  <c r="X37" i="31" a="1"/>
  <c r="X37" i="31" s="1"/>
  <c r="X36" i="31" a="1"/>
  <c r="X36" i="31" s="1"/>
  <c r="X35" i="31" a="1"/>
  <c r="X35" i="31" s="1"/>
  <c r="I35" i="31" a="1"/>
  <c r="I35" i="31" s="1"/>
  <c r="X34" i="31" a="1"/>
  <c r="X34" i="31" s="1"/>
  <c r="I34" i="31" a="1"/>
  <c r="I34" i="31" s="1"/>
  <c r="I38" i="31" a="1"/>
  <c r="I38" i="31" s="1"/>
  <c r="I37" i="31" a="1"/>
  <c r="I37" i="31" s="1"/>
  <c r="I36" i="31" a="1"/>
  <c r="I36" i="31" s="1"/>
  <c r="I32" i="31" a="1"/>
  <c r="I32" i="31" s="1"/>
  <c r="X30" i="31" a="1"/>
  <c r="X30" i="31" s="1"/>
  <c r="I26" i="31" a="1"/>
  <c r="I26" i="31" s="1"/>
  <c r="I24" i="31" a="1"/>
  <c r="I24" i="31" s="1"/>
  <c r="X32" i="31" a="1"/>
  <c r="X32" i="31" s="1"/>
  <c r="X29" i="31" a="1"/>
  <c r="X29" i="31" s="1"/>
  <c r="X25" i="31" a="1"/>
  <c r="X25" i="31" s="1"/>
  <c r="X23" i="31" a="1"/>
  <c r="X23" i="31" s="1"/>
  <c r="I33" i="31" a="1"/>
  <c r="I33" i="31" s="1"/>
  <c r="I31" i="31" a="1"/>
  <c r="I31" i="31" s="1"/>
  <c r="I30" i="31" a="1"/>
  <c r="I30" i="31" s="1"/>
  <c r="I29" i="31" a="1"/>
  <c r="I29" i="31" s="1"/>
  <c r="I25" i="31" a="1"/>
  <c r="I25" i="31" s="1"/>
  <c r="I23" i="31" a="1"/>
  <c r="I23" i="31" s="1"/>
  <c r="X22" i="31" a="1"/>
  <c r="X22" i="31" s="1"/>
  <c r="I22" i="31" a="1"/>
  <c r="I22" i="31" s="1"/>
  <c r="X21" i="31" a="1"/>
  <c r="X21" i="31" s="1"/>
  <c r="X33" i="31" a="1"/>
  <c r="X33" i="31" s="1"/>
  <c r="X31" i="31" a="1"/>
  <c r="X31" i="31" s="1"/>
  <c r="X26" i="31" a="1"/>
  <c r="X26" i="31" s="1"/>
  <c r="X24" i="31" a="1"/>
  <c r="X24" i="31" s="1"/>
  <c r="I20" i="31" a="1"/>
  <c r="I20" i="31" s="1"/>
  <c r="I18" i="31" a="1"/>
  <c r="I18" i="31" s="1"/>
  <c r="X20" i="31" a="1"/>
  <c r="X20" i="31" s="1"/>
  <c r="X18" i="31" a="1"/>
  <c r="X18" i="31" s="1"/>
  <c r="X17" i="31" a="1"/>
  <c r="X17" i="31" s="1"/>
  <c r="X16" i="31" a="1"/>
  <c r="X16" i="31" s="1"/>
  <c r="I21" i="31" a="1"/>
  <c r="I21" i="31" s="1"/>
  <c r="I19" i="31" a="1"/>
  <c r="I19" i="31" s="1"/>
  <c r="X19" i="31" a="1"/>
  <c r="X19" i="31" s="1"/>
  <c r="I17" i="31" a="1"/>
  <c r="I17" i="31" s="1"/>
  <c r="I16" i="31" a="1"/>
  <c r="I16" i="31" s="1"/>
  <c r="L64" i="30"/>
  <c r="K52" i="30" a="1"/>
  <c r="K52" i="30" s="1"/>
  <c r="K50" i="30" a="1"/>
  <c r="K50" i="30" s="1"/>
  <c r="K48" i="30" a="1"/>
  <c r="K48" i="30" s="1"/>
  <c r="Z51" i="30" a="1"/>
  <c r="Z51" i="30" s="1"/>
  <c r="Z49" i="30" a="1"/>
  <c r="Z49" i="30" s="1"/>
  <c r="Z47" i="30" a="1"/>
  <c r="Z47" i="30" s="1"/>
  <c r="Z52" i="30" a="1"/>
  <c r="Z52" i="30" s="1"/>
  <c r="Z50" i="30" a="1"/>
  <c r="Z50" i="30" s="1"/>
  <c r="Z48" i="30" a="1"/>
  <c r="Z48" i="30" s="1"/>
  <c r="K51" i="30" a="1"/>
  <c r="K51" i="30" s="1"/>
  <c r="K49" i="30" a="1"/>
  <c r="K49" i="30" s="1"/>
  <c r="K47" i="30" a="1"/>
  <c r="K47" i="30" s="1"/>
  <c r="K46" i="30" a="1"/>
  <c r="K46" i="30" s="1"/>
  <c r="K45" i="30" a="1"/>
  <c r="K45" i="30" s="1"/>
  <c r="Z44" i="30" a="1"/>
  <c r="Z44" i="30" s="1"/>
  <c r="Z43" i="30" a="1"/>
  <c r="Z43" i="30" s="1"/>
  <c r="Z42" i="30" a="1"/>
  <c r="Z42" i="30" s="1"/>
  <c r="Z39" i="30" a="1"/>
  <c r="Z39" i="30" s="1"/>
  <c r="K38" i="30" a="1"/>
  <c r="K38" i="30" s="1"/>
  <c r="Z37" i="30" a="1"/>
  <c r="Z37" i="30" s="1"/>
  <c r="K37" i="30" a="1"/>
  <c r="K37" i="30" s="1"/>
  <c r="Z36" i="30" a="1"/>
  <c r="Z36" i="30" s="1"/>
  <c r="Z46" i="30" a="1"/>
  <c r="Z46" i="30" s="1"/>
  <c r="Z45" i="30" a="1"/>
  <c r="Z45" i="30" s="1"/>
  <c r="K44" i="30" a="1"/>
  <c r="K44" i="30" s="1"/>
  <c r="K42" i="30" a="1"/>
  <c r="K42" i="30" s="1"/>
  <c r="Z38" i="30" a="1"/>
  <c r="Z38" i="30" s="1"/>
  <c r="K43" i="30" a="1"/>
  <c r="K43" i="30" s="1"/>
  <c r="K35" i="30" a="1"/>
  <c r="K35" i="30" s="1"/>
  <c r="Z34" i="30" a="1"/>
  <c r="Z34" i="30" s="1"/>
  <c r="Z32" i="30" a="1"/>
  <c r="Z32" i="30" s="1"/>
  <c r="Z30" i="30" a="1"/>
  <c r="Z30" i="30" s="1"/>
  <c r="K36" i="30" a="1"/>
  <c r="K36" i="30" s="1"/>
  <c r="K34" i="30" a="1"/>
  <c r="K34" i="30" s="1"/>
  <c r="K32" i="30" a="1"/>
  <c r="K32" i="30" s="1"/>
  <c r="K30" i="30" a="1"/>
  <c r="K30" i="30" s="1"/>
  <c r="K39" i="30" a="1"/>
  <c r="K39" i="30" s="1"/>
  <c r="Z35" i="30" a="1"/>
  <c r="Z35" i="30" s="1"/>
  <c r="Z33" i="30" a="1"/>
  <c r="Z33" i="30" s="1"/>
  <c r="Z31" i="30" a="1"/>
  <c r="Z31" i="30" s="1"/>
  <c r="Z29" i="30" a="1"/>
  <c r="Z29" i="30" s="1"/>
  <c r="K33" i="30" a="1"/>
  <c r="K33" i="30" s="1"/>
  <c r="K31" i="30" a="1"/>
  <c r="K31" i="30" s="1"/>
  <c r="K26" i="30" a="1"/>
  <c r="K26" i="30" s="1"/>
  <c r="K22" i="30" a="1"/>
  <c r="K22" i="30" s="1"/>
  <c r="Z21" i="30" a="1"/>
  <c r="Z21" i="30" s="1"/>
  <c r="K21" i="30" a="1"/>
  <c r="K21" i="30" s="1"/>
  <c r="Z20" i="30" a="1"/>
  <c r="Z20" i="30" s="1"/>
  <c r="K20" i="30" a="1"/>
  <c r="K20" i="30" s="1"/>
  <c r="Z19" i="30" a="1"/>
  <c r="Z19" i="30" s="1"/>
  <c r="K19" i="30" a="1"/>
  <c r="K19" i="30" s="1"/>
  <c r="Z18" i="30" a="1"/>
  <c r="Z18" i="30" s="1"/>
  <c r="K18" i="30" a="1"/>
  <c r="K18" i="30" s="1"/>
  <c r="Z16" i="30" a="1"/>
  <c r="Z16" i="30" s="1"/>
  <c r="Z25" i="30" a="1"/>
  <c r="Z25" i="30" s="1"/>
  <c r="K25" i="30" a="1"/>
  <c r="K25" i="30" s="1"/>
  <c r="Z24" i="30" a="1"/>
  <c r="Z24" i="30" s="1"/>
  <c r="K24" i="30" a="1"/>
  <c r="K24" i="30" s="1"/>
  <c r="Z23" i="30" a="1"/>
  <c r="Z23" i="30" s="1"/>
  <c r="K23" i="30" a="1"/>
  <c r="K23" i="30" s="1"/>
  <c r="Z22" i="30" a="1"/>
  <c r="Z22" i="30" s="1"/>
  <c r="K29" i="30" a="1"/>
  <c r="K29" i="30" s="1"/>
  <c r="Z26" i="30" a="1"/>
  <c r="Z26" i="30" s="1"/>
  <c r="Z17" i="30" a="1"/>
  <c r="Z17" i="30" s="1"/>
  <c r="K17" i="30" a="1"/>
  <c r="K17" i="30" s="1"/>
  <c r="K16" i="30" a="1"/>
  <c r="K16" i="30" s="1"/>
  <c r="Y52" i="31" l="1" a="1"/>
  <c r="Y52" i="31" s="1"/>
  <c r="J52" i="31" a="1"/>
  <c r="J52" i="31" s="1"/>
  <c r="Y51" i="31" a="1"/>
  <c r="Y51" i="31" s="1"/>
  <c r="J51" i="31" a="1"/>
  <c r="J51" i="31" s="1"/>
  <c r="K67" i="31"/>
  <c r="J49" i="31" a="1"/>
  <c r="J49" i="31" s="1"/>
  <c r="Y50" i="31" a="1"/>
  <c r="Y50" i="31" s="1"/>
  <c r="Y48" i="31" a="1"/>
  <c r="Y48" i="31" s="1"/>
  <c r="J47" i="31" a="1"/>
  <c r="J47" i="31" s="1"/>
  <c r="Y46" i="31" a="1"/>
  <c r="Y46" i="31" s="1"/>
  <c r="J46" i="31" a="1"/>
  <c r="J46" i="31" s="1"/>
  <c r="Y45" i="31" a="1"/>
  <c r="Y45" i="31" s="1"/>
  <c r="J45" i="31" a="1"/>
  <c r="J45" i="31" s="1"/>
  <c r="Y44" i="31" a="1"/>
  <c r="Y44" i="31" s="1"/>
  <c r="J44" i="31" a="1"/>
  <c r="J44" i="31" s="1"/>
  <c r="Y43" i="31" a="1"/>
  <c r="Y43" i="31" s="1"/>
  <c r="J43" i="31" a="1"/>
  <c r="J43" i="31" s="1"/>
  <c r="Y42" i="31" a="1"/>
  <c r="Y42" i="31" s="1"/>
  <c r="J42" i="31" a="1"/>
  <c r="J42" i="31" s="1"/>
  <c r="J50" i="31" a="1"/>
  <c r="J50" i="31" s="1"/>
  <c r="J48" i="31" a="1"/>
  <c r="J48" i="31" s="1"/>
  <c r="Y49" i="31" a="1"/>
  <c r="Y49" i="31" s="1"/>
  <c r="Y47" i="31" a="1"/>
  <c r="Y47" i="31" s="1"/>
  <c r="Y39" i="31" a="1"/>
  <c r="Y39" i="31" s="1"/>
  <c r="J39" i="31" a="1"/>
  <c r="J39" i="31" s="1"/>
  <c r="Y37" i="31" a="1"/>
  <c r="Y37" i="31" s="1"/>
  <c r="Y36" i="31" a="1"/>
  <c r="Y36" i="31" s="1"/>
  <c r="Y35" i="31" a="1"/>
  <c r="Y35" i="31" s="1"/>
  <c r="J35" i="31" a="1"/>
  <c r="J35" i="31" s="1"/>
  <c r="Y34" i="31" a="1"/>
  <c r="Y34" i="31" s="1"/>
  <c r="J34" i="31" a="1"/>
  <c r="J34" i="31" s="1"/>
  <c r="Y33" i="31" a="1"/>
  <c r="Y33" i="31" s="1"/>
  <c r="J33" i="31" a="1"/>
  <c r="J33" i="31" s="1"/>
  <c r="Y32" i="31" a="1"/>
  <c r="Y32" i="31" s="1"/>
  <c r="J32" i="31" a="1"/>
  <c r="J32" i="31" s="1"/>
  <c r="Y31" i="31" a="1"/>
  <c r="Y31" i="31" s="1"/>
  <c r="J31" i="31" a="1"/>
  <c r="J31" i="31" s="1"/>
  <c r="Y30" i="31" a="1"/>
  <c r="Y30" i="31" s="1"/>
  <c r="J30" i="31" a="1"/>
  <c r="J30" i="31" s="1"/>
  <c r="J38" i="31" a="1"/>
  <c r="J38" i="31" s="1"/>
  <c r="J37" i="31" a="1"/>
  <c r="J37" i="31" s="1"/>
  <c r="J36" i="31" a="1"/>
  <c r="J36" i="31" s="1"/>
  <c r="Y38" i="31" a="1"/>
  <c r="Y38" i="31" s="1"/>
  <c r="Y29" i="31" a="1"/>
  <c r="Y29" i="31" s="1"/>
  <c r="Y25" i="31" a="1"/>
  <c r="Y25" i="31" s="1"/>
  <c r="Y23" i="31" a="1"/>
  <c r="Y23" i="31" s="1"/>
  <c r="Y22" i="31" a="1"/>
  <c r="Y22" i="31" s="1"/>
  <c r="J22" i="31" a="1"/>
  <c r="J22" i="31" s="1"/>
  <c r="Y21" i="31" a="1"/>
  <c r="Y21" i="31" s="1"/>
  <c r="J21" i="31" a="1"/>
  <c r="J21" i="31" s="1"/>
  <c r="Y20" i="31" a="1"/>
  <c r="Y20" i="31" s="1"/>
  <c r="J20" i="31" a="1"/>
  <c r="J20" i="31" s="1"/>
  <c r="Y19" i="31" a="1"/>
  <c r="Y19" i="31" s="1"/>
  <c r="J19" i="31" a="1"/>
  <c r="J19" i="31" s="1"/>
  <c r="Y18" i="31" a="1"/>
  <c r="Y18" i="31" s="1"/>
  <c r="J18" i="31" a="1"/>
  <c r="J18" i="31" s="1"/>
  <c r="J29" i="31" a="1"/>
  <c r="J29" i="31" s="1"/>
  <c r="J25" i="31" a="1"/>
  <c r="J25" i="31" s="1"/>
  <c r="J23" i="31" a="1"/>
  <c r="J23" i="31" s="1"/>
  <c r="Y26" i="31" a="1"/>
  <c r="Y26" i="31" s="1"/>
  <c r="Y24" i="31" a="1"/>
  <c r="Y24" i="31" s="1"/>
  <c r="J26" i="31" a="1"/>
  <c r="J26" i="31" s="1"/>
  <c r="J24" i="31" a="1"/>
  <c r="J24" i="31" s="1"/>
  <c r="Y17" i="31" a="1"/>
  <c r="Y17" i="31" s="1"/>
  <c r="Y16" i="31" a="1"/>
  <c r="Y16" i="31" s="1"/>
  <c r="J17" i="31" a="1"/>
  <c r="J17" i="31" s="1"/>
  <c r="J16" i="31" a="1"/>
  <c r="J16" i="31" s="1"/>
  <c r="L51" i="30" a="1"/>
  <c r="L51" i="30" s="1"/>
  <c r="L49" i="30" a="1"/>
  <c r="L49" i="30" s="1"/>
  <c r="L47" i="30" a="1"/>
  <c r="L47" i="30" s="1"/>
  <c r="AA46" i="30" a="1"/>
  <c r="AA46" i="30" s="1"/>
  <c r="L46" i="30" a="1"/>
  <c r="L46" i="30" s="1"/>
  <c r="AA45" i="30" a="1"/>
  <c r="AA45" i="30" s="1"/>
  <c r="L45" i="30" a="1"/>
  <c r="L45" i="30" s="1"/>
  <c r="AA44" i="30" a="1"/>
  <c r="AA44" i="30" s="1"/>
  <c r="L44" i="30" a="1"/>
  <c r="L44" i="30" s="1"/>
  <c r="AA43" i="30" a="1"/>
  <c r="AA43" i="30" s="1"/>
  <c r="L43" i="30" a="1"/>
  <c r="L43" i="30" s="1"/>
  <c r="AA42" i="30" a="1"/>
  <c r="AA42" i="30" s="1"/>
  <c r="L42" i="30" a="1"/>
  <c r="L42" i="30" s="1"/>
  <c r="AA39" i="30" a="1"/>
  <c r="AA39" i="30" s="1"/>
  <c r="L39" i="30" a="1"/>
  <c r="L39" i="30" s="1"/>
  <c r="AA52" i="30" a="1"/>
  <c r="AA52" i="30" s="1"/>
  <c r="AA50" i="30" a="1"/>
  <c r="AA50" i="30" s="1"/>
  <c r="AA48" i="30" a="1"/>
  <c r="AA48" i="30" s="1"/>
  <c r="M64" i="30"/>
  <c r="AA38" i="30" a="1"/>
  <c r="AA38" i="30" s="1"/>
  <c r="L38" i="30" a="1"/>
  <c r="L38" i="30" s="1"/>
  <c r="AA51" i="30" a="1"/>
  <c r="AA51" i="30" s="1"/>
  <c r="AA49" i="30" a="1"/>
  <c r="AA49" i="30" s="1"/>
  <c r="AA47" i="30" a="1"/>
  <c r="AA47" i="30" s="1"/>
  <c r="L50" i="30" a="1"/>
  <c r="L50" i="30" s="1"/>
  <c r="L52" i="30" a="1"/>
  <c r="L52" i="30" s="1"/>
  <c r="L48" i="30" a="1"/>
  <c r="L48" i="30" s="1"/>
  <c r="AA37" i="30" a="1"/>
  <c r="AA37" i="30" s="1"/>
  <c r="L37" i="30" a="1"/>
  <c r="L37" i="30" s="1"/>
  <c r="AA36" i="30" a="1"/>
  <c r="AA36" i="30" s="1"/>
  <c r="L36" i="30" a="1"/>
  <c r="L36" i="30" s="1"/>
  <c r="AA35" i="30" a="1"/>
  <c r="AA35" i="30" s="1"/>
  <c r="AA33" i="30" a="1"/>
  <c r="AA33" i="30" s="1"/>
  <c r="AA31" i="30" a="1"/>
  <c r="AA31" i="30" s="1"/>
  <c r="AA29" i="30" a="1"/>
  <c r="AA29" i="30" s="1"/>
  <c r="L35" i="30" a="1"/>
  <c r="L35" i="30" s="1"/>
  <c r="L33" i="30" a="1"/>
  <c r="L33" i="30" s="1"/>
  <c r="L31" i="30" a="1"/>
  <c r="L31" i="30" s="1"/>
  <c r="L29" i="30" a="1"/>
  <c r="L29" i="30" s="1"/>
  <c r="L26" i="30" a="1"/>
  <c r="L26" i="30" s="1"/>
  <c r="AA34" i="30" a="1"/>
  <c r="AA34" i="30" s="1"/>
  <c r="AA32" i="30" a="1"/>
  <c r="AA32" i="30" s="1"/>
  <c r="AA30" i="30" a="1"/>
  <c r="AA30" i="30" s="1"/>
  <c r="AA26" i="30" a="1"/>
  <c r="AA26" i="30" s="1"/>
  <c r="AA25" i="30" a="1"/>
  <c r="AA25" i="30" s="1"/>
  <c r="L25" i="30" a="1"/>
  <c r="L25" i="30" s="1"/>
  <c r="AA24" i="30" a="1"/>
  <c r="AA24" i="30" s="1"/>
  <c r="L24" i="30" a="1"/>
  <c r="L24" i="30" s="1"/>
  <c r="AA23" i="30" a="1"/>
  <c r="AA23" i="30" s="1"/>
  <c r="L23" i="30" a="1"/>
  <c r="L23" i="30" s="1"/>
  <c r="AA22" i="30" a="1"/>
  <c r="AA22" i="30" s="1"/>
  <c r="L22" i="30" a="1"/>
  <c r="L22" i="30" s="1"/>
  <c r="AA21" i="30" a="1"/>
  <c r="AA21" i="30" s="1"/>
  <c r="L21" i="30" a="1"/>
  <c r="L21" i="30" s="1"/>
  <c r="AA20" i="30" a="1"/>
  <c r="AA20" i="30" s="1"/>
  <c r="L20" i="30" a="1"/>
  <c r="L20" i="30" s="1"/>
  <c r="AA19" i="30" a="1"/>
  <c r="AA19" i="30" s="1"/>
  <c r="L19" i="30" a="1"/>
  <c r="L19" i="30" s="1"/>
  <c r="AA18" i="30" a="1"/>
  <c r="AA18" i="30" s="1"/>
  <c r="L18" i="30" a="1"/>
  <c r="L18" i="30" s="1"/>
  <c r="AA17" i="30" a="1"/>
  <c r="AA17" i="30" s="1"/>
  <c r="L17" i="30" a="1"/>
  <c r="L17" i="30" s="1"/>
  <c r="AA16" i="30" a="1"/>
  <c r="AA16" i="30" s="1"/>
  <c r="L16" i="30" a="1"/>
  <c r="L16" i="30" s="1"/>
  <c r="L34" i="30" a="1"/>
  <c r="L34" i="30" s="1"/>
  <c r="L32" i="30" a="1"/>
  <c r="L32" i="30" s="1"/>
  <c r="L30" i="30" a="1"/>
  <c r="L30" i="30" s="1"/>
  <c r="Z52" i="31" l="1" a="1"/>
  <c r="Z52" i="31" s="1"/>
  <c r="K52" i="31" a="1"/>
  <c r="K52" i="31" s="1"/>
  <c r="Z51" i="31" a="1"/>
  <c r="Z51" i="31" s="1"/>
  <c r="K51" i="31" a="1"/>
  <c r="K51" i="31" s="1"/>
  <c r="L67" i="31"/>
  <c r="Z50" i="31" a="1"/>
  <c r="Z50" i="31" s="1"/>
  <c r="Z48" i="31" a="1"/>
  <c r="Z48" i="31" s="1"/>
  <c r="K50" i="31" a="1"/>
  <c r="K50" i="31" s="1"/>
  <c r="K48" i="31" a="1"/>
  <c r="K48" i="31" s="1"/>
  <c r="Z49" i="31" a="1"/>
  <c r="Z49" i="31" s="1"/>
  <c r="Z47" i="31" a="1"/>
  <c r="Z47" i="31" s="1"/>
  <c r="K49" i="31" a="1"/>
  <c r="K49" i="31" s="1"/>
  <c r="K47" i="31" a="1"/>
  <c r="K47" i="31" s="1"/>
  <c r="Z46" i="31" a="1"/>
  <c r="Z46" i="31" s="1"/>
  <c r="K46" i="31" a="1"/>
  <c r="K46" i="31" s="1"/>
  <c r="Z45" i="31" a="1"/>
  <c r="Z45" i="31" s="1"/>
  <c r="K45" i="31" a="1"/>
  <c r="K45" i="31" s="1"/>
  <c r="Z44" i="31" a="1"/>
  <c r="Z44" i="31" s="1"/>
  <c r="K44" i="31" a="1"/>
  <c r="K44" i="31" s="1"/>
  <c r="Z43" i="31" a="1"/>
  <c r="Z43" i="31" s="1"/>
  <c r="Z39" i="31" a="1"/>
  <c r="Z39" i="31" s="1"/>
  <c r="K39" i="31" a="1"/>
  <c r="K39" i="31" s="1"/>
  <c r="Z38" i="31" a="1"/>
  <c r="Z38" i="31" s="1"/>
  <c r="K43" i="31" a="1"/>
  <c r="K43" i="31" s="1"/>
  <c r="Z42" i="31" a="1"/>
  <c r="Z42" i="31" s="1"/>
  <c r="K42" i="31" a="1"/>
  <c r="K42" i="31" s="1"/>
  <c r="K38" i="31" a="1"/>
  <c r="K38" i="31" s="1"/>
  <c r="K37" i="31" a="1"/>
  <c r="K37" i="31" s="1"/>
  <c r="K36" i="31" a="1"/>
  <c r="K36" i="31" s="1"/>
  <c r="Z35" i="31" a="1"/>
  <c r="Z35" i="31" s="1"/>
  <c r="K35" i="31" a="1"/>
  <c r="K35" i="31" s="1"/>
  <c r="Z34" i="31" a="1"/>
  <c r="Z34" i="31" s="1"/>
  <c r="K34" i="31" a="1"/>
  <c r="K34" i="31" s="1"/>
  <c r="Z37" i="31" a="1"/>
  <c r="Z37" i="31" s="1"/>
  <c r="Z36" i="31" a="1"/>
  <c r="Z36" i="31" s="1"/>
  <c r="Z32" i="31" a="1"/>
  <c r="Z32" i="31" s="1"/>
  <c r="K31" i="31" a="1"/>
  <c r="K31" i="31" s="1"/>
  <c r="K30" i="31" a="1"/>
  <c r="K30" i="31" s="1"/>
  <c r="Z26" i="31" a="1"/>
  <c r="Z26" i="31" s="1"/>
  <c r="Z24" i="31" a="1"/>
  <c r="Z24" i="31" s="1"/>
  <c r="K33" i="31" a="1"/>
  <c r="K33" i="31" s="1"/>
  <c r="K26" i="31" a="1"/>
  <c r="K26" i="31" s="1"/>
  <c r="K24" i="31" a="1"/>
  <c r="K24" i="31" s="1"/>
  <c r="Z33" i="31" a="1"/>
  <c r="Z33" i="31" s="1"/>
  <c r="Z31" i="31" a="1"/>
  <c r="Z31" i="31" s="1"/>
  <c r="Z30" i="31" a="1"/>
  <c r="Z30" i="31" s="1"/>
  <c r="Z29" i="31" a="1"/>
  <c r="Z29" i="31" s="1"/>
  <c r="Z25" i="31" a="1"/>
  <c r="Z25" i="31" s="1"/>
  <c r="Z23" i="31" a="1"/>
  <c r="Z23" i="31" s="1"/>
  <c r="Z22" i="31" a="1"/>
  <c r="Z22" i="31" s="1"/>
  <c r="K22" i="31" a="1"/>
  <c r="K22" i="31" s="1"/>
  <c r="Z21" i="31" a="1"/>
  <c r="Z21" i="31" s="1"/>
  <c r="K32" i="31" a="1"/>
  <c r="K32" i="31" s="1"/>
  <c r="K29" i="31" a="1"/>
  <c r="K29" i="31" s="1"/>
  <c r="K25" i="31" a="1"/>
  <c r="K25" i="31" s="1"/>
  <c r="K23" i="31" a="1"/>
  <c r="K23" i="31" s="1"/>
  <c r="Z20" i="31" a="1"/>
  <c r="Z20" i="31" s="1"/>
  <c r="Z18" i="31" a="1"/>
  <c r="Z18" i="31" s="1"/>
  <c r="K21" i="31" a="1"/>
  <c r="K21" i="31" s="1"/>
  <c r="K19" i="31" a="1"/>
  <c r="K19" i="31" s="1"/>
  <c r="K17" i="31" a="1"/>
  <c r="K17" i="31" s="1"/>
  <c r="K16" i="31" a="1"/>
  <c r="K16" i="31" s="1"/>
  <c r="Z19" i="31" a="1"/>
  <c r="Z19" i="31" s="1"/>
  <c r="K20" i="31" a="1"/>
  <c r="K20" i="31" s="1"/>
  <c r="K18" i="31" a="1"/>
  <c r="K18" i="31" s="1"/>
  <c r="Z17" i="31" a="1"/>
  <c r="Z17" i="31" s="1"/>
  <c r="Z16" i="31" a="1"/>
  <c r="Z16" i="31" s="1"/>
  <c r="AB52" i="30" a="1"/>
  <c r="AB52" i="30" s="1"/>
  <c r="AB50" i="30" a="1"/>
  <c r="AB50" i="30" s="1"/>
  <c r="AB48" i="30" a="1"/>
  <c r="AB48" i="30" s="1"/>
  <c r="N64" i="30"/>
  <c r="M52" i="30" a="1"/>
  <c r="M52" i="30" s="1"/>
  <c r="M50" i="30" a="1"/>
  <c r="M50" i="30" s="1"/>
  <c r="M48" i="30" a="1"/>
  <c r="M48" i="30" s="1"/>
  <c r="AB51" i="30" a="1"/>
  <c r="AB51" i="30" s="1"/>
  <c r="M51" i="30" a="1"/>
  <c r="M51" i="30" s="1"/>
  <c r="AB49" i="30" a="1"/>
  <c r="AB49" i="30" s="1"/>
  <c r="M49" i="30" a="1"/>
  <c r="M49" i="30" s="1"/>
  <c r="AB47" i="30" a="1"/>
  <c r="AB47" i="30" s="1"/>
  <c r="M47" i="30" a="1"/>
  <c r="M47" i="30" s="1"/>
  <c r="M44" i="30" a="1"/>
  <c r="M44" i="30" s="1"/>
  <c r="M43" i="30" a="1"/>
  <c r="M43" i="30" s="1"/>
  <c r="M42" i="30" a="1"/>
  <c r="M42" i="30" s="1"/>
  <c r="M39" i="30" a="1"/>
  <c r="M39" i="30" s="1"/>
  <c r="AB46" i="30" a="1"/>
  <c r="AB46" i="30" s="1"/>
  <c r="AB45" i="30" a="1"/>
  <c r="AB45" i="30" s="1"/>
  <c r="M46" i="30" a="1"/>
  <c r="M46" i="30" s="1"/>
  <c r="M45" i="30" a="1"/>
  <c r="M45" i="30" s="1"/>
  <c r="AB37" i="30" a="1"/>
  <c r="AB37" i="30" s="1"/>
  <c r="M37" i="30" a="1"/>
  <c r="M37" i="30" s="1"/>
  <c r="AB36" i="30" a="1"/>
  <c r="AB36" i="30" s="1"/>
  <c r="M36" i="30" a="1"/>
  <c r="M36" i="30" s="1"/>
  <c r="AB43" i="30" a="1"/>
  <c r="AB43" i="30" s="1"/>
  <c r="AB39" i="30" a="1"/>
  <c r="AB39" i="30" s="1"/>
  <c r="M38" i="30" a="1"/>
  <c r="M38" i="30" s="1"/>
  <c r="AB44" i="30" a="1"/>
  <c r="AB44" i="30" s="1"/>
  <c r="AB42" i="30" a="1"/>
  <c r="AB42" i="30" s="1"/>
  <c r="AB35" i="30" a="1"/>
  <c r="AB35" i="30" s="1"/>
  <c r="M35" i="30" a="1"/>
  <c r="M35" i="30" s="1"/>
  <c r="M33" i="30" a="1"/>
  <c r="M33" i="30" s="1"/>
  <c r="M31" i="30" a="1"/>
  <c r="M31" i="30" s="1"/>
  <c r="AB38" i="30" a="1"/>
  <c r="AB38" i="30" s="1"/>
  <c r="AB34" i="30" a="1"/>
  <c r="AB34" i="30" s="1"/>
  <c r="AB32" i="30" a="1"/>
  <c r="AB32" i="30" s="1"/>
  <c r="AB30" i="30" a="1"/>
  <c r="AB30" i="30" s="1"/>
  <c r="AB26" i="30" a="1"/>
  <c r="AB26" i="30" s="1"/>
  <c r="M34" i="30" a="1"/>
  <c r="M34" i="30" s="1"/>
  <c r="M32" i="30" a="1"/>
  <c r="M32" i="30" s="1"/>
  <c r="M30" i="30" a="1"/>
  <c r="M30" i="30" s="1"/>
  <c r="AB33" i="30" a="1"/>
  <c r="AB33" i="30" s="1"/>
  <c r="AB31" i="30" a="1"/>
  <c r="AB31" i="30" s="1"/>
  <c r="AB29" i="30" a="1"/>
  <c r="AB29" i="30" s="1"/>
  <c r="M22" i="30" a="1"/>
  <c r="M22" i="30" s="1"/>
  <c r="AB21" i="30" a="1"/>
  <c r="AB21" i="30" s="1"/>
  <c r="M21" i="30" a="1"/>
  <c r="M21" i="30" s="1"/>
  <c r="AB20" i="30" a="1"/>
  <c r="AB20" i="30" s="1"/>
  <c r="M20" i="30" a="1"/>
  <c r="M20" i="30" s="1"/>
  <c r="AB19" i="30" a="1"/>
  <c r="AB19" i="30" s="1"/>
  <c r="M19" i="30" a="1"/>
  <c r="M19" i="30" s="1"/>
  <c r="AB18" i="30" a="1"/>
  <c r="AB18" i="30" s="1"/>
  <c r="M18" i="30" a="1"/>
  <c r="M18" i="30" s="1"/>
  <c r="AB17" i="30" a="1"/>
  <c r="AB17" i="30" s="1"/>
  <c r="M17" i="30" a="1"/>
  <c r="M17" i="30" s="1"/>
  <c r="M29" i="30" a="1"/>
  <c r="M29" i="30" s="1"/>
  <c r="AB25" i="30" a="1"/>
  <c r="AB25" i="30" s="1"/>
  <c r="M25" i="30" a="1"/>
  <c r="M25" i="30" s="1"/>
  <c r="AB24" i="30" a="1"/>
  <c r="AB24" i="30" s="1"/>
  <c r="M24" i="30" a="1"/>
  <c r="M24" i="30" s="1"/>
  <c r="AB23" i="30" a="1"/>
  <c r="AB23" i="30" s="1"/>
  <c r="M23" i="30" a="1"/>
  <c r="M23" i="30" s="1"/>
  <c r="AB22" i="30" a="1"/>
  <c r="AB22" i="30" s="1"/>
  <c r="M26" i="30" a="1"/>
  <c r="M26" i="30" s="1"/>
  <c r="AB16" i="30" a="1"/>
  <c r="AB16" i="30" s="1"/>
  <c r="M16" i="30" a="1"/>
  <c r="M16" i="30" s="1"/>
  <c r="M67" i="31" l="1"/>
  <c r="AA52" i="31" a="1"/>
  <c r="AA52" i="31" s="1"/>
  <c r="L52" i="31" a="1"/>
  <c r="L52" i="31" s="1"/>
  <c r="AA51" i="31" a="1"/>
  <c r="AA51" i="31" s="1"/>
  <c r="L51" i="31" a="1"/>
  <c r="L51" i="31" s="1"/>
  <c r="AA49" i="31" a="1"/>
  <c r="AA49" i="31" s="1"/>
  <c r="AA47" i="31" a="1"/>
  <c r="AA47" i="31" s="1"/>
  <c r="L49" i="31" a="1"/>
  <c r="L49" i="31" s="1"/>
  <c r="L47" i="31" a="1"/>
  <c r="L47" i="31" s="1"/>
  <c r="AA46" i="31" a="1"/>
  <c r="AA46" i="31" s="1"/>
  <c r="L46" i="31" a="1"/>
  <c r="L46" i="31" s="1"/>
  <c r="AA45" i="31" a="1"/>
  <c r="AA45" i="31" s="1"/>
  <c r="L45" i="31" a="1"/>
  <c r="L45" i="31" s="1"/>
  <c r="AA44" i="31" a="1"/>
  <c r="AA44" i="31" s="1"/>
  <c r="L44" i="31" a="1"/>
  <c r="L44" i="31" s="1"/>
  <c r="AA43" i="31" a="1"/>
  <c r="AA43" i="31" s="1"/>
  <c r="L43" i="31" a="1"/>
  <c r="L43" i="31" s="1"/>
  <c r="AA42" i="31" a="1"/>
  <c r="AA42" i="31" s="1"/>
  <c r="L42" i="31" a="1"/>
  <c r="L42" i="31" s="1"/>
  <c r="AA39" i="31" a="1"/>
  <c r="AA39" i="31" s="1"/>
  <c r="AA50" i="31" a="1"/>
  <c r="AA50" i="31" s="1"/>
  <c r="AA48" i="31" a="1"/>
  <c r="AA48" i="31" s="1"/>
  <c r="L50" i="31" a="1"/>
  <c r="L50" i="31" s="1"/>
  <c r="L48" i="31" a="1"/>
  <c r="L48" i="31" s="1"/>
  <c r="L39" i="31" a="1"/>
  <c r="L39" i="31" s="1"/>
  <c r="L38" i="31" a="1"/>
  <c r="L38" i="31" s="1"/>
  <c r="L37" i="31" a="1"/>
  <c r="L37" i="31" s="1"/>
  <c r="L36" i="31" a="1"/>
  <c r="L36" i="31" s="1"/>
  <c r="AA35" i="31" a="1"/>
  <c r="AA35" i="31" s="1"/>
  <c r="L35" i="31" a="1"/>
  <c r="L35" i="31" s="1"/>
  <c r="AA34" i="31" a="1"/>
  <c r="AA34" i="31" s="1"/>
  <c r="L34" i="31" a="1"/>
  <c r="L34" i="31" s="1"/>
  <c r="AA33" i="31" a="1"/>
  <c r="AA33" i="31" s="1"/>
  <c r="L33" i="31" a="1"/>
  <c r="L33" i="31" s="1"/>
  <c r="AA32" i="31" a="1"/>
  <c r="AA32" i="31" s="1"/>
  <c r="L32" i="31" a="1"/>
  <c r="L32" i="31" s="1"/>
  <c r="AA31" i="31" a="1"/>
  <c r="AA31" i="31" s="1"/>
  <c r="L31" i="31" a="1"/>
  <c r="L31" i="31" s="1"/>
  <c r="AA30" i="31" a="1"/>
  <c r="AA30" i="31" s="1"/>
  <c r="L30" i="31" a="1"/>
  <c r="L30" i="31" s="1"/>
  <c r="AA29" i="31" a="1"/>
  <c r="AA29" i="31" s="1"/>
  <c r="AA38" i="31" a="1"/>
  <c r="AA38" i="31" s="1"/>
  <c r="AA37" i="31" a="1"/>
  <c r="AA37" i="31" s="1"/>
  <c r="AA36" i="31" a="1"/>
  <c r="AA36" i="31" s="1"/>
  <c r="L26" i="31" a="1"/>
  <c r="L26" i="31" s="1"/>
  <c r="L24" i="31" a="1"/>
  <c r="L24" i="31" s="1"/>
  <c r="AA22" i="31" a="1"/>
  <c r="AA22" i="31" s="1"/>
  <c r="L22" i="31" a="1"/>
  <c r="L22" i="31" s="1"/>
  <c r="AA21" i="31" a="1"/>
  <c r="AA21" i="31" s="1"/>
  <c r="L21" i="31" a="1"/>
  <c r="L21" i="31" s="1"/>
  <c r="AA20" i="31" a="1"/>
  <c r="AA20" i="31" s="1"/>
  <c r="L20" i="31" a="1"/>
  <c r="L20" i="31" s="1"/>
  <c r="AA19" i="31" a="1"/>
  <c r="AA19" i="31" s="1"/>
  <c r="L19" i="31" a="1"/>
  <c r="L19" i="31" s="1"/>
  <c r="AA18" i="31" a="1"/>
  <c r="AA18" i="31" s="1"/>
  <c r="L18" i="31" a="1"/>
  <c r="L18" i="31" s="1"/>
  <c r="AA25" i="31" a="1"/>
  <c r="AA25" i="31" s="1"/>
  <c r="AA23" i="31" a="1"/>
  <c r="AA23" i="31" s="1"/>
  <c r="L29" i="31" a="1"/>
  <c r="L29" i="31" s="1"/>
  <c r="L25" i="31" a="1"/>
  <c r="L25" i="31" s="1"/>
  <c r="L23" i="31" a="1"/>
  <c r="L23" i="31" s="1"/>
  <c r="AA26" i="31" a="1"/>
  <c r="AA26" i="31" s="1"/>
  <c r="AA24" i="31" a="1"/>
  <c r="AA24" i="31" s="1"/>
  <c r="L17" i="31" a="1"/>
  <c r="L17" i="31" s="1"/>
  <c r="L16" i="31" a="1"/>
  <c r="L16" i="31" s="1"/>
  <c r="AA17" i="31" a="1"/>
  <c r="AA17" i="31" s="1"/>
  <c r="AA16" i="31" a="1"/>
  <c r="AA16" i="31" s="1"/>
  <c r="O64" i="30"/>
  <c r="AC51" i="30" a="1"/>
  <c r="AC51" i="30" s="1"/>
  <c r="AC49" i="30" a="1"/>
  <c r="AC49" i="30" s="1"/>
  <c r="AC47" i="30" a="1"/>
  <c r="AC47" i="30" s="1"/>
  <c r="AC46" i="30" a="1"/>
  <c r="AC46" i="30" s="1"/>
  <c r="N46" i="30" a="1"/>
  <c r="N46" i="30" s="1"/>
  <c r="AC45" i="30" a="1"/>
  <c r="AC45" i="30" s="1"/>
  <c r="N45" i="30" a="1"/>
  <c r="N45" i="30" s="1"/>
  <c r="AC44" i="30" a="1"/>
  <c r="AC44" i="30" s="1"/>
  <c r="N44" i="30" a="1"/>
  <c r="N44" i="30" s="1"/>
  <c r="AC43" i="30" a="1"/>
  <c r="AC43" i="30" s="1"/>
  <c r="N43" i="30" a="1"/>
  <c r="N43" i="30" s="1"/>
  <c r="AC42" i="30" a="1"/>
  <c r="AC42" i="30" s="1"/>
  <c r="N42" i="30" a="1"/>
  <c r="N42" i="30" s="1"/>
  <c r="AC39" i="30" a="1"/>
  <c r="AC39" i="30" s="1"/>
  <c r="N39" i="30" a="1"/>
  <c r="N39" i="30" s="1"/>
  <c r="AC38" i="30" a="1"/>
  <c r="AC38" i="30" s="1"/>
  <c r="N51" i="30" a="1"/>
  <c r="N51" i="30" s="1"/>
  <c r="N49" i="30" a="1"/>
  <c r="N49" i="30" s="1"/>
  <c r="N47" i="30" a="1"/>
  <c r="N47" i="30" s="1"/>
  <c r="N38" i="30" a="1"/>
  <c r="N38" i="30" s="1"/>
  <c r="AC52" i="30" a="1"/>
  <c r="AC52" i="30" s="1"/>
  <c r="N52" i="30" a="1"/>
  <c r="N52" i="30" s="1"/>
  <c r="AC50" i="30" a="1"/>
  <c r="AC50" i="30" s="1"/>
  <c r="N50" i="30" a="1"/>
  <c r="N50" i="30" s="1"/>
  <c r="AC48" i="30" a="1"/>
  <c r="AC48" i="30" s="1"/>
  <c r="N48" i="30" a="1"/>
  <c r="N48" i="30" s="1"/>
  <c r="AC34" i="30" a="1"/>
  <c r="AC34" i="30" s="1"/>
  <c r="N34" i="30" a="1"/>
  <c r="N34" i="30" s="1"/>
  <c r="N32" i="30" a="1"/>
  <c r="N32" i="30" s="1"/>
  <c r="N30" i="30" a="1"/>
  <c r="N30" i="30" s="1"/>
  <c r="AC37" i="30" a="1"/>
  <c r="AC37" i="30" s="1"/>
  <c r="N37" i="30" a="1"/>
  <c r="N37" i="30" s="1"/>
  <c r="AC36" i="30" a="1"/>
  <c r="AC36" i="30" s="1"/>
  <c r="N36" i="30" a="1"/>
  <c r="N36" i="30" s="1"/>
  <c r="AC35" i="30" a="1"/>
  <c r="AC35" i="30" s="1"/>
  <c r="AC33" i="30" a="1"/>
  <c r="AC33" i="30" s="1"/>
  <c r="AC31" i="30" a="1"/>
  <c r="AC31" i="30" s="1"/>
  <c r="AC29" i="30" a="1"/>
  <c r="AC29" i="30" s="1"/>
  <c r="N26" i="30" a="1"/>
  <c r="N26" i="30" s="1"/>
  <c r="N35" i="30" a="1"/>
  <c r="N35" i="30" s="1"/>
  <c r="N33" i="30" a="1"/>
  <c r="N33" i="30" s="1"/>
  <c r="N31" i="30" a="1"/>
  <c r="N31" i="30" s="1"/>
  <c r="N29" i="30" a="1"/>
  <c r="N29" i="30" s="1"/>
  <c r="AC26" i="30" a="1"/>
  <c r="AC26" i="30" s="1"/>
  <c r="AC25" i="30" a="1"/>
  <c r="AC25" i="30" s="1"/>
  <c r="N25" i="30" a="1"/>
  <c r="N25" i="30" s="1"/>
  <c r="AC24" i="30" a="1"/>
  <c r="AC24" i="30" s="1"/>
  <c r="N24" i="30" a="1"/>
  <c r="N24" i="30" s="1"/>
  <c r="AC23" i="30" a="1"/>
  <c r="AC23" i="30" s="1"/>
  <c r="N23" i="30" a="1"/>
  <c r="N23" i="30" s="1"/>
  <c r="AC22" i="30" a="1"/>
  <c r="AC22" i="30" s="1"/>
  <c r="N22" i="30" a="1"/>
  <c r="N22" i="30" s="1"/>
  <c r="AC21" i="30" a="1"/>
  <c r="AC21" i="30" s="1"/>
  <c r="N21" i="30" a="1"/>
  <c r="N21" i="30" s="1"/>
  <c r="AC20" i="30" a="1"/>
  <c r="AC20" i="30" s="1"/>
  <c r="N20" i="30" a="1"/>
  <c r="N20" i="30" s="1"/>
  <c r="AC19" i="30" a="1"/>
  <c r="AC19" i="30" s="1"/>
  <c r="N19" i="30" a="1"/>
  <c r="N19" i="30" s="1"/>
  <c r="AC18" i="30" a="1"/>
  <c r="AC18" i="30" s="1"/>
  <c r="N18" i="30" a="1"/>
  <c r="N18" i="30" s="1"/>
  <c r="AC17" i="30" a="1"/>
  <c r="AC17" i="30" s="1"/>
  <c r="N17" i="30" a="1"/>
  <c r="N17" i="30" s="1"/>
  <c r="AC16" i="30" a="1"/>
  <c r="AC16" i="30" s="1"/>
  <c r="N16" i="30" a="1"/>
  <c r="N16" i="30" s="1"/>
  <c r="AC32" i="30" a="1"/>
  <c r="AC32" i="30" s="1"/>
  <c r="AC30" i="30" a="1"/>
  <c r="AC30" i="30" s="1"/>
  <c r="N67" i="31" l="1"/>
  <c r="AB52" i="31" a="1"/>
  <c r="AB52" i="31" s="1"/>
  <c r="M52" i="31" a="1"/>
  <c r="M52" i="31" s="1"/>
  <c r="AB51" i="31" a="1"/>
  <c r="AB51" i="31" s="1"/>
  <c r="M51" i="31" a="1"/>
  <c r="M51" i="31" s="1"/>
  <c r="M49" i="31" a="1"/>
  <c r="M49" i="31" s="1"/>
  <c r="M47" i="31" a="1"/>
  <c r="M47" i="31" s="1"/>
  <c r="AB50" i="31" a="1"/>
  <c r="AB50" i="31" s="1"/>
  <c r="AB48" i="31" a="1"/>
  <c r="AB48" i="31" s="1"/>
  <c r="M50" i="31" a="1"/>
  <c r="M50" i="31" s="1"/>
  <c r="M48" i="31" a="1"/>
  <c r="M48" i="31" s="1"/>
  <c r="AB49" i="31" a="1"/>
  <c r="AB49" i="31" s="1"/>
  <c r="AB47" i="31" a="1"/>
  <c r="AB47" i="31" s="1"/>
  <c r="AB46" i="31" a="1"/>
  <c r="AB46" i="31" s="1"/>
  <c r="M46" i="31" a="1"/>
  <c r="M46" i="31" s="1"/>
  <c r="AB45" i="31" a="1"/>
  <c r="AB45" i="31" s="1"/>
  <c r="M45" i="31" a="1"/>
  <c r="M45" i="31" s="1"/>
  <c r="AB44" i="31" a="1"/>
  <c r="AB44" i="31" s="1"/>
  <c r="M42" i="31" a="1"/>
  <c r="M42" i="31" s="1"/>
  <c r="M39" i="31" a="1"/>
  <c r="M39" i="31" s="1"/>
  <c r="AB38" i="31" a="1"/>
  <c r="AB38" i="31" s="1"/>
  <c r="AB43" i="31" a="1"/>
  <c r="AB43" i="31" s="1"/>
  <c r="AB39" i="31" a="1"/>
  <c r="AB39" i="31" s="1"/>
  <c r="M44" i="31" a="1"/>
  <c r="M44" i="31" s="1"/>
  <c r="M43" i="31" a="1"/>
  <c r="M43" i="31" s="1"/>
  <c r="AB42" i="31" a="1"/>
  <c r="AB42" i="31" s="1"/>
  <c r="AB37" i="31" a="1"/>
  <c r="AB37" i="31" s="1"/>
  <c r="AB36" i="31" a="1"/>
  <c r="AB36" i="31" s="1"/>
  <c r="AB35" i="31" a="1"/>
  <c r="AB35" i="31" s="1"/>
  <c r="M35" i="31" a="1"/>
  <c r="M35" i="31" s="1"/>
  <c r="AB34" i="31" a="1"/>
  <c r="AB34" i="31" s="1"/>
  <c r="M34" i="31" a="1"/>
  <c r="M34" i="31" s="1"/>
  <c r="M38" i="31" a="1"/>
  <c r="M38" i="31" s="1"/>
  <c r="M37" i="31" a="1"/>
  <c r="M37" i="31" s="1"/>
  <c r="M36" i="31" a="1"/>
  <c r="M36" i="31" s="1"/>
  <c r="M33" i="31" a="1"/>
  <c r="M33" i="31" s="1"/>
  <c r="AB30" i="31" a="1"/>
  <c r="AB30" i="31" s="1"/>
  <c r="AB29" i="31" a="1"/>
  <c r="AB29" i="31" s="1"/>
  <c r="M29" i="31" a="1"/>
  <c r="M29" i="31" s="1"/>
  <c r="M25" i="31" a="1"/>
  <c r="M25" i="31" s="1"/>
  <c r="M23" i="31" a="1"/>
  <c r="M23" i="31" s="1"/>
  <c r="AB33" i="31" a="1"/>
  <c r="AB33" i="31" s="1"/>
  <c r="AB31" i="31" a="1"/>
  <c r="AB31" i="31" s="1"/>
  <c r="AB26" i="31" a="1"/>
  <c r="AB26" i="31" s="1"/>
  <c r="AB24" i="31" a="1"/>
  <c r="AB24" i="31" s="1"/>
  <c r="M32" i="31" a="1"/>
  <c r="M32" i="31" s="1"/>
  <c r="M31" i="31" a="1"/>
  <c r="M31" i="31" s="1"/>
  <c r="M30" i="31" a="1"/>
  <c r="M30" i="31" s="1"/>
  <c r="M26" i="31" a="1"/>
  <c r="M26" i="31" s="1"/>
  <c r="M24" i="31" a="1"/>
  <c r="M24" i="31" s="1"/>
  <c r="AB22" i="31" a="1"/>
  <c r="AB22" i="31" s="1"/>
  <c r="M22" i="31" a="1"/>
  <c r="M22" i="31" s="1"/>
  <c r="AB21" i="31" a="1"/>
  <c r="AB21" i="31" s="1"/>
  <c r="M21" i="31" a="1"/>
  <c r="M21" i="31" s="1"/>
  <c r="AB32" i="31" a="1"/>
  <c r="AB32" i="31" s="1"/>
  <c r="AB25" i="31" a="1"/>
  <c r="AB25" i="31" s="1"/>
  <c r="AB23" i="31" a="1"/>
  <c r="AB23" i="31" s="1"/>
  <c r="M19" i="31" a="1"/>
  <c r="M19" i="31" s="1"/>
  <c r="AB19" i="31" a="1"/>
  <c r="AB19" i="31" s="1"/>
  <c r="AB17" i="31" a="1"/>
  <c r="AB17" i="31" s="1"/>
  <c r="AB16" i="31" a="1"/>
  <c r="AB16" i="31" s="1"/>
  <c r="M20" i="31" a="1"/>
  <c r="M20" i="31" s="1"/>
  <c r="M18" i="31" a="1"/>
  <c r="M18" i="31" s="1"/>
  <c r="AB20" i="31" a="1"/>
  <c r="AB20" i="31" s="1"/>
  <c r="AB18" i="31" a="1"/>
  <c r="AB18" i="31" s="1"/>
  <c r="M17" i="31" a="1"/>
  <c r="M17" i="31" s="1"/>
  <c r="M16" i="31" a="1"/>
  <c r="M16" i="31" s="1"/>
  <c r="P64" i="30"/>
  <c r="O51" i="30" a="1"/>
  <c r="O51" i="30" s="1"/>
  <c r="O49" i="30" a="1"/>
  <c r="O49" i="30" s="1"/>
  <c r="O47" i="30" a="1"/>
  <c r="O47" i="30" s="1"/>
  <c r="AD52" i="30" a="1"/>
  <c r="AD52" i="30" s="1"/>
  <c r="AD50" i="30" a="1"/>
  <c r="AD50" i="30" s="1"/>
  <c r="AD48" i="30" a="1"/>
  <c r="AD48" i="30" s="1"/>
  <c r="AD51" i="30" a="1"/>
  <c r="AD51" i="30" s="1"/>
  <c r="O52" i="30" a="1"/>
  <c r="O52" i="30" s="1"/>
  <c r="O50" i="30" a="1"/>
  <c r="O50" i="30" s="1"/>
  <c r="O48" i="30" a="1"/>
  <c r="O48" i="30" s="1"/>
  <c r="O46" i="30" a="1"/>
  <c r="O46" i="30" s="1"/>
  <c r="O45" i="30" a="1"/>
  <c r="O45" i="30" s="1"/>
  <c r="O44" i="30" a="1"/>
  <c r="O44" i="30" s="1"/>
  <c r="O43" i="30" a="1"/>
  <c r="O43" i="30" s="1"/>
  <c r="O42" i="30" a="1"/>
  <c r="O42" i="30" s="1"/>
  <c r="O39" i="30" a="1"/>
  <c r="O39" i="30" s="1"/>
  <c r="AD49" i="30" a="1"/>
  <c r="AD49" i="30" s="1"/>
  <c r="AD43" i="30" a="1"/>
  <c r="AD43" i="30" s="1"/>
  <c r="AD39" i="30" a="1"/>
  <c r="AD39" i="30" s="1"/>
  <c r="AD37" i="30" a="1"/>
  <c r="AD37" i="30" s="1"/>
  <c r="O37" i="30" a="1"/>
  <c r="O37" i="30" s="1"/>
  <c r="AD36" i="30" a="1"/>
  <c r="AD36" i="30" s="1"/>
  <c r="O36" i="30" a="1"/>
  <c r="O36" i="30" s="1"/>
  <c r="AD47" i="30" a="1"/>
  <c r="AD47" i="30" s="1"/>
  <c r="AD44" i="30" a="1"/>
  <c r="AD44" i="30" s="1"/>
  <c r="AD42" i="30" a="1"/>
  <c r="AD42" i="30" s="1"/>
  <c r="AD38" i="30" a="1"/>
  <c r="AD38" i="30" s="1"/>
  <c r="O38" i="30" a="1"/>
  <c r="O38" i="30" s="1"/>
  <c r="AD46" i="30" a="1"/>
  <c r="AD46" i="30" s="1"/>
  <c r="AD45" i="30" a="1"/>
  <c r="AD45" i="30" s="1"/>
  <c r="AD35" i="30" a="1"/>
  <c r="AD35" i="30" s="1"/>
  <c r="AD33" i="30" a="1"/>
  <c r="AD33" i="30" s="1"/>
  <c r="AD31" i="30" a="1"/>
  <c r="AD31" i="30" s="1"/>
  <c r="AD29" i="30" a="1"/>
  <c r="AD29" i="30" s="1"/>
  <c r="O35" i="30" a="1"/>
  <c r="O35" i="30" s="1"/>
  <c r="O33" i="30" a="1"/>
  <c r="O33" i="30" s="1"/>
  <c r="O31" i="30" a="1"/>
  <c r="O31" i="30" s="1"/>
  <c r="O29" i="30" a="1"/>
  <c r="O29" i="30" s="1"/>
  <c r="AD34" i="30" a="1"/>
  <c r="AD34" i="30" s="1"/>
  <c r="AD32" i="30" a="1"/>
  <c r="AD32" i="30" s="1"/>
  <c r="AD30" i="30" a="1"/>
  <c r="AD30" i="30" s="1"/>
  <c r="AD26" i="30" a="1"/>
  <c r="AD26" i="30" s="1"/>
  <c r="O34" i="30" a="1"/>
  <c r="O34" i="30" s="1"/>
  <c r="O32" i="30" a="1"/>
  <c r="O32" i="30" s="1"/>
  <c r="O30" i="30" a="1"/>
  <c r="O30" i="30" s="1"/>
  <c r="O26" i="30" a="1"/>
  <c r="O26" i="30" s="1"/>
  <c r="O22" i="30" a="1"/>
  <c r="O22" i="30" s="1"/>
  <c r="AD21" i="30" a="1"/>
  <c r="AD21" i="30" s="1"/>
  <c r="O21" i="30" a="1"/>
  <c r="O21" i="30" s="1"/>
  <c r="AD20" i="30" a="1"/>
  <c r="AD20" i="30" s="1"/>
  <c r="O20" i="30" a="1"/>
  <c r="O20" i="30" s="1"/>
  <c r="AD19" i="30" a="1"/>
  <c r="AD19" i="30" s="1"/>
  <c r="O19" i="30" a="1"/>
  <c r="O19" i="30" s="1"/>
  <c r="AD18" i="30" a="1"/>
  <c r="AD18" i="30" s="1"/>
  <c r="O18" i="30" a="1"/>
  <c r="O18" i="30" s="1"/>
  <c r="AD17" i="30" a="1"/>
  <c r="AD17" i="30" s="1"/>
  <c r="AD16" i="30" a="1"/>
  <c r="AD16" i="30" s="1"/>
  <c r="AD25" i="30" a="1"/>
  <c r="AD25" i="30" s="1"/>
  <c r="O25" i="30" a="1"/>
  <c r="O25" i="30" s="1"/>
  <c r="AD24" i="30" a="1"/>
  <c r="AD24" i="30" s="1"/>
  <c r="O24" i="30" a="1"/>
  <c r="O24" i="30" s="1"/>
  <c r="AD23" i="30" a="1"/>
  <c r="AD23" i="30" s="1"/>
  <c r="O23" i="30" a="1"/>
  <c r="O23" i="30" s="1"/>
  <c r="AD22" i="30" a="1"/>
  <c r="AD22" i="30" s="1"/>
  <c r="O17" i="30" a="1"/>
  <c r="O17" i="30" s="1"/>
  <c r="O16" i="30" a="1"/>
  <c r="O16" i="30" s="1"/>
  <c r="AC52" i="31" l="1" a="1"/>
  <c r="AC52" i="31" s="1"/>
  <c r="N52" i="31" a="1"/>
  <c r="N52" i="31" s="1"/>
  <c r="AC51" i="31" a="1"/>
  <c r="AC51" i="31" s="1"/>
  <c r="N51" i="31" a="1"/>
  <c r="N51" i="31" s="1"/>
  <c r="O67" i="31"/>
  <c r="N50" i="31" a="1"/>
  <c r="N50" i="31" s="1"/>
  <c r="N48" i="31" a="1"/>
  <c r="N48" i="31" s="1"/>
  <c r="AC49" i="31" a="1"/>
  <c r="AC49" i="31" s="1"/>
  <c r="AC47" i="31" a="1"/>
  <c r="AC47" i="31" s="1"/>
  <c r="AC46" i="31" a="1"/>
  <c r="AC46" i="31" s="1"/>
  <c r="N46" i="31" a="1"/>
  <c r="N46" i="31" s="1"/>
  <c r="AC45" i="31" a="1"/>
  <c r="AC45" i="31" s="1"/>
  <c r="N45" i="31" a="1"/>
  <c r="N45" i="31" s="1"/>
  <c r="AC44" i="31" a="1"/>
  <c r="AC44" i="31" s="1"/>
  <c r="N44" i="31" a="1"/>
  <c r="N44" i="31" s="1"/>
  <c r="AC43" i="31" a="1"/>
  <c r="AC43" i="31" s="1"/>
  <c r="N43" i="31" a="1"/>
  <c r="N43" i="31" s="1"/>
  <c r="AC42" i="31" a="1"/>
  <c r="AC42" i="31" s="1"/>
  <c r="N42" i="31" a="1"/>
  <c r="N42" i="31" s="1"/>
  <c r="AC39" i="31" a="1"/>
  <c r="AC39" i="31" s="1"/>
  <c r="N49" i="31" a="1"/>
  <c r="N49" i="31" s="1"/>
  <c r="AC50" i="31" a="1"/>
  <c r="AC50" i="31" s="1"/>
  <c r="AC48" i="31" a="1"/>
  <c r="AC48" i="31" s="1"/>
  <c r="N47" i="31" a="1"/>
  <c r="N47" i="31" s="1"/>
  <c r="N39" i="31" a="1"/>
  <c r="N39" i="31" s="1"/>
  <c r="AC37" i="31" a="1"/>
  <c r="AC37" i="31" s="1"/>
  <c r="AC36" i="31" a="1"/>
  <c r="AC36" i="31" s="1"/>
  <c r="AC35" i="31" a="1"/>
  <c r="AC35" i="31" s="1"/>
  <c r="N35" i="31" a="1"/>
  <c r="N35" i="31" s="1"/>
  <c r="AC34" i="31" a="1"/>
  <c r="AC34" i="31" s="1"/>
  <c r="N34" i="31" a="1"/>
  <c r="N34" i="31" s="1"/>
  <c r="AC33" i="31" a="1"/>
  <c r="AC33" i="31" s="1"/>
  <c r="N33" i="31" a="1"/>
  <c r="N33" i="31" s="1"/>
  <c r="AC32" i="31" a="1"/>
  <c r="AC32" i="31" s="1"/>
  <c r="N32" i="31" a="1"/>
  <c r="N32" i="31" s="1"/>
  <c r="AC31" i="31" a="1"/>
  <c r="AC31" i="31" s="1"/>
  <c r="N31" i="31" a="1"/>
  <c r="N31" i="31" s="1"/>
  <c r="AC30" i="31" a="1"/>
  <c r="AC30" i="31" s="1"/>
  <c r="N30" i="31" a="1"/>
  <c r="N30" i="31" s="1"/>
  <c r="AC29" i="31" a="1"/>
  <c r="AC29" i="31" s="1"/>
  <c r="AC38" i="31" a="1"/>
  <c r="AC38" i="31" s="1"/>
  <c r="N38" i="31" a="1"/>
  <c r="N38" i="31" s="1"/>
  <c r="N37" i="31" a="1"/>
  <c r="N37" i="31" s="1"/>
  <c r="N36" i="31" a="1"/>
  <c r="N36" i="31" s="1"/>
  <c r="AC26" i="31" a="1"/>
  <c r="AC26" i="31" s="1"/>
  <c r="AC24" i="31" a="1"/>
  <c r="AC24" i="31" s="1"/>
  <c r="AC22" i="31" a="1"/>
  <c r="AC22" i="31" s="1"/>
  <c r="N22" i="31" a="1"/>
  <c r="N22" i="31" s="1"/>
  <c r="AC21" i="31" a="1"/>
  <c r="AC21" i="31" s="1"/>
  <c r="N21" i="31" a="1"/>
  <c r="N21" i="31" s="1"/>
  <c r="AC20" i="31" a="1"/>
  <c r="AC20" i="31" s="1"/>
  <c r="N20" i="31" a="1"/>
  <c r="N20" i="31" s="1"/>
  <c r="AC19" i="31" a="1"/>
  <c r="AC19" i="31" s="1"/>
  <c r="N19" i="31" a="1"/>
  <c r="N19" i="31" s="1"/>
  <c r="AC18" i="31" a="1"/>
  <c r="AC18" i="31" s="1"/>
  <c r="N18" i="31" a="1"/>
  <c r="N18" i="31" s="1"/>
  <c r="AC17" i="31" a="1"/>
  <c r="AC17" i="31" s="1"/>
  <c r="N26" i="31" a="1"/>
  <c r="N26" i="31" s="1"/>
  <c r="N24" i="31" a="1"/>
  <c r="N24" i="31" s="1"/>
  <c r="AC25" i="31" a="1"/>
  <c r="AC25" i="31" s="1"/>
  <c r="AC23" i="31" a="1"/>
  <c r="AC23" i="31" s="1"/>
  <c r="N29" i="31" a="1"/>
  <c r="N29" i="31" s="1"/>
  <c r="N25" i="31" a="1"/>
  <c r="N25" i="31" s="1"/>
  <c r="N23" i="31" a="1"/>
  <c r="N23" i="31" s="1"/>
  <c r="AC16" i="31" a="1"/>
  <c r="AC16" i="31" s="1"/>
  <c r="N17" i="31" a="1"/>
  <c r="N17" i="31" s="1"/>
  <c r="N16" i="31" a="1"/>
  <c r="N16" i="31" s="1"/>
  <c r="P52" i="30" a="1"/>
  <c r="P52" i="30" s="1"/>
  <c r="P50" i="30" a="1"/>
  <c r="P50" i="30" s="1"/>
  <c r="P48" i="30" a="1"/>
  <c r="P48" i="30" s="1"/>
  <c r="AE46" i="30" a="1"/>
  <c r="AE46" i="30" s="1"/>
  <c r="P46" i="30" a="1"/>
  <c r="P46" i="30" s="1"/>
  <c r="AE45" i="30" a="1"/>
  <c r="AE45" i="30" s="1"/>
  <c r="P45" i="30" a="1"/>
  <c r="P45" i="30" s="1"/>
  <c r="AE44" i="30" a="1"/>
  <c r="AE44" i="30" s="1"/>
  <c r="P44" i="30" a="1"/>
  <c r="P44" i="30" s="1"/>
  <c r="AE43" i="30" a="1"/>
  <c r="AE43" i="30" s="1"/>
  <c r="P43" i="30" a="1"/>
  <c r="P43" i="30" s="1"/>
  <c r="AE42" i="30" a="1"/>
  <c r="AE42" i="30" s="1"/>
  <c r="P42" i="30" a="1"/>
  <c r="P42" i="30" s="1"/>
  <c r="AE39" i="30" a="1"/>
  <c r="AE39" i="30" s="1"/>
  <c r="P39" i="30" a="1"/>
  <c r="P39" i="30" s="1"/>
  <c r="AE38" i="30" a="1"/>
  <c r="AE38" i="30" s="1"/>
  <c r="AE51" i="30" a="1"/>
  <c r="AE51" i="30" s="1"/>
  <c r="AE49" i="30" a="1"/>
  <c r="AE49" i="30" s="1"/>
  <c r="AE47" i="30" a="1"/>
  <c r="AE47" i="30" s="1"/>
  <c r="AE52" i="30" a="1"/>
  <c r="AE52" i="30" s="1"/>
  <c r="AE50" i="30" a="1"/>
  <c r="AE50" i="30" s="1"/>
  <c r="AE48" i="30" a="1"/>
  <c r="AE48" i="30" s="1"/>
  <c r="P38" i="30" a="1"/>
  <c r="P38" i="30" s="1"/>
  <c r="P51" i="30" a="1"/>
  <c r="P51" i="30" s="1"/>
  <c r="P49" i="30" a="1"/>
  <c r="P49" i="30" s="1"/>
  <c r="P47" i="30" a="1"/>
  <c r="P47" i="30" s="1"/>
  <c r="AE37" i="30" a="1"/>
  <c r="AE37" i="30" s="1"/>
  <c r="P37" i="30" a="1"/>
  <c r="P37" i="30" s="1"/>
  <c r="AE36" i="30" a="1"/>
  <c r="AE36" i="30" s="1"/>
  <c r="P36" i="30" a="1"/>
  <c r="P36" i="30" s="1"/>
  <c r="P35" i="30" a="1"/>
  <c r="P35" i="30" s="1"/>
  <c r="AE34" i="30" a="1"/>
  <c r="AE34" i="30" s="1"/>
  <c r="AE32" i="30" a="1"/>
  <c r="AE32" i="30" s="1"/>
  <c r="AE30" i="30" a="1"/>
  <c r="AE30" i="30" s="1"/>
  <c r="P34" i="30" a="1"/>
  <c r="P34" i="30" s="1"/>
  <c r="P32" i="30" a="1"/>
  <c r="P32" i="30" s="1"/>
  <c r="P30" i="30" a="1"/>
  <c r="P30" i="30" s="1"/>
  <c r="P26" i="30" a="1"/>
  <c r="P26" i="30" s="1"/>
  <c r="AE35" i="30" a="1"/>
  <c r="AE35" i="30" s="1"/>
  <c r="AE33" i="30" a="1"/>
  <c r="AE33" i="30" s="1"/>
  <c r="AE31" i="30" a="1"/>
  <c r="AE31" i="30" s="1"/>
  <c r="AE29" i="30" a="1"/>
  <c r="AE29" i="30" s="1"/>
  <c r="AE25" i="30" a="1"/>
  <c r="AE25" i="30" s="1"/>
  <c r="P25" i="30" a="1"/>
  <c r="P25" i="30" s="1"/>
  <c r="AE24" i="30" a="1"/>
  <c r="AE24" i="30" s="1"/>
  <c r="P24" i="30" a="1"/>
  <c r="P24" i="30" s="1"/>
  <c r="AE23" i="30" a="1"/>
  <c r="AE23" i="30" s="1"/>
  <c r="P23" i="30" a="1"/>
  <c r="P23" i="30" s="1"/>
  <c r="AE22" i="30" a="1"/>
  <c r="AE22" i="30" s="1"/>
  <c r="P22" i="30" a="1"/>
  <c r="P22" i="30" s="1"/>
  <c r="AE21" i="30" a="1"/>
  <c r="AE21" i="30" s="1"/>
  <c r="P21" i="30" a="1"/>
  <c r="P21" i="30" s="1"/>
  <c r="AE20" i="30" a="1"/>
  <c r="AE20" i="30" s="1"/>
  <c r="P20" i="30" a="1"/>
  <c r="P20" i="30" s="1"/>
  <c r="AE19" i="30" a="1"/>
  <c r="AE19" i="30" s="1"/>
  <c r="P19" i="30" a="1"/>
  <c r="P19" i="30" s="1"/>
  <c r="AE18" i="30" a="1"/>
  <c r="AE18" i="30" s="1"/>
  <c r="P18" i="30" a="1"/>
  <c r="P18" i="30" s="1"/>
  <c r="AE17" i="30" a="1"/>
  <c r="AE17" i="30" s="1"/>
  <c r="P17" i="30" a="1"/>
  <c r="P17" i="30" s="1"/>
  <c r="AE16" i="30" a="1"/>
  <c r="AE16" i="30" s="1"/>
  <c r="P16" i="30" a="1"/>
  <c r="P16" i="30" s="1"/>
  <c r="P33" i="30" a="1"/>
  <c r="P33" i="30" s="1"/>
  <c r="P31" i="30" a="1"/>
  <c r="P31" i="30" s="1"/>
  <c r="P29" i="30" a="1"/>
  <c r="P29" i="30" s="1"/>
  <c r="AE26" i="30" a="1"/>
  <c r="AE26" i="30" s="1"/>
  <c r="AD52" i="31" l="1" a="1"/>
  <c r="AD52" i="31" s="1"/>
  <c r="O52" i="31" a="1"/>
  <c r="O52" i="31" s="1"/>
  <c r="AD51" i="31" a="1"/>
  <c r="AD51" i="31" s="1"/>
  <c r="O51" i="31" a="1"/>
  <c r="O51" i="31" s="1"/>
  <c r="P67" i="31"/>
  <c r="AD49" i="31" a="1"/>
  <c r="AD49" i="31" s="1"/>
  <c r="AD47" i="31" a="1"/>
  <c r="AD47" i="31" s="1"/>
  <c r="O49" i="31" a="1"/>
  <c r="O49" i="31" s="1"/>
  <c r="O47" i="31" a="1"/>
  <c r="O47" i="31" s="1"/>
  <c r="AD50" i="31" a="1"/>
  <c r="AD50" i="31" s="1"/>
  <c r="AD48" i="31" a="1"/>
  <c r="AD48" i="31" s="1"/>
  <c r="O50" i="31" a="1"/>
  <c r="O50" i="31" s="1"/>
  <c r="O48" i="31" a="1"/>
  <c r="O48" i="31" s="1"/>
  <c r="AD46" i="31" a="1"/>
  <c r="AD46" i="31" s="1"/>
  <c r="O46" i="31" a="1"/>
  <c r="O46" i="31" s="1"/>
  <c r="AD45" i="31" a="1"/>
  <c r="AD45" i="31" s="1"/>
  <c r="O45" i="31" a="1"/>
  <c r="O45" i="31" s="1"/>
  <c r="AD44" i="31" a="1"/>
  <c r="AD44" i="31" s="1"/>
  <c r="O44" i="31" a="1"/>
  <c r="O44" i="31" s="1"/>
  <c r="AD42" i="31" a="1"/>
  <c r="AD42" i="31" s="1"/>
  <c r="O39" i="31" a="1"/>
  <c r="O39" i="31" s="1"/>
  <c r="AD38" i="31" a="1"/>
  <c r="AD38" i="31" s="1"/>
  <c r="O42" i="31" a="1"/>
  <c r="O42" i="31" s="1"/>
  <c r="AD43" i="31" a="1"/>
  <c r="AD43" i="31" s="1"/>
  <c r="AD39" i="31" a="1"/>
  <c r="AD39" i="31" s="1"/>
  <c r="O43" i="31" a="1"/>
  <c r="O43" i="31" s="1"/>
  <c r="O38" i="31" a="1"/>
  <c r="O38" i="31" s="1"/>
  <c r="O37" i="31" a="1"/>
  <c r="O37" i="31" s="1"/>
  <c r="O36" i="31" a="1"/>
  <c r="O36" i="31" s="1"/>
  <c r="AD35" i="31" a="1"/>
  <c r="AD35" i="31" s="1"/>
  <c r="O35" i="31" a="1"/>
  <c r="O35" i="31" s="1"/>
  <c r="AD34" i="31" a="1"/>
  <c r="AD34" i="31" s="1"/>
  <c r="O34" i="31" a="1"/>
  <c r="O34" i="31" s="1"/>
  <c r="AD37" i="31" a="1"/>
  <c r="AD37" i="31" s="1"/>
  <c r="AD36" i="31" a="1"/>
  <c r="AD36" i="31" s="1"/>
  <c r="AD33" i="31" a="1"/>
  <c r="AD33" i="31" s="1"/>
  <c r="AD31" i="31" a="1"/>
  <c r="AD31" i="31" s="1"/>
  <c r="O31" i="31" a="1"/>
  <c r="O31" i="31" s="1"/>
  <c r="O30" i="31" a="1"/>
  <c r="O30" i="31" s="1"/>
  <c r="AD25" i="31" a="1"/>
  <c r="AD25" i="31" s="1"/>
  <c r="AD23" i="31" a="1"/>
  <c r="AD23" i="31" s="1"/>
  <c r="O32" i="31" a="1"/>
  <c r="O32" i="31" s="1"/>
  <c r="O29" i="31" a="1"/>
  <c r="O29" i="31" s="1"/>
  <c r="O25" i="31" a="1"/>
  <c r="O25" i="31" s="1"/>
  <c r="O23" i="31" a="1"/>
  <c r="O23" i="31" s="1"/>
  <c r="AD32" i="31" a="1"/>
  <c r="AD32" i="31" s="1"/>
  <c r="AD30" i="31" a="1"/>
  <c r="AD30" i="31" s="1"/>
  <c r="AD29" i="31" a="1"/>
  <c r="AD29" i="31" s="1"/>
  <c r="AD26" i="31" a="1"/>
  <c r="AD26" i="31" s="1"/>
  <c r="AD24" i="31" a="1"/>
  <c r="AD24" i="31" s="1"/>
  <c r="AD22" i="31" a="1"/>
  <c r="AD22" i="31" s="1"/>
  <c r="O22" i="31" a="1"/>
  <c r="O22" i="31" s="1"/>
  <c r="AD21" i="31" a="1"/>
  <c r="AD21" i="31" s="1"/>
  <c r="O21" i="31" a="1"/>
  <c r="O21" i="31" s="1"/>
  <c r="O33" i="31" a="1"/>
  <c r="O33" i="31" s="1"/>
  <c r="O26" i="31" a="1"/>
  <c r="O26" i="31" s="1"/>
  <c r="O24" i="31" a="1"/>
  <c r="O24" i="31" s="1"/>
  <c r="AD19" i="31" a="1"/>
  <c r="AD19" i="31" s="1"/>
  <c r="AD17" i="31" a="1"/>
  <c r="AD17" i="31" s="1"/>
  <c r="O20" i="31" a="1"/>
  <c r="O20" i="31" s="1"/>
  <c r="O18" i="31" a="1"/>
  <c r="O18" i="31" s="1"/>
  <c r="O17" i="31" a="1"/>
  <c r="O17" i="31" s="1"/>
  <c r="O16" i="31" a="1"/>
  <c r="O16" i="31" s="1"/>
  <c r="AD20" i="31" a="1"/>
  <c r="AD20" i="31" s="1"/>
  <c r="AD18" i="31" a="1"/>
  <c r="AD18" i="31" s="1"/>
  <c r="O19" i="31" a="1"/>
  <c r="O19" i="31" s="1"/>
  <c r="AD16" i="31" a="1"/>
  <c r="AD16" i="31" s="1"/>
  <c r="AE52" i="31" l="1" a="1"/>
  <c r="AE52" i="31" s="1"/>
  <c r="P52" i="31" a="1"/>
  <c r="P52" i="31" s="1"/>
  <c r="AE51" i="31" a="1"/>
  <c r="AE51" i="31" s="1"/>
  <c r="P51" i="31" a="1"/>
  <c r="P51" i="31" s="1"/>
  <c r="AE50" i="31" a="1"/>
  <c r="AE50" i="31" s="1"/>
  <c r="AE48" i="31" a="1"/>
  <c r="AE48" i="31" s="1"/>
  <c r="P50" i="31" a="1"/>
  <c r="P50" i="31" s="1"/>
  <c r="P48" i="31" a="1"/>
  <c r="P48" i="31" s="1"/>
  <c r="AE46" i="31" a="1"/>
  <c r="AE46" i="31" s="1"/>
  <c r="P46" i="31" a="1"/>
  <c r="P46" i="31" s="1"/>
  <c r="AE45" i="31" a="1"/>
  <c r="AE45" i="31" s="1"/>
  <c r="P45" i="31" a="1"/>
  <c r="P45" i="31" s="1"/>
  <c r="AE44" i="31" a="1"/>
  <c r="AE44" i="31" s="1"/>
  <c r="P44" i="31" a="1"/>
  <c r="P44" i="31" s="1"/>
  <c r="AE43" i="31" a="1"/>
  <c r="AE43" i="31" s="1"/>
  <c r="P43" i="31" a="1"/>
  <c r="P43" i="31" s="1"/>
  <c r="AE42" i="31" a="1"/>
  <c r="AE42" i="31" s="1"/>
  <c r="P42" i="31" a="1"/>
  <c r="P42" i="31" s="1"/>
  <c r="AE39" i="31" a="1"/>
  <c r="AE39" i="31" s="1"/>
  <c r="AE49" i="31" a="1"/>
  <c r="AE49" i="31" s="1"/>
  <c r="AE47" i="31" a="1"/>
  <c r="AE47" i="31" s="1"/>
  <c r="P49" i="31" a="1"/>
  <c r="P49" i="31" s="1"/>
  <c r="P47" i="31" a="1"/>
  <c r="P47" i="31" s="1"/>
  <c r="P39" i="31" a="1"/>
  <c r="P39" i="31" s="1"/>
  <c r="AE38" i="31" a="1"/>
  <c r="AE38" i="31" s="1"/>
  <c r="P38" i="31" a="1"/>
  <c r="P38" i="31" s="1"/>
  <c r="P37" i="31" a="1"/>
  <c r="P37" i="31" s="1"/>
  <c r="P36" i="31" a="1"/>
  <c r="P36" i="31" s="1"/>
  <c r="AE35" i="31" a="1"/>
  <c r="AE35" i="31" s="1"/>
  <c r="P35" i="31" a="1"/>
  <c r="P35" i="31" s="1"/>
  <c r="AE34" i="31" a="1"/>
  <c r="AE34" i="31" s="1"/>
  <c r="P34" i="31" a="1"/>
  <c r="P34" i="31" s="1"/>
  <c r="AE33" i="31" a="1"/>
  <c r="AE33" i="31" s="1"/>
  <c r="P33" i="31" a="1"/>
  <c r="P33" i="31" s="1"/>
  <c r="AE32" i="31" a="1"/>
  <c r="AE32" i="31" s="1"/>
  <c r="P32" i="31" a="1"/>
  <c r="P32" i="31" s="1"/>
  <c r="AE31" i="31" a="1"/>
  <c r="AE31" i="31" s="1"/>
  <c r="P31" i="31" a="1"/>
  <c r="P31" i="31" s="1"/>
  <c r="AE30" i="31" a="1"/>
  <c r="AE30" i="31" s="1"/>
  <c r="P30" i="31" a="1"/>
  <c r="P30" i="31" s="1"/>
  <c r="AE29" i="31" a="1"/>
  <c r="AE29" i="31" s="1"/>
  <c r="AE37" i="31" a="1"/>
  <c r="AE37" i="31" s="1"/>
  <c r="AE36" i="31" a="1"/>
  <c r="AE36" i="31" s="1"/>
  <c r="P29" i="31" a="1"/>
  <c r="P29" i="31" s="1"/>
  <c r="P25" i="31" a="1"/>
  <c r="P25" i="31" s="1"/>
  <c r="P23" i="31" a="1"/>
  <c r="P23" i="31" s="1"/>
  <c r="AE22" i="31" a="1"/>
  <c r="AE22" i="31" s="1"/>
  <c r="P22" i="31" a="1"/>
  <c r="P22" i="31" s="1"/>
  <c r="AE21" i="31" a="1"/>
  <c r="AE21" i="31" s="1"/>
  <c r="P21" i="31" a="1"/>
  <c r="P21" i="31" s="1"/>
  <c r="AE20" i="31" a="1"/>
  <c r="AE20" i="31" s="1"/>
  <c r="P20" i="31" a="1"/>
  <c r="P20" i="31" s="1"/>
  <c r="AE19" i="31" a="1"/>
  <c r="AE19" i="31" s="1"/>
  <c r="P19" i="31" a="1"/>
  <c r="P19" i="31" s="1"/>
  <c r="AE18" i="31" a="1"/>
  <c r="AE18" i="31" s="1"/>
  <c r="P18" i="31" a="1"/>
  <c r="P18" i="31" s="1"/>
  <c r="AE17" i="31" a="1"/>
  <c r="AE17" i="31" s="1"/>
  <c r="AE26" i="31" a="1"/>
  <c r="AE26" i="31" s="1"/>
  <c r="AE24" i="31" a="1"/>
  <c r="AE24" i="31" s="1"/>
  <c r="P26" i="31" a="1"/>
  <c r="P26" i="31" s="1"/>
  <c r="P24" i="31" a="1"/>
  <c r="P24" i="31" s="1"/>
  <c r="AE25" i="31" a="1"/>
  <c r="AE25" i="31" s="1"/>
  <c r="AE23" i="31" a="1"/>
  <c r="AE23" i="31" s="1"/>
  <c r="P17" i="31" a="1"/>
  <c r="P17" i="31" s="1"/>
  <c r="P16" i="31" a="1"/>
  <c r="P16" i="31" s="1"/>
  <c r="AE16" i="31" a="1"/>
  <c r="AE16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G12" authorId="0" shapeId="0" xr:uid="{51316348-5191-4E5A-A23A-765594236192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2" authorId="0" shapeId="0" xr:uid="{AA2E76AE-2BC0-4E5B-BB1F-BCC952FE6380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V12" authorId="0" shapeId="0" xr:uid="{C39E658A-622B-4DFD-8015-813296480245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2" authorId="0" shapeId="0" xr:uid="{31638886-D1B8-40A3-9C7E-E52A8C777CC7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H73" authorId="0" shapeId="0" xr:uid="{4A2432C2-95EE-4142-BF70-6E76B4002743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3" authorId="0" shapeId="0" xr:uid="{F4A64C5A-3CEC-48E9-89B8-2D5F9BBA3DD3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V73" authorId="0" shapeId="0" xr:uid="{28CF56D1-D273-4F72-98F4-8E673950925C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73" authorId="0" shapeId="0" xr:uid="{2CF4C972-31C4-4050-B92E-4D2D4C409E8B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J73" authorId="0" shapeId="0" xr:uid="{6ECBFF02-7B8D-4E96-B96B-1780E8071CD1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73" authorId="0" shapeId="0" xr:uid="{0EE8E055-9F02-4A87-B0AE-54FF4DB8A7DC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X73" authorId="0" shapeId="0" xr:uid="{AEB7E940-8591-4632-8944-6696BED0F4FB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A73" authorId="0" shapeId="0" xr:uid="{2FBDBE0C-0EB3-40ED-BFF5-82295DFE1E9B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L73" authorId="0" shapeId="0" xr:uid="{3CDFB00D-9FB9-492A-8018-4953C600A6C2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O73" authorId="0" shapeId="0" xr:uid="{218CE532-AC16-41C2-999B-1046EA47CA2C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Z73" authorId="0" shapeId="0" xr:uid="{FA9F7536-A987-4347-8360-6BC4E036A1AE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C73" authorId="0" shapeId="0" xr:uid="{159B3EEA-28AA-485E-A60F-883B77A0A134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CN73" authorId="0" shapeId="0" xr:uid="{E5F4A4AC-D68E-4953-B805-A97E6210FB08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Q73" authorId="0" shapeId="0" xr:uid="{9CA400ED-E996-48AA-B272-CB897C500D6C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B73" authorId="0" shapeId="0" xr:uid="{E2F0594F-99A0-41FC-B96E-870891A362EB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E73" authorId="0" shapeId="0" xr:uid="{CE8BE488-5E1C-46C7-9291-415B3FC44B98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P73" authorId="0" shapeId="0" xr:uid="{842877BC-6317-4D73-8EFA-5B232980360C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S73" authorId="0" shapeId="0" xr:uid="{97E2FD71-3DC2-4BB4-9C90-6E1193614C23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H119" authorId="0" shapeId="0" xr:uid="{F4A208FD-D01C-41D3-8F18-31226DB6EC0C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19" authorId="0" shapeId="0" xr:uid="{A83C5193-7FD7-4FA1-9C0A-3238613D777C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V119" authorId="0" shapeId="0" xr:uid="{5980F948-0BC3-4FFC-850B-507F227E46CB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19" authorId="0" shapeId="0" xr:uid="{81F9B09F-68EB-4E2E-AAEB-E85C67958ACF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J119" authorId="0" shapeId="0" xr:uid="{0F82A29C-487A-49C1-8AB6-F8AAEE08C4C8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119" authorId="0" shapeId="0" xr:uid="{906244C6-9DC3-4E51-9962-E60306AD978F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X119" authorId="0" shapeId="0" xr:uid="{B3F49153-4294-45AC-9A9F-63C07F103ADA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A119" authorId="0" shapeId="0" xr:uid="{EC0B1CCA-B44B-4A47-9096-43C0E5C0F123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L119" authorId="0" shapeId="0" xr:uid="{5CBC3B95-D866-4FEA-B83E-95B6C7DA9513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O119" authorId="0" shapeId="0" xr:uid="{A02AAB20-39ED-4D13-B90B-B4947850023E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Z119" authorId="0" shapeId="0" xr:uid="{DEB99532-0C74-40DF-A4D5-5EE025EF947C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C119" authorId="0" shapeId="0" xr:uid="{928648F8-7E1D-4F95-9DBC-FABD085734B1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CN119" authorId="0" shapeId="0" xr:uid="{8C687296-D032-4297-8C0D-A3B0368DA7D9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Q119" authorId="0" shapeId="0" xr:uid="{064BDCFC-2ADE-4A78-847F-99E47D446496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B119" authorId="0" shapeId="0" xr:uid="{DF9C9324-AF8F-45A5-B00D-AAA36C4D6D93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E119" authorId="0" shapeId="0" xr:uid="{B3193AE7-A25C-4D16-ADCA-CB2A36AEEE57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P119" authorId="0" shapeId="0" xr:uid="{87A45D63-1239-4E6B-852B-0C9A5F37A155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S119" authorId="0" shapeId="0" xr:uid="{966DB073-C476-4B6C-B1ED-0C940E067AD5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8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8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8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8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8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8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8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8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8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8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A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A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A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A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A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A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A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A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A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A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A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A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A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A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A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A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A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A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A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A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A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A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A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A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A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A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A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A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A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A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A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A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A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A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A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A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A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A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A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A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A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A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A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A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A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A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A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A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A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A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A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A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A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A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A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A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A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A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A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A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A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A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A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A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A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R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G12" authorId="0" shapeId="0" xr:uid="{01714789-D80B-4110-A5FB-B15873141ADE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2" authorId="0" shapeId="0" xr:uid="{B3D330B7-2A65-4625-BD1A-9E9B18CC7A05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V12" authorId="0" shapeId="0" xr:uid="{169D4C6C-1F6B-452C-A9F2-804D15C99E29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2" authorId="0" shapeId="0" xr:uid="{27F77C84-2D6B-45BF-83A7-D8C6B1789119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H76" authorId="0" shapeId="0" xr:uid="{F276D8A4-D408-49F3-B225-2E64B2117D51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6" authorId="0" shapeId="0" xr:uid="{65EF51D9-0974-41FB-AB0B-0F4CB523239B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V76" authorId="0" shapeId="0" xr:uid="{F861A15B-1FBD-46A1-9CD8-1C4502C24B46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76" authorId="0" shapeId="0" xr:uid="{0C9FAB05-F59E-47CE-B847-50F063659947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J76" authorId="0" shapeId="0" xr:uid="{75511DF2-CE7F-49C9-B723-5A83C3215350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76" authorId="0" shapeId="0" xr:uid="{0345E569-F68E-4B3C-BE6B-683F7EEE7B3F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X76" authorId="0" shapeId="0" xr:uid="{84F02421-77ED-4C39-8B06-64974C22AEE2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A76" authorId="0" shapeId="0" xr:uid="{098F3416-B062-4867-85F0-3F75AE11A3C1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L76" authorId="0" shapeId="0" xr:uid="{057AADDD-E467-4A72-AA7D-836E805CC45A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O76" authorId="0" shapeId="0" xr:uid="{432280FD-D7D0-42AE-BDCB-69B8AFCBAD8B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Z76" authorId="0" shapeId="0" xr:uid="{ED575C4B-9208-41D7-9615-3F03B51B47C2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C76" authorId="0" shapeId="0" xr:uid="{36A958FA-CB3E-4098-8980-04E53817DF25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CN76" authorId="0" shapeId="0" xr:uid="{B85CF2BA-B415-4AEB-8FAE-D4953BEF97E5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Q76" authorId="0" shapeId="0" xr:uid="{AF2B7C41-565F-4949-A6C9-A163CF6CC2CA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B76" authorId="0" shapeId="0" xr:uid="{3B1906E9-DABC-4F61-A5BE-8D9AF1DCF8E2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E76" authorId="0" shapeId="0" xr:uid="{EF111B7E-F27F-490F-BFE4-9A5578F4B67D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P76" authorId="0" shapeId="0" xr:uid="{B5A870F6-866E-4DEE-A66D-82130C069CD5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S76" authorId="0" shapeId="0" xr:uid="{A89CE42C-66F1-4C01-8F5D-F1661CEBB4AF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H122" authorId="0" shapeId="0" xr:uid="{DC07B42C-84F4-4E78-94DA-40110518EF2B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2" authorId="0" shapeId="0" xr:uid="{9E14D0E0-B041-4CA2-BF42-B87AE5E12A60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V122" authorId="0" shapeId="0" xr:uid="{F73FB267-18B3-4EC7-AD39-BD6D7E292D1C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22" authorId="0" shapeId="0" xr:uid="{04E8651A-964C-4581-BC14-C931F1CA8FC4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J122" authorId="0" shapeId="0" xr:uid="{17398416-FBBA-4C91-AAEB-8747C454D697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M122" authorId="0" shapeId="0" xr:uid="{4E028043-811B-4A54-99F7-EF654DF2CD1B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AX122" authorId="0" shapeId="0" xr:uid="{92811FAA-46E7-437C-9A53-71ECE42C720B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A122" authorId="0" shapeId="0" xr:uid="{B4AEB3B2-871A-4AE3-920B-3078271BC06D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L122" authorId="0" shapeId="0" xr:uid="{B45BE528-97E9-4BD0-87AF-778CE5183AAA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O122" authorId="0" shapeId="0" xr:uid="{A75E3C1A-C20C-413F-B3EA-2D5D173C41EB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BZ122" authorId="0" shapeId="0" xr:uid="{CB9CB6AF-468D-4E10-A0C3-29196E49AA19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C122" authorId="0" shapeId="0" xr:uid="{3DF1494F-366B-454B-A7D4-49831910597F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CN122" authorId="0" shapeId="0" xr:uid="{01A67DD0-16EC-4C1F-B2E5-BED648D2E49C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Q122" authorId="0" shapeId="0" xr:uid="{F84AFEA2-3CDF-4FF4-865E-6A87532C8552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B122" authorId="0" shapeId="0" xr:uid="{81832699-4D2E-41F3-A71A-102B4DBF534C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E122" authorId="0" shapeId="0" xr:uid="{837817EC-88CA-4ED7-B098-4ACBDAA53EFE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  <comment ref="DP122" authorId="0" shapeId="0" xr:uid="{E36197CA-A815-4AA6-96D1-99AB187F4D27}">
      <text>
        <r>
          <rPr>
            <sz val="8"/>
            <color indexed="81"/>
            <rFont val="Arial"/>
            <family val="2"/>
          </rPr>
          <t>Includes: marriage, children, looking after others, holiday, moving house, spouse transferred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S122" authorId="0" shapeId="0" xr:uid="{13538D8C-A36B-4806-99B3-E7035474DCF9}">
      <text>
        <r>
          <rPr>
            <sz val="8"/>
            <color indexed="81"/>
            <rFont val="Arial"/>
            <family val="2"/>
          </rPr>
          <t>Includes: redundancies, employer went out of business, no work available or own business closing down for economic reasons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1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1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1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1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1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1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1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1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2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2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2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2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2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2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2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2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2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2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2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2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2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2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2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2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2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2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2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2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2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2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2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2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2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2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2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2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2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2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2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2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2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2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2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2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2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2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2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2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2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2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2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2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2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2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2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2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2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2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2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2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2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2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2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2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2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2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2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2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2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2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2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2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2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2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2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2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2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2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2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2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2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2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2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2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2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2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2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2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2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2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2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2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2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2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2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2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2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2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2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2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2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2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2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2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2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2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2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2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2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2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2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2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2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2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2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2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2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2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2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2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2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2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2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2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2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2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2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2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2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2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2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2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2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2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2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2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2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2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2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2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2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2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2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2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2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2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2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2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2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2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2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2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2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2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2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2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2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2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2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2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2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2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2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2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2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2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2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2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2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2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2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2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2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2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2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2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2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2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2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2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2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2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2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2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2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2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2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2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2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2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2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2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2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2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2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2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2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2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2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2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2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2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2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2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2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2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2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2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2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2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2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2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2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2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2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2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2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2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2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2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2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2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2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2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2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2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2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2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2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2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2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2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2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2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2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2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2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2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2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2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2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2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2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2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2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2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2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2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2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2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2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2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2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2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2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2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2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2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2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2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2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2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2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2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2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2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2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2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2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2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2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2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2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2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2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2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2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2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2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2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2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2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2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2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2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2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2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2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2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2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2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2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2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2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2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2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2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2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2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2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2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2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2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2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2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2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2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2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2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2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2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2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2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2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2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2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2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2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2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2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2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2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2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2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2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2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2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2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2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2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2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2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2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2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2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2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2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2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2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2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2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2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2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2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2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2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2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2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2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2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2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2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2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2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2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2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2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2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2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2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2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2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2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2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2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2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2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2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2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2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2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2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2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2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2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2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2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2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2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2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2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2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2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2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2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2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2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2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2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2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2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2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2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2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2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2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2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2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2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2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2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2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2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2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2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2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2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2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2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2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2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2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2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2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2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2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2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2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2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2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2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2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2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2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2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2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2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2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2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2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2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2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2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2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2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2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2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2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2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2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2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2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2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2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2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2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2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2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2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2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2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3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3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3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3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3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3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3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3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3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3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3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3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3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1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3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3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3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3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3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3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3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3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3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3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3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3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3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3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3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3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3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3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3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3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3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3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3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3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3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3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3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3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3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3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3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3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3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3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3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3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3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3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3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3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3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3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3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3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3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3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3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3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3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3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3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3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3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3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3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3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3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3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3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3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3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3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3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3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3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3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3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3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3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3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3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3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3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3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3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3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3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3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3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3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3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3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3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3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3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3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3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3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3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3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3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3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3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3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3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3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3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3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3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3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3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3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3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3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3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3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3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3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3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3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3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3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3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3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3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3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3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3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3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3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3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3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3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3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3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3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3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3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3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3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3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3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3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3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3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3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3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3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3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3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3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3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3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3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3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3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3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3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3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3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3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3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3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3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3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3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3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3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3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3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3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3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3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3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3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3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3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3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3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3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3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3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3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3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3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3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3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3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3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3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3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3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3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3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3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3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3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3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3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3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3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3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3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3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3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3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3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3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3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3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3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3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3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3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3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3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3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3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3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3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3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3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3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3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3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3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3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3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3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3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3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3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3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3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3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3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3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3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3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3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3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3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3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3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3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3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3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3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3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3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3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3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3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3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3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3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3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3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3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3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3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3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3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3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3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3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3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3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3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3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13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3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3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3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3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3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3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3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3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3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3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3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3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3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3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3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3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3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3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3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3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3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3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3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3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3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3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3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3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3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3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3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3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3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3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3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3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3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3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3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3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3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3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3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3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3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3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3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3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3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3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3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3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3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3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1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3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3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3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3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3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3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3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3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3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3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3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3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3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3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3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3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3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3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3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3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3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3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3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3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3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3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3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3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3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3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3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3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3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3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3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3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3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3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3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3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3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3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3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3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3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3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3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3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3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3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3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3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3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3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3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3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3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3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3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3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3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3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3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3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3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3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3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3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3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3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3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3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3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13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3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3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3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3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3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3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3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3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3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3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3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3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3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3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3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3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3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3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3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3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3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3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3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3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3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3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3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3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3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3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3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3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3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3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3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3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3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3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3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3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3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3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3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3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3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3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3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3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3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3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3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3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3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3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3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3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3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3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3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3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3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3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3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3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3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3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3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3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3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3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3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3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3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3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3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3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3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3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3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3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3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3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3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3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3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3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3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3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3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3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3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3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3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3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3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3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3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3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3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3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3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3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3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3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3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3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3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3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3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3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3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3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3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3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3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3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3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3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3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3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3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3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3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3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3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3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3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3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3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3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3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3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3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3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3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3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3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3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3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3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3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3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3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3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3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3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3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3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3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3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3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3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3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3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3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3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3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3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3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3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3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3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3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3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3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3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1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4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4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4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4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4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4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4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4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4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4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4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4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4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4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4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4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4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4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4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4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4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4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4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4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4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4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4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4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4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4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4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4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4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4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4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4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4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4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4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4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4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4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4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4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4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4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4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4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4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4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4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4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1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4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4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4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4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4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4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4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4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4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4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4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4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4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4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4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4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4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4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4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4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4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4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4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4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4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4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4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4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4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4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4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4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4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4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4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4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4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4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4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4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4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4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4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4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4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4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4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4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4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4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4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4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4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4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4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4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4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4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4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4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4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4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4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4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4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4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4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4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4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4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4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4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4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4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4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4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4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4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4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4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4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4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4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4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4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4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4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4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4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4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4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4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4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4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4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4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4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4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4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4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4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4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4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4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4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4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4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4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4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4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4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4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4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4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4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4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4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4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4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4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4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4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4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4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4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4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4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4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4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4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4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4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4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4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4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4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4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4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4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4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4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4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4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4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4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4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4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4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4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4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4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4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4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4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4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4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4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4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4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4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4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4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4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4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4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4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4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4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4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4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4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4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4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4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4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4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4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4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4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4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4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4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4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4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4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4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4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4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4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4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4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4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4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4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4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4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4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4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4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4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4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4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4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4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4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4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4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4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4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4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4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4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4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4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4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4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4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4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4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4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4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4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4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4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4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4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4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4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4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4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4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4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4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4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4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4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4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4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4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4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4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4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4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4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4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4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4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4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4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4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4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4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4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4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4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4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4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4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4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4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4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4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4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4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4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4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4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4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4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4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4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4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4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4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4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4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4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4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4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4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4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4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4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4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4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4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4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4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4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4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4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4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4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4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4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4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4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4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4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4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4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4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4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4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4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4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4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4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4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4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4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4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4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4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4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4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4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4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4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4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4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4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4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4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4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4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4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4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4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4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4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4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4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4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4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4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4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4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4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4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4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4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4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4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4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4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4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4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4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4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4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4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4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4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4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4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4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4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4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4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4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4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4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4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4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4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4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4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4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4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4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4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4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4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4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4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4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4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4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4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4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4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4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4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4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4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4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4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4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4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4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4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4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4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4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4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4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4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4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4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4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4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4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4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4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4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4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4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4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4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4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4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4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4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4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4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4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4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4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4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4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4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4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4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4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4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4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4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4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4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4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4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4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4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4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4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4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4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4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4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4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4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4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4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4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4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4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4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4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4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4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4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4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4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4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4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4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4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4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4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4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4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4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4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4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4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4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4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4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4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4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4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4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4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4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4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4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4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4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4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4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4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4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4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4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4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4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4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4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4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4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4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4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4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4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4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4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4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4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4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4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4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4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4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4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4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4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4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4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4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4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4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4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4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4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4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4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4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4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4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4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4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4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4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4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4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4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4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4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4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4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4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4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4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4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4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4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4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4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4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4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4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4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4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4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4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4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4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4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4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4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4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4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4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4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4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4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4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4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4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4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4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4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4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4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4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4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4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4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4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4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4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4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4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4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4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4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4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4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4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4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4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4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4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4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4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4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4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4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4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4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4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4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4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4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4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4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4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4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4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4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4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4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4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4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4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4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4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4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4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4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4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4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4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4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4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4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4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4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4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4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4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4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4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4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4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4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4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4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4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4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4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4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4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4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4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4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4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4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4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4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4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4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4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4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4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4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4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4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4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4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4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4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4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4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4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4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4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4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4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4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4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4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4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4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4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4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4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4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4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5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5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5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5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5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5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5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5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5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5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5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5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5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5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5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5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1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5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5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5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5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5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5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5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1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5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5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5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5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5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5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5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5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5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5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5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5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5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5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5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5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5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5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5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5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5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5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5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5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5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5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5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5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5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5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5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5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5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5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5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5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5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5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5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5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5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5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5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5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5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5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5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5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5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5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1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5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5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5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5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5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5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5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5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5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5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5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5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5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5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5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5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5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5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5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5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5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5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5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5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5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5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5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5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5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5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5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5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1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5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5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5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5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5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5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5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5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5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5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5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5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5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5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5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5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5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5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5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5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5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5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5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5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5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5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5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5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5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5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5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5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5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5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5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5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5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5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5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1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5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5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1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5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5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5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5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5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5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5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5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5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5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15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5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5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5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5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5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5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5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5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5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5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5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5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5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5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5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5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5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5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5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5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5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5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5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5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5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5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5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5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5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5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5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5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5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5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5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5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5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5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5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5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5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5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5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5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5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5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5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5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5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5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5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5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5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5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5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5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5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5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5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5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5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5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5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5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5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5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5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5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5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5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5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5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5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5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5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5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5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5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5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5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5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5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5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5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5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5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5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5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5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5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5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5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5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5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5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5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5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5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5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5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5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5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5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5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5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5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5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5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5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5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5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5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5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5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5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5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5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5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5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5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5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5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5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5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5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5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5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5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5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5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5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5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5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5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5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5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5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5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5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5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5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5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5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5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5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5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5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5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5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5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5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5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5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5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5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5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5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5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5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5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5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5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5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5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5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5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5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5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5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5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5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5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5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5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5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5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5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5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5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5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5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5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5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5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5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5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5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5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5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5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5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5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5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5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5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5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5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5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5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5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15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5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5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5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5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5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5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5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5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5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5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5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5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5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5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5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5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5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5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5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5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5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5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5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5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5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5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5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5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5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5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5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5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5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5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5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5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5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5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5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5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5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5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5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5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5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5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5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5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5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5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5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5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5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5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5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5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5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5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5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5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5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5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5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5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5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5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5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5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5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5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5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5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5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5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5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5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5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5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5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5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5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5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5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5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5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5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5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5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5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5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5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5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5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5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5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5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5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5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5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15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5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5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5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5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5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5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5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5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5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5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5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5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5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5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5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5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5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5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5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5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5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5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5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5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5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5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5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5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5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5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5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5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5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5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5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5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5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5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5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5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5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5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5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5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5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5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5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5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5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6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6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6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6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6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6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6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6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6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6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6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6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1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6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6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6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6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6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6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6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6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6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6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6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6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6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6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6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6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6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6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6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6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6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6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6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6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6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6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6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6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6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6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6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6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6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6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6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6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6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6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6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6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6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6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6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6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6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6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6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6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6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6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6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6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6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6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6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6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6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6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6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6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6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6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6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6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6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6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6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6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6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6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6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6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6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6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6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6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6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6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6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6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6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6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6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6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6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6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6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6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6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6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6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6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6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6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6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6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6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6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6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6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6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6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6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6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6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6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6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6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6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6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1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6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6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6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6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6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6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6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6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6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6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6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6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6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6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6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6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6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6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6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6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6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6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6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6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6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6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6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6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6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6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6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6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6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6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6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6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6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6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6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6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6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6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6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6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6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6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6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6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6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6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6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6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6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6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6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6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6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6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6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6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6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6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6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6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6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6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6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6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6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6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6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6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6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6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6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6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6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6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6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6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6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6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6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6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6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6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6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6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6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6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6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6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6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6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6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6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6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6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6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6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6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6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6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6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6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6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6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6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6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6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6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6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6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6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6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6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6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6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6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6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6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6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6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6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6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6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6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6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6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6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6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6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6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6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6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6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6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6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6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6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6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6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6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6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6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6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6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6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6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6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6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6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6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6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6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6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6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6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6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6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6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6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6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6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6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6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6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6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6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6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6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6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6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6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6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6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6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6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6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6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6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6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6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6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6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6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6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6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6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6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6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6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6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6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6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6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6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6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6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6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6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6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6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6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6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6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6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6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6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6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6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6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6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6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6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6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6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6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6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6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6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6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6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6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6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6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6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6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6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6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6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6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6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6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6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6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6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6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6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6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6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6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6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6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6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6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6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6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6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6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6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6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6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6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6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6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6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6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6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6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6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6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6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6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6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6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6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6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6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6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6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6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6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6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6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6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6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6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6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6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6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6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6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6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6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6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6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6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6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6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6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6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6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6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6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6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6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6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6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6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6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6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6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6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6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6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6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6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6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6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6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6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6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6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6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6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6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6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6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6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6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6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6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6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6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6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6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6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6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6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6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6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6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6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6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6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6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6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6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6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6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6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6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6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6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6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6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6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6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6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6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6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6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6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6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6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6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6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6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6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6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6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6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6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6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6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6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6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6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6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6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6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6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6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6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6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6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6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6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6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6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6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6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6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6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6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6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6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6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6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6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6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6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6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6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6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6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6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6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6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6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6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6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6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6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6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6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6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6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6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6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6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6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6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6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6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6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6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6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6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6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6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6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6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6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6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6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6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6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6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6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6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6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6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6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6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6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6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6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6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6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6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6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6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6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6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6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6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6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6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6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6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6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6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6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6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6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6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6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6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6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6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6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6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6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6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6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6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6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6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6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6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6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6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6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6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6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6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6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6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6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6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6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6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6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6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6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6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6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6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6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6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6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6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6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6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6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6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6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6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6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6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6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6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6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6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6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6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6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6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6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6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6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6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6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6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6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6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6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6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6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6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6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6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6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6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6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6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6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6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6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6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6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6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6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6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6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6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6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6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6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6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6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6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6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6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6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6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6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6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6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6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6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6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6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6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6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6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600-00004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6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6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6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6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6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6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6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6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6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6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6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6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6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6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6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6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6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6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6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6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6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6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6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6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6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6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6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6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6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6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6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6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6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6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6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6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6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6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6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6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6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6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6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6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6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6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6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6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6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6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6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6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6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6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6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7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7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7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7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7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7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7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7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7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7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7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7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7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7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7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7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7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7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7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7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7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7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7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7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7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17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7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7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7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7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17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7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7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7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7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7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7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7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7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7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7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7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7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7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7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7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7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7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7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7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7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7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7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7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7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7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7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7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7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7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7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7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7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7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7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7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7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7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7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7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7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7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7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7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7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7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7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7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7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7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7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7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7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7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7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7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7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7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7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7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7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7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7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7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7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7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7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7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7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7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7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7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7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7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7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7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7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7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7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7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7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7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7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7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7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7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7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7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1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7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7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7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7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7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7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17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7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7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7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7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7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7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7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7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7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7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7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7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7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7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7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7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7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7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7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7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7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7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7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7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7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7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7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7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7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7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7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7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7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7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7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7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7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7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7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7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7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7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7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7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7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7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7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7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17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7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7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7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7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7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7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7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7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7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7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7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7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7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7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7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7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7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7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7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7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7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7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7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7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7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7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7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7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7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1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7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7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7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7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7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7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7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7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7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7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7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7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7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7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7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7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1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7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7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7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7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7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7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7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7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7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7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7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7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7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7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7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7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7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7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7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7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7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7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7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7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7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7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7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7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7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7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7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7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7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7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7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7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7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7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7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7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7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7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7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7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7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7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7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7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7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7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7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7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7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7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7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7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7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7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7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7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7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7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7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7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7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7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7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7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7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7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7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7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17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7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7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7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7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7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7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7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7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7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7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7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7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7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7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7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7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7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7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7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7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7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7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7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7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7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7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7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7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7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7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7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7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7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7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7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7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7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7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7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7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7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7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7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7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7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7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7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7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7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7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7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7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7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7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7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7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7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7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7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7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7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7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7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7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7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7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7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7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7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7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17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7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7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7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7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7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17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7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7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7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7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7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7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7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7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7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7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7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7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7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7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7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7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7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7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7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7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7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7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7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7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7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7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7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7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7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7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7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7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7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7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7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7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7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7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7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7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7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7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7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7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7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7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7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7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7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7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7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7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7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7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7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7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7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7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7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7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7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7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7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7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7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7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7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7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7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7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7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7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7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7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7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7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7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7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7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17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7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7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7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7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7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7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7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7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7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7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7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7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7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7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7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7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7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7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7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7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7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7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7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7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7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7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7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7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7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7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7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7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7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7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7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7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7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7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7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7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7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7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7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7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7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7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7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7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7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7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7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7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7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7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7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7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7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7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7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7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17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7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7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7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7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7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7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7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1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7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7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7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7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7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7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7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7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7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7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7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7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7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7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7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7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7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7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7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7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7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7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7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7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7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7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7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7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7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7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7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7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7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7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7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7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7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7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7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7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7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7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7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7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7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7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7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7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7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7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7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7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7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7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7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7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7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7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7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7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7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17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7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7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7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7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7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7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7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7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7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7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7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7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700-0000F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7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7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7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7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7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7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7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7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7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7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7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7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7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7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7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7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7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7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7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7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7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7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7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7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7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7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7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7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7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7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7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7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7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700-00001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7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7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7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7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7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7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2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7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7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7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7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7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7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7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7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7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7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7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7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7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7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7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7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7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700-00003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7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7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7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7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8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8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8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8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8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8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8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8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8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8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8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8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8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8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8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8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8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8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8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8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8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8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8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8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8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8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8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8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8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8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8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8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8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8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8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8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8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8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8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8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8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8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8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8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8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8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8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8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8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8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8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8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8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8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8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8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8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8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8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8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8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8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8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8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8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8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8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8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8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8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8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8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8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8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8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8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8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8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8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8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8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8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8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8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1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8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8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8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8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8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8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8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8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8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8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8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8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8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8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8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8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8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8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1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18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8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8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8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8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8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8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8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8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8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8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8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8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8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8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8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8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8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8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8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8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8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8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8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8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8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8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8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8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8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8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8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8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8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8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8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8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8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8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8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8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8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8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8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8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8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8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8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8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8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8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8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8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8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8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8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8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8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8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8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8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8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8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8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8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8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8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8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8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8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8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8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8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8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8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8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8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8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8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8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8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8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8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1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8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8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8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8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8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8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8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8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8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8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8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8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8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8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8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8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8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8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8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8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8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8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8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8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8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8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1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8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8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8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8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8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8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8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8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8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8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8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8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8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8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8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8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8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8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8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8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8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8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8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8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8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8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8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8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8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8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8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8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8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8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8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8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8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8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8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8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8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8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8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8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8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8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8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8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8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8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8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8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8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8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8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8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8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8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8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8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8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8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8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8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8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8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8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8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8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8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8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8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8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8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8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8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8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8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8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8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8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8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8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8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8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8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8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8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8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8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8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8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8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8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8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8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8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18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8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8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8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8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8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8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8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8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8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8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8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8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8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8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8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8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8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8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8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8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8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8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8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8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8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8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8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8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8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8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8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8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8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8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8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8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8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8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8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8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8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8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8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8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8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8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8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8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8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8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8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8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8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8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8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8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8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8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8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8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8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8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8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8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8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8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8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8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8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8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8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8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8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8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8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8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8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8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8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8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8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8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8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8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8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8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8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8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8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8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8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8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8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8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8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8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8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8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8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8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8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8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8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8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8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8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8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8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8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8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8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8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8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8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8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8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8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8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8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8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8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8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8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8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8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8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8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8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8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8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8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8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8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8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8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8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8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8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8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8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8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8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8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8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8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8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8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8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8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8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8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8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8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8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8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8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8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8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8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8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8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8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8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8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8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8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8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8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8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8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8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8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8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8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8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8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8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8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8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8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8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8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8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8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8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8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8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8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8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8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8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8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8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8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8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8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8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8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8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8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8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8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8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8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8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8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8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8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8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8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8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8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8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8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8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8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8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8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8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8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8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8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8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8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8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8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8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8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8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8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8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8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8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8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8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8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8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8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8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8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8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8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8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8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8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8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8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8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8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8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8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8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8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8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8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8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8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8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8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8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8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8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8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8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8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8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8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8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8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8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8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8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8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8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8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8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18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8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8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8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8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8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8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8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8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8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8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8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8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8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8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8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8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8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8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8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8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8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8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8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8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8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8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8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8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8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8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8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8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8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8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8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8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8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8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8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8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8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8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8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8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8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8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8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8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8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8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8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8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8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8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8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8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8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8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8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8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8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8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8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8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8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8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8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8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8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8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8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8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8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8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8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8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8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8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8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8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8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8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8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8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8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8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8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8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8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8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8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8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8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8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8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8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8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8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8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18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8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18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8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8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8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8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8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8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8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8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8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8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8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8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8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800-0000B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8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8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8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8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8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8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8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8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8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8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8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8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8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8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8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8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8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8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8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18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8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8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8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8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8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8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8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8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8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8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8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18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8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8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8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8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8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8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8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8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8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8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8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8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8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8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8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8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8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8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8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8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8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8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8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8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8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8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8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8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8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8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8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8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8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8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8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8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8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8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8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8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9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9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9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9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9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9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9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19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9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9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9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9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9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9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9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9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9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9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1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9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9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9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9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19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9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9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9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9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9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9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9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9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9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9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9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9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9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9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9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9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9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9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9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9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9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9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9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9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9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9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9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9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9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9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9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9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9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9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9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9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9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9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19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9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1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1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9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9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9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9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9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9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9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9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9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9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9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9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9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9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9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9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1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9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9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9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9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9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9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9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9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9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9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9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9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9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9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9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9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9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9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9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9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9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9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9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9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9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9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9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9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9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9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9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9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9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9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9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9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9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9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9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9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9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9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9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9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9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9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9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9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9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9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9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9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9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9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9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9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1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9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9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9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9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9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9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9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9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9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9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9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9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9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9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9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9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9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9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9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9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9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9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9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9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9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9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9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9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9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9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9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9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9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9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9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9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9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9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9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9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9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9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9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9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9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9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9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9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9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9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9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19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9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9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9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9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9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19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9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9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9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9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9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9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9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9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9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9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9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9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9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9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9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9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9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9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9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9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9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9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9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9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9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9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19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9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9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9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9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9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9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9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9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19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9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9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9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9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9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9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9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9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9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9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9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9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9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9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9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9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9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9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9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9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9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9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9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9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9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9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9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9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9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9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9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9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9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9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9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9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9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9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9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9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9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9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9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9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9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9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9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9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9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9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9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9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9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9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9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9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9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9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9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9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9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9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9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9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9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9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9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9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9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9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9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9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9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9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9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9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1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9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9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9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9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9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9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9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9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9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9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9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9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9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9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9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9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9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9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9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9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9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9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9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9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9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9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9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9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9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9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9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9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9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9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9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9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9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9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9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9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9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9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9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9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9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9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9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9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19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9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9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9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9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9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9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9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9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9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9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9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9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9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9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9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19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9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9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9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9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9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9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9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9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9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9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9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9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9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9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9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9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9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9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9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9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19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9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19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9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9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9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9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9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9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9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9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9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1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9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9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9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9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9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9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9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9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9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9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9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9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9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9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9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9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9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9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9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9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9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9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9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9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9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9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9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9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9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9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9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9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9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9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9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9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9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9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9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9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9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9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9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9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9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9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9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9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9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9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9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9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9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9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9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9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9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9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9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9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9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9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9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9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9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9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9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9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9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9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9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9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9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9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9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9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9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9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9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900-00009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900-00009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9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9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9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9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9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9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9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9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9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9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9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9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9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9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9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9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9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9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9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9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9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9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9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9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9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9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9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9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9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9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9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9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9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9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9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9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9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9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9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9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9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9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9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9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9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9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9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9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9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9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9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9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9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9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9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9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9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9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9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9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9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9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9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9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9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9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9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9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9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9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9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9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9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9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9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9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9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9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9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9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9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9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9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9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9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9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9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9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9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9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9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9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9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9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9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9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9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9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9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9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9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9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9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9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9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9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9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9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9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9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9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9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900-00002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9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9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9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9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9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9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900-00003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A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A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A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A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A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A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A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A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A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A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A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A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A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A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A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A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A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A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A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A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A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A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A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A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A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A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A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A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A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A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A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A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A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A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A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A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A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A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A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A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A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A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A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A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A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A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A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A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A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A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A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A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A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A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A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A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A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A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A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A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A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A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A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A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A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A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A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A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A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A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A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A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A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A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A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1A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A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A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A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A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A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A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A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A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A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A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A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1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A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A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A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A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A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A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A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A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A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A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A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A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A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A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A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A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A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A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A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A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A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A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A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A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A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A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A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A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A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A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A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A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A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A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A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A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A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A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A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A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A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A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A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A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A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A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A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A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A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A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A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A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A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A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A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A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A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A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A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A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A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A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A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A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A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A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A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A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A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A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A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A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A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A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A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A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A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A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A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A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A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A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A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A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A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A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A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A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A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A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A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A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A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A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A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A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A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A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A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A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A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A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A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A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A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A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A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A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A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A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A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A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A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A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A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A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A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A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A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A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A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A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A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A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A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A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A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A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A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A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A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A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A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A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A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A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A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A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A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A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A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A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A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A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A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A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A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A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A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A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A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A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A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A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A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A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A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A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A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A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A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A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A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A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A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A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A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A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A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A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A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A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A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A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A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A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A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A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A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A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A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A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A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A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A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A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A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A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A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A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A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A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A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A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A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A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A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A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A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A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A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1A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A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A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A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A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A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A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A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A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A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A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A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A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A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A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A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A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A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A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A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A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A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A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A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A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A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A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A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A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A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A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A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A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A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A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A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A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A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A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A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A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A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A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A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A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1A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A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A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A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A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A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A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A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A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A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A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A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A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A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A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A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A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A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A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A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A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A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A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A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A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A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A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A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A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A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A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A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A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A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A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A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A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A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A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A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A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A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A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A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A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A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A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A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A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A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A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A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A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A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A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A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A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A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A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A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A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A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A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A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A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A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A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A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A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A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A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A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A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A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A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A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A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A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A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A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A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A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A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A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A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A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A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A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A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A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A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A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A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A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A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A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A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A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A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A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A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A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A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A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A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A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A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A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A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A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A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A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A00-0000A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A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A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A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A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A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A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A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A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A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A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A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A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A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A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A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A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A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A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A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1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A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A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A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A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A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A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A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A00-0000D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A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A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A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A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A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A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A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A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A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A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A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A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A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A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A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A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A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A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A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A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A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A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A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A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A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A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A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A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A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A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A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A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A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A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A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A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A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A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A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A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A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A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A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A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A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A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A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A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A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A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A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A00-00001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A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A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A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A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A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A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A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A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A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A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A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A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A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A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A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A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A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A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A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A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A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A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A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A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A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A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A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A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A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A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A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A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A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A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A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A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A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A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A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A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A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A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A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A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A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A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A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A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A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A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A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A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A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A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A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A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A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A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A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A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A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A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A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A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A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A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A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A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A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A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A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A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A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A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A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A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A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A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A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A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A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A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A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A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A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A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A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A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A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A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A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A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A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A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A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A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A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A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A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O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1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1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1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1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1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1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1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1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1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1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1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1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1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1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1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1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1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1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1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1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1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1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1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1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1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1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1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1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1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1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1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1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1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1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1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1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1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1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1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1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1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1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1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1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1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1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1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1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1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1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1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1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1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1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1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1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1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1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1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1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1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1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1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1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1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1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1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1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1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1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1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1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1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1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1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1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1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1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1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1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1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1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1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1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1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1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1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1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1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1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1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1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1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1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1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1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1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I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2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2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2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2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2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2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2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2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2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2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2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2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2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2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2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2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2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2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2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2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2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2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2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2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2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2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2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2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2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2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2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2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2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2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2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2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2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2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2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2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2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2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2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2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2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2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2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2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2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2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2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2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2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2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2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2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2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2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2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2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2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2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2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2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2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2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2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2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2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2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2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2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2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2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2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2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2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2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2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2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2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2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2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2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2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2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2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2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2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2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2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2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2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2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2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2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2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2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2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2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2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2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2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2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2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2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2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2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2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2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2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2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2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2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2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2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2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2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2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2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2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2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2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2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2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2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2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2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2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2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2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2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2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2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2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2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2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2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2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2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2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2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2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2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2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2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2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2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2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2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2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2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2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2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2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2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2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2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2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2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2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2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2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2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2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2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2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2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2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2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2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2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2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2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2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2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2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2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2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2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2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2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2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2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2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2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2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2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2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2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2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2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2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2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2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2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2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2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2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2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2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2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2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2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2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2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2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2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2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2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2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2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2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2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2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2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2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2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2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2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2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2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2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2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2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2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2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2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2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2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2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C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4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4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4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4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4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4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4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4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4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4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4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4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4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4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4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4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4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4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4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4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4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4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4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4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4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4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4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4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4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4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4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4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4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4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4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4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4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4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4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4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4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4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4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4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4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4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4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4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4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4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4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4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4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4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4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4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4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4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4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4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4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4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4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4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4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4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4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4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4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4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4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4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4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4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F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6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6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6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6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6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6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6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6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6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6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6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6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6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6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6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6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6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6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6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6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<sst xmlns="http://schemas.openxmlformats.org/spreadsheetml/2006/main" count="86305" uniqueCount="13034">
  <si>
    <t>Left or lost a job last year ;  Persons ;</t>
  </si>
  <si>
    <t>Left or lost a job last year ;  &gt; Males ;</t>
  </si>
  <si>
    <t>Left or lost a job last year ;  &gt; Females ;</t>
  </si>
  <si>
    <t>Left or lost a job last year ;  Less than 1 year in last job ;  Persons ;</t>
  </si>
  <si>
    <t>Left or lost a job last year ;  Less than 1 year in last job ;  &gt; Males ;</t>
  </si>
  <si>
    <t>Left or lost a job last year ;  Less than 1 year in last job ;  &gt; Females ;</t>
  </si>
  <si>
    <t>Left or lost a job last year ;  &gt; Less than 3 months in last job ;  Persons ;</t>
  </si>
  <si>
    <t>Left or lost a job last year ;  &gt; Less than 3 months in last job ;  &gt; Males ;</t>
  </si>
  <si>
    <t>Left or lost a job last year ;  &gt; Less than 3 months in last job ;  &gt; Females ;</t>
  </si>
  <si>
    <t>Left or lost a job last year ;  &gt; 3-6 months in last job ;  Persons ;</t>
  </si>
  <si>
    <t>Left or lost a job last year ;  &gt; 3-6 months in last job ;  &gt; Males ;</t>
  </si>
  <si>
    <t>Left or lost a job last year ;  &gt; 3-6 months in last job ;  &gt; Females ;</t>
  </si>
  <si>
    <t>Left or lost a job last year ;  &gt; 6-12 months in last job ;  Persons ;</t>
  </si>
  <si>
    <t>Left or lost a job last year ;  &gt; 6-12 months in last job ;  &gt; Males ;</t>
  </si>
  <si>
    <t>Left or lost a job last year ;  &gt; 6-12 months in last job ;  &gt; Females ;</t>
  </si>
  <si>
    <t>Left or lost a job last year ;  1 year or more in last job ;  Persons ;</t>
  </si>
  <si>
    <t>Left or lost a job last year ;  1 year or more in last job ;  &gt; Males ;</t>
  </si>
  <si>
    <t>Left or lost a job last year ;  1 year or more in last job ;  &gt; Females ;</t>
  </si>
  <si>
    <t>Left or lost a job last year ;  &gt; 1-2 years in last job ;  Persons ;</t>
  </si>
  <si>
    <t>Left or lost a job last year ;  &gt; 1-2 years in last job ;  &gt; Males ;</t>
  </si>
  <si>
    <t>Left or lost a job last year ;  &gt; 1-2 years in last job ;  &gt; Females ;</t>
  </si>
  <si>
    <t>Left or lost a job last year ;  &gt; 3-4 years in last job ;  Persons ;</t>
  </si>
  <si>
    <t>Left or lost a job last year ;  &gt; 3-4 years in last job ;  &gt; Males ;</t>
  </si>
  <si>
    <t>Left or lost a job last year ;  &gt; 3-4 years in last job ;  &gt; Females ;</t>
  </si>
  <si>
    <t>Left or lost a job last year ;  &gt; 5-9 years in last job ;  Persons ;</t>
  </si>
  <si>
    <t>Left or lost a job last year ;  &gt; 5-9 years in last job ;  &gt; Males ;</t>
  </si>
  <si>
    <t>Left or lost a job last year ;  &gt; 5-9 years in last job ;  &gt; Females ;</t>
  </si>
  <si>
    <t>Left or lost a job last year ;  &gt; 10-19 years in last job ;  Persons ;</t>
  </si>
  <si>
    <t>Left or lost a job last year ;  &gt; 10-19 years in last job ;  &gt; Males ;</t>
  </si>
  <si>
    <t>Left or lost a job last year ;  &gt; 10-19 years in last job ;  &gt; Females ;</t>
  </si>
  <si>
    <t>Left or lost a job last year ;  &gt; 20 years or more in last job ;  Persons ;</t>
  </si>
  <si>
    <t>Left or lost a job last year ;  &gt; 20 years or more in last job ;  &gt; Males ;</t>
  </si>
  <si>
    <t>Left or lost a job last year ;  &gt; 20 years or more in last job ;  &gt; Females ;</t>
  </si>
  <si>
    <t>&gt; Involuntary reasons (lost job) ;  Persons ;</t>
  </si>
  <si>
    <t>&gt; Involuntary reasons (lost job) ;  &gt; Males ;</t>
  </si>
  <si>
    <t>&gt; Involuntary reasons (lost job) ;  &gt; Females ;</t>
  </si>
  <si>
    <t>&gt; Involuntary reasons (lost job) ;  Less than 1 year in last job ;  Persons ;</t>
  </si>
  <si>
    <t>&gt; Involuntary reasons (lost job) ;  Less than 1 year in last job ;  &gt; Males ;</t>
  </si>
  <si>
    <t>&gt; Involuntary reasons (lost job) ;  Less than 1 year in last job ;  &gt; Females ;</t>
  </si>
  <si>
    <t>&gt; Involuntary reasons (lost job) ;  &gt; Less than 3 months in last job ;  Persons ;</t>
  </si>
  <si>
    <t>&gt; Involuntary reasons (lost job) ;  &gt; Less than 3 months in last job ;  &gt; Males ;</t>
  </si>
  <si>
    <t>&gt; Involuntary reasons (lost job) ;  &gt; Less than 3 months in last job ;  &gt; Females ;</t>
  </si>
  <si>
    <t>&gt; Involuntary reasons (lost job) ;  &gt; 3-6 months in last job ;  Persons ;</t>
  </si>
  <si>
    <t>&gt; Involuntary reasons (lost job) ;  &gt; 3-6 months in last job ;  &gt; Males ;</t>
  </si>
  <si>
    <t>&gt; Involuntary reasons (lost job) ;  &gt; 3-6 months in last job ;  &gt; Females ;</t>
  </si>
  <si>
    <t>&gt; Involuntary reasons (lost job) ;  &gt; 6-12 months in last job ;  Persons ;</t>
  </si>
  <si>
    <t>&gt; Involuntary reasons (lost job) ;  &gt; 6-12 months in last job ;  &gt; Males ;</t>
  </si>
  <si>
    <t>&gt; Involuntary reasons (lost job) ;  &gt; 6-12 months in last job ;  &gt; Females ;</t>
  </si>
  <si>
    <t>&gt; Involuntary reasons (lost job) ;  1 year or more in last job ;  Persons ;</t>
  </si>
  <si>
    <t>&gt; Involuntary reasons (lost job) ;  1 year or more in last job ;  &gt; Males ;</t>
  </si>
  <si>
    <t>&gt; Involuntary reasons (lost job) ;  1 year or more in last job ;  &gt; Females ;</t>
  </si>
  <si>
    <t>&gt; Involuntary reasons (lost job) ;  &gt; 1-2 years in last job ;  Persons ;</t>
  </si>
  <si>
    <t>&gt; Involuntary reasons (lost job) ;  &gt; 1-2 years in last job ;  &gt; Males ;</t>
  </si>
  <si>
    <t>&gt; Involuntary reasons (lost job) ;  &gt; 1-2 years in last job ;  &gt; Females ;</t>
  </si>
  <si>
    <t>&gt; Involuntary reasons (lost job) ;  &gt; 3-4 years in last job ;  Persons ;</t>
  </si>
  <si>
    <t>&gt; Involuntary reasons (lost job) ;  &gt; 3-4 years in last job ;  &gt; Males ;</t>
  </si>
  <si>
    <t>&gt; Involuntary reasons (lost job) ;  &gt; 3-4 years in last job ;  &gt; Females ;</t>
  </si>
  <si>
    <t>&gt; Involuntary reasons (lost job) ;  &gt; 5-9 years in last job ;  Persons ;</t>
  </si>
  <si>
    <t>&gt; Involuntary reasons (lost job) ;  &gt; 5-9 years in last job ;  &gt; Males ;</t>
  </si>
  <si>
    <t>&gt; Involuntary reasons (lost job) ;  &gt; 5-9 years in last job ;  &gt; Females ;</t>
  </si>
  <si>
    <t>&gt; Involuntary reasons (lost job) ;  &gt; 10-19 years in last job ;  Persons ;</t>
  </si>
  <si>
    <t>&gt; Involuntary reasons (lost job) ;  &gt; 10-19 years in last job ;  &gt; Males ;</t>
  </si>
  <si>
    <t>&gt; Involuntary reasons (lost job) ;  &gt; 10-19 years in last job ;  &gt; Females ;</t>
  </si>
  <si>
    <t>&gt; Involuntary reasons (lost job) ;  &gt; 20 years or more in last job ;  Persons ;</t>
  </si>
  <si>
    <t>&gt; Involuntary reasons (lost job) ;  &gt; 20 years or more in last job ;  &gt; Males ;</t>
  </si>
  <si>
    <t>&gt; Involuntary reasons (lost job) ;  &gt; 20 years or more in last job ;  &gt; Females ;</t>
  </si>
  <si>
    <t>&gt;&gt; Retrenched ;  Persons ;</t>
  </si>
  <si>
    <t>&gt;&gt; Retrenched ;  &gt; Males ;</t>
  </si>
  <si>
    <t>&gt;&gt; Retrenched ;  &gt; Females ;</t>
  </si>
  <si>
    <t>&gt;&gt; Retrenched ;  Less than 1 year in last job ;  Persons ;</t>
  </si>
  <si>
    <t>&gt;&gt; Retrenched ;  Less than 1 year in last job ;  &gt; Males ;</t>
  </si>
  <si>
    <t>&gt;&gt; Retrenched ;  Less than 1 year in last job ;  &gt; Females ;</t>
  </si>
  <si>
    <t>&gt;&gt; Retrenched ;  &gt; Less than 3 months in last job ;  Persons ;</t>
  </si>
  <si>
    <t>&gt;&gt; Retrenched ;  &gt; Less than 3 months in last job ;  &gt; Males ;</t>
  </si>
  <si>
    <t>&gt;&gt; Retrenched ;  &gt; Less than 3 months in last job ;  &gt; Females ;</t>
  </si>
  <si>
    <t>&gt;&gt; Retrenched ;  &gt; 3-6 months in last job ;  Persons ;</t>
  </si>
  <si>
    <t>&gt;&gt; Retrenched ;  &gt; 3-6 months in last job ;  &gt; Males ;</t>
  </si>
  <si>
    <t>&gt;&gt; Retrenched ;  &gt; 3-6 months in last job ;  &gt; Females ;</t>
  </si>
  <si>
    <t>&gt;&gt; Retrenched ;  &gt; 6-12 months in last job ;  Persons ;</t>
  </si>
  <si>
    <t>&gt;&gt; Retrenched ;  &gt; 6-12 months in last job ;  &gt; Males ;</t>
  </si>
  <si>
    <t>&gt;&gt; Retrenched ;  &gt; 6-12 months in last job ;  &gt; Females ;</t>
  </si>
  <si>
    <t>&gt;&gt; Retrenched ;  1 year or more in last job ;  Persons ;</t>
  </si>
  <si>
    <t>&gt;&gt; Retrenched ;  1 year or more in last job ;  &gt; Males ;</t>
  </si>
  <si>
    <t>&gt;&gt; Retrenched ;  1 year or more in last job ;  &gt; Females ;</t>
  </si>
  <si>
    <t>&gt;&gt; Retrenched ;  &gt; 1-2 years in last job ;  Persons ;</t>
  </si>
  <si>
    <t>&gt;&gt; Retrenched ;  &gt; 1-2 years in last job ;  &gt; Males ;</t>
  </si>
  <si>
    <t>&gt;&gt; Retrenched ;  &gt; 1-2 years in last job ;  &gt; Females ;</t>
  </si>
  <si>
    <t>&gt;&gt; Retrenched ;  &gt; 3-4 years in last job ;  Persons ;</t>
  </si>
  <si>
    <t>&gt;&gt; Retrenched ;  &gt; 3-4 years in last job ;  &gt; Males ;</t>
  </si>
  <si>
    <t>&gt;&gt; Retrenched ;  &gt; 3-4 years in last job ;  &gt; Females ;</t>
  </si>
  <si>
    <t>&gt;&gt; Retrenched ;  &gt; 5-9 years in last job ;  Persons ;</t>
  </si>
  <si>
    <t>&gt;&gt; Retrenched ;  &gt; 5-9 years in last job ;  &gt; Males ;</t>
  </si>
  <si>
    <t>&gt;&gt; Retrenched ;  &gt; 5-9 years in last job ;  &gt; Females ;</t>
  </si>
  <si>
    <t>&gt;&gt; Retrenched ;  &gt; 10-19 years in last job ;  Persons ;</t>
  </si>
  <si>
    <t>&gt;&gt; Retrenched ;  &gt; 10-19 years in last job ;  &gt; Males ;</t>
  </si>
  <si>
    <t>&gt;&gt; Retrenched ;  &gt; 10-19 years in last job ;  &gt; Females ;</t>
  </si>
  <si>
    <t>&gt;&gt; Retrenched ;  &gt; 20 years or more in last job ;  Persons ;</t>
  </si>
  <si>
    <t>&gt;&gt; Retrenched ;  &gt; 20 years or more in last job ;  &gt; Males ;</t>
  </si>
  <si>
    <t>&gt;&gt; Retrenched ;  &gt; 20 years or more in last job ;  &gt; Females ;</t>
  </si>
  <si>
    <t>&gt;&gt; Dismissed ;  Persons ;</t>
  </si>
  <si>
    <t>&gt;&gt; Dismissed ;  &gt; Males ;</t>
  </si>
  <si>
    <t>&gt;&gt; Dismissed ;  &gt; Females ;</t>
  </si>
  <si>
    <t>&gt;&gt; Dismissed ;  Less than 1 year in last job ;  Persons ;</t>
  </si>
  <si>
    <t>&gt;&gt; Dismissed ;  Less than 1 year in last job ;  &gt; Males ;</t>
  </si>
  <si>
    <t>&gt;&gt; Dismissed ;  Less than 1 year in last job ;  &gt; Females ;</t>
  </si>
  <si>
    <t>&gt;&gt; Dismissed ;  &gt; Less than 3 months in last job ;  Persons ;</t>
  </si>
  <si>
    <t>&gt;&gt; Dismissed ;  &gt; Less than 3 months in last job ;  &gt; Males ;</t>
  </si>
  <si>
    <t>&gt;&gt; Dismissed ;  &gt; Less than 3 months in last job ;  &gt; Females ;</t>
  </si>
  <si>
    <t>&gt;&gt; Dismissed ;  &gt; 3-6 months in last job ;  Persons ;</t>
  </si>
  <si>
    <t>&gt;&gt; Dismissed ;  &gt; 3-6 months in last job ;  &gt; Males ;</t>
  </si>
  <si>
    <t>&gt;&gt; Dismissed ;  &gt; 3-6 months in last job ;  &gt; Females ;</t>
  </si>
  <si>
    <t>&gt;&gt; Dismissed ;  &gt; 6-12 months in last job ;  Persons ;</t>
  </si>
  <si>
    <t>&gt;&gt; Dismissed ;  &gt; 6-12 months in last job ;  &gt; Males ;</t>
  </si>
  <si>
    <t>&gt;&gt; Dismissed ;  &gt; 6-12 months in last job ;  &gt; Females ;</t>
  </si>
  <si>
    <t>&gt;&gt; Dismissed ;  1 year or more in last job ;  Persons ;</t>
  </si>
  <si>
    <t>&gt;&gt; Dismissed ;  1 year or more in last job ;  &gt; Males ;</t>
  </si>
  <si>
    <t>&gt;&gt; Dismissed ;  1 year or more in last job ;  &gt; Females ;</t>
  </si>
  <si>
    <t>&gt;&gt; Dismissed ;  &gt; 1-2 years in last job ;  Persons ;</t>
  </si>
  <si>
    <t>&gt;&gt; Dismissed ;  &gt; 1-2 years in last job ;  &gt; Males ;</t>
  </si>
  <si>
    <t>&gt;&gt; Dismissed ;  &gt; 1-2 years in last job ;  &gt; Females ;</t>
  </si>
  <si>
    <t>&gt;&gt; Dismissed ;  &gt; 3-4 years in last job ;  Persons ;</t>
  </si>
  <si>
    <t>&gt;&gt; Dismissed ;  &gt; 3-4 years in last job ;  &gt; Males ;</t>
  </si>
  <si>
    <t>&gt;&gt; Dismissed ;  &gt; 3-4 years in last job ;  &gt; Females ;</t>
  </si>
  <si>
    <t>&gt;&gt; Dismissed ;  &gt; 5-9 years in last job ;  Persons ;</t>
  </si>
  <si>
    <t>&gt;&gt; Dismissed ;  &gt; 5-9 years in last job ;  &gt; Males ;</t>
  </si>
  <si>
    <t>&gt;&gt; Dismissed ;  &gt; 5-9 years in last job ;  &gt; Females ;</t>
  </si>
  <si>
    <t>&gt;&gt; Dismissed ;  &gt; 10-19 years in last job ;  Persons ;</t>
  </si>
  <si>
    <t>&gt;&gt; Dismissed ;  &gt; 10-19 years in last job ;  &gt; Males ;</t>
  </si>
  <si>
    <t>&gt;&gt; Dismissed ;  &gt; 10-19 years in last job ;  &gt; Females ;</t>
  </si>
  <si>
    <t>&gt;&gt; Dismissed ;  &gt; 20 years or more in last job ;  Persons ;</t>
  </si>
  <si>
    <t>&gt;&gt; Dismissed ;  &gt; 20 years or more in last job ;  &gt; Males ;</t>
  </si>
  <si>
    <t>&gt;&gt; Dismissed ;  &gt; 20 years or more in last job ;  &gt; Females ;</t>
  </si>
  <si>
    <t>&gt;&gt; Job ended, was temporary or seasonal ;  Persons ;</t>
  </si>
  <si>
    <t>&gt;&gt; Job ended, was temporary or seasonal ;  &gt; Males ;</t>
  </si>
  <si>
    <t>&gt;&gt; Job ended, was temporary or seasonal ;  &gt; Females ;</t>
  </si>
  <si>
    <t>&gt;&gt; Job ended, was temporary or seasonal ;  Less than 1 year in last job ;  Persons ;</t>
  </si>
  <si>
    <t>&gt;&gt; Job ended, was temporary or seasonal ;  Less than 1 year in last job ;  &gt; Males ;</t>
  </si>
  <si>
    <t>&gt;&gt; Job ended, was temporary or seasonal ;  Less than 1 year in last job ;  &gt; Females ;</t>
  </si>
  <si>
    <t>&gt;&gt; Job ended, was temporary or seasonal ;  &gt; Less than 3 months in last job ;  Persons ;</t>
  </si>
  <si>
    <t>&gt;&gt; Job ended, was temporary or seasonal ;  &gt; Less than 3 months in last job ;  &gt; Males ;</t>
  </si>
  <si>
    <t>&gt;&gt; Job ended, was temporary or seasonal ;  &gt; Less than 3 months in last job ;  &gt; Females ;</t>
  </si>
  <si>
    <t>&gt;&gt; Job ended, was temporary or seasonal ;  &gt; 3-6 months in last job ;  Persons ;</t>
  </si>
  <si>
    <t>&gt;&gt; Job ended, was temporary or seasonal ;  &gt; 3-6 months in last job ;  &gt; Males ;</t>
  </si>
  <si>
    <t>&gt;&gt; Job ended, was temporary or seasonal ;  &gt; 3-6 months in last job ;  &gt; Females ;</t>
  </si>
  <si>
    <t>&gt;&gt; Job ended, was temporary or seasonal ;  &gt; 6-12 months in last job ;  Persons ;</t>
  </si>
  <si>
    <t>&gt;&gt; Job ended, was temporary or seasonal ;  &gt; 6-12 months in last job ;  &gt; Males ;</t>
  </si>
  <si>
    <t>&gt;&gt; Job ended, was temporary or seasonal ;  &gt; 6-12 months in last job ;  &gt; Females ;</t>
  </si>
  <si>
    <t>&gt;&gt; Job ended, was temporary or seasonal ;  1 year or more in last job ;  Persons ;</t>
  </si>
  <si>
    <t>&gt;&gt; Job ended, was temporary or seasonal ;  1 year or more in last job ;  &gt; Males ;</t>
  </si>
  <si>
    <t>&gt;&gt; Job ended, was temporary or seasonal ;  1 year or more in last job ;  &gt; Females ;</t>
  </si>
  <si>
    <t>&gt;&gt; Job ended, was temporary or seasonal ;  &gt; 1-2 years in last job ;  Persons ;</t>
  </si>
  <si>
    <t>&gt;&gt; Job ended, was temporary or seasonal ;  &gt; 1-2 years in last job ;  &gt; Males ;</t>
  </si>
  <si>
    <t>&gt;&gt; Job ended, was temporary or seasonal ;  &gt; 1-2 years in last job ;  &gt; Females ;</t>
  </si>
  <si>
    <t>&gt;&gt; Job ended, was temporary or seasonal ;  &gt; 3-4 years in last job ;  Persons ;</t>
  </si>
  <si>
    <t>&gt;&gt; Job ended, was temporary or seasonal ;  &gt; 3-4 years in last job ;  &gt; Males ;</t>
  </si>
  <si>
    <t>&gt;&gt; Job ended, was temporary or seasonal ;  &gt; 3-4 years in last job ;  &gt; Females ;</t>
  </si>
  <si>
    <t>&gt;&gt; Job ended, was temporary or seasonal ;  &gt; 5-9 years in last job ;  Persons ;</t>
  </si>
  <si>
    <t>&gt;&gt; Job ended, was temporary or seasonal ;  &gt; 5-9 years in last job ;  &gt; Males ;</t>
  </si>
  <si>
    <t>&gt;&gt; Job ended, was temporary or seasonal ;  &gt; 5-9 years in last job ;  &gt; Females ;</t>
  </si>
  <si>
    <t>&gt;&gt; Job ended, was temporary or seasonal ;  &gt; 10-19 years in last job ;  Persons ;</t>
  </si>
  <si>
    <t>&gt;&gt; Job ended, was temporary or seasonal ;  &gt; 10-19 years in last job ;  &gt; Males ;</t>
  </si>
  <si>
    <t>&gt;&gt; Job ended, was temporary or seasonal ;  &gt; 10-19 years in last job ;  &gt; Females ;</t>
  </si>
  <si>
    <t>&gt;&gt; Job ended, was temporary or seasonal ;  &gt; 20 years or more in last job ;  Persons ;</t>
  </si>
  <si>
    <t>&gt;&gt; Job ended, was temporary or seasonal ;  &gt; 20 years or more in last job ;  &gt; Males ;</t>
  </si>
  <si>
    <t>&gt;&gt; Job ended, was temporary or seasonal ;  &gt; 20 years or more in last job ;  &gt; Females ;</t>
  </si>
  <si>
    <t>&gt;&gt; Own ill health or injury ;  Persons ;</t>
  </si>
  <si>
    <t>&gt;&gt; Own ill health or injury ;  &gt; Males ;</t>
  </si>
  <si>
    <t>&gt;&gt; Own ill health or injury ;  &gt; Females ;</t>
  </si>
  <si>
    <t>&gt;&gt; Own ill health or injury ;  Less than 1 year in last job ;  Persons ;</t>
  </si>
  <si>
    <t>&gt;&gt; Own ill health or injury ;  Less than 1 year in last job ;  &gt; Males ;</t>
  </si>
  <si>
    <t>&gt;&gt; Own ill health or injury ;  Less than 1 year in last job ;  &gt; Females ;</t>
  </si>
  <si>
    <t>&gt;&gt; Own ill health or injury ;  &gt; Less than 3 months in last job ;  Persons ;</t>
  </si>
  <si>
    <t>&gt;&gt; Own ill health or injury ;  &gt; Less than 3 months in last job ;  &gt; Males ;</t>
  </si>
  <si>
    <t>&gt;&gt; Own ill health or injury ;  &gt; Less than 3 months in last job ;  &gt; Females ;</t>
  </si>
  <si>
    <t>&gt;&gt; Own ill health or injury ;  &gt; 3-6 months in last job ;  Persons ;</t>
  </si>
  <si>
    <t>&gt;&gt; Own ill health or injury ;  &gt; 3-6 months in last job ;  &gt; Males ;</t>
  </si>
  <si>
    <t>&gt;&gt; Own ill health or injury ;  &gt; 3-6 months in last job ;  &gt; Females ;</t>
  </si>
  <si>
    <t>&gt;&gt; Own ill health or injury ;  &gt; 6-12 months in last job ;  Persons ;</t>
  </si>
  <si>
    <t>&gt;&gt; Own ill health or injury ;  &gt; 6-12 months in last job ;  &gt; Males ;</t>
  </si>
  <si>
    <t>&gt;&gt; Own ill health or injury ;  &gt; 6-12 months in last job ;  &gt; Females ;</t>
  </si>
  <si>
    <t>&gt;&gt; Own ill health or injury ;  1 year or more in last job ;  Persons ;</t>
  </si>
  <si>
    <t>&gt;&gt; Own ill health or injury ;  1 year or more in last job ;  &gt; Males ;</t>
  </si>
  <si>
    <t>&gt;&gt; Own ill health or injury ;  1 year or more in last job ;  &gt; Females ;</t>
  </si>
  <si>
    <t>&gt;&gt; Own ill health or injury ;  &gt; 1-2 years in last job ;  Persons ;</t>
  </si>
  <si>
    <t>&gt;&gt; Own ill health or injury ;  &gt; 1-2 years in last job ;  &gt; Males ;</t>
  </si>
  <si>
    <t>&gt;&gt; Own ill health or injury ;  &gt; 1-2 years in last job ;  &gt; Females ;</t>
  </si>
  <si>
    <t>&gt;&gt; Own ill health or injury ;  &gt; 3-4 years in last job ;  Persons ;</t>
  </si>
  <si>
    <t>&gt;&gt; Own ill health or injury ;  &gt; 3-4 years in last job ;  &gt; Males ;</t>
  </si>
  <si>
    <t>&gt;&gt; Own ill health or injury ;  &gt; 3-4 years in last job ;  &gt; Females ;</t>
  </si>
  <si>
    <t>&gt;&gt; Own ill health or injury ;  &gt; 5-9 years in last job ;  Persons ;</t>
  </si>
  <si>
    <t>&gt;&gt; Own ill health or injury ;  &gt; 5-9 years in last job ;  &gt; Males ;</t>
  </si>
  <si>
    <t>&gt;&gt; Own ill health or injury ;  &gt; 5-9 years in last job ;  &gt; Females ;</t>
  </si>
  <si>
    <t>&gt;&gt; Own ill health or injury ;  &gt; 10-19 years in last job ;  Persons ;</t>
  </si>
  <si>
    <t>&gt;&gt; Own ill health or injury ;  &gt; 10-19 years in last job ;  &gt; Males ;</t>
  </si>
  <si>
    <t>&gt;&gt; Own ill health or injury ;  &gt; 10-19 years in last job ;  &gt; Females ;</t>
  </si>
  <si>
    <t>&gt;&gt; Own ill health or injury ;  &gt; 20 years or more in last job ;  Persons ;</t>
  </si>
  <si>
    <t>&gt;&gt; Own ill health or injury ;  &gt; 20 years or more in last job ;  &gt; Males ;</t>
  </si>
  <si>
    <t>&gt;&gt; Own ill health or injury ;  &gt; 20 years or more in last job ;  &gt; Females ;</t>
  </si>
  <si>
    <t>&gt; Voluntary reasons (left job) ;  Persons ;</t>
  </si>
  <si>
    <t>&gt; Voluntary reasons (left job) ;  &gt; Males ;</t>
  </si>
  <si>
    <t>&gt; Voluntary reasons (left job) ;  &gt; Females ;</t>
  </si>
  <si>
    <t>&gt; Voluntary reasons (left job) ;  Less than 1 year in last job ;  Persons ;</t>
  </si>
  <si>
    <t>&gt; Voluntary reasons (left job) ;  Less than 1 year in last job ;  &gt; Males ;</t>
  </si>
  <si>
    <t>&gt; Voluntary reasons (left job) ;  Less than 1 year in last job ;  &gt; Females ;</t>
  </si>
  <si>
    <t>&gt; Voluntary reasons (left job) ;  &gt; Less than 3 months in last job ;  Persons ;</t>
  </si>
  <si>
    <t>&gt; Voluntary reasons (left job) ;  &gt; Less than 3 months in last job ;  &gt; Males ;</t>
  </si>
  <si>
    <t>&gt; Voluntary reasons (left job) ;  &gt; Less than 3 months in last job ;  &gt; Females ;</t>
  </si>
  <si>
    <t>&gt; Voluntary reasons (left job) ;  &gt; 3-6 months in last job ;  Persons ;</t>
  </si>
  <si>
    <t>&gt; Voluntary reasons (left job) ;  &gt; 3-6 months in last job ;  &gt; Males ;</t>
  </si>
  <si>
    <t>&gt; Voluntary reasons (left job) ;  &gt; 3-6 months in last job ;  &gt; Females ;</t>
  </si>
  <si>
    <t>&gt; Voluntary reasons (left job) ;  &gt; 6-12 months in last job ;  Persons ;</t>
  </si>
  <si>
    <t>&gt; Voluntary reasons (left job) ;  &gt; 6-12 months in last job ;  &gt; Males ;</t>
  </si>
  <si>
    <t>&gt; Voluntary reasons (left job) ;  &gt; 6-12 months in last job ;  &gt; Females ;</t>
  </si>
  <si>
    <t>&gt; Voluntary reasons (left job) ;  1 year or more in last job ;  Persons ;</t>
  </si>
  <si>
    <t>&gt; Voluntary reasons (left job) ;  1 year or more in last job ;  &gt; Males ;</t>
  </si>
  <si>
    <t>&gt; Voluntary reasons (left job) ;  1 year or more in last job ;  &gt; Females ;</t>
  </si>
  <si>
    <t>&gt; Voluntary reasons (left job) ;  &gt; 1-2 years in last job ;  Persons ;</t>
  </si>
  <si>
    <t>&gt; Voluntary reasons (left job) ;  &gt; 1-2 years in last job ;  &gt; Males ;</t>
  </si>
  <si>
    <t>&gt; Voluntary reasons (left job) ;  &gt; 1-2 years in last job ;  &gt; Females ;</t>
  </si>
  <si>
    <t>&gt; Voluntary reasons (left job) ;  &gt; 3-4 years in last job ;  Persons ;</t>
  </si>
  <si>
    <t>&gt; Voluntary reasons (left job) ;  &gt; 3-4 years in last job ;  &gt; Males ;</t>
  </si>
  <si>
    <t>&gt; Voluntary reasons (left job) ;  &gt; 3-4 years in last job ;  &gt; Females ;</t>
  </si>
  <si>
    <t>&gt; Voluntary reasons (left job) ;  &gt; 5-9 years in last job ;  Persons ;</t>
  </si>
  <si>
    <t>&gt; Voluntary reasons (left job) ;  &gt; 5-9 years in last job ;  &gt; Males ;</t>
  </si>
  <si>
    <t>&gt; Voluntary reasons (left job) ;  &gt; 5-9 years in last job ;  &gt; Females ;</t>
  </si>
  <si>
    <t>&gt; Voluntary reasons (left job) ;  &gt; 10-19 years in last job ;  Persons ;</t>
  </si>
  <si>
    <t>&gt; Voluntary reasons (left job) ;  &gt; 10-19 years in last job ;  &gt; Males ;</t>
  </si>
  <si>
    <t>&gt; Voluntary reasons (left job) ;  &gt; 10-19 years in last job ;  &gt; Females ;</t>
  </si>
  <si>
    <t>&gt; Voluntary reasons (left job) ;  &gt; 20 years or more in last job ;  Persons ;</t>
  </si>
  <si>
    <t>&gt; Voluntary reasons (left job) ;  &gt; 20 years or more in last job ;  &gt; Males ;</t>
  </si>
  <si>
    <t>&gt; Voluntary reasons (left job) ;  &gt; 20 years or more in last job ;  &gt; Females ;</t>
  </si>
  <si>
    <t>&gt;&gt; Poor work arrangements, pay or hours ;  Persons ;</t>
  </si>
  <si>
    <t>&gt;&gt; Poor work arrangements, pay or hours ;  &gt; Males ;</t>
  </si>
  <si>
    <t>&gt;&gt; Poor work arrangements, pay or hours ;  &gt; Females ;</t>
  </si>
  <si>
    <t>&gt;&gt; Poor work arrangements, pay or hours ;  Less than 1 year in last job ;  Persons ;</t>
  </si>
  <si>
    <t>&gt;&gt; Poor work arrangements, pay or hours ;  Less than 1 year in last job ;  &gt; Males ;</t>
  </si>
  <si>
    <t>&gt;&gt; Poor work arrangements, pay or hours ;  Less than 1 year in last job ;  &gt; Females ;</t>
  </si>
  <si>
    <t>&gt;&gt; Poor work arrangements, pay or hours ;  &gt; Less than 3 months in last job ;  Persons ;</t>
  </si>
  <si>
    <t>&gt;&gt; Poor work arrangements, pay or hours ;  &gt; Less than 3 months in last job ;  &gt; Males ;</t>
  </si>
  <si>
    <t>&gt;&gt; Poor work arrangements, pay or hours ;  &gt; Less than 3 months in last job ;  &gt; Females ;</t>
  </si>
  <si>
    <t>&gt;&gt; Poor work arrangements, pay or hours ;  &gt; 3-6 months in last job ;  Persons ;</t>
  </si>
  <si>
    <t>&gt;&gt; Poor work arrangements, pay or hours ;  &gt; 3-6 months in last job ;  &gt; Males ;</t>
  </si>
  <si>
    <t>&gt;&gt; Poor work arrangements, pay or hours ;  &gt; 3-6 months in last job ;  &gt; Females ;</t>
  </si>
  <si>
    <t>&gt;&gt; Poor work arrangements, pay or hours ;  &gt; 6-12 months in last job ;  Persons ;</t>
  </si>
  <si>
    <t>&gt;&gt; Poor work arrangements, pay or hours ;  &gt; 6-12 months in last job ;  &gt; Males ;</t>
  </si>
  <si>
    <t>&gt;&gt; Poor work arrangements, pay or hours ;  &gt; 6-12 months in last job ;  &gt; Females ;</t>
  </si>
  <si>
    <t>&gt;&gt; Poor work arrangements, pay or hours ;  1 year or more in last job ;  Persons ;</t>
  </si>
  <si>
    <t>&gt;&gt; Poor work arrangements, pay or hours ;  1 year or more in last job ;  &gt; Males ;</t>
  </si>
  <si>
    <t>&gt;&gt; Poor work arrangements, pay or hours ;  1 year or more in last job ;  &gt; Females ;</t>
  </si>
  <si>
    <t>&gt;&gt; Poor work arrangements, pay or hours ;  &gt; 1-2 years in last job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</si>
  <si>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</si>
  <si>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</si>
  <si>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</si>
  <si>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</si>
  <si>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</si>
  <si>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</si>
  <si>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</si>
  <si>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</si>
  <si>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</si>
  <si>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</si>
  <si>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</si>
  <si>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</si>
  <si>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A125844762L</t>
  </si>
  <si>
    <t>A125911290K</t>
  </si>
  <si>
    <t>A125878026W</t>
  </si>
  <si>
    <t>A125844538V</t>
  </si>
  <si>
    <t>A125911066T</t>
  </si>
  <si>
    <t>A125877802J</t>
  </si>
  <si>
    <t>A125844258A</t>
  </si>
  <si>
    <t>A125910786W</t>
  </si>
  <si>
    <t>A125877522R</t>
  </si>
  <si>
    <t>A125844594L</t>
  </si>
  <si>
    <t>A125911122X</t>
  </si>
  <si>
    <t>A125877858V</t>
  </si>
  <si>
    <t>A125844650V</t>
  </si>
  <si>
    <t>A125911178K</t>
  </si>
  <si>
    <t>A125877914A</t>
  </si>
  <si>
    <t>A125844314J</t>
  </si>
  <si>
    <t>A125910842C</t>
  </si>
  <si>
    <t>A125877578A</t>
  </si>
  <si>
    <t>A125844370A</t>
  </si>
  <si>
    <t>A125910898R</t>
  </si>
  <si>
    <t>A125877634J</t>
  </si>
  <si>
    <t>A125844426A</t>
  </si>
  <si>
    <t>A125910954W</t>
  </si>
  <si>
    <t>A125877690A</t>
  </si>
  <si>
    <t>A125844202R</t>
  </si>
  <si>
    <t>A125910730K</t>
  </si>
  <si>
    <t>A125877466J</t>
  </si>
  <si>
    <t>A125844706V</t>
  </si>
  <si>
    <t>A125911234T</t>
  </si>
  <si>
    <t>A125877970V</t>
  </si>
  <si>
    <t>A125844482V</t>
  </si>
  <si>
    <t>A125911010F</t>
  </si>
  <si>
    <t>A125877746A</t>
  </si>
  <si>
    <t>A125844758W</t>
  </si>
  <si>
    <t>A125911286V</t>
  </si>
  <si>
    <t>A125878022L</t>
  </si>
  <si>
    <t>A125844534K</t>
  </si>
  <si>
    <t>A125911062J</t>
  </si>
  <si>
    <t>A125877798C</t>
  </si>
  <si>
    <t>A125844254T</t>
  </si>
  <si>
    <t>A125910782L</t>
  </si>
  <si>
    <t>A125877518X</t>
  </si>
  <si>
    <t>A125844590C</t>
  </si>
  <si>
    <t>A125911118J</t>
  </si>
  <si>
    <t>A125877854K</t>
  </si>
  <si>
    <t>A125844646C</t>
  </si>
  <si>
    <t>A125911174A</t>
  </si>
  <si>
    <t>A125877910T</t>
  </si>
  <si>
    <t>A125844310X</t>
  </si>
  <si>
    <t>A125910838L</t>
  </si>
  <si>
    <t>A125877574T</t>
  </si>
  <si>
    <t>A125844366K</t>
  </si>
  <si>
    <t>A125910894F</t>
  </si>
  <si>
    <t>A125877630X</t>
  </si>
  <si>
    <t>A125844422T</t>
  </si>
  <si>
    <t>A125910950L</t>
  </si>
  <si>
    <t>A125877686K</t>
  </si>
  <si>
    <t>A125844198K</t>
  </si>
  <si>
    <t>A125910726V</t>
  </si>
  <si>
    <t>A125877462X</t>
  </si>
  <si>
    <t>A125844702K</t>
  </si>
  <si>
    <t>A125911230J</t>
  </si>
  <si>
    <t>A125877966C</t>
  </si>
  <si>
    <t>A125844478C</t>
  </si>
  <si>
    <t>A125911006R</t>
  </si>
  <si>
    <t>A125877742T</t>
  </si>
  <si>
    <t>A125844806C</t>
  </si>
  <si>
    <t>A125911334A</t>
  </si>
  <si>
    <t>A125878070F</t>
  </si>
  <si>
    <t>A125844582C</t>
  </si>
  <si>
    <t>A125911110R</t>
  </si>
  <si>
    <t>A125877846K</t>
  </si>
  <si>
    <t>A125844302X</t>
  </si>
  <si>
    <t>A125910830V</t>
  </si>
  <si>
    <t>A125877566T</t>
  </si>
  <si>
    <t>A125844638C</t>
  </si>
  <si>
    <t>A125911166A</t>
  </si>
  <si>
    <t>A125877902T</t>
  </si>
  <si>
    <t>A125844694W</t>
  </si>
  <si>
    <t>A125911222J</t>
  </si>
  <si>
    <t>A125877958C</t>
  </si>
  <si>
    <t>A125844358K</t>
  </si>
  <si>
    <t>A125910886F</t>
  </si>
  <si>
    <t>A125877622X</t>
  </si>
  <si>
    <t>A125844414T</t>
  </si>
  <si>
    <t>A125910942L</t>
  </si>
  <si>
    <t>A125877678K</t>
  </si>
  <si>
    <t>A125844470K</t>
  </si>
  <si>
    <t>A125910998X</t>
  </si>
  <si>
    <t>A125877734T</t>
  </si>
  <si>
    <t>A125844246T</t>
  </si>
  <si>
    <t>A125910774L</t>
  </si>
  <si>
    <t>A125877510F</t>
  </si>
  <si>
    <t>A125844750C</t>
  </si>
  <si>
    <t>A125911278V</t>
  </si>
  <si>
    <t>A125878014L</t>
  </si>
  <si>
    <t>A125844526K</t>
  </si>
  <si>
    <t>A125911054J</t>
  </si>
  <si>
    <t>A125877790K</t>
  </si>
  <si>
    <t>A125844790W</t>
  </si>
  <si>
    <t>A125911318A</t>
  </si>
  <si>
    <t>A125878054F</t>
  </si>
  <si>
    <t>A125844566C</t>
  </si>
  <si>
    <t>A125911094A</t>
  </si>
  <si>
    <t>A125877830T</t>
  </si>
  <si>
    <t>A125844286K</t>
  </si>
  <si>
    <t>A125910814V</t>
  </si>
  <si>
    <t>A125877550X</t>
  </si>
  <si>
    <t>A125844622K</t>
  </si>
  <si>
    <t>A125911150J</t>
  </si>
  <si>
    <t>A125877886C</t>
  </si>
  <si>
    <t>A125844678W</t>
  </si>
  <si>
    <t>A125911206J</t>
  </si>
  <si>
    <t>A125877942K</t>
  </si>
  <si>
    <t>A125844342T</t>
  </si>
  <si>
    <t>A125910870L</t>
  </si>
  <si>
    <t>A125877606X</t>
  </si>
  <si>
    <t>A125844398C</t>
  </si>
  <si>
    <t>A125910926L</t>
  </si>
  <si>
    <t>A125877662T</t>
  </si>
  <si>
    <t>A125844454K</t>
  </si>
  <si>
    <t>A125910982F</t>
  </si>
  <si>
    <t>A125877718T</t>
  </si>
  <si>
    <t>A125844230X</t>
  </si>
  <si>
    <t>A125910758L</t>
  </si>
  <si>
    <t>A125877494T</t>
  </si>
  <si>
    <t>A125844734C</t>
  </si>
  <si>
    <t>A125911262A</t>
  </si>
  <si>
    <t>A125877998W</t>
  </si>
  <si>
    <t>A125844510T</t>
  </si>
  <si>
    <t>A125911038J</t>
  </si>
  <si>
    <t>A125877774K</t>
  </si>
  <si>
    <t>A125844810V</t>
  </si>
  <si>
    <t>A125911338K</t>
  </si>
  <si>
    <t>A125878074R</t>
  </si>
  <si>
    <t>A125844586L</t>
  </si>
  <si>
    <t>A125911114X</t>
  </si>
  <si>
    <t>A125877850A</t>
  </si>
  <si>
    <t>A125844306J</t>
  </si>
  <si>
    <t>A125910834C</t>
  </si>
  <si>
    <t>A125877570J</t>
  </si>
  <si>
    <t>A125844642V</t>
  </si>
  <si>
    <t>A125911170T</t>
  </si>
  <si>
    <t>A125877906A</t>
  </si>
  <si>
    <t>A125844698F</t>
  </si>
  <si>
    <t>A125911226T</t>
  </si>
  <si>
    <t>A125877962V</t>
  </si>
  <si>
    <t>A125844362A</t>
  </si>
  <si>
    <t>A125910890W</t>
  </si>
  <si>
    <t>A125877626J</t>
  </si>
  <si>
    <t>A125844418A</t>
  </si>
  <si>
    <t>A125910946W</t>
  </si>
  <si>
    <t>A125877682A</t>
  </si>
  <si>
    <t>A125844474V</t>
  </si>
  <si>
    <t>A125911002F</t>
  </si>
  <si>
    <t>A125877738A</t>
  </si>
  <si>
    <t>A125844250J</t>
  </si>
  <si>
    <t>A125910778W</t>
  </si>
  <si>
    <t>A125877514R</t>
  </si>
  <si>
    <t>A125844754L</t>
  </si>
  <si>
    <t>A125911282K</t>
  </si>
  <si>
    <t>A125878018W</t>
  </si>
  <si>
    <t>A125844530A</t>
  </si>
  <si>
    <t>A125911058T</t>
  </si>
  <si>
    <t>A125877794V</t>
  </si>
  <si>
    <t>A125844770L</t>
  </si>
  <si>
    <t>A125911298C</t>
  </si>
  <si>
    <t>A125878034W</t>
  </si>
  <si>
    <t>A125844546V</t>
  </si>
  <si>
    <t>A125911074T</t>
  </si>
  <si>
    <t>A125877810J</t>
  </si>
  <si>
    <t>A125844266A</t>
  </si>
  <si>
    <t>A125910794W</t>
  </si>
  <si>
    <t>A125877530R</t>
  </si>
  <si>
    <t>A125844602A</t>
  </si>
  <si>
    <t>A125911130X</t>
  </si>
  <si>
    <t>A125877866V</t>
  </si>
  <si>
    <t>A125844658L</t>
  </si>
  <si>
    <t>A125911186K</t>
  </si>
  <si>
    <t>A125877922A</t>
  </si>
  <si>
    <t>A125844322J</t>
  </si>
  <si>
    <t>A125910850C</t>
  </si>
  <si>
    <t>A125877586A</t>
  </si>
  <si>
    <t>A125844378V</t>
  </si>
  <si>
    <t>A125910906C</t>
  </si>
  <si>
    <t>A125877642J</t>
  </si>
  <si>
    <t>A125844434A</t>
  </si>
  <si>
    <t>A125910962W</t>
  </si>
  <si>
    <t>A125877698V</t>
  </si>
  <si>
    <t>A125844210R</t>
  </si>
  <si>
    <t>A125910738C</t>
  </si>
  <si>
    <t>A125877474J</t>
  </si>
  <si>
    <t>A125844714V</t>
  </si>
  <si>
    <t>A125911242T</t>
  </si>
  <si>
    <t>A125877978L</t>
  </si>
  <si>
    <t>A125844490V</t>
  </si>
  <si>
    <t>A125911018X</t>
  </si>
  <si>
    <t>A125877754A</t>
  </si>
  <si>
    <t>A125844766W</t>
  </si>
  <si>
    <t>A125911294V</t>
  </si>
  <si>
    <t>A125878030L</t>
  </si>
  <si>
    <t>A125844542K</t>
  </si>
  <si>
    <t>A125911070J</t>
  </si>
  <si>
    <t>A125877806T</t>
  </si>
  <si>
    <t>A125844262T</t>
  </si>
  <si>
    <t>A125910790L</t>
  </si>
  <si>
    <t>A125877526X</t>
  </si>
  <si>
    <t>A125844598W</t>
  </si>
  <si>
    <t>A125911126J</t>
  </si>
  <si>
    <t>A125877862K</t>
  </si>
  <si>
    <t>A125844654C</t>
  </si>
  <si>
    <t>A125911182A</t>
  </si>
  <si>
    <t>A125877918K</t>
  </si>
  <si>
    <t>A125844318T</t>
  </si>
  <si>
    <t>A125910846L</t>
  </si>
  <si>
    <t>A125877582T</t>
  </si>
  <si>
    <t>A125844374K</t>
  </si>
  <si>
    <t>A125910902V</t>
  </si>
  <si>
    <t>A125877638T</t>
  </si>
  <si>
    <t>A125844430T</t>
  </si>
  <si>
    <t>A125910958F</t>
  </si>
  <si>
    <t>A125877694K</t>
  </si>
  <si>
    <t>A125844206X</t>
  </si>
  <si>
    <t>A125910734V</t>
  </si>
  <si>
    <t>A125877470X</t>
  </si>
  <si>
    <t>A125844710K</t>
  </si>
  <si>
    <t>A125911238A</t>
  </si>
  <si>
    <t>A125877974C</t>
  </si>
  <si>
    <t>A125844486C</t>
  </si>
  <si>
    <t>A125911014R</t>
  </si>
  <si>
    <t>A125877750T</t>
  </si>
  <si>
    <t>A125844794F</t>
  </si>
  <si>
    <t>A125911322T</t>
  </si>
  <si>
    <t>A125878058R</t>
  </si>
  <si>
    <t>A125844570V</t>
  </si>
  <si>
    <t>A125911098K</t>
  </si>
  <si>
    <t>A125877834A</t>
  </si>
  <si>
    <t>A125844290A</t>
  </si>
  <si>
    <t>A125910818C</t>
  </si>
  <si>
    <t>A125877554J</t>
  </si>
  <si>
    <t>A125844626V</t>
  </si>
  <si>
    <t>A125911154T</t>
  </si>
  <si>
    <t>A125877890V</t>
  </si>
  <si>
    <t>A125844682L</t>
  </si>
  <si>
    <t>A125911210X</t>
  </si>
  <si>
    <t>A125877946V</t>
  </si>
  <si>
    <t>A125844346A</t>
  </si>
  <si>
    <t>A125910874W</t>
  </si>
  <si>
    <t>A125877610R</t>
  </si>
  <si>
    <t>A125844402J</t>
  </si>
  <si>
    <t>&gt;&gt; Poor work arrangements, pay or hours ;  &gt; 1-2 years in last job ;  &gt; Males ;</t>
  </si>
  <si>
    <t>&gt;&gt; Poor work arrangements, pay or hours ;  &gt; 1-2 years in last job ;  &gt; Females ;</t>
  </si>
  <si>
    <t>&gt;&gt; Poor work arrangements, pay or hours ;  &gt; 3-4 years in last job ;  Persons ;</t>
  </si>
  <si>
    <t>&gt;&gt; Poor work arrangements, pay or hours ;  &gt; 3-4 years in last job ;  &gt; Males ;</t>
  </si>
  <si>
    <t>&gt;&gt; Poor work arrangements, pay or hours ;  &gt; 3-4 years in last job ;  &gt; Females ;</t>
  </si>
  <si>
    <t>&gt;&gt; Poor work arrangements, pay or hours ;  &gt; 5-9 years in last job ;  Persons ;</t>
  </si>
  <si>
    <t>&gt;&gt; Poor work arrangements, pay or hours ;  &gt; 5-9 years in last job ;  &gt; Males ;</t>
  </si>
  <si>
    <t>&gt;&gt; Poor work arrangements, pay or hours ;  &gt; 5-9 years in last job ;  &gt; Females ;</t>
  </si>
  <si>
    <t>&gt;&gt; Poor work arrangements, pay or hours ;  &gt; 10-19 years in last job ;  Persons ;</t>
  </si>
  <si>
    <t>&gt;&gt; Poor work arrangements, pay or hours ;  &gt; 10-19 years in last job ;  &gt; Males ;</t>
  </si>
  <si>
    <t>&gt;&gt; Poor work arrangements, pay or hours ;  &gt; 10-19 years in last job ;  &gt; Females ;</t>
  </si>
  <si>
    <t>&gt;&gt; Poor work arrangements, pay or hours ;  &gt; 20 years or more in last job ;  Persons ;</t>
  </si>
  <si>
    <t>&gt;&gt; Poor work arrangements, pay or hours ;  &gt; 20 years or more in last job ;  &gt; Males ;</t>
  </si>
  <si>
    <t>&gt;&gt; Poor work arrangements, pay or hours ;  &gt; 20 years or more in last job ;  &gt; Females ;</t>
  </si>
  <si>
    <t>&gt;&gt; Holiday job, returned to studies ;  Persons ;</t>
  </si>
  <si>
    <t>&gt;&gt; Holiday job, returned to studies ;  &gt; Males ;</t>
  </si>
  <si>
    <t>&gt;&gt; Holiday job, returned to studies ;  &gt; Females ;</t>
  </si>
  <si>
    <t>&gt;&gt; Holiday job, returned to studies ;  Less than 1 year in last job ;  Persons ;</t>
  </si>
  <si>
    <t>&gt;&gt; Holiday job, returned to studies ;  Less than 1 year in last job ;  &gt; Males ;</t>
  </si>
  <si>
    <t>&gt;&gt; Holiday job, returned to studies ;  Less than 1 year in last job ;  &gt; Females ;</t>
  </si>
  <si>
    <t>&gt;&gt; Holiday job, returned to studies ;  &gt; Less than 3 months in last job ;  Persons ;</t>
  </si>
  <si>
    <t>&gt;&gt; Holiday job, returned to studies ;  &gt; Less than 3 months in last job ;  &gt; Males ;</t>
  </si>
  <si>
    <t>&gt;&gt; Holiday job, returned to studies ;  &gt; Less than 3 months in last job ;  &gt; Females ;</t>
  </si>
  <si>
    <t>&gt;&gt; Holiday job, returned to studies ;  &gt; 3-6 months in last job ;  Persons ;</t>
  </si>
  <si>
    <t>&gt;&gt; Holiday job, returned to studies ;  &gt; 3-6 months in last job ;  &gt; Males ;</t>
  </si>
  <si>
    <t>&gt;&gt; Holiday job, returned to studies ;  &gt; 3-6 months in last job ;  &gt; Females ;</t>
  </si>
  <si>
    <t>&gt;&gt; Holiday job, returned to studies ;  &gt; 6-12 months in last job ;  Persons ;</t>
  </si>
  <si>
    <t>&gt;&gt; Holiday job, returned to studies ;  &gt; 6-12 months in last job ;  &gt; Males ;</t>
  </si>
  <si>
    <t>&gt;&gt; Holiday job, returned to studies ;  &gt; 6-12 months in last job ;  &gt; Females ;</t>
  </si>
  <si>
    <t>&gt;&gt; Holiday job, returned to studies ;  1 year or more in last job ;  Persons ;</t>
  </si>
  <si>
    <t>&gt;&gt; Holiday job, returned to studies ;  1 year or more in last job ;  &gt; Males ;</t>
  </si>
  <si>
    <t>&gt;&gt; Holiday job, returned to studies ;  1 year or more in last job ;  &gt; Females ;</t>
  </si>
  <si>
    <t>&gt;&gt; Holiday job, returned to studies ;  &gt; 1-2 years in last job ;  Persons ;</t>
  </si>
  <si>
    <t>&gt;&gt; Holiday job, returned to studies ;  &gt; 1-2 years in last job ;  &gt; Males ;</t>
  </si>
  <si>
    <t>&gt;&gt; Holiday job, returned to studies ;  &gt; 1-2 years in last job ;  &gt; Females ;</t>
  </si>
  <si>
    <t>&gt;&gt; Holiday job, returned to studies ;  &gt; 3-4 years in last job ;  Persons ;</t>
  </si>
  <si>
    <t>&gt;&gt; Holiday job, returned to studies ;  &gt; 3-4 years in last job ;  &gt; Males ;</t>
  </si>
  <si>
    <t>&gt;&gt; Holiday job, returned to studies ;  &gt; 3-4 years in last job ;  &gt; Females ;</t>
  </si>
  <si>
    <t>&gt;&gt; Holiday job, returned to studies ;  &gt; 5-9 years in last job ;  Persons ;</t>
  </si>
  <si>
    <t>&gt;&gt; Holiday job, returned to studies ;  &gt; 5-9 years in last job ;  &gt; Males ;</t>
  </si>
  <si>
    <t>&gt;&gt; Holiday job, returned to studies ;  &gt; 5-9 years in last job ;  &gt; Females ;</t>
  </si>
  <si>
    <t>&gt;&gt; Holiday job, returned to studies ;  &gt; 10-19 years in last job ;  Persons ;</t>
  </si>
  <si>
    <t>&gt;&gt; Holiday job, returned to studies ;  &gt; 10-19 years in last job ;  &gt; Males ;</t>
  </si>
  <si>
    <t>&gt;&gt; Holiday job, returned to studies ;  &gt; 10-19 years in last job ;  &gt; Females ;</t>
  </si>
  <si>
    <t>&gt;&gt; Holiday job, returned to studies ;  &gt; 20 years or more in last job ;  Persons ;</t>
  </si>
  <si>
    <t>&gt;&gt; Holiday job, returned to studies ;  &gt; 20 years or more in last job ;  &gt; Males ;</t>
  </si>
  <si>
    <t>&gt;&gt; Holiday job, returned to studies ;  &gt; 20 years or more in last job ;  &gt; Females ;</t>
  </si>
  <si>
    <t>&gt;&gt; To get a better job or just wanted a change ;  Persons ;</t>
  </si>
  <si>
    <t>&gt;&gt; To get a better job or just wanted a change ;  &gt; Males ;</t>
  </si>
  <si>
    <t>&gt;&gt; To get a better job or just wanted a change ;  &gt; Females ;</t>
  </si>
  <si>
    <t>&gt;&gt; To get a better job or just wanted a change ;  Less than 1 year in last job ;  Persons ;</t>
  </si>
  <si>
    <t>&gt;&gt; To get a better job or just wanted a change ;  Less than 1 year in last job ;  &gt; Males ;</t>
  </si>
  <si>
    <t>&gt;&gt; To get a better job or just wanted a change ;  Less than 1 year in last job ;  &gt; Females ;</t>
  </si>
  <si>
    <t>&gt;&gt; To get a better job or just wanted a change ;  &gt; Less than 3 months in last job ;  Persons ;</t>
  </si>
  <si>
    <t>&gt;&gt; To get a better job or just wanted a change ;  &gt; Less than 3 months in last job ;  &gt; Males ;</t>
  </si>
  <si>
    <t>&gt;&gt; To get a better job or just wanted a change ;  &gt; Less than 3 months in last job ;  &gt; Females ;</t>
  </si>
  <si>
    <t>&gt;&gt; To get a better job or just wanted a change ;  &gt; 3-6 months in last job ;  Persons ;</t>
  </si>
  <si>
    <t>&gt;&gt; To get a better job or just wanted a change ;  &gt; 3-6 months in last job ;  &gt; Males ;</t>
  </si>
  <si>
    <t>&gt;&gt; To get a better job or just wanted a change ;  &gt; 3-6 months in last job ;  &gt; Females ;</t>
  </si>
  <si>
    <t>&gt;&gt; To get a better job or just wanted a change ;  &gt; 6-12 months in last job ;  Persons ;</t>
  </si>
  <si>
    <t>&gt;&gt; To get a better job or just wanted a change ;  &gt; 6-12 months in last job ;  &gt; Males ;</t>
  </si>
  <si>
    <t>&gt;&gt; To get a better job or just wanted a change ;  &gt; 6-12 months in last job ;  &gt; Females ;</t>
  </si>
  <si>
    <t>&gt;&gt; To get a better job or just wanted a change ;  1 year or more in last job ;  Persons ;</t>
  </si>
  <si>
    <t>&gt;&gt; To get a better job or just wanted a change ;  1 year or more in last job ;  &gt; Males ;</t>
  </si>
  <si>
    <t>&gt;&gt; To get a better job or just wanted a change ;  1 year or more in last job ;  &gt; Females ;</t>
  </si>
  <si>
    <t>&gt;&gt; To get a better job or just wanted a change ;  &gt; 1-2 years in last job ;  Persons ;</t>
  </si>
  <si>
    <t>&gt;&gt; To get a better job or just wanted a change ;  &gt; 1-2 years in last job ;  &gt; Males ;</t>
  </si>
  <si>
    <t>&gt;&gt; To get a better job or just wanted a change ;  &gt; 1-2 years in last job ;  &gt; Females ;</t>
  </si>
  <si>
    <t>&gt;&gt; To get a better job or just wanted a change ;  &gt; 3-4 years in last job ;  Persons ;</t>
  </si>
  <si>
    <t>&gt;&gt; To get a better job or just wanted a change ;  &gt; 3-4 years in last job ;  &gt; Males ;</t>
  </si>
  <si>
    <t>&gt;&gt; To get a better job or just wanted a change ;  &gt; 3-4 years in last job ;  &gt; Females ;</t>
  </si>
  <si>
    <t>&gt;&gt; To get a better job or just wanted a change ;  &gt; 5-9 years in last job ;  Persons ;</t>
  </si>
  <si>
    <t>&gt;&gt; To get a better job or just wanted a change ;  &gt; 5-9 years in last job ;  &gt; Males ;</t>
  </si>
  <si>
    <t>&gt;&gt; To get a better job or just wanted a change ;  &gt; 5-9 years in last job ;  &gt; Females ;</t>
  </si>
  <si>
    <t>&gt;&gt; To get a better job or just wanted a change ;  &gt; 10-19 years in last job ;  Persons ;</t>
  </si>
  <si>
    <t>&gt;&gt; To get a better job or just wanted a change ;  &gt; 10-19 years in last job ;  &gt; Males ;</t>
  </si>
  <si>
    <t>&gt;&gt; To get a better job or just wanted a change ;  &gt; 10-19 years in last job ;  &gt; Females ;</t>
  </si>
  <si>
    <t>&gt;&gt; To get a better job or just wanted a change ;  &gt; 20 years or more in last job ;  Persons ;</t>
  </si>
  <si>
    <t>&gt;&gt; To get a better job or just wanted a change ;  &gt; 20 years or more in last job ;  &gt; Males ;</t>
  </si>
  <si>
    <t>&gt;&gt; To get a better job or just wanted a change ;  &gt; 20 years or more in last job ;  &gt; Females ;</t>
  </si>
  <si>
    <t>&gt;&gt; Retired ;  Persons ;</t>
  </si>
  <si>
    <t>&gt;&gt; Retired ;  &gt; Males ;</t>
  </si>
  <si>
    <t>&gt;&gt; Retired ;  &gt; Females ;</t>
  </si>
  <si>
    <t>&gt;&gt; Retired ;  Less than 1 year in last job ;  Persons ;</t>
  </si>
  <si>
    <t>&gt;&gt; Retired ;  Less than 1 year in last job ;  &gt; Males ;</t>
  </si>
  <si>
    <t>&gt;&gt; Retired ;  Less than 1 year in last job ;  &gt; Females ;</t>
  </si>
  <si>
    <t>&gt;&gt; Retired ;  &gt; Less than 3 months in last job ;  Persons ;</t>
  </si>
  <si>
    <t>&gt;&gt; Retired ;  &gt; Less than 3 months in last job ;  &gt; Males ;</t>
  </si>
  <si>
    <t>&gt;&gt; Retired ;  &gt; Less than 3 months in last job ;  &gt; Females ;</t>
  </si>
  <si>
    <t>&gt;&gt; Retired ;  &gt; 3-6 months in last job ;  Persons ;</t>
  </si>
  <si>
    <t>&gt;&gt; Retired ;  &gt; 3-6 months in last job ;  &gt; Males ;</t>
  </si>
  <si>
    <t>&gt;&gt; Retired ;  &gt; 3-6 months in last job ;  &gt; Females ;</t>
  </si>
  <si>
    <t>&gt;&gt; Retired ;  &gt; 6-12 months in last job ;  Persons ;</t>
  </si>
  <si>
    <t>&gt;&gt; Retired ;  &gt; 6-12 months in last job ;  &gt; Males ;</t>
  </si>
  <si>
    <t>&gt;&gt; Retired ;  &gt; 6-12 months in last job ;  &gt; Females ;</t>
  </si>
  <si>
    <t>&gt;&gt; Retired ;  1 year or more in last job ;  Persons ;</t>
  </si>
  <si>
    <t>&gt;&gt; Retired ;  1 year or more in last job ;  &gt; Males ;</t>
  </si>
  <si>
    <t>&gt;&gt; Retired ;  1 year or more in last job ;  &gt; Females ;</t>
  </si>
  <si>
    <t>&gt;&gt; Retired ;  &gt; 1-2 years in last job ;  Persons ;</t>
  </si>
  <si>
    <t>&gt;&gt; Retired ;  &gt; 1-2 years in last job ;  &gt; Males ;</t>
  </si>
  <si>
    <t>&gt;&gt; Retired ;  &gt; 1-2 years in last job ;  &gt; Females ;</t>
  </si>
  <si>
    <t>&gt;&gt; Retired ;  &gt; 3-4 years in last job ;  Persons ;</t>
  </si>
  <si>
    <t>&gt;&gt; Retired ;  &gt; 3-4 years in last job ;  &gt; Males ;</t>
  </si>
  <si>
    <t>&gt;&gt; Retired ;  &gt; 3-4 years in last job ;  &gt; Females ;</t>
  </si>
  <si>
    <t>&gt;&gt; Retired ;  &gt; 5-9 years in last job ;  Persons ;</t>
  </si>
  <si>
    <t>&gt;&gt; Retired ;  &gt; 5-9 years in last job ;  &gt; Males ;</t>
  </si>
  <si>
    <t>&gt;&gt; Retired ;  &gt; 5-9 years in last job ;  &gt; Females ;</t>
  </si>
  <si>
    <t>&gt;&gt; Retired ;  &gt; 10-19 years in last job ;  Persons ;</t>
  </si>
  <si>
    <t>&gt;&gt; Retired ;  &gt; 10-19 years in last job ;  &gt; Males ;</t>
  </si>
  <si>
    <t>&gt;&gt; Retired ;  &gt; 10-19 years in last job ;  &gt; Females ;</t>
  </si>
  <si>
    <t>&gt;&gt; Retired ;  &gt; 20 years or more in last job ;  Persons ;</t>
  </si>
  <si>
    <t>&gt;&gt; Retired ;  &gt; 20 years or more in last job ;  &gt; Males ;</t>
  </si>
  <si>
    <t>&gt;&gt; Retired ;  &gt; 20 years or more in last job ;  &gt; Females ;</t>
  </si>
  <si>
    <t>&gt;&gt; Family reasons ;  Persons ;</t>
  </si>
  <si>
    <t>&gt;&gt; Family reasons ;  &gt; Males ;</t>
  </si>
  <si>
    <t>&gt;&gt; Family reasons ;  &gt; Females ;</t>
  </si>
  <si>
    <t>&gt;&gt; Family reasons ;  Less than 1 year in last job ;  Persons ;</t>
  </si>
  <si>
    <t>&gt;&gt; Family reasons ;  Less than 1 year in last job ;  &gt; Males ;</t>
  </si>
  <si>
    <t>&gt;&gt; Family reasons ;  Less than 1 year in last job ;  &gt; Females ;</t>
  </si>
  <si>
    <t>&gt;&gt; Family reasons ;  &gt; Less than 3 months in last job ;  Persons ;</t>
  </si>
  <si>
    <t>&gt;&gt; Family reasons ;  &gt; Less than 3 months in last job ;  &gt; Males ;</t>
  </si>
  <si>
    <t>&gt;&gt; Family reasons ;  &gt; Less than 3 months in last job ;  &gt; Females ;</t>
  </si>
  <si>
    <t>&gt;&gt; Family reasons ;  &gt; 3-6 months in last job ;  Persons ;</t>
  </si>
  <si>
    <t>&gt;&gt; Family reasons ;  &gt; 3-6 months in last job ;  &gt; Males ;</t>
  </si>
  <si>
    <t>&gt;&gt; Family reasons ;  &gt; 3-6 months in last job ;  &gt; Females ;</t>
  </si>
  <si>
    <t>&gt;&gt; Family reasons ;  &gt; 6-12 months in last job ;  Persons ;</t>
  </si>
  <si>
    <t>&gt;&gt; Family reasons ;  &gt; 6-12 months in last job ;  &gt; Males ;</t>
  </si>
  <si>
    <t>&gt;&gt; Family reasons ;  &gt; 6-12 months in last job ;  &gt; Females ;</t>
  </si>
  <si>
    <t>&gt;&gt; Family reasons ;  1 year or more in last job ;  Persons ;</t>
  </si>
  <si>
    <t>&gt;&gt; Family reasons ;  1 year or more in last job ;  &gt; Males ;</t>
  </si>
  <si>
    <t>&gt;&gt; Family reasons ;  1 year or more in last job ;  &gt; Females ;</t>
  </si>
  <si>
    <t>&gt;&gt; Family reasons ;  &gt; 1-2 years in last job ;  Persons ;</t>
  </si>
  <si>
    <t>&gt;&gt; Family reasons ;  &gt; 1-2 years in last job ;  &gt; Males ;</t>
  </si>
  <si>
    <t>&gt;&gt; Family reasons ;  &gt; 1-2 years in last job ;  &gt; Females ;</t>
  </si>
  <si>
    <t>&gt;&gt; Family reasons ;  &gt; 3-4 years in last job ;  Persons ;</t>
  </si>
  <si>
    <t>&gt;&gt; Family reasons ;  &gt; 3-4 years in last job ;  &gt; Males ;</t>
  </si>
  <si>
    <t>&gt;&gt; Family reasons ;  &gt; 3-4 years in last job ;  &gt; Females ;</t>
  </si>
  <si>
    <t>&gt;&gt; Family reasons ;  &gt; 5-9 years in last job ;  Persons ;</t>
  </si>
  <si>
    <t>&gt;&gt; Family reasons ;  &gt; 5-9 years in last job ;  &gt; Males ;</t>
  </si>
  <si>
    <t>&gt;&gt; Family reasons ;  &gt; 5-9 years in last job ;  &gt; Females ;</t>
  </si>
  <si>
    <t>&gt;&gt; Family reasons ;  &gt; 10-19 years in last job ;  Persons ;</t>
  </si>
  <si>
    <t>&gt;&gt; Family reasons ;  &gt; 10-19 years in last job ;  &gt; Males ;</t>
  </si>
  <si>
    <t>&gt;&gt; Family reasons ;  &gt; 10-19 years in last job ;  &gt; Females ;</t>
  </si>
  <si>
    <t>&gt;&gt; Family reasons ;  &gt; 20 years or more in last job ;  Persons ;</t>
  </si>
  <si>
    <t>&gt;&gt; Family reasons ;  &gt; 20 years or more in last job ;  &gt; Males ;</t>
  </si>
  <si>
    <t>&gt;&gt; Family reasons ;  &gt; 20 years or more in last job ;  &gt; Females ;</t>
  </si>
  <si>
    <t>&gt;&gt; To start own or new business ;  Persons ;</t>
  </si>
  <si>
    <t>&gt;&gt; To start own or new business ;  &gt; Males ;</t>
  </si>
  <si>
    <t>&gt;&gt; To start own or new business ;  &gt; Females ;</t>
  </si>
  <si>
    <t>&gt;&gt; To start own or new business ;  Less than 1 year in last job ;  Persons ;</t>
  </si>
  <si>
    <t>&gt;&gt; To start own or new business ;  Less than 1 year in last job ;  &gt; Males ;</t>
  </si>
  <si>
    <t>&gt;&gt; To start own or new business ;  Less than 1 year in last job ;  &gt; Females ;</t>
  </si>
  <si>
    <t>&gt;&gt; To start own or new business ;  &gt; Less than 3 months in last job ;  Persons ;</t>
  </si>
  <si>
    <t>&gt;&gt; To start own or new business ;  &gt; Less than 3 months in last job ;  &gt; Males ;</t>
  </si>
  <si>
    <t>&gt;&gt; To start own or new business ;  &gt; Less than 3 months in last job ;  &gt; Females ;</t>
  </si>
  <si>
    <t>&gt;&gt; To start own or new business ;  &gt; 3-6 months in last job ;  Persons ;</t>
  </si>
  <si>
    <t>&gt;&gt; To start own or new business ;  &gt; 3-6 months in last job ;  &gt; Males ;</t>
  </si>
  <si>
    <t>&gt;&gt; To start own or new business ;  &gt; 3-6 months in last job ;  &gt; Females ;</t>
  </si>
  <si>
    <t>&gt;&gt; To start own or new business ;  &gt; 6-12 months in last job ;  Persons ;</t>
  </si>
  <si>
    <t>&gt;&gt; To start own or new business ;  &gt; 6-12 months in last job ;  &gt; Males ;</t>
  </si>
  <si>
    <t>&gt;&gt; To start own or new business ;  &gt; 6-12 months in last job ;  &gt; Females ;</t>
  </si>
  <si>
    <t>&gt;&gt; To start own or new business ;  1 year or more in last job ;  Persons ;</t>
  </si>
  <si>
    <t>&gt;&gt; To start own or new business ;  1 year or more in last job ;  &gt; Males ;</t>
  </si>
  <si>
    <t>&gt;&gt; To start own or new business ;  1 year or more in last job ;  &gt; Females ;</t>
  </si>
  <si>
    <t>&gt;&gt; To start own or new business ;  &gt; 1-2 years in last job ;  Persons ;</t>
  </si>
  <si>
    <t>&gt;&gt; To start own or new business ;  &gt; 1-2 years in last job ;  &gt; Males ;</t>
  </si>
  <si>
    <t>&gt;&gt; To start own or new business ;  &gt; 1-2 years in last job ;  &gt; Females ;</t>
  </si>
  <si>
    <t>&gt;&gt; To start own or new business ;  &gt; 3-4 years in last job ;  Persons ;</t>
  </si>
  <si>
    <t>&gt;&gt; To start own or new business ;  &gt; 3-4 years in last job ;  &gt; Males ;</t>
  </si>
  <si>
    <t>&gt;&gt; To start own or new business ;  &gt; 3-4 years in last job ;  &gt; Females ;</t>
  </si>
  <si>
    <t>&gt;&gt; To start own or new business ;  &gt; 5-9 years in last job ;  Persons ;</t>
  </si>
  <si>
    <t>&gt;&gt; To start own or new business ;  &gt; 5-9 years in last job ;  &gt; Males ;</t>
  </si>
  <si>
    <t>&gt;&gt; To start own or new business ;  &gt; 5-9 years in last job ;  &gt; Females ;</t>
  </si>
  <si>
    <t>&gt;&gt; To start own or new business ;  &gt; 10-19 years in last job ;  Persons ;</t>
  </si>
  <si>
    <t>&gt;&gt; To start own or new business ;  &gt; 10-19 years in last job ;  &gt; Males ;</t>
  </si>
  <si>
    <t>&gt;&gt; To start own or new business ;  &gt; 10-19 years in last job ;  &gt; Females ;</t>
  </si>
  <si>
    <t>&gt;&gt; To start own or new business ;  &gt; 20 years or more in last job ;  Persons ;</t>
  </si>
  <si>
    <t>&gt;&gt; To start own or new business ;  &gt; 20 years or more in last job ;  &gt; Males ;</t>
  </si>
  <si>
    <t>&gt;&gt; To start own or new business ;  &gt; 20 years or more in last job ;  &gt; Females ;</t>
  </si>
  <si>
    <t>&gt; Left or lost job for other reasons ;  Persons ;</t>
  </si>
  <si>
    <t>&gt; Left or lost job for other reasons ;  &gt; Males ;</t>
  </si>
  <si>
    <t>&gt; Left or lost job for other reasons ;  &gt; Females ;</t>
  </si>
  <si>
    <t>&gt; Left or lost job for other reasons ;  Less than 1 year in last job ;  Persons ;</t>
  </si>
  <si>
    <t>&gt; Left or lost job for other reasons ;  Less than 1 year in last job ;  &gt; Males ;</t>
  </si>
  <si>
    <t>&gt; Left or lost job for other reasons ;  Less than 1 year in last job ;  &gt; Females ;</t>
  </si>
  <si>
    <t>&gt; Left or lost job for other reasons ;  &gt; Less than 3 months in last job ;  Persons ;</t>
  </si>
  <si>
    <t>&gt; Left or lost job for other reasons ;  &gt; Less than 3 months in last job ;  &gt; Males ;</t>
  </si>
  <si>
    <t>&gt; Left or lost job for other reasons ;  &gt; Less than 3 months in last job ;  &gt; Females ;</t>
  </si>
  <si>
    <t>&gt; Left or lost job for other reasons ;  &gt; 3-6 months in last job ;  Persons ;</t>
  </si>
  <si>
    <t>&gt; Left or lost job for other reasons ;  &gt; 3-6 months in last job ;  &gt; Males ;</t>
  </si>
  <si>
    <t>&gt; Left or lost job for other reasons ;  &gt; 3-6 months in last job ;  &gt; Females ;</t>
  </si>
  <si>
    <t>&gt; Left or lost job for other reasons ;  &gt; 6-12 months in last job ;  Persons ;</t>
  </si>
  <si>
    <t>&gt; Left or lost job for other reasons ;  &gt; 6-12 months in last job ;  &gt; Males ;</t>
  </si>
  <si>
    <t>&gt; Left or lost job for other reasons ;  &gt; 6-12 months in last job ;  &gt; Females ;</t>
  </si>
  <si>
    <t>&gt; Left or lost job for other reasons ;  1 year or more in last job ;  Persons ;</t>
  </si>
  <si>
    <t>&gt; Left or lost job for other reasons ;  1 year or more in last job ;  &gt; Males ;</t>
  </si>
  <si>
    <t>&gt; Left or lost job for other reasons ;  1 year or more in last job ;  &gt; Females ;</t>
  </si>
  <si>
    <t>&gt; Left or lost job for other reasons ;  &gt; 1-2 years in last job ;  Persons ;</t>
  </si>
  <si>
    <t>&gt; Left or lost job for other reasons ;  &gt; 1-2 years in last job ;  &gt; Males ;</t>
  </si>
  <si>
    <t>&gt; Left or lost job for other reasons ;  &gt; 1-2 years in last job ;  &gt; Females ;</t>
  </si>
  <si>
    <t>&gt; Left or lost job for other reasons ;  &gt; 3-4 years in last job ;  Persons ;</t>
  </si>
  <si>
    <t>&gt; Left or lost job for other reasons ;  &gt; 3-4 years in last job ;  &gt; Males ;</t>
  </si>
  <si>
    <t>&gt; Left or lost job for other reasons ;  &gt; 3-4 years in last job ;  &gt; Females ;</t>
  </si>
  <si>
    <t>&gt; Left or lost job for other reasons ;  &gt; 5-9 years in last job ;  Persons ;</t>
  </si>
  <si>
    <t>&gt; Left or lost job for other reasons ;  &gt; 5-9 years in last job ;  &gt; Males ;</t>
  </si>
  <si>
    <t>&gt; Left or lost job for other reasons ;  &gt; 5-9 years in last job ;  &gt; Females ;</t>
  </si>
  <si>
    <t>&gt; Left or lost job for other reasons ;  &gt; 10-19 years in last job ;  Persons ;</t>
  </si>
  <si>
    <t>&gt; Left or lost job for other reasons ;  &gt; 10-19 years in last job ;  &gt; Males ;</t>
  </si>
  <si>
    <t>&gt; Left or lost job for other reasons ;  &gt; 10-19 years in last job ;  &gt; Females ;</t>
  </si>
  <si>
    <t>&gt; Left or lost job for other reasons ;  &gt; 20 years or more in last job ;  Persons ;</t>
  </si>
  <si>
    <t>&gt; Left or lost job for other reasons ;  &gt; 20 years or more in last job ;  &gt; Males ;</t>
  </si>
  <si>
    <t>&gt; Left or lost job for other reasons ;  &gt; 20 years or more in last job ;  &gt; Females ;</t>
  </si>
  <si>
    <t>15-64 years ;  Left or lost a job last year ;  Persons ;</t>
  </si>
  <si>
    <t>15-64 years ;  Left or lost a job last year ;  &gt; Males ;</t>
  </si>
  <si>
    <t>15-64 years ;  Left or lost a job last year ;  &gt; Females ;</t>
  </si>
  <si>
    <t>15-64 years ;  Left or lost a job last year ;  Less than 1 year in last job ;  Persons ;</t>
  </si>
  <si>
    <t>15-64 years ;  Left or lost a job last year ;  Less than 1 year in last job ;  &gt; Males ;</t>
  </si>
  <si>
    <t>15-64 years ;  Left or lost a job last year ;  Less than 1 year in last job ;  &gt; Females ;</t>
  </si>
  <si>
    <t>15-64 years ;  Left or lost a job last year ;  &gt; Less than 3 months in last job ;  Persons ;</t>
  </si>
  <si>
    <t>15-64 years ;  Left or lost a job last year ;  &gt; Less than 3 months in last job ;  &gt; Males ;</t>
  </si>
  <si>
    <t>15-64 years ;  Left or lost a job last year ;  &gt; Less than 3 months in last job ;  &gt; Females ;</t>
  </si>
  <si>
    <t>15-64 years ;  Left or lost a job last year ;  &gt; 3-6 months in last job ;  Persons ;</t>
  </si>
  <si>
    <t>15-64 years ;  Left or lost a job last year ;  &gt; 3-6 months in last job ;  &gt; Males ;</t>
  </si>
  <si>
    <t>15-64 years ;  Left or lost a job last year ;  &gt; 3-6 months in last job ;  &gt; Females ;</t>
  </si>
  <si>
    <t>15-64 years ;  Left or lost a job last year ;  &gt; 6-12 months in last job ;  Persons ;</t>
  </si>
  <si>
    <t>15-64 years ;  Left or lost a job last year ;  &gt; 6-12 months in last job ;  &gt; Males ;</t>
  </si>
  <si>
    <t>15-64 years ;  Left or lost a job last year ;  &gt; 6-12 months in last job ;  &gt; Females ;</t>
  </si>
  <si>
    <t>15-64 years ;  Left or lost a job last year ;  1 year or more in last job ;  Persons ;</t>
  </si>
  <si>
    <t>15-64 years ;  Left or lost a job last year ;  1 year or more in last job ;  &gt; Males ;</t>
  </si>
  <si>
    <t>15-64 years ;  Left or lost a job last year ;  1 year or more in last job ;  &gt; Females ;</t>
  </si>
  <si>
    <t>15-64 years ;  Left or lost a job last year ;  &gt; 1-2 years in last job ;  Persons ;</t>
  </si>
  <si>
    <t>15-64 years ;  Left or lost a job last year ;  &gt; 1-2 years in last job ;  &gt; Males ;</t>
  </si>
  <si>
    <t>15-64 years ;  Left or lost a job last year ;  &gt; 1-2 years in last job ;  &gt; Females ;</t>
  </si>
  <si>
    <t>15-64 years ;  Left or lost a job last year ;  &gt; 3-4 years in last job ;  Persons ;</t>
  </si>
  <si>
    <t>15-64 years ;  Left or lost a job last year ;  &gt; 3-4 years in last job ;  &gt; Males ;</t>
  </si>
  <si>
    <t>15-64 years ;  Left or lost a job last year ;  &gt; 3-4 years in last job ;  &gt; Females ;</t>
  </si>
  <si>
    <t>15-64 years ;  Left or lost a job last year ;  &gt; 5-9 years in last job ;  Persons ;</t>
  </si>
  <si>
    <t>15-64 years ;  Left or lost a job last year ;  &gt; 5-9 years in last job ;  &gt; Males ;</t>
  </si>
  <si>
    <t>15-64 years ;  Left or lost a job last year ;  &gt; 5-9 years in last job ;  &gt; Females ;</t>
  </si>
  <si>
    <t>15-64 years ;  Left or lost a job last year ;  &gt; 10-19 years in last job ;  Persons ;</t>
  </si>
  <si>
    <t>15-64 years ;  Left or lost a job last year ;  &gt; 10-19 years in last job ;  &gt; Males ;</t>
  </si>
  <si>
    <t>15-64 years ;  Left or lost a job last year ;  &gt; 10-19 years in last job ;  &gt; Females ;</t>
  </si>
  <si>
    <t>15-64 years ;  Left or lost a job last year ;  &gt; 20 years or more in last job ;  Persons ;</t>
  </si>
  <si>
    <t>15-64 years ;  Left or lost a job last year ;  &gt; 20 years or more in last job ;  &gt; Males ;</t>
  </si>
  <si>
    <t>15-64 years ;  Left or lost a job last year ;  &gt; 20 years or more in last job ;  &gt; Females ;</t>
  </si>
  <si>
    <t>15-64 years ;  &gt; Involuntary reasons (lost job) ;  Persons ;</t>
  </si>
  <si>
    <t>15-64 years ;  &gt; Involuntary reasons (lost job) ;  &gt; Males ;</t>
  </si>
  <si>
    <t>15-64 years ;  &gt; Involuntary reasons (lost job) ;  &gt; Females ;</t>
  </si>
  <si>
    <t>15-64 years ;  &gt; Involuntary reasons (lost job) ;  Less than 1 year in last job ;  Persons ;</t>
  </si>
  <si>
    <t>15-64 years ;  &gt; Involuntary reasons (lost job) ;  Less than 1 year in last job ;  &gt; Males ;</t>
  </si>
  <si>
    <t>A125910930C</t>
  </si>
  <si>
    <t>A125877666A</t>
  </si>
  <si>
    <t>A125844458V</t>
  </si>
  <si>
    <t>A125910986R</t>
  </si>
  <si>
    <t>A125877722J</t>
  </si>
  <si>
    <t>A125844234J</t>
  </si>
  <si>
    <t>A125910762C</t>
  </si>
  <si>
    <t>A125877498A</t>
  </si>
  <si>
    <t>A125844738L</t>
  </si>
  <si>
    <t>A125911266K</t>
  </si>
  <si>
    <t>A125878002C</t>
  </si>
  <si>
    <t>A125844514A</t>
  </si>
  <si>
    <t>A125911042X</t>
  </si>
  <si>
    <t>A125877778V</t>
  </si>
  <si>
    <t>A125844774W</t>
  </si>
  <si>
    <t>A125911302J</t>
  </si>
  <si>
    <t>A125878038F</t>
  </si>
  <si>
    <t>A125844550K</t>
  </si>
  <si>
    <t>A125911078A</t>
  </si>
  <si>
    <t>A125877814T</t>
  </si>
  <si>
    <t>A125844270T</t>
  </si>
  <si>
    <t>A125910798F</t>
  </si>
  <si>
    <t>A125877534X</t>
  </si>
  <si>
    <t>A125844606K</t>
  </si>
  <si>
    <t>A125911134J</t>
  </si>
  <si>
    <t>A125877870K</t>
  </si>
  <si>
    <t>A125844662C</t>
  </si>
  <si>
    <t>A125911190A</t>
  </si>
  <si>
    <t>A125877926K</t>
  </si>
  <si>
    <t>A125844326T</t>
  </si>
  <si>
    <t>A125910854L</t>
  </si>
  <si>
    <t>A125877590T</t>
  </si>
  <si>
    <t>A125844382K</t>
  </si>
  <si>
    <t>A125910910V</t>
  </si>
  <si>
    <t>A125877646T</t>
  </si>
  <si>
    <t>A125844438K</t>
  </si>
  <si>
    <t>A125910966F</t>
  </si>
  <si>
    <t>A125877702X</t>
  </si>
  <si>
    <t>A125844214X</t>
  </si>
  <si>
    <t>A125910742V</t>
  </si>
  <si>
    <t>A125877478T</t>
  </si>
  <si>
    <t>A125844718C</t>
  </si>
  <si>
    <t>A125911246A</t>
  </si>
  <si>
    <t>A125877982C</t>
  </si>
  <si>
    <t>A125844494C</t>
  </si>
  <si>
    <t>A125911022R</t>
  </si>
  <si>
    <t>A125877758K</t>
  </si>
  <si>
    <t>A125844798R</t>
  </si>
  <si>
    <t>A125911326A</t>
  </si>
  <si>
    <t>A125878062F</t>
  </si>
  <si>
    <t>A125844574C</t>
  </si>
  <si>
    <t>A125911102R</t>
  </si>
  <si>
    <t>A125877838K</t>
  </si>
  <si>
    <t>A125844294K</t>
  </si>
  <si>
    <t>A125910822V</t>
  </si>
  <si>
    <t>A125877558T</t>
  </si>
  <si>
    <t>A125844630K</t>
  </si>
  <si>
    <t>A125911158A</t>
  </si>
  <si>
    <t>A125877894C</t>
  </si>
  <si>
    <t>A125844686W</t>
  </si>
  <si>
    <t>A125911214J</t>
  </si>
  <si>
    <t>A125877950K</t>
  </si>
  <si>
    <t>A125844350T</t>
  </si>
  <si>
    <t>A125910878F</t>
  </si>
  <si>
    <t>A125877614X</t>
  </si>
  <si>
    <t>A125844406T</t>
  </si>
  <si>
    <t>A125910934L</t>
  </si>
  <si>
    <t>A125877670T</t>
  </si>
  <si>
    <t>A125844462K</t>
  </si>
  <si>
    <t>A125910990F</t>
  </si>
  <si>
    <t>A125877726T</t>
  </si>
  <si>
    <t>A125844238T</t>
  </si>
  <si>
    <t>A125910766L</t>
  </si>
  <si>
    <t>A125877502F</t>
  </si>
  <si>
    <t>A125844742C</t>
  </si>
  <si>
    <t>A125911270A</t>
  </si>
  <si>
    <t>A125878006L</t>
  </si>
  <si>
    <t>A125844518K</t>
  </si>
  <si>
    <t>A125911046J</t>
  </si>
  <si>
    <t>A125877782K</t>
  </si>
  <si>
    <t>A125844802V</t>
  </si>
  <si>
    <t>A125911330T</t>
  </si>
  <si>
    <t>A125878066R</t>
  </si>
  <si>
    <t>A125844578L</t>
  </si>
  <si>
    <t>A125911106X</t>
  </si>
  <si>
    <t>A125877842A</t>
  </si>
  <si>
    <t>A125844298V</t>
  </si>
  <si>
    <t>A125910826C</t>
  </si>
  <si>
    <t>A125877562J</t>
  </si>
  <si>
    <t>A125844634V</t>
  </si>
  <si>
    <t>A125911162T</t>
  </si>
  <si>
    <t>A125877898L</t>
  </si>
  <si>
    <t>A125844690L</t>
  </si>
  <si>
    <t>A125911218T</t>
  </si>
  <si>
    <t>A125877954V</t>
  </si>
  <si>
    <t>A125844354A</t>
  </si>
  <si>
    <t>A125910882W</t>
  </si>
  <si>
    <t>A125877618J</t>
  </si>
  <si>
    <t>A125844410J</t>
  </si>
  <si>
    <t>A125910938W</t>
  </si>
  <si>
    <t>A125877674A</t>
  </si>
  <si>
    <t>A125844466V</t>
  </si>
  <si>
    <t>A125910994R</t>
  </si>
  <si>
    <t>A125877730J</t>
  </si>
  <si>
    <t>A125844242J</t>
  </si>
  <si>
    <t>A125910770C</t>
  </si>
  <si>
    <t>A125877506R</t>
  </si>
  <si>
    <t>A125844746L</t>
  </si>
  <si>
    <t>A125911274K</t>
  </si>
  <si>
    <t>A125878010C</t>
  </si>
  <si>
    <t>A125844522A</t>
  </si>
  <si>
    <t>A125911050X</t>
  </si>
  <si>
    <t>A125877786V</t>
  </si>
  <si>
    <t>A125844778F</t>
  </si>
  <si>
    <t>A125911306T</t>
  </si>
  <si>
    <t>A125878042W</t>
  </si>
  <si>
    <t>A125844554V</t>
  </si>
  <si>
    <t>A125911082T</t>
  </si>
  <si>
    <t>A125877818A</t>
  </si>
  <si>
    <t>A125844274A</t>
  </si>
  <si>
    <t>A125910802K</t>
  </si>
  <si>
    <t>A125877538J</t>
  </si>
  <si>
    <t>A125844610A</t>
  </si>
  <si>
    <t>A125911138T</t>
  </si>
  <si>
    <t>A125877874V</t>
  </si>
  <si>
    <t>A125844666L</t>
  </si>
  <si>
    <t>A125911194K</t>
  </si>
  <si>
    <t>A125877930A</t>
  </si>
  <si>
    <t>A125844330J</t>
  </si>
  <si>
    <t>A125910858W</t>
  </si>
  <si>
    <t>A125877594A</t>
  </si>
  <si>
    <t>A125844386V</t>
  </si>
  <si>
    <t>A125910914C</t>
  </si>
  <si>
    <t>A125877650J</t>
  </si>
  <si>
    <t>A125844442A</t>
  </si>
  <si>
    <t>A125910970W</t>
  </si>
  <si>
    <t>A125877706J</t>
  </si>
  <si>
    <t>A125844218J</t>
  </si>
  <si>
    <t>A125910746C</t>
  </si>
  <si>
    <t>A125877482J</t>
  </si>
  <si>
    <t>A125844722V</t>
  </si>
  <si>
    <t>A125911250T</t>
  </si>
  <si>
    <t>A125877986L</t>
  </si>
  <si>
    <t>A125844498L</t>
  </si>
  <si>
    <t>A125911026X</t>
  </si>
  <si>
    <t>A125877762A</t>
  </si>
  <si>
    <t>A125844782W</t>
  </si>
  <si>
    <t>A125911310J</t>
  </si>
  <si>
    <t>A125878046F</t>
  </si>
  <si>
    <t>A125844558C</t>
  </si>
  <si>
    <t>A125911086A</t>
  </si>
  <si>
    <t>A125877822T</t>
  </si>
  <si>
    <t>A125844278K</t>
  </si>
  <si>
    <t>A125910806V</t>
  </si>
  <si>
    <t>A125877542X</t>
  </si>
  <si>
    <t>A125844614K</t>
  </si>
  <si>
    <t>A125911142J</t>
  </si>
  <si>
    <t>A125877878C</t>
  </si>
  <si>
    <t>A125844670C</t>
  </si>
  <si>
    <t>A125911198V</t>
  </si>
  <si>
    <t>A125877934K</t>
  </si>
  <si>
    <t>A125844334T</t>
  </si>
  <si>
    <t>A125910862L</t>
  </si>
  <si>
    <t>A125877598K</t>
  </si>
  <si>
    <t>A125844390K</t>
  </si>
  <si>
    <t>A125910918L</t>
  </si>
  <si>
    <t>A125877654T</t>
  </si>
  <si>
    <t>A125844446K</t>
  </si>
  <si>
    <t>A125910974F</t>
  </si>
  <si>
    <t>A125877710X</t>
  </si>
  <si>
    <t>A125844222X</t>
  </si>
  <si>
    <t>A125910750V</t>
  </si>
  <si>
    <t>A125877486T</t>
  </si>
  <si>
    <t>A125844726C</t>
  </si>
  <si>
    <t>A125911254A</t>
  </si>
  <si>
    <t>A125877990C</t>
  </si>
  <si>
    <t>A125844502T</t>
  </si>
  <si>
    <t>A125911030R</t>
  </si>
  <si>
    <t>A125877766K</t>
  </si>
  <si>
    <t>A125844786F</t>
  </si>
  <si>
    <t>A125911314T</t>
  </si>
  <si>
    <t>A125878050W</t>
  </si>
  <si>
    <t>A125844562V</t>
  </si>
  <si>
    <t>A125911090T</t>
  </si>
  <si>
    <t>A125877826A</t>
  </si>
  <si>
    <t>A125844282A</t>
  </si>
  <si>
    <t>A125910810K</t>
  </si>
  <si>
    <t>A125877546J</t>
  </si>
  <si>
    <t>A125844618V</t>
  </si>
  <si>
    <t>A125911146T</t>
  </si>
  <si>
    <t>A125877882V</t>
  </si>
  <si>
    <t>A125844674L</t>
  </si>
  <si>
    <t>A125911202X</t>
  </si>
  <si>
    <t>A125877938V</t>
  </si>
  <si>
    <t>A125844338A</t>
  </si>
  <si>
    <t>A125910866W</t>
  </si>
  <si>
    <t>A125877602R</t>
  </si>
  <si>
    <t>A125844394V</t>
  </si>
  <si>
    <t>A125910922C</t>
  </si>
  <si>
    <t>A125877658A</t>
  </si>
  <si>
    <t>A125844450A</t>
  </si>
  <si>
    <t>A125910978R</t>
  </si>
  <si>
    <t>A125877714J</t>
  </si>
  <si>
    <t>A125844226J</t>
  </si>
  <si>
    <t>A125910754C</t>
  </si>
  <si>
    <t>A125877490J</t>
  </si>
  <si>
    <t>A125844730V</t>
  </si>
  <si>
    <t>A125911258K</t>
  </si>
  <si>
    <t>A125877994L</t>
  </si>
  <si>
    <t>A125844506A</t>
  </si>
  <si>
    <t>A125911034X</t>
  </si>
  <si>
    <t>A125877770A</t>
  </si>
  <si>
    <t>A125861394L</t>
  </si>
  <si>
    <t>A125927922T</t>
  </si>
  <si>
    <t>A125894658V</t>
  </si>
  <si>
    <t>A125861170A</t>
  </si>
  <si>
    <t>A125927698K</t>
  </si>
  <si>
    <t>A125894434J</t>
  </si>
  <si>
    <t>A125860890F</t>
  </si>
  <si>
    <t>A125927418F</t>
  </si>
  <si>
    <t>A125894154R</t>
  </si>
  <si>
    <t>A125861226A</t>
  </si>
  <si>
    <t>A125927754T</t>
  </si>
  <si>
    <t>A125894490A</t>
  </si>
  <si>
    <t>A125861282V</t>
  </si>
  <si>
    <t>A125927810X</t>
  </si>
  <si>
    <t>A125894546A</t>
  </si>
  <si>
    <t>A125860946F</t>
  </si>
  <si>
    <t>A125927474X</t>
  </si>
  <si>
    <t>A125894210W</t>
  </si>
  <si>
    <t>A125861002R</t>
  </si>
  <si>
    <t>A125927530F</t>
  </si>
  <si>
    <t>A125894266J</t>
  </si>
  <si>
    <t>A125861058A</t>
  </si>
  <si>
    <t>A125927586T</t>
  </si>
  <si>
    <t>A125894322R</t>
  </si>
  <si>
    <t>A125860834L</t>
  </si>
  <si>
    <t>A125927362F</t>
  </si>
  <si>
    <t>A125894098J</t>
  </si>
  <si>
    <t>A125861338V</t>
  </si>
  <si>
    <t>A125927866K</t>
  </si>
  <si>
    <t>A125894602J</t>
  </si>
  <si>
    <t>A125861114J</t>
  </si>
  <si>
    <t>A125927642X</t>
  </si>
  <si>
    <t>A125894378A</t>
  </si>
  <si>
    <t>A125861390C</t>
  </si>
  <si>
    <t>A125927918A</t>
  </si>
  <si>
    <t>A125894654K</t>
  </si>
  <si>
    <t>A125861166K</t>
  </si>
  <si>
    <t>A125927694A</t>
  </si>
  <si>
    <t>15-64 years ;  &gt; Involuntary reasons (lost job) ;  Less than 1 year in last job ;  &gt; Females ;</t>
  </si>
  <si>
    <t>15-64 years ;  &gt; Involuntary reasons (lost job) ;  &gt; Less than 3 months in last job ;  Persons ;</t>
  </si>
  <si>
    <t>15-64 years ;  &gt; Involuntary reasons (lost job) ;  &gt; Less than 3 months in last job ;  &gt; Males ;</t>
  </si>
  <si>
    <t>15-64 years ;  &gt; Involuntary reasons (lost job) ;  &gt; Less than 3 months in last job ;  &gt; Females ;</t>
  </si>
  <si>
    <t>15-64 years ;  &gt; Involuntary reasons (lost job) ;  &gt; 3-6 months in last job ;  Persons ;</t>
  </si>
  <si>
    <t>15-64 years ;  &gt; Involuntary reasons (lost job) ;  &gt; 3-6 months in last job ;  &gt; Males ;</t>
  </si>
  <si>
    <t>15-64 years ;  &gt; Involuntary reasons (lost job) ;  &gt; 3-6 months in last job ;  &gt; Females ;</t>
  </si>
  <si>
    <t>15-64 years ;  &gt; Involuntary reasons (lost job) ;  &gt; 6-12 months in last job ;  Persons ;</t>
  </si>
  <si>
    <t>15-64 years ;  &gt; Involuntary reasons (lost job) ;  &gt; 6-12 months in last job ;  &gt; Males ;</t>
  </si>
  <si>
    <t>15-64 years ;  &gt; Involuntary reasons (lost job) ;  &gt; 6-12 months in last job ;  &gt; Females ;</t>
  </si>
  <si>
    <t>15-64 years ;  &gt; Involuntary reasons (lost job) ;  1 year or more in last job ;  Persons ;</t>
  </si>
  <si>
    <t>15-64 years ;  &gt; Involuntary reasons (lost job) ;  1 year or more in last job ;  &gt; Males ;</t>
  </si>
  <si>
    <t>15-64 years ;  &gt; Involuntary reasons (lost job) ;  1 year or more in last job ;  &gt; Females ;</t>
  </si>
  <si>
    <t>15-64 years ;  &gt; Involuntary reasons (lost job) ;  &gt; 1-2 years in last job ;  Persons ;</t>
  </si>
  <si>
    <t>15-64 years ;  &gt; Involuntary reasons (lost job) ;  &gt; 1-2 years in last job ;  &gt; Males ;</t>
  </si>
  <si>
    <t>15-64 years ;  &gt; Involuntary reasons (lost job) ;  &gt; 1-2 years in last job ;  &gt; Females ;</t>
  </si>
  <si>
    <t>15-64 years ;  &gt; Involuntary reasons (lost job) ;  &gt; 3-4 years in last job ;  Persons ;</t>
  </si>
  <si>
    <t>15-64 years ;  &gt; Involuntary reasons (lost job) ;  &gt; 3-4 years in last job ;  &gt; Males ;</t>
  </si>
  <si>
    <t>15-64 years ;  &gt; Involuntary reasons (lost job) ;  &gt; 3-4 years in last job ;  &gt; Females ;</t>
  </si>
  <si>
    <t>15-64 years ;  &gt; Involuntary reasons (lost job) ;  &gt; 5-9 years in last job ;  Persons ;</t>
  </si>
  <si>
    <t>15-64 years ;  &gt; Involuntary reasons (lost job) ;  &gt; 5-9 years in last job ;  &gt; Males ;</t>
  </si>
  <si>
    <t>15-64 years ;  &gt; Involuntary reasons (lost job) ;  &gt; 5-9 years in last job ;  &gt; Females ;</t>
  </si>
  <si>
    <t>15-64 years ;  &gt; Involuntary reasons (lost job) ;  &gt; 10-19 years in last job ;  Persons ;</t>
  </si>
  <si>
    <t>15-64 years ;  &gt; Involuntary reasons (lost job) ;  &gt; 10-19 years in last job ;  &gt; Males ;</t>
  </si>
  <si>
    <t>15-64 years ;  &gt; Involuntary reasons (lost job) ;  &gt; 10-19 years in last job ;  &gt; Females ;</t>
  </si>
  <si>
    <t>15-64 years ;  &gt; Involuntary reasons (lost job) ;  &gt; 20 years or more in last job ;  Persons ;</t>
  </si>
  <si>
    <t>15-64 years ;  &gt; Involuntary reasons (lost job) ;  &gt; 20 years or more in last job ;  &gt; Males ;</t>
  </si>
  <si>
    <t>15-64 years ;  &gt; Involuntary reasons (lost job) ;  &gt; 20 years or more in last job ;  &gt; Females ;</t>
  </si>
  <si>
    <t>15-64 years ;  &gt;&gt; Retrenched ;  Persons ;</t>
  </si>
  <si>
    <t>15-64 years ;  &gt;&gt; Retrenched ;  &gt; Males ;</t>
  </si>
  <si>
    <t>15-64 years ;  &gt;&gt; Retrenched ;  &gt; Females ;</t>
  </si>
  <si>
    <t>15-64 years ;  &gt;&gt; Retrenched ;  Less than 1 year in last job ;  Persons ;</t>
  </si>
  <si>
    <t>15-64 years ;  &gt;&gt; Retrenched ;  Less than 1 year in last job ;  &gt; Males ;</t>
  </si>
  <si>
    <t>15-64 years ;  &gt;&gt; Retrenched ;  Less than 1 year in last job ;  &gt; Females ;</t>
  </si>
  <si>
    <t>15-64 years ;  &gt;&gt; Retrenched ;  &gt; Less than 3 months in last job ;  Persons ;</t>
  </si>
  <si>
    <t>15-64 years ;  &gt;&gt; Retrenched ;  &gt; Less than 3 months in last job ;  &gt; Males ;</t>
  </si>
  <si>
    <t>15-64 years ;  &gt;&gt; Retrenched ;  &gt; Less than 3 months in last job ;  &gt; Females ;</t>
  </si>
  <si>
    <t>15-64 years ;  &gt;&gt; Retrenched ;  &gt; 3-6 months in last job ;  Persons ;</t>
  </si>
  <si>
    <t>15-64 years ;  &gt;&gt; Retrenched ;  &gt; 3-6 months in last job ;  &gt; Males ;</t>
  </si>
  <si>
    <t>15-64 years ;  &gt;&gt; Retrenched ;  &gt; 3-6 months in last job ;  &gt; Females ;</t>
  </si>
  <si>
    <t>15-64 years ;  &gt;&gt; Retrenched ;  &gt; 6-12 months in last job ;  Persons ;</t>
  </si>
  <si>
    <t>15-64 years ;  &gt;&gt; Retrenched ;  &gt; 6-12 months in last job ;  &gt; Males ;</t>
  </si>
  <si>
    <t>15-64 years ;  &gt;&gt; Retrenched ;  &gt; 6-12 months in last job ;  &gt; Females ;</t>
  </si>
  <si>
    <t>15-64 years ;  &gt;&gt; Retrenched ;  1 year or more in last job ;  Persons ;</t>
  </si>
  <si>
    <t>15-64 years ;  &gt;&gt; Retrenched ;  1 year or more in last job ;  &gt; Males ;</t>
  </si>
  <si>
    <t>15-64 years ;  &gt;&gt; Retrenched ;  1 year or more in last job ;  &gt; Females ;</t>
  </si>
  <si>
    <t>15-64 years ;  &gt;&gt; Retrenched ;  &gt; 1-2 years in last job ;  Persons ;</t>
  </si>
  <si>
    <t>15-64 years ;  &gt;&gt; Retrenched ;  &gt; 1-2 years in last job ;  &gt; Males ;</t>
  </si>
  <si>
    <t>15-64 years ;  &gt;&gt; Retrenched ;  &gt; 1-2 years in last job ;  &gt; Females ;</t>
  </si>
  <si>
    <t>15-64 years ;  &gt;&gt; Retrenched ;  &gt; 3-4 years in last job ;  Persons ;</t>
  </si>
  <si>
    <t>15-64 years ;  &gt;&gt; Retrenched ;  &gt; 3-4 years in last job ;  &gt; Males ;</t>
  </si>
  <si>
    <t>15-64 years ;  &gt;&gt; Retrenched ;  &gt; 3-4 years in last job ;  &gt; Females ;</t>
  </si>
  <si>
    <t>15-64 years ;  &gt;&gt; Retrenched ;  &gt; 5-9 years in last job ;  Persons ;</t>
  </si>
  <si>
    <t>15-64 years ;  &gt;&gt; Retrenched ;  &gt; 5-9 years in last job ;  &gt; Males ;</t>
  </si>
  <si>
    <t>15-64 years ;  &gt;&gt; Retrenched ;  &gt; 5-9 years in last job ;  &gt; Females ;</t>
  </si>
  <si>
    <t>15-64 years ;  &gt;&gt; Retrenched ;  &gt; 10-19 years in last job ;  Persons ;</t>
  </si>
  <si>
    <t>15-64 years ;  &gt;&gt; Retrenched ;  &gt; 10-19 years in last job ;  &gt; Males ;</t>
  </si>
  <si>
    <t>15-64 years ;  &gt;&gt; Retrenched ;  &gt; 10-19 years in last job ;  &gt; Females ;</t>
  </si>
  <si>
    <t>15-64 years ;  &gt;&gt; Retrenched ;  &gt; 20 years or more in last job ;  Persons ;</t>
  </si>
  <si>
    <t>15-64 years ;  &gt;&gt; Retrenched ;  &gt; 20 years or more in last job ;  &gt; Males ;</t>
  </si>
  <si>
    <t>15-64 years ;  &gt;&gt; Retrenched ;  &gt; 20 years or more in last job ;  &gt; Females ;</t>
  </si>
  <si>
    <t>15-64 years ;  &gt;&gt; Dismissed ;  Persons ;</t>
  </si>
  <si>
    <t>15-64 years ;  &gt;&gt; Dismissed ;  &gt; Males ;</t>
  </si>
  <si>
    <t>15-64 years ;  &gt;&gt; Dismissed ;  &gt; Females ;</t>
  </si>
  <si>
    <t>15-64 years ;  &gt;&gt; Dismissed ;  Less than 1 year in last job ;  Persons ;</t>
  </si>
  <si>
    <t>15-64 years ;  &gt;&gt; Dismissed ;  Less than 1 year in last job ;  &gt; Males ;</t>
  </si>
  <si>
    <t>15-64 years ;  &gt;&gt; Dismissed ;  Less than 1 year in last job ;  &gt; Females ;</t>
  </si>
  <si>
    <t>15-64 years ;  &gt;&gt; Dismissed ;  &gt; Less than 3 months in last job ;  Persons ;</t>
  </si>
  <si>
    <t>15-64 years ;  &gt;&gt; Dismissed ;  &gt; Less than 3 months in last job ;  &gt; Males ;</t>
  </si>
  <si>
    <t>15-64 years ;  &gt;&gt; Dismissed ;  &gt; Less than 3 months in last job ;  &gt; Females ;</t>
  </si>
  <si>
    <t>15-64 years ;  &gt;&gt; Dismissed ;  &gt; 3-6 months in last job ;  Persons ;</t>
  </si>
  <si>
    <t>15-64 years ;  &gt;&gt; Dismissed ;  &gt; 3-6 months in last job ;  &gt; Males ;</t>
  </si>
  <si>
    <t>15-64 years ;  &gt;&gt; Dismissed ;  &gt; 3-6 months in last job ;  &gt; Females ;</t>
  </si>
  <si>
    <t>15-64 years ;  &gt;&gt; Dismissed ;  &gt; 6-12 months in last job ;  Persons ;</t>
  </si>
  <si>
    <t>15-64 years ;  &gt;&gt; Dismissed ;  &gt; 6-12 months in last job ;  &gt; Males ;</t>
  </si>
  <si>
    <t>15-64 years ;  &gt;&gt; Dismissed ;  &gt; 6-12 months in last job ;  &gt; Females ;</t>
  </si>
  <si>
    <t>15-64 years ;  &gt;&gt; Dismissed ;  1 year or more in last job ;  Persons ;</t>
  </si>
  <si>
    <t>15-64 years ;  &gt;&gt; Dismissed ;  1 year or more in last job ;  &gt; Males ;</t>
  </si>
  <si>
    <t>15-64 years ;  &gt;&gt; Dismissed ;  1 year or more in last job ;  &gt; Females ;</t>
  </si>
  <si>
    <t>15-64 years ;  &gt;&gt; Dismissed ;  &gt; 1-2 years in last job ;  Persons ;</t>
  </si>
  <si>
    <t>15-64 years ;  &gt;&gt; Dismissed ;  &gt; 1-2 years in last job ;  &gt; Males ;</t>
  </si>
  <si>
    <t>15-64 years ;  &gt;&gt; Dismissed ;  &gt; 1-2 years in last job ;  &gt; Females ;</t>
  </si>
  <si>
    <t>15-64 years ;  &gt;&gt; Dismissed ;  &gt; 3-4 years in last job ;  Persons ;</t>
  </si>
  <si>
    <t>15-64 years ;  &gt;&gt; Dismissed ;  &gt; 3-4 years in last job ;  &gt; Males ;</t>
  </si>
  <si>
    <t>15-64 years ;  &gt;&gt; Dismissed ;  &gt; 3-4 years in last job ;  &gt; Females ;</t>
  </si>
  <si>
    <t>15-64 years ;  &gt;&gt; Dismissed ;  &gt; 5-9 years in last job ;  Persons ;</t>
  </si>
  <si>
    <t>15-64 years ;  &gt;&gt; Dismissed ;  &gt; 5-9 years in last job ;  &gt; Males ;</t>
  </si>
  <si>
    <t>15-64 years ;  &gt;&gt; Dismissed ;  &gt; 5-9 years in last job ;  &gt; Females ;</t>
  </si>
  <si>
    <t>15-64 years ;  &gt;&gt; Dismissed ;  &gt; 10-19 years in last job ;  Persons ;</t>
  </si>
  <si>
    <t>15-64 years ;  &gt;&gt; Dismissed ;  &gt; 10-19 years in last job ;  &gt; Males ;</t>
  </si>
  <si>
    <t>15-64 years ;  &gt;&gt; Dismissed ;  &gt; 10-19 years in last job ;  &gt; Females ;</t>
  </si>
  <si>
    <t>15-64 years ;  &gt;&gt; Dismissed ;  &gt; 20 years or more in last job ;  Persons ;</t>
  </si>
  <si>
    <t>15-64 years ;  &gt;&gt; Dismissed ;  &gt; 20 years or more in last job ;  &gt; Males ;</t>
  </si>
  <si>
    <t>15-64 years ;  &gt;&gt; Dismissed ;  &gt; 20 years or more in last job ;  &gt; Females ;</t>
  </si>
  <si>
    <t>15-64 years ;  &gt;&gt; Job ended, was temporary or seasonal ;  Persons ;</t>
  </si>
  <si>
    <t>15-64 years ;  &gt;&gt; Job ended, was temporary or seasonal ;  &gt; Males ;</t>
  </si>
  <si>
    <t>15-64 years ;  &gt;&gt; Job ended, was temporary or seasonal ;  &gt; Females ;</t>
  </si>
  <si>
    <t>15-64 years ;  &gt;&gt; Job ended, was temporary or seasonal ;  Less than 1 year in last job ;  Persons ;</t>
  </si>
  <si>
    <t>15-64 years ;  &gt;&gt; Job ended, was temporary or seasonal ;  Less than 1 year in last job ;  &gt; Males ;</t>
  </si>
  <si>
    <t>15-64 years ;  &gt;&gt; Job ended, was temporary or seasonal ;  Less than 1 year in last job ;  &gt; Females ;</t>
  </si>
  <si>
    <t>15-64 years ;  &gt;&gt; Job ended, was temporary or seasonal ;  &gt; Less than 3 months in last job ;  Persons ;</t>
  </si>
  <si>
    <t>15-64 years ;  &gt;&gt; Job ended, was temporary or seasonal ;  &gt; Less than 3 months in last job ;  &gt; Males ;</t>
  </si>
  <si>
    <t>15-64 years ;  &gt;&gt; Job ended, was temporary or seasonal ;  &gt; Less than 3 months in last job ;  &gt; Females ;</t>
  </si>
  <si>
    <t>15-64 years ;  &gt;&gt; Job ended, was temporary or seasonal ;  &gt; 3-6 months in last job ;  Persons ;</t>
  </si>
  <si>
    <t>15-64 years ;  &gt;&gt; Job ended, was temporary or seasonal ;  &gt; 3-6 months in last job ;  &gt; Males ;</t>
  </si>
  <si>
    <t>15-64 years ;  &gt;&gt; Job ended, was temporary or seasonal ;  &gt; 3-6 months in last job ;  &gt; Females ;</t>
  </si>
  <si>
    <t>15-64 years ;  &gt;&gt; Job ended, was temporary or seasonal ;  &gt; 6-12 months in last job ;  Persons ;</t>
  </si>
  <si>
    <t>15-64 years ;  &gt;&gt; Job ended, was temporary or seasonal ;  &gt; 6-12 months in last job ;  &gt; Males ;</t>
  </si>
  <si>
    <t>15-64 years ;  &gt;&gt; Job ended, was temporary or seasonal ;  &gt; 6-12 months in last job ;  &gt; Females ;</t>
  </si>
  <si>
    <t>15-64 years ;  &gt;&gt; Job ended, was temporary or seasonal ;  1 year or more in last job ;  Persons ;</t>
  </si>
  <si>
    <t>15-64 years ;  &gt;&gt; Job ended, was temporary or seasonal ;  1 year or more in last job ;  &gt; Males ;</t>
  </si>
  <si>
    <t>15-64 years ;  &gt;&gt; Job ended, was temporary or seasonal ;  1 year or more in last job ;  &gt; Females ;</t>
  </si>
  <si>
    <t>15-64 years ;  &gt;&gt; Job ended, was temporary or seasonal ;  &gt; 1-2 years in last job ;  Persons ;</t>
  </si>
  <si>
    <t>15-64 years ;  &gt;&gt; Job ended, was temporary or seasonal ;  &gt; 1-2 years in last job ;  &gt; Males ;</t>
  </si>
  <si>
    <t>15-64 years ;  &gt;&gt; Job ended, was temporary or seasonal ;  &gt; 1-2 years in last job ;  &gt; Females ;</t>
  </si>
  <si>
    <t>15-64 years ;  &gt;&gt; Job ended, was temporary or seasonal ;  &gt; 3-4 years in last job ;  Persons ;</t>
  </si>
  <si>
    <t>15-64 years ;  &gt;&gt; Job ended, was temporary or seasonal ;  &gt; 3-4 years in last job ;  &gt; Males ;</t>
  </si>
  <si>
    <t>15-64 years ;  &gt;&gt; Job ended, was temporary or seasonal ;  &gt; 3-4 years in last job ;  &gt; Females ;</t>
  </si>
  <si>
    <t>15-64 years ;  &gt;&gt; Job ended, was temporary or seasonal ;  &gt; 5-9 years in last job ;  Persons ;</t>
  </si>
  <si>
    <t>15-64 years ;  &gt;&gt; Job ended, was temporary or seasonal ;  &gt; 5-9 years in last job ;  &gt; Males ;</t>
  </si>
  <si>
    <t>15-64 years ;  &gt;&gt; Job ended, was temporary or seasonal ;  &gt; 5-9 years in last job ;  &gt; Females ;</t>
  </si>
  <si>
    <t>15-64 years ;  &gt;&gt; Job ended, was temporary or seasonal ;  &gt; 10-19 years in last job ;  Persons ;</t>
  </si>
  <si>
    <t>15-64 years ;  &gt;&gt; Job ended, was temporary or seasonal ;  &gt; 10-19 years in last job ;  &gt; Males ;</t>
  </si>
  <si>
    <t>15-64 years ;  &gt;&gt; Job ended, was temporary or seasonal ;  &gt; 10-19 years in last job ;  &gt; Females ;</t>
  </si>
  <si>
    <t>15-64 years ;  &gt;&gt; Job ended, was temporary or seasonal ;  &gt; 20 years or more in last job ;  Persons ;</t>
  </si>
  <si>
    <t>15-64 years ;  &gt;&gt; Job ended, was temporary or seasonal ;  &gt; 20 years or more in last job ;  &gt; Males ;</t>
  </si>
  <si>
    <t>15-64 years ;  &gt;&gt; Job ended, was temporary or seasonal ;  &gt; 20 years or more in last job ;  &gt; Females ;</t>
  </si>
  <si>
    <t>15-64 years ;  &gt;&gt; Own ill health or injury ;  Persons ;</t>
  </si>
  <si>
    <t>15-64 years ;  &gt;&gt; Own ill health or injury ;  &gt; Males ;</t>
  </si>
  <si>
    <t>15-64 years ;  &gt;&gt; Own ill health or injury ;  &gt; Females ;</t>
  </si>
  <si>
    <t>15-64 years ;  &gt;&gt; Own ill health or injury ;  Less than 1 year in last job ;  Persons ;</t>
  </si>
  <si>
    <t>15-64 years ;  &gt;&gt; Own ill health or injury ;  Less than 1 year in last job ;  &gt; Males ;</t>
  </si>
  <si>
    <t>15-64 years ;  &gt;&gt; Own ill health or injury ;  Less than 1 year in last job ;  &gt; Females ;</t>
  </si>
  <si>
    <t>15-64 years ;  &gt;&gt; Own ill health or injury ;  &gt; Less than 3 months in last job ;  Persons ;</t>
  </si>
  <si>
    <t>15-64 years ;  &gt;&gt; Own ill health or injury ;  &gt; Less than 3 months in last job ;  &gt; Males ;</t>
  </si>
  <si>
    <t>15-64 years ;  &gt;&gt; Own ill health or injury ;  &gt; Less than 3 months in last job ;  &gt; Females ;</t>
  </si>
  <si>
    <t>15-64 years ;  &gt;&gt; Own ill health or injury ;  &gt; 3-6 months in last job ;  Persons ;</t>
  </si>
  <si>
    <t>15-64 years ;  &gt;&gt; Own ill health or injury ;  &gt; 3-6 months in last job ;  &gt; Males ;</t>
  </si>
  <si>
    <t>15-64 years ;  &gt;&gt; Own ill health or injury ;  &gt; 3-6 months in last job ;  &gt; Females ;</t>
  </si>
  <si>
    <t>15-64 years ;  &gt;&gt; Own ill health or injury ;  &gt; 6-12 months in last job ;  Persons ;</t>
  </si>
  <si>
    <t>15-64 years ;  &gt;&gt; Own ill health or injury ;  &gt; 6-12 months in last job ;  &gt; Males ;</t>
  </si>
  <si>
    <t>15-64 years ;  &gt;&gt; Own ill health or injury ;  &gt; 6-12 months in last job ;  &gt; Females ;</t>
  </si>
  <si>
    <t>15-64 years ;  &gt;&gt; Own ill health or injury ;  1 year or more in last job ;  Persons ;</t>
  </si>
  <si>
    <t>15-64 years ;  &gt;&gt; Own ill health or injury ;  1 year or more in last job ;  &gt; Males ;</t>
  </si>
  <si>
    <t>15-64 years ;  &gt;&gt; Own ill health or injury ;  1 year or more in last job ;  &gt; Females ;</t>
  </si>
  <si>
    <t>15-64 years ;  &gt;&gt; Own ill health or injury ;  &gt; 1-2 years in last job ;  Persons ;</t>
  </si>
  <si>
    <t>15-64 years ;  &gt;&gt; Own ill health or injury ;  &gt; 1-2 years in last job ;  &gt; Males ;</t>
  </si>
  <si>
    <t>15-64 years ;  &gt;&gt; Own ill health or injury ;  &gt; 1-2 years in last job ;  &gt; Females ;</t>
  </si>
  <si>
    <t>15-64 years ;  &gt;&gt; Own ill health or injury ;  &gt; 3-4 years in last job ;  Persons ;</t>
  </si>
  <si>
    <t>15-64 years ;  &gt;&gt; Own ill health or injury ;  &gt; 3-4 years in last job ;  &gt; Males ;</t>
  </si>
  <si>
    <t>15-64 years ;  &gt;&gt; Own ill health or injury ;  &gt; 3-4 years in last job ;  &gt; Females ;</t>
  </si>
  <si>
    <t>15-64 years ;  &gt;&gt; Own ill health or injury ;  &gt; 5-9 years in last job ;  Persons ;</t>
  </si>
  <si>
    <t>15-64 years ;  &gt;&gt; Own ill health or injury ;  &gt; 5-9 years in last job ;  &gt; Males ;</t>
  </si>
  <si>
    <t>15-64 years ;  &gt;&gt; Own ill health or injury ;  &gt; 5-9 years in last job ;  &gt; Females ;</t>
  </si>
  <si>
    <t>15-64 years ;  &gt;&gt; Own ill health or injury ;  &gt; 10-19 years in last job ;  Persons ;</t>
  </si>
  <si>
    <t>15-64 years ;  &gt;&gt; Own ill health or injury ;  &gt; 10-19 years in last job ;  &gt; Males ;</t>
  </si>
  <si>
    <t>15-64 years ;  &gt;&gt; Own ill health or injury ;  &gt; 10-19 years in last job ;  &gt; Females ;</t>
  </si>
  <si>
    <t>15-64 years ;  &gt;&gt; Own ill health or injury ;  &gt; 20 years or more in last job ;  Persons ;</t>
  </si>
  <si>
    <t>15-64 years ;  &gt;&gt; Own ill health or injury ;  &gt; 20 years or more in last job ;  &gt; Males ;</t>
  </si>
  <si>
    <t>15-64 years ;  &gt;&gt; Own ill health or injury ;  &gt; 20 years or more in last job ;  &gt; Females ;</t>
  </si>
  <si>
    <t>15-64 years ;  &gt; Voluntary reasons (left job) ;  Persons ;</t>
  </si>
  <si>
    <t>15-64 years ;  &gt; Voluntary reasons (left job) ;  &gt; Males ;</t>
  </si>
  <si>
    <t>15-64 years ;  &gt; Voluntary reasons (left job) ;  &gt; Females ;</t>
  </si>
  <si>
    <t>15-64 years ;  &gt; Voluntary reasons (left job) ;  Less than 1 year in last job ;  Persons ;</t>
  </si>
  <si>
    <t>15-64 years ;  &gt; Voluntary reasons (left job) ;  Less than 1 year in last job ;  &gt; Males ;</t>
  </si>
  <si>
    <t>15-64 years ;  &gt; Voluntary reasons (left job) ;  Less than 1 year in last job ;  &gt; Females ;</t>
  </si>
  <si>
    <t>15-64 years ;  &gt; Voluntary reasons (left job) ;  &gt; Less than 3 months in last job ;  Persons ;</t>
  </si>
  <si>
    <t>15-64 years ;  &gt; Voluntary reasons (left job) ;  &gt; Less than 3 months in last job ;  &gt; Males ;</t>
  </si>
  <si>
    <t>15-64 years ;  &gt; Voluntary reasons (left job) ;  &gt; Less than 3 months in last job ;  &gt; Females ;</t>
  </si>
  <si>
    <t>15-64 years ;  &gt; Voluntary reasons (left job) ;  &gt; 3-6 months in last job ;  Persons ;</t>
  </si>
  <si>
    <t>15-64 years ;  &gt; Voluntary reasons (left job) ;  &gt; 3-6 months in last job ;  &gt; Males ;</t>
  </si>
  <si>
    <t>15-64 years ;  &gt; Voluntary reasons (left job) ;  &gt; 3-6 months in last job ;  &gt; Females ;</t>
  </si>
  <si>
    <t>15-64 years ;  &gt; Voluntary reasons (left job) ;  &gt; 6-12 months in last job ;  Persons ;</t>
  </si>
  <si>
    <t>15-64 years ;  &gt; Voluntary reasons (left job) ;  &gt; 6-12 months in last job ;  &gt; Males ;</t>
  </si>
  <si>
    <t>15-64 years ;  &gt; Voluntary reasons (left job) ;  &gt; 6-12 months in last job ;  &gt; Females ;</t>
  </si>
  <si>
    <t>15-64 years ;  &gt; Voluntary reasons (left job) ;  1 year or more in last job ;  Persons ;</t>
  </si>
  <si>
    <t>15-64 years ;  &gt; Voluntary reasons (left job) ;  1 year or more in last job ;  &gt; Males ;</t>
  </si>
  <si>
    <t>15-64 years ;  &gt; Voluntary reasons (left job) ;  1 year or more in last job ;  &gt; Females ;</t>
  </si>
  <si>
    <t>15-64 years ;  &gt; Voluntary reasons (left job) ;  &gt; 1-2 years in last job ;  Persons ;</t>
  </si>
  <si>
    <t>15-64 years ;  &gt; Voluntary reasons (left job) ;  &gt; 1-2 years in last job ;  &gt; Males ;</t>
  </si>
  <si>
    <t>15-64 years ;  &gt; Voluntary reasons (left job) ;  &gt; 1-2 years in last job ;  &gt; Females ;</t>
  </si>
  <si>
    <t>15-64 years ;  &gt; Voluntary reasons (left job) ;  &gt; 3-4 years in last job ;  Persons ;</t>
  </si>
  <si>
    <t>15-64 years ;  &gt; Voluntary reasons (left job) ;  &gt; 3-4 years in last job ;  &gt; Males ;</t>
  </si>
  <si>
    <t>15-64 years ;  &gt; Voluntary reasons (left job) ;  &gt; 3-4 years in last job ;  &gt; Females ;</t>
  </si>
  <si>
    <t>15-64 years ;  &gt; Voluntary reasons (left job) ;  &gt; 5-9 years in last job ;  Persons ;</t>
  </si>
  <si>
    <t>15-64 years ;  &gt; Voluntary reasons (left job) ;  &gt; 5-9 years in last job ;  &gt; Males ;</t>
  </si>
  <si>
    <t>15-64 years ;  &gt; Voluntary reasons (left job) ;  &gt; 5-9 years in last job ;  &gt; Females ;</t>
  </si>
  <si>
    <t>15-64 years ;  &gt; Voluntary reasons (left job) ;  &gt; 10-19 years in last job ;  Persons ;</t>
  </si>
  <si>
    <t>15-64 years ;  &gt; Voluntary reasons (left job) ;  &gt; 10-19 years in last job ;  &gt; Males ;</t>
  </si>
  <si>
    <t>15-64 years ;  &gt; Voluntary reasons (left job) ;  &gt; 10-19 years in last job ;  &gt; Females ;</t>
  </si>
  <si>
    <t>15-64 years ;  &gt; Voluntary reasons (left job) ;  &gt; 20 years or more in last job ;  Persons ;</t>
  </si>
  <si>
    <t>15-64 years ;  &gt; Voluntary reasons (left job) ;  &gt; 20 years or more in last job ;  &gt; Males ;</t>
  </si>
  <si>
    <t>15-64 years ;  &gt; Voluntary reasons (left job) ;  &gt; 20 years or more in last job ;  &gt; Females ;</t>
  </si>
  <si>
    <t>15-64 years ;  &gt;&gt; Poor work arrangements, pay or hours ;  Persons ;</t>
  </si>
  <si>
    <t>15-64 years ;  &gt;&gt; Poor work arrangements, pay or hours ;  &gt; Males ;</t>
  </si>
  <si>
    <t>15-64 years ;  &gt;&gt; Poor work arrangements, pay or hours ;  &gt; Females ;</t>
  </si>
  <si>
    <t>15-64 years ;  &gt;&gt; Poor work arrangements, pay or hours ;  Less than 1 year in last job ;  Persons ;</t>
  </si>
  <si>
    <t>15-64 years ;  &gt;&gt; Poor work arrangements, pay or hours ;  Less than 1 year in last job ;  &gt; Males ;</t>
  </si>
  <si>
    <t>15-64 years ;  &gt;&gt; Poor work arrangements, pay or hours ;  Less than 1 year in last job ;  &gt; Females ;</t>
  </si>
  <si>
    <t>15-64 years ;  &gt;&gt; Poor work arrangements, pay or hours ;  &gt; Less than 3 months in last job ;  Persons ;</t>
  </si>
  <si>
    <t>15-64 years ;  &gt;&gt; Poor work arrangements, pay or hours ;  &gt; Less than 3 months in last job ;  &gt; Males ;</t>
  </si>
  <si>
    <t>15-64 years ;  &gt;&gt; Poor work arrangements, pay or hours ;  &gt; Less than 3 months in last job ;  &gt; Females ;</t>
  </si>
  <si>
    <t>15-64 years ;  &gt;&gt; Poor work arrangements, pay or hours ;  &gt; 3-6 months in last job ;  Persons ;</t>
  </si>
  <si>
    <t>15-64 years ;  &gt;&gt; Poor work arrangements, pay or hours ;  &gt; 3-6 months in last job ;  &gt; Males ;</t>
  </si>
  <si>
    <t>15-64 years ;  &gt;&gt; Poor work arrangements, pay or hours ;  &gt; 3-6 months in last job ;  &gt; Females ;</t>
  </si>
  <si>
    <t>15-64 years ;  &gt;&gt; Poor work arrangements, pay or hours ;  &gt; 6-12 months in last job ;  Persons ;</t>
  </si>
  <si>
    <t>15-64 years ;  &gt;&gt; Poor work arrangements, pay or hours ;  &gt; 6-12 months in last job ;  &gt; Males ;</t>
  </si>
  <si>
    <t>15-64 years ;  &gt;&gt; Poor work arrangements, pay or hours ;  &gt; 6-12 months in last job ;  &gt; Females ;</t>
  </si>
  <si>
    <t>15-64 years ;  &gt;&gt; Poor work arrangements, pay or hours ;  1 year or more in last job ;  Persons ;</t>
  </si>
  <si>
    <t>15-64 years ;  &gt;&gt; Poor work arrangements, pay or hours ;  1 year or more in last job ;  &gt; Males ;</t>
  </si>
  <si>
    <t>15-64 years ;  &gt;&gt; Poor work arrangements, pay or hours ;  1 year or more in last job ;  &gt; Females ;</t>
  </si>
  <si>
    <t>15-64 years ;  &gt;&gt; Poor work arrangements, pay or hours ;  &gt; 1-2 years in last job ;  Persons ;</t>
  </si>
  <si>
    <t>15-64 years ;  &gt;&gt; Poor work arrangements, pay or hours ;  &gt; 1-2 years in last job ;  &gt; Males ;</t>
  </si>
  <si>
    <t>15-64 years ;  &gt;&gt; Poor work arrangements, pay or hours ;  &gt; 1-2 years in last job ;  &gt; Females ;</t>
  </si>
  <si>
    <t>15-64 years ;  &gt;&gt; Poor work arrangements, pay or hours ;  &gt; 3-4 years in last job ;  Persons ;</t>
  </si>
  <si>
    <t>15-64 years ;  &gt;&gt; Poor work arrangements, pay or hours ;  &gt; 3-4 years in last job ;  &gt; Males ;</t>
  </si>
  <si>
    <t>15-64 years ;  &gt;&gt; Poor work arrangements, pay or hours ;  &gt; 3-4 years in last job ;  &gt; Females ;</t>
  </si>
  <si>
    <t>15-64 years ;  &gt;&gt; Poor work arrangements, pay or hours ;  &gt; 5-9 years in last job ;  Persons ;</t>
  </si>
  <si>
    <t>15-64 years ;  &gt;&gt; Poor work arrangements, pay or hours ;  &gt; 5-9 years in last job ;  &gt; Males ;</t>
  </si>
  <si>
    <t>15-64 years ;  &gt;&gt; Poor work arrangements, pay or hours ;  &gt; 5-9 years in last job ;  &gt; Females ;</t>
  </si>
  <si>
    <t>15-64 years ;  &gt;&gt; Poor work arrangements, pay or hours ;  &gt; 10-19 years in last job ;  Persons ;</t>
  </si>
  <si>
    <t>15-64 years ;  &gt;&gt; Poor work arrangements, pay or hours ;  &gt; 10-19 years in last job ;  &gt; Males ;</t>
  </si>
  <si>
    <t>15-64 years ;  &gt;&gt; Poor work arrangements, pay or hours ;  &gt; 10-19 years in last job ;  &gt; Females ;</t>
  </si>
  <si>
    <t>15-64 years ;  &gt;&gt; Poor work arrangements, pay or hours ;  &gt; 20 years or more in last job ;  Persons ;</t>
  </si>
  <si>
    <t>15-64 years ;  &gt;&gt; Poor work arrangements, pay or hours ;  &gt; 20 years or more in last job ;  &gt; Males ;</t>
  </si>
  <si>
    <t>15-64 years ;  &gt;&gt; Poor work arrangements, pay or hours ;  &gt; 20 years or more in last job ;  &gt; Females ;</t>
  </si>
  <si>
    <t>15-64 years ;  &gt;&gt; Holiday job, returned to studies ;  Persons ;</t>
  </si>
  <si>
    <t>15-64 years ;  &gt;&gt; Holiday job, returned to studies ;  &gt; Males ;</t>
  </si>
  <si>
    <t>15-64 years ;  &gt;&gt; Holiday job, returned to studies ;  &gt; Females ;</t>
  </si>
  <si>
    <t>15-64 years ;  &gt;&gt; Holiday job, returned to studies ;  Less than 1 year in last job ;  Persons ;</t>
  </si>
  <si>
    <t>15-64 years ;  &gt;&gt; Holiday job, returned to studies ;  Less than 1 year in last job ;  &gt; Males ;</t>
  </si>
  <si>
    <t>15-64 years ;  &gt;&gt; Holiday job, returned to studies ;  Less than 1 year in last job ;  &gt; Females ;</t>
  </si>
  <si>
    <t>15-64 years ;  &gt;&gt; Holiday job, returned to studies ;  &gt; Less than 3 months in last job ;  Persons ;</t>
  </si>
  <si>
    <t>15-64 years ;  &gt;&gt; Holiday job, returned to studies ;  &gt; Less than 3 months in last job ;  &gt; Males ;</t>
  </si>
  <si>
    <t>15-64 years ;  &gt;&gt; Holiday job, returned to studies ;  &gt; Less than 3 months in last job ;  &gt; Females ;</t>
  </si>
  <si>
    <t>15-64 years ;  &gt;&gt; Holiday job, returned to studies ;  &gt; 3-6 months in last job ;  Persons ;</t>
  </si>
  <si>
    <t>15-64 years ;  &gt;&gt; Holiday job, returned to studies ;  &gt; 3-6 months in last job ;  &gt; Males ;</t>
  </si>
  <si>
    <t>15-64 years ;  &gt;&gt; Holiday job, returned to studies ;  &gt; 3-6 months in last job ;  &gt; Females ;</t>
  </si>
  <si>
    <t>15-64 years ;  &gt;&gt; Holiday job, returned to studies ;  &gt; 6-12 months in last job ;  Persons ;</t>
  </si>
  <si>
    <t>15-64 years ;  &gt;&gt; Holiday job, returned to studies ;  &gt; 6-12 months in last job ;  &gt; Males ;</t>
  </si>
  <si>
    <t>15-64 years ;  &gt;&gt; Holiday job, returned to studies ;  &gt; 6-12 months in last job ;  &gt; Females ;</t>
  </si>
  <si>
    <t>15-64 years ;  &gt;&gt; Holiday job, returned to studies ;  1 year or more in last job ;  Persons ;</t>
  </si>
  <si>
    <t>15-64 years ;  &gt;&gt; Holiday job, returned to studies ;  1 year or more in last job ;  &gt; Males ;</t>
  </si>
  <si>
    <t>15-64 years ;  &gt;&gt; Holiday job, returned to studies ;  1 year or more in last job ;  &gt; Females ;</t>
  </si>
  <si>
    <t>15-64 years ;  &gt;&gt; Holiday job, returned to studies ;  &gt; 1-2 years in last job ;  Persons ;</t>
  </si>
  <si>
    <t>15-64 years ;  &gt;&gt; Holiday job, returned to studies ;  &gt; 1-2 years in last job ;  &gt; Males ;</t>
  </si>
  <si>
    <t>15-64 years ;  &gt;&gt; Holiday job, returned to studies ;  &gt; 1-2 years in last job ;  &gt; Females ;</t>
  </si>
  <si>
    <t>15-64 years ;  &gt;&gt; Holiday job, returned to studies ;  &gt; 3-4 years in last job ;  Persons ;</t>
  </si>
  <si>
    <t>15-64 years ;  &gt;&gt; Holiday job, returned to studies ;  &gt; 3-4 years in last job ;  &gt; Males ;</t>
  </si>
  <si>
    <t>15-64 years ;  &gt;&gt; Holiday job, returned to studies ;  &gt; 3-4 years in last job ;  &gt; Females ;</t>
  </si>
  <si>
    <t>A125894430X</t>
  </si>
  <si>
    <t>A125860886R</t>
  </si>
  <si>
    <t>A125927414W</t>
  </si>
  <si>
    <t>A125894150F</t>
  </si>
  <si>
    <t>A125861222T</t>
  </si>
  <si>
    <t>A125927750J</t>
  </si>
  <si>
    <t>A125894486K</t>
  </si>
  <si>
    <t>A125861278C</t>
  </si>
  <si>
    <t>A125927806J</t>
  </si>
  <si>
    <t>A125894542T</t>
  </si>
  <si>
    <t>A125860942W</t>
  </si>
  <si>
    <t>A125927470R</t>
  </si>
  <si>
    <t>A125894206F</t>
  </si>
  <si>
    <t>A125860998J</t>
  </si>
  <si>
    <t>A125927526R</t>
  </si>
  <si>
    <t>A125894262X</t>
  </si>
  <si>
    <t>A125861054T</t>
  </si>
  <si>
    <t>A125927582J</t>
  </si>
  <si>
    <t>A125894318X</t>
  </si>
  <si>
    <t>A125860830C</t>
  </si>
  <si>
    <t>A125927358R</t>
  </si>
  <si>
    <t>A125894094X</t>
  </si>
  <si>
    <t>A125861334K</t>
  </si>
  <si>
    <t>A125927862A</t>
  </si>
  <si>
    <t>A125894598C</t>
  </si>
  <si>
    <t>A125861110X</t>
  </si>
  <si>
    <t>A125927638J</t>
  </si>
  <si>
    <t>A125894374T</t>
  </si>
  <si>
    <t>A125861438C</t>
  </si>
  <si>
    <t>A125927966V</t>
  </si>
  <si>
    <t>A125894702T</t>
  </si>
  <si>
    <t>A125861214T</t>
  </si>
  <si>
    <t>A125927742J</t>
  </si>
  <si>
    <t>A125894478K</t>
  </si>
  <si>
    <t>A125860934W</t>
  </si>
  <si>
    <t>A125927462R</t>
  </si>
  <si>
    <t>A125894198T</t>
  </si>
  <si>
    <t>A125861270K</t>
  </si>
  <si>
    <t>A125927798V</t>
  </si>
  <si>
    <t>A125894534T</t>
  </si>
  <si>
    <t>A125861326K</t>
  </si>
  <si>
    <t>A125927854A</t>
  </si>
  <si>
    <t>A125894590K</t>
  </si>
  <si>
    <t>A125860990R</t>
  </si>
  <si>
    <t>A125927518R</t>
  </si>
  <si>
    <t>A125894254X</t>
  </si>
  <si>
    <t>A125861046T</t>
  </si>
  <si>
    <t>A125927574J</t>
  </si>
  <si>
    <t>A125894310F</t>
  </si>
  <si>
    <t>A125861102X</t>
  </si>
  <si>
    <t>A125927630R</t>
  </si>
  <si>
    <t>A125894366T</t>
  </si>
  <si>
    <t>A125860878R</t>
  </si>
  <si>
    <t>A125927406W</t>
  </si>
  <si>
    <t>A125894142F</t>
  </si>
  <si>
    <t>A125861382C</t>
  </si>
  <si>
    <t>A125927910J</t>
  </si>
  <si>
    <t>A125894646K</t>
  </si>
  <si>
    <t>A125861158K</t>
  </si>
  <si>
    <t>A125927686A</t>
  </si>
  <si>
    <t>A125894422X</t>
  </si>
  <si>
    <t>A125861422K</t>
  </si>
  <si>
    <t>A125927950A</t>
  </si>
  <si>
    <t>A125894686C</t>
  </si>
  <si>
    <t>A125861198C</t>
  </si>
  <si>
    <t>A125927726J</t>
  </si>
  <si>
    <t>A125894462T</t>
  </si>
  <si>
    <t>A125860918W</t>
  </si>
  <si>
    <t>A125927446R</t>
  </si>
  <si>
    <t>A125894182X</t>
  </si>
  <si>
    <t>A125861254K</t>
  </si>
  <si>
    <t>A125927782A</t>
  </si>
  <si>
    <t>A125894518T</t>
  </si>
  <si>
    <t>A125861310T</t>
  </si>
  <si>
    <t>A125927838A</t>
  </si>
  <si>
    <t>A125894574K</t>
  </si>
  <si>
    <t>A125860974R</t>
  </si>
  <si>
    <t>A125927502W</t>
  </si>
  <si>
    <t>A125894238X</t>
  </si>
  <si>
    <t>A125861030X</t>
  </si>
  <si>
    <t>A125927558J</t>
  </si>
  <si>
    <t>A125894294T</t>
  </si>
  <si>
    <t>A125861086K</t>
  </si>
  <si>
    <t>A125927614R</t>
  </si>
  <si>
    <t>A125894350X</t>
  </si>
  <si>
    <t>A125860862W</t>
  </si>
  <si>
    <t>A125927390R</t>
  </si>
  <si>
    <t>A125894126F</t>
  </si>
  <si>
    <t>A125861366C</t>
  </si>
  <si>
    <t>A125927894V</t>
  </si>
  <si>
    <t>A125894630T</t>
  </si>
  <si>
    <t>A125861142T</t>
  </si>
  <si>
    <t>A125927670J</t>
  </si>
  <si>
    <t>A125894406X</t>
  </si>
  <si>
    <t>A125861442V</t>
  </si>
  <si>
    <t>A125927970K</t>
  </si>
  <si>
    <t>A125894706A</t>
  </si>
  <si>
    <t>A125861218A</t>
  </si>
  <si>
    <t>A125927746T</t>
  </si>
  <si>
    <t>A125894482A</t>
  </si>
  <si>
    <t>A125860938F</t>
  </si>
  <si>
    <t>A125927466X</t>
  </si>
  <si>
    <t>A125894202W</t>
  </si>
  <si>
    <t>A125861274V</t>
  </si>
  <si>
    <t>A125927802X</t>
  </si>
  <si>
    <t>A125894538A</t>
  </si>
  <si>
    <t>A125861330A</t>
  </si>
  <si>
    <t>A125927858K</t>
  </si>
  <si>
    <t>A125894594V</t>
  </si>
  <si>
    <t>A125860994X</t>
  </si>
  <si>
    <t>A125927522F</t>
  </si>
  <si>
    <t>A125894258J</t>
  </si>
  <si>
    <t>A125861050J</t>
  </si>
  <si>
    <t>A125927578T</t>
  </si>
  <si>
    <t>A125894314R</t>
  </si>
  <si>
    <t>A125861106J</t>
  </si>
  <si>
    <t>A125927634X</t>
  </si>
  <si>
    <t>A125894370J</t>
  </si>
  <si>
    <t>A125860882F</t>
  </si>
  <si>
    <t>A125927410L</t>
  </si>
  <si>
    <t>A125894146R</t>
  </si>
  <si>
    <t>A125861386L</t>
  </si>
  <si>
    <t>A125927914T</t>
  </si>
  <si>
    <t>A125894650A</t>
  </si>
  <si>
    <t>A125861162A</t>
  </si>
  <si>
    <t>A125927690T</t>
  </si>
  <si>
    <t>A125894426J</t>
  </si>
  <si>
    <t>A125861402A</t>
  </si>
  <si>
    <t>A125927930T</t>
  </si>
  <si>
    <t>A125894666V</t>
  </si>
  <si>
    <t>A125861178V</t>
  </si>
  <si>
    <t>A125927706X</t>
  </si>
  <si>
    <t>A125894442J</t>
  </si>
  <si>
    <t>A125860898X</t>
  </si>
  <si>
    <t>A125927426F</t>
  </si>
  <si>
    <t>A125894162R</t>
  </si>
  <si>
    <t>A125861234A</t>
  </si>
  <si>
    <t>A125927762T</t>
  </si>
  <si>
    <t>A125894498V</t>
  </si>
  <si>
    <t>A125861290V</t>
  </si>
  <si>
    <t>A125927818T</t>
  </si>
  <si>
    <t>A125894554A</t>
  </si>
  <si>
    <t>A125860954F</t>
  </si>
  <si>
    <t>A125927482X</t>
  </si>
  <si>
    <t>A125894218R</t>
  </si>
  <si>
    <t>A125861010R</t>
  </si>
  <si>
    <t>A125927538X</t>
  </si>
  <si>
    <t>A125894274J</t>
  </si>
  <si>
    <t>A125861066A</t>
  </si>
  <si>
    <t>A125927594T</t>
  </si>
  <si>
    <t>A125894330R</t>
  </si>
  <si>
    <t>A125860842L</t>
  </si>
  <si>
    <t>A125927370F</t>
  </si>
  <si>
    <t>A125894106W</t>
  </si>
  <si>
    <t>A125861346V</t>
  </si>
  <si>
    <t>A125927874K</t>
  </si>
  <si>
    <t>A125894610J</t>
  </si>
  <si>
    <t>A125861122J</t>
  </si>
  <si>
    <t>A125927650X</t>
  </si>
  <si>
    <t>A125894386A</t>
  </si>
  <si>
    <t>A125861398W</t>
  </si>
  <si>
    <t>A125927926A</t>
  </si>
  <si>
    <t>A125894662K</t>
  </si>
  <si>
    <t>A125861174K</t>
  </si>
  <si>
    <t>A125927702R</t>
  </si>
  <si>
    <t>A125894438T</t>
  </si>
  <si>
    <t>A125860894R</t>
  </si>
  <si>
    <t>A125927422W</t>
  </si>
  <si>
    <t>A125894158X</t>
  </si>
  <si>
    <t>A125861230T</t>
  </si>
  <si>
    <t>A125927758A</t>
  </si>
  <si>
    <t>A125894494K</t>
  </si>
  <si>
    <t>A125861286C</t>
  </si>
  <si>
    <t>A125927814J</t>
  </si>
  <si>
    <t>A125894550T</t>
  </si>
  <si>
    <t>A125860950W</t>
  </si>
  <si>
    <t>A125927478J</t>
  </si>
  <si>
    <t>A125894214F</t>
  </si>
  <si>
    <t>A125861006X</t>
  </si>
  <si>
    <t>A125927534R</t>
  </si>
  <si>
    <t>A125894270X</t>
  </si>
  <si>
    <t>A125861062T</t>
  </si>
  <si>
    <t>A125927590J</t>
  </si>
  <si>
    <t>A125894326X</t>
  </si>
  <si>
    <t>A125860838W</t>
  </si>
  <si>
    <t>A125927366R</t>
  </si>
  <si>
    <t>A125894102L</t>
  </si>
  <si>
    <t>A125861342K</t>
  </si>
  <si>
    <t>A125927870A</t>
  </si>
  <si>
    <t>A125894606T</t>
  </si>
  <si>
    <t>A125861118T</t>
  </si>
  <si>
    <t>A125927646J</t>
  </si>
  <si>
    <t>A125894382T</t>
  </si>
  <si>
    <t>A125861426V</t>
  </si>
  <si>
    <t>A125927954K</t>
  </si>
  <si>
    <t>A125894690V</t>
  </si>
  <si>
    <t>A125861202J</t>
  </si>
  <si>
    <t>A125927730X</t>
  </si>
  <si>
    <t>A125894466A</t>
  </si>
  <si>
    <t>A125860922L</t>
  </si>
  <si>
    <t>A125927450F</t>
  </si>
  <si>
    <t>A125894186J</t>
  </si>
  <si>
    <t>A125861258V</t>
  </si>
  <si>
    <t>A125927786K</t>
  </si>
  <si>
    <t>A125894522J</t>
  </si>
  <si>
    <t>A125861314A</t>
  </si>
  <si>
    <t>A125927842T</t>
  </si>
  <si>
    <t>A125894578V</t>
  </si>
  <si>
    <t>A125860978X</t>
  </si>
  <si>
    <t>A125927506F</t>
  </si>
  <si>
    <t>A125894242R</t>
  </si>
  <si>
    <t>A125861034J</t>
  </si>
  <si>
    <t>A125927562X</t>
  </si>
  <si>
    <t>A125894298A</t>
  </si>
  <si>
    <t>A125861090A</t>
  </si>
  <si>
    <t>A125927618X</t>
  </si>
  <si>
    <t>A125894354J</t>
  </si>
  <si>
    <t>A125860866F</t>
  </si>
  <si>
    <t>A125927394X</t>
  </si>
  <si>
    <t>A125894130W</t>
  </si>
  <si>
    <t>A125861370V</t>
  </si>
  <si>
    <t>A125927898C</t>
  </si>
  <si>
    <t>A125894634A</t>
  </si>
  <si>
    <t>A125861146A</t>
  </si>
  <si>
    <t>A125927674T</t>
  </si>
  <si>
    <t>A125894410R</t>
  </si>
  <si>
    <t>A125861406K</t>
  </si>
  <si>
    <t>A125927934A</t>
  </si>
  <si>
    <t>A125894670K</t>
  </si>
  <si>
    <t>A125861182K</t>
  </si>
  <si>
    <t>A125927710R</t>
  </si>
  <si>
    <t>A125894446T</t>
  </si>
  <si>
    <t>A125860902C</t>
  </si>
  <si>
    <t>A125927430W</t>
  </si>
  <si>
    <t>A125894166X</t>
  </si>
  <si>
    <t>A125861238K</t>
  </si>
  <si>
    <t>A125927766A</t>
  </si>
  <si>
    <t>A125894502X</t>
  </si>
  <si>
    <t>A125861294C</t>
  </si>
  <si>
    <t>A125927822J</t>
  </si>
  <si>
    <t>A125894558K</t>
  </si>
  <si>
    <t>A125860958R</t>
  </si>
  <si>
    <t>A125927486J</t>
  </si>
  <si>
    <t>A125894222F</t>
  </si>
  <si>
    <t>A125861014X</t>
  </si>
  <si>
    <t>A125927542R</t>
  </si>
  <si>
    <t>A125894278T</t>
  </si>
  <si>
    <t>A125861070T</t>
  </si>
  <si>
    <t>A125927598A</t>
  </si>
  <si>
    <t>A125894334X</t>
  </si>
  <si>
    <t>15-64 years ;  &gt;&gt; Holiday job, returned to studies ;  &gt; 5-9 years in last job ;  Persons ;</t>
  </si>
  <si>
    <t>15-64 years ;  &gt;&gt; Holiday job, returned to studies ;  &gt; 5-9 years in last job ;  &gt; Males ;</t>
  </si>
  <si>
    <t>15-64 years ;  &gt;&gt; Holiday job, returned to studies ;  &gt; 5-9 years in last job ;  &gt; Females ;</t>
  </si>
  <si>
    <t>15-64 years ;  &gt;&gt; Holiday job, returned to studies ;  &gt; 10-19 years in last job ;  Persons ;</t>
  </si>
  <si>
    <t>15-64 years ;  &gt;&gt; Holiday job, returned to studies ;  &gt; 10-19 years in last job ;  &gt; Males ;</t>
  </si>
  <si>
    <t>15-64 years ;  &gt;&gt; Holiday job, returned to studies ;  &gt; 10-19 years in last job ;  &gt; Females ;</t>
  </si>
  <si>
    <t>15-64 years ;  &gt;&gt; Holiday job, returned to studies ;  &gt; 20 years or more in last job ;  Persons ;</t>
  </si>
  <si>
    <t>15-64 years ;  &gt;&gt; Holiday job, returned to studies ;  &gt; 20 years or more in last job ;  &gt; Males ;</t>
  </si>
  <si>
    <t>15-64 years ;  &gt;&gt; Holiday job, returned to studies ;  &gt; 20 years or more in last job ;  &gt; Females ;</t>
  </si>
  <si>
    <t>15-64 years ;  &gt;&gt; To get a better job or just wanted a change ;  Persons ;</t>
  </si>
  <si>
    <t>15-64 years ;  &gt;&gt; To get a better job or just wanted a change ;  &gt; Males ;</t>
  </si>
  <si>
    <t>15-64 years ;  &gt;&gt; To get a better job or just wanted a change ;  &gt; Females ;</t>
  </si>
  <si>
    <t>15-64 years ;  &gt;&gt; To get a better job or just wanted a change ;  Less than 1 year in last job ;  Persons ;</t>
  </si>
  <si>
    <t>15-64 years ;  &gt;&gt; To get a better job or just wanted a change ;  Less than 1 year in last job ;  &gt; Males ;</t>
  </si>
  <si>
    <t>15-64 years ;  &gt;&gt; To get a better job or just wanted a change ;  Less than 1 year in last job ;  &gt; Females ;</t>
  </si>
  <si>
    <t>15-64 years ;  &gt;&gt; To get a better job or just wanted a change ;  &gt; Less than 3 months in last job ;  Persons ;</t>
  </si>
  <si>
    <t>15-64 years ;  &gt;&gt; To get a better job or just wanted a change ;  &gt; Less than 3 months in last job ;  &gt; Males ;</t>
  </si>
  <si>
    <t>15-64 years ;  &gt;&gt; To get a better job or just wanted a change ;  &gt; Less than 3 months in last job ;  &gt; Females ;</t>
  </si>
  <si>
    <t>15-64 years ;  &gt;&gt; To get a better job or just wanted a change ;  &gt; 3-6 months in last job ;  Persons ;</t>
  </si>
  <si>
    <t>15-64 years ;  &gt;&gt; To get a better job or just wanted a change ;  &gt; 3-6 months in last job ;  &gt; Males ;</t>
  </si>
  <si>
    <t>15-64 years ;  &gt;&gt; To get a better job or just wanted a change ;  &gt; 3-6 months in last job ;  &gt; Females ;</t>
  </si>
  <si>
    <t>15-64 years ;  &gt;&gt; To get a better job or just wanted a change ;  &gt; 6-12 months in last job ;  Persons ;</t>
  </si>
  <si>
    <t>15-64 years ;  &gt;&gt; To get a better job or just wanted a change ;  &gt; 6-12 months in last job ;  &gt; Males ;</t>
  </si>
  <si>
    <t>15-64 years ;  &gt;&gt; To get a better job or just wanted a change ;  &gt; 6-12 months in last job ;  &gt; Females ;</t>
  </si>
  <si>
    <t>15-64 years ;  &gt;&gt; To get a better job or just wanted a change ;  1 year or more in last job ;  Persons ;</t>
  </si>
  <si>
    <t>15-64 years ;  &gt;&gt; To get a better job or just wanted a change ;  1 year or more in last job ;  &gt; Males ;</t>
  </si>
  <si>
    <t>15-64 years ;  &gt;&gt; To get a better job or just wanted a change ;  1 year or more in last job ;  &gt; Females ;</t>
  </si>
  <si>
    <t>15-64 years ;  &gt;&gt; To get a better job or just wanted a change ;  &gt; 1-2 years in last job ;  Persons ;</t>
  </si>
  <si>
    <t>15-64 years ;  &gt;&gt; To get a better job or just wanted a change ;  &gt; 1-2 years in last job ;  &gt; Males ;</t>
  </si>
  <si>
    <t>15-64 years ;  &gt;&gt; To get a better job or just wanted a change ;  &gt; 1-2 years in last job ;  &gt; Females ;</t>
  </si>
  <si>
    <t>15-64 years ;  &gt;&gt; To get a better job or just wanted a change ;  &gt; 3-4 years in last job ;  Persons ;</t>
  </si>
  <si>
    <t>15-64 years ;  &gt;&gt; To get a better job or just wanted a change ;  &gt; 3-4 years in last job ;  &gt; Males ;</t>
  </si>
  <si>
    <t>15-64 years ;  &gt;&gt; To get a better job or just wanted a change ;  &gt; 3-4 years in last job ;  &gt; Females ;</t>
  </si>
  <si>
    <t>15-64 years ;  &gt;&gt; To get a better job or just wanted a change ;  &gt; 5-9 years in last job ;  Persons ;</t>
  </si>
  <si>
    <t>15-64 years ;  &gt;&gt; To get a better job or just wanted a change ;  &gt; 5-9 years in last job ;  &gt; Males ;</t>
  </si>
  <si>
    <t>15-64 years ;  &gt;&gt; To get a better job or just wanted a change ;  &gt; 5-9 years in last job ;  &gt; Females ;</t>
  </si>
  <si>
    <t>15-64 years ;  &gt;&gt; To get a better job or just wanted a change ;  &gt; 10-19 years in last job ;  Persons ;</t>
  </si>
  <si>
    <t>15-64 years ;  &gt;&gt; To get a better job or just wanted a change ;  &gt; 10-19 years in last job ;  &gt; Males ;</t>
  </si>
  <si>
    <t>15-64 years ;  &gt;&gt; To get a better job or just wanted a change ;  &gt; 10-19 years in last job ;  &gt; Females ;</t>
  </si>
  <si>
    <t>15-64 years ;  &gt;&gt; To get a better job or just wanted a change ;  &gt; 20 years or more in last job ;  Persons ;</t>
  </si>
  <si>
    <t>15-64 years ;  &gt;&gt; To get a better job or just wanted a change ;  &gt; 20 years or more in last job ;  &gt; Males ;</t>
  </si>
  <si>
    <t>15-64 years ;  &gt;&gt; To get a better job or just wanted a change ;  &gt; 20 years or more in last job ;  &gt; Females ;</t>
  </si>
  <si>
    <t>15-64 years ;  &gt;&gt; Retired ;  Persons ;</t>
  </si>
  <si>
    <t>15-64 years ;  &gt;&gt; Retired ;  &gt; Males ;</t>
  </si>
  <si>
    <t>15-64 years ;  &gt;&gt; Retired ;  &gt; Females ;</t>
  </si>
  <si>
    <t>15-64 years ;  &gt;&gt; Retired ;  Less than 1 year in last job ;  Persons ;</t>
  </si>
  <si>
    <t>15-64 years ;  &gt;&gt; Retired ;  Less than 1 year in last job ;  &gt; Males ;</t>
  </si>
  <si>
    <t>15-64 years ;  &gt;&gt; Retired ;  Less than 1 year in last job ;  &gt; Females ;</t>
  </si>
  <si>
    <t>15-64 years ;  &gt;&gt; Retired ;  &gt; Less than 3 months in last job ;  Persons ;</t>
  </si>
  <si>
    <t>15-64 years ;  &gt;&gt; Retired ;  &gt; Less than 3 months in last job ;  &gt; Males ;</t>
  </si>
  <si>
    <t>15-64 years ;  &gt;&gt; Retired ;  &gt; Less than 3 months in last job ;  &gt; Females ;</t>
  </si>
  <si>
    <t>15-64 years ;  &gt;&gt; Retired ;  &gt; 3-6 months in last job ;  Persons ;</t>
  </si>
  <si>
    <t>15-64 years ;  &gt;&gt; Retired ;  &gt; 3-6 months in last job ;  &gt; Males ;</t>
  </si>
  <si>
    <t>15-64 years ;  &gt;&gt; Retired ;  &gt; 3-6 months in last job ;  &gt; Females ;</t>
  </si>
  <si>
    <t>15-64 years ;  &gt;&gt; Retired ;  &gt; 6-12 months in last job ;  Persons ;</t>
  </si>
  <si>
    <t>15-64 years ;  &gt;&gt; Retired ;  &gt; 6-12 months in last job ;  &gt; Males ;</t>
  </si>
  <si>
    <t>15-64 years ;  &gt;&gt; Retired ;  &gt; 6-12 months in last job ;  &gt; Females ;</t>
  </si>
  <si>
    <t>15-64 years ;  &gt;&gt; Retired ;  1 year or more in last job ;  Persons ;</t>
  </si>
  <si>
    <t>15-64 years ;  &gt;&gt; Retired ;  1 year or more in last job ;  &gt; Males ;</t>
  </si>
  <si>
    <t>15-64 years ;  &gt;&gt; Retired ;  1 year or more in last job ;  &gt; Females ;</t>
  </si>
  <si>
    <t>15-64 years ;  &gt;&gt; Retired ;  &gt; 1-2 years in last job ;  Persons ;</t>
  </si>
  <si>
    <t>15-64 years ;  &gt;&gt; Retired ;  &gt; 1-2 years in last job ;  &gt; Males ;</t>
  </si>
  <si>
    <t>15-64 years ;  &gt;&gt; Retired ;  &gt; 1-2 years in last job ;  &gt; Females ;</t>
  </si>
  <si>
    <t>15-64 years ;  &gt;&gt; Retired ;  &gt; 3-4 years in last job ;  Persons ;</t>
  </si>
  <si>
    <t>15-64 years ;  &gt;&gt; Retired ;  &gt; 3-4 years in last job ;  &gt; Males ;</t>
  </si>
  <si>
    <t>15-64 years ;  &gt;&gt; Retired ;  &gt; 3-4 years in last job ;  &gt; Females ;</t>
  </si>
  <si>
    <t>15-64 years ;  &gt;&gt; Retired ;  &gt; 5-9 years in last job ;  Persons ;</t>
  </si>
  <si>
    <t>15-64 years ;  &gt;&gt; Retired ;  &gt; 5-9 years in last job ;  &gt; Males ;</t>
  </si>
  <si>
    <t>15-64 years ;  &gt;&gt; Retired ;  &gt; 5-9 years in last job ;  &gt; Females ;</t>
  </si>
  <si>
    <t>15-64 years ;  &gt;&gt; Retired ;  &gt; 10-19 years in last job ;  Persons ;</t>
  </si>
  <si>
    <t>15-64 years ;  &gt;&gt; Retired ;  &gt; 10-19 years in last job ;  &gt; Males ;</t>
  </si>
  <si>
    <t>15-64 years ;  &gt;&gt; Retired ;  &gt; 10-19 years in last job ;  &gt; Females ;</t>
  </si>
  <si>
    <t>15-64 years ;  &gt;&gt; Retired ;  &gt; 20 years or more in last job ;  Persons ;</t>
  </si>
  <si>
    <t>15-64 years ;  &gt;&gt; Retired ;  &gt; 20 years or more in last job ;  &gt; Males ;</t>
  </si>
  <si>
    <t>15-64 years ;  &gt;&gt; Retired ;  &gt; 20 years or more in last job ;  &gt; Females ;</t>
  </si>
  <si>
    <t>15-64 years ;  &gt;&gt; Family reasons ;  Persons ;</t>
  </si>
  <si>
    <t>15-64 years ;  &gt;&gt; Family reasons ;  &gt; Males ;</t>
  </si>
  <si>
    <t>15-64 years ;  &gt;&gt; Family reasons ;  &gt; Females ;</t>
  </si>
  <si>
    <t>15-64 years ;  &gt;&gt; Family reasons ;  Less than 1 year in last job ;  Persons ;</t>
  </si>
  <si>
    <t>15-64 years ;  &gt;&gt; Family reasons ;  Less than 1 year in last job ;  &gt; Males ;</t>
  </si>
  <si>
    <t>15-64 years ;  &gt;&gt; Family reasons ;  Less than 1 year in last job ;  &gt; Females ;</t>
  </si>
  <si>
    <t>15-64 years ;  &gt;&gt; Family reasons ;  &gt; Less than 3 months in last job ;  Persons ;</t>
  </si>
  <si>
    <t>15-64 years ;  &gt;&gt; Family reasons ;  &gt; Less than 3 months in last job ;  &gt; Males ;</t>
  </si>
  <si>
    <t>15-64 years ;  &gt;&gt; Family reasons ;  &gt; Less than 3 months in last job ;  &gt; Females ;</t>
  </si>
  <si>
    <t>15-64 years ;  &gt;&gt; Family reasons ;  &gt; 3-6 months in last job ;  Persons ;</t>
  </si>
  <si>
    <t>15-64 years ;  &gt;&gt; Family reasons ;  &gt; 3-6 months in last job ;  &gt; Males ;</t>
  </si>
  <si>
    <t>15-64 years ;  &gt;&gt; Family reasons ;  &gt; 3-6 months in last job ;  &gt; Females ;</t>
  </si>
  <si>
    <t>15-64 years ;  &gt;&gt; Family reasons ;  &gt; 6-12 months in last job ;  Persons ;</t>
  </si>
  <si>
    <t>15-64 years ;  &gt;&gt; Family reasons ;  &gt; 6-12 months in last job ;  &gt; Males ;</t>
  </si>
  <si>
    <t>15-64 years ;  &gt;&gt; Family reasons ;  &gt; 6-12 months in last job ;  &gt; Females ;</t>
  </si>
  <si>
    <t>15-64 years ;  &gt;&gt; Family reasons ;  1 year or more in last job ;  Persons ;</t>
  </si>
  <si>
    <t>15-64 years ;  &gt;&gt; Family reasons ;  1 year or more in last job ;  &gt; Males ;</t>
  </si>
  <si>
    <t>15-64 years ;  &gt;&gt; Family reasons ;  1 year or more in last job ;  &gt; Females ;</t>
  </si>
  <si>
    <t>15-64 years ;  &gt;&gt; Family reasons ;  &gt; 1-2 years in last job ;  Persons ;</t>
  </si>
  <si>
    <t>15-64 years ;  &gt;&gt; Family reasons ;  &gt; 1-2 years in last job ;  &gt; Males ;</t>
  </si>
  <si>
    <t>15-64 years ;  &gt;&gt; Family reasons ;  &gt; 1-2 years in last job ;  &gt; Females ;</t>
  </si>
  <si>
    <t>15-64 years ;  &gt;&gt; Family reasons ;  &gt; 3-4 years in last job ;  Persons ;</t>
  </si>
  <si>
    <t>15-64 years ;  &gt;&gt; Family reasons ;  &gt; 3-4 years in last job ;  &gt; Males ;</t>
  </si>
  <si>
    <t>15-64 years ;  &gt;&gt; Family reasons ;  &gt; 3-4 years in last job ;  &gt; Females ;</t>
  </si>
  <si>
    <t>15-64 years ;  &gt;&gt; Family reasons ;  &gt; 5-9 years in last job ;  Persons ;</t>
  </si>
  <si>
    <t>15-64 years ;  &gt;&gt; Family reasons ;  &gt; 5-9 years in last job ;  &gt; Males ;</t>
  </si>
  <si>
    <t>15-64 years ;  &gt;&gt; Family reasons ;  &gt; 5-9 years in last job ;  &gt; Females ;</t>
  </si>
  <si>
    <t>15-64 years ;  &gt;&gt; Family reasons ;  &gt; 10-19 years in last job ;  Persons ;</t>
  </si>
  <si>
    <t>15-64 years ;  &gt;&gt; Family reasons ;  &gt; 10-19 years in last job ;  &gt; Males ;</t>
  </si>
  <si>
    <t>15-64 years ;  &gt;&gt; Family reasons ;  &gt; 10-19 years in last job ;  &gt; Females ;</t>
  </si>
  <si>
    <t>15-64 years ;  &gt;&gt; Family reasons ;  &gt; 20 years or more in last job ;  Persons ;</t>
  </si>
  <si>
    <t>15-64 years ;  &gt;&gt; Family reasons ;  &gt; 20 years or more in last job ;  &gt; Males ;</t>
  </si>
  <si>
    <t>15-64 years ;  &gt;&gt; Family reasons ;  &gt; 20 years or more in last job ;  &gt; Females ;</t>
  </si>
  <si>
    <t>15-64 years ;  &gt;&gt; To start own or new business ;  Persons ;</t>
  </si>
  <si>
    <t>15-64 years ;  &gt;&gt; To start own or new business ;  &gt; Males ;</t>
  </si>
  <si>
    <t>15-64 years ;  &gt;&gt; To start own or new business ;  &gt; Females ;</t>
  </si>
  <si>
    <t>15-64 years ;  &gt;&gt; To start own or new business ;  Less than 1 year in last job ;  Persons ;</t>
  </si>
  <si>
    <t>15-64 years ;  &gt;&gt; To start own or new business ;  Less than 1 year in last job ;  &gt; Males ;</t>
  </si>
  <si>
    <t>15-64 years ;  &gt;&gt; To start own or new business ;  Less than 1 year in last job ;  &gt; Females ;</t>
  </si>
  <si>
    <t>15-64 years ;  &gt;&gt; To start own or new business ;  &gt; Less than 3 months in last job ;  Persons ;</t>
  </si>
  <si>
    <t>15-64 years ;  &gt;&gt; To start own or new business ;  &gt; Less than 3 months in last job ;  &gt; Males ;</t>
  </si>
  <si>
    <t>15-64 years ;  &gt;&gt; To start own or new business ;  &gt; Less than 3 months in last job ;  &gt; Females ;</t>
  </si>
  <si>
    <t>15-64 years ;  &gt;&gt; To start own or new business ;  &gt; 3-6 months in last job ;  Persons ;</t>
  </si>
  <si>
    <t>15-64 years ;  &gt;&gt; To start own or new business ;  &gt; 3-6 months in last job ;  &gt; Males ;</t>
  </si>
  <si>
    <t>15-64 years ;  &gt;&gt; To start own or new business ;  &gt; 3-6 months in last job ;  &gt; Females ;</t>
  </si>
  <si>
    <t>15-64 years ;  &gt;&gt; To start own or new business ;  &gt; 6-12 months in last job ;  Persons ;</t>
  </si>
  <si>
    <t>15-64 years ;  &gt;&gt; To start own or new business ;  &gt; 6-12 months in last job ;  &gt; Males ;</t>
  </si>
  <si>
    <t>15-64 years ;  &gt;&gt; To start own or new business ;  &gt; 6-12 months in last job ;  &gt; Females ;</t>
  </si>
  <si>
    <t>15-64 years ;  &gt;&gt; To start own or new business ;  1 year or more in last job ;  Persons ;</t>
  </si>
  <si>
    <t>15-64 years ;  &gt;&gt; To start own or new business ;  1 year or more in last job ;  &gt; Males ;</t>
  </si>
  <si>
    <t>15-64 years ;  &gt;&gt; To start own or new business ;  1 year or more in last job ;  &gt; Females ;</t>
  </si>
  <si>
    <t>15-64 years ;  &gt;&gt; To start own or new business ;  &gt; 1-2 years in last job ;  Persons ;</t>
  </si>
  <si>
    <t>15-64 years ;  &gt;&gt; To start own or new business ;  &gt; 1-2 years in last job ;  &gt; Males ;</t>
  </si>
  <si>
    <t>15-64 years ;  &gt;&gt; To start own or new business ;  &gt; 1-2 years in last job ;  &gt; Females ;</t>
  </si>
  <si>
    <t>15-64 years ;  &gt;&gt; To start own or new business ;  &gt; 3-4 years in last job ;  Persons ;</t>
  </si>
  <si>
    <t>15-64 years ;  &gt;&gt; To start own or new business ;  &gt; 3-4 years in last job ;  &gt; Males ;</t>
  </si>
  <si>
    <t>15-64 years ;  &gt;&gt; To start own or new business ;  &gt; 3-4 years in last job ;  &gt; Females ;</t>
  </si>
  <si>
    <t>15-64 years ;  &gt;&gt; To start own or new business ;  &gt; 5-9 years in last job ;  Persons ;</t>
  </si>
  <si>
    <t>15-64 years ;  &gt;&gt; To start own or new business ;  &gt; 5-9 years in last job ;  &gt; Males ;</t>
  </si>
  <si>
    <t>15-64 years ;  &gt;&gt; To start own or new business ;  &gt; 5-9 years in last job ;  &gt; Females ;</t>
  </si>
  <si>
    <t>15-64 years ;  &gt;&gt; To start own or new business ;  &gt; 10-19 years in last job ;  Persons ;</t>
  </si>
  <si>
    <t>15-64 years ;  &gt;&gt; To start own or new business ;  &gt; 10-19 years in last job ;  &gt; Males ;</t>
  </si>
  <si>
    <t>15-64 years ;  &gt;&gt; To start own or new business ;  &gt; 10-19 years in last job ;  &gt; Females ;</t>
  </si>
  <si>
    <t>15-64 years ;  &gt;&gt; To start own or new business ;  &gt; 20 years or more in last job ;  Persons ;</t>
  </si>
  <si>
    <t>15-64 years ;  &gt;&gt; To start own or new business ;  &gt; 20 years or more in last job ;  &gt; Males ;</t>
  </si>
  <si>
    <t>15-64 years ;  &gt;&gt; To start own or new business ;  &gt; 20 years or more in last job ;  &gt; Females ;</t>
  </si>
  <si>
    <t>15-64 years ;  &gt; Left or lost job for other reasons ;  Persons ;</t>
  </si>
  <si>
    <t>15-64 years ;  &gt; Left or lost job for other reasons ;  &gt; Males ;</t>
  </si>
  <si>
    <t>15-64 years ;  &gt; Left or lost job for other reasons ;  &gt; Females ;</t>
  </si>
  <si>
    <t>15-64 years ;  &gt; Left or lost job for other reasons ;  Less than 1 year in last job ;  Persons ;</t>
  </si>
  <si>
    <t>15-64 years ;  &gt; Left or lost job for other reasons ;  Less than 1 year in last job ;  &gt; Males ;</t>
  </si>
  <si>
    <t>15-64 years ;  &gt; Left or lost job for other reasons ;  Less than 1 year in last job ;  &gt; Females ;</t>
  </si>
  <si>
    <t>15-64 years ;  &gt; Left or lost job for other reasons ;  &gt; Less than 3 months in last job ;  Persons ;</t>
  </si>
  <si>
    <t>15-64 years ;  &gt; Left or lost job for other reasons ;  &gt; Less than 3 months in last job ;  &gt; Males ;</t>
  </si>
  <si>
    <t>15-64 years ;  &gt; Left or lost job for other reasons ;  &gt; Less than 3 months in last job ;  &gt; Females ;</t>
  </si>
  <si>
    <t>15-64 years ;  &gt; Left or lost job for other reasons ;  &gt; 3-6 months in last job ;  Persons ;</t>
  </si>
  <si>
    <t>15-64 years ;  &gt; Left or lost job for other reasons ;  &gt; 3-6 months in last job ;  &gt; Males ;</t>
  </si>
  <si>
    <t>15-64 years ;  &gt; Left or lost job for other reasons ;  &gt; 3-6 months in last job ;  &gt; Females ;</t>
  </si>
  <si>
    <t>15-64 years ;  &gt; Left or lost job for other reasons ;  &gt; 6-12 months in last job ;  Persons ;</t>
  </si>
  <si>
    <t>15-64 years ;  &gt; Left or lost job for other reasons ;  &gt; 6-12 months in last job ;  &gt; Males ;</t>
  </si>
  <si>
    <t>15-64 years ;  &gt; Left or lost job for other reasons ;  &gt; 6-12 months in last job ;  &gt; Females ;</t>
  </si>
  <si>
    <t>15-64 years ;  &gt; Left or lost job for other reasons ;  1 year or more in last job ;  Persons ;</t>
  </si>
  <si>
    <t>15-64 years ;  &gt; Left or lost job for other reasons ;  1 year or more in last job ;  &gt; Males ;</t>
  </si>
  <si>
    <t>15-64 years ;  &gt; Left or lost job for other reasons ;  1 year or more in last job ;  &gt; Females ;</t>
  </si>
  <si>
    <t>15-64 years ;  &gt; Left or lost job for other reasons ;  &gt; 1-2 years in last job ;  Persons ;</t>
  </si>
  <si>
    <t>15-64 years ;  &gt; Left or lost job for other reasons ;  &gt; 1-2 years in last job ;  &gt; Males ;</t>
  </si>
  <si>
    <t>15-64 years ;  &gt; Left or lost job for other reasons ;  &gt; 1-2 years in last job ;  &gt; Females ;</t>
  </si>
  <si>
    <t>15-64 years ;  &gt; Left or lost job for other reasons ;  &gt; 3-4 years in last job ;  Persons ;</t>
  </si>
  <si>
    <t>15-64 years ;  &gt; Left or lost job for other reasons ;  &gt; 3-4 years in last job ;  &gt; Males ;</t>
  </si>
  <si>
    <t>15-64 years ;  &gt; Left or lost job for other reasons ;  &gt; 3-4 years in last job ;  &gt; Females ;</t>
  </si>
  <si>
    <t>15-64 years ;  &gt; Left or lost job for other reasons ;  &gt; 5-9 years in last job ;  Persons ;</t>
  </si>
  <si>
    <t>15-64 years ;  &gt; Left or lost job for other reasons ;  &gt; 5-9 years in last job ;  &gt; Males ;</t>
  </si>
  <si>
    <t>15-64 years ;  &gt; Left or lost job for other reasons ;  &gt; 5-9 years in last job ;  &gt; Females ;</t>
  </si>
  <si>
    <t>15-64 years ;  &gt; Left or lost job for other reasons ;  &gt; 10-19 years in last job ;  Persons ;</t>
  </si>
  <si>
    <t>15-64 years ;  &gt; Left or lost job for other reasons ;  &gt; 10-19 years in last job ;  &gt; Males ;</t>
  </si>
  <si>
    <t>15-64 years ;  &gt; Left or lost job for other reasons ;  &gt; 10-19 years in last job ;  &gt; Females ;</t>
  </si>
  <si>
    <t>15-64 years ;  &gt; Left or lost job for other reasons ;  &gt; 20 years or more in last job ;  Persons ;</t>
  </si>
  <si>
    <t>15-64 years ;  &gt; Left or lost job for other reasons ;  &gt; 20 years or more in last job ;  &gt; Males ;</t>
  </si>
  <si>
    <t>15-64 years ;  &gt; Left or lost job for other reasons ;  &gt; 20 years or more in last job ;  &gt; Females ;</t>
  </si>
  <si>
    <t>&gt; 15-24 years ;  Left or lost a job last year ;  Persons ;</t>
  </si>
  <si>
    <t>&gt; 15-24 years ;  Left or lost a job last year ;  &gt; Males ;</t>
  </si>
  <si>
    <t>&gt; 15-24 years ;  Left or lost a job last year ;  &gt; Females ;</t>
  </si>
  <si>
    <t>&gt; 15-24 years ;  Left or lost a job last year ;  Less than 1 year in last job ;  Persons ;</t>
  </si>
  <si>
    <t>&gt; 15-24 years ;  Left or lost a job last year ;  Less than 1 year in last job ;  &gt; Males ;</t>
  </si>
  <si>
    <t>&gt; 15-24 years ;  Left or lost a job last year ;  Less than 1 year in last job ;  &gt; Females ;</t>
  </si>
  <si>
    <t>&gt; 15-24 years ;  Left or lost a job last year ;  &gt; Less than 3 months in last job ;  Persons ;</t>
  </si>
  <si>
    <t>&gt; 15-24 years ;  Left or lost a job last year ;  &gt; Less than 3 months in last job ;  &gt; Males ;</t>
  </si>
  <si>
    <t>&gt; 15-24 years ;  Left or lost a job last year ;  &gt; Less than 3 months in last job ;  &gt; Females ;</t>
  </si>
  <si>
    <t>&gt; 15-24 years ;  Left or lost a job last year ;  &gt; 3-6 months in last job ;  Persons ;</t>
  </si>
  <si>
    <t>&gt; 15-24 years ;  Left or lost a job last year ;  &gt; 3-6 months in last job ;  &gt; Males ;</t>
  </si>
  <si>
    <t>&gt; 15-24 years ;  Left or lost a job last year ;  &gt; 3-6 months in last job ;  &gt; Females ;</t>
  </si>
  <si>
    <t>&gt; 15-24 years ;  Left or lost a job last year ;  &gt; 6-12 months in last job ;  Persons ;</t>
  </si>
  <si>
    <t>&gt; 15-24 years ;  Left or lost a job last year ;  &gt; 6-12 months in last job ;  &gt; Males ;</t>
  </si>
  <si>
    <t>&gt; 15-24 years ;  Left or lost a job last year ;  &gt; 6-12 months in last job ;  &gt; Females ;</t>
  </si>
  <si>
    <t>&gt; 15-24 years ;  Left or lost a job last year ;  1 year or more in last job ;  Persons ;</t>
  </si>
  <si>
    <t>&gt; 15-24 years ;  Left or lost a job last year ;  1 year or more in last job ;  &gt; Males ;</t>
  </si>
  <si>
    <t>&gt; 15-24 years ;  Left or lost a job last year ;  1 year or more in last job ;  &gt; Females ;</t>
  </si>
  <si>
    <t>&gt; 15-24 years ;  Left or lost a job last year ;  &gt; 1-2 years in last job ;  Persons ;</t>
  </si>
  <si>
    <t>&gt; 15-24 years ;  Left or lost a job last year ;  &gt; 1-2 years in last job ;  &gt; Males ;</t>
  </si>
  <si>
    <t>&gt; 15-24 years ;  Left or lost a job last year ;  &gt; 1-2 years in last job ;  &gt; Females ;</t>
  </si>
  <si>
    <t>&gt; 15-24 years ;  Left or lost a job last year ;  &gt; 3-4 years in last job ;  Persons ;</t>
  </si>
  <si>
    <t>&gt; 15-24 years ;  Left or lost a job last year ;  &gt; 3-4 years in last job ;  &gt; Males ;</t>
  </si>
  <si>
    <t>&gt; 15-24 years ;  Left or lost a job last year ;  &gt; 3-4 years in last job ;  &gt; Females ;</t>
  </si>
  <si>
    <t>&gt; 15-24 years ;  Left or lost a job last year ;  &gt; 5-9 years in last job ;  Persons ;</t>
  </si>
  <si>
    <t>&gt; 15-24 years ;  Left or lost a job last year ;  &gt; 5-9 years in last job ;  &gt; Males ;</t>
  </si>
  <si>
    <t>&gt; 15-24 years ;  Left or lost a job last year ;  &gt; 5-9 years in last job ;  &gt; Females ;</t>
  </si>
  <si>
    <t>&gt; 15-24 years ;  Left or lost a job last year ;  &gt; 10-19 years in last job ;  Persons ;</t>
  </si>
  <si>
    <t>&gt; 15-24 years ;  Left or lost a job last year ;  &gt; 10-19 years in last job ;  &gt; Males ;</t>
  </si>
  <si>
    <t>&gt; 15-24 years ;  Left or lost a job last year ;  &gt; 10-19 years in last job ;  &gt; Females ;</t>
  </si>
  <si>
    <t>&gt; 15-24 years ;  Left or lost a job last year ;  &gt; 20 years or more in last job ;  Persons ;</t>
  </si>
  <si>
    <t>&gt; 15-24 years ;  Left or lost a job last year ;  &gt; 20 years or more in last job ;  &gt; Males ;</t>
  </si>
  <si>
    <t>&gt; 15-24 years ;  Left or lost a job last year ;  &gt; 20 years or more in last job ;  &gt; Females ;</t>
  </si>
  <si>
    <t>&gt; 15-24 years ;  &gt; Involuntary reasons (lost job) ;  Persons ;</t>
  </si>
  <si>
    <t>&gt; 15-24 years ;  &gt; Involuntary reasons (lost job) ;  &gt; Males ;</t>
  </si>
  <si>
    <t>&gt; 15-24 years ;  &gt; Involuntary reasons (lost job) ;  &gt; Females ;</t>
  </si>
  <si>
    <t>&gt; 15-24 years ;  &gt; Involuntary reasons (lost job) ;  Less than 1 year in last job ;  Persons ;</t>
  </si>
  <si>
    <t>&gt; 15-24 years ;  &gt; Involuntary reasons (lost job) ;  Less than 1 year in last job ;  &gt; Males ;</t>
  </si>
  <si>
    <t>&gt; 15-24 years ;  &gt; Involuntary reasons (lost job) ;  Less than 1 year in last job ;  &gt; Females ;</t>
  </si>
  <si>
    <t>&gt; 15-24 years ;  &gt; Involuntary reasons (lost job) ;  &gt; Less than 3 months in last job ;  Persons ;</t>
  </si>
  <si>
    <t>&gt; 15-24 years ;  &gt; Involuntary reasons (lost job) ;  &gt; Less than 3 months in last job ;  &gt; Males ;</t>
  </si>
  <si>
    <t>&gt; 15-24 years ;  &gt; Involuntary reasons (lost job) ;  &gt; Less than 3 months in last job ;  &gt; Females ;</t>
  </si>
  <si>
    <t>&gt; 15-24 years ;  &gt; Involuntary reasons (lost job) ;  &gt; 3-6 months in last job ;  Persons ;</t>
  </si>
  <si>
    <t>&gt; 15-24 years ;  &gt; Involuntary reasons (lost job) ;  &gt; 3-6 months in last job ;  &gt; Males ;</t>
  </si>
  <si>
    <t>&gt; 15-24 years ;  &gt; Involuntary reasons (lost job) ;  &gt; 3-6 months in last job ;  &gt; Females ;</t>
  </si>
  <si>
    <t>&gt; 15-24 years ;  &gt; Involuntary reasons (lost job) ;  &gt; 6-12 months in last job ;  Persons ;</t>
  </si>
  <si>
    <t>&gt; 15-24 years ;  &gt; Involuntary reasons (lost job) ;  &gt; 6-12 months in last job ;  &gt; Males ;</t>
  </si>
  <si>
    <t>&gt; 15-24 years ;  &gt; Involuntary reasons (lost job) ;  &gt; 6-12 months in last job ;  &gt; Females ;</t>
  </si>
  <si>
    <t>&gt; 15-24 years ;  &gt; Involuntary reasons (lost job) ;  1 year or more in last job ;  Persons ;</t>
  </si>
  <si>
    <t>&gt; 15-24 years ;  &gt; Involuntary reasons (lost job) ;  1 year or more in last job ;  &gt; Males ;</t>
  </si>
  <si>
    <t>&gt; 15-24 years ;  &gt; Involuntary reasons (lost job) ;  1 year or more in last job ;  &gt; Females ;</t>
  </si>
  <si>
    <t>&gt; 15-24 years ;  &gt; Involuntary reasons (lost job) ;  &gt; 1-2 years in last job ;  Persons ;</t>
  </si>
  <si>
    <t>&gt; 15-24 years ;  &gt; Involuntary reasons (lost job) ;  &gt; 1-2 years in last job ;  &gt; Males ;</t>
  </si>
  <si>
    <t>&gt; 15-24 years ;  &gt; Involuntary reasons (lost job) ;  &gt; 1-2 years in last job ;  &gt; Females ;</t>
  </si>
  <si>
    <t>&gt; 15-24 years ;  &gt; Involuntary reasons (lost job) ;  &gt; 3-4 years in last job ;  Persons ;</t>
  </si>
  <si>
    <t>&gt; 15-24 years ;  &gt; Involuntary reasons (lost job) ;  &gt; 3-4 years in last job ;  &gt; Males ;</t>
  </si>
  <si>
    <t>&gt; 15-24 years ;  &gt; Involuntary reasons (lost job) ;  &gt; 3-4 years in last job ;  &gt; Females ;</t>
  </si>
  <si>
    <t>&gt; 15-24 years ;  &gt; Involuntary reasons (lost job) ;  &gt; 5-9 years in last job ;  Persons ;</t>
  </si>
  <si>
    <t>&gt; 15-24 years ;  &gt; Involuntary reasons (lost job) ;  &gt; 5-9 years in last job ;  &gt; Males ;</t>
  </si>
  <si>
    <t>&gt; 15-24 years ;  &gt; Involuntary reasons (lost job) ;  &gt; 5-9 years in last job ;  &gt; Females ;</t>
  </si>
  <si>
    <t>&gt; 15-24 years ;  &gt; Involuntary reasons (lost job) ;  &gt; 10-19 years in last job ;  Persons ;</t>
  </si>
  <si>
    <t>&gt; 15-24 years ;  &gt; Involuntary reasons (lost job) ;  &gt; 10-19 years in last job ;  &gt; Males ;</t>
  </si>
  <si>
    <t>&gt; 15-24 years ;  &gt; Involuntary reasons (lost job) ;  &gt; 10-19 years in last job ;  &gt; Females ;</t>
  </si>
  <si>
    <t>&gt; 15-24 years ;  &gt; Involuntary reasons (lost job) ;  &gt; 20 years or more in last job ;  Persons ;</t>
  </si>
  <si>
    <t>&gt; 15-24 years ;  &gt; Involuntary reasons (lost job) ;  &gt; 20 years or more in last job ;  &gt; Males ;</t>
  </si>
  <si>
    <t>&gt; 15-24 years ;  &gt; Involuntary reasons (lost job) ;  &gt; 20 years or more in last job ;  &gt; Females ;</t>
  </si>
  <si>
    <t>&gt; 15-24 years ;  &gt;&gt; Retrenched ;  Persons ;</t>
  </si>
  <si>
    <t>&gt; 15-24 years ;  &gt;&gt; Retrenched ;  &gt; Males ;</t>
  </si>
  <si>
    <t>&gt; 15-24 years ;  &gt;&gt; Retrenched ;  &gt; Females ;</t>
  </si>
  <si>
    <t>&gt; 15-24 years ;  &gt;&gt; Retrenched ;  Less than 1 year in last job ;  Persons ;</t>
  </si>
  <si>
    <t>&gt; 15-24 years ;  &gt;&gt; Retrenched ;  Less than 1 year in last job ;  &gt; Males ;</t>
  </si>
  <si>
    <t>&gt; 15-24 years ;  &gt;&gt; Retrenched ;  Less than 1 year in last job ;  &gt; Females ;</t>
  </si>
  <si>
    <t>&gt; 15-24 years ;  &gt;&gt; Retrenched ;  &gt; Less than 3 months in last job ;  Persons ;</t>
  </si>
  <si>
    <t>&gt; 15-24 years ;  &gt;&gt; Retrenched ;  &gt; Less than 3 months in last job ;  &gt; Males ;</t>
  </si>
  <si>
    <t>&gt; 15-24 years ;  &gt;&gt; Retrenched ;  &gt; Less than 3 months in last job ;  &gt; Females ;</t>
  </si>
  <si>
    <t>&gt; 15-24 years ;  &gt;&gt; Retrenched ;  &gt; 3-6 months in last job ;  Persons ;</t>
  </si>
  <si>
    <t>A125860846W</t>
  </si>
  <si>
    <t>A125927374R</t>
  </si>
  <si>
    <t>A125894110L</t>
  </si>
  <si>
    <t>A125861350K</t>
  </si>
  <si>
    <t>A125927878V</t>
  </si>
  <si>
    <t>A125894614T</t>
  </si>
  <si>
    <t>A125861126T</t>
  </si>
  <si>
    <t>A125927654J</t>
  </si>
  <si>
    <t>A125894390T</t>
  </si>
  <si>
    <t>A125861430K</t>
  </si>
  <si>
    <t>A125927958V</t>
  </si>
  <si>
    <t>A125894694C</t>
  </si>
  <si>
    <t>A125861206T</t>
  </si>
  <si>
    <t>A125927734J</t>
  </si>
  <si>
    <t>A125894470T</t>
  </si>
  <si>
    <t>A125860926W</t>
  </si>
  <si>
    <t>A125927454R</t>
  </si>
  <si>
    <t>A125894190X</t>
  </si>
  <si>
    <t>A125861262K</t>
  </si>
  <si>
    <t>A125927790A</t>
  </si>
  <si>
    <t>A125894526T</t>
  </si>
  <si>
    <t>A125861318K</t>
  </si>
  <si>
    <t>A125927846A</t>
  </si>
  <si>
    <t>A125894582K</t>
  </si>
  <si>
    <t>A125860982R</t>
  </si>
  <si>
    <t>A125927510W</t>
  </si>
  <si>
    <t>A125894246X</t>
  </si>
  <si>
    <t>A125861038T</t>
  </si>
  <si>
    <t>A125927566J</t>
  </si>
  <si>
    <t>A125894302F</t>
  </si>
  <si>
    <t>A125861094K</t>
  </si>
  <si>
    <t>A125927622R</t>
  </si>
  <si>
    <t>A125894358T</t>
  </si>
  <si>
    <t>A125860870W</t>
  </si>
  <si>
    <t>A125927398J</t>
  </si>
  <si>
    <t>A125894134F</t>
  </si>
  <si>
    <t>A125861374C</t>
  </si>
  <si>
    <t>A125927902J</t>
  </si>
  <si>
    <t>A125894638K</t>
  </si>
  <si>
    <t>A125861150T</t>
  </si>
  <si>
    <t>A125927678A</t>
  </si>
  <si>
    <t>A125894414X</t>
  </si>
  <si>
    <t>A125861434V</t>
  </si>
  <si>
    <t>A125927962K</t>
  </si>
  <si>
    <t>A125894698L</t>
  </si>
  <si>
    <t>A125861210J</t>
  </si>
  <si>
    <t>A125927738T</t>
  </si>
  <si>
    <t>A125894474A</t>
  </si>
  <si>
    <t>A125860930L</t>
  </si>
  <si>
    <t>A125927458X</t>
  </si>
  <si>
    <t>A125894194J</t>
  </si>
  <si>
    <t>A125861266V</t>
  </si>
  <si>
    <t>A125927794K</t>
  </si>
  <si>
    <t>A125894530J</t>
  </si>
  <si>
    <t>A125861322A</t>
  </si>
  <si>
    <t>A125927850T</t>
  </si>
  <si>
    <t>A125894586V</t>
  </si>
  <si>
    <t>A125860986X</t>
  </si>
  <si>
    <t>A125927514F</t>
  </si>
  <si>
    <t>A125894250R</t>
  </si>
  <si>
    <t>A125861042J</t>
  </si>
  <si>
    <t>A125927570X</t>
  </si>
  <si>
    <t>A125894306R</t>
  </si>
  <si>
    <t>A125861098V</t>
  </si>
  <si>
    <t>A125927626X</t>
  </si>
  <si>
    <t>A125894362J</t>
  </si>
  <si>
    <t>A125860874F</t>
  </si>
  <si>
    <t>A125927402L</t>
  </si>
  <si>
    <t>A125894138R</t>
  </si>
  <si>
    <t>A125861378L</t>
  </si>
  <si>
    <t>A125927906T</t>
  </si>
  <si>
    <t>A125894642A</t>
  </si>
  <si>
    <t>A125861154A</t>
  </si>
  <si>
    <t>A125927682T</t>
  </si>
  <si>
    <t>A125894418J</t>
  </si>
  <si>
    <t>A125861410A</t>
  </si>
  <si>
    <t>A125927938K</t>
  </si>
  <si>
    <t>A125894674V</t>
  </si>
  <si>
    <t>A125861186V</t>
  </si>
  <si>
    <t>A125927714X</t>
  </si>
  <si>
    <t>A125894450J</t>
  </si>
  <si>
    <t>A125860906L</t>
  </si>
  <si>
    <t>A125927434F</t>
  </si>
  <si>
    <t>A125894170R</t>
  </si>
  <si>
    <t>A125861242A</t>
  </si>
  <si>
    <t>A125927770T</t>
  </si>
  <si>
    <t>A125894506J</t>
  </si>
  <si>
    <t>A125861298L</t>
  </si>
  <si>
    <t>A125927826T</t>
  </si>
  <si>
    <t>A125894562A</t>
  </si>
  <si>
    <t>A125860962F</t>
  </si>
  <si>
    <t>A125927490X</t>
  </si>
  <si>
    <t>A125894226R</t>
  </si>
  <si>
    <t>A125861018J</t>
  </si>
  <si>
    <t>A125927546X</t>
  </si>
  <si>
    <t>A125894282J</t>
  </si>
  <si>
    <t>A125861074A</t>
  </si>
  <si>
    <t>A125927602F</t>
  </si>
  <si>
    <t>A125894338J</t>
  </si>
  <si>
    <t>A125860850L</t>
  </si>
  <si>
    <t>A125927378X</t>
  </si>
  <si>
    <t>A125894114W</t>
  </si>
  <si>
    <t>A125861354V</t>
  </si>
  <si>
    <t>A125927882K</t>
  </si>
  <si>
    <t>A125894618A</t>
  </si>
  <si>
    <t>A125861130J</t>
  </si>
  <si>
    <t>A125927658T</t>
  </si>
  <si>
    <t>A125894394A</t>
  </si>
  <si>
    <t>A125861414K</t>
  </si>
  <si>
    <t>A125927942A</t>
  </si>
  <si>
    <t>A125894678C</t>
  </si>
  <si>
    <t>A125861190K</t>
  </si>
  <si>
    <t>A125927718J</t>
  </si>
  <si>
    <t>A125894454T</t>
  </si>
  <si>
    <t>A125860910C</t>
  </si>
  <si>
    <t>A125927438R</t>
  </si>
  <si>
    <t>A125894174X</t>
  </si>
  <si>
    <t>A125861246K</t>
  </si>
  <si>
    <t>A125927774A</t>
  </si>
  <si>
    <t>A125894510X</t>
  </si>
  <si>
    <t>A125861302T</t>
  </si>
  <si>
    <t>A125927830J</t>
  </si>
  <si>
    <t>A125894566K</t>
  </si>
  <si>
    <t>A125860966R</t>
  </si>
  <si>
    <t>A125927494J</t>
  </si>
  <si>
    <t>A125894230F</t>
  </si>
  <si>
    <t>A125861022X</t>
  </si>
  <si>
    <t>A125927550R</t>
  </si>
  <si>
    <t>A125894286T</t>
  </si>
  <si>
    <t>A125861078K</t>
  </si>
  <si>
    <t>A125927606R</t>
  </si>
  <si>
    <t>A125894342X</t>
  </si>
  <si>
    <t>A125860854W</t>
  </si>
  <si>
    <t>A125927382R</t>
  </si>
  <si>
    <t>A125894118F</t>
  </si>
  <si>
    <t>A125861358C</t>
  </si>
  <si>
    <t>A125927886V</t>
  </si>
  <si>
    <t>A125894622T</t>
  </si>
  <si>
    <t>A125861134T</t>
  </si>
  <si>
    <t>A125927662J</t>
  </si>
  <si>
    <t>A125894398K</t>
  </si>
  <si>
    <t>A125861418V</t>
  </si>
  <si>
    <t>A125927946K</t>
  </si>
  <si>
    <t>A125894682V</t>
  </si>
  <si>
    <t>A125861194V</t>
  </si>
  <si>
    <t>A125927722X</t>
  </si>
  <si>
    <t>A125894458A</t>
  </si>
  <si>
    <t>A125860914L</t>
  </si>
  <si>
    <t>A125927442F</t>
  </si>
  <si>
    <t>A125894178J</t>
  </si>
  <si>
    <t>A125861250A</t>
  </si>
  <si>
    <t>A125927778K</t>
  </si>
  <si>
    <t>A125894514J</t>
  </si>
  <si>
    <t>A125861306A</t>
  </si>
  <si>
    <t>A125927834T</t>
  </si>
  <si>
    <t>A125894570A</t>
  </si>
  <si>
    <t>A125860970F</t>
  </si>
  <si>
    <t>A125927498T</t>
  </si>
  <si>
    <t>A125894234R</t>
  </si>
  <si>
    <t>A125861026J</t>
  </si>
  <si>
    <t>A125927554X</t>
  </si>
  <si>
    <t>A125894290J</t>
  </si>
  <si>
    <t>A125861082A</t>
  </si>
  <si>
    <t>A125927610F</t>
  </si>
  <si>
    <t>A125894346J</t>
  </si>
  <si>
    <t>A125860858F</t>
  </si>
  <si>
    <t>A125927386X</t>
  </si>
  <si>
    <t>A125894122W</t>
  </si>
  <si>
    <t>A125861362V</t>
  </si>
  <si>
    <t>A125927890K</t>
  </si>
  <si>
    <t>A125894626A</t>
  </si>
  <si>
    <t>A125861138A</t>
  </si>
  <si>
    <t>A125927666T</t>
  </si>
  <si>
    <t>A125894402R</t>
  </si>
  <si>
    <t>A125850306W</t>
  </si>
  <si>
    <t>A125916834L</t>
  </si>
  <si>
    <t>A125883570W</t>
  </si>
  <si>
    <t>A125850082W</t>
  </si>
  <si>
    <t>A125916610A</t>
  </si>
  <si>
    <t>A125883346C</t>
  </si>
  <si>
    <t>A125849802K</t>
  </si>
  <si>
    <t>A125916330J</t>
  </si>
  <si>
    <t>A125883066K</t>
  </si>
  <si>
    <t>A125850138W</t>
  </si>
  <si>
    <t>A125916666L</t>
  </si>
  <si>
    <t>A125883402K</t>
  </si>
  <si>
    <t>A125850194R</t>
  </si>
  <si>
    <t>A125916722V</t>
  </si>
  <si>
    <t>A125883458W</t>
  </si>
  <si>
    <t>A125849858W</t>
  </si>
  <si>
    <t>A125916386V</t>
  </si>
  <si>
    <t>A125883122T</t>
  </si>
  <si>
    <t>A125849914C</t>
  </si>
  <si>
    <t>A125916442A</t>
  </si>
  <si>
    <t>A125883178C</t>
  </si>
  <si>
    <t>A125849970W</t>
  </si>
  <si>
    <t>A125916498L</t>
  </si>
  <si>
    <t>A125883234K</t>
  </si>
  <si>
    <t>A125849746C</t>
  </si>
  <si>
    <t>A125916274A</t>
  </si>
  <si>
    <t>A125883010X</t>
  </si>
  <si>
    <t>A125850250W</t>
  </si>
  <si>
    <t>A125916778F</t>
  </si>
  <si>
    <t>A125883514C</t>
  </si>
  <si>
    <t>A125850026C</t>
  </si>
  <si>
    <t>A125916554V</t>
  </si>
  <si>
    <t>A125883290C</t>
  </si>
  <si>
    <t>A125850302L</t>
  </si>
  <si>
    <t>A125916830C</t>
  </si>
  <si>
    <t>A125883566F</t>
  </si>
  <si>
    <t>A125850078F</t>
  </si>
  <si>
    <t>A125916606K</t>
  </si>
  <si>
    <t>A125883342V</t>
  </si>
  <si>
    <t>A125849798F</t>
  </si>
  <si>
    <t>A125916326T</t>
  </si>
  <si>
    <t>A125883062A</t>
  </si>
  <si>
    <t>A125850134L</t>
  </si>
  <si>
    <t>A125916662C</t>
  </si>
  <si>
    <t>A125883398F</t>
  </si>
  <si>
    <t>A125850190F</t>
  </si>
  <si>
    <t>A125916718C</t>
  </si>
  <si>
    <t>A125883454L</t>
  </si>
  <si>
    <t>A125849854L</t>
  </si>
  <si>
    <t>A125916382K</t>
  </si>
  <si>
    <t>A125883118A</t>
  </si>
  <si>
    <t>A125849910V</t>
  </si>
  <si>
    <t>A125916438K</t>
  </si>
  <si>
    <t>A125883174V</t>
  </si>
  <si>
    <t>A125849966F</t>
  </si>
  <si>
    <t>A125916494C</t>
  </si>
  <si>
    <t>A125883230A</t>
  </si>
  <si>
    <t>A125849742V</t>
  </si>
  <si>
    <t>A125916270T</t>
  </si>
  <si>
    <t>A125883006J</t>
  </si>
  <si>
    <t>A125850246F</t>
  </si>
  <si>
    <t>A125916774W</t>
  </si>
  <si>
    <t>A125883510V</t>
  </si>
  <si>
    <t>A125850022V</t>
  </si>
  <si>
    <t>A125916550K</t>
  </si>
  <si>
    <t>A125883286L</t>
  </si>
  <si>
    <t>A125850350F</t>
  </si>
  <si>
    <t>A125916878R</t>
  </si>
  <si>
    <t>A125883614L</t>
  </si>
  <si>
    <t>A125850126L</t>
  </si>
  <si>
    <t>A125916654C</t>
  </si>
  <si>
    <t>A125883390L</t>
  </si>
  <si>
    <t>A125849846L</t>
  </si>
  <si>
    <t>A125916374K</t>
  </si>
  <si>
    <t>A125883110J</t>
  </si>
  <si>
    <t>A125850182F</t>
  </si>
  <si>
    <t>&gt; 15-24 years ;  &gt;&gt; Retrenched ;  &gt; 3-6 months in last job ;  &gt; Males ;</t>
  </si>
  <si>
    <t>&gt; 15-24 years ;  &gt;&gt; Retrenched ;  &gt; 3-6 months in last job ;  &gt; Females ;</t>
  </si>
  <si>
    <t>&gt; 15-24 years ;  &gt;&gt; Retrenched ;  &gt; 6-12 months in last job ;  Persons ;</t>
  </si>
  <si>
    <t>&gt; 15-24 years ;  &gt;&gt; Retrenched ;  &gt; 6-12 months in last job ;  &gt; Males ;</t>
  </si>
  <si>
    <t>&gt; 15-24 years ;  &gt;&gt; Retrenched ;  &gt; 6-12 months in last job ;  &gt; Females ;</t>
  </si>
  <si>
    <t>&gt; 15-24 years ;  &gt;&gt; Retrenched ;  1 year or more in last job ;  Persons ;</t>
  </si>
  <si>
    <t>&gt; 15-24 years ;  &gt;&gt; Retrenched ;  1 year or more in last job ;  &gt; Males ;</t>
  </si>
  <si>
    <t>&gt; 15-24 years ;  &gt;&gt; Retrenched ;  1 year or more in last job ;  &gt; Females ;</t>
  </si>
  <si>
    <t>&gt; 15-24 years ;  &gt;&gt; Retrenched ;  &gt; 1-2 years in last job ;  Persons ;</t>
  </si>
  <si>
    <t>&gt; 15-24 years ;  &gt;&gt; Retrenched ;  &gt; 1-2 years in last job ;  &gt; Males ;</t>
  </si>
  <si>
    <t>&gt; 15-24 years ;  &gt;&gt; Retrenched ;  &gt; 1-2 years in last job ;  &gt; Females ;</t>
  </si>
  <si>
    <t>&gt; 15-24 years ;  &gt;&gt; Retrenched ;  &gt; 3-4 years in last job ;  Persons ;</t>
  </si>
  <si>
    <t>&gt; 15-24 years ;  &gt;&gt; Retrenched ;  &gt; 3-4 years in last job ;  &gt; Males ;</t>
  </si>
  <si>
    <t>&gt; 15-24 years ;  &gt;&gt; Retrenched ;  &gt; 3-4 years in last job ;  &gt; Females ;</t>
  </si>
  <si>
    <t>&gt; 15-24 years ;  &gt;&gt; Retrenched ;  &gt; 5-9 years in last job ;  Persons ;</t>
  </si>
  <si>
    <t>&gt; 15-24 years ;  &gt;&gt; Retrenched ;  &gt; 5-9 years in last job ;  &gt; Males ;</t>
  </si>
  <si>
    <t>&gt; 15-24 years ;  &gt;&gt; Retrenched ;  &gt; 5-9 years in last job ;  &gt; Females ;</t>
  </si>
  <si>
    <t>&gt; 15-24 years ;  &gt;&gt; Retrenched ;  &gt; 10-19 years in last job ;  Persons ;</t>
  </si>
  <si>
    <t>&gt; 15-24 years ;  &gt;&gt; Retrenched ;  &gt; 10-19 years in last job ;  &gt; Males ;</t>
  </si>
  <si>
    <t>&gt; 15-24 years ;  &gt;&gt; Retrenched ;  &gt; 10-19 years in last job ;  &gt; Females ;</t>
  </si>
  <si>
    <t>&gt; 15-24 years ;  &gt;&gt; Retrenched ;  &gt; 20 years or more in last job ;  Persons ;</t>
  </si>
  <si>
    <t>&gt; 15-24 years ;  &gt;&gt; Retrenched ;  &gt; 20 years or more in last job ;  &gt; Males ;</t>
  </si>
  <si>
    <t>&gt; 15-24 years ;  &gt;&gt; Retrenched ;  &gt; 20 years or more in last job ;  &gt; Females ;</t>
  </si>
  <si>
    <t>&gt; 15-24 years ;  &gt;&gt; Dismissed ;  Persons ;</t>
  </si>
  <si>
    <t>&gt; 15-24 years ;  &gt;&gt; Dismissed ;  &gt; Males ;</t>
  </si>
  <si>
    <t>&gt; 15-24 years ;  &gt;&gt; Dismissed ;  &gt; Females ;</t>
  </si>
  <si>
    <t>&gt; 15-24 years ;  &gt;&gt; Dismissed ;  Less than 1 year in last job ;  Persons ;</t>
  </si>
  <si>
    <t>&gt; 15-24 years ;  &gt;&gt; Dismissed ;  Less than 1 year in last job ;  &gt; Males ;</t>
  </si>
  <si>
    <t>&gt; 15-24 years ;  &gt;&gt; Dismissed ;  Less than 1 year in last job ;  &gt; Females ;</t>
  </si>
  <si>
    <t>&gt; 15-24 years ;  &gt;&gt; Dismissed ;  &gt; Less than 3 months in last job ;  Persons ;</t>
  </si>
  <si>
    <t>&gt; 15-24 years ;  &gt;&gt; Dismissed ;  &gt; Less than 3 months in last job ;  &gt; Males ;</t>
  </si>
  <si>
    <t>&gt; 15-24 years ;  &gt;&gt; Dismissed ;  &gt; Less than 3 months in last job ;  &gt; Females ;</t>
  </si>
  <si>
    <t>&gt; 15-24 years ;  &gt;&gt; Dismissed ;  &gt; 3-6 months in last job ;  Persons ;</t>
  </si>
  <si>
    <t>&gt; 15-24 years ;  &gt;&gt; Dismissed ;  &gt; 3-6 months in last job ;  &gt; Males ;</t>
  </si>
  <si>
    <t>&gt; 15-24 years ;  &gt;&gt; Dismissed ;  &gt; 3-6 months in last job ;  &gt; Females ;</t>
  </si>
  <si>
    <t>&gt; 15-24 years ;  &gt;&gt; Dismissed ;  &gt; 6-12 months in last job ;  Persons ;</t>
  </si>
  <si>
    <t>&gt; 15-24 years ;  &gt;&gt; Dismissed ;  &gt; 6-12 months in last job ;  &gt; Males ;</t>
  </si>
  <si>
    <t>&gt; 15-24 years ;  &gt;&gt; Dismissed ;  &gt; 6-12 months in last job ;  &gt; Females ;</t>
  </si>
  <si>
    <t>&gt; 15-24 years ;  &gt;&gt; Dismissed ;  1 year or more in last job ;  Persons ;</t>
  </si>
  <si>
    <t>&gt; 15-24 years ;  &gt;&gt; Dismissed ;  1 year or more in last job ;  &gt; Males ;</t>
  </si>
  <si>
    <t>&gt; 15-24 years ;  &gt;&gt; Dismissed ;  1 year or more in last job ;  &gt; Females ;</t>
  </si>
  <si>
    <t>&gt; 15-24 years ;  &gt;&gt; Dismissed ;  &gt; 1-2 years in last job ;  Persons ;</t>
  </si>
  <si>
    <t>&gt; 15-24 years ;  &gt;&gt; Dismissed ;  &gt; 1-2 years in last job ;  &gt; Males ;</t>
  </si>
  <si>
    <t>&gt; 15-24 years ;  &gt;&gt; Dismissed ;  &gt; 1-2 years in last job ;  &gt; Females ;</t>
  </si>
  <si>
    <t>&gt; 15-24 years ;  &gt;&gt; Dismissed ;  &gt; 3-4 years in last job ;  Persons ;</t>
  </si>
  <si>
    <t>&gt; 15-24 years ;  &gt;&gt; Dismissed ;  &gt; 3-4 years in last job ;  &gt; Males ;</t>
  </si>
  <si>
    <t>&gt; 15-24 years ;  &gt;&gt; Dismissed ;  &gt; 3-4 years in last job ;  &gt; Females ;</t>
  </si>
  <si>
    <t>&gt; 15-24 years ;  &gt;&gt; Dismissed ;  &gt; 5-9 years in last job ;  Persons ;</t>
  </si>
  <si>
    <t>&gt; 15-24 years ;  &gt;&gt; Dismissed ;  &gt; 5-9 years in last job ;  &gt; Males ;</t>
  </si>
  <si>
    <t>&gt; 15-24 years ;  &gt;&gt; Dismissed ;  &gt; 5-9 years in last job ;  &gt; Females ;</t>
  </si>
  <si>
    <t>&gt; 15-24 years ;  &gt;&gt; Dismissed ;  &gt; 10-19 years in last job ;  Persons ;</t>
  </si>
  <si>
    <t>&gt; 15-24 years ;  &gt;&gt; Dismissed ;  &gt; 10-19 years in last job ;  &gt; Males ;</t>
  </si>
  <si>
    <t>&gt; 15-24 years ;  &gt;&gt; Dismissed ;  &gt; 10-19 years in last job ;  &gt; Females ;</t>
  </si>
  <si>
    <t>&gt; 15-24 years ;  &gt;&gt; Dismissed ;  &gt; 20 years or more in last job ;  Persons ;</t>
  </si>
  <si>
    <t>&gt; 15-24 years ;  &gt;&gt; Dismissed ;  &gt; 20 years or more in last job ;  &gt; Males ;</t>
  </si>
  <si>
    <t>&gt; 15-24 years ;  &gt;&gt; Dismissed ;  &gt; 20 years or more in last job ;  &gt; Females ;</t>
  </si>
  <si>
    <t>&gt; 15-24 years ;  &gt;&gt; Job ended, was temporary or seasonal ;  Persons ;</t>
  </si>
  <si>
    <t>&gt; 15-24 years ;  &gt;&gt; Job ended, was temporary or seasonal ;  &gt; Males ;</t>
  </si>
  <si>
    <t>&gt; 15-24 years ;  &gt;&gt; Job ended, was temporary or seasonal ;  &gt; Females ;</t>
  </si>
  <si>
    <t>&gt; 15-24 years ;  &gt;&gt; Job ended, was temporary or seasonal ;  Less than 1 year in last job ;  Persons ;</t>
  </si>
  <si>
    <t>&gt; 15-24 years ;  &gt;&gt; Job ended, was temporary or seasonal ;  Less than 1 year in last job ;  &gt; Males ;</t>
  </si>
  <si>
    <t>&gt; 15-24 years ;  &gt;&gt; Job ended, was temporary or seasonal ;  Less than 1 year in last job ;  &gt; Females ;</t>
  </si>
  <si>
    <t>&gt; 15-24 years ;  &gt;&gt; Job ended, was temporary or seasonal ;  &gt; Less than 3 months in last job ;  Persons ;</t>
  </si>
  <si>
    <t>&gt; 15-24 years ;  &gt;&gt; Job ended, was temporary or seasonal ;  &gt; Less than 3 months in last job ;  &gt; Males ;</t>
  </si>
  <si>
    <t>&gt; 15-24 years ;  &gt;&gt; Job ended, was temporary or seasonal ;  &gt; Less than 3 months in last job ;  &gt; Females ;</t>
  </si>
  <si>
    <t>&gt; 15-24 years ;  &gt;&gt; Job ended, was temporary or seasonal ;  &gt; 3-6 months in last job ;  Persons ;</t>
  </si>
  <si>
    <t>&gt; 15-24 years ;  &gt;&gt; Job ended, was temporary or seasonal ;  &gt; 3-6 months in last job ;  &gt; Males ;</t>
  </si>
  <si>
    <t>&gt; 15-24 years ;  &gt;&gt; Job ended, was temporary or seasonal ;  &gt; 3-6 months in last job ;  &gt; Females ;</t>
  </si>
  <si>
    <t>&gt; 15-24 years ;  &gt;&gt; Job ended, was temporary or seasonal ;  &gt; 6-12 months in last job ;  Persons ;</t>
  </si>
  <si>
    <t>&gt; 15-24 years ;  &gt;&gt; Job ended, was temporary or seasonal ;  &gt; 6-12 months in last job ;  &gt; Males ;</t>
  </si>
  <si>
    <t>&gt; 15-24 years ;  &gt;&gt; Job ended, was temporary or seasonal ;  &gt; 6-12 months in last job ;  &gt; Females ;</t>
  </si>
  <si>
    <t>&gt; 15-24 years ;  &gt;&gt; Job ended, was temporary or seasonal ;  1 year or more in last job ;  Persons ;</t>
  </si>
  <si>
    <t>&gt; 15-24 years ;  &gt;&gt; Job ended, was temporary or seasonal ;  1 year or more in last job ;  &gt; Males ;</t>
  </si>
  <si>
    <t>&gt; 15-24 years ;  &gt;&gt; Job ended, was temporary or seasonal ;  1 year or more in last job ;  &gt; Females ;</t>
  </si>
  <si>
    <t>&gt; 15-24 years ;  &gt;&gt; Job ended, was temporary or seasonal ;  &gt; 1-2 years in last job ;  Persons ;</t>
  </si>
  <si>
    <t>&gt; 15-24 years ;  &gt;&gt; Job ended, was temporary or seasonal ;  &gt; 1-2 years in last job ;  &gt; Males ;</t>
  </si>
  <si>
    <t>&gt; 15-24 years ;  &gt;&gt; Job ended, was temporary or seasonal ;  &gt; 1-2 years in last job ;  &gt; Females ;</t>
  </si>
  <si>
    <t>&gt; 15-24 years ;  &gt;&gt; Job ended, was temporary or seasonal ;  &gt; 3-4 years in last job ;  Persons ;</t>
  </si>
  <si>
    <t>&gt; 15-24 years ;  &gt;&gt; Job ended, was temporary or seasonal ;  &gt; 3-4 years in last job ;  &gt; Males ;</t>
  </si>
  <si>
    <t>&gt; 15-24 years ;  &gt;&gt; Job ended, was temporary or seasonal ;  &gt; 3-4 years in last job ;  &gt; Females ;</t>
  </si>
  <si>
    <t>&gt; 15-24 years ;  &gt;&gt; Job ended, was temporary or seasonal ;  &gt; 5-9 years in last job ;  Persons ;</t>
  </si>
  <si>
    <t>&gt; 15-24 years ;  &gt;&gt; Job ended, was temporary or seasonal ;  &gt; 5-9 years in last job ;  &gt; Males ;</t>
  </si>
  <si>
    <t>&gt; 15-24 years ;  &gt;&gt; Job ended, was temporary or seasonal ;  &gt; 5-9 years in last job ;  &gt; Females ;</t>
  </si>
  <si>
    <t>&gt; 15-24 years ;  &gt;&gt; Job ended, was temporary or seasonal ;  &gt; 10-19 years in last job ;  Persons ;</t>
  </si>
  <si>
    <t>&gt; 15-24 years ;  &gt;&gt; Job ended, was temporary or seasonal ;  &gt; 10-19 years in last job ;  &gt; Males ;</t>
  </si>
  <si>
    <t>&gt; 15-24 years ;  &gt;&gt; Job ended, was temporary or seasonal ;  &gt; 10-19 years in last job ;  &gt; Females ;</t>
  </si>
  <si>
    <t>&gt; 15-24 years ;  &gt;&gt; Job ended, was temporary or seasonal ;  &gt; 20 years or more in last job ;  Persons ;</t>
  </si>
  <si>
    <t>&gt; 15-24 years ;  &gt;&gt; Job ended, was temporary or seasonal ;  &gt; 20 years or more in last job ;  &gt; Males ;</t>
  </si>
  <si>
    <t>&gt; 15-24 years ;  &gt;&gt; Job ended, was temporary or seasonal ;  &gt; 20 years or more in last job ;  &gt; Females ;</t>
  </si>
  <si>
    <t>&gt; 15-24 years ;  &gt;&gt; Own ill health or injury ;  Persons ;</t>
  </si>
  <si>
    <t>&gt; 15-24 years ;  &gt;&gt; Own ill health or injury ;  &gt; Males ;</t>
  </si>
  <si>
    <t>&gt; 15-24 years ;  &gt;&gt; Own ill health or injury ;  &gt; Females ;</t>
  </si>
  <si>
    <t>&gt; 15-24 years ;  &gt;&gt; Own ill health or injury ;  Less than 1 year in last job ;  Persons ;</t>
  </si>
  <si>
    <t>&gt; 15-24 years ;  &gt;&gt; Own ill health or injury ;  Less than 1 year in last job ;  &gt; Males ;</t>
  </si>
  <si>
    <t>&gt; 15-24 years ;  &gt;&gt; Own ill health or injury ;  Less than 1 year in last job ;  &gt; Females ;</t>
  </si>
  <si>
    <t>&gt; 15-24 years ;  &gt;&gt; Own ill health or injury ;  &gt; Less than 3 months in last job ;  Persons ;</t>
  </si>
  <si>
    <t>&gt; 15-24 years ;  &gt;&gt; Own ill health or injury ;  &gt; Less than 3 months in last job ;  &gt; Males ;</t>
  </si>
  <si>
    <t>&gt; 15-24 years ;  &gt;&gt; Own ill health or injury ;  &gt; Less than 3 months in last job ;  &gt; Females ;</t>
  </si>
  <si>
    <t>&gt; 15-24 years ;  &gt;&gt; Own ill health or injury ;  &gt; 3-6 months in last job ;  Persons ;</t>
  </si>
  <si>
    <t>&gt; 15-24 years ;  &gt;&gt; Own ill health or injury ;  &gt; 3-6 months in last job ;  &gt; Males ;</t>
  </si>
  <si>
    <t>&gt; 15-24 years ;  &gt;&gt; Own ill health or injury ;  &gt; 3-6 months in last job ;  &gt; Females ;</t>
  </si>
  <si>
    <t>&gt; 15-24 years ;  &gt;&gt; Own ill health or injury ;  &gt; 6-12 months in last job ;  Persons ;</t>
  </si>
  <si>
    <t>&gt; 15-24 years ;  &gt;&gt; Own ill health or injury ;  &gt; 6-12 months in last job ;  &gt; Males ;</t>
  </si>
  <si>
    <t>&gt; 15-24 years ;  &gt;&gt; Own ill health or injury ;  &gt; 6-12 months in last job ;  &gt; Females ;</t>
  </si>
  <si>
    <t>&gt; 15-24 years ;  &gt;&gt; Own ill health or injury ;  1 year or more in last job ;  Persons ;</t>
  </si>
  <si>
    <t>&gt; 15-24 years ;  &gt;&gt; Own ill health or injury ;  1 year or more in last job ;  &gt; Males ;</t>
  </si>
  <si>
    <t>&gt; 15-24 years ;  &gt;&gt; Own ill health or injury ;  1 year or more in last job ;  &gt; Females ;</t>
  </si>
  <si>
    <t>&gt; 15-24 years ;  &gt;&gt; Own ill health or injury ;  &gt; 1-2 years in last job ;  Persons ;</t>
  </si>
  <si>
    <t>&gt; 15-24 years ;  &gt;&gt; Own ill health or injury ;  &gt; 1-2 years in last job ;  &gt; Males ;</t>
  </si>
  <si>
    <t>&gt; 15-24 years ;  &gt;&gt; Own ill health or injury ;  &gt; 1-2 years in last job ;  &gt; Females ;</t>
  </si>
  <si>
    <t>&gt; 15-24 years ;  &gt;&gt; Own ill health or injury ;  &gt; 3-4 years in last job ;  Persons ;</t>
  </si>
  <si>
    <t>&gt; 15-24 years ;  &gt;&gt; Own ill health or injury ;  &gt; 3-4 years in last job ;  &gt; Males ;</t>
  </si>
  <si>
    <t>&gt; 15-24 years ;  &gt;&gt; Own ill health or injury ;  &gt; 3-4 years in last job ;  &gt; Females ;</t>
  </si>
  <si>
    <t>&gt; 15-24 years ;  &gt;&gt; Own ill health or injury ;  &gt; 5-9 years in last job ;  Persons ;</t>
  </si>
  <si>
    <t>&gt; 15-24 years ;  &gt;&gt; Own ill health or injury ;  &gt; 5-9 years in last job ;  &gt; Males ;</t>
  </si>
  <si>
    <t>&gt; 15-24 years ;  &gt;&gt; Own ill health or injury ;  &gt; 5-9 years in last job ;  &gt; Females ;</t>
  </si>
  <si>
    <t>&gt; 15-24 years ;  &gt;&gt; Own ill health or injury ;  &gt; 10-19 years in last job ;  Persons ;</t>
  </si>
  <si>
    <t>&gt; 15-24 years ;  &gt;&gt; Own ill health or injury ;  &gt; 10-19 years in last job ;  &gt; Males ;</t>
  </si>
  <si>
    <t>&gt; 15-24 years ;  &gt;&gt; Own ill health or injury ;  &gt; 10-19 years in last job ;  &gt; Females ;</t>
  </si>
  <si>
    <t>&gt; 15-24 years ;  &gt;&gt; Own ill health or injury ;  &gt; 20 years or more in last job ;  Persons ;</t>
  </si>
  <si>
    <t>&gt; 15-24 years ;  &gt;&gt; Own ill health or injury ;  &gt; 20 years or more in last job ;  &gt; Males ;</t>
  </si>
  <si>
    <t>&gt; 15-24 years ;  &gt;&gt; Own ill health or injury ;  &gt; 20 years or more in last job ;  &gt; Females ;</t>
  </si>
  <si>
    <t>&gt; 15-24 years ;  &gt; Voluntary reasons (left job) ;  Persons ;</t>
  </si>
  <si>
    <t>&gt; 15-24 years ;  &gt; Voluntary reasons (left job) ;  &gt; Males ;</t>
  </si>
  <si>
    <t>&gt; 15-24 years ;  &gt; Voluntary reasons (left job) ;  &gt; Females ;</t>
  </si>
  <si>
    <t>&gt; 15-24 years ;  &gt; Voluntary reasons (left job) ;  Less than 1 year in last job ;  Persons ;</t>
  </si>
  <si>
    <t>&gt; 15-24 years ;  &gt; Voluntary reasons (left job) ;  Less than 1 year in last job ;  &gt; Males ;</t>
  </si>
  <si>
    <t>&gt; 15-24 years ;  &gt; Voluntary reasons (left job) ;  Less than 1 year in last job ;  &gt; Females ;</t>
  </si>
  <si>
    <t>&gt; 15-24 years ;  &gt; Voluntary reasons (left job) ;  &gt; Less than 3 months in last job ;  Persons ;</t>
  </si>
  <si>
    <t>&gt; 15-24 years ;  &gt; Voluntary reasons (left job) ;  &gt; Less than 3 months in last job ;  &gt; Males ;</t>
  </si>
  <si>
    <t>&gt; 15-24 years ;  &gt; Voluntary reasons (left job) ;  &gt; Less than 3 months in last job ;  &gt; Females ;</t>
  </si>
  <si>
    <t>&gt; 15-24 years ;  &gt; Voluntary reasons (left job) ;  &gt; 3-6 months in last job ;  Persons ;</t>
  </si>
  <si>
    <t>&gt; 15-24 years ;  &gt; Voluntary reasons (left job) ;  &gt; 3-6 months in last job ;  &gt; Males ;</t>
  </si>
  <si>
    <t>&gt; 15-24 years ;  &gt; Voluntary reasons (left job) ;  &gt; 3-6 months in last job ;  &gt; Females ;</t>
  </si>
  <si>
    <t>&gt; 15-24 years ;  &gt; Voluntary reasons (left job) ;  &gt; 6-12 months in last job ;  Persons ;</t>
  </si>
  <si>
    <t>&gt; 15-24 years ;  &gt; Voluntary reasons (left job) ;  &gt; 6-12 months in last job ;  &gt; Males ;</t>
  </si>
  <si>
    <t>&gt; 15-24 years ;  &gt; Voluntary reasons (left job) ;  &gt; 6-12 months in last job ;  &gt; Females ;</t>
  </si>
  <si>
    <t>&gt; 15-24 years ;  &gt; Voluntary reasons (left job) ;  1 year or more in last job ;  Persons ;</t>
  </si>
  <si>
    <t>&gt; 15-24 years ;  &gt; Voluntary reasons (left job) ;  1 year or more in last job ;  &gt; Males ;</t>
  </si>
  <si>
    <t>&gt; 15-24 years ;  &gt; Voluntary reasons (left job) ;  1 year or more in last job ;  &gt; Females ;</t>
  </si>
  <si>
    <t>&gt; 15-24 years ;  &gt; Voluntary reasons (left job) ;  &gt; 1-2 years in last job ;  Persons ;</t>
  </si>
  <si>
    <t>&gt; 15-24 years ;  &gt; Voluntary reasons (left job) ;  &gt; 1-2 years in last job ;  &gt; Males ;</t>
  </si>
  <si>
    <t>&gt; 15-24 years ;  &gt; Voluntary reasons (left job) ;  &gt; 1-2 years in last job ;  &gt; Females ;</t>
  </si>
  <si>
    <t>&gt; 15-24 years ;  &gt; Voluntary reasons (left job) ;  &gt; 3-4 years in last job ;  Persons ;</t>
  </si>
  <si>
    <t>&gt; 15-24 years ;  &gt; Voluntary reasons (left job) ;  &gt; 3-4 years in last job ;  &gt; Males ;</t>
  </si>
  <si>
    <t>&gt; 15-24 years ;  &gt; Voluntary reasons (left job) ;  &gt; 3-4 years in last job ;  &gt; Females ;</t>
  </si>
  <si>
    <t>&gt; 15-24 years ;  &gt; Voluntary reasons (left job) ;  &gt; 5-9 years in last job ;  Persons ;</t>
  </si>
  <si>
    <t>&gt; 15-24 years ;  &gt; Voluntary reasons (left job) ;  &gt; 5-9 years in last job ;  &gt; Males ;</t>
  </si>
  <si>
    <t>&gt; 15-24 years ;  &gt; Voluntary reasons (left job) ;  &gt; 5-9 years in last job ;  &gt; Females ;</t>
  </si>
  <si>
    <t>&gt; 15-24 years ;  &gt; Voluntary reasons (left job) ;  &gt; 10-19 years in last job ;  Persons ;</t>
  </si>
  <si>
    <t>&gt; 15-24 years ;  &gt; Voluntary reasons (left job) ;  &gt; 10-19 years in last job ;  &gt; Males ;</t>
  </si>
  <si>
    <t>&gt; 15-24 years ;  &gt; Voluntary reasons (left job) ;  &gt; 10-19 years in last job ;  &gt; Females ;</t>
  </si>
  <si>
    <t>&gt; 15-24 years ;  &gt; Voluntary reasons (left job) ;  &gt; 20 years or more in last job ;  Persons ;</t>
  </si>
  <si>
    <t>&gt; 15-24 years ;  &gt; Voluntary reasons (left job) ;  &gt; 20 years or more in last job ;  &gt; Males ;</t>
  </si>
  <si>
    <t>&gt; 15-24 years ;  &gt; Voluntary reasons (left job) ;  &gt; 20 years or more in last job ;  &gt; Females ;</t>
  </si>
  <si>
    <t>&gt; 15-24 years ;  &gt;&gt; Poor work arrangements, pay or hours ;  Persons ;</t>
  </si>
  <si>
    <t>&gt; 15-24 years ;  &gt;&gt; Poor work arrangements, pay or hours ;  &gt; Males ;</t>
  </si>
  <si>
    <t>&gt; 15-24 years ;  &gt;&gt; Poor work arrangements, pay or hours ;  &gt; Females ;</t>
  </si>
  <si>
    <t>&gt; 15-24 years ;  &gt;&gt; Poor work arrangements, pay or hours ;  Less than 1 year in last job ;  Persons ;</t>
  </si>
  <si>
    <t>&gt; 15-24 years ;  &gt;&gt; Poor work arrangements, pay or hours ;  Less than 1 year in last job ;  &gt; Males ;</t>
  </si>
  <si>
    <t>&gt; 15-24 years ;  &gt;&gt; Poor work arrangements, pay or hours ;  Less than 1 year in last job ;  &gt; Females ;</t>
  </si>
  <si>
    <t>&gt; 15-24 years ;  &gt;&gt; Poor work arrangements, pay or hours ;  &gt; Less than 3 months in last job ;  Persons ;</t>
  </si>
  <si>
    <t>&gt; 15-24 years ;  &gt;&gt; Poor work arrangements, pay or hours ;  &gt; Less than 3 months in last job ;  &gt; Males ;</t>
  </si>
  <si>
    <t>&gt; 15-24 years ;  &gt;&gt; Poor work arrangements, pay or hours ;  &gt; Less than 3 months in last job ;  &gt; Females ;</t>
  </si>
  <si>
    <t>&gt; 15-24 years ;  &gt;&gt; Poor work arrangements, pay or hours ;  &gt; 3-6 months in last job ;  Persons ;</t>
  </si>
  <si>
    <t>&gt; 15-24 years ;  &gt;&gt; Poor work arrangements, pay or hours ;  &gt; 3-6 months in last job ;  &gt; Males ;</t>
  </si>
  <si>
    <t>&gt; 15-24 years ;  &gt;&gt; Poor work arrangements, pay or hours ;  &gt; 3-6 months in last job ;  &gt; Females ;</t>
  </si>
  <si>
    <t>&gt; 15-24 years ;  &gt;&gt; Poor work arrangements, pay or hours ;  &gt; 6-12 months in last job ;  Persons ;</t>
  </si>
  <si>
    <t>&gt; 15-24 years ;  &gt;&gt; Poor work arrangements, pay or hours ;  &gt; 6-12 months in last job ;  &gt; Males ;</t>
  </si>
  <si>
    <t>&gt; 15-24 years ;  &gt;&gt; Poor work arrangements, pay or hours ;  &gt; 6-12 months in last job ;  &gt; Females ;</t>
  </si>
  <si>
    <t>&gt; 15-24 years ;  &gt;&gt; Poor work arrangements, pay or hours ;  1 year or more in last job ;  Persons ;</t>
  </si>
  <si>
    <t>&gt; 15-24 years ;  &gt;&gt; Poor work arrangements, pay or hours ;  1 year or more in last job ;  &gt; Males ;</t>
  </si>
  <si>
    <t>&gt; 15-24 years ;  &gt;&gt; Poor work arrangements, pay or hours ;  1 year or more in last job ;  &gt; Females ;</t>
  </si>
  <si>
    <t>&gt; 15-24 years ;  &gt;&gt; Poor work arrangements, pay or hours ;  &gt; 1-2 years in last job ;  Persons ;</t>
  </si>
  <si>
    <t>&gt; 15-24 years ;  &gt;&gt; Poor work arrangements, pay or hours ;  &gt; 1-2 years in last job ;  &gt; Males ;</t>
  </si>
  <si>
    <t>&gt; 15-24 years ;  &gt;&gt; Poor work arrangements, pay or hours ;  &gt; 1-2 years in last job ;  &gt; Females ;</t>
  </si>
  <si>
    <t>&gt; 15-24 years ;  &gt;&gt; Poor work arrangements, pay or hours ;  &gt; 3-4 years in last job ;  Persons ;</t>
  </si>
  <si>
    <t>&gt; 15-24 years ;  &gt;&gt; Poor work arrangements, pay or hours ;  &gt; 3-4 years in last job ;  &gt; Males ;</t>
  </si>
  <si>
    <t>&gt; 15-24 years ;  &gt;&gt; Poor work arrangements, pay or hours ;  &gt; 3-4 years in last job ;  &gt; Females ;</t>
  </si>
  <si>
    <t>&gt; 15-24 years ;  &gt;&gt; Poor work arrangements, pay or hours ;  &gt; 5-9 years in last job ;  Persons ;</t>
  </si>
  <si>
    <t>&gt; 15-24 years ;  &gt;&gt; Poor work arrangements, pay or hours ;  &gt; 5-9 years in last job ;  &gt; Males ;</t>
  </si>
  <si>
    <t>&gt; 15-24 years ;  &gt;&gt; Poor work arrangements, pay or hours ;  &gt; 5-9 years in last job ;  &gt; Females ;</t>
  </si>
  <si>
    <t>&gt; 15-24 years ;  &gt;&gt; Poor work arrangements, pay or hours ;  &gt; 10-19 years in last job ;  Persons ;</t>
  </si>
  <si>
    <t>&gt; 15-24 years ;  &gt;&gt; Poor work arrangements, pay or hours ;  &gt; 10-19 years in last job ;  &gt; Males ;</t>
  </si>
  <si>
    <t>&gt; 15-24 years ;  &gt;&gt; Poor work arrangements, pay or hours ;  &gt; 10-19 years in last job ;  &gt; Females ;</t>
  </si>
  <si>
    <t>&gt; 15-24 years ;  &gt;&gt; Poor work arrangements, pay or hours ;  &gt; 20 years or more in last job ;  Persons ;</t>
  </si>
  <si>
    <t>&gt; 15-24 years ;  &gt;&gt; Poor work arrangements, pay or hours ;  &gt; 20 years or more in last job ;  &gt; Males ;</t>
  </si>
  <si>
    <t>&gt; 15-24 years ;  &gt;&gt; Poor work arrangements, pay or hours ;  &gt; 20 years or more in last job ;  &gt; Females ;</t>
  </si>
  <si>
    <t>&gt; 15-24 years ;  &gt;&gt; Holiday job, returned to studies ;  Persons ;</t>
  </si>
  <si>
    <t>&gt; 15-24 years ;  &gt;&gt; Holiday job, returned to studies ;  &gt; Males ;</t>
  </si>
  <si>
    <t>&gt; 15-24 years ;  &gt;&gt; Holiday job, returned to studies ;  &gt; Females ;</t>
  </si>
  <si>
    <t>&gt; 15-24 years ;  &gt;&gt; Holiday job, returned to studies ;  Less than 1 year in last job ;  Persons ;</t>
  </si>
  <si>
    <t>&gt; 15-24 years ;  &gt;&gt; Holiday job, returned to studies ;  Less than 1 year in last job ;  &gt; Males ;</t>
  </si>
  <si>
    <t>&gt; 15-24 years ;  &gt;&gt; Holiday job, returned to studies ;  Less than 1 year in last job ;  &gt; Females ;</t>
  </si>
  <si>
    <t>&gt; 15-24 years ;  &gt;&gt; Holiday job, returned to studies ;  &gt; Less than 3 months in last job ;  Persons ;</t>
  </si>
  <si>
    <t>&gt; 15-24 years ;  &gt;&gt; Holiday job, returned to studies ;  &gt; Less than 3 months in last job ;  &gt; Males ;</t>
  </si>
  <si>
    <t>&gt; 15-24 years ;  &gt;&gt; Holiday job, returned to studies ;  &gt; Less than 3 months in last job ;  &gt; Females ;</t>
  </si>
  <si>
    <t>&gt; 15-24 years ;  &gt;&gt; Holiday job, returned to studies ;  &gt; 3-6 months in last job ;  Persons ;</t>
  </si>
  <si>
    <t>&gt; 15-24 years ;  &gt;&gt; Holiday job, returned to studies ;  &gt; 3-6 months in last job ;  &gt; Males ;</t>
  </si>
  <si>
    <t>&gt; 15-24 years ;  &gt;&gt; Holiday job, returned to studies ;  &gt; 3-6 months in last job ;  &gt; Females ;</t>
  </si>
  <si>
    <t>&gt; 15-24 years ;  &gt;&gt; Holiday job, returned to studies ;  &gt; 6-12 months in last job ;  Persons ;</t>
  </si>
  <si>
    <t>&gt; 15-24 years ;  &gt;&gt; Holiday job, returned to studies ;  &gt; 6-12 months in last job ;  &gt; Males ;</t>
  </si>
  <si>
    <t>&gt; 15-24 years ;  &gt;&gt; Holiday job, returned to studies ;  &gt; 6-12 months in last job ;  &gt; Females ;</t>
  </si>
  <si>
    <t>&gt; 15-24 years ;  &gt;&gt; Holiday job, returned to studies ;  1 year or more in last job ;  Persons ;</t>
  </si>
  <si>
    <t>&gt; 15-24 years ;  &gt;&gt; Holiday job, returned to studies ;  1 year or more in last job ;  &gt; Males ;</t>
  </si>
  <si>
    <t>&gt; 15-24 years ;  &gt;&gt; Holiday job, returned to studies ;  1 year or more in last job ;  &gt; Females ;</t>
  </si>
  <si>
    <t>&gt; 15-24 years ;  &gt;&gt; Holiday job, returned to studies ;  &gt; 1-2 years in last job ;  Persons ;</t>
  </si>
  <si>
    <t>&gt; 15-24 years ;  &gt;&gt; Holiday job, returned to studies ;  &gt; 1-2 years in last job ;  &gt; Males ;</t>
  </si>
  <si>
    <t>&gt; 15-24 years ;  &gt;&gt; Holiday job, returned to studies ;  &gt; 1-2 years in last job ;  &gt; Females ;</t>
  </si>
  <si>
    <t>&gt; 15-24 years ;  &gt;&gt; Holiday job, returned to studies ;  &gt; 3-4 years in last job ;  Persons ;</t>
  </si>
  <si>
    <t>&gt; 15-24 years ;  &gt;&gt; Holiday job, returned to studies ;  &gt; 3-4 years in last job ;  &gt; Males ;</t>
  </si>
  <si>
    <t>&gt; 15-24 years ;  &gt;&gt; Holiday job, returned to studies ;  &gt; 3-4 years in last job ;  &gt; Females ;</t>
  </si>
  <si>
    <t>&gt; 15-24 years ;  &gt;&gt; Holiday job, returned to studies ;  &gt; 5-9 years in last job ;  Persons ;</t>
  </si>
  <si>
    <t>&gt; 15-24 years ;  &gt;&gt; Holiday job, returned to studies ;  &gt; 5-9 years in last job ;  &gt; Males ;</t>
  </si>
  <si>
    <t>&gt; 15-24 years ;  &gt;&gt; Holiday job, returned to studies ;  &gt; 5-9 years in last job ;  &gt; Females ;</t>
  </si>
  <si>
    <t>&gt; 15-24 years ;  &gt;&gt; Holiday job, returned to studies ;  &gt; 10-19 years in last job ;  Persons ;</t>
  </si>
  <si>
    <t>&gt; 15-24 years ;  &gt;&gt; Holiday job, returned to studies ;  &gt; 10-19 years in last job ;  &gt; Males ;</t>
  </si>
  <si>
    <t>&gt; 15-24 years ;  &gt;&gt; Holiday job, returned to studies ;  &gt; 10-19 years in last job ;  &gt; Females ;</t>
  </si>
  <si>
    <t>&gt; 15-24 years ;  &gt;&gt; Holiday job, returned to studies ;  &gt; 20 years or more in last job ;  Persons ;</t>
  </si>
  <si>
    <t>&gt; 15-24 years ;  &gt;&gt; Holiday job, returned to studies ;  &gt; 20 years or more in last job ;  &gt; Males ;</t>
  </si>
  <si>
    <t>&gt; 15-24 years ;  &gt;&gt; Holiday job, returned to studies ;  &gt; 20 years or more in last job ;  &gt; Females ;</t>
  </si>
  <si>
    <t>&gt; 15-24 years ;  &gt;&gt; To get a better job or just wanted a change ;  Persons ;</t>
  </si>
  <si>
    <t>&gt; 15-24 years ;  &gt;&gt; To get a better job or just wanted a change ;  &gt; Males ;</t>
  </si>
  <si>
    <t>&gt; 15-24 years ;  &gt;&gt; To get a better job or just wanted a change ;  &gt; Females ;</t>
  </si>
  <si>
    <t>&gt; 15-24 years ;  &gt;&gt; To get a better job or just wanted a change ;  Less than 1 year in last job ;  Persons ;</t>
  </si>
  <si>
    <t>&gt; 15-24 years ;  &gt;&gt; To get a better job or just wanted a change ;  Less than 1 year in last job ;  &gt; Males ;</t>
  </si>
  <si>
    <t>&gt; 15-24 years ;  &gt;&gt; To get a better job or just wanted a change ;  Less than 1 year in last job ;  &gt; Females ;</t>
  </si>
  <si>
    <t>&gt; 15-24 years ;  &gt;&gt; To get a better job or just wanted a change ;  &gt; Less than 3 months in last job ;  Persons ;</t>
  </si>
  <si>
    <t>&gt; 15-24 years ;  &gt;&gt; To get a better job or just wanted a change ;  &gt; Less than 3 months in last job ;  &gt; Males ;</t>
  </si>
  <si>
    <t>&gt; 15-24 years ;  &gt;&gt; To get a better job or just wanted a change ;  &gt; Less than 3 months in last job ;  &gt; Females ;</t>
  </si>
  <si>
    <t>&gt; 15-24 years ;  &gt;&gt; To get a better job or just wanted a change ;  &gt; 3-6 months in last job ;  Persons ;</t>
  </si>
  <si>
    <t>&gt; 15-24 years ;  &gt;&gt; To get a better job or just wanted a change ;  &gt; 3-6 months in last job ;  &gt; Males ;</t>
  </si>
  <si>
    <t>&gt; 15-24 years ;  &gt;&gt; To get a better job or just wanted a change ;  &gt; 3-6 months in last job ;  &gt; Females ;</t>
  </si>
  <si>
    <t>&gt; 15-24 years ;  &gt;&gt; To get a better job or just wanted a change ;  &gt; 6-12 months in last job ;  Persons ;</t>
  </si>
  <si>
    <t>&gt; 15-24 years ;  &gt;&gt; To get a better job or just wanted a change ;  &gt; 6-12 months in last job ;  &gt; Males ;</t>
  </si>
  <si>
    <t>&gt; 15-24 years ;  &gt;&gt; To get a better job or just wanted a change ;  &gt; 6-12 months in last job ;  &gt; Females ;</t>
  </si>
  <si>
    <t>&gt; 15-24 years ;  &gt;&gt; To get a better job or just wanted a change ;  1 year or more in last job ;  Persons ;</t>
  </si>
  <si>
    <t>&gt; 15-24 years ;  &gt;&gt; To get a better job or just wanted a change ;  1 year or more in last job ;  &gt; Males ;</t>
  </si>
  <si>
    <t>&gt; 15-24 years ;  &gt;&gt; To get a better job or just wanted a change ;  1 year or more in last job ;  &gt; Females ;</t>
  </si>
  <si>
    <t>&gt; 15-24 years ;  &gt;&gt; To get a better job or just wanted a change ;  &gt; 1-2 years in last job ;  Persons ;</t>
  </si>
  <si>
    <t>&gt; 15-24 years ;  &gt;&gt; To get a better job or just wanted a change ;  &gt; 1-2 years in last job ;  &gt; Males ;</t>
  </si>
  <si>
    <t>&gt; 15-24 years ;  &gt;&gt; To get a better job or just wanted a change ;  &gt; 1-2 years in last job ;  &gt; Females ;</t>
  </si>
  <si>
    <t>&gt; 15-24 years ;  &gt;&gt; To get a better job or just wanted a change ;  &gt; 3-4 years in last job ;  Persons ;</t>
  </si>
  <si>
    <t>&gt; 15-24 years ;  &gt;&gt; To get a better job or just wanted a change ;  &gt; 3-4 years in last job ;  &gt; Males ;</t>
  </si>
  <si>
    <t>&gt; 15-24 years ;  &gt;&gt; To get a better job or just wanted a change ;  &gt; 3-4 years in last job ;  &gt; Females ;</t>
  </si>
  <si>
    <t>&gt; 15-24 years ;  &gt;&gt; To get a better job or just wanted a change ;  &gt; 5-9 years in last job ;  Persons ;</t>
  </si>
  <si>
    <t>&gt; 15-24 years ;  &gt;&gt; To get a better job or just wanted a change ;  &gt; 5-9 years in last job ;  &gt; Males ;</t>
  </si>
  <si>
    <t>&gt; 15-24 years ;  &gt;&gt; To get a better job or just wanted a change ;  &gt; 5-9 years in last job ;  &gt; Females ;</t>
  </si>
  <si>
    <t>&gt; 15-24 years ;  &gt;&gt; To get a better job or just wanted a change ;  &gt; 10-19 years in last job ;  Persons ;</t>
  </si>
  <si>
    <t>&gt; 15-24 years ;  &gt;&gt; To get a better job or just wanted a change ;  &gt; 10-19 years in last job ;  &gt; Males ;</t>
  </si>
  <si>
    <t>A125916710K</t>
  </si>
  <si>
    <t>A125883446L</t>
  </si>
  <si>
    <t>A125850238F</t>
  </si>
  <si>
    <t>A125916766W</t>
  </si>
  <si>
    <t>A125883502V</t>
  </si>
  <si>
    <t>A125849902V</t>
  </si>
  <si>
    <t>A125916430T</t>
  </si>
  <si>
    <t>A125883166V</t>
  </si>
  <si>
    <t>A125849958F</t>
  </si>
  <si>
    <t>A125916486C</t>
  </si>
  <si>
    <t>A125883222A</t>
  </si>
  <si>
    <t>A125850014V</t>
  </si>
  <si>
    <t>A125916542K</t>
  </si>
  <si>
    <t>A125883278L</t>
  </si>
  <si>
    <t>A125849790L</t>
  </si>
  <si>
    <t>A125916318T</t>
  </si>
  <si>
    <t>A125883054A</t>
  </si>
  <si>
    <t>A125850294X</t>
  </si>
  <si>
    <t>A125916822C</t>
  </si>
  <si>
    <t>A125883558F</t>
  </si>
  <si>
    <t>A125850070L</t>
  </si>
  <si>
    <t>A125916598W</t>
  </si>
  <si>
    <t>A125883334V</t>
  </si>
  <si>
    <t>A125850334F</t>
  </si>
  <si>
    <t>A125916862W</t>
  </si>
  <si>
    <t>A125883598X</t>
  </si>
  <si>
    <t>A125850110V</t>
  </si>
  <si>
    <t>A125916638C</t>
  </si>
  <si>
    <t>A125883374L</t>
  </si>
  <si>
    <t>A125849830V</t>
  </si>
  <si>
    <t>A125916358K</t>
  </si>
  <si>
    <t>A125883094V</t>
  </si>
  <si>
    <t>A125850166F</t>
  </si>
  <si>
    <t>A125916694W</t>
  </si>
  <si>
    <t>A125883430V</t>
  </si>
  <si>
    <t>A125850222L</t>
  </si>
  <si>
    <t>A125916750C</t>
  </si>
  <si>
    <t>A125883486F</t>
  </si>
  <si>
    <t>A125849886F</t>
  </si>
  <si>
    <t>A125916414T</t>
  </si>
  <si>
    <t>A125883150A</t>
  </si>
  <si>
    <t>A125849942L</t>
  </si>
  <si>
    <t>A125916470K</t>
  </si>
  <si>
    <t>A125883206A</t>
  </si>
  <si>
    <t>A125849998X</t>
  </si>
  <si>
    <t>A125916526K</t>
  </si>
  <si>
    <t>A125883262V</t>
  </si>
  <si>
    <t>A125849774L</t>
  </si>
  <si>
    <t>A125916302X</t>
  </si>
  <si>
    <t>A125883038A</t>
  </si>
  <si>
    <t>A125850278X</t>
  </si>
  <si>
    <t>A125916806C</t>
  </si>
  <si>
    <t>A125883542L</t>
  </si>
  <si>
    <t>A125850054L</t>
  </si>
  <si>
    <t>A125916582C</t>
  </si>
  <si>
    <t>A125883318V</t>
  </si>
  <si>
    <t>A125850354R</t>
  </si>
  <si>
    <t>A125916882F</t>
  </si>
  <si>
    <t>A125883618W</t>
  </si>
  <si>
    <t>A125850130C</t>
  </si>
  <si>
    <t>A125916658L</t>
  </si>
  <si>
    <t>A125883394W</t>
  </si>
  <si>
    <t>A125849850C</t>
  </si>
  <si>
    <t>A125916378V</t>
  </si>
  <si>
    <t>A125883114T</t>
  </si>
  <si>
    <t>A125850186R</t>
  </si>
  <si>
    <t>A125916714V</t>
  </si>
  <si>
    <t>A125883450C</t>
  </si>
  <si>
    <t>A125850242W</t>
  </si>
  <si>
    <t>A125916770L</t>
  </si>
  <si>
    <t>A125883506C</t>
  </si>
  <si>
    <t>A125849906C</t>
  </si>
  <si>
    <t>A125916434A</t>
  </si>
  <si>
    <t>A125883170K</t>
  </si>
  <si>
    <t>A125849962W</t>
  </si>
  <si>
    <t>A125916490V</t>
  </si>
  <si>
    <t>A125883226K</t>
  </si>
  <si>
    <t>A125850018C</t>
  </si>
  <si>
    <t>A125916546V</t>
  </si>
  <si>
    <t>A125883282C</t>
  </si>
  <si>
    <t>A125849794W</t>
  </si>
  <si>
    <t>A125916322J</t>
  </si>
  <si>
    <t>A125883058K</t>
  </si>
  <si>
    <t>A125850298J</t>
  </si>
  <si>
    <t>A125916826L</t>
  </si>
  <si>
    <t>A125883562W</t>
  </si>
  <si>
    <t>A125850074W</t>
  </si>
  <si>
    <t>A125916602A</t>
  </si>
  <si>
    <t>A125883338C</t>
  </si>
  <si>
    <t>A125850314W</t>
  </si>
  <si>
    <t>A125916842L</t>
  </si>
  <si>
    <t>A125883578R</t>
  </si>
  <si>
    <t>A125850090W</t>
  </si>
  <si>
    <t>A125916618V</t>
  </si>
  <si>
    <t>A125883354C</t>
  </si>
  <si>
    <t>A125849810K</t>
  </si>
  <si>
    <t>A125916338A</t>
  </si>
  <si>
    <t>A125883074K</t>
  </si>
  <si>
    <t>A125850146W</t>
  </si>
  <si>
    <t>A125916674L</t>
  </si>
  <si>
    <t>A125883410K</t>
  </si>
  <si>
    <t>A125850202C</t>
  </si>
  <si>
    <t>A125916730V</t>
  </si>
  <si>
    <t>A125883466W</t>
  </si>
  <si>
    <t>A125849866W</t>
  </si>
  <si>
    <t>A125916394V</t>
  </si>
  <si>
    <t>A125883130T</t>
  </si>
  <si>
    <t>A125849922C</t>
  </si>
  <si>
    <t>A125916450A</t>
  </si>
  <si>
    <t>A125883186C</t>
  </si>
  <si>
    <t>A125849978R</t>
  </si>
  <si>
    <t>A125916506A</t>
  </si>
  <si>
    <t>A125883242K</t>
  </si>
  <si>
    <t>A125849754C</t>
  </si>
  <si>
    <t>A125916282A</t>
  </si>
  <si>
    <t>A125883018T</t>
  </si>
  <si>
    <t>A125850258R</t>
  </si>
  <si>
    <t>A125916786F</t>
  </si>
  <si>
    <t>A125883522C</t>
  </si>
  <si>
    <t>A125850034C</t>
  </si>
  <si>
    <t>A125916562V</t>
  </si>
  <si>
    <t>A125883298W</t>
  </si>
  <si>
    <t>A125850310L</t>
  </si>
  <si>
    <t>A125916838W</t>
  </si>
  <si>
    <t>A125883574F</t>
  </si>
  <si>
    <t>A125850086F</t>
  </si>
  <si>
    <t>A125916614K</t>
  </si>
  <si>
    <t>A125883350V</t>
  </si>
  <si>
    <t>A125849806V</t>
  </si>
  <si>
    <t>A125916334T</t>
  </si>
  <si>
    <t>A125883070A</t>
  </si>
  <si>
    <t>A125850142L</t>
  </si>
  <si>
    <t>A125916670C</t>
  </si>
  <si>
    <t>A125883406V</t>
  </si>
  <si>
    <t>A125850198X</t>
  </si>
  <si>
    <t>A125916726C</t>
  </si>
  <si>
    <t>A125883462L</t>
  </si>
  <si>
    <t>A125849862L</t>
  </si>
  <si>
    <t>A125916390K</t>
  </si>
  <si>
    <t>A125883126A</t>
  </si>
  <si>
    <t>A125849918L</t>
  </si>
  <si>
    <t>A125916446K</t>
  </si>
  <si>
    <t>A125883182V</t>
  </si>
  <si>
    <t>A125849974F</t>
  </si>
  <si>
    <t>A125916502T</t>
  </si>
  <si>
    <t>A125883238V</t>
  </si>
  <si>
    <t>A125849750V</t>
  </si>
  <si>
    <t>A125916278K</t>
  </si>
  <si>
    <t>A125883014J</t>
  </si>
  <si>
    <t>A125850254F</t>
  </si>
  <si>
    <t>A125916782W</t>
  </si>
  <si>
    <t>A125883518L</t>
  </si>
  <si>
    <t>A125850030V</t>
  </si>
  <si>
    <t>A125916558C</t>
  </si>
  <si>
    <t>A125883294L</t>
  </si>
  <si>
    <t>A125850338R</t>
  </si>
  <si>
    <t>A125916866F</t>
  </si>
  <si>
    <t>A125883602C</t>
  </si>
  <si>
    <t>A125850114C</t>
  </si>
  <si>
    <t>A125916642V</t>
  </si>
  <si>
    <t>A125883378W</t>
  </si>
  <si>
    <t>A125849834C</t>
  </si>
  <si>
    <t>A125916362A</t>
  </si>
  <si>
    <t>A125883098C</t>
  </si>
  <si>
    <t>A125850170W</t>
  </si>
  <si>
    <t>A125916698F</t>
  </si>
  <si>
    <t>A125883434C</t>
  </si>
  <si>
    <t>A125850226W</t>
  </si>
  <si>
    <t>A125916754L</t>
  </si>
  <si>
    <t>A125883490W</t>
  </si>
  <si>
    <t>A125849890W</t>
  </si>
  <si>
    <t>A125916418A</t>
  </si>
  <si>
    <t>A125883154K</t>
  </si>
  <si>
    <t>A125849946W</t>
  </si>
  <si>
    <t>A125916474V</t>
  </si>
  <si>
    <t>A125883210T</t>
  </si>
  <si>
    <t>A125850002K</t>
  </si>
  <si>
    <t>A125916530A</t>
  </si>
  <si>
    <t>A125883266C</t>
  </si>
  <si>
    <t>A125849778W</t>
  </si>
  <si>
    <t>A125916306J</t>
  </si>
  <si>
    <t>A125883042T</t>
  </si>
  <si>
    <t>A125850282R</t>
  </si>
  <si>
    <t>A125916810V</t>
  </si>
  <si>
    <t>A125883546W</t>
  </si>
  <si>
    <t>A125850058W</t>
  </si>
  <si>
    <t>A125916586L</t>
  </si>
  <si>
    <t>A125883322K</t>
  </si>
  <si>
    <t>A125850318F</t>
  </si>
  <si>
    <t>A125916846W</t>
  </si>
  <si>
    <t>A125883582F</t>
  </si>
  <si>
    <t>A125850094F</t>
  </si>
  <si>
    <t>A125916622K</t>
  </si>
  <si>
    <t>A125883358L</t>
  </si>
  <si>
    <t>A125849814V</t>
  </si>
  <si>
    <t>A125916342T</t>
  </si>
  <si>
    <t>A125883078V</t>
  </si>
  <si>
    <t>A125850150L</t>
  </si>
  <si>
    <t>A125916678W</t>
  </si>
  <si>
    <t>A125883414V</t>
  </si>
  <si>
    <t>A125850206L</t>
  </si>
  <si>
    <t>A125916734C</t>
  </si>
  <si>
    <t>A125883470L</t>
  </si>
  <si>
    <t>A125849870L</t>
  </si>
  <si>
    <t>A125916398C</t>
  </si>
  <si>
    <t>A125883134A</t>
  </si>
  <si>
    <t>A125849926L</t>
  </si>
  <si>
    <t>A125916454K</t>
  </si>
  <si>
    <t>A125883190V</t>
  </si>
  <si>
    <t>A125849982F</t>
  </si>
  <si>
    <t>A125916510T</t>
  </si>
  <si>
    <t>A125883246V</t>
  </si>
  <si>
    <t>A125849758L</t>
  </si>
  <si>
    <t>A125916286K</t>
  </si>
  <si>
    <t>A125883022J</t>
  </si>
  <si>
    <t>A125850262F</t>
  </si>
  <si>
    <t>A125916790W</t>
  </si>
  <si>
    <t>A125883526L</t>
  </si>
  <si>
    <t>A125850038L</t>
  </si>
  <si>
    <t>A125916566C</t>
  </si>
  <si>
    <t>A125883302A</t>
  </si>
  <si>
    <t>A125850342F</t>
  </si>
  <si>
    <t>A125916870W</t>
  </si>
  <si>
    <t>A125883606L</t>
  </si>
  <si>
    <t>A125850118L</t>
  </si>
  <si>
    <t>A125916646C</t>
  </si>
  <si>
    <t>A125883382L</t>
  </si>
  <si>
    <t>A125849838L</t>
  </si>
  <si>
    <t>A125916366K</t>
  </si>
  <si>
    <t>A125883102J</t>
  </si>
  <si>
    <t>A125850174F</t>
  </si>
  <si>
    <t>A125916702K</t>
  </si>
  <si>
    <t>A125883438L</t>
  </si>
  <si>
    <t>A125850230L</t>
  </si>
  <si>
    <t>A125916758W</t>
  </si>
  <si>
    <t>A125883494F</t>
  </si>
  <si>
    <t>A125849894F</t>
  </si>
  <si>
    <t>A125916422T</t>
  </si>
  <si>
    <t>A125883158V</t>
  </si>
  <si>
    <t>A125849950L</t>
  </si>
  <si>
    <t>A125916478C</t>
  </si>
  <si>
    <t>A125883214A</t>
  </si>
  <si>
    <t>A125850006V</t>
  </si>
  <si>
    <t>A125916534K</t>
  </si>
  <si>
    <t>A125883270V</t>
  </si>
  <si>
    <t>A125849782L</t>
  </si>
  <si>
    <t>A125916310X</t>
  </si>
  <si>
    <t>A125883046A</t>
  </si>
  <si>
    <t>A125850286X</t>
  </si>
  <si>
    <t>A125916814C</t>
  </si>
  <si>
    <t>&gt; 15-24 years ;  &gt;&gt; To get a better job or just wanted a change ;  &gt; 10-19 years in last job ;  &gt; Females ;</t>
  </si>
  <si>
    <t>&gt; 15-24 years ;  &gt;&gt; To get a better job or just wanted a change ;  &gt; 20 years or more in last job ;  Persons ;</t>
  </si>
  <si>
    <t>&gt; 15-24 years ;  &gt;&gt; To get a better job or just wanted a change ;  &gt; 20 years or more in last job ;  &gt; Males ;</t>
  </si>
  <si>
    <t>&gt; 15-24 years ;  &gt;&gt; To get a better job or just wanted a change ;  &gt; 20 years or more in last job ;  &gt; Females ;</t>
  </si>
  <si>
    <t>&gt; 15-24 years ;  &gt;&gt; Retired ;  Persons ;</t>
  </si>
  <si>
    <t>&gt; 15-24 years ;  &gt;&gt; Retired ;  &gt; Males ;</t>
  </si>
  <si>
    <t>&gt; 15-24 years ;  &gt;&gt; Retired ;  &gt; Females ;</t>
  </si>
  <si>
    <t>&gt; 15-24 years ;  &gt;&gt; Retired ;  Less than 1 year in last job ;  Persons ;</t>
  </si>
  <si>
    <t>&gt; 15-24 years ;  &gt;&gt; Retired ;  Less than 1 year in last job ;  &gt; Males ;</t>
  </si>
  <si>
    <t>&gt; 15-24 years ;  &gt;&gt; Retired ;  Less than 1 year in last job ;  &gt; Females ;</t>
  </si>
  <si>
    <t>&gt; 15-24 years ;  &gt;&gt; Retired ;  &gt; Less than 3 months in last job ;  Persons ;</t>
  </si>
  <si>
    <t>&gt; 15-24 years ;  &gt;&gt; Retired ;  &gt; Less than 3 months in last job ;  &gt; Males ;</t>
  </si>
  <si>
    <t>&gt; 15-24 years ;  &gt;&gt; Retired ;  &gt; Less than 3 months in last job ;  &gt; Females ;</t>
  </si>
  <si>
    <t>&gt; 15-24 years ;  &gt;&gt; Retired ;  &gt; 3-6 months in last job ;  Persons ;</t>
  </si>
  <si>
    <t>&gt; 15-24 years ;  &gt;&gt; Retired ;  &gt; 3-6 months in last job ;  &gt; Males ;</t>
  </si>
  <si>
    <t>&gt; 15-24 years ;  &gt;&gt; Retired ;  &gt; 3-6 months in last job ;  &gt; Females ;</t>
  </si>
  <si>
    <t>&gt; 15-24 years ;  &gt;&gt; Retired ;  &gt; 6-12 months in last job ;  Persons ;</t>
  </si>
  <si>
    <t>&gt; 15-24 years ;  &gt;&gt; Retired ;  &gt; 6-12 months in last job ;  &gt; Males ;</t>
  </si>
  <si>
    <t>&gt; 15-24 years ;  &gt;&gt; Retired ;  &gt; 6-12 months in last job ;  &gt; Females ;</t>
  </si>
  <si>
    <t>&gt; 15-24 years ;  &gt;&gt; Retired ;  1 year or more in last job ;  Persons ;</t>
  </si>
  <si>
    <t>&gt; 15-24 years ;  &gt;&gt; Retired ;  1 year or more in last job ;  &gt; Males ;</t>
  </si>
  <si>
    <t>&gt; 15-24 years ;  &gt;&gt; Retired ;  1 year or more in last job ;  &gt; Females ;</t>
  </si>
  <si>
    <t>&gt; 15-24 years ;  &gt;&gt; Retired ;  &gt; 1-2 years in last job ;  Persons ;</t>
  </si>
  <si>
    <t>&gt; 15-24 years ;  &gt;&gt; Retired ;  &gt; 1-2 years in last job ;  &gt; Males ;</t>
  </si>
  <si>
    <t>&gt; 15-24 years ;  &gt;&gt; Retired ;  &gt; 1-2 years in last job ;  &gt; Females ;</t>
  </si>
  <si>
    <t>&gt; 15-24 years ;  &gt;&gt; Retired ;  &gt; 3-4 years in last job ;  Persons ;</t>
  </si>
  <si>
    <t>&gt; 15-24 years ;  &gt;&gt; Retired ;  &gt; 3-4 years in last job ;  &gt; Males ;</t>
  </si>
  <si>
    <t>&gt; 15-24 years ;  &gt;&gt; Retired ;  &gt; 3-4 years in last job ;  &gt; Females ;</t>
  </si>
  <si>
    <t>&gt; 15-24 years ;  &gt;&gt; Retired ;  &gt; 5-9 years in last job ;  Persons ;</t>
  </si>
  <si>
    <t>&gt; 15-24 years ;  &gt;&gt; Retired ;  &gt; 5-9 years in last job ;  &gt; Males ;</t>
  </si>
  <si>
    <t>&gt; 15-24 years ;  &gt;&gt; Retired ;  &gt; 5-9 years in last job ;  &gt; Females ;</t>
  </si>
  <si>
    <t>&gt; 15-24 years ;  &gt;&gt; Retired ;  &gt; 10-19 years in last job ;  Persons ;</t>
  </si>
  <si>
    <t>&gt; 15-24 years ;  &gt;&gt; Retired ;  &gt; 10-19 years in last job ;  &gt; Males ;</t>
  </si>
  <si>
    <t>&gt; 15-24 years ;  &gt;&gt; Retired ;  &gt; 10-19 years in last job ;  &gt; Females ;</t>
  </si>
  <si>
    <t>&gt; 15-24 years ;  &gt;&gt; Retired ;  &gt; 20 years or more in last job ;  Persons ;</t>
  </si>
  <si>
    <t>&gt; 15-24 years ;  &gt;&gt; Retired ;  &gt; 20 years or more in last job ;  &gt; Males ;</t>
  </si>
  <si>
    <t>&gt; 15-24 years ;  &gt;&gt; Retired ;  &gt; 20 years or more in last job ;  &gt; Females ;</t>
  </si>
  <si>
    <t>&gt; 15-24 years ;  &gt;&gt; Family reasons ;  Persons ;</t>
  </si>
  <si>
    <t>&gt; 15-24 years ;  &gt;&gt; Family reasons ;  &gt; Males ;</t>
  </si>
  <si>
    <t>&gt; 15-24 years ;  &gt;&gt; Family reasons ;  &gt; Females ;</t>
  </si>
  <si>
    <t>&gt; 15-24 years ;  &gt;&gt; Family reasons ;  Less than 1 year in last job ;  Persons ;</t>
  </si>
  <si>
    <t>&gt; 15-24 years ;  &gt;&gt; Family reasons ;  Less than 1 year in last job ;  &gt; Males ;</t>
  </si>
  <si>
    <t>&gt; 15-24 years ;  &gt;&gt; Family reasons ;  Less than 1 year in last job ;  &gt; Females ;</t>
  </si>
  <si>
    <t>&gt; 15-24 years ;  &gt;&gt; Family reasons ;  &gt; Less than 3 months in last job ;  Persons ;</t>
  </si>
  <si>
    <t>&gt; 15-24 years ;  &gt;&gt; Family reasons ;  &gt; Less than 3 months in last job ;  &gt; Males ;</t>
  </si>
  <si>
    <t>&gt; 15-24 years ;  &gt;&gt; Family reasons ;  &gt; Less than 3 months in last job ;  &gt; Females ;</t>
  </si>
  <si>
    <t>&gt; 15-24 years ;  &gt;&gt; Family reasons ;  &gt; 3-6 months in last job ;  Persons ;</t>
  </si>
  <si>
    <t>&gt; 15-24 years ;  &gt;&gt; Family reasons ;  &gt; 3-6 months in last job ;  &gt; Males ;</t>
  </si>
  <si>
    <t>&gt; 15-24 years ;  &gt;&gt; Family reasons ;  &gt; 3-6 months in last job ;  &gt; Females ;</t>
  </si>
  <si>
    <t>&gt; 15-24 years ;  &gt;&gt; Family reasons ;  &gt; 6-12 months in last job ;  Persons ;</t>
  </si>
  <si>
    <t>&gt; 15-24 years ;  &gt;&gt; Family reasons ;  &gt; 6-12 months in last job ;  &gt; Males ;</t>
  </si>
  <si>
    <t>&gt; 15-24 years ;  &gt;&gt; Family reasons ;  &gt; 6-12 months in last job ;  &gt; Females ;</t>
  </si>
  <si>
    <t>&gt; 15-24 years ;  &gt;&gt; Family reasons ;  1 year or more in last job ;  Persons ;</t>
  </si>
  <si>
    <t>&gt; 15-24 years ;  &gt;&gt; Family reasons ;  1 year or more in last job ;  &gt; Males ;</t>
  </si>
  <si>
    <t>&gt; 15-24 years ;  &gt;&gt; Family reasons ;  1 year or more in last job ;  &gt; Females ;</t>
  </si>
  <si>
    <t>&gt; 15-24 years ;  &gt;&gt; Family reasons ;  &gt; 1-2 years in last job ;  Persons ;</t>
  </si>
  <si>
    <t>&gt; 15-24 years ;  &gt;&gt; Family reasons ;  &gt; 1-2 years in last job ;  &gt; Males ;</t>
  </si>
  <si>
    <t>&gt; 15-24 years ;  &gt;&gt; Family reasons ;  &gt; 1-2 years in last job ;  &gt; Females ;</t>
  </si>
  <si>
    <t>&gt; 15-24 years ;  &gt;&gt; Family reasons ;  &gt; 3-4 years in last job ;  Persons ;</t>
  </si>
  <si>
    <t>&gt; 15-24 years ;  &gt;&gt; Family reasons ;  &gt; 3-4 years in last job ;  &gt; Males ;</t>
  </si>
  <si>
    <t>&gt; 15-24 years ;  &gt;&gt; Family reasons ;  &gt; 3-4 years in last job ;  &gt; Females ;</t>
  </si>
  <si>
    <t>&gt; 15-24 years ;  &gt;&gt; Family reasons ;  &gt; 5-9 years in last job ;  Persons ;</t>
  </si>
  <si>
    <t>&gt; 15-24 years ;  &gt;&gt; Family reasons ;  &gt; 5-9 years in last job ;  &gt; Males ;</t>
  </si>
  <si>
    <t>&gt; 15-24 years ;  &gt;&gt; Family reasons ;  &gt; 5-9 years in last job ;  &gt; Females ;</t>
  </si>
  <si>
    <t>&gt; 15-24 years ;  &gt;&gt; Family reasons ;  &gt; 10-19 years in last job ;  Persons ;</t>
  </si>
  <si>
    <t>&gt; 15-24 years ;  &gt;&gt; Family reasons ;  &gt; 10-19 years in last job ;  &gt; Males ;</t>
  </si>
  <si>
    <t>&gt; 15-24 years ;  &gt;&gt; Family reasons ;  &gt; 10-19 years in last job ;  &gt; Females ;</t>
  </si>
  <si>
    <t>&gt; 15-24 years ;  &gt;&gt; Family reasons ;  &gt; 20 years or more in last job ;  Persons ;</t>
  </si>
  <si>
    <t>&gt; 15-24 years ;  &gt;&gt; Family reasons ;  &gt; 20 years or more in last job ;  &gt; Males ;</t>
  </si>
  <si>
    <t>&gt; 15-24 years ;  &gt;&gt; Family reasons ;  &gt; 20 years or more in last job ;  &gt; Females ;</t>
  </si>
  <si>
    <t>&gt; 15-24 years ;  &gt;&gt; To start own or new business ;  Persons ;</t>
  </si>
  <si>
    <t>&gt; 15-24 years ;  &gt;&gt; To start own or new business ;  &gt; Males ;</t>
  </si>
  <si>
    <t>&gt; 15-24 years ;  &gt;&gt; To start own or new business ;  &gt; Females ;</t>
  </si>
  <si>
    <t>&gt; 15-24 years ;  &gt;&gt; To start own or new business ;  Less than 1 year in last job ;  Persons ;</t>
  </si>
  <si>
    <t>&gt; 15-24 years ;  &gt;&gt; To start own or new business ;  Less than 1 year in last job ;  &gt; Males ;</t>
  </si>
  <si>
    <t>&gt; 15-24 years ;  &gt;&gt; To start own or new business ;  Less than 1 year in last job ;  &gt; Females ;</t>
  </si>
  <si>
    <t>&gt; 15-24 years ;  &gt;&gt; To start own or new business ;  &gt; Less than 3 months in last job ;  Persons ;</t>
  </si>
  <si>
    <t>&gt; 15-24 years ;  &gt;&gt; To start own or new business ;  &gt; Less than 3 months in last job ;  &gt; Males ;</t>
  </si>
  <si>
    <t>&gt; 15-24 years ;  &gt;&gt; To start own or new business ;  &gt; Less than 3 months in last job ;  &gt; Females ;</t>
  </si>
  <si>
    <t>&gt; 15-24 years ;  &gt;&gt; To start own or new business ;  &gt; 3-6 months in last job ;  Persons ;</t>
  </si>
  <si>
    <t>&gt; 15-24 years ;  &gt;&gt; To start own or new business ;  &gt; 3-6 months in last job ;  &gt; Males ;</t>
  </si>
  <si>
    <t>&gt; 15-24 years ;  &gt;&gt; To start own or new business ;  &gt; 3-6 months in last job ;  &gt; Females ;</t>
  </si>
  <si>
    <t>&gt; 15-24 years ;  &gt;&gt; To start own or new business ;  &gt; 6-12 months in last job ;  Persons ;</t>
  </si>
  <si>
    <t>&gt; 15-24 years ;  &gt;&gt; To start own or new business ;  &gt; 6-12 months in last job ;  &gt; Males ;</t>
  </si>
  <si>
    <t>&gt; 15-24 years ;  &gt;&gt; To start own or new business ;  &gt; 6-12 months in last job ;  &gt; Females ;</t>
  </si>
  <si>
    <t>&gt; 15-24 years ;  &gt;&gt; To start own or new business ;  1 year or more in last job ;  Persons ;</t>
  </si>
  <si>
    <t>&gt; 15-24 years ;  &gt;&gt; To start own or new business ;  1 year or more in last job ;  &gt; Males ;</t>
  </si>
  <si>
    <t>&gt; 15-24 years ;  &gt;&gt; To start own or new business ;  1 year or more in last job ;  &gt; Females ;</t>
  </si>
  <si>
    <t>&gt; 15-24 years ;  &gt;&gt; To start own or new business ;  &gt; 1-2 years in last job ;  Persons ;</t>
  </si>
  <si>
    <t>&gt; 15-24 years ;  &gt;&gt; To start own or new business ;  &gt; 1-2 years in last job ;  &gt; Males ;</t>
  </si>
  <si>
    <t>&gt; 15-24 years ;  &gt;&gt; To start own or new business ;  &gt; 1-2 years in last job ;  &gt; Females ;</t>
  </si>
  <si>
    <t>&gt; 15-24 years ;  &gt;&gt; To start own or new business ;  &gt; 3-4 years in last job ;  Persons ;</t>
  </si>
  <si>
    <t>&gt; 15-24 years ;  &gt;&gt; To start own or new business ;  &gt; 3-4 years in last job ;  &gt; Males ;</t>
  </si>
  <si>
    <t>&gt; 15-24 years ;  &gt;&gt; To start own or new business ;  &gt; 3-4 years in last job ;  &gt; Females ;</t>
  </si>
  <si>
    <t>&gt; 15-24 years ;  &gt;&gt; To start own or new business ;  &gt; 5-9 years in last job ;  Persons ;</t>
  </si>
  <si>
    <t>&gt; 15-24 years ;  &gt;&gt; To start own or new business ;  &gt; 5-9 years in last job ;  &gt; Males ;</t>
  </si>
  <si>
    <t>&gt; 15-24 years ;  &gt;&gt; To start own or new business ;  &gt; 5-9 years in last job ;  &gt; Females ;</t>
  </si>
  <si>
    <t>&gt; 15-24 years ;  &gt;&gt; To start own or new business ;  &gt; 10-19 years in last job ;  Persons ;</t>
  </si>
  <si>
    <t>&gt; 15-24 years ;  &gt;&gt; To start own or new business ;  &gt; 10-19 years in last job ;  &gt; Males ;</t>
  </si>
  <si>
    <t>&gt; 15-24 years ;  &gt;&gt; To start own or new business ;  &gt; 10-19 years in last job ;  &gt; Females ;</t>
  </si>
  <si>
    <t>&gt; 15-24 years ;  &gt;&gt; To start own or new business ;  &gt; 20 years or more in last job ;  Persons ;</t>
  </si>
  <si>
    <t>&gt; 15-24 years ;  &gt;&gt; To start own or new business ;  &gt; 20 years or more in last job ;  &gt; Males ;</t>
  </si>
  <si>
    <t>&gt; 15-24 years ;  &gt;&gt; To start own or new business ;  &gt; 20 years or more in last job ;  &gt; Females ;</t>
  </si>
  <si>
    <t>&gt; 15-24 years ;  &gt; Left or lost job for other reasons ;  Persons ;</t>
  </si>
  <si>
    <t>&gt; 15-24 years ;  &gt; Left or lost job for other reasons ;  &gt; Males ;</t>
  </si>
  <si>
    <t>&gt; 15-24 years ;  &gt; Left or lost job for other reasons ;  &gt; Females ;</t>
  </si>
  <si>
    <t>&gt; 15-24 years ;  &gt; Left or lost job for other reasons ;  Less than 1 year in last job ;  Persons ;</t>
  </si>
  <si>
    <t>&gt; 15-24 years ;  &gt; Left or lost job for other reasons ;  Less than 1 year in last job ;  &gt; Males ;</t>
  </si>
  <si>
    <t>&gt; 15-24 years ;  &gt; Left or lost job for other reasons ;  Less than 1 year in last job ;  &gt; Females ;</t>
  </si>
  <si>
    <t>&gt; 15-24 years ;  &gt; Left or lost job for other reasons ;  &gt; Less than 3 months in last job ;  Persons ;</t>
  </si>
  <si>
    <t>&gt; 15-24 years ;  &gt; Left or lost job for other reasons ;  &gt; Less than 3 months in last job ;  &gt; Males ;</t>
  </si>
  <si>
    <t>&gt; 15-24 years ;  &gt; Left or lost job for other reasons ;  &gt; Less than 3 months in last job ;  &gt; Females ;</t>
  </si>
  <si>
    <t>&gt; 15-24 years ;  &gt; Left or lost job for other reasons ;  &gt; 3-6 months in last job ;  Persons ;</t>
  </si>
  <si>
    <t>&gt; 15-24 years ;  &gt; Left or lost job for other reasons ;  &gt; 3-6 months in last job ;  &gt; Males ;</t>
  </si>
  <si>
    <t>&gt; 15-24 years ;  &gt; Left or lost job for other reasons ;  &gt; 3-6 months in last job ;  &gt; Females ;</t>
  </si>
  <si>
    <t>&gt; 15-24 years ;  &gt; Left or lost job for other reasons ;  &gt; 6-12 months in last job ;  Persons ;</t>
  </si>
  <si>
    <t>&gt; 15-24 years ;  &gt; Left or lost job for other reasons ;  &gt; 6-12 months in last job ;  &gt; Males ;</t>
  </si>
  <si>
    <t>&gt; 15-24 years ;  &gt; Left or lost job for other reasons ;  &gt; 6-12 months in last job ;  &gt; Females ;</t>
  </si>
  <si>
    <t>&gt; 15-24 years ;  &gt; Left or lost job for other reasons ;  1 year or more in last job ;  Persons ;</t>
  </si>
  <si>
    <t>&gt; 15-24 years ;  &gt; Left or lost job for other reasons ;  1 year or more in last job ;  &gt; Males ;</t>
  </si>
  <si>
    <t>&gt; 15-24 years ;  &gt; Left or lost job for other reasons ;  1 year or more in last job ;  &gt; Females ;</t>
  </si>
  <si>
    <t>&gt; 15-24 years ;  &gt; Left or lost job for other reasons ;  &gt; 1-2 years in last job ;  Persons ;</t>
  </si>
  <si>
    <t>&gt; 15-24 years ;  &gt; Left or lost job for other reasons ;  &gt; 1-2 years in last job ;  &gt; Males ;</t>
  </si>
  <si>
    <t>&gt; 15-24 years ;  &gt; Left or lost job for other reasons ;  &gt; 1-2 years in last job ;  &gt; Females ;</t>
  </si>
  <si>
    <t>&gt; 15-24 years ;  &gt; Left or lost job for other reasons ;  &gt; 3-4 years in last job ;  Persons ;</t>
  </si>
  <si>
    <t>&gt; 15-24 years ;  &gt; Left or lost job for other reasons ;  &gt; 3-4 years in last job ;  &gt; Males ;</t>
  </si>
  <si>
    <t>&gt; 15-24 years ;  &gt; Left or lost job for other reasons ;  &gt; 3-4 years in last job ;  &gt; Females ;</t>
  </si>
  <si>
    <t>&gt; 15-24 years ;  &gt; Left or lost job for other reasons ;  &gt; 5-9 years in last job ;  Persons ;</t>
  </si>
  <si>
    <t>&gt; 15-24 years ;  &gt; Left or lost job for other reasons ;  &gt; 5-9 years in last job ;  &gt; Males ;</t>
  </si>
  <si>
    <t>&gt; 15-24 years ;  &gt; Left or lost job for other reasons ;  &gt; 5-9 years in last job ;  &gt; Females ;</t>
  </si>
  <si>
    <t>&gt; 15-24 years ;  &gt; Left or lost job for other reasons ;  &gt; 10-19 years in last job ;  Persons ;</t>
  </si>
  <si>
    <t>&gt; 15-24 years ;  &gt; Left or lost job for other reasons ;  &gt; 10-19 years in last job ;  &gt; Males ;</t>
  </si>
  <si>
    <t>&gt; 15-24 years ;  &gt; Left or lost job for other reasons ;  &gt; 10-19 years in last job ;  &gt; Females ;</t>
  </si>
  <si>
    <t>&gt; 15-24 years ;  &gt; Left or lost job for other reasons ;  &gt; 20 years or more in last job ;  Persons ;</t>
  </si>
  <si>
    <t>&gt; 15-24 years ;  &gt; Left or lost job for other reasons ;  &gt; 20 years or more in last job ;  &gt; Males ;</t>
  </si>
  <si>
    <t>&gt; 15-24 years ;  &gt; Left or lost job for other reasons ;  &gt; 20 years or more in last job ;  &gt; Females ;</t>
  </si>
  <si>
    <t>&gt; 25-44 years ;  Left or lost a job last year ;  Persons ;</t>
  </si>
  <si>
    <t>&gt; 25-44 years ;  Left or lost a job last year ;  &gt; Males ;</t>
  </si>
  <si>
    <t>&gt; 25-44 years ;  Left or lost a job last year ;  &gt; Females ;</t>
  </si>
  <si>
    <t>&gt; 25-44 years ;  Left or lost a job last year ;  Less than 1 year in last job ;  Persons ;</t>
  </si>
  <si>
    <t>&gt; 25-44 years ;  Left or lost a job last year ;  Less than 1 year in last job ;  &gt; Males ;</t>
  </si>
  <si>
    <t>&gt; 25-44 years ;  Left or lost a job last year ;  Less than 1 year in last job ;  &gt; Females ;</t>
  </si>
  <si>
    <t>&gt; 25-44 years ;  Left or lost a job last year ;  &gt; Less than 3 months in last job ;  Persons ;</t>
  </si>
  <si>
    <t>&gt; 25-44 years ;  Left or lost a job last year ;  &gt; Less than 3 months in last job ;  &gt; Males ;</t>
  </si>
  <si>
    <t>&gt; 25-44 years ;  Left or lost a job last year ;  &gt; Less than 3 months in last job ;  &gt; Females ;</t>
  </si>
  <si>
    <t>&gt; 25-44 years ;  Left or lost a job last year ;  &gt; 3-6 months in last job ;  Persons ;</t>
  </si>
  <si>
    <t>&gt; 25-44 years ;  Left or lost a job last year ;  &gt; 3-6 months in last job ;  &gt; Males ;</t>
  </si>
  <si>
    <t>&gt; 25-44 years ;  Left or lost a job last year ;  &gt; 3-6 months in last job ;  &gt; Females ;</t>
  </si>
  <si>
    <t>&gt; 25-44 years ;  Left or lost a job last year ;  &gt; 6-12 months in last job ;  Persons ;</t>
  </si>
  <si>
    <t>&gt; 25-44 years ;  Left or lost a job last year ;  &gt; 6-12 months in last job ;  &gt; Males ;</t>
  </si>
  <si>
    <t>&gt; 25-44 years ;  Left or lost a job last year ;  &gt; 6-12 months in last job ;  &gt; Females ;</t>
  </si>
  <si>
    <t>&gt; 25-44 years ;  Left or lost a job last year ;  1 year or more in last job ;  Persons ;</t>
  </si>
  <si>
    <t>&gt; 25-44 years ;  Left or lost a job last year ;  1 year or more in last job ;  &gt; Males ;</t>
  </si>
  <si>
    <t>&gt; 25-44 years ;  Left or lost a job last year ;  1 year or more in last job ;  &gt; Females ;</t>
  </si>
  <si>
    <t>&gt; 25-44 years ;  Left or lost a job last year ;  &gt; 1-2 years in last job ;  Persons ;</t>
  </si>
  <si>
    <t>&gt; 25-44 years ;  Left or lost a job last year ;  &gt; 1-2 years in last job ;  &gt; Males ;</t>
  </si>
  <si>
    <t>&gt; 25-44 years ;  Left or lost a job last year ;  &gt; 1-2 years in last job ;  &gt; Females ;</t>
  </si>
  <si>
    <t>&gt; 25-44 years ;  Left or lost a job last year ;  &gt; 3-4 years in last job ;  Persons ;</t>
  </si>
  <si>
    <t>&gt; 25-44 years ;  Left or lost a job last year ;  &gt; 3-4 years in last job ;  &gt; Males ;</t>
  </si>
  <si>
    <t>&gt; 25-44 years ;  Left or lost a job last year ;  &gt; 3-4 years in last job ;  &gt; Females ;</t>
  </si>
  <si>
    <t>&gt; 25-44 years ;  Left or lost a job last year ;  &gt; 5-9 years in last job ;  Persons ;</t>
  </si>
  <si>
    <t>&gt; 25-44 years ;  Left or lost a job last year ;  &gt; 5-9 years in last job ;  &gt; Males ;</t>
  </si>
  <si>
    <t>&gt; 25-44 years ;  Left or lost a job last year ;  &gt; 5-9 years in last job ;  &gt; Females ;</t>
  </si>
  <si>
    <t>&gt; 25-44 years ;  Left or lost a job last year ;  &gt; 10-19 years in last job ;  Persons ;</t>
  </si>
  <si>
    <t>&gt; 25-44 years ;  Left or lost a job last year ;  &gt; 10-19 years in last job ;  &gt; Males ;</t>
  </si>
  <si>
    <t>&gt; 25-44 years ;  Left or lost a job last year ;  &gt; 10-19 years in last job ;  &gt; Females ;</t>
  </si>
  <si>
    <t>&gt; 25-44 years ;  Left or lost a job last year ;  &gt; 20 years or more in last job ;  Persons ;</t>
  </si>
  <si>
    <t>&gt; 25-44 years ;  Left or lost a job last year ;  &gt; 20 years or more in last job ;  &gt; Males ;</t>
  </si>
  <si>
    <t>&gt; 25-44 years ;  Left or lost a job last year ;  &gt; 20 years or more in last job ;  &gt; Females ;</t>
  </si>
  <si>
    <t>&gt; 25-44 years ;  &gt; Involuntary reasons (lost job) ;  Persons ;</t>
  </si>
  <si>
    <t>&gt; 25-44 years ;  &gt; Involuntary reasons (lost job) ;  &gt; Males ;</t>
  </si>
  <si>
    <t>&gt; 25-44 years ;  &gt; Involuntary reasons (lost job) ;  &gt; Females ;</t>
  </si>
  <si>
    <t>&gt; 25-44 years ;  &gt; Involuntary reasons (lost job) ;  Less than 1 year in last job ;  Persons ;</t>
  </si>
  <si>
    <t>&gt; 25-44 years ;  &gt; Involuntary reasons (lost job) ;  Less than 1 year in last job ;  &gt; Males ;</t>
  </si>
  <si>
    <t>&gt; 25-44 years ;  &gt; Involuntary reasons (lost job) ;  Less than 1 year in last job ;  &gt; Females ;</t>
  </si>
  <si>
    <t>&gt; 25-44 years ;  &gt; Involuntary reasons (lost job) ;  &gt; Less than 3 months in last job ;  Persons ;</t>
  </si>
  <si>
    <t>&gt; 25-44 years ;  &gt; Involuntary reasons (lost job) ;  &gt; Less than 3 months in last job ;  &gt; Males ;</t>
  </si>
  <si>
    <t>&gt; 25-44 years ;  &gt; Involuntary reasons (lost job) ;  &gt; Less than 3 months in last job ;  &gt; Females ;</t>
  </si>
  <si>
    <t>&gt; 25-44 years ;  &gt; Involuntary reasons (lost job) ;  &gt; 3-6 months in last job ;  Persons ;</t>
  </si>
  <si>
    <t>&gt; 25-44 years ;  &gt; Involuntary reasons (lost job) ;  &gt; 3-6 months in last job ;  &gt; Males ;</t>
  </si>
  <si>
    <t>&gt; 25-44 years ;  &gt; Involuntary reasons (lost job) ;  &gt; 3-6 months in last job ;  &gt; Females ;</t>
  </si>
  <si>
    <t>&gt; 25-44 years ;  &gt; Involuntary reasons (lost job) ;  &gt; 6-12 months in last job ;  Persons ;</t>
  </si>
  <si>
    <t>&gt; 25-44 years ;  &gt; Involuntary reasons (lost job) ;  &gt; 6-12 months in last job ;  &gt; Males ;</t>
  </si>
  <si>
    <t>&gt; 25-44 years ;  &gt; Involuntary reasons (lost job) ;  &gt; 6-12 months in last job ;  &gt; Females ;</t>
  </si>
  <si>
    <t>&gt; 25-44 years ;  &gt; Involuntary reasons (lost job) ;  1 year or more in last job ;  Persons ;</t>
  </si>
  <si>
    <t>&gt; 25-44 years ;  &gt; Involuntary reasons (lost job) ;  1 year or more in last job ;  &gt; Males ;</t>
  </si>
  <si>
    <t>&gt; 25-44 years ;  &gt; Involuntary reasons (lost job) ;  1 year or more in last job ;  &gt; Females ;</t>
  </si>
  <si>
    <t>&gt; 25-44 years ;  &gt; Involuntary reasons (lost job) ;  &gt; 1-2 years in last job ;  Persons ;</t>
  </si>
  <si>
    <t>&gt; 25-44 years ;  &gt; Involuntary reasons (lost job) ;  &gt; 1-2 years in last job ;  &gt; Males ;</t>
  </si>
  <si>
    <t>&gt; 25-44 years ;  &gt; Involuntary reasons (lost job) ;  &gt; 1-2 years in last job ;  &gt; Females ;</t>
  </si>
  <si>
    <t>&gt; 25-44 years ;  &gt; Involuntary reasons (lost job) ;  &gt; 3-4 years in last job ;  Persons ;</t>
  </si>
  <si>
    <t>&gt; 25-44 years ;  &gt; Involuntary reasons (lost job) ;  &gt; 3-4 years in last job ;  &gt; Males ;</t>
  </si>
  <si>
    <t>&gt; 25-44 years ;  &gt; Involuntary reasons (lost job) ;  &gt; 3-4 years in last job ;  &gt; Females ;</t>
  </si>
  <si>
    <t>&gt; 25-44 years ;  &gt; Involuntary reasons (lost job) ;  &gt; 5-9 years in last job ;  Persons ;</t>
  </si>
  <si>
    <t>&gt; 25-44 years ;  &gt; Involuntary reasons (lost job) ;  &gt; 5-9 years in last job ;  &gt; Males ;</t>
  </si>
  <si>
    <t>&gt; 25-44 years ;  &gt; Involuntary reasons (lost job) ;  &gt; 5-9 years in last job ;  &gt; Females ;</t>
  </si>
  <si>
    <t>&gt; 25-44 years ;  &gt; Involuntary reasons (lost job) ;  &gt; 10-19 years in last job ;  Persons ;</t>
  </si>
  <si>
    <t>&gt; 25-44 years ;  &gt; Involuntary reasons (lost job) ;  &gt; 10-19 years in last job ;  &gt; Males ;</t>
  </si>
  <si>
    <t>&gt; 25-44 years ;  &gt; Involuntary reasons (lost job) ;  &gt; 10-19 years in last job ;  &gt; Females ;</t>
  </si>
  <si>
    <t>&gt; 25-44 years ;  &gt; Involuntary reasons (lost job) ;  &gt; 20 years or more in last job ;  Persons ;</t>
  </si>
  <si>
    <t>&gt; 25-44 years ;  &gt; Involuntary reasons (lost job) ;  &gt; 20 years or more in last job ;  &gt; Males ;</t>
  </si>
  <si>
    <t>&gt; 25-44 years ;  &gt; Involuntary reasons (lost job) ;  &gt; 20 years or more in last job ;  &gt; Females ;</t>
  </si>
  <si>
    <t>&gt; 25-44 years ;  &gt;&gt; Retrenched ;  Persons ;</t>
  </si>
  <si>
    <t>&gt; 25-44 years ;  &gt;&gt; Retrenched ;  &gt; Males ;</t>
  </si>
  <si>
    <t>&gt; 25-44 years ;  &gt;&gt; Retrenched ;  &gt; Females ;</t>
  </si>
  <si>
    <t>&gt; 25-44 years ;  &gt;&gt; Retrenched ;  Less than 1 year in last job ;  Persons ;</t>
  </si>
  <si>
    <t>&gt; 25-44 years ;  &gt;&gt; Retrenched ;  Less than 1 year in last job ;  &gt; Males ;</t>
  </si>
  <si>
    <t>&gt; 25-44 years ;  &gt;&gt; Retrenched ;  Less than 1 year in last job ;  &gt; Females ;</t>
  </si>
  <si>
    <t>&gt; 25-44 years ;  &gt;&gt; Retrenched ;  &gt; Less than 3 months in last job ;  Persons ;</t>
  </si>
  <si>
    <t>&gt; 25-44 years ;  &gt;&gt; Retrenched ;  &gt; Less than 3 months in last job ;  &gt; Males ;</t>
  </si>
  <si>
    <t>&gt; 25-44 years ;  &gt;&gt; Retrenched ;  &gt; Less than 3 months in last job ;  &gt; Females ;</t>
  </si>
  <si>
    <t>&gt; 25-44 years ;  &gt;&gt; Retrenched ;  &gt; 3-6 months in last job ;  Persons ;</t>
  </si>
  <si>
    <t>&gt; 25-44 years ;  &gt;&gt; Retrenched ;  &gt; 3-6 months in last job ;  &gt; Males ;</t>
  </si>
  <si>
    <t>&gt; 25-44 years ;  &gt;&gt; Retrenched ;  &gt; 3-6 months in last job ;  &gt; Females ;</t>
  </si>
  <si>
    <t>&gt; 25-44 years ;  &gt;&gt; Retrenched ;  &gt; 6-12 months in last job ;  Persons ;</t>
  </si>
  <si>
    <t>&gt; 25-44 years ;  &gt;&gt; Retrenched ;  &gt; 6-12 months in last job ;  &gt; Males ;</t>
  </si>
  <si>
    <t>&gt; 25-44 years ;  &gt;&gt; Retrenched ;  &gt; 6-12 months in last job ;  &gt; Females ;</t>
  </si>
  <si>
    <t>&gt; 25-44 years ;  &gt;&gt; Retrenched ;  1 year or more in last job ;  Persons ;</t>
  </si>
  <si>
    <t>&gt; 25-44 years ;  &gt;&gt; Retrenched ;  1 year or more in last job ;  &gt; Males ;</t>
  </si>
  <si>
    <t>&gt; 25-44 years ;  &gt;&gt; Retrenched ;  1 year or more in last job ;  &gt; Females ;</t>
  </si>
  <si>
    <t>&gt; 25-44 years ;  &gt;&gt; Retrenched ;  &gt; 1-2 years in last job ;  Persons ;</t>
  </si>
  <si>
    <t>&gt; 25-44 years ;  &gt;&gt; Retrenched ;  &gt; 1-2 years in last job ;  &gt; Males ;</t>
  </si>
  <si>
    <t>&gt; 25-44 years ;  &gt;&gt; Retrenched ;  &gt; 1-2 years in last job ;  &gt; Females ;</t>
  </si>
  <si>
    <t>&gt; 25-44 years ;  &gt;&gt; Retrenched ;  &gt; 3-4 years in last job ;  Persons ;</t>
  </si>
  <si>
    <t>&gt; 25-44 years ;  &gt;&gt; Retrenched ;  &gt; 3-4 years in last job ;  &gt; Males ;</t>
  </si>
  <si>
    <t>&gt; 25-44 years ;  &gt;&gt; Retrenched ;  &gt; 3-4 years in last job ;  &gt; Females ;</t>
  </si>
  <si>
    <t>&gt; 25-44 years ;  &gt;&gt; Retrenched ;  &gt; 5-9 years in last job ;  Persons ;</t>
  </si>
  <si>
    <t>&gt; 25-44 years ;  &gt;&gt; Retrenched ;  &gt; 5-9 years in last job ;  &gt; Males ;</t>
  </si>
  <si>
    <t>&gt; 25-44 years ;  &gt;&gt; Retrenched ;  &gt; 5-9 years in last job ;  &gt; Females ;</t>
  </si>
  <si>
    <t>&gt; 25-44 years ;  &gt;&gt; Retrenched ;  &gt; 10-19 years in last job ;  Persons ;</t>
  </si>
  <si>
    <t>&gt; 25-44 years ;  &gt;&gt; Retrenched ;  &gt; 10-19 years in last job ;  &gt; Males ;</t>
  </si>
  <si>
    <t>&gt; 25-44 years ;  &gt;&gt; Retrenched ;  &gt; 10-19 years in last job ;  &gt; Females ;</t>
  </si>
  <si>
    <t>&gt; 25-44 years ;  &gt;&gt; Retrenched ;  &gt; 20 years or more in last job ;  Persons ;</t>
  </si>
  <si>
    <t>&gt; 25-44 years ;  &gt;&gt; Retrenched ;  &gt; 20 years or more in last job ;  &gt; Males ;</t>
  </si>
  <si>
    <t>&gt; 25-44 years ;  &gt;&gt; Retrenched ;  &gt; 20 years or more in last job ;  &gt; Females ;</t>
  </si>
  <si>
    <t>&gt; 25-44 years ;  &gt;&gt; Dismissed ;  Persons ;</t>
  </si>
  <si>
    <t>&gt; 25-44 years ;  &gt;&gt; Dismissed ;  &gt; Males ;</t>
  </si>
  <si>
    <t>&gt; 25-44 years ;  &gt;&gt; Dismissed ;  &gt; Females ;</t>
  </si>
  <si>
    <t>&gt; 25-44 years ;  &gt;&gt; Dismissed ;  Less than 1 year in last job ;  Persons ;</t>
  </si>
  <si>
    <t>&gt; 25-44 years ;  &gt;&gt; Dismissed ;  Less than 1 year in last job ;  &gt; Males ;</t>
  </si>
  <si>
    <t>&gt; 25-44 years ;  &gt;&gt; Dismissed ;  Less than 1 year in last job ;  &gt; Females ;</t>
  </si>
  <si>
    <t>&gt; 25-44 years ;  &gt;&gt; Dismissed ;  &gt; Less than 3 months in last job ;  Persons ;</t>
  </si>
  <si>
    <t>&gt; 25-44 years ;  &gt;&gt; Dismissed ;  &gt; Less than 3 months in last job ;  &gt; Males ;</t>
  </si>
  <si>
    <t>&gt; 25-44 years ;  &gt;&gt; Dismissed ;  &gt; Less than 3 months in last job ;  &gt; Females ;</t>
  </si>
  <si>
    <t>&gt; 25-44 years ;  &gt;&gt; Dismissed ;  &gt; 3-6 months in last job ;  Persons ;</t>
  </si>
  <si>
    <t>&gt; 25-44 years ;  &gt;&gt; Dismissed ;  &gt; 3-6 months in last job ;  &gt; Males ;</t>
  </si>
  <si>
    <t>&gt; 25-44 years ;  &gt;&gt; Dismissed ;  &gt; 3-6 months in last job ;  &gt; Females ;</t>
  </si>
  <si>
    <t>&gt; 25-44 years ;  &gt;&gt; Dismissed ;  &gt; 6-12 months in last job ;  Persons ;</t>
  </si>
  <si>
    <t>&gt; 25-44 years ;  &gt;&gt; Dismissed ;  &gt; 6-12 months in last job ;  &gt; Males ;</t>
  </si>
  <si>
    <t>&gt; 25-44 years ;  &gt;&gt; Dismissed ;  &gt; 6-12 months in last job ;  &gt; Females ;</t>
  </si>
  <si>
    <t>A125883550L</t>
  </si>
  <si>
    <t>A125850062L</t>
  </si>
  <si>
    <t>A125916590C</t>
  </si>
  <si>
    <t>A125883326V</t>
  </si>
  <si>
    <t>A125850346R</t>
  </si>
  <si>
    <t>A125916874F</t>
  </si>
  <si>
    <t>A125883610C</t>
  </si>
  <si>
    <t>A125850122C</t>
  </si>
  <si>
    <t>A125916650V</t>
  </si>
  <si>
    <t>A125883386W</t>
  </si>
  <si>
    <t>A125849842C</t>
  </si>
  <si>
    <t>A125916370A</t>
  </si>
  <si>
    <t>A125883106T</t>
  </si>
  <si>
    <t>A125850178R</t>
  </si>
  <si>
    <t>A125916706V</t>
  </si>
  <si>
    <t>A125883442C</t>
  </si>
  <si>
    <t>A125850234W</t>
  </si>
  <si>
    <t>A125916762L</t>
  </si>
  <si>
    <t>A125883498R</t>
  </si>
  <si>
    <t>A125849898R</t>
  </si>
  <si>
    <t>A125916426A</t>
  </si>
  <si>
    <t>A125883162K</t>
  </si>
  <si>
    <t>A125849954W</t>
  </si>
  <si>
    <t>A125916482V</t>
  </si>
  <si>
    <t>A125883218K</t>
  </si>
  <si>
    <t>A125850010K</t>
  </si>
  <si>
    <t>A125916538V</t>
  </si>
  <si>
    <t>A125883274C</t>
  </si>
  <si>
    <t>A125849786W</t>
  </si>
  <si>
    <t>A125916314J</t>
  </si>
  <si>
    <t>A125883050T</t>
  </si>
  <si>
    <t>A125850290R</t>
  </si>
  <si>
    <t>A125916818L</t>
  </si>
  <si>
    <t>A125883554W</t>
  </si>
  <si>
    <t>A125850066W</t>
  </si>
  <si>
    <t>A125916594L</t>
  </si>
  <si>
    <t>A125883330K</t>
  </si>
  <si>
    <t>A125850322W</t>
  </si>
  <si>
    <t>A125916850L</t>
  </si>
  <si>
    <t>A125883586R</t>
  </si>
  <si>
    <t>A125850098R</t>
  </si>
  <si>
    <t>A125916626V</t>
  </si>
  <si>
    <t>A125883362C</t>
  </si>
  <si>
    <t>A125849818C</t>
  </si>
  <si>
    <t>A125916346A</t>
  </si>
  <si>
    <t>A125883082K</t>
  </si>
  <si>
    <t>A125850154W</t>
  </si>
  <si>
    <t>A125916682L</t>
  </si>
  <si>
    <t>A125883418C</t>
  </si>
  <si>
    <t>A125850210C</t>
  </si>
  <si>
    <t>A125916738L</t>
  </si>
  <si>
    <t>A125883474W</t>
  </si>
  <si>
    <t>A125849874W</t>
  </si>
  <si>
    <t>A125916402J</t>
  </si>
  <si>
    <t>A125883138K</t>
  </si>
  <si>
    <t>A125849930C</t>
  </si>
  <si>
    <t>A125916458V</t>
  </si>
  <si>
    <t>A125883194C</t>
  </si>
  <si>
    <t>A125849986R</t>
  </si>
  <si>
    <t>A125916514A</t>
  </si>
  <si>
    <t>A125883250K</t>
  </si>
  <si>
    <t>A125849762C</t>
  </si>
  <si>
    <t>A125916290A</t>
  </si>
  <si>
    <t>A125883026T</t>
  </si>
  <si>
    <t>A125850266R</t>
  </si>
  <si>
    <t>A125916794F</t>
  </si>
  <si>
    <t>A125883530C</t>
  </si>
  <si>
    <t>A125850042C</t>
  </si>
  <si>
    <t>A125916570V</t>
  </si>
  <si>
    <t>A125883306K</t>
  </si>
  <si>
    <t>A125850326F</t>
  </si>
  <si>
    <t>A125916854W</t>
  </si>
  <si>
    <t>A125883590F</t>
  </si>
  <si>
    <t>A125850102V</t>
  </si>
  <si>
    <t>A125916630K</t>
  </si>
  <si>
    <t>A125883366L</t>
  </si>
  <si>
    <t>A125849822V</t>
  </si>
  <si>
    <t>A125916350T</t>
  </si>
  <si>
    <t>A125883086V</t>
  </si>
  <si>
    <t>A125850158F</t>
  </si>
  <si>
    <t>A125916686W</t>
  </si>
  <si>
    <t>A125883422V</t>
  </si>
  <si>
    <t>A125850214L</t>
  </si>
  <si>
    <t>A125916742C</t>
  </si>
  <si>
    <t>A125883478F</t>
  </si>
  <si>
    <t>A125849878F</t>
  </si>
  <si>
    <t>A125916406T</t>
  </si>
  <si>
    <t>A125883142A</t>
  </si>
  <si>
    <t>A125849934L</t>
  </si>
  <si>
    <t>A125916462K</t>
  </si>
  <si>
    <t>A125883198L</t>
  </si>
  <si>
    <t>A125849990F</t>
  </si>
  <si>
    <t>A125916518K</t>
  </si>
  <si>
    <t>A125883254V</t>
  </si>
  <si>
    <t>A125849766L</t>
  </si>
  <si>
    <t>A125916294K</t>
  </si>
  <si>
    <t>A125883030J</t>
  </si>
  <si>
    <t>A125850270F</t>
  </si>
  <si>
    <t>A125916798R</t>
  </si>
  <si>
    <t>A125883534L</t>
  </si>
  <si>
    <t>A125850046L</t>
  </si>
  <si>
    <t>A125916574C</t>
  </si>
  <si>
    <t>A125883310A</t>
  </si>
  <si>
    <t>A125850330W</t>
  </si>
  <si>
    <t>A125916858F</t>
  </si>
  <si>
    <t>A125883594R</t>
  </si>
  <si>
    <t>A125850106C</t>
  </si>
  <si>
    <t>A125916634V</t>
  </si>
  <si>
    <t>A125883370C</t>
  </si>
  <si>
    <t>A125849826C</t>
  </si>
  <si>
    <t>A125916354A</t>
  </si>
  <si>
    <t>A125883090K</t>
  </si>
  <si>
    <t>A125850162W</t>
  </si>
  <si>
    <t>A125916690L</t>
  </si>
  <si>
    <t>A125883426C</t>
  </si>
  <si>
    <t>A125850218W</t>
  </si>
  <si>
    <t>A125916746L</t>
  </si>
  <si>
    <t>A125883482W</t>
  </si>
  <si>
    <t>A125849882W</t>
  </si>
  <si>
    <t>A125916410J</t>
  </si>
  <si>
    <t>A125883146K</t>
  </si>
  <si>
    <t>A125849938W</t>
  </si>
  <si>
    <t>A125916466V</t>
  </si>
  <si>
    <t>A125883202T</t>
  </si>
  <si>
    <t>A125849994R</t>
  </si>
  <si>
    <t>A125916522A</t>
  </si>
  <si>
    <t>A125883258C</t>
  </si>
  <si>
    <t>A125849770C</t>
  </si>
  <si>
    <t>A125916298V</t>
  </si>
  <si>
    <t>A125883034T</t>
  </si>
  <si>
    <t>A125850274R</t>
  </si>
  <si>
    <t>A125916802V</t>
  </si>
  <si>
    <t>A125883538W</t>
  </si>
  <si>
    <t>A125850050C</t>
  </si>
  <si>
    <t>A125916578L</t>
  </si>
  <si>
    <t>A125883314K</t>
  </si>
  <si>
    <t>A125866938R</t>
  </si>
  <si>
    <t>A125933466L</t>
  </si>
  <si>
    <t>A125900202V</t>
  </si>
  <si>
    <t>A125866714C</t>
  </si>
  <si>
    <t>A125933242A</t>
  </si>
  <si>
    <t>A125899978W</t>
  </si>
  <si>
    <t>A125866434K</t>
  </si>
  <si>
    <t>A125932962F</t>
  </si>
  <si>
    <t>A125899698C</t>
  </si>
  <si>
    <t>A125866770W</t>
  </si>
  <si>
    <t>A125933298L</t>
  </si>
  <si>
    <t>A125900034V</t>
  </si>
  <si>
    <t>A125866826W</t>
  </si>
  <si>
    <t>A125933354V</t>
  </si>
  <si>
    <t>A125900090L</t>
  </si>
  <si>
    <t>A125866490C</t>
  </si>
  <si>
    <t>A125933018J</t>
  </si>
  <si>
    <t>A125899754K</t>
  </si>
  <si>
    <t>A125866546C</t>
  </si>
  <si>
    <t>A125933074A</t>
  </si>
  <si>
    <t>A125899810T</t>
  </si>
  <si>
    <t>A125866602K</t>
  </si>
  <si>
    <t>A125933130J</t>
  </si>
  <si>
    <t>A125899866C</t>
  </si>
  <si>
    <t>A125866378C</t>
  </si>
  <si>
    <t>A125932906L</t>
  </si>
  <si>
    <t>A125899642T</t>
  </si>
  <si>
    <t>A125866882R</t>
  </si>
  <si>
    <t>A125933410A</t>
  </si>
  <si>
    <t>A125900146L</t>
  </si>
  <si>
    <t>A125866658W</t>
  </si>
  <si>
    <t>A125933186V</t>
  </si>
  <si>
    <t>A125899922K</t>
  </si>
  <si>
    <t>A125866934F</t>
  </si>
  <si>
    <t>A125933462C</t>
  </si>
  <si>
    <t>A125900198R</t>
  </si>
  <si>
    <t>A125866710V</t>
  </si>
  <si>
    <t>A125933238K</t>
  </si>
  <si>
    <t>A125899974L</t>
  </si>
  <si>
    <t>A125866430A</t>
  </si>
  <si>
    <t>A125932958R</t>
  </si>
  <si>
    <t>A125899694V</t>
  </si>
  <si>
    <t>A125866766F</t>
  </si>
  <si>
    <t>A125933294C</t>
  </si>
  <si>
    <t>A125900030K</t>
  </si>
  <si>
    <t>A125866822L</t>
  </si>
  <si>
    <t>A125933350K</t>
  </si>
  <si>
    <t>A125900086W</t>
  </si>
  <si>
    <t>A125866486L</t>
  </si>
  <si>
    <t>A125933014X</t>
  </si>
  <si>
    <t>A125899750A</t>
  </si>
  <si>
    <t>A125866542V</t>
  </si>
  <si>
    <t>A125933070T</t>
  </si>
  <si>
    <t>A125899806A</t>
  </si>
  <si>
    <t>A125866598F</t>
  </si>
  <si>
    <t>A125933126T</t>
  </si>
  <si>
    <t>A125899862V</t>
  </si>
  <si>
    <t>A125866374V</t>
  </si>
  <si>
    <t>A125932902C</t>
  </si>
  <si>
    <t>A125899638A</t>
  </si>
  <si>
    <t>A125866878X</t>
  </si>
  <si>
    <t>A125933406K</t>
  </si>
  <si>
    <t>A125900142C</t>
  </si>
  <si>
    <t>A125866654L</t>
  </si>
  <si>
    <t>A125933182K</t>
  </si>
  <si>
    <t>A125899918V</t>
  </si>
  <si>
    <t>A125866982X</t>
  </si>
  <si>
    <t>A125933510K</t>
  </si>
  <si>
    <t>A125900246W</t>
  </si>
  <si>
    <t>A125866758F</t>
  </si>
  <si>
    <t>A125933286C</t>
  </si>
  <si>
    <t>A125900022K</t>
  </si>
  <si>
    <t>A125866478L</t>
  </si>
  <si>
    <t>A125933006X</t>
  </si>
  <si>
    <t>A125899742A</t>
  </si>
  <si>
    <t>A125866814L</t>
  </si>
  <si>
    <t>A125933342K</t>
  </si>
  <si>
    <t>A125900078W</t>
  </si>
  <si>
    <t>A125866870F</t>
  </si>
  <si>
    <t>A125933398W</t>
  </si>
  <si>
    <t>A125900134C</t>
  </si>
  <si>
    <t>A125866534V</t>
  </si>
  <si>
    <t>A125933062T</t>
  </si>
  <si>
    <t>A125899798L</t>
  </si>
  <si>
    <t>A125866590L</t>
  </si>
  <si>
    <t>A125933118T</t>
  </si>
  <si>
    <t>A125899854V</t>
  </si>
  <si>
    <t>A125866646L</t>
  </si>
  <si>
    <t>A125933174K</t>
  </si>
  <si>
    <t>A125899910A</t>
  </si>
  <si>
    <t>A125866422A</t>
  </si>
  <si>
    <t>A125932950W</t>
  </si>
  <si>
    <t>A125899686V</t>
  </si>
  <si>
    <t>A125866926F</t>
  </si>
  <si>
    <t>A125933454C</t>
  </si>
  <si>
    <t>A125900190W</t>
  </si>
  <si>
    <t>A125866702V</t>
  </si>
  <si>
    <t>A125933230T</t>
  </si>
  <si>
    <t>A125899966L</t>
  </si>
  <si>
    <t>A125866966X</t>
  </si>
  <si>
    <t>A125933494W</t>
  </si>
  <si>
    <t>A125900230C</t>
  </si>
  <si>
    <t>A125866742L</t>
  </si>
  <si>
    <t>A125933270K</t>
  </si>
  <si>
    <t>A125900006K</t>
  </si>
  <si>
    <t>A125866462V</t>
  </si>
  <si>
    <t>A125932990R</t>
  </si>
  <si>
    <t>A125899726A</t>
  </si>
  <si>
    <t>A125866798X</t>
  </si>
  <si>
    <t>A125933326K</t>
  </si>
  <si>
    <t>A125900062C</t>
  </si>
  <si>
    <t>A125866854F</t>
  </si>
  <si>
    <t>A125933382C</t>
  </si>
  <si>
    <t>A125900118C</t>
  </si>
  <si>
    <t>&gt; 25-44 years ;  &gt;&gt; Dismissed ;  1 year or more in last job ;  Persons ;</t>
  </si>
  <si>
    <t>&gt; 25-44 years ;  &gt;&gt; Dismissed ;  1 year or more in last job ;  &gt; Males ;</t>
  </si>
  <si>
    <t>&gt; 25-44 years ;  &gt;&gt; Dismissed ;  1 year or more in last job ;  &gt; Females ;</t>
  </si>
  <si>
    <t>&gt; 25-44 years ;  &gt;&gt; Dismissed ;  &gt; 1-2 years in last job ;  Persons ;</t>
  </si>
  <si>
    <t>&gt; 25-44 years ;  &gt;&gt; Dismissed ;  &gt; 1-2 years in last job ;  &gt; Males ;</t>
  </si>
  <si>
    <t>&gt; 25-44 years ;  &gt;&gt; Dismissed ;  &gt; 1-2 years in last job ;  &gt; Females ;</t>
  </si>
  <si>
    <t>&gt; 25-44 years ;  &gt;&gt; Dismissed ;  &gt; 3-4 years in last job ;  Persons ;</t>
  </si>
  <si>
    <t>&gt; 25-44 years ;  &gt;&gt; Dismissed ;  &gt; 3-4 years in last job ;  &gt; Males ;</t>
  </si>
  <si>
    <t>&gt; 25-44 years ;  &gt;&gt; Dismissed ;  &gt; 3-4 years in last job ;  &gt; Females ;</t>
  </si>
  <si>
    <t>&gt; 25-44 years ;  &gt;&gt; Dismissed ;  &gt; 5-9 years in last job ;  Persons ;</t>
  </si>
  <si>
    <t>&gt; 25-44 years ;  &gt;&gt; Dismissed ;  &gt; 5-9 years in last job ;  &gt; Males ;</t>
  </si>
  <si>
    <t>&gt; 25-44 years ;  &gt;&gt; Dismissed ;  &gt; 5-9 years in last job ;  &gt; Females ;</t>
  </si>
  <si>
    <t>&gt; 25-44 years ;  &gt;&gt; Dismissed ;  &gt; 10-19 years in last job ;  Persons ;</t>
  </si>
  <si>
    <t>&gt; 25-44 years ;  &gt;&gt; Dismissed ;  &gt; 10-19 years in last job ;  &gt; Males ;</t>
  </si>
  <si>
    <t>&gt; 25-44 years ;  &gt;&gt; Dismissed ;  &gt; 10-19 years in last job ;  &gt; Females ;</t>
  </si>
  <si>
    <t>&gt; 25-44 years ;  &gt;&gt; Dismissed ;  &gt; 20 years or more in last job ;  Persons ;</t>
  </si>
  <si>
    <t>&gt; 25-44 years ;  &gt;&gt; Dismissed ;  &gt; 20 years or more in last job ;  &gt; Males ;</t>
  </si>
  <si>
    <t>&gt; 25-44 years ;  &gt;&gt; Dismissed ;  &gt; 20 years or more in last job ;  &gt; Females ;</t>
  </si>
  <si>
    <t>&gt; 25-44 years ;  &gt;&gt; Job ended, was temporary or seasonal ;  Persons ;</t>
  </si>
  <si>
    <t>&gt; 25-44 years ;  &gt;&gt; Job ended, was temporary or seasonal ;  &gt; Males ;</t>
  </si>
  <si>
    <t>&gt; 25-44 years ;  &gt;&gt; Job ended, was temporary or seasonal ;  &gt; Females ;</t>
  </si>
  <si>
    <t>&gt; 25-44 years ;  &gt;&gt; Job ended, was temporary or seasonal ;  Less than 1 year in last job ;  Persons ;</t>
  </si>
  <si>
    <t>&gt; 25-44 years ;  &gt;&gt; Job ended, was temporary or seasonal ;  Less than 1 year in last job ;  &gt; Males ;</t>
  </si>
  <si>
    <t>&gt; 25-44 years ;  &gt;&gt; Job ended, was temporary or seasonal ;  Less than 1 year in last job ;  &gt; Females ;</t>
  </si>
  <si>
    <t>&gt; 25-44 years ;  &gt;&gt; Job ended, was temporary or seasonal ;  &gt; Less than 3 months in last job ;  Persons ;</t>
  </si>
  <si>
    <t>&gt; 25-44 years ;  &gt;&gt; Job ended, was temporary or seasonal ;  &gt; Less than 3 months in last job ;  &gt; Males ;</t>
  </si>
  <si>
    <t>&gt; 25-44 years ;  &gt;&gt; Job ended, was temporary or seasonal ;  &gt; Less than 3 months in last job ;  &gt; Females ;</t>
  </si>
  <si>
    <t>&gt; 25-44 years ;  &gt;&gt; Job ended, was temporary or seasonal ;  &gt; 3-6 months in last job ;  Persons ;</t>
  </si>
  <si>
    <t>&gt; 25-44 years ;  &gt;&gt; Job ended, was temporary or seasonal ;  &gt; 3-6 months in last job ;  &gt; Males ;</t>
  </si>
  <si>
    <t>&gt; 25-44 years ;  &gt;&gt; Job ended, was temporary or seasonal ;  &gt; 3-6 months in last job ;  &gt; Females ;</t>
  </si>
  <si>
    <t>&gt; 25-44 years ;  &gt;&gt; Job ended, was temporary or seasonal ;  &gt; 6-12 months in last job ;  Persons ;</t>
  </si>
  <si>
    <t>&gt; 25-44 years ;  &gt;&gt; Job ended, was temporary or seasonal ;  &gt; 6-12 months in last job ;  &gt; Males ;</t>
  </si>
  <si>
    <t>&gt; 25-44 years ;  &gt;&gt; Job ended, was temporary or seasonal ;  &gt; 6-12 months in last job ;  &gt; Females ;</t>
  </si>
  <si>
    <t>&gt; 25-44 years ;  &gt;&gt; Job ended, was temporary or seasonal ;  1 year or more in last job ;  Persons ;</t>
  </si>
  <si>
    <t>&gt; 25-44 years ;  &gt;&gt; Job ended, was temporary or seasonal ;  1 year or more in last job ;  &gt; Males ;</t>
  </si>
  <si>
    <t>&gt; 25-44 years ;  &gt;&gt; Job ended, was temporary or seasonal ;  1 year or more in last job ;  &gt; Females ;</t>
  </si>
  <si>
    <t>&gt; 25-44 years ;  &gt;&gt; Job ended, was temporary or seasonal ;  &gt; 1-2 years in last job ;  Persons ;</t>
  </si>
  <si>
    <t>&gt; 25-44 years ;  &gt;&gt; Job ended, was temporary or seasonal ;  &gt; 1-2 years in last job ;  &gt; Males ;</t>
  </si>
  <si>
    <t>&gt; 25-44 years ;  &gt;&gt; Job ended, was temporary or seasonal ;  &gt; 1-2 years in last job ;  &gt; Females ;</t>
  </si>
  <si>
    <t>&gt; 25-44 years ;  &gt;&gt; Job ended, was temporary or seasonal ;  &gt; 3-4 years in last job ;  Persons ;</t>
  </si>
  <si>
    <t>&gt; 25-44 years ;  &gt;&gt; Job ended, was temporary or seasonal ;  &gt; 3-4 years in last job ;  &gt; Males ;</t>
  </si>
  <si>
    <t>&gt; 25-44 years ;  &gt;&gt; Job ended, was temporary or seasonal ;  &gt; 3-4 years in last job ;  &gt; Females ;</t>
  </si>
  <si>
    <t>&gt; 25-44 years ;  &gt;&gt; Job ended, was temporary or seasonal ;  &gt; 5-9 years in last job ;  Persons ;</t>
  </si>
  <si>
    <t>&gt; 25-44 years ;  &gt;&gt; Job ended, was temporary or seasonal ;  &gt; 5-9 years in last job ;  &gt; Males ;</t>
  </si>
  <si>
    <t>&gt; 25-44 years ;  &gt;&gt; Job ended, was temporary or seasonal ;  &gt; 5-9 years in last job ;  &gt; Females ;</t>
  </si>
  <si>
    <t>&gt; 25-44 years ;  &gt;&gt; Job ended, was temporary or seasonal ;  &gt; 10-19 years in last job ;  Persons ;</t>
  </si>
  <si>
    <t>&gt; 25-44 years ;  &gt;&gt; Job ended, was temporary or seasonal ;  &gt; 10-19 years in last job ;  &gt; Males ;</t>
  </si>
  <si>
    <t>&gt; 25-44 years ;  &gt;&gt; Job ended, was temporary or seasonal ;  &gt; 10-19 years in last job ;  &gt; Females ;</t>
  </si>
  <si>
    <t>&gt; 25-44 years ;  &gt;&gt; Job ended, was temporary or seasonal ;  &gt; 20 years or more in last job ;  Persons ;</t>
  </si>
  <si>
    <t>&gt; 25-44 years ;  &gt;&gt; Job ended, was temporary or seasonal ;  &gt; 20 years or more in last job ;  &gt; Males ;</t>
  </si>
  <si>
    <t>&gt; 25-44 years ;  &gt;&gt; Job ended, was temporary or seasonal ;  &gt; 20 years or more in last job ;  &gt; Females ;</t>
  </si>
  <si>
    <t>&gt; 25-44 years ;  &gt;&gt; Own ill health or injury ;  Persons ;</t>
  </si>
  <si>
    <t>&gt; 25-44 years ;  &gt;&gt; Own ill health or injury ;  &gt; Males ;</t>
  </si>
  <si>
    <t>&gt; 25-44 years ;  &gt;&gt; Own ill health or injury ;  &gt; Females ;</t>
  </si>
  <si>
    <t>&gt; 25-44 years ;  &gt;&gt; Own ill health or injury ;  Less than 1 year in last job ;  Persons ;</t>
  </si>
  <si>
    <t>&gt; 25-44 years ;  &gt;&gt; Own ill health or injury ;  Less than 1 year in last job ;  &gt; Males ;</t>
  </si>
  <si>
    <t>&gt; 25-44 years ;  &gt;&gt; Own ill health or injury ;  Less than 1 year in last job ;  &gt; Females ;</t>
  </si>
  <si>
    <t>&gt; 25-44 years ;  &gt;&gt; Own ill health or injury ;  &gt; Less than 3 months in last job ;  Persons ;</t>
  </si>
  <si>
    <t>&gt; 25-44 years ;  &gt;&gt; Own ill health or injury ;  &gt; Less than 3 months in last job ;  &gt; Males ;</t>
  </si>
  <si>
    <t>&gt; 25-44 years ;  &gt;&gt; Own ill health or injury ;  &gt; Less than 3 months in last job ;  &gt; Females ;</t>
  </si>
  <si>
    <t>&gt; 25-44 years ;  &gt;&gt; Own ill health or injury ;  &gt; 3-6 months in last job ;  Persons ;</t>
  </si>
  <si>
    <t>&gt; 25-44 years ;  &gt;&gt; Own ill health or injury ;  &gt; 3-6 months in last job ;  &gt; Males ;</t>
  </si>
  <si>
    <t>&gt; 25-44 years ;  &gt;&gt; Own ill health or injury ;  &gt; 3-6 months in last job ;  &gt; Females ;</t>
  </si>
  <si>
    <t>&gt; 25-44 years ;  &gt;&gt; Own ill health or injury ;  &gt; 6-12 months in last job ;  Persons ;</t>
  </si>
  <si>
    <t>&gt; 25-44 years ;  &gt;&gt; Own ill health or injury ;  &gt; 6-12 months in last job ;  &gt; Males ;</t>
  </si>
  <si>
    <t>&gt; 25-44 years ;  &gt;&gt; Own ill health or injury ;  &gt; 6-12 months in last job ;  &gt; Females ;</t>
  </si>
  <si>
    <t>&gt; 25-44 years ;  &gt;&gt; Own ill health or injury ;  1 year or more in last job ;  Persons ;</t>
  </si>
  <si>
    <t>&gt; 25-44 years ;  &gt;&gt; Own ill health or injury ;  1 year or more in last job ;  &gt; Males ;</t>
  </si>
  <si>
    <t>&gt; 25-44 years ;  &gt;&gt; Own ill health or injury ;  1 year or more in last job ;  &gt; Females ;</t>
  </si>
  <si>
    <t>&gt; 25-44 years ;  &gt;&gt; Own ill health or injury ;  &gt; 1-2 years in last job ;  Persons ;</t>
  </si>
  <si>
    <t>&gt; 25-44 years ;  &gt;&gt; Own ill health or injury ;  &gt; 1-2 years in last job ;  &gt; Males ;</t>
  </si>
  <si>
    <t>&gt; 25-44 years ;  &gt;&gt; Own ill health or injury ;  &gt; 1-2 years in last job ;  &gt; Females ;</t>
  </si>
  <si>
    <t>&gt; 25-44 years ;  &gt;&gt; Own ill health or injury ;  &gt; 3-4 years in last job ;  Persons ;</t>
  </si>
  <si>
    <t>&gt; 25-44 years ;  &gt;&gt; Own ill health or injury ;  &gt; 3-4 years in last job ;  &gt; Males ;</t>
  </si>
  <si>
    <t>&gt; 25-44 years ;  &gt;&gt; Own ill health or injury ;  &gt; 3-4 years in last job ;  &gt; Females ;</t>
  </si>
  <si>
    <t>&gt; 25-44 years ;  &gt;&gt; Own ill health or injury ;  &gt; 5-9 years in last job ;  Persons ;</t>
  </si>
  <si>
    <t>&gt; 25-44 years ;  &gt;&gt; Own ill health or injury ;  &gt; 5-9 years in last job ;  &gt; Males ;</t>
  </si>
  <si>
    <t>&gt; 25-44 years ;  &gt;&gt; Own ill health or injury ;  &gt; 5-9 years in last job ;  &gt; Females ;</t>
  </si>
  <si>
    <t>&gt; 25-44 years ;  &gt;&gt; Own ill health or injury ;  &gt; 10-19 years in last job ;  Persons ;</t>
  </si>
  <si>
    <t>&gt; 25-44 years ;  &gt;&gt; Own ill health or injury ;  &gt; 10-19 years in last job ;  &gt; Males ;</t>
  </si>
  <si>
    <t>&gt; 25-44 years ;  &gt;&gt; Own ill health or injury ;  &gt; 10-19 years in last job ;  &gt; Females ;</t>
  </si>
  <si>
    <t>&gt; 25-44 years ;  &gt;&gt; Own ill health or injury ;  &gt; 20 years or more in last job ;  Persons ;</t>
  </si>
  <si>
    <t>&gt; 25-44 years ;  &gt;&gt; Own ill health or injury ;  &gt; 20 years or more in last job ;  &gt; Males ;</t>
  </si>
  <si>
    <t>&gt; 25-44 years ;  &gt;&gt; Own ill health or injury ;  &gt; 20 years or more in last job ;  &gt; Females ;</t>
  </si>
  <si>
    <t>&gt; 25-44 years ;  &gt; Voluntary reasons (left job) ;  Persons ;</t>
  </si>
  <si>
    <t>&gt; 25-44 years ;  &gt; Voluntary reasons (left job) ;  &gt; Males ;</t>
  </si>
  <si>
    <t>&gt; 25-44 years ;  &gt; Voluntary reasons (left job) ;  &gt; Females ;</t>
  </si>
  <si>
    <t>&gt; 25-44 years ;  &gt; Voluntary reasons (left job) ;  Less than 1 year in last job ;  Persons ;</t>
  </si>
  <si>
    <t>&gt; 25-44 years ;  &gt; Voluntary reasons (left job) ;  Less than 1 year in last job ;  &gt; Males ;</t>
  </si>
  <si>
    <t>&gt; 25-44 years ;  &gt; Voluntary reasons (left job) ;  Less than 1 year in last job ;  &gt; Females ;</t>
  </si>
  <si>
    <t>&gt; 25-44 years ;  &gt; Voluntary reasons (left job) ;  &gt; Less than 3 months in last job ;  Persons ;</t>
  </si>
  <si>
    <t>&gt; 25-44 years ;  &gt; Voluntary reasons (left job) ;  &gt; Less than 3 months in last job ;  &gt; Males ;</t>
  </si>
  <si>
    <t>&gt; 25-44 years ;  &gt; Voluntary reasons (left job) ;  &gt; Less than 3 months in last job ;  &gt; Females ;</t>
  </si>
  <si>
    <t>&gt; 25-44 years ;  &gt; Voluntary reasons (left job) ;  &gt; 3-6 months in last job ;  Persons ;</t>
  </si>
  <si>
    <t>&gt; 25-44 years ;  &gt; Voluntary reasons (left job) ;  &gt; 3-6 months in last job ;  &gt; Males ;</t>
  </si>
  <si>
    <t>&gt; 25-44 years ;  &gt; Voluntary reasons (left job) ;  &gt; 3-6 months in last job ;  &gt; Females ;</t>
  </si>
  <si>
    <t>&gt; 25-44 years ;  &gt; Voluntary reasons (left job) ;  &gt; 6-12 months in last job ;  Persons ;</t>
  </si>
  <si>
    <t>&gt; 25-44 years ;  &gt; Voluntary reasons (left job) ;  &gt; 6-12 months in last job ;  &gt; Males ;</t>
  </si>
  <si>
    <t>&gt; 25-44 years ;  &gt; Voluntary reasons (left job) ;  &gt; 6-12 months in last job ;  &gt; Females ;</t>
  </si>
  <si>
    <t>&gt; 25-44 years ;  &gt; Voluntary reasons (left job) ;  1 year or more in last job ;  Persons ;</t>
  </si>
  <si>
    <t>&gt; 25-44 years ;  &gt; Voluntary reasons (left job) ;  1 year or more in last job ;  &gt; Males ;</t>
  </si>
  <si>
    <t>&gt; 25-44 years ;  &gt; Voluntary reasons (left job) ;  1 year or more in last job ;  &gt; Females ;</t>
  </si>
  <si>
    <t>&gt; 25-44 years ;  &gt; Voluntary reasons (left job) ;  &gt; 1-2 years in last job ;  Persons ;</t>
  </si>
  <si>
    <t>&gt; 25-44 years ;  &gt; Voluntary reasons (left job) ;  &gt; 1-2 years in last job ;  &gt; Males ;</t>
  </si>
  <si>
    <t>&gt; 25-44 years ;  &gt; Voluntary reasons (left job) ;  &gt; 1-2 years in last job ;  &gt; Females ;</t>
  </si>
  <si>
    <t>&gt; 25-44 years ;  &gt; Voluntary reasons (left job) ;  &gt; 3-4 years in last job ;  Persons ;</t>
  </si>
  <si>
    <t>&gt; 25-44 years ;  &gt; Voluntary reasons (left job) ;  &gt; 3-4 years in last job ;  &gt; Males ;</t>
  </si>
  <si>
    <t>&gt; 25-44 years ;  &gt; Voluntary reasons (left job) ;  &gt; 3-4 years in last job ;  &gt; Females ;</t>
  </si>
  <si>
    <t>&gt; 25-44 years ;  &gt; Voluntary reasons (left job) ;  &gt; 5-9 years in last job ;  Persons ;</t>
  </si>
  <si>
    <t>&gt; 25-44 years ;  &gt; Voluntary reasons (left job) ;  &gt; 5-9 years in last job ;  &gt; Males ;</t>
  </si>
  <si>
    <t>&gt; 25-44 years ;  &gt; Voluntary reasons (left job) ;  &gt; 5-9 years in last job ;  &gt; Females ;</t>
  </si>
  <si>
    <t>&gt; 25-44 years ;  &gt; Voluntary reasons (left job) ;  &gt; 10-19 years in last job ;  Persons ;</t>
  </si>
  <si>
    <t>&gt; 25-44 years ;  &gt; Voluntary reasons (left job) ;  &gt; 10-19 years in last job ;  &gt; Males ;</t>
  </si>
  <si>
    <t>&gt; 25-44 years ;  &gt; Voluntary reasons (left job) ;  &gt; 10-19 years in last job ;  &gt; Females ;</t>
  </si>
  <si>
    <t>&gt; 25-44 years ;  &gt; Voluntary reasons (left job) ;  &gt; 20 years or more in last job ;  Persons ;</t>
  </si>
  <si>
    <t>&gt; 25-44 years ;  &gt; Voluntary reasons (left job) ;  &gt; 20 years or more in last job ;  &gt; Males ;</t>
  </si>
  <si>
    <t>&gt; 25-44 years ;  &gt; Voluntary reasons (left job) ;  &gt; 20 years or more in last job ;  &gt; Females ;</t>
  </si>
  <si>
    <t>&gt; 25-44 years ;  &gt;&gt; Poor work arrangements, pay or hours ;  Persons ;</t>
  </si>
  <si>
    <t>&gt; 25-44 years ;  &gt;&gt; Poor work arrangements, pay or hours ;  &gt; Males ;</t>
  </si>
  <si>
    <t>&gt; 25-44 years ;  &gt;&gt; Poor work arrangements, pay or hours ;  &gt; Females ;</t>
  </si>
  <si>
    <t>&gt; 25-44 years ;  &gt;&gt; Poor work arrangements, pay or hours ;  Less than 1 year in last job ;  Persons ;</t>
  </si>
  <si>
    <t>&gt; 25-44 years ;  &gt;&gt; Poor work arrangements, pay or hours ;  Less than 1 year in last job ;  &gt; Males ;</t>
  </si>
  <si>
    <t>&gt; 25-44 years ;  &gt;&gt; Poor work arrangements, pay or hours ;  Less than 1 year in last job ;  &gt; Females ;</t>
  </si>
  <si>
    <t>&gt; 25-44 years ;  &gt;&gt; Poor work arrangements, pay or hours ;  &gt; Less than 3 months in last job ;  Persons ;</t>
  </si>
  <si>
    <t>&gt; 25-44 years ;  &gt;&gt; Poor work arrangements, pay or hours ;  &gt; Less than 3 months in last job ;  &gt; Males ;</t>
  </si>
  <si>
    <t>&gt; 25-44 years ;  &gt;&gt; Poor work arrangements, pay or hours ;  &gt; Less than 3 months in last job ;  &gt; Females ;</t>
  </si>
  <si>
    <t>&gt; 25-44 years ;  &gt;&gt; Poor work arrangements, pay or hours ;  &gt; 3-6 months in last job ;  Persons ;</t>
  </si>
  <si>
    <t>&gt; 25-44 years ;  &gt;&gt; Poor work arrangements, pay or hours ;  &gt; 3-6 months in last job ;  &gt; Males ;</t>
  </si>
  <si>
    <t>&gt; 25-44 years ;  &gt;&gt; Poor work arrangements, pay or hours ;  &gt; 3-6 months in last job ;  &gt; Females ;</t>
  </si>
  <si>
    <t>&gt; 25-44 years ;  &gt;&gt; Poor work arrangements, pay or hours ;  &gt; 6-12 months in last job ;  Persons ;</t>
  </si>
  <si>
    <t>&gt; 25-44 years ;  &gt;&gt; Poor work arrangements, pay or hours ;  &gt; 6-12 months in last job ;  &gt; Males ;</t>
  </si>
  <si>
    <t>&gt; 25-44 years ;  &gt;&gt; Poor work arrangements, pay or hours ;  &gt; 6-12 months in last job ;  &gt; Females ;</t>
  </si>
  <si>
    <t>&gt; 25-44 years ;  &gt;&gt; Poor work arrangements, pay or hours ;  1 year or more in last job ;  Persons ;</t>
  </si>
  <si>
    <t>&gt; 25-44 years ;  &gt;&gt; Poor work arrangements, pay or hours ;  1 year or more in last job ;  &gt; Males ;</t>
  </si>
  <si>
    <t>&gt; 25-44 years ;  &gt;&gt; Poor work arrangements, pay or hours ;  1 year or more in last job ;  &gt; Females ;</t>
  </si>
  <si>
    <t>&gt; 25-44 years ;  &gt;&gt; Poor work arrangements, pay or hours ;  &gt; 1-2 years in last job ;  Persons ;</t>
  </si>
  <si>
    <t>&gt; 25-44 years ;  &gt;&gt; Poor work arrangements, pay or hours ;  &gt; 1-2 years in last job ;  &gt; Males ;</t>
  </si>
  <si>
    <t>&gt; 25-44 years ;  &gt;&gt; Poor work arrangements, pay or hours ;  &gt; 1-2 years in last job ;  &gt; Females ;</t>
  </si>
  <si>
    <t>&gt; 25-44 years ;  &gt;&gt; Poor work arrangements, pay or hours ;  &gt; 3-4 years in last job ;  Persons ;</t>
  </si>
  <si>
    <t>&gt; 25-44 years ;  &gt;&gt; Poor work arrangements, pay or hours ;  &gt; 3-4 years in last job ;  &gt; Males ;</t>
  </si>
  <si>
    <t>&gt; 25-44 years ;  &gt;&gt; Poor work arrangements, pay or hours ;  &gt; 3-4 years in last job ;  &gt; Females ;</t>
  </si>
  <si>
    <t>&gt; 25-44 years ;  &gt;&gt; Poor work arrangements, pay or hours ;  &gt; 5-9 years in last job ;  Persons ;</t>
  </si>
  <si>
    <t>&gt; 25-44 years ;  &gt;&gt; Poor work arrangements, pay or hours ;  &gt; 5-9 years in last job ;  &gt; Males ;</t>
  </si>
  <si>
    <t>&gt; 25-44 years ;  &gt;&gt; Poor work arrangements, pay or hours ;  &gt; 5-9 years in last job ;  &gt; Females ;</t>
  </si>
  <si>
    <t>&gt; 25-44 years ;  &gt;&gt; Poor work arrangements, pay or hours ;  &gt; 10-19 years in last job ;  Persons ;</t>
  </si>
  <si>
    <t>&gt; 25-44 years ;  &gt;&gt; Poor work arrangements, pay or hours ;  &gt; 10-19 years in last job ;  &gt; Males ;</t>
  </si>
  <si>
    <t>&gt; 25-44 years ;  &gt;&gt; Poor work arrangements, pay or hours ;  &gt; 10-19 years in last job ;  &gt; Females ;</t>
  </si>
  <si>
    <t>&gt; 25-44 years ;  &gt;&gt; Poor work arrangements, pay or hours ;  &gt; 20 years or more in last job ;  Persons ;</t>
  </si>
  <si>
    <t>&gt; 25-44 years ;  &gt;&gt; Poor work arrangements, pay or hours ;  &gt; 20 years or more in last job ;  &gt; Males ;</t>
  </si>
  <si>
    <t>&gt; 25-44 years ;  &gt;&gt; Poor work arrangements, pay or hours ;  &gt; 20 years or more in last job ;  &gt; Females ;</t>
  </si>
  <si>
    <t>&gt; 25-44 years ;  &gt;&gt; Holiday job, returned to studies ;  Persons ;</t>
  </si>
  <si>
    <t>&gt; 25-44 years ;  &gt;&gt; Holiday job, returned to studies ;  &gt; Males ;</t>
  </si>
  <si>
    <t>&gt; 25-44 years ;  &gt;&gt; Holiday job, returned to studies ;  &gt; Females ;</t>
  </si>
  <si>
    <t>&gt; 25-44 years ;  &gt;&gt; Holiday job, returned to studies ;  Less than 1 year in last job ;  Persons ;</t>
  </si>
  <si>
    <t>&gt; 25-44 years ;  &gt;&gt; Holiday job, returned to studies ;  Less than 1 year in last job ;  &gt; Males ;</t>
  </si>
  <si>
    <t>&gt; 25-44 years ;  &gt;&gt; Holiday job, returned to studies ;  Less than 1 year in last job ;  &gt; Females ;</t>
  </si>
  <si>
    <t>&gt; 25-44 years ;  &gt;&gt; Holiday job, returned to studies ;  &gt; Less than 3 months in last job ;  Persons ;</t>
  </si>
  <si>
    <t>&gt; 25-44 years ;  &gt;&gt; Holiday job, returned to studies ;  &gt; Less than 3 months in last job ;  &gt; Males ;</t>
  </si>
  <si>
    <t>&gt; 25-44 years ;  &gt;&gt; Holiday job, returned to studies ;  &gt; Less than 3 months in last job ;  &gt; Females ;</t>
  </si>
  <si>
    <t>&gt; 25-44 years ;  &gt;&gt; Holiday job, returned to studies ;  &gt; 3-6 months in last job ;  Persons ;</t>
  </si>
  <si>
    <t>&gt; 25-44 years ;  &gt;&gt; Holiday job, returned to studies ;  &gt; 3-6 months in last job ;  &gt; Males ;</t>
  </si>
  <si>
    <t>&gt; 25-44 years ;  &gt;&gt; Holiday job, returned to studies ;  &gt; 3-6 months in last job ;  &gt; Females ;</t>
  </si>
  <si>
    <t>&gt; 25-44 years ;  &gt;&gt; Holiday job, returned to studies ;  &gt; 6-12 months in last job ;  Persons ;</t>
  </si>
  <si>
    <t>&gt; 25-44 years ;  &gt;&gt; Holiday job, returned to studies ;  &gt; 6-12 months in last job ;  &gt; Males ;</t>
  </si>
  <si>
    <t>&gt; 25-44 years ;  &gt;&gt; Holiday job, returned to studies ;  &gt; 6-12 months in last job ;  &gt; Females ;</t>
  </si>
  <si>
    <t>&gt; 25-44 years ;  &gt;&gt; Holiday job, returned to studies ;  1 year or more in last job ;  Persons ;</t>
  </si>
  <si>
    <t>&gt; 25-44 years ;  &gt;&gt; Holiday job, returned to studies ;  1 year or more in last job ;  &gt; Males ;</t>
  </si>
  <si>
    <t>&gt; 25-44 years ;  &gt;&gt; Holiday job, returned to studies ;  1 year or more in last job ;  &gt; Females ;</t>
  </si>
  <si>
    <t>&gt; 25-44 years ;  &gt;&gt; Holiday job, returned to studies ;  &gt; 1-2 years in last job ;  Persons ;</t>
  </si>
  <si>
    <t>&gt; 25-44 years ;  &gt;&gt; Holiday job, returned to studies ;  &gt; 1-2 years in last job ;  &gt; Males ;</t>
  </si>
  <si>
    <t>&gt; 25-44 years ;  &gt;&gt; Holiday job, returned to studies ;  &gt; 1-2 years in last job ;  &gt; Females ;</t>
  </si>
  <si>
    <t>&gt; 25-44 years ;  &gt;&gt; Holiday job, returned to studies ;  &gt; 3-4 years in last job ;  Persons ;</t>
  </si>
  <si>
    <t>&gt; 25-44 years ;  &gt;&gt; Holiday job, returned to studies ;  &gt; 3-4 years in last job ;  &gt; Males ;</t>
  </si>
  <si>
    <t>&gt; 25-44 years ;  &gt;&gt; Holiday job, returned to studies ;  &gt; 3-4 years in last job ;  &gt; Females ;</t>
  </si>
  <si>
    <t>&gt; 25-44 years ;  &gt;&gt; Holiday job, returned to studies ;  &gt; 5-9 years in last job ;  Persons ;</t>
  </si>
  <si>
    <t>&gt; 25-44 years ;  &gt;&gt; Holiday job, returned to studies ;  &gt; 5-9 years in last job ;  &gt; Males ;</t>
  </si>
  <si>
    <t>&gt; 25-44 years ;  &gt;&gt; Holiday job, returned to studies ;  &gt; 5-9 years in last job ;  &gt; Females ;</t>
  </si>
  <si>
    <t>&gt; 25-44 years ;  &gt;&gt; Holiday job, returned to studies ;  &gt; 10-19 years in last job ;  Persons ;</t>
  </si>
  <si>
    <t>&gt; 25-44 years ;  &gt;&gt; Holiday job, returned to studies ;  &gt; 10-19 years in last job ;  &gt; Males ;</t>
  </si>
  <si>
    <t>&gt; 25-44 years ;  &gt;&gt; Holiday job, returned to studies ;  &gt; 10-19 years in last job ;  &gt; Females ;</t>
  </si>
  <si>
    <t>&gt; 25-44 years ;  &gt;&gt; Holiday job, returned to studies ;  &gt; 20 years or more in last job ;  Persons ;</t>
  </si>
  <si>
    <t>&gt; 25-44 years ;  &gt;&gt; Holiday job, returned to studies ;  &gt; 20 years or more in last job ;  &gt; Males ;</t>
  </si>
  <si>
    <t>&gt; 25-44 years ;  &gt;&gt; Holiday job, returned to studies ;  &gt; 20 years or more in last job ;  &gt; Females ;</t>
  </si>
  <si>
    <t>&gt; 25-44 years ;  &gt;&gt; To get a better job or just wanted a change ;  Persons ;</t>
  </si>
  <si>
    <t>&gt; 25-44 years ;  &gt;&gt; To get a better job or just wanted a change ;  &gt; Males ;</t>
  </si>
  <si>
    <t>&gt; 25-44 years ;  &gt;&gt; To get a better job or just wanted a change ;  &gt; Females ;</t>
  </si>
  <si>
    <t>&gt; 25-44 years ;  &gt;&gt; To get a better job or just wanted a change ;  Less than 1 year in last job ;  Persons ;</t>
  </si>
  <si>
    <t>&gt; 25-44 years ;  &gt;&gt; To get a better job or just wanted a change ;  Less than 1 year in last job ;  &gt; Males ;</t>
  </si>
  <si>
    <t>&gt; 25-44 years ;  &gt;&gt; To get a better job or just wanted a change ;  Less than 1 year in last job ;  &gt; Females ;</t>
  </si>
  <si>
    <t>&gt; 25-44 years ;  &gt;&gt; To get a better job or just wanted a change ;  &gt; Less than 3 months in last job ;  Persons ;</t>
  </si>
  <si>
    <t>&gt; 25-44 years ;  &gt;&gt; To get a better job or just wanted a change ;  &gt; Less than 3 months in last job ;  &gt; Males ;</t>
  </si>
  <si>
    <t>&gt; 25-44 years ;  &gt;&gt; To get a better job or just wanted a change ;  &gt; Less than 3 months in last job ;  &gt; Females ;</t>
  </si>
  <si>
    <t>&gt; 25-44 years ;  &gt;&gt; To get a better job or just wanted a change ;  &gt; 3-6 months in last job ;  Persons ;</t>
  </si>
  <si>
    <t>&gt; 25-44 years ;  &gt;&gt; To get a better job or just wanted a change ;  &gt; 3-6 months in last job ;  &gt; Males ;</t>
  </si>
  <si>
    <t>&gt; 25-44 years ;  &gt;&gt; To get a better job or just wanted a change ;  &gt; 3-6 months in last job ;  &gt; Females ;</t>
  </si>
  <si>
    <t>&gt; 25-44 years ;  &gt;&gt; To get a better job or just wanted a change ;  &gt; 6-12 months in last job ;  Persons ;</t>
  </si>
  <si>
    <t>&gt; 25-44 years ;  &gt;&gt; To get a better job or just wanted a change ;  &gt; 6-12 months in last job ;  &gt; Males ;</t>
  </si>
  <si>
    <t>&gt; 25-44 years ;  &gt;&gt; To get a better job or just wanted a change ;  &gt; 6-12 months in last job ;  &gt; Females ;</t>
  </si>
  <si>
    <t>&gt; 25-44 years ;  &gt;&gt; To get a better job or just wanted a change ;  1 year or more in last job ;  Persons ;</t>
  </si>
  <si>
    <t>&gt; 25-44 years ;  &gt;&gt; To get a better job or just wanted a change ;  1 year or more in last job ;  &gt; Males ;</t>
  </si>
  <si>
    <t>&gt; 25-44 years ;  &gt;&gt; To get a better job or just wanted a change ;  1 year or more in last job ;  &gt; Females ;</t>
  </si>
  <si>
    <t>&gt; 25-44 years ;  &gt;&gt; To get a better job or just wanted a change ;  &gt; 1-2 years in last job ;  Persons ;</t>
  </si>
  <si>
    <t>&gt; 25-44 years ;  &gt;&gt; To get a better job or just wanted a change ;  &gt; 1-2 years in last job ;  &gt; Males ;</t>
  </si>
  <si>
    <t>&gt; 25-44 years ;  &gt;&gt; To get a better job or just wanted a change ;  &gt; 1-2 years in last job ;  &gt; Females ;</t>
  </si>
  <si>
    <t>&gt; 25-44 years ;  &gt;&gt; To get a better job or just wanted a change ;  &gt; 3-4 years in last job ;  Persons ;</t>
  </si>
  <si>
    <t>&gt; 25-44 years ;  &gt;&gt; To get a better job or just wanted a change ;  &gt; 3-4 years in last job ;  &gt; Males ;</t>
  </si>
  <si>
    <t>&gt; 25-44 years ;  &gt;&gt; To get a better job or just wanted a change ;  &gt; 3-4 years in last job ;  &gt; Females ;</t>
  </si>
  <si>
    <t>&gt; 25-44 years ;  &gt;&gt; To get a better job or just wanted a change ;  &gt; 5-9 years in last job ;  Persons ;</t>
  </si>
  <si>
    <t>&gt; 25-44 years ;  &gt;&gt; To get a better job or just wanted a change ;  &gt; 5-9 years in last job ;  &gt; Males ;</t>
  </si>
  <si>
    <t>&gt; 25-44 years ;  &gt;&gt; To get a better job or just wanted a change ;  &gt; 5-9 years in last job ;  &gt; Females ;</t>
  </si>
  <si>
    <t>&gt; 25-44 years ;  &gt;&gt; To get a better job or just wanted a change ;  &gt; 10-19 years in last job ;  Persons ;</t>
  </si>
  <si>
    <t>&gt; 25-44 years ;  &gt;&gt; To get a better job or just wanted a change ;  &gt; 10-19 years in last job ;  &gt; Males ;</t>
  </si>
  <si>
    <t>&gt; 25-44 years ;  &gt;&gt; To get a better job or just wanted a change ;  &gt; 10-19 years in last job ;  &gt; Females ;</t>
  </si>
  <si>
    <t>&gt; 25-44 years ;  &gt;&gt; To get a better job or just wanted a change ;  &gt; 20 years or more in last job ;  Persons ;</t>
  </si>
  <si>
    <t>&gt; 25-44 years ;  &gt;&gt; To get a better job or just wanted a change ;  &gt; 20 years or more in last job ;  &gt; Males ;</t>
  </si>
  <si>
    <t>&gt; 25-44 years ;  &gt;&gt; To get a better job or just wanted a change ;  &gt; 20 years or more in last job ;  &gt; Females ;</t>
  </si>
  <si>
    <t>&gt; 25-44 years ;  &gt;&gt; Retired ;  Persons ;</t>
  </si>
  <si>
    <t>&gt; 25-44 years ;  &gt;&gt; Retired ;  &gt; Males ;</t>
  </si>
  <si>
    <t>&gt; 25-44 years ;  &gt;&gt; Retired ;  &gt; Females ;</t>
  </si>
  <si>
    <t>&gt; 25-44 years ;  &gt;&gt; Retired ;  Less than 1 year in last job ;  Persons ;</t>
  </si>
  <si>
    <t>&gt; 25-44 years ;  &gt;&gt; Retired ;  Less than 1 year in last job ;  &gt; Males ;</t>
  </si>
  <si>
    <t>&gt; 25-44 years ;  &gt;&gt; Retired ;  Less than 1 year in last job ;  &gt; Females ;</t>
  </si>
  <si>
    <t>&gt; 25-44 years ;  &gt;&gt; Retired ;  &gt; Less than 3 months in last job ;  Persons ;</t>
  </si>
  <si>
    <t>&gt; 25-44 years ;  &gt;&gt; Retired ;  &gt; Less than 3 months in last job ;  &gt; Males ;</t>
  </si>
  <si>
    <t>&gt; 25-44 years ;  &gt;&gt; Retired ;  &gt; Less than 3 months in last job ;  &gt; Females ;</t>
  </si>
  <si>
    <t>&gt; 25-44 years ;  &gt;&gt; Retired ;  &gt; 3-6 months in last job ;  Persons ;</t>
  </si>
  <si>
    <t>&gt; 25-44 years ;  &gt;&gt; Retired ;  &gt; 3-6 months in last job ;  &gt; Males ;</t>
  </si>
  <si>
    <t>&gt; 25-44 years ;  &gt;&gt; Retired ;  &gt; 3-6 months in last job ;  &gt; Females ;</t>
  </si>
  <si>
    <t>&gt; 25-44 years ;  &gt;&gt; Retired ;  &gt; 6-12 months in last job ;  Persons ;</t>
  </si>
  <si>
    <t>&gt; 25-44 years ;  &gt;&gt; Retired ;  &gt; 6-12 months in last job ;  &gt; Males ;</t>
  </si>
  <si>
    <t>&gt; 25-44 years ;  &gt;&gt; Retired ;  &gt; 6-12 months in last job ;  &gt; Females ;</t>
  </si>
  <si>
    <t>&gt; 25-44 years ;  &gt;&gt; Retired ;  1 year or more in last job ;  Persons ;</t>
  </si>
  <si>
    <t>&gt; 25-44 years ;  &gt;&gt; Retired ;  1 year or more in last job ;  &gt; Males ;</t>
  </si>
  <si>
    <t>&gt; 25-44 years ;  &gt;&gt; Retired ;  1 year or more in last job ;  &gt; Females ;</t>
  </si>
  <si>
    <t>&gt; 25-44 years ;  &gt;&gt; Retired ;  &gt; 1-2 years in last job ;  Persons ;</t>
  </si>
  <si>
    <t>&gt; 25-44 years ;  &gt;&gt; Retired ;  &gt; 1-2 years in last job ;  &gt; Males ;</t>
  </si>
  <si>
    <t>&gt; 25-44 years ;  &gt;&gt; Retired ;  &gt; 1-2 years in last job ;  &gt; Females ;</t>
  </si>
  <si>
    <t>&gt; 25-44 years ;  &gt;&gt; Retired ;  &gt; 3-4 years in last job ;  Persons ;</t>
  </si>
  <si>
    <t>&gt; 25-44 years ;  &gt;&gt; Retired ;  &gt; 3-4 years in last job ;  &gt; Males ;</t>
  </si>
  <si>
    <t>&gt; 25-44 years ;  &gt;&gt; Retired ;  &gt; 3-4 years in last job ;  &gt; Females ;</t>
  </si>
  <si>
    <t>&gt; 25-44 years ;  &gt;&gt; Retired ;  &gt; 5-9 years in last job ;  Persons ;</t>
  </si>
  <si>
    <t>&gt; 25-44 years ;  &gt;&gt; Retired ;  &gt; 5-9 years in last job ;  &gt; Males ;</t>
  </si>
  <si>
    <t>&gt; 25-44 years ;  &gt;&gt; Retired ;  &gt; 5-9 years in last job ;  &gt; Females ;</t>
  </si>
  <si>
    <t>&gt; 25-44 years ;  &gt;&gt; Retired ;  &gt; 10-19 years in last job ;  Persons ;</t>
  </si>
  <si>
    <t>&gt; 25-44 years ;  &gt;&gt; Retired ;  &gt; 10-19 years in last job ;  &gt; Males ;</t>
  </si>
  <si>
    <t>&gt; 25-44 years ;  &gt;&gt; Retired ;  &gt; 10-19 years in last job ;  &gt; Females ;</t>
  </si>
  <si>
    <t>&gt; 25-44 years ;  &gt;&gt; Retired ;  &gt; 20 years or more in last job ;  Persons ;</t>
  </si>
  <si>
    <t>&gt; 25-44 years ;  &gt;&gt; Retired ;  &gt; 20 years or more in last job ;  &gt; Males ;</t>
  </si>
  <si>
    <t>&gt; 25-44 years ;  &gt;&gt; Retired ;  &gt; 20 years or more in last job ;  &gt; Females ;</t>
  </si>
  <si>
    <t>&gt; 25-44 years ;  &gt;&gt; Family reasons ;  Persons ;</t>
  </si>
  <si>
    <t>A125866518V</t>
  </si>
  <si>
    <t>A125933046T</t>
  </si>
  <si>
    <t>A125899782V</t>
  </si>
  <si>
    <t>A125866574L</t>
  </si>
  <si>
    <t>A125933102X</t>
  </si>
  <si>
    <t>A125899838V</t>
  </si>
  <si>
    <t>A125866630V</t>
  </si>
  <si>
    <t>A125933158K</t>
  </si>
  <si>
    <t>A125899894L</t>
  </si>
  <si>
    <t>A125866406A</t>
  </si>
  <si>
    <t>A125932934W</t>
  </si>
  <si>
    <t>A125899670A</t>
  </si>
  <si>
    <t>A125866910L</t>
  </si>
  <si>
    <t>A125933438C</t>
  </si>
  <si>
    <t>A125900174W</t>
  </si>
  <si>
    <t>A125866686F</t>
  </si>
  <si>
    <t>A125933214T</t>
  </si>
  <si>
    <t>A125899950V</t>
  </si>
  <si>
    <t>A125866986J</t>
  </si>
  <si>
    <t>A125933514V</t>
  </si>
  <si>
    <t>A125900250L</t>
  </si>
  <si>
    <t>A125866762W</t>
  </si>
  <si>
    <t>A125933290V</t>
  </si>
  <si>
    <t>A125900026V</t>
  </si>
  <si>
    <t>A125866482C</t>
  </si>
  <si>
    <t>A125933010R</t>
  </si>
  <si>
    <t>A125899746K</t>
  </si>
  <si>
    <t>A125866818W</t>
  </si>
  <si>
    <t>A125933346V</t>
  </si>
  <si>
    <t>A125900082L</t>
  </si>
  <si>
    <t>A125866874R</t>
  </si>
  <si>
    <t>A125933402A</t>
  </si>
  <si>
    <t>A125900138L</t>
  </si>
  <si>
    <t>A125866538C</t>
  </si>
  <si>
    <t>A125933066A</t>
  </si>
  <si>
    <t>A125899802T</t>
  </si>
  <si>
    <t>A125866594W</t>
  </si>
  <si>
    <t>A125933122J</t>
  </si>
  <si>
    <t>A125899858C</t>
  </si>
  <si>
    <t>A125866650C</t>
  </si>
  <si>
    <t>A125933178V</t>
  </si>
  <si>
    <t>A125899914K</t>
  </si>
  <si>
    <t>A125866426K</t>
  </si>
  <si>
    <t>A125932954F</t>
  </si>
  <si>
    <t>A125899690K</t>
  </si>
  <si>
    <t>A125866930W</t>
  </si>
  <si>
    <t>A125933458L</t>
  </si>
  <si>
    <t>A125900194F</t>
  </si>
  <si>
    <t>A125866706C</t>
  </si>
  <si>
    <t>A125933234A</t>
  </si>
  <si>
    <t>A125899970C</t>
  </si>
  <si>
    <t>A125866946R</t>
  </si>
  <si>
    <t>A125933474L</t>
  </si>
  <si>
    <t>A125900210V</t>
  </si>
  <si>
    <t>A125866722C</t>
  </si>
  <si>
    <t>A125933250A</t>
  </si>
  <si>
    <t>A125899986W</t>
  </si>
  <si>
    <t>A125866442K</t>
  </si>
  <si>
    <t>A125932970F</t>
  </si>
  <si>
    <t>A125899706T</t>
  </si>
  <si>
    <t>A125866778R</t>
  </si>
  <si>
    <t>A125933306A</t>
  </si>
  <si>
    <t>A125900042V</t>
  </si>
  <si>
    <t>A125866834W</t>
  </si>
  <si>
    <t>A125933362V</t>
  </si>
  <si>
    <t>A125900098F</t>
  </si>
  <si>
    <t>A125866498W</t>
  </si>
  <si>
    <t>A125933026J</t>
  </si>
  <si>
    <t>A125899762K</t>
  </si>
  <si>
    <t>A125866554C</t>
  </si>
  <si>
    <t>A125933082A</t>
  </si>
  <si>
    <t>A125899818K</t>
  </si>
  <si>
    <t>A125866610K</t>
  </si>
  <si>
    <t>A125933138A</t>
  </si>
  <si>
    <t>A125899874C</t>
  </si>
  <si>
    <t>A125866386C</t>
  </si>
  <si>
    <t>A125932914L</t>
  </si>
  <si>
    <t>A125899650T</t>
  </si>
  <si>
    <t>A125866890R</t>
  </si>
  <si>
    <t>A125933418V</t>
  </si>
  <si>
    <t>A125900154L</t>
  </si>
  <si>
    <t>A125866666W</t>
  </si>
  <si>
    <t>A125933194V</t>
  </si>
  <si>
    <t>A125899930K</t>
  </si>
  <si>
    <t>A125866942F</t>
  </si>
  <si>
    <t>A125933470C</t>
  </si>
  <si>
    <t>A125900206C</t>
  </si>
  <si>
    <t>A125866718L</t>
  </si>
  <si>
    <t>A125933246K</t>
  </si>
  <si>
    <t>A125899982L</t>
  </si>
  <si>
    <t>A125866438V</t>
  </si>
  <si>
    <t>A125932966R</t>
  </si>
  <si>
    <t>A125899702J</t>
  </si>
  <si>
    <t>A125866774F</t>
  </si>
  <si>
    <t>A125933302T</t>
  </si>
  <si>
    <t>A125900038C</t>
  </si>
  <si>
    <t>A125866830L</t>
  </si>
  <si>
    <t>A125933358C</t>
  </si>
  <si>
    <t>A125900094W</t>
  </si>
  <si>
    <t>A125866494L</t>
  </si>
  <si>
    <t>A125933022X</t>
  </si>
  <si>
    <t>A125899758V</t>
  </si>
  <si>
    <t>A125866550V</t>
  </si>
  <si>
    <t>A125933078K</t>
  </si>
  <si>
    <t>A125899814A</t>
  </si>
  <si>
    <t>A125866606V</t>
  </si>
  <si>
    <t>A125933134T</t>
  </si>
  <si>
    <t>A125899870V</t>
  </si>
  <si>
    <t>A125866382V</t>
  </si>
  <si>
    <t>A125932910C</t>
  </si>
  <si>
    <t>A125899646A</t>
  </si>
  <si>
    <t>A125866886X</t>
  </si>
  <si>
    <t>A125933414K</t>
  </si>
  <si>
    <t>A125900150C</t>
  </si>
  <si>
    <t>A125866662L</t>
  </si>
  <si>
    <t>A125933190K</t>
  </si>
  <si>
    <t>A125899926V</t>
  </si>
  <si>
    <t>A125866970R</t>
  </si>
  <si>
    <t>A125933498F</t>
  </si>
  <si>
    <t>A125900234L</t>
  </si>
  <si>
    <t>A125866746W</t>
  </si>
  <si>
    <t>A125933274V</t>
  </si>
  <si>
    <t>A125900010A</t>
  </si>
  <si>
    <t>A125866466C</t>
  </si>
  <si>
    <t>A125932994X</t>
  </si>
  <si>
    <t>A125899730T</t>
  </si>
  <si>
    <t>A125866802C</t>
  </si>
  <si>
    <t>A125933330A</t>
  </si>
  <si>
    <t>A125900066L</t>
  </si>
  <si>
    <t>A125866858R</t>
  </si>
  <si>
    <t>A125933386L</t>
  </si>
  <si>
    <t>A125900122V</t>
  </si>
  <si>
    <t>A125866522K</t>
  </si>
  <si>
    <t>A125933050J</t>
  </si>
  <si>
    <t>A125899786C</t>
  </si>
  <si>
    <t>A125866578W</t>
  </si>
  <si>
    <t>A125933106J</t>
  </si>
  <si>
    <t>A125899842K</t>
  </si>
  <si>
    <t>A125866634C</t>
  </si>
  <si>
    <t>A125933162A</t>
  </si>
  <si>
    <t>A125899898W</t>
  </si>
  <si>
    <t>A125866410T</t>
  </si>
  <si>
    <t>A125932938F</t>
  </si>
  <si>
    <t>A125899674K</t>
  </si>
  <si>
    <t>A125866914W</t>
  </si>
  <si>
    <t>A125933442V</t>
  </si>
  <si>
    <t>A125900178F</t>
  </si>
  <si>
    <t>A125866690W</t>
  </si>
  <si>
    <t>A125933218A</t>
  </si>
  <si>
    <t>A125899954C</t>
  </si>
  <si>
    <t>A125866950F</t>
  </si>
  <si>
    <t>A125933478W</t>
  </si>
  <si>
    <t>A125900214C</t>
  </si>
  <si>
    <t>A125866726L</t>
  </si>
  <si>
    <t>A125933254K</t>
  </si>
  <si>
    <t>A125899990L</t>
  </si>
  <si>
    <t>A125866446V</t>
  </si>
  <si>
    <t>A125932974R</t>
  </si>
  <si>
    <t>A125899710J</t>
  </si>
  <si>
    <t>A125866782F</t>
  </si>
  <si>
    <t>A125933310T</t>
  </si>
  <si>
    <t>A125900046C</t>
  </si>
  <si>
    <t>A125866838F</t>
  </si>
  <si>
    <t>A125933366C</t>
  </si>
  <si>
    <t>A125900102K</t>
  </si>
  <si>
    <t>A125866502A</t>
  </si>
  <si>
    <t>A125933030X</t>
  </si>
  <si>
    <t>A125899766V</t>
  </si>
  <si>
    <t>A125866558L</t>
  </si>
  <si>
    <t>A125933086K</t>
  </si>
  <si>
    <t>A125899822A</t>
  </si>
  <si>
    <t>A125866614V</t>
  </si>
  <si>
    <t>A125933142T</t>
  </si>
  <si>
    <t>A125899878L</t>
  </si>
  <si>
    <t>A125866390V</t>
  </si>
  <si>
    <t>A125932918W</t>
  </si>
  <si>
    <t>A125899654A</t>
  </si>
  <si>
    <t>A125866894X</t>
  </si>
  <si>
    <t>A125933422K</t>
  </si>
  <si>
    <t>A125900158W</t>
  </si>
  <si>
    <t>A125866670L</t>
  </si>
  <si>
    <t>A125933198C</t>
  </si>
  <si>
    <t>A125899934V</t>
  </si>
  <si>
    <t>A125866974X</t>
  </si>
  <si>
    <t>A125933502K</t>
  </si>
  <si>
    <t>A125900238W</t>
  </si>
  <si>
    <t>A125866750L</t>
  </si>
  <si>
    <t>A125933278C</t>
  </si>
  <si>
    <t>A125900014K</t>
  </si>
  <si>
    <t>A125866470V</t>
  </si>
  <si>
    <t>A125932998J</t>
  </si>
  <si>
    <t>A125899734A</t>
  </si>
  <si>
    <t>A125866806L</t>
  </si>
  <si>
    <t>A125933334K</t>
  </si>
  <si>
    <t>A125900070C</t>
  </si>
  <si>
    <t>A125866862F</t>
  </si>
  <si>
    <t>A125933390C</t>
  </si>
  <si>
    <t>A125900126C</t>
  </si>
  <si>
    <t>A125866526V</t>
  </si>
  <si>
    <t>A125933054T</t>
  </si>
  <si>
    <t>A125899790V</t>
  </si>
  <si>
    <t>A125866582L</t>
  </si>
  <si>
    <t>A125933110X</t>
  </si>
  <si>
    <t>A125899846V</t>
  </si>
  <si>
    <t>A125866638L</t>
  </si>
  <si>
    <t>A125933166K</t>
  </si>
  <si>
    <t>A125899902A</t>
  </si>
  <si>
    <t>A125866414A</t>
  </si>
  <si>
    <t>A125932942W</t>
  </si>
  <si>
    <t>A125899678V</t>
  </si>
  <si>
    <t>A125866918F</t>
  </si>
  <si>
    <t>A125933446C</t>
  </si>
  <si>
    <t>A125900182W</t>
  </si>
  <si>
    <t>A125866694F</t>
  </si>
  <si>
    <t>A125933222T</t>
  </si>
  <si>
    <t>A125899958L</t>
  </si>
  <si>
    <t>A125866978J</t>
  </si>
  <si>
    <t>A125933506V</t>
  </si>
  <si>
    <t>A125900242L</t>
  </si>
  <si>
    <t>A125866754W</t>
  </si>
  <si>
    <t>A125933282V</t>
  </si>
  <si>
    <t>A125900018V</t>
  </si>
  <si>
    <t>A125866474C</t>
  </si>
  <si>
    <t>A125933002R</t>
  </si>
  <si>
    <t>A125899738K</t>
  </si>
  <si>
    <t>A125866810C</t>
  </si>
  <si>
    <t>A125933338V</t>
  </si>
  <si>
    <t>A125900074L</t>
  </si>
  <si>
    <t>A125866866R</t>
  </si>
  <si>
    <t>A125933394L</t>
  </si>
  <si>
    <t>A125900130V</t>
  </si>
  <si>
    <t>A125866530K</t>
  </si>
  <si>
    <t>A125933058A</t>
  </si>
  <si>
    <t>A125899794C</t>
  </si>
  <si>
    <t>A125866586W</t>
  </si>
  <si>
    <t>A125933114J</t>
  </si>
  <si>
    <t>A125899850K</t>
  </si>
  <si>
    <t>A125866642C</t>
  </si>
  <si>
    <t>A125933170A</t>
  </si>
  <si>
    <t>A125899906K</t>
  </si>
  <si>
    <t>A125866418K</t>
  </si>
  <si>
    <t>A125932946F</t>
  </si>
  <si>
    <t>A125899682K</t>
  </si>
  <si>
    <t>A125866922W</t>
  </si>
  <si>
    <t>A125933450V</t>
  </si>
  <si>
    <t>A125900186F</t>
  </si>
  <si>
    <t>A125866698R</t>
  </si>
  <si>
    <t>A125933226A</t>
  </si>
  <si>
    <t>A125899962C</t>
  </si>
  <si>
    <t>A125866954R</t>
  </si>
  <si>
    <t>&gt; 25-44 years ;  &gt;&gt; Family reasons ;  &gt; Males ;</t>
  </si>
  <si>
    <t>&gt; 25-44 years ;  &gt;&gt; Family reasons ;  &gt; Females ;</t>
  </si>
  <si>
    <t>&gt; 25-44 years ;  &gt;&gt; Family reasons ;  Less than 1 year in last job ;  Persons ;</t>
  </si>
  <si>
    <t>&gt; 25-44 years ;  &gt;&gt; Family reasons ;  Less than 1 year in last job ;  &gt; Males ;</t>
  </si>
  <si>
    <t>&gt; 25-44 years ;  &gt;&gt; Family reasons ;  Less than 1 year in last job ;  &gt; Females ;</t>
  </si>
  <si>
    <t>&gt; 25-44 years ;  &gt;&gt; Family reasons ;  &gt; Less than 3 months in last job ;  Persons ;</t>
  </si>
  <si>
    <t>&gt; 25-44 years ;  &gt;&gt; Family reasons ;  &gt; Less than 3 months in last job ;  &gt; Males ;</t>
  </si>
  <si>
    <t>&gt; 25-44 years ;  &gt;&gt; Family reasons ;  &gt; Less than 3 months in last job ;  &gt; Females ;</t>
  </si>
  <si>
    <t>&gt; 25-44 years ;  &gt;&gt; Family reasons ;  &gt; 3-6 months in last job ;  Persons ;</t>
  </si>
  <si>
    <t>&gt; 25-44 years ;  &gt;&gt; Family reasons ;  &gt; 3-6 months in last job ;  &gt; Males ;</t>
  </si>
  <si>
    <t>&gt; 25-44 years ;  &gt;&gt; Family reasons ;  &gt; 3-6 months in last job ;  &gt; Females ;</t>
  </si>
  <si>
    <t>&gt; 25-44 years ;  &gt;&gt; Family reasons ;  &gt; 6-12 months in last job ;  Persons ;</t>
  </si>
  <si>
    <t>&gt; 25-44 years ;  &gt;&gt; Family reasons ;  &gt; 6-12 months in last job ;  &gt; Males ;</t>
  </si>
  <si>
    <t>&gt; 25-44 years ;  &gt;&gt; Family reasons ;  &gt; 6-12 months in last job ;  &gt; Females ;</t>
  </si>
  <si>
    <t>&gt; 25-44 years ;  &gt;&gt; Family reasons ;  1 year or more in last job ;  Persons ;</t>
  </si>
  <si>
    <t>&gt; 25-44 years ;  &gt;&gt; Family reasons ;  1 year or more in last job ;  &gt; Males ;</t>
  </si>
  <si>
    <t>&gt; 25-44 years ;  &gt;&gt; Family reasons ;  1 year or more in last job ;  &gt; Females ;</t>
  </si>
  <si>
    <t>&gt; 25-44 years ;  &gt;&gt; Family reasons ;  &gt; 1-2 years in last job ;  Persons ;</t>
  </si>
  <si>
    <t>&gt; 25-44 years ;  &gt;&gt; Family reasons ;  &gt; 1-2 years in last job ;  &gt; Males ;</t>
  </si>
  <si>
    <t>&gt; 25-44 years ;  &gt;&gt; Family reasons ;  &gt; 1-2 years in last job ;  &gt; Females ;</t>
  </si>
  <si>
    <t>&gt; 25-44 years ;  &gt;&gt; Family reasons ;  &gt; 3-4 years in last job ;  Persons ;</t>
  </si>
  <si>
    <t>&gt; 25-44 years ;  &gt;&gt; Family reasons ;  &gt; 3-4 years in last job ;  &gt; Males ;</t>
  </si>
  <si>
    <t>&gt; 25-44 years ;  &gt;&gt; Family reasons ;  &gt; 3-4 years in last job ;  &gt; Females ;</t>
  </si>
  <si>
    <t>&gt; 25-44 years ;  &gt;&gt; Family reasons ;  &gt; 5-9 years in last job ;  Persons ;</t>
  </si>
  <si>
    <t>&gt; 25-44 years ;  &gt;&gt; Family reasons ;  &gt; 5-9 years in last job ;  &gt; Males ;</t>
  </si>
  <si>
    <t>&gt; 25-44 years ;  &gt;&gt; Family reasons ;  &gt; 5-9 years in last job ;  &gt; Females ;</t>
  </si>
  <si>
    <t>&gt; 25-44 years ;  &gt;&gt; Family reasons ;  &gt; 10-19 years in last job ;  Persons ;</t>
  </si>
  <si>
    <t>&gt; 25-44 years ;  &gt;&gt; Family reasons ;  &gt; 10-19 years in last job ;  &gt; Males ;</t>
  </si>
  <si>
    <t>&gt; 25-44 years ;  &gt;&gt; Family reasons ;  &gt; 10-19 years in last job ;  &gt; Females ;</t>
  </si>
  <si>
    <t>&gt; 25-44 years ;  &gt;&gt; Family reasons ;  &gt; 20 years or more in last job ;  Persons ;</t>
  </si>
  <si>
    <t>&gt; 25-44 years ;  &gt;&gt; Family reasons ;  &gt; 20 years or more in last job ;  &gt; Males ;</t>
  </si>
  <si>
    <t>&gt; 25-44 years ;  &gt;&gt; Family reasons ;  &gt; 20 years or more in last job ;  &gt; Females ;</t>
  </si>
  <si>
    <t>&gt; 25-44 years ;  &gt;&gt; To start own or new business ;  Persons ;</t>
  </si>
  <si>
    <t>&gt; 25-44 years ;  &gt;&gt; To start own or new business ;  &gt; Males ;</t>
  </si>
  <si>
    <t>&gt; 25-44 years ;  &gt;&gt; To start own or new business ;  &gt; Females ;</t>
  </si>
  <si>
    <t>&gt; 25-44 years ;  &gt;&gt; To start own or new business ;  Less than 1 year in last job ;  Persons ;</t>
  </si>
  <si>
    <t>&gt; 25-44 years ;  &gt;&gt; To start own or new business ;  Less than 1 year in last job ;  &gt; Males ;</t>
  </si>
  <si>
    <t>&gt; 25-44 years ;  &gt;&gt; To start own or new business ;  Less than 1 year in last job ;  &gt; Females ;</t>
  </si>
  <si>
    <t>&gt; 25-44 years ;  &gt;&gt; To start own or new business ;  &gt; Less than 3 months in last job ;  Persons ;</t>
  </si>
  <si>
    <t>&gt; 25-44 years ;  &gt;&gt; To start own or new business ;  &gt; Less than 3 months in last job ;  &gt; Males ;</t>
  </si>
  <si>
    <t>&gt; 25-44 years ;  &gt;&gt; To start own or new business ;  &gt; Less than 3 months in last job ;  &gt; Females ;</t>
  </si>
  <si>
    <t>&gt; 25-44 years ;  &gt;&gt; To start own or new business ;  &gt; 3-6 months in last job ;  Persons ;</t>
  </si>
  <si>
    <t>&gt; 25-44 years ;  &gt;&gt; To start own or new business ;  &gt; 3-6 months in last job ;  &gt; Males ;</t>
  </si>
  <si>
    <t>&gt; 25-44 years ;  &gt;&gt; To start own or new business ;  &gt; 3-6 months in last job ;  &gt; Females ;</t>
  </si>
  <si>
    <t>&gt; 25-44 years ;  &gt;&gt; To start own or new business ;  &gt; 6-12 months in last job ;  Persons ;</t>
  </si>
  <si>
    <t>&gt; 25-44 years ;  &gt;&gt; To start own or new business ;  &gt; 6-12 months in last job ;  &gt; Males ;</t>
  </si>
  <si>
    <t>&gt; 25-44 years ;  &gt;&gt; To start own or new business ;  &gt; 6-12 months in last job ;  &gt; Females ;</t>
  </si>
  <si>
    <t>&gt; 25-44 years ;  &gt;&gt; To start own or new business ;  1 year or more in last job ;  Persons ;</t>
  </si>
  <si>
    <t>&gt; 25-44 years ;  &gt;&gt; To start own or new business ;  1 year or more in last job ;  &gt; Males ;</t>
  </si>
  <si>
    <t>&gt; 25-44 years ;  &gt;&gt; To start own or new business ;  1 year or more in last job ;  &gt; Females ;</t>
  </si>
  <si>
    <t>&gt; 25-44 years ;  &gt;&gt; To start own or new business ;  &gt; 1-2 years in last job ;  Persons ;</t>
  </si>
  <si>
    <t>&gt; 25-44 years ;  &gt;&gt; To start own or new business ;  &gt; 1-2 years in last job ;  &gt; Males ;</t>
  </si>
  <si>
    <t>&gt; 25-44 years ;  &gt;&gt; To start own or new business ;  &gt; 1-2 years in last job ;  &gt; Females ;</t>
  </si>
  <si>
    <t>&gt; 25-44 years ;  &gt;&gt; To start own or new business ;  &gt; 3-4 years in last job ;  Persons ;</t>
  </si>
  <si>
    <t>&gt; 25-44 years ;  &gt;&gt; To start own or new business ;  &gt; 3-4 years in last job ;  &gt; Males ;</t>
  </si>
  <si>
    <t>&gt; 25-44 years ;  &gt;&gt; To start own or new business ;  &gt; 3-4 years in last job ;  &gt; Females ;</t>
  </si>
  <si>
    <t>&gt; 25-44 years ;  &gt;&gt; To start own or new business ;  &gt; 5-9 years in last job ;  Persons ;</t>
  </si>
  <si>
    <t>&gt; 25-44 years ;  &gt;&gt; To start own or new business ;  &gt; 5-9 years in last job ;  &gt; Males ;</t>
  </si>
  <si>
    <t>&gt; 25-44 years ;  &gt;&gt; To start own or new business ;  &gt; 5-9 years in last job ;  &gt; Females ;</t>
  </si>
  <si>
    <t>&gt; 25-44 years ;  &gt;&gt; To start own or new business ;  &gt; 10-19 years in last job ;  Persons ;</t>
  </si>
  <si>
    <t>&gt; 25-44 years ;  &gt;&gt; To start own or new business ;  &gt; 10-19 years in last job ;  &gt; Males ;</t>
  </si>
  <si>
    <t>&gt; 25-44 years ;  &gt;&gt; To start own or new business ;  &gt; 10-19 years in last job ;  &gt; Females ;</t>
  </si>
  <si>
    <t>&gt; 25-44 years ;  &gt;&gt; To start own or new business ;  &gt; 20 years or more in last job ;  Persons ;</t>
  </si>
  <si>
    <t>&gt; 25-44 years ;  &gt;&gt; To start own or new business ;  &gt; 20 years or more in last job ;  &gt; Males ;</t>
  </si>
  <si>
    <t>&gt; 25-44 years ;  &gt;&gt; To start own or new business ;  &gt; 20 years or more in last job ;  &gt; Females ;</t>
  </si>
  <si>
    <t>&gt; 25-44 years ;  &gt; Left or lost job for other reasons ;  Persons ;</t>
  </si>
  <si>
    <t>&gt; 25-44 years ;  &gt; Left or lost job for other reasons ;  &gt; Males ;</t>
  </si>
  <si>
    <t>&gt; 25-44 years ;  &gt; Left or lost job for other reasons ;  &gt; Females ;</t>
  </si>
  <si>
    <t>&gt; 25-44 years ;  &gt; Left or lost job for other reasons ;  Less than 1 year in last job ;  Persons ;</t>
  </si>
  <si>
    <t>&gt; 25-44 years ;  &gt; Left or lost job for other reasons ;  Less than 1 year in last job ;  &gt; Males ;</t>
  </si>
  <si>
    <t>&gt; 25-44 years ;  &gt; Left or lost job for other reasons ;  Less than 1 year in last job ;  &gt; Females ;</t>
  </si>
  <si>
    <t>&gt; 25-44 years ;  &gt; Left or lost job for other reasons ;  &gt; Less than 3 months in last job ;  Persons ;</t>
  </si>
  <si>
    <t>&gt; 25-44 years ;  &gt; Left or lost job for other reasons ;  &gt; Less than 3 months in last job ;  &gt; Males ;</t>
  </si>
  <si>
    <t>&gt; 25-44 years ;  &gt; Left or lost job for other reasons ;  &gt; Less than 3 months in last job ;  &gt; Females ;</t>
  </si>
  <si>
    <t>&gt; 25-44 years ;  &gt; Left or lost job for other reasons ;  &gt; 3-6 months in last job ;  Persons ;</t>
  </si>
  <si>
    <t>&gt; 25-44 years ;  &gt; Left or lost job for other reasons ;  &gt; 3-6 months in last job ;  &gt; Males ;</t>
  </si>
  <si>
    <t>&gt; 25-44 years ;  &gt; Left or lost job for other reasons ;  &gt; 3-6 months in last job ;  &gt; Females ;</t>
  </si>
  <si>
    <t>&gt; 25-44 years ;  &gt; Left or lost job for other reasons ;  &gt; 6-12 months in last job ;  Persons ;</t>
  </si>
  <si>
    <t>&gt; 25-44 years ;  &gt; Left or lost job for other reasons ;  &gt; 6-12 months in last job ;  &gt; Males ;</t>
  </si>
  <si>
    <t>&gt; 25-44 years ;  &gt; Left or lost job for other reasons ;  &gt; 6-12 months in last job ;  &gt; Females ;</t>
  </si>
  <si>
    <t>&gt; 25-44 years ;  &gt; Left or lost job for other reasons ;  1 year or more in last job ;  Persons ;</t>
  </si>
  <si>
    <t>&gt; 25-44 years ;  &gt; Left or lost job for other reasons ;  1 year or more in last job ;  &gt; Males ;</t>
  </si>
  <si>
    <t>&gt; 25-44 years ;  &gt; Left or lost job for other reasons ;  1 year or more in last job ;  &gt; Females ;</t>
  </si>
  <si>
    <t>&gt; 25-44 years ;  &gt; Left or lost job for other reasons ;  &gt; 1-2 years in last job ;  Persons ;</t>
  </si>
  <si>
    <t>&gt; 25-44 years ;  &gt; Left or lost job for other reasons ;  &gt; 1-2 years in last job ;  &gt; Males ;</t>
  </si>
  <si>
    <t>&gt; 25-44 years ;  &gt; Left or lost job for other reasons ;  &gt; 1-2 years in last job ;  &gt; Females ;</t>
  </si>
  <si>
    <t>&gt; 25-44 years ;  &gt; Left or lost job for other reasons ;  &gt; 3-4 years in last job ;  Persons ;</t>
  </si>
  <si>
    <t>&gt; 25-44 years ;  &gt; Left or lost job for other reasons ;  &gt; 3-4 years in last job ;  &gt; Males ;</t>
  </si>
  <si>
    <t>&gt; 25-44 years ;  &gt; Left or lost job for other reasons ;  &gt; 3-4 years in last job ;  &gt; Females ;</t>
  </si>
  <si>
    <t>&gt; 25-44 years ;  &gt; Left or lost job for other reasons ;  &gt; 5-9 years in last job ;  Persons ;</t>
  </si>
  <si>
    <t>&gt; 25-44 years ;  &gt; Left or lost job for other reasons ;  &gt; 5-9 years in last job ;  &gt; Males ;</t>
  </si>
  <si>
    <t>&gt; 25-44 years ;  &gt; Left or lost job for other reasons ;  &gt; 5-9 years in last job ;  &gt; Females ;</t>
  </si>
  <si>
    <t>&gt; 25-44 years ;  &gt; Left or lost job for other reasons ;  &gt; 10-19 years in last job ;  Persons ;</t>
  </si>
  <si>
    <t>&gt; 25-44 years ;  &gt; Left or lost job for other reasons ;  &gt; 10-19 years in last job ;  &gt; Males ;</t>
  </si>
  <si>
    <t>&gt; 25-44 years ;  &gt; Left or lost job for other reasons ;  &gt; 10-19 years in last job ;  &gt; Females ;</t>
  </si>
  <si>
    <t>&gt; 25-44 years ;  &gt; Left or lost job for other reasons ;  &gt; 20 years or more in last job ;  Persons ;</t>
  </si>
  <si>
    <t>&gt; 25-44 years ;  &gt; Left or lost job for other reasons ;  &gt; 20 years or more in last job ;  &gt; Males ;</t>
  </si>
  <si>
    <t>&gt; 25-44 years ;  &gt; Left or lost job for other reasons ;  &gt; 20 years or more in last job ;  &gt; Females ;</t>
  </si>
  <si>
    <t>&gt; 45-64 years ;  Left or lost a job last year ;  Persons ;</t>
  </si>
  <si>
    <t>&gt; 45-64 years ;  Left or lost a job last year ;  &gt; Males ;</t>
  </si>
  <si>
    <t>&gt; 45-64 years ;  Left or lost a job last year ;  &gt; Females ;</t>
  </si>
  <si>
    <t>&gt; 45-64 years ;  Left or lost a job last year ;  Less than 1 year in last job ;  Persons ;</t>
  </si>
  <si>
    <t>&gt; 45-64 years ;  Left or lost a job last year ;  Less than 1 year in last job ;  &gt; Males ;</t>
  </si>
  <si>
    <t>&gt; 45-64 years ;  Left or lost a job last year ;  Less than 1 year in last job ;  &gt; Females ;</t>
  </si>
  <si>
    <t>&gt; 45-64 years ;  Left or lost a job last year ;  &gt; Less than 3 months in last job ;  Persons ;</t>
  </si>
  <si>
    <t>&gt; 45-64 years ;  Left or lost a job last year ;  &gt; Less than 3 months in last job ;  &gt; Males ;</t>
  </si>
  <si>
    <t>&gt; 45-64 years ;  Left or lost a job last year ;  &gt; Less than 3 months in last job ;  &gt; Females ;</t>
  </si>
  <si>
    <t>&gt; 45-64 years ;  Left or lost a job last year ;  &gt; 3-6 months in last job ;  Persons ;</t>
  </si>
  <si>
    <t>&gt; 45-64 years ;  Left or lost a job last year ;  &gt; 3-6 months in last job ;  &gt; Males ;</t>
  </si>
  <si>
    <t>&gt; 45-64 years ;  Left or lost a job last year ;  &gt; 3-6 months in last job ;  &gt; Females ;</t>
  </si>
  <si>
    <t>&gt; 45-64 years ;  Left or lost a job last year ;  &gt; 6-12 months in last job ;  Persons ;</t>
  </si>
  <si>
    <t>&gt; 45-64 years ;  Left or lost a job last year ;  &gt; 6-12 months in last job ;  &gt; Males ;</t>
  </si>
  <si>
    <t>&gt; 45-64 years ;  Left or lost a job last year ;  &gt; 6-12 months in last job ;  &gt; Females ;</t>
  </si>
  <si>
    <t>&gt; 45-64 years ;  Left or lost a job last year ;  1 year or more in last job ;  Persons ;</t>
  </si>
  <si>
    <t>&gt; 45-64 years ;  Left or lost a job last year ;  1 year or more in last job ;  &gt; Males ;</t>
  </si>
  <si>
    <t>&gt; 45-64 years ;  Left or lost a job last year ;  1 year or more in last job ;  &gt; Females ;</t>
  </si>
  <si>
    <t>&gt; 45-64 years ;  Left or lost a job last year ;  &gt; 1-2 years in last job ;  Persons ;</t>
  </si>
  <si>
    <t>&gt; 45-64 years ;  Left or lost a job last year ;  &gt; 1-2 years in last job ;  &gt; Males ;</t>
  </si>
  <si>
    <t>&gt; 45-64 years ;  Left or lost a job last year ;  &gt; 1-2 years in last job ;  &gt; Females ;</t>
  </si>
  <si>
    <t>&gt; 45-64 years ;  Left or lost a job last year ;  &gt; 3-4 years in last job ;  Persons ;</t>
  </si>
  <si>
    <t>&gt; 45-64 years ;  Left or lost a job last year ;  &gt; 3-4 years in last job ;  &gt; Males ;</t>
  </si>
  <si>
    <t>&gt; 45-64 years ;  Left or lost a job last year ;  &gt; 3-4 years in last job ;  &gt; Females ;</t>
  </si>
  <si>
    <t>&gt; 45-64 years ;  Left or lost a job last year ;  &gt; 5-9 years in last job ;  Persons ;</t>
  </si>
  <si>
    <t>&gt; 45-64 years ;  Left or lost a job last year ;  &gt; 5-9 years in last job ;  &gt; Males ;</t>
  </si>
  <si>
    <t>&gt; 45-64 years ;  Left or lost a job last year ;  &gt; 5-9 years in last job ;  &gt; Females ;</t>
  </si>
  <si>
    <t>&gt; 45-64 years ;  Left or lost a job last year ;  &gt; 10-19 years in last job ;  Persons ;</t>
  </si>
  <si>
    <t>&gt; 45-64 years ;  Left or lost a job last year ;  &gt; 10-19 years in last job ;  &gt; Males ;</t>
  </si>
  <si>
    <t>&gt; 45-64 years ;  Left or lost a job last year ;  &gt; 10-19 years in last job ;  &gt; Females ;</t>
  </si>
  <si>
    <t>&gt; 45-64 years ;  Left or lost a job last year ;  &gt; 20 years or more in last job ;  Persons ;</t>
  </si>
  <si>
    <t>&gt; 45-64 years ;  Left or lost a job last year ;  &gt; 20 years or more in last job ;  &gt; Males ;</t>
  </si>
  <si>
    <t>&gt; 45-64 years ;  Left or lost a job last year ;  &gt; 20 years or more in last job ;  &gt; Females ;</t>
  </si>
  <si>
    <t>&gt; 45-64 years ;  &gt; Involuntary reasons (lost job) ;  Persons ;</t>
  </si>
  <si>
    <t>&gt; 45-64 years ;  &gt; Involuntary reasons (lost job) ;  &gt; Males ;</t>
  </si>
  <si>
    <t>&gt; 45-64 years ;  &gt; Involuntary reasons (lost job) ;  &gt; Females ;</t>
  </si>
  <si>
    <t>&gt; 45-64 years ;  &gt; Involuntary reasons (lost job) ;  Less than 1 year in last job ;  Persons ;</t>
  </si>
  <si>
    <t>&gt; 45-64 years ;  &gt; Involuntary reasons (lost job) ;  Less than 1 year in last job ;  &gt; Males ;</t>
  </si>
  <si>
    <t>&gt; 45-64 years ;  &gt; Involuntary reasons (lost job) ;  Less than 1 year in last job ;  &gt; Females ;</t>
  </si>
  <si>
    <t>&gt; 45-64 years ;  &gt; Involuntary reasons (lost job) ;  &gt; Less than 3 months in last job ;  Persons ;</t>
  </si>
  <si>
    <t>&gt; 45-64 years ;  &gt; Involuntary reasons (lost job) ;  &gt; Less than 3 months in last job ;  &gt; Males ;</t>
  </si>
  <si>
    <t>&gt; 45-64 years ;  &gt; Involuntary reasons (lost job) ;  &gt; Less than 3 months in last job ;  &gt; Females ;</t>
  </si>
  <si>
    <t>&gt; 45-64 years ;  &gt; Involuntary reasons (lost job) ;  &gt; 3-6 months in last job ;  Persons ;</t>
  </si>
  <si>
    <t>&gt; 45-64 years ;  &gt; Involuntary reasons (lost job) ;  &gt; 3-6 months in last job ;  &gt; Males ;</t>
  </si>
  <si>
    <t>&gt; 45-64 years ;  &gt; Involuntary reasons (lost job) ;  &gt; 3-6 months in last job ;  &gt; Females ;</t>
  </si>
  <si>
    <t>&gt; 45-64 years ;  &gt; Involuntary reasons (lost job) ;  &gt; 6-12 months in last job ;  Persons ;</t>
  </si>
  <si>
    <t>&gt; 45-64 years ;  &gt; Involuntary reasons (lost job) ;  &gt; 6-12 months in last job ;  &gt; Males ;</t>
  </si>
  <si>
    <t>&gt; 45-64 years ;  &gt; Involuntary reasons (lost job) ;  &gt; 6-12 months in last job ;  &gt; Females ;</t>
  </si>
  <si>
    <t>&gt; 45-64 years ;  &gt; Involuntary reasons (lost job) ;  1 year or more in last job ;  Persons ;</t>
  </si>
  <si>
    <t>&gt; 45-64 years ;  &gt; Involuntary reasons (lost job) ;  1 year or more in last job ;  &gt; Males ;</t>
  </si>
  <si>
    <t>&gt; 45-64 years ;  &gt; Involuntary reasons (lost job) ;  1 year or more in last job ;  &gt; Females ;</t>
  </si>
  <si>
    <t>&gt; 45-64 years ;  &gt; Involuntary reasons (lost job) ;  &gt; 1-2 years in last job ;  Persons ;</t>
  </si>
  <si>
    <t>&gt; 45-64 years ;  &gt; Involuntary reasons (lost job) ;  &gt; 1-2 years in last job ;  &gt; Males ;</t>
  </si>
  <si>
    <t>&gt; 45-64 years ;  &gt; Involuntary reasons (lost job) ;  &gt; 1-2 years in last job ;  &gt; Females ;</t>
  </si>
  <si>
    <t>&gt; 45-64 years ;  &gt; Involuntary reasons (lost job) ;  &gt; 3-4 years in last job ;  Persons ;</t>
  </si>
  <si>
    <t>&gt; 45-64 years ;  &gt; Involuntary reasons (lost job) ;  &gt; 3-4 years in last job ;  &gt; Males ;</t>
  </si>
  <si>
    <t>&gt; 45-64 years ;  &gt; Involuntary reasons (lost job) ;  &gt; 3-4 years in last job ;  &gt; Females ;</t>
  </si>
  <si>
    <t>&gt; 45-64 years ;  &gt; Involuntary reasons (lost job) ;  &gt; 5-9 years in last job ;  Persons ;</t>
  </si>
  <si>
    <t>&gt; 45-64 years ;  &gt; Involuntary reasons (lost job) ;  &gt; 5-9 years in last job ;  &gt; Males ;</t>
  </si>
  <si>
    <t>&gt; 45-64 years ;  &gt; Involuntary reasons (lost job) ;  &gt; 5-9 years in last job ;  &gt; Females ;</t>
  </si>
  <si>
    <t>&gt; 45-64 years ;  &gt; Involuntary reasons (lost job) ;  &gt; 10-19 years in last job ;  Persons ;</t>
  </si>
  <si>
    <t>&gt; 45-64 years ;  &gt; Involuntary reasons (lost job) ;  &gt; 10-19 years in last job ;  &gt; Males ;</t>
  </si>
  <si>
    <t>&gt; 45-64 years ;  &gt; Involuntary reasons (lost job) ;  &gt; 10-19 years in last job ;  &gt; Females ;</t>
  </si>
  <si>
    <t>&gt; 45-64 years ;  &gt; Involuntary reasons (lost job) ;  &gt; 20 years or more in last job ;  Persons ;</t>
  </si>
  <si>
    <t>&gt; 45-64 years ;  &gt; Involuntary reasons (lost job) ;  &gt; 20 years or more in last job ;  &gt; Males ;</t>
  </si>
  <si>
    <t>&gt; 45-64 years ;  &gt; Involuntary reasons (lost job) ;  &gt; 20 years or more in last job ;  &gt; Females ;</t>
  </si>
  <si>
    <t>&gt; 45-64 years ;  &gt;&gt; Retrenched ;  Persons ;</t>
  </si>
  <si>
    <t>&gt; 45-64 years ;  &gt;&gt; Retrenched ;  &gt; Males ;</t>
  </si>
  <si>
    <t>&gt; 45-64 years ;  &gt;&gt; Retrenched ;  &gt; Females ;</t>
  </si>
  <si>
    <t>&gt; 45-64 years ;  &gt;&gt; Retrenched ;  Less than 1 year in last job ;  Persons ;</t>
  </si>
  <si>
    <t>&gt; 45-64 years ;  &gt;&gt; Retrenched ;  Less than 1 year in last job ;  &gt; Males ;</t>
  </si>
  <si>
    <t>&gt; 45-64 years ;  &gt;&gt; Retrenched ;  Less than 1 year in last job ;  &gt; Females ;</t>
  </si>
  <si>
    <t>&gt; 45-64 years ;  &gt;&gt; Retrenched ;  &gt; Less than 3 months in last job ;  Persons ;</t>
  </si>
  <si>
    <t>&gt; 45-64 years ;  &gt;&gt; Retrenched ;  &gt; Less than 3 months in last job ;  &gt; Males ;</t>
  </si>
  <si>
    <t>&gt; 45-64 years ;  &gt;&gt; Retrenched ;  &gt; Less than 3 months in last job ;  &gt; Females ;</t>
  </si>
  <si>
    <t>&gt; 45-64 years ;  &gt;&gt; Retrenched ;  &gt; 3-6 months in last job ;  Persons ;</t>
  </si>
  <si>
    <t>&gt; 45-64 years ;  &gt;&gt; Retrenched ;  &gt; 3-6 months in last job ;  &gt; Males ;</t>
  </si>
  <si>
    <t>&gt; 45-64 years ;  &gt;&gt; Retrenched ;  &gt; 3-6 months in last job ;  &gt; Females ;</t>
  </si>
  <si>
    <t>&gt; 45-64 years ;  &gt;&gt; Retrenched ;  &gt; 6-12 months in last job ;  Persons ;</t>
  </si>
  <si>
    <t>&gt; 45-64 years ;  &gt;&gt; Retrenched ;  &gt; 6-12 months in last job ;  &gt; Males ;</t>
  </si>
  <si>
    <t>&gt; 45-64 years ;  &gt;&gt; Retrenched ;  &gt; 6-12 months in last job ;  &gt; Females ;</t>
  </si>
  <si>
    <t>&gt; 45-64 years ;  &gt;&gt; Retrenched ;  1 year or more in last job ;  Persons ;</t>
  </si>
  <si>
    <t>&gt; 45-64 years ;  &gt;&gt; Retrenched ;  1 year or more in last job ;  &gt; Males ;</t>
  </si>
  <si>
    <t>&gt; 45-64 years ;  &gt;&gt; Retrenched ;  1 year or more in last job ;  &gt; Females ;</t>
  </si>
  <si>
    <t>&gt; 45-64 years ;  &gt;&gt; Retrenched ;  &gt; 1-2 years in last job ;  Persons ;</t>
  </si>
  <si>
    <t>&gt; 45-64 years ;  &gt;&gt; Retrenched ;  &gt; 1-2 years in last job ;  &gt; Males ;</t>
  </si>
  <si>
    <t>&gt; 45-64 years ;  &gt;&gt; Retrenched ;  &gt; 1-2 years in last job ;  &gt; Females ;</t>
  </si>
  <si>
    <t>&gt; 45-64 years ;  &gt;&gt; Retrenched ;  &gt; 3-4 years in last job ;  Persons ;</t>
  </si>
  <si>
    <t>&gt; 45-64 years ;  &gt;&gt; Retrenched ;  &gt; 3-4 years in last job ;  &gt; Males ;</t>
  </si>
  <si>
    <t>&gt; 45-64 years ;  &gt;&gt; Retrenched ;  &gt; 3-4 years in last job ;  &gt; Females ;</t>
  </si>
  <si>
    <t>&gt; 45-64 years ;  &gt;&gt; Retrenched ;  &gt; 5-9 years in last job ;  Persons ;</t>
  </si>
  <si>
    <t>&gt; 45-64 years ;  &gt;&gt; Retrenched ;  &gt; 5-9 years in last job ;  &gt; Males ;</t>
  </si>
  <si>
    <t>&gt; 45-64 years ;  &gt;&gt; Retrenched ;  &gt; 5-9 years in last job ;  &gt; Females ;</t>
  </si>
  <si>
    <t>&gt; 45-64 years ;  &gt;&gt; Retrenched ;  &gt; 10-19 years in last job ;  Persons ;</t>
  </si>
  <si>
    <t>&gt; 45-64 years ;  &gt;&gt; Retrenched ;  &gt; 10-19 years in last job ;  &gt; Males ;</t>
  </si>
  <si>
    <t>&gt; 45-64 years ;  &gt;&gt; Retrenched ;  &gt; 10-19 years in last job ;  &gt; Females ;</t>
  </si>
  <si>
    <t>&gt; 45-64 years ;  &gt;&gt; Retrenched ;  &gt; 20 years or more in last job ;  Persons ;</t>
  </si>
  <si>
    <t>&gt; 45-64 years ;  &gt;&gt; Retrenched ;  &gt; 20 years or more in last job ;  &gt; Males ;</t>
  </si>
  <si>
    <t>&gt; 45-64 years ;  &gt;&gt; Retrenched ;  &gt; 20 years or more in last job ;  &gt; Females ;</t>
  </si>
  <si>
    <t>&gt; 45-64 years ;  &gt;&gt; Dismissed ;  Persons ;</t>
  </si>
  <si>
    <t>&gt; 45-64 years ;  &gt;&gt; Dismissed ;  &gt; Males ;</t>
  </si>
  <si>
    <t>&gt; 45-64 years ;  &gt;&gt; Dismissed ;  &gt; Females ;</t>
  </si>
  <si>
    <t>&gt; 45-64 years ;  &gt;&gt; Dismissed ;  Less than 1 year in last job ;  Persons ;</t>
  </si>
  <si>
    <t>&gt; 45-64 years ;  &gt;&gt; Dismissed ;  Less than 1 year in last job ;  &gt; Males ;</t>
  </si>
  <si>
    <t>&gt; 45-64 years ;  &gt;&gt; Dismissed ;  Less than 1 year in last job ;  &gt; Females ;</t>
  </si>
  <si>
    <t>&gt; 45-64 years ;  &gt;&gt; Dismissed ;  &gt; Less than 3 months in last job ;  Persons ;</t>
  </si>
  <si>
    <t>&gt; 45-64 years ;  &gt;&gt; Dismissed ;  &gt; Less than 3 months in last job ;  &gt; Males ;</t>
  </si>
  <si>
    <t>&gt; 45-64 years ;  &gt;&gt; Dismissed ;  &gt; Less than 3 months in last job ;  &gt; Females ;</t>
  </si>
  <si>
    <t>&gt; 45-64 years ;  &gt;&gt; Dismissed ;  &gt; 3-6 months in last job ;  Persons ;</t>
  </si>
  <si>
    <t>&gt; 45-64 years ;  &gt;&gt; Dismissed ;  &gt; 3-6 months in last job ;  &gt; Males ;</t>
  </si>
  <si>
    <t>&gt; 45-64 years ;  &gt;&gt; Dismissed ;  &gt; 3-6 months in last job ;  &gt; Females ;</t>
  </si>
  <si>
    <t>&gt; 45-64 years ;  &gt;&gt; Dismissed ;  &gt; 6-12 months in last job ;  Persons ;</t>
  </si>
  <si>
    <t>&gt; 45-64 years ;  &gt;&gt; Dismissed ;  &gt; 6-12 months in last job ;  &gt; Males ;</t>
  </si>
  <si>
    <t>&gt; 45-64 years ;  &gt;&gt; Dismissed ;  &gt; 6-12 months in last job ;  &gt; Females ;</t>
  </si>
  <si>
    <t>&gt; 45-64 years ;  &gt;&gt; Dismissed ;  1 year or more in last job ;  Persons ;</t>
  </si>
  <si>
    <t>&gt; 45-64 years ;  &gt;&gt; Dismissed ;  1 year or more in last job ;  &gt; Males ;</t>
  </si>
  <si>
    <t>&gt; 45-64 years ;  &gt;&gt; Dismissed ;  1 year or more in last job ;  &gt; Females ;</t>
  </si>
  <si>
    <t>&gt; 45-64 years ;  &gt;&gt; Dismissed ;  &gt; 1-2 years in last job ;  Persons ;</t>
  </si>
  <si>
    <t>&gt; 45-64 years ;  &gt;&gt; Dismissed ;  &gt; 1-2 years in last job ;  &gt; Males ;</t>
  </si>
  <si>
    <t>&gt; 45-64 years ;  &gt;&gt; Dismissed ;  &gt; 1-2 years in last job ;  &gt; Females ;</t>
  </si>
  <si>
    <t>&gt; 45-64 years ;  &gt;&gt; Dismissed ;  &gt; 3-4 years in last job ;  Persons ;</t>
  </si>
  <si>
    <t>&gt; 45-64 years ;  &gt;&gt; Dismissed ;  &gt; 3-4 years in last job ;  &gt; Males ;</t>
  </si>
  <si>
    <t>&gt; 45-64 years ;  &gt;&gt; Dismissed ;  &gt; 3-4 years in last job ;  &gt; Females ;</t>
  </si>
  <si>
    <t>&gt; 45-64 years ;  &gt;&gt; Dismissed ;  &gt; 5-9 years in last job ;  Persons ;</t>
  </si>
  <si>
    <t>&gt; 45-64 years ;  &gt;&gt; Dismissed ;  &gt; 5-9 years in last job ;  &gt; Males ;</t>
  </si>
  <si>
    <t>&gt; 45-64 years ;  &gt;&gt; Dismissed ;  &gt; 5-9 years in last job ;  &gt; Females ;</t>
  </si>
  <si>
    <t>&gt; 45-64 years ;  &gt;&gt; Dismissed ;  &gt; 10-19 years in last job ;  Persons ;</t>
  </si>
  <si>
    <t>&gt; 45-64 years ;  &gt;&gt; Dismissed ;  &gt; 10-19 years in last job ;  &gt; Males ;</t>
  </si>
  <si>
    <t>&gt; 45-64 years ;  &gt;&gt; Dismissed ;  &gt; 10-19 years in last job ;  &gt; Females ;</t>
  </si>
  <si>
    <t>&gt; 45-64 years ;  &gt;&gt; Dismissed ;  &gt; 20 years or more in last job ;  Persons ;</t>
  </si>
  <si>
    <t>&gt; 45-64 years ;  &gt;&gt; Dismissed ;  &gt; 20 years or more in last job ;  &gt; Males ;</t>
  </si>
  <si>
    <t>&gt; 45-64 years ;  &gt;&gt; Dismissed ;  &gt; 20 years or more in last job ;  &gt; Females ;</t>
  </si>
  <si>
    <t>&gt; 45-64 years ;  &gt;&gt; Job ended, was temporary or seasonal ;  Persons ;</t>
  </si>
  <si>
    <t>&gt; 45-64 years ;  &gt;&gt; Job ended, was temporary or seasonal ;  &gt; Males ;</t>
  </si>
  <si>
    <t>&gt; 45-64 years ;  &gt;&gt; Job ended, was temporary or seasonal ;  &gt; Females ;</t>
  </si>
  <si>
    <t>&gt; 45-64 years ;  &gt;&gt; Job ended, was temporary or seasonal ;  Less than 1 year in last job ;  Persons ;</t>
  </si>
  <si>
    <t>&gt; 45-64 years ;  &gt;&gt; Job ended, was temporary or seasonal ;  Less than 1 year in last job ;  &gt; Males ;</t>
  </si>
  <si>
    <t>&gt; 45-64 years ;  &gt;&gt; Job ended, was temporary or seasonal ;  Less than 1 year in last job ;  &gt; Females ;</t>
  </si>
  <si>
    <t>&gt; 45-64 years ;  &gt;&gt; Job ended, was temporary or seasonal ;  &gt; Less than 3 months in last job ;  Persons ;</t>
  </si>
  <si>
    <t>&gt; 45-64 years ;  &gt;&gt; Job ended, was temporary or seasonal ;  &gt; Less than 3 months in last job ;  &gt; Males ;</t>
  </si>
  <si>
    <t>&gt; 45-64 years ;  &gt;&gt; Job ended, was temporary or seasonal ;  &gt; Less than 3 months in last job ;  &gt; Females ;</t>
  </si>
  <si>
    <t>&gt; 45-64 years ;  &gt;&gt; Job ended, was temporary or seasonal ;  &gt; 3-6 months in last job ;  Persons ;</t>
  </si>
  <si>
    <t>&gt; 45-64 years ;  &gt;&gt; Job ended, was temporary or seasonal ;  &gt; 3-6 months in last job ;  &gt; Males ;</t>
  </si>
  <si>
    <t>&gt; 45-64 years ;  &gt;&gt; Job ended, was temporary or seasonal ;  &gt; 3-6 months in last job ;  &gt; Females ;</t>
  </si>
  <si>
    <t>&gt; 45-64 years ;  &gt;&gt; Job ended, was temporary or seasonal ;  &gt; 6-12 months in last job ;  Persons ;</t>
  </si>
  <si>
    <t>&gt; 45-64 years ;  &gt;&gt; Job ended, was temporary or seasonal ;  &gt; 6-12 months in last job ;  &gt; Males ;</t>
  </si>
  <si>
    <t>&gt; 45-64 years ;  &gt;&gt; Job ended, was temporary or seasonal ;  &gt; 6-12 months in last job ;  &gt; Females ;</t>
  </si>
  <si>
    <t>&gt; 45-64 years ;  &gt;&gt; Job ended, was temporary or seasonal ;  1 year or more in last job ;  Persons ;</t>
  </si>
  <si>
    <t>&gt; 45-64 years ;  &gt;&gt; Job ended, was temporary or seasonal ;  1 year or more in last job ;  &gt; Males ;</t>
  </si>
  <si>
    <t>&gt; 45-64 years ;  &gt;&gt; Job ended, was temporary or seasonal ;  1 year or more in last job ;  &gt; Females ;</t>
  </si>
  <si>
    <t>&gt; 45-64 years ;  &gt;&gt; Job ended, was temporary or seasonal ;  &gt; 1-2 years in last job ;  Persons ;</t>
  </si>
  <si>
    <t>&gt; 45-64 years ;  &gt;&gt; Job ended, was temporary or seasonal ;  &gt; 1-2 years in last job ;  &gt; Males ;</t>
  </si>
  <si>
    <t>A125933482L</t>
  </si>
  <si>
    <t>A125900218L</t>
  </si>
  <si>
    <t>A125866730C</t>
  </si>
  <si>
    <t>A125933258V</t>
  </si>
  <si>
    <t>A125899994W</t>
  </si>
  <si>
    <t>A125866450K</t>
  </si>
  <si>
    <t>A125932978X</t>
  </si>
  <si>
    <t>A125899714T</t>
  </si>
  <si>
    <t>A125866786R</t>
  </si>
  <si>
    <t>A125933314A</t>
  </si>
  <si>
    <t>A125900050V</t>
  </si>
  <si>
    <t>A125866842W</t>
  </si>
  <si>
    <t>A125933370V</t>
  </si>
  <si>
    <t>A125900106V</t>
  </si>
  <si>
    <t>A125866506K</t>
  </si>
  <si>
    <t>A125933034J</t>
  </si>
  <si>
    <t>A125899770K</t>
  </si>
  <si>
    <t>A125866562C</t>
  </si>
  <si>
    <t>A125933090A</t>
  </si>
  <si>
    <t>A125899826K</t>
  </si>
  <si>
    <t>A125866618C</t>
  </si>
  <si>
    <t>A125933146A</t>
  </si>
  <si>
    <t>A125899882C</t>
  </si>
  <si>
    <t>A125866394C</t>
  </si>
  <si>
    <t>A125932922L</t>
  </si>
  <si>
    <t>A125899658K</t>
  </si>
  <si>
    <t>A125866898J</t>
  </si>
  <si>
    <t>A125933426V</t>
  </si>
  <si>
    <t>A125900162L</t>
  </si>
  <si>
    <t>A125866674W</t>
  </si>
  <si>
    <t>A125933202J</t>
  </si>
  <si>
    <t>A125899938C</t>
  </si>
  <si>
    <t>A125866958X</t>
  </si>
  <si>
    <t>A125933486W</t>
  </si>
  <si>
    <t>A125900222C</t>
  </si>
  <si>
    <t>A125866734L</t>
  </si>
  <si>
    <t>A125933262K</t>
  </si>
  <si>
    <t>A125899998F</t>
  </si>
  <si>
    <t>A125866454V</t>
  </si>
  <si>
    <t>A125932982R</t>
  </si>
  <si>
    <t>A125899718A</t>
  </si>
  <si>
    <t>A125866790F</t>
  </si>
  <si>
    <t>A125933318K</t>
  </si>
  <si>
    <t>A125900054C</t>
  </si>
  <si>
    <t>A125866846F</t>
  </si>
  <si>
    <t>A125933374C</t>
  </si>
  <si>
    <t>A125900110K</t>
  </si>
  <si>
    <t>A125866510A</t>
  </si>
  <si>
    <t>A125933038T</t>
  </si>
  <si>
    <t>A125899774V</t>
  </si>
  <si>
    <t>A125866566L</t>
  </si>
  <si>
    <t>A125933094K</t>
  </si>
  <si>
    <t>A125899830A</t>
  </si>
  <si>
    <t>A125866622V</t>
  </si>
  <si>
    <t>A125933150T</t>
  </si>
  <si>
    <t>A125899886L</t>
  </si>
  <si>
    <t>A125866398L</t>
  </si>
  <si>
    <t>A125932926W</t>
  </si>
  <si>
    <t>A125899662A</t>
  </si>
  <si>
    <t>A125866902L</t>
  </si>
  <si>
    <t>A125933430K</t>
  </si>
  <si>
    <t>A125900166W</t>
  </si>
  <si>
    <t>A125866678F</t>
  </si>
  <si>
    <t>A125933206T</t>
  </si>
  <si>
    <t>A125899942V</t>
  </si>
  <si>
    <t>A125866962R</t>
  </si>
  <si>
    <t>A125933490L</t>
  </si>
  <si>
    <t>A125900226L</t>
  </si>
  <si>
    <t>A125866738W</t>
  </si>
  <si>
    <t>A125933266V</t>
  </si>
  <si>
    <t>A125900002A</t>
  </si>
  <si>
    <t>A125866458C</t>
  </si>
  <si>
    <t>A125932986X</t>
  </si>
  <si>
    <t>A125899722T</t>
  </si>
  <si>
    <t>A125866794R</t>
  </si>
  <si>
    <t>A125933322A</t>
  </si>
  <si>
    <t>A125900058L</t>
  </si>
  <si>
    <t>A125866850W</t>
  </si>
  <si>
    <t>A125933378L</t>
  </si>
  <si>
    <t>A125900114V</t>
  </si>
  <si>
    <t>A125866514K</t>
  </si>
  <si>
    <t>A125933042J</t>
  </si>
  <si>
    <t>A125899778C</t>
  </si>
  <si>
    <t>A125866570C</t>
  </si>
  <si>
    <t>A125933098V</t>
  </si>
  <si>
    <t>A125899834K</t>
  </si>
  <si>
    <t>A125866626C</t>
  </si>
  <si>
    <t>A125933154A</t>
  </si>
  <si>
    <t>A125899890C</t>
  </si>
  <si>
    <t>A125866402T</t>
  </si>
  <si>
    <t>A125932930L</t>
  </si>
  <si>
    <t>A125899666K</t>
  </si>
  <si>
    <t>A125866906W</t>
  </si>
  <si>
    <t>A125933434V</t>
  </si>
  <si>
    <t>A125900170L</t>
  </si>
  <si>
    <t>A125866682W</t>
  </si>
  <si>
    <t>A125933210J</t>
  </si>
  <si>
    <t>A125899946C</t>
  </si>
  <si>
    <t>A125872482T</t>
  </si>
  <si>
    <t>A125939010X</t>
  </si>
  <si>
    <t>A125905746J</t>
  </si>
  <si>
    <t>A125872258X</t>
  </si>
  <si>
    <t>A125938786R</t>
  </si>
  <si>
    <t>A125905522W</t>
  </si>
  <si>
    <t>A125871978C</t>
  </si>
  <si>
    <t>A125938506K</t>
  </si>
  <si>
    <t>A125905242C</t>
  </si>
  <si>
    <t>A125872314F</t>
  </si>
  <si>
    <t>A125938842W</t>
  </si>
  <si>
    <t>A125905578J</t>
  </si>
  <si>
    <t>A125872370X</t>
  </si>
  <si>
    <t>A125938898J</t>
  </si>
  <si>
    <t>A125905634R</t>
  </si>
  <si>
    <t>A125872034L</t>
  </si>
  <si>
    <t>A125938562C</t>
  </si>
  <si>
    <t>A125905298R</t>
  </si>
  <si>
    <t>A125872090F</t>
  </si>
  <si>
    <t>A125938618C</t>
  </si>
  <si>
    <t>A125905354W</t>
  </si>
  <si>
    <t>A125872146F</t>
  </si>
  <si>
    <t>A125938674W</t>
  </si>
  <si>
    <t>A125905410C</t>
  </si>
  <si>
    <t>A125871922T</t>
  </si>
  <si>
    <t>A125938450K</t>
  </si>
  <si>
    <t>A125905186W</t>
  </si>
  <si>
    <t>A125872426X</t>
  </si>
  <si>
    <t>A125938954R</t>
  </si>
  <si>
    <t>A125905690J</t>
  </si>
  <si>
    <t>A125872202L</t>
  </si>
  <si>
    <t>A125938730C</t>
  </si>
  <si>
    <t>A125905466R</t>
  </si>
  <si>
    <t>A125872478A</t>
  </si>
  <si>
    <t>A125939006J</t>
  </si>
  <si>
    <t>A125905742X</t>
  </si>
  <si>
    <t>A125872254R</t>
  </si>
  <si>
    <t>A125938782F</t>
  </si>
  <si>
    <t>A125905518F</t>
  </si>
  <si>
    <t>A125871974V</t>
  </si>
  <si>
    <t>A125938502A</t>
  </si>
  <si>
    <t>A125905238L</t>
  </si>
  <si>
    <t>A125872310W</t>
  </si>
  <si>
    <t>A125938838F</t>
  </si>
  <si>
    <t>A125905574X</t>
  </si>
  <si>
    <t>A125872366J</t>
  </si>
  <si>
    <t>A125938894X</t>
  </si>
  <si>
    <t>A125905630F</t>
  </si>
  <si>
    <t>A125872030C</t>
  </si>
  <si>
    <t>A125938558L</t>
  </si>
  <si>
    <t>A125905294F</t>
  </si>
  <si>
    <t>A125872086R</t>
  </si>
  <si>
    <t>A125938614V</t>
  </si>
  <si>
    <t>A125905350L</t>
  </si>
  <si>
    <t>A125872142W</t>
  </si>
  <si>
    <t>A125938670L</t>
  </si>
  <si>
    <t>A125905406L</t>
  </si>
  <si>
    <t>A125871918A</t>
  </si>
  <si>
    <t>A125938446V</t>
  </si>
  <si>
    <t>A125905182L</t>
  </si>
  <si>
    <t>A125872422R</t>
  </si>
  <si>
    <t>A125938950F</t>
  </si>
  <si>
    <t>A125905686T</t>
  </si>
  <si>
    <t>A125872198J</t>
  </si>
  <si>
    <t>A125938726L</t>
  </si>
  <si>
    <t>A125905462F</t>
  </si>
  <si>
    <t>A125872526J</t>
  </si>
  <si>
    <t>A125939054A</t>
  </si>
  <si>
    <t>A125905790T</t>
  </si>
  <si>
    <t>A125872302W</t>
  </si>
  <si>
    <t>A125938830L</t>
  </si>
  <si>
    <t>A125905566X</t>
  </si>
  <si>
    <t>A125872022C</t>
  </si>
  <si>
    <t>A125938550V</t>
  </si>
  <si>
    <t>A125905286F</t>
  </si>
  <si>
    <t>A125872358J</t>
  </si>
  <si>
    <t>A125938886X</t>
  </si>
  <si>
    <t>A125905622F</t>
  </si>
  <si>
    <t>A125872414R</t>
  </si>
  <si>
    <t>A125938942F</t>
  </si>
  <si>
    <t>A125905678T</t>
  </si>
  <si>
    <t>A125872078R</t>
  </si>
  <si>
    <t>A125938606V</t>
  </si>
  <si>
    <t>A125905342L</t>
  </si>
  <si>
    <t>A125872134W</t>
  </si>
  <si>
    <t>A125938662L</t>
  </si>
  <si>
    <t>A125905398X</t>
  </si>
  <si>
    <t>A125872190R</t>
  </si>
  <si>
    <t>A125938718L</t>
  </si>
  <si>
    <t>A125905454F</t>
  </si>
  <si>
    <t>A125871966V</t>
  </si>
  <si>
    <t>A125938494L</t>
  </si>
  <si>
    <t>A125905230V</t>
  </si>
  <si>
    <t>A125872470J</t>
  </si>
  <si>
    <t>A125938998T</t>
  </si>
  <si>
    <t>A125905734X</t>
  </si>
  <si>
    <t>A125872246R</t>
  </si>
  <si>
    <t>A125938774F</t>
  </si>
  <si>
    <t>A125905510L</t>
  </si>
  <si>
    <t>A125872510R</t>
  </si>
  <si>
    <t>A125939038A</t>
  </si>
  <si>
    <t>A125905774T</t>
  </si>
  <si>
    <t>A125872286J</t>
  </si>
  <si>
    <t>A125938814L</t>
  </si>
  <si>
    <t>A125905550F</t>
  </si>
  <si>
    <t>A125872006C</t>
  </si>
  <si>
    <t>A125938534V</t>
  </si>
  <si>
    <t>A125905270L</t>
  </si>
  <si>
    <t>A125872342R</t>
  </si>
  <si>
    <t>A125938870F</t>
  </si>
  <si>
    <t>A125905606F</t>
  </si>
  <si>
    <t>A125872398A</t>
  </si>
  <si>
    <t>A125938926F</t>
  </si>
  <si>
    <t>A125905662X</t>
  </si>
  <si>
    <t>A125872062W</t>
  </si>
  <si>
    <t>A125938590L</t>
  </si>
  <si>
    <t>A125905326L</t>
  </si>
  <si>
    <t>A125872118W</t>
  </si>
  <si>
    <t>A125938646L</t>
  </si>
  <si>
    <t>A125905382F</t>
  </si>
  <si>
    <t>A125872174R</t>
  </si>
  <si>
    <t>A125938702V</t>
  </si>
  <si>
    <t>A125905438F</t>
  </si>
  <si>
    <t>A125871950A</t>
  </si>
  <si>
    <t>A125938478L</t>
  </si>
  <si>
    <t>A125905214V</t>
  </si>
  <si>
    <t>A125872454J</t>
  </si>
  <si>
    <t>A125938982X</t>
  </si>
  <si>
    <t>A125905718X</t>
  </si>
  <si>
    <t>A125872230W</t>
  </si>
  <si>
    <t>A125938758F</t>
  </si>
  <si>
    <t>A125905494X</t>
  </si>
  <si>
    <t>A125872530X</t>
  </si>
  <si>
    <t>A125939058K</t>
  </si>
  <si>
    <t>A125905794A</t>
  </si>
  <si>
    <t>A125872306F</t>
  </si>
  <si>
    <t>A125938834W</t>
  </si>
  <si>
    <t>A125905570R</t>
  </si>
  <si>
    <t>A125872026L</t>
  </si>
  <si>
    <t>A125938554C</t>
  </si>
  <si>
    <t>A125905290W</t>
  </si>
  <si>
    <t>A125872362X</t>
  </si>
  <si>
    <t>A125938890R</t>
  </si>
  <si>
    <t>A125905626R</t>
  </si>
  <si>
    <t>A125872418X</t>
  </si>
  <si>
    <t>A125938946R</t>
  </si>
  <si>
    <t>A125905682J</t>
  </si>
  <si>
    <t>A125872082F</t>
  </si>
  <si>
    <t>A125938610K</t>
  </si>
  <si>
    <t>A125905346W</t>
  </si>
  <si>
    <t>A125872138F</t>
  </si>
  <si>
    <t>A125938666W</t>
  </si>
  <si>
    <t>&gt; 45-64 years ;  &gt;&gt; Job ended, was temporary or seasonal ;  &gt; 1-2 years in last job ;  &gt; Females ;</t>
  </si>
  <si>
    <t>&gt; 45-64 years ;  &gt;&gt; Job ended, was temporary or seasonal ;  &gt; 3-4 years in last job ;  Persons ;</t>
  </si>
  <si>
    <t>&gt; 45-64 years ;  &gt;&gt; Job ended, was temporary or seasonal ;  &gt; 3-4 years in last job ;  &gt; Males ;</t>
  </si>
  <si>
    <t>&gt; 45-64 years ;  &gt;&gt; Job ended, was temporary or seasonal ;  &gt; 3-4 years in last job ;  &gt; Females ;</t>
  </si>
  <si>
    <t>&gt; 45-64 years ;  &gt;&gt; Job ended, was temporary or seasonal ;  &gt; 5-9 years in last job ;  Persons ;</t>
  </si>
  <si>
    <t>&gt; 45-64 years ;  &gt;&gt; Job ended, was temporary or seasonal ;  &gt; 5-9 years in last job ;  &gt; Males ;</t>
  </si>
  <si>
    <t>&gt; 45-64 years ;  &gt;&gt; Job ended, was temporary or seasonal ;  &gt; 5-9 years in last job ;  &gt; Females ;</t>
  </si>
  <si>
    <t>&gt; 45-64 years ;  &gt;&gt; Job ended, was temporary or seasonal ;  &gt; 10-19 years in last job ;  Persons ;</t>
  </si>
  <si>
    <t>&gt; 45-64 years ;  &gt;&gt; Job ended, was temporary or seasonal ;  &gt; 10-19 years in last job ;  &gt; Males ;</t>
  </si>
  <si>
    <t>&gt; 45-64 years ;  &gt;&gt; Job ended, was temporary or seasonal ;  &gt; 10-19 years in last job ;  &gt; Females ;</t>
  </si>
  <si>
    <t>&gt; 45-64 years ;  &gt;&gt; Job ended, was temporary or seasonal ;  &gt; 20 years or more in last job ;  Persons ;</t>
  </si>
  <si>
    <t>&gt; 45-64 years ;  &gt;&gt; Job ended, was temporary or seasonal ;  &gt; 20 years or more in last job ;  &gt; Males ;</t>
  </si>
  <si>
    <t>&gt; 45-64 years ;  &gt;&gt; Job ended, was temporary or seasonal ;  &gt; 20 years or more in last job ;  &gt; Females ;</t>
  </si>
  <si>
    <t>&gt; 45-64 years ;  &gt;&gt; Own ill health or injury ;  Persons ;</t>
  </si>
  <si>
    <t>&gt; 45-64 years ;  &gt;&gt; Own ill health or injury ;  &gt; Males ;</t>
  </si>
  <si>
    <t>&gt; 45-64 years ;  &gt;&gt; Own ill health or injury ;  &gt; Females ;</t>
  </si>
  <si>
    <t>&gt; 45-64 years ;  &gt;&gt; Own ill health or injury ;  Less than 1 year in last job ;  Persons ;</t>
  </si>
  <si>
    <t>&gt; 45-64 years ;  &gt;&gt; Own ill health or injury ;  Less than 1 year in last job ;  &gt; Males ;</t>
  </si>
  <si>
    <t>&gt; 45-64 years ;  &gt;&gt; Own ill health or injury ;  Less than 1 year in last job ;  &gt; Females ;</t>
  </si>
  <si>
    <t>&gt; 45-64 years ;  &gt;&gt; Own ill health or injury ;  &gt; Less than 3 months in last job ;  Persons ;</t>
  </si>
  <si>
    <t>&gt; 45-64 years ;  &gt;&gt; Own ill health or injury ;  &gt; Less than 3 months in last job ;  &gt; Males ;</t>
  </si>
  <si>
    <t>&gt; 45-64 years ;  &gt;&gt; Own ill health or injury ;  &gt; Less than 3 months in last job ;  &gt; Females ;</t>
  </si>
  <si>
    <t>&gt; 45-64 years ;  &gt;&gt; Own ill health or injury ;  &gt; 3-6 months in last job ;  Persons ;</t>
  </si>
  <si>
    <t>&gt; 45-64 years ;  &gt;&gt; Own ill health or injury ;  &gt; 3-6 months in last job ;  &gt; Males ;</t>
  </si>
  <si>
    <t>&gt; 45-64 years ;  &gt;&gt; Own ill health or injury ;  &gt; 3-6 months in last job ;  &gt; Females ;</t>
  </si>
  <si>
    <t>&gt; 45-64 years ;  &gt;&gt; Own ill health or injury ;  &gt; 6-12 months in last job ;  Persons ;</t>
  </si>
  <si>
    <t>&gt; 45-64 years ;  &gt;&gt; Own ill health or injury ;  &gt; 6-12 months in last job ;  &gt; Males ;</t>
  </si>
  <si>
    <t>&gt; 45-64 years ;  &gt;&gt; Own ill health or injury ;  &gt; 6-12 months in last job ;  &gt; Females ;</t>
  </si>
  <si>
    <t>&gt; 45-64 years ;  &gt;&gt; Own ill health or injury ;  1 year or more in last job ;  Persons ;</t>
  </si>
  <si>
    <t>&gt; 45-64 years ;  &gt;&gt; Own ill health or injury ;  1 year or more in last job ;  &gt; Males ;</t>
  </si>
  <si>
    <t>&gt; 45-64 years ;  &gt;&gt; Own ill health or injury ;  1 year or more in last job ;  &gt; Females ;</t>
  </si>
  <si>
    <t>&gt; 45-64 years ;  &gt;&gt; Own ill health or injury ;  &gt; 1-2 years in last job ;  Persons ;</t>
  </si>
  <si>
    <t>&gt; 45-64 years ;  &gt;&gt; Own ill health or injury ;  &gt; 1-2 years in last job ;  &gt; Males ;</t>
  </si>
  <si>
    <t>&gt; 45-64 years ;  &gt;&gt; Own ill health or injury ;  &gt; 1-2 years in last job ;  &gt; Females ;</t>
  </si>
  <si>
    <t>&gt; 45-64 years ;  &gt;&gt; Own ill health or injury ;  &gt; 3-4 years in last job ;  Persons ;</t>
  </si>
  <si>
    <t>&gt; 45-64 years ;  &gt;&gt; Own ill health or injury ;  &gt; 3-4 years in last job ;  &gt; Males ;</t>
  </si>
  <si>
    <t>&gt; 45-64 years ;  &gt;&gt; Own ill health or injury ;  &gt; 3-4 years in last job ;  &gt; Females ;</t>
  </si>
  <si>
    <t>&gt; 45-64 years ;  &gt;&gt; Own ill health or injury ;  &gt; 5-9 years in last job ;  Persons ;</t>
  </si>
  <si>
    <t>&gt; 45-64 years ;  &gt;&gt; Own ill health or injury ;  &gt; 5-9 years in last job ;  &gt; Males ;</t>
  </si>
  <si>
    <t>&gt; 45-64 years ;  &gt;&gt; Own ill health or injury ;  &gt; 5-9 years in last job ;  &gt; Females ;</t>
  </si>
  <si>
    <t>&gt; 45-64 years ;  &gt;&gt; Own ill health or injury ;  &gt; 10-19 years in last job ;  Persons ;</t>
  </si>
  <si>
    <t>&gt; 45-64 years ;  &gt;&gt; Own ill health or injury ;  &gt; 10-19 years in last job ;  &gt; Males ;</t>
  </si>
  <si>
    <t>&gt; 45-64 years ;  &gt;&gt; Own ill health or injury ;  &gt; 10-19 years in last job ;  &gt; Females ;</t>
  </si>
  <si>
    <t>&gt; 45-64 years ;  &gt;&gt; Own ill health or injury ;  &gt; 20 years or more in last job ;  Persons ;</t>
  </si>
  <si>
    <t>&gt; 45-64 years ;  &gt;&gt; Own ill health or injury ;  &gt; 20 years or more in last job ;  &gt; Males ;</t>
  </si>
  <si>
    <t>&gt; 45-64 years ;  &gt;&gt; Own ill health or injury ;  &gt; 20 years or more in last job ;  &gt; Females ;</t>
  </si>
  <si>
    <t>&gt; 45-64 years ;  &gt; Voluntary reasons (left job) ;  Persons ;</t>
  </si>
  <si>
    <t>&gt; 45-64 years ;  &gt; Voluntary reasons (left job) ;  &gt; Males ;</t>
  </si>
  <si>
    <t>&gt; 45-64 years ;  &gt; Voluntary reasons (left job) ;  &gt; Females ;</t>
  </si>
  <si>
    <t>&gt; 45-64 years ;  &gt; Voluntary reasons (left job) ;  Less than 1 year in last job ;  Persons ;</t>
  </si>
  <si>
    <t>&gt; 45-64 years ;  &gt; Voluntary reasons (left job) ;  Less than 1 year in last job ;  &gt; Males ;</t>
  </si>
  <si>
    <t>&gt; 45-64 years ;  &gt; Voluntary reasons (left job) ;  Less than 1 year in last job ;  &gt; Females ;</t>
  </si>
  <si>
    <t>&gt; 45-64 years ;  &gt; Voluntary reasons (left job) ;  &gt; Less than 3 months in last job ;  Persons ;</t>
  </si>
  <si>
    <t>&gt; 45-64 years ;  &gt; Voluntary reasons (left job) ;  &gt; Less than 3 months in last job ;  &gt; Males ;</t>
  </si>
  <si>
    <t>&gt; 45-64 years ;  &gt; Voluntary reasons (left job) ;  &gt; Less than 3 months in last job ;  &gt; Females ;</t>
  </si>
  <si>
    <t>&gt; 45-64 years ;  &gt; Voluntary reasons (left job) ;  &gt; 3-6 months in last job ;  Persons ;</t>
  </si>
  <si>
    <t>&gt; 45-64 years ;  &gt; Voluntary reasons (left job) ;  &gt; 3-6 months in last job ;  &gt; Males ;</t>
  </si>
  <si>
    <t>&gt; 45-64 years ;  &gt; Voluntary reasons (left job) ;  &gt; 3-6 months in last job ;  &gt; Females ;</t>
  </si>
  <si>
    <t>&gt; 45-64 years ;  &gt; Voluntary reasons (left job) ;  &gt; 6-12 months in last job ;  Persons ;</t>
  </si>
  <si>
    <t>&gt; 45-64 years ;  &gt; Voluntary reasons (left job) ;  &gt; 6-12 months in last job ;  &gt; Males ;</t>
  </si>
  <si>
    <t>&gt; 45-64 years ;  &gt; Voluntary reasons (left job) ;  &gt; 6-12 months in last job ;  &gt; Females ;</t>
  </si>
  <si>
    <t>&gt; 45-64 years ;  &gt; Voluntary reasons (left job) ;  1 year or more in last job ;  Persons ;</t>
  </si>
  <si>
    <t>&gt; 45-64 years ;  &gt; Voluntary reasons (left job) ;  1 year or more in last job ;  &gt; Males ;</t>
  </si>
  <si>
    <t>&gt; 45-64 years ;  &gt; Voluntary reasons (left job) ;  1 year or more in last job ;  &gt; Females ;</t>
  </si>
  <si>
    <t>&gt; 45-64 years ;  &gt; Voluntary reasons (left job) ;  &gt; 1-2 years in last job ;  Persons ;</t>
  </si>
  <si>
    <t>&gt; 45-64 years ;  &gt; Voluntary reasons (left job) ;  &gt; 1-2 years in last job ;  &gt; Males ;</t>
  </si>
  <si>
    <t>&gt; 45-64 years ;  &gt; Voluntary reasons (left job) ;  &gt; 1-2 years in last job ;  &gt; Females ;</t>
  </si>
  <si>
    <t>&gt; 45-64 years ;  &gt; Voluntary reasons (left job) ;  &gt; 3-4 years in last job ;  Persons ;</t>
  </si>
  <si>
    <t>&gt; 45-64 years ;  &gt; Voluntary reasons (left job) ;  &gt; 3-4 years in last job ;  &gt; Males ;</t>
  </si>
  <si>
    <t>&gt; 45-64 years ;  &gt; Voluntary reasons (left job) ;  &gt; 3-4 years in last job ;  &gt; Females ;</t>
  </si>
  <si>
    <t>&gt; 45-64 years ;  &gt; Voluntary reasons (left job) ;  &gt; 5-9 years in last job ;  Persons ;</t>
  </si>
  <si>
    <t>&gt; 45-64 years ;  &gt; Voluntary reasons (left job) ;  &gt; 5-9 years in last job ;  &gt; Males ;</t>
  </si>
  <si>
    <t>&gt; 45-64 years ;  &gt; Voluntary reasons (left job) ;  &gt; 5-9 years in last job ;  &gt; Females ;</t>
  </si>
  <si>
    <t>&gt; 45-64 years ;  &gt; Voluntary reasons (left job) ;  &gt; 10-19 years in last job ;  Persons ;</t>
  </si>
  <si>
    <t>&gt; 45-64 years ;  &gt; Voluntary reasons (left job) ;  &gt; 10-19 years in last job ;  &gt; Males ;</t>
  </si>
  <si>
    <t>&gt; 45-64 years ;  &gt; Voluntary reasons (left job) ;  &gt; 10-19 years in last job ;  &gt; Females ;</t>
  </si>
  <si>
    <t>&gt; 45-64 years ;  &gt; Voluntary reasons (left job) ;  &gt; 20 years or more in last job ;  Persons ;</t>
  </si>
  <si>
    <t>&gt; 45-64 years ;  &gt; Voluntary reasons (left job) ;  &gt; 20 years or more in last job ;  &gt; Males ;</t>
  </si>
  <si>
    <t>&gt; 45-64 years ;  &gt; Voluntary reasons (left job) ;  &gt; 20 years or more in last job ;  &gt; Females ;</t>
  </si>
  <si>
    <t>&gt; 45-64 years ;  &gt;&gt; Poor work arrangements, pay or hours ;  Persons ;</t>
  </si>
  <si>
    <t>&gt; 45-64 years ;  &gt;&gt; Poor work arrangements, pay or hours ;  &gt; Males ;</t>
  </si>
  <si>
    <t>&gt; 45-64 years ;  &gt;&gt; Poor work arrangements, pay or hours ;  &gt; Females ;</t>
  </si>
  <si>
    <t>&gt; 45-64 years ;  &gt;&gt; Poor work arrangements, pay or hours ;  Less than 1 year in last job ;  Persons ;</t>
  </si>
  <si>
    <t>&gt; 45-64 years ;  &gt;&gt; Poor work arrangements, pay or hours ;  Less than 1 year in last job ;  &gt; Males ;</t>
  </si>
  <si>
    <t>&gt; 45-64 years ;  &gt;&gt; Poor work arrangements, pay or hours ;  Less than 1 year in last job ;  &gt; Females ;</t>
  </si>
  <si>
    <t>&gt; 45-64 years ;  &gt;&gt; Poor work arrangements, pay or hours ;  &gt; Less than 3 months in last job ;  Persons ;</t>
  </si>
  <si>
    <t>&gt; 45-64 years ;  &gt;&gt; Poor work arrangements, pay or hours ;  &gt; Less than 3 months in last job ;  &gt; Males ;</t>
  </si>
  <si>
    <t>&gt; 45-64 years ;  &gt;&gt; Poor work arrangements, pay or hours ;  &gt; Less than 3 months in last job ;  &gt; Females ;</t>
  </si>
  <si>
    <t>&gt; 45-64 years ;  &gt;&gt; Poor work arrangements, pay or hours ;  &gt; 3-6 months in last job ;  Persons ;</t>
  </si>
  <si>
    <t>&gt; 45-64 years ;  &gt;&gt; Poor work arrangements, pay or hours ;  &gt; 3-6 months in last job ;  &gt; Males ;</t>
  </si>
  <si>
    <t>&gt; 45-64 years ;  &gt;&gt; Poor work arrangements, pay or hours ;  &gt; 3-6 months in last job ;  &gt; Females ;</t>
  </si>
  <si>
    <t>&gt; 45-64 years ;  &gt;&gt; Poor work arrangements, pay or hours ;  &gt; 6-12 months in last job ;  Persons ;</t>
  </si>
  <si>
    <t>&gt; 45-64 years ;  &gt;&gt; Poor work arrangements, pay or hours ;  &gt; 6-12 months in last job ;  &gt; Males ;</t>
  </si>
  <si>
    <t>&gt; 45-64 years ;  &gt;&gt; Poor work arrangements, pay or hours ;  &gt; 6-12 months in last job ;  &gt; Females ;</t>
  </si>
  <si>
    <t>&gt; 45-64 years ;  &gt;&gt; Poor work arrangements, pay or hours ;  1 year or more in last job ;  Persons ;</t>
  </si>
  <si>
    <t>&gt; 45-64 years ;  &gt;&gt; Poor work arrangements, pay or hours ;  1 year or more in last job ;  &gt; Males ;</t>
  </si>
  <si>
    <t>&gt; 45-64 years ;  &gt;&gt; Poor work arrangements, pay or hours ;  1 year or more in last job ;  &gt; Females ;</t>
  </si>
  <si>
    <t>&gt; 45-64 years ;  &gt;&gt; Poor work arrangements, pay or hours ;  &gt; 1-2 years in last job ;  Persons ;</t>
  </si>
  <si>
    <t>&gt; 45-64 years ;  &gt;&gt; Poor work arrangements, pay or hours ;  &gt; 1-2 years in last job ;  &gt; Males ;</t>
  </si>
  <si>
    <t>&gt; 45-64 years ;  &gt;&gt; Poor work arrangements, pay or hours ;  &gt; 1-2 years in last job ;  &gt; Females ;</t>
  </si>
  <si>
    <t>&gt; 45-64 years ;  &gt;&gt; Poor work arrangements, pay or hours ;  &gt; 3-4 years in last job ;  Persons ;</t>
  </si>
  <si>
    <t>&gt; 45-64 years ;  &gt;&gt; Poor work arrangements, pay or hours ;  &gt; 3-4 years in last job ;  &gt; Males ;</t>
  </si>
  <si>
    <t>&gt; 45-64 years ;  &gt;&gt; Poor work arrangements, pay or hours ;  &gt; 3-4 years in last job ;  &gt; Females ;</t>
  </si>
  <si>
    <t>&gt; 45-64 years ;  &gt;&gt; Poor work arrangements, pay or hours ;  &gt; 5-9 years in last job ;  Persons ;</t>
  </si>
  <si>
    <t>&gt; 45-64 years ;  &gt;&gt; Poor work arrangements, pay or hours ;  &gt; 5-9 years in last job ;  &gt; Males ;</t>
  </si>
  <si>
    <t>&gt; 45-64 years ;  &gt;&gt; Poor work arrangements, pay or hours ;  &gt; 5-9 years in last job ;  &gt; Females ;</t>
  </si>
  <si>
    <t>&gt; 45-64 years ;  &gt;&gt; Poor work arrangements, pay or hours ;  &gt; 10-19 years in last job ;  Persons ;</t>
  </si>
  <si>
    <t>&gt; 45-64 years ;  &gt;&gt; Poor work arrangements, pay or hours ;  &gt; 10-19 years in last job ;  &gt; Males ;</t>
  </si>
  <si>
    <t>&gt; 45-64 years ;  &gt;&gt; Poor work arrangements, pay or hours ;  &gt; 10-19 years in last job ;  &gt; Females ;</t>
  </si>
  <si>
    <t>&gt; 45-64 years ;  &gt;&gt; Poor work arrangements, pay or hours ;  &gt; 20 years or more in last job ;  Persons ;</t>
  </si>
  <si>
    <t>&gt; 45-64 years ;  &gt;&gt; Poor work arrangements, pay or hours ;  &gt; 20 years or more in last job ;  &gt; Males ;</t>
  </si>
  <si>
    <t>&gt; 45-64 years ;  &gt;&gt; Poor work arrangements, pay or hours ;  &gt; 20 years or more in last job ;  &gt; Females ;</t>
  </si>
  <si>
    <t>&gt; 45-64 years ;  &gt;&gt; Holiday job, returned to studies ;  Persons ;</t>
  </si>
  <si>
    <t>&gt; 45-64 years ;  &gt;&gt; Holiday job, returned to studies ;  &gt; Males ;</t>
  </si>
  <si>
    <t>&gt; 45-64 years ;  &gt;&gt; Holiday job, returned to studies ;  &gt; Females ;</t>
  </si>
  <si>
    <t>&gt; 45-64 years ;  &gt;&gt; Holiday job, returned to studies ;  Less than 1 year in last job ;  Persons ;</t>
  </si>
  <si>
    <t>&gt; 45-64 years ;  &gt;&gt; Holiday job, returned to studies ;  Less than 1 year in last job ;  &gt; Males ;</t>
  </si>
  <si>
    <t>&gt; 45-64 years ;  &gt;&gt; Holiday job, returned to studies ;  Less than 1 year in last job ;  &gt; Females ;</t>
  </si>
  <si>
    <t>&gt; 45-64 years ;  &gt;&gt; Holiday job, returned to studies ;  &gt; Less than 3 months in last job ;  Persons ;</t>
  </si>
  <si>
    <t>&gt; 45-64 years ;  &gt;&gt; Holiday job, returned to studies ;  &gt; Less than 3 months in last job ;  &gt; Males ;</t>
  </si>
  <si>
    <t>&gt; 45-64 years ;  &gt;&gt; Holiday job, returned to studies ;  &gt; Less than 3 months in last job ;  &gt; Females ;</t>
  </si>
  <si>
    <t>&gt; 45-64 years ;  &gt;&gt; Holiday job, returned to studies ;  &gt; 3-6 months in last job ;  Persons ;</t>
  </si>
  <si>
    <t>&gt; 45-64 years ;  &gt;&gt; Holiday job, returned to studies ;  &gt; 3-6 months in last job ;  &gt; Males ;</t>
  </si>
  <si>
    <t>&gt; 45-64 years ;  &gt;&gt; Holiday job, returned to studies ;  &gt; 3-6 months in last job ;  &gt; Females ;</t>
  </si>
  <si>
    <t>&gt; 45-64 years ;  &gt;&gt; Holiday job, returned to studies ;  &gt; 6-12 months in last job ;  Persons ;</t>
  </si>
  <si>
    <t>&gt; 45-64 years ;  &gt;&gt; Holiday job, returned to studies ;  &gt; 6-12 months in last job ;  &gt; Males ;</t>
  </si>
  <si>
    <t>&gt; 45-64 years ;  &gt;&gt; Holiday job, returned to studies ;  &gt; 6-12 months in last job ;  &gt; Females ;</t>
  </si>
  <si>
    <t>&gt; 45-64 years ;  &gt;&gt; Holiday job, returned to studies ;  1 year or more in last job ;  Persons ;</t>
  </si>
  <si>
    <t>&gt; 45-64 years ;  &gt;&gt; Holiday job, returned to studies ;  1 year or more in last job ;  &gt; Males ;</t>
  </si>
  <si>
    <t>&gt; 45-64 years ;  &gt;&gt; Holiday job, returned to studies ;  1 year or more in last job ;  &gt; Females ;</t>
  </si>
  <si>
    <t>&gt; 45-64 years ;  &gt;&gt; Holiday job, returned to studies ;  &gt; 1-2 years in last job ;  Persons ;</t>
  </si>
  <si>
    <t>&gt; 45-64 years ;  &gt;&gt; Holiday job, returned to studies ;  &gt; 1-2 years in last job ;  &gt; Males ;</t>
  </si>
  <si>
    <t>&gt; 45-64 years ;  &gt;&gt; Holiday job, returned to studies ;  &gt; 1-2 years in last job ;  &gt; Females ;</t>
  </si>
  <si>
    <t>&gt; 45-64 years ;  &gt;&gt; Holiday job, returned to studies ;  &gt; 3-4 years in last job ;  Persons ;</t>
  </si>
  <si>
    <t>&gt; 45-64 years ;  &gt;&gt; Holiday job, returned to studies ;  &gt; 3-4 years in last job ;  &gt; Males ;</t>
  </si>
  <si>
    <t>&gt; 45-64 years ;  &gt;&gt; Holiday job, returned to studies ;  &gt; 3-4 years in last job ;  &gt; Females ;</t>
  </si>
  <si>
    <t>&gt; 45-64 years ;  &gt;&gt; Holiday job, returned to studies ;  &gt; 5-9 years in last job ;  Persons ;</t>
  </si>
  <si>
    <t>&gt; 45-64 years ;  &gt;&gt; Holiday job, returned to studies ;  &gt; 5-9 years in last job ;  &gt; Males ;</t>
  </si>
  <si>
    <t>&gt; 45-64 years ;  &gt;&gt; Holiday job, returned to studies ;  &gt; 5-9 years in last job ;  &gt; Females ;</t>
  </si>
  <si>
    <t>&gt; 45-64 years ;  &gt;&gt; Holiday job, returned to studies ;  &gt; 10-19 years in last job ;  Persons ;</t>
  </si>
  <si>
    <t>&gt; 45-64 years ;  &gt;&gt; Holiday job, returned to studies ;  &gt; 10-19 years in last job ;  &gt; Males ;</t>
  </si>
  <si>
    <t>&gt; 45-64 years ;  &gt;&gt; Holiday job, returned to studies ;  &gt; 10-19 years in last job ;  &gt; Females ;</t>
  </si>
  <si>
    <t>&gt; 45-64 years ;  &gt;&gt; Holiday job, returned to studies ;  &gt; 20 years or more in last job ;  Persons ;</t>
  </si>
  <si>
    <t>&gt; 45-64 years ;  &gt;&gt; Holiday job, returned to studies ;  &gt; 20 years or more in last job ;  &gt; Males ;</t>
  </si>
  <si>
    <t>&gt; 45-64 years ;  &gt;&gt; Holiday job, returned to studies ;  &gt; 20 years or more in last job ;  &gt; Females ;</t>
  </si>
  <si>
    <t>&gt; 45-64 years ;  &gt;&gt; To get a better job or just wanted a change ;  Persons ;</t>
  </si>
  <si>
    <t>&gt; 45-64 years ;  &gt;&gt; To get a better job or just wanted a change ;  &gt; Males ;</t>
  </si>
  <si>
    <t>&gt; 45-64 years ;  &gt;&gt; To get a better job or just wanted a change ;  &gt; Females ;</t>
  </si>
  <si>
    <t>&gt; 45-64 years ;  &gt;&gt; To get a better job or just wanted a change ;  Less than 1 year in last job ;  Persons ;</t>
  </si>
  <si>
    <t>&gt; 45-64 years ;  &gt;&gt; To get a better job or just wanted a change ;  Less than 1 year in last job ;  &gt; Males ;</t>
  </si>
  <si>
    <t>&gt; 45-64 years ;  &gt;&gt; To get a better job or just wanted a change ;  Less than 1 year in last job ;  &gt; Females ;</t>
  </si>
  <si>
    <t>&gt; 45-64 years ;  &gt;&gt; To get a better job or just wanted a change ;  &gt; Less than 3 months in last job ;  Persons ;</t>
  </si>
  <si>
    <t>&gt; 45-64 years ;  &gt;&gt; To get a better job or just wanted a change ;  &gt; Less than 3 months in last job ;  &gt; Males ;</t>
  </si>
  <si>
    <t>&gt; 45-64 years ;  &gt;&gt; To get a better job or just wanted a change ;  &gt; Less than 3 months in last job ;  &gt; Females ;</t>
  </si>
  <si>
    <t>&gt; 45-64 years ;  &gt;&gt; To get a better job or just wanted a change ;  &gt; 3-6 months in last job ;  Persons ;</t>
  </si>
  <si>
    <t>&gt; 45-64 years ;  &gt;&gt; To get a better job or just wanted a change ;  &gt; 3-6 months in last job ;  &gt; Males ;</t>
  </si>
  <si>
    <t>&gt; 45-64 years ;  &gt;&gt; To get a better job or just wanted a change ;  &gt; 3-6 months in last job ;  &gt; Females ;</t>
  </si>
  <si>
    <t>&gt; 45-64 years ;  &gt;&gt; To get a better job or just wanted a change ;  &gt; 6-12 months in last job ;  Persons ;</t>
  </si>
  <si>
    <t>&gt; 45-64 years ;  &gt;&gt; To get a better job or just wanted a change ;  &gt; 6-12 months in last job ;  &gt; Males ;</t>
  </si>
  <si>
    <t>&gt; 45-64 years ;  &gt;&gt; To get a better job or just wanted a change ;  &gt; 6-12 months in last job ;  &gt; Females ;</t>
  </si>
  <si>
    <t>&gt; 45-64 years ;  &gt;&gt; To get a better job or just wanted a change ;  1 year or more in last job ;  Persons ;</t>
  </si>
  <si>
    <t>&gt; 45-64 years ;  &gt;&gt; To get a better job or just wanted a change ;  1 year or more in last job ;  &gt; Males ;</t>
  </si>
  <si>
    <t>&gt; 45-64 years ;  &gt;&gt; To get a better job or just wanted a change ;  1 year or more in last job ;  &gt; Females ;</t>
  </si>
  <si>
    <t>&gt; 45-64 years ;  &gt;&gt; To get a better job or just wanted a change ;  &gt; 1-2 years in last job ;  Persons ;</t>
  </si>
  <si>
    <t>&gt; 45-64 years ;  &gt;&gt; To get a better job or just wanted a change ;  &gt; 1-2 years in last job ;  &gt; Males ;</t>
  </si>
  <si>
    <t>&gt; 45-64 years ;  &gt;&gt; To get a better job or just wanted a change ;  &gt; 1-2 years in last job ;  &gt; Females ;</t>
  </si>
  <si>
    <t>&gt; 45-64 years ;  &gt;&gt; To get a better job or just wanted a change ;  &gt; 3-4 years in last job ;  Persons ;</t>
  </si>
  <si>
    <t>&gt; 45-64 years ;  &gt;&gt; To get a better job or just wanted a change ;  &gt; 3-4 years in last job ;  &gt; Males ;</t>
  </si>
  <si>
    <t>&gt; 45-64 years ;  &gt;&gt; To get a better job or just wanted a change ;  &gt; 3-4 years in last job ;  &gt; Females ;</t>
  </si>
  <si>
    <t>&gt; 45-64 years ;  &gt;&gt; To get a better job or just wanted a change ;  &gt; 5-9 years in last job ;  Persons ;</t>
  </si>
  <si>
    <t>&gt; 45-64 years ;  &gt;&gt; To get a better job or just wanted a change ;  &gt; 5-9 years in last job ;  &gt; Males ;</t>
  </si>
  <si>
    <t>&gt; 45-64 years ;  &gt;&gt; To get a better job or just wanted a change ;  &gt; 5-9 years in last job ;  &gt; Females ;</t>
  </si>
  <si>
    <t>&gt; 45-64 years ;  &gt;&gt; To get a better job or just wanted a change ;  &gt; 10-19 years in last job ;  Persons ;</t>
  </si>
  <si>
    <t>&gt; 45-64 years ;  &gt;&gt; To get a better job or just wanted a change ;  &gt; 10-19 years in last job ;  &gt; Males ;</t>
  </si>
  <si>
    <t>&gt; 45-64 years ;  &gt;&gt; To get a better job or just wanted a change ;  &gt; 10-19 years in last job ;  &gt; Females ;</t>
  </si>
  <si>
    <t>&gt; 45-64 years ;  &gt;&gt; To get a better job or just wanted a change ;  &gt; 20 years or more in last job ;  Persons ;</t>
  </si>
  <si>
    <t>&gt; 45-64 years ;  &gt;&gt; To get a better job or just wanted a change ;  &gt; 20 years or more in last job ;  &gt; Males ;</t>
  </si>
  <si>
    <t>&gt; 45-64 years ;  &gt;&gt; To get a better job or just wanted a change ;  &gt; 20 years or more in last job ;  &gt; Females ;</t>
  </si>
  <si>
    <t>&gt; 45-64 years ;  &gt;&gt; Retired ;  Persons ;</t>
  </si>
  <si>
    <t>&gt; 45-64 years ;  &gt;&gt; Retired ;  &gt; Males ;</t>
  </si>
  <si>
    <t>&gt; 45-64 years ;  &gt;&gt; Retired ;  &gt; Females ;</t>
  </si>
  <si>
    <t>&gt; 45-64 years ;  &gt;&gt; Retired ;  Less than 1 year in last job ;  Persons ;</t>
  </si>
  <si>
    <t>&gt; 45-64 years ;  &gt;&gt; Retired ;  Less than 1 year in last job ;  &gt; Males ;</t>
  </si>
  <si>
    <t>&gt; 45-64 years ;  &gt;&gt; Retired ;  Less than 1 year in last job ;  &gt; Females ;</t>
  </si>
  <si>
    <t>&gt; 45-64 years ;  &gt;&gt; Retired ;  &gt; Less than 3 months in last job ;  Persons ;</t>
  </si>
  <si>
    <t>&gt; 45-64 years ;  &gt;&gt; Retired ;  &gt; Less than 3 months in last job ;  &gt; Males ;</t>
  </si>
  <si>
    <t>&gt; 45-64 years ;  &gt;&gt; Retired ;  &gt; Less than 3 months in last job ;  &gt; Females ;</t>
  </si>
  <si>
    <t>&gt; 45-64 years ;  &gt;&gt; Retired ;  &gt; 3-6 months in last job ;  Persons ;</t>
  </si>
  <si>
    <t>&gt; 45-64 years ;  &gt;&gt; Retired ;  &gt; 3-6 months in last job ;  &gt; Males ;</t>
  </si>
  <si>
    <t>&gt; 45-64 years ;  &gt;&gt; Retired ;  &gt; 3-6 months in last job ;  &gt; Females ;</t>
  </si>
  <si>
    <t>&gt; 45-64 years ;  &gt;&gt; Retired ;  &gt; 6-12 months in last job ;  Persons ;</t>
  </si>
  <si>
    <t>&gt; 45-64 years ;  &gt;&gt; Retired ;  &gt; 6-12 months in last job ;  &gt; Males ;</t>
  </si>
  <si>
    <t>&gt; 45-64 years ;  &gt;&gt; Retired ;  &gt; 6-12 months in last job ;  &gt; Females ;</t>
  </si>
  <si>
    <t>&gt; 45-64 years ;  &gt;&gt; Retired ;  1 year or more in last job ;  Persons ;</t>
  </si>
  <si>
    <t>&gt; 45-64 years ;  &gt;&gt; Retired ;  1 year or more in last job ;  &gt; Males ;</t>
  </si>
  <si>
    <t>&gt; 45-64 years ;  &gt;&gt; Retired ;  1 year or more in last job ;  &gt; Females ;</t>
  </si>
  <si>
    <t>&gt; 45-64 years ;  &gt;&gt; Retired ;  &gt; 1-2 years in last job ;  Persons ;</t>
  </si>
  <si>
    <t>&gt; 45-64 years ;  &gt;&gt; Retired ;  &gt; 1-2 years in last job ;  &gt; Males ;</t>
  </si>
  <si>
    <t>&gt; 45-64 years ;  &gt;&gt; Retired ;  &gt; 1-2 years in last job ;  &gt; Females ;</t>
  </si>
  <si>
    <t>&gt; 45-64 years ;  &gt;&gt; Retired ;  &gt; 3-4 years in last job ;  Persons ;</t>
  </si>
  <si>
    <t>&gt; 45-64 years ;  &gt;&gt; Retired ;  &gt; 3-4 years in last job ;  &gt; Males ;</t>
  </si>
  <si>
    <t>&gt; 45-64 years ;  &gt;&gt; Retired ;  &gt; 3-4 years in last job ;  &gt; Females ;</t>
  </si>
  <si>
    <t>&gt; 45-64 years ;  &gt;&gt; Retired ;  &gt; 5-9 years in last job ;  Persons ;</t>
  </si>
  <si>
    <t>&gt; 45-64 years ;  &gt;&gt; Retired ;  &gt; 5-9 years in last job ;  &gt; Males ;</t>
  </si>
  <si>
    <t>&gt; 45-64 years ;  &gt;&gt; Retired ;  &gt; 5-9 years in last job ;  &gt; Females ;</t>
  </si>
  <si>
    <t>&gt; 45-64 years ;  &gt;&gt; Retired ;  &gt; 10-19 years in last job ;  Persons ;</t>
  </si>
  <si>
    <t>&gt; 45-64 years ;  &gt;&gt; Retired ;  &gt; 10-19 years in last job ;  &gt; Males ;</t>
  </si>
  <si>
    <t>&gt; 45-64 years ;  &gt;&gt; Retired ;  &gt; 10-19 years in last job ;  &gt; Females ;</t>
  </si>
  <si>
    <t>&gt; 45-64 years ;  &gt;&gt; Retired ;  &gt; 20 years or more in last job ;  Persons ;</t>
  </si>
  <si>
    <t>&gt; 45-64 years ;  &gt;&gt; Retired ;  &gt; 20 years or more in last job ;  &gt; Males ;</t>
  </si>
  <si>
    <t>&gt; 45-64 years ;  &gt;&gt; Retired ;  &gt; 20 years or more in last job ;  &gt; Females ;</t>
  </si>
  <si>
    <t>&gt; 45-64 years ;  &gt;&gt; Family reasons ;  Persons ;</t>
  </si>
  <si>
    <t>&gt; 45-64 years ;  &gt;&gt; Family reasons ;  &gt; Males ;</t>
  </si>
  <si>
    <t>&gt; 45-64 years ;  &gt;&gt; Family reasons ;  &gt; Females ;</t>
  </si>
  <si>
    <t>&gt; 45-64 years ;  &gt;&gt; Family reasons ;  Less than 1 year in last job ;  Persons ;</t>
  </si>
  <si>
    <t>&gt; 45-64 years ;  &gt;&gt; Family reasons ;  Less than 1 year in last job ;  &gt; Males ;</t>
  </si>
  <si>
    <t>&gt; 45-64 years ;  &gt;&gt; Family reasons ;  Less than 1 year in last job ;  &gt; Females ;</t>
  </si>
  <si>
    <t>&gt; 45-64 years ;  &gt;&gt; Family reasons ;  &gt; Less than 3 months in last job ;  Persons ;</t>
  </si>
  <si>
    <t>&gt; 45-64 years ;  &gt;&gt; Family reasons ;  &gt; Less than 3 months in last job ;  &gt; Males ;</t>
  </si>
  <si>
    <t>&gt; 45-64 years ;  &gt;&gt; Family reasons ;  &gt; Less than 3 months in last job ;  &gt; Females ;</t>
  </si>
  <si>
    <t>&gt; 45-64 years ;  &gt;&gt; Family reasons ;  &gt; 3-6 months in last job ;  Persons ;</t>
  </si>
  <si>
    <t>&gt; 45-64 years ;  &gt;&gt; Family reasons ;  &gt; 3-6 months in last job ;  &gt; Males ;</t>
  </si>
  <si>
    <t>&gt; 45-64 years ;  &gt;&gt; Family reasons ;  &gt; 3-6 months in last job ;  &gt; Females ;</t>
  </si>
  <si>
    <t>&gt; 45-64 years ;  &gt;&gt; Family reasons ;  &gt; 6-12 months in last job ;  Persons ;</t>
  </si>
  <si>
    <t>&gt; 45-64 years ;  &gt;&gt; Family reasons ;  &gt; 6-12 months in last job ;  &gt; Males ;</t>
  </si>
  <si>
    <t>&gt; 45-64 years ;  &gt;&gt; Family reasons ;  &gt; 6-12 months in last job ;  &gt; Females ;</t>
  </si>
  <si>
    <t>&gt; 45-64 years ;  &gt;&gt; Family reasons ;  1 year or more in last job ;  Persons ;</t>
  </si>
  <si>
    <t>&gt; 45-64 years ;  &gt;&gt; Family reasons ;  1 year or more in last job ;  &gt; Males ;</t>
  </si>
  <si>
    <t>&gt; 45-64 years ;  &gt;&gt; Family reasons ;  1 year or more in last job ;  &gt; Females ;</t>
  </si>
  <si>
    <t>&gt; 45-64 years ;  &gt;&gt; Family reasons ;  &gt; 1-2 years in last job ;  Persons ;</t>
  </si>
  <si>
    <t>&gt; 45-64 years ;  &gt;&gt; Family reasons ;  &gt; 1-2 years in last job ;  &gt; Males ;</t>
  </si>
  <si>
    <t>&gt; 45-64 years ;  &gt;&gt; Family reasons ;  &gt; 1-2 years in last job ;  &gt; Females ;</t>
  </si>
  <si>
    <t>&gt; 45-64 years ;  &gt;&gt; Family reasons ;  &gt; 3-4 years in last job ;  Persons ;</t>
  </si>
  <si>
    <t>&gt; 45-64 years ;  &gt;&gt; Family reasons ;  &gt; 3-4 years in last job ;  &gt; Males ;</t>
  </si>
  <si>
    <t>&gt; 45-64 years ;  &gt;&gt; Family reasons ;  &gt; 3-4 years in last job ;  &gt; Females ;</t>
  </si>
  <si>
    <t>&gt; 45-64 years ;  &gt;&gt; Family reasons ;  &gt; 5-9 years in last job ;  Persons ;</t>
  </si>
  <si>
    <t>&gt; 45-64 years ;  &gt;&gt; Family reasons ;  &gt; 5-9 years in last job ;  &gt; Males ;</t>
  </si>
  <si>
    <t>&gt; 45-64 years ;  &gt;&gt; Family reasons ;  &gt; 5-9 years in last job ;  &gt; Females ;</t>
  </si>
  <si>
    <t>&gt; 45-64 years ;  &gt;&gt; Family reasons ;  &gt; 10-19 years in last job ;  Persons ;</t>
  </si>
  <si>
    <t>&gt; 45-64 years ;  &gt;&gt; Family reasons ;  &gt; 10-19 years in last job ;  &gt; Males ;</t>
  </si>
  <si>
    <t>&gt; 45-64 years ;  &gt;&gt; Family reasons ;  &gt; 10-19 years in last job ;  &gt; Females ;</t>
  </si>
  <si>
    <t>&gt; 45-64 years ;  &gt;&gt; Family reasons ;  &gt; 20 years or more in last job ;  Persons ;</t>
  </si>
  <si>
    <t>&gt; 45-64 years ;  &gt;&gt; Family reasons ;  &gt; 20 years or more in last job ;  &gt; Males ;</t>
  </si>
  <si>
    <t>&gt; 45-64 years ;  &gt;&gt; Family reasons ;  &gt; 20 years or more in last job ;  &gt; Females ;</t>
  </si>
  <si>
    <t>&gt; 45-64 years ;  &gt;&gt; To start own or new business ;  Persons ;</t>
  </si>
  <si>
    <t>&gt; 45-64 years ;  &gt;&gt; To start own or new business ;  &gt; Males ;</t>
  </si>
  <si>
    <t>&gt; 45-64 years ;  &gt;&gt; To start own or new business ;  &gt; Females ;</t>
  </si>
  <si>
    <t>&gt; 45-64 years ;  &gt;&gt; To start own or new business ;  Less than 1 year in last job ;  Persons ;</t>
  </si>
  <si>
    <t>&gt; 45-64 years ;  &gt;&gt; To start own or new business ;  Less than 1 year in last job ;  &gt; Males ;</t>
  </si>
  <si>
    <t>&gt; 45-64 years ;  &gt;&gt; To start own or new business ;  Less than 1 year in last job ;  &gt; Females ;</t>
  </si>
  <si>
    <t>A125905402C</t>
  </si>
  <si>
    <t>A125872194X</t>
  </si>
  <si>
    <t>A125938722C</t>
  </si>
  <si>
    <t>A125905458R</t>
  </si>
  <si>
    <t>A125871970K</t>
  </si>
  <si>
    <t>A125938498W</t>
  </si>
  <si>
    <t>A125905234C</t>
  </si>
  <si>
    <t>A125872474T</t>
  </si>
  <si>
    <t>A125939002X</t>
  </si>
  <si>
    <t>A125905738J</t>
  </si>
  <si>
    <t>A125872250F</t>
  </si>
  <si>
    <t>A125938778R</t>
  </si>
  <si>
    <t>A125905514W</t>
  </si>
  <si>
    <t>A125872490T</t>
  </si>
  <si>
    <t>A125939018T</t>
  </si>
  <si>
    <t>A125905754J</t>
  </si>
  <si>
    <t>A125872266X</t>
  </si>
  <si>
    <t>A125938794R</t>
  </si>
  <si>
    <t>A125905530W</t>
  </si>
  <si>
    <t>A125871986C</t>
  </si>
  <si>
    <t>A125938514K</t>
  </si>
  <si>
    <t>A125905250C</t>
  </si>
  <si>
    <t>A125872322F</t>
  </si>
  <si>
    <t>A125938850W</t>
  </si>
  <si>
    <t>A125905586J</t>
  </si>
  <si>
    <t>A125872378T</t>
  </si>
  <si>
    <t>A125938906W</t>
  </si>
  <si>
    <t>A125905642R</t>
  </si>
  <si>
    <t>A125872042L</t>
  </si>
  <si>
    <t>A125938570C</t>
  </si>
  <si>
    <t>A125905306C</t>
  </si>
  <si>
    <t>A125872098X</t>
  </si>
  <si>
    <t>A125938626C</t>
  </si>
  <si>
    <t>A125905362W</t>
  </si>
  <si>
    <t>A125872154F</t>
  </si>
  <si>
    <t>A125938682W</t>
  </si>
  <si>
    <t>A125905418W</t>
  </si>
  <si>
    <t>A125871930T</t>
  </si>
  <si>
    <t>A125938458C</t>
  </si>
  <si>
    <t>A125905194W</t>
  </si>
  <si>
    <t>A125872434X</t>
  </si>
  <si>
    <t>A125938962R</t>
  </si>
  <si>
    <t>A125905698A</t>
  </si>
  <si>
    <t>A125872210L</t>
  </si>
  <si>
    <t>A125938738W</t>
  </si>
  <si>
    <t>A125905474R</t>
  </si>
  <si>
    <t>A125872486A</t>
  </si>
  <si>
    <t>A125939014J</t>
  </si>
  <si>
    <t>A125905750X</t>
  </si>
  <si>
    <t>A125872262R</t>
  </si>
  <si>
    <t>A125938790F</t>
  </si>
  <si>
    <t>A125905526F</t>
  </si>
  <si>
    <t>A125871982V</t>
  </si>
  <si>
    <t>A125938510A</t>
  </si>
  <si>
    <t>A125905246L</t>
  </si>
  <si>
    <t>A125872318R</t>
  </si>
  <si>
    <t>A125938846F</t>
  </si>
  <si>
    <t>A125905582X</t>
  </si>
  <si>
    <t>A125872374J</t>
  </si>
  <si>
    <t>A125938902L</t>
  </si>
  <si>
    <t>A125905638X</t>
  </si>
  <si>
    <t>A125872038W</t>
  </si>
  <si>
    <t>A125938566L</t>
  </si>
  <si>
    <t>A125905302V</t>
  </si>
  <si>
    <t>A125872094R</t>
  </si>
  <si>
    <t>A125938622V</t>
  </si>
  <si>
    <t>A125905358F</t>
  </si>
  <si>
    <t>A125872150W</t>
  </si>
  <si>
    <t>A125938678F</t>
  </si>
  <si>
    <t>A125905414L</t>
  </si>
  <si>
    <t>A125871926A</t>
  </si>
  <si>
    <t>A125938454V</t>
  </si>
  <si>
    <t>A125905190L</t>
  </si>
  <si>
    <t>A125872430R</t>
  </si>
  <si>
    <t>A125938958X</t>
  </si>
  <si>
    <t>A125905694T</t>
  </si>
  <si>
    <t>A125872206W</t>
  </si>
  <si>
    <t>A125938734L</t>
  </si>
  <si>
    <t>A125905470F</t>
  </si>
  <si>
    <t>A125872514X</t>
  </si>
  <si>
    <t>A125939042T</t>
  </si>
  <si>
    <t>A125905778A</t>
  </si>
  <si>
    <t>A125872290X</t>
  </si>
  <si>
    <t>A125938818W</t>
  </si>
  <si>
    <t>A125905554R</t>
  </si>
  <si>
    <t>A125872010V</t>
  </si>
  <si>
    <t>A125938538C</t>
  </si>
  <si>
    <t>A125905274W</t>
  </si>
  <si>
    <t>A125872346X</t>
  </si>
  <si>
    <t>A125938874R</t>
  </si>
  <si>
    <t>A125905610W</t>
  </si>
  <si>
    <t>A125872402F</t>
  </si>
  <si>
    <t>A125938930W</t>
  </si>
  <si>
    <t>A125905666J</t>
  </si>
  <si>
    <t>A125872066F</t>
  </si>
  <si>
    <t>A125938594W</t>
  </si>
  <si>
    <t>A125905330C</t>
  </si>
  <si>
    <t>A125872122L</t>
  </si>
  <si>
    <t>A125938650C</t>
  </si>
  <si>
    <t>A125905386R</t>
  </si>
  <si>
    <t>A125872178X</t>
  </si>
  <si>
    <t>A125938706C</t>
  </si>
  <si>
    <t>A125905442W</t>
  </si>
  <si>
    <t>A125871954K</t>
  </si>
  <si>
    <t>A125938482C</t>
  </si>
  <si>
    <t>A125905218C</t>
  </si>
  <si>
    <t>A125872458T</t>
  </si>
  <si>
    <t>A125938986J</t>
  </si>
  <si>
    <t>A125905722R</t>
  </si>
  <si>
    <t>A125872234F</t>
  </si>
  <si>
    <t>A125938762W</t>
  </si>
  <si>
    <t>A125905498J</t>
  </si>
  <si>
    <t>A125872494A</t>
  </si>
  <si>
    <t>A125939022J</t>
  </si>
  <si>
    <t>A125905758T</t>
  </si>
  <si>
    <t>A125872270R</t>
  </si>
  <si>
    <t>A125938798X</t>
  </si>
  <si>
    <t>A125905534F</t>
  </si>
  <si>
    <t>A125871990V</t>
  </si>
  <si>
    <t>A125938518V</t>
  </si>
  <si>
    <t>A125905254L</t>
  </si>
  <si>
    <t>A125872326R</t>
  </si>
  <si>
    <t>A125938854F</t>
  </si>
  <si>
    <t>A125905590X</t>
  </si>
  <si>
    <t>A125872382J</t>
  </si>
  <si>
    <t>A125938910L</t>
  </si>
  <si>
    <t>A125905646X</t>
  </si>
  <si>
    <t>A125872046W</t>
  </si>
  <si>
    <t>A125938574L</t>
  </si>
  <si>
    <t>A125905310V</t>
  </si>
  <si>
    <t>A125872102C</t>
  </si>
  <si>
    <t>A125938630V</t>
  </si>
  <si>
    <t>A125905366F</t>
  </si>
  <si>
    <t>A125872158R</t>
  </si>
  <si>
    <t>A125938686F</t>
  </si>
  <si>
    <t>A125905422L</t>
  </si>
  <si>
    <t>A125871934A</t>
  </si>
  <si>
    <t>A125938462V</t>
  </si>
  <si>
    <t>A125905198F</t>
  </si>
  <si>
    <t>A125872438J</t>
  </si>
  <si>
    <t>A125938966X</t>
  </si>
  <si>
    <t>A125905702F</t>
  </si>
  <si>
    <t>A125872214W</t>
  </si>
  <si>
    <t>A125938742L</t>
  </si>
  <si>
    <t>A125905478X</t>
  </si>
  <si>
    <t>A125872518J</t>
  </si>
  <si>
    <t>A125939046A</t>
  </si>
  <si>
    <t>A125905782T</t>
  </si>
  <si>
    <t>A125872294J</t>
  </si>
  <si>
    <t>A125938822L</t>
  </si>
  <si>
    <t>A125905558X</t>
  </si>
  <si>
    <t>A125872014C</t>
  </si>
  <si>
    <t>A125938542V</t>
  </si>
  <si>
    <t>A125905278F</t>
  </si>
  <si>
    <t>A125872350R</t>
  </si>
  <si>
    <t>A125938878X</t>
  </si>
  <si>
    <t>A125905614F</t>
  </si>
  <si>
    <t>A125872406R</t>
  </si>
  <si>
    <t>A125938934F</t>
  </si>
  <si>
    <t>A125905670X</t>
  </si>
  <si>
    <t>A125872070W</t>
  </si>
  <si>
    <t>A125938598F</t>
  </si>
  <si>
    <t>A125905334L</t>
  </si>
  <si>
    <t>A125872126W</t>
  </si>
  <si>
    <t>A125938654L</t>
  </si>
  <si>
    <t>A125905390F</t>
  </si>
  <si>
    <t>A125872182R</t>
  </si>
  <si>
    <t>A125938710V</t>
  </si>
  <si>
    <t>A125905446F</t>
  </si>
  <si>
    <t>A125871958V</t>
  </si>
  <si>
    <t>A125938486L</t>
  </si>
  <si>
    <t>A125905222V</t>
  </si>
  <si>
    <t>A125872462J</t>
  </si>
  <si>
    <t>A125938990X</t>
  </si>
  <si>
    <t>A125905726X</t>
  </si>
  <si>
    <t>A125872238R</t>
  </si>
  <si>
    <t>A125938766F</t>
  </si>
  <si>
    <t>A125905502L</t>
  </si>
  <si>
    <t>A125872522X</t>
  </si>
  <si>
    <t>A125939050T</t>
  </si>
  <si>
    <t>A125905786A</t>
  </si>
  <si>
    <t>A125872298T</t>
  </si>
  <si>
    <t>A125938826W</t>
  </si>
  <si>
    <t>A125905562R</t>
  </si>
  <si>
    <t>A125872018L</t>
  </si>
  <si>
    <t>A125938546C</t>
  </si>
  <si>
    <t>A125905282W</t>
  </si>
  <si>
    <t>A125872354X</t>
  </si>
  <si>
    <t>A125938882R</t>
  </si>
  <si>
    <t>A125905618R</t>
  </si>
  <si>
    <t>A125872410F</t>
  </si>
  <si>
    <t>A125938938R</t>
  </si>
  <si>
    <t>A125905674J</t>
  </si>
  <si>
    <t>A125872074F</t>
  </si>
  <si>
    <t>A125938602K</t>
  </si>
  <si>
    <t>A125905338W</t>
  </si>
  <si>
    <t>A125872130L</t>
  </si>
  <si>
    <t>A125938658W</t>
  </si>
  <si>
    <t>A125905394R</t>
  </si>
  <si>
    <t>A125872186X</t>
  </si>
  <si>
    <t>A125938714C</t>
  </si>
  <si>
    <t>A125905450W</t>
  </si>
  <si>
    <t>A125871962K</t>
  </si>
  <si>
    <t>A125938490C</t>
  </si>
  <si>
    <t>A125905226C</t>
  </si>
  <si>
    <t>A125872466T</t>
  </si>
  <si>
    <t>A125938994J</t>
  </si>
  <si>
    <t>A125905730R</t>
  </si>
  <si>
    <t>A125872242F</t>
  </si>
  <si>
    <t>A125938770W</t>
  </si>
  <si>
    <t>A125905506W</t>
  </si>
  <si>
    <t>A125872498K</t>
  </si>
  <si>
    <t>A125939026T</t>
  </si>
  <si>
    <t>A125905762J</t>
  </si>
  <si>
    <t>A125872274X</t>
  </si>
  <si>
    <t>A125938802C</t>
  </si>
  <si>
    <t>A125905538R</t>
  </si>
  <si>
    <t>A125871994C</t>
  </si>
  <si>
    <t>A125938522K</t>
  </si>
  <si>
    <t>A125905258W</t>
  </si>
  <si>
    <t>A125872330F</t>
  </si>
  <si>
    <t>A125938858R</t>
  </si>
  <si>
    <t>A125905594J</t>
  </si>
  <si>
    <t>A125872386T</t>
  </si>
  <si>
    <t>A125938914W</t>
  </si>
  <si>
    <t>A125905650R</t>
  </si>
  <si>
    <t>A125872050L</t>
  </si>
  <si>
    <t>A125938578W</t>
  </si>
  <si>
    <t>A125905314C</t>
  </si>
  <si>
    <t>A125872106L</t>
  </si>
  <si>
    <t>A125938634C</t>
  </si>
  <si>
    <t>A125905370W</t>
  </si>
  <si>
    <t>A125872162F</t>
  </si>
  <si>
    <t>A125938690W</t>
  </si>
  <si>
    <t>A125905426W</t>
  </si>
  <si>
    <t>A125871938K</t>
  </si>
  <si>
    <t>A125938466C</t>
  </si>
  <si>
    <t>A125905202K</t>
  </si>
  <si>
    <t>A125872442X</t>
  </si>
  <si>
    <t>A125938970R</t>
  </si>
  <si>
    <t>A125905706R</t>
  </si>
  <si>
    <t>A125872218F</t>
  </si>
  <si>
    <t>A125938746W</t>
  </si>
  <si>
    <t>A125905482R</t>
  </si>
  <si>
    <t>A125872502R</t>
  </si>
  <si>
    <t>A125939030J</t>
  </si>
  <si>
    <t>A125905766T</t>
  </si>
  <si>
    <t>A125872278J</t>
  </si>
  <si>
    <t>A125938806L</t>
  </si>
  <si>
    <t>A125905542F</t>
  </si>
  <si>
    <t>&gt; 45-64 years ;  &gt;&gt; To start own or new business ;  &gt; Less than 3 months in last job ;  Persons ;</t>
  </si>
  <si>
    <t>&gt; 45-64 years ;  &gt;&gt; To start own or new business ;  &gt; Less than 3 months in last job ;  &gt; Males ;</t>
  </si>
  <si>
    <t>&gt; 45-64 years ;  &gt;&gt; To start own or new business ;  &gt; Less than 3 months in last job ;  &gt; Females ;</t>
  </si>
  <si>
    <t>&gt; 45-64 years ;  &gt;&gt; To start own or new business ;  &gt; 3-6 months in last job ;  Persons ;</t>
  </si>
  <si>
    <t>&gt; 45-64 years ;  &gt;&gt; To start own or new business ;  &gt; 3-6 months in last job ;  &gt; Males ;</t>
  </si>
  <si>
    <t>&gt; 45-64 years ;  &gt;&gt; To start own or new business ;  &gt; 3-6 months in last job ;  &gt; Females ;</t>
  </si>
  <si>
    <t>&gt; 45-64 years ;  &gt;&gt; To start own or new business ;  &gt; 6-12 months in last job ;  Persons ;</t>
  </si>
  <si>
    <t>&gt; 45-64 years ;  &gt;&gt; To start own or new business ;  &gt; 6-12 months in last job ;  &gt; Males ;</t>
  </si>
  <si>
    <t>&gt; 45-64 years ;  &gt;&gt; To start own or new business ;  &gt; 6-12 months in last job ;  &gt; Females ;</t>
  </si>
  <si>
    <t>&gt; 45-64 years ;  &gt;&gt; To start own or new business ;  1 year or more in last job ;  Persons ;</t>
  </si>
  <si>
    <t>&gt; 45-64 years ;  &gt;&gt; To start own or new business ;  1 year or more in last job ;  &gt; Males ;</t>
  </si>
  <si>
    <t>&gt; 45-64 years ;  &gt;&gt; To start own or new business ;  1 year or more in last job ;  &gt; Females ;</t>
  </si>
  <si>
    <t>&gt; 45-64 years ;  &gt;&gt; To start own or new business ;  &gt; 1-2 years in last job ;  Persons ;</t>
  </si>
  <si>
    <t>&gt; 45-64 years ;  &gt;&gt; To start own or new business ;  &gt; 1-2 years in last job ;  &gt; Males ;</t>
  </si>
  <si>
    <t>&gt; 45-64 years ;  &gt;&gt; To start own or new business ;  &gt; 1-2 years in last job ;  &gt; Females ;</t>
  </si>
  <si>
    <t>&gt; 45-64 years ;  &gt;&gt; To start own or new business ;  &gt; 3-4 years in last job ;  Persons ;</t>
  </si>
  <si>
    <t>&gt; 45-64 years ;  &gt;&gt; To start own or new business ;  &gt; 3-4 years in last job ;  &gt; Males ;</t>
  </si>
  <si>
    <t>&gt; 45-64 years ;  &gt;&gt; To start own or new business ;  &gt; 3-4 years in last job ;  &gt; Females ;</t>
  </si>
  <si>
    <t>&gt; 45-64 years ;  &gt;&gt; To start own or new business ;  &gt; 5-9 years in last job ;  Persons ;</t>
  </si>
  <si>
    <t>&gt; 45-64 years ;  &gt;&gt; To start own or new business ;  &gt; 5-9 years in last job ;  &gt; Males ;</t>
  </si>
  <si>
    <t>&gt; 45-64 years ;  &gt;&gt; To start own or new business ;  &gt; 5-9 years in last job ;  &gt; Females ;</t>
  </si>
  <si>
    <t>&gt; 45-64 years ;  &gt;&gt; To start own or new business ;  &gt; 10-19 years in last job ;  Persons ;</t>
  </si>
  <si>
    <t>&gt; 45-64 years ;  &gt;&gt; To start own or new business ;  &gt; 10-19 years in last job ;  &gt; Males ;</t>
  </si>
  <si>
    <t>&gt; 45-64 years ;  &gt;&gt; To start own or new business ;  &gt; 10-19 years in last job ;  &gt; Females ;</t>
  </si>
  <si>
    <t>&gt; 45-64 years ;  &gt;&gt; To start own or new business ;  &gt; 20 years or more in last job ;  Persons ;</t>
  </si>
  <si>
    <t>&gt; 45-64 years ;  &gt;&gt; To start own or new business ;  &gt; 20 years or more in last job ;  &gt; Males ;</t>
  </si>
  <si>
    <t>&gt; 45-64 years ;  &gt;&gt; To start own or new business ;  &gt; 20 years or more in last job ;  &gt; Females ;</t>
  </si>
  <si>
    <t>&gt; 45-64 years ;  &gt; Left or lost job for other reasons ;  Persons ;</t>
  </si>
  <si>
    <t>&gt; 45-64 years ;  &gt; Left or lost job for other reasons ;  &gt; Males ;</t>
  </si>
  <si>
    <t>&gt; 45-64 years ;  &gt; Left or lost job for other reasons ;  &gt; Females ;</t>
  </si>
  <si>
    <t>&gt; 45-64 years ;  &gt; Left or lost job for other reasons ;  Less than 1 year in last job ;  Persons ;</t>
  </si>
  <si>
    <t>&gt; 45-64 years ;  &gt; Left or lost job for other reasons ;  Less than 1 year in last job ;  &gt; Males ;</t>
  </si>
  <si>
    <t>&gt; 45-64 years ;  &gt; Left or lost job for other reasons ;  Less than 1 year in last job ;  &gt; Females ;</t>
  </si>
  <si>
    <t>&gt; 45-64 years ;  &gt; Left or lost job for other reasons ;  &gt; Less than 3 months in last job ;  Persons ;</t>
  </si>
  <si>
    <t>&gt; 45-64 years ;  &gt; Left or lost job for other reasons ;  &gt; Less than 3 months in last job ;  &gt; Males ;</t>
  </si>
  <si>
    <t>&gt; 45-64 years ;  &gt; Left or lost job for other reasons ;  &gt; Less than 3 months in last job ;  &gt; Females ;</t>
  </si>
  <si>
    <t>&gt; 45-64 years ;  &gt; Left or lost job for other reasons ;  &gt; 3-6 months in last job ;  Persons ;</t>
  </si>
  <si>
    <t>&gt; 45-64 years ;  &gt; Left or lost job for other reasons ;  &gt; 3-6 months in last job ;  &gt; Males ;</t>
  </si>
  <si>
    <t>&gt; 45-64 years ;  &gt; Left or lost job for other reasons ;  &gt; 3-6 months in last job ;  &gt; Females ;</t>
  </si>
  <si>
    <t>&gt; 45-64 years ;  &gt; Left or lost job for other reasons ;  &gt; 6-12 months in last job ;  Persons ;</t>
  </si>
  <si>
    <t>&gt; 45-64 years ;  &gt; Left or lost job for other reasons ;  &gt; 6-12 months in last job ;  &gt; Males ;</t>
  </si>
  <si>
    <t>&gt; 45-64 years ;  &gt; Left or lost job for other reasons ;  &gt; 6-12 months in last job ;  &gt; Females ;</t>
  </si>
  <si>
    <t>&gt; 45-64 years ;  &gt; Left or lost job for other reasons ;  1 year or more in last job ;  Persons ;</t>
  </si>
  <si>
    <t>&gt; 45-64 years ;  &gt; Left or lost job for other reasons ;  1 year or more in last job ;  &gt; Males ;</t>
  </si>
  <si>
    <t>&gt; 45-64 years ;  &gt; Left or lost job for other reasons ;  1 year or more in last job ;  &gt; Females ;</t>
  </si>
  <si>
    <t>&gt; 45-64 years ;  &gt; Left or lost job for other reasons ;  &gt; 1-2 years in last job ;  Persons ;</t>
  </si>
  <si>
    <t>&gt; 45-64 years ;  &gt; Left or lost job for other reasons ;  &gt; 1-2 years in last job ;  &gt; Males ;</t>
  </si>
  <si>
    <t>&gt; 45-64 years ;  &gt; Left or lost job for other reasons ;  &gt; 1-2 years in last job ;  &gt; Females ;</t>
  </si>
  <si>
    <t>&gt; 45-64 years ;  &gt; Left or lost job for other reasons ;  &gt; 3-4 years in last job ;  Persons ;</t>
  </si>
  <si>
    <t>&gt; 45-64 years ;  &gt; Left or lost job for other reasons ;  &gt; 3-4 years in last job ;  &gt; Males ;</t>
  </si>
  <si>
    <t>&gt; 45-64 years ;  &gt; Left or lost job for other reasons ;  &gt; 3-4 years in last job ;  &gt; Females ;</t>
  </si>
  <si>
    <t>&gt; 45-64 years ;  &gt; Left or lost job for other reasons ;  &gt; 5-9 years in last job ;  Persons ;</t>
  </si>
  <si>
    <t>&gt; 45-64 years ;  &gt; Left or lost job for other reasons ;  &gt; 5-9 years in last job ;  &gt; Males ;</t>
  </si>
  <si>
    <t>&gt; 45-64 years ;  &gt; Left or lost job for other reasons ;  &gt; 5-9 years in last job ;  &gt; Females ;</t>
  </si>
  <si>
    <t>&gt; 45-64 years ;  &gt; Left or lost job for other reasons ;  &gt; 10-19 years in last job ;  Persons ;</t>
  </si>
  <si>
    <t>&gt; 45-64 years ;  &gt; Left or lost job for other reasons ;  &gt; 10-19 years in last job ;  &gt; Males ;</t>
  </si>
  <si>
    <t>&gt; 45-64 years ;  &gt; Left or lost job for other reasons ;  &gt; 10-19 years in last job ;  &gt; Females ;</t>
  </si>
  <si>
    <t>&gt; 45-64 years ;  &gt; Left or lost job for other reasons ;  &gt; 20 years or more in last job ;  Persons ;</t>
  </si>
  <si>
    <t>&gt; 45-64 years ;  &gt; Left or lost job for other reasons ;  &gt; 20 years or more in last job ;  &gt; Males ;</t>
  </si>
  <si>
    <t>&gt; 45-64 years ;  &gt; Left or lost job for other reasons ;  &gt; 20 years or more in last job ;  &gt; Females ;</t>
  </si>
  <si>
    <t>65 years and over ;  Left or lost a job last year ;  Persons ;</t>
  </si>
  <si>
    <t>65 years and over ;  Left or lost a job last year ;  &gt; Males ;</t>
  </si>
  <si>
    <t>65 years and over ;  Left or lost a job last year ;  &gt; Females ;</t>
  </si>
  <si>
    <t>65 years and over ;  Left or lost a job last year ;  Less than 1 year in last job ;  Persons ;</t>
  </si>
  <si>
    <t>65 years and over ;  Left or lost a job last year ;  Less than 1 year in last job ;  &gt; Males ;</t>
  </si>
  <si>
    <t>65 years and over ;  Left or lost a job last year ;  Less than 1 year in last job ;  &gt; Females ;</t>
  </si>
  <si>
    <t>65 years and over ;  Left or lost a job last year ;  &gt; Less than 3 months in last job ;  Persons ;</t>
  </si>
  <si>
    <t>65 years and over ;  Left or lost a job last year ;  &gt; Less than 3 months in last job ;  &gt; Males ;</t>
  </si>
  <si>
    <t>65 years and over ;  Left or lost a job last year ;  &gt; Less than 3 months in last job ;  &gt; Females ;</t>
  </si>
  <si>
    <t>65 years and over ;  Left or lost a job last year ;  &gt; 3-6 months in last job ;  Persons ;</t>
  </si>
  <si>
    <t>65 years and over ;  Left or lost a job last year ;  &gt; 3-6 months in last job ;  &gt; Males ;</t>
  </si>
  <si>
    <t>65 years and over ;  Left or lost a job last year ;  &gt; 3-6 months in last job ;  &gt; Females ;</t>
  </si>
  <si>
    <t>65 years and over ;  Left or lost a job last year ;  &gt; 6-12 months in last job ;  Persons ;</t>
  </si>
  <si>
    <t>65 years and over ;  Left or lost a job last year ;  &gt; 6-12 months in last job ;  &gt; Males ;</t>
  </si>
  <si>
    <t>65 years and over ;  Left or lost a job last year ;  &gt; 6-12 months in last job ;  &gt; Females ;</t>
  </si>
  <si>
    <t>65 years and over ;  Left or lost a job last year ;  1 year or more in last job ;  Persons ;</t>
  </si>
  <si>
    <t>65 years and over ;  Left or lost a job last year ;  1 year or more in last job ;  &gt; Males ;</t>
  </si>
  <si>
    <t>65 years and over ;  Left or lost a job last year ;  1 year or more in last job ;  &gt; Females ;</t>
  </si>
  <si>
    <t>65 years and over ;  Left or lost a job last year ;  &gt; 1-2 years in last job ;  Persons ;</t>
  </si>
  <si>
    <t>65 years and over ;  Left or lost a job last year ;  &gt; 1-2 years in last job ;  &gt; Males ;</t>
  </si>
  <si>
    <t>65 years and over ;  Left or lost a job last year ;  &gt; 1-2 years in last job ;  &gt; Females ;</t>
  </si>
  <si>
    <t>65 years and over ;  Left or lost a job last year ;  &gt; 3-4 years in last job ;  Persons ;</t>
  </si>
  <si>
    <t>65 years and over ;  Left or lost a job last year ;  &gt; 3-4 years in last job ;  &gt; Males ;</t>
  </si>
  <si>
    <t>65 years and over ;  Left or lost a job last year ;  &gt; 3-4 years in last job ;  &gt; Females ;</t>
  </si>
  <si>
    <t>65 years and over ;  Left or lost a job last year ;  &gt; 5-9 years in last job ;  Persons ;</t>
  </si>
  <si>
    <t>65 years and over ;  Left or lost a job last year ;  &gt; 5-9 years in last job ;  &gt; Males ;</t>
  </si>
  <si>
    <t>65 years and over ;  Left or lost a job last year ;  &gt; 5-9 years in last job ;  &gt; Females ;</t>
  </si>
  <si>
    <t>65 years and over ;  Left or lost a job last year ;  &gt; 10-19 years in last job ;  Persons ;</t>
  </si>
  <si>
    <t>65 years and over ;  Left or lost a job last year ;  &gt; 10-19 years in last job ;  &gt; Males ;</t>
  </si>
  <si>
    <t>65 years and over ;  Left or lost a job last year ;  &gt; 10-19 years in last job ;  &gt; Females ;</t>
  </si>
  <si>
    <t>65 years and over ;  Left or lost a job last year ;  &gt; 20 years or more in last job ;  Persons ;</t>
  </si>
  <si>
    <t>65 years and over ;  Left or lost a job last year ;  &gt; 20 years or more in last job ;  &gt; Males ;</t>
  </si>
  <si>
    <t>65 years and over ;  Left or lost a job last year ;  &gt; 20 years or more in last job ;  &gt; Females ;</t>
  </si>
  <si>
    <t>65 years and over ;  &gt; Involuntary reasons (lost job) ;  Persons ;</t>
  </si>
  <si>
    <t>65 years and over ;  &gt; Involuntary reasons (lost job) ;  &gt; Males ;</t>
  </si>
  <si>
    <t>65 years and over ;  &gt; Involuntary reasons (lost job) ;  &gt; Females ;</t>
  </si>
  <si>
    <t>65 years and over ;  &gt; Involuntary reasons (lost job) ;  Less than 1 year in last job ;  Persons ;</t>
  </si>
  <si>
    <t>65 years and over ;  &gt; Involuntary reasons (lost job) ;  Less than 1 year in last job ;  &gt; Males ;</t>
  </si>
  <si>
    <t>65 years and over ;  &gt; Involuntary reasons (lost job) ;  Less than 1 year in last job ;  &gt; Females ;</t>
  </si>
  <si>
    <t>65 years and over ;  &gt; Involuntary reasons (lost job) ;  &gt; Less than 3 months in last job ;  Persons ;</t>
  </si>
  <si>
    <t>65 years and over ;  &gt; Involuntary reasons (lost job) ;  &gt; Less than 3 months in last job ;  &gt; Males ;</t>
  </si>
  <si>
    <t>65 years and over ;  &gt; Involuntary reasons (lost job) ;  &gt; Less than 3 months in last job ;  &gt; Females ;</t>
  </si>
  <si>
    <t>65 years and over ;  &gt; Involuntary reasons (lost job) ;  &gt; 3-6 months in last job ;  Persons ;</t>
  </si>
  <si>
    <t>65 years and over ;  &gt; Involuntary reasons (lost job) ;  &gt; 3-6 months in last job ;  &gt; Males ;</t>
  </si>
  <si>
    <t>65 years and over ;  &gt; Involuntary reasons (lost job) ;  &gt; 3-6 months in last job ;  &gt; Females ;</t>
  </si>
  <si>
    <t>65 years and over ;  &gt; Involuntary reasons (lost job) ;  &gt; 6-12 months in last job ;  Persons ;</t>
  </si>
  <si>
    <t>65 years and over ;  &gt; Involuntary reasons (lost job) ;  &gt; 6-12 months in last job ;  &gt; Males ;</t>
  </si>
  <si>
    <t>65 years and over ;  &gt; Involuntary reasons (lost job) ;  &gt; 6-12 months in last job ;  &gt; Females ;</t>
  </si>
  <si>
    <t>65 years and over ;  &gt; Involuntary reasons (lost job) ;  1 year or more in last job ;  Persons ;</t>
  </si>
  <si>
    <t>65 years and over ;  &gt; Involuntary reasons (lost job) ;  1 year or more in last job ;  &gt; Males ;</t>
  </si>
  <si>
    <t>65 years and over ;  &gt; Involuntary reasons (lost job) ;  1 year or more in last job ;  &gt; Females ;</t>
  </si>
  <si>
    <t>65 years and over ;  &gt; Involuntary reasons (lost job) ;  &gt; 1-2 years in last job ;  Persons ;</t>
  </si>
  <si>
    <t>65 years and over ;  &gt; Involuntary reasons (lost job) ;  &gt; 1-2 years in last job ;  &gt; Males ;</t>
  </si>
  <si>
    <t>65 years and over ;  &gt; Involuntary reasons (lost job) ;  &gt; 1-2 years in last job ;  &gt; Females ;</t>
  </si>
  <si>
    <t>65 years and over ;  &gt; Involuntary reasons (lost job) ;  &gt; 3-4 years in last job ;  Persons ;</t>
  </si>
  <si>
    <t>65 years and over ;  &gt; Involuntary reasons (lost job) ;  &gt; 3-4 years in last job ;  &gt; Males ;</t>
  </si>
  <si>
    <t>65 years and over ;  &gt; Involuntary reasons (lost job) ;  &gt; 3-4 years in last job ;  &gt; Females ;</t>
  </si>
  <si>
    <t>65 years and over ;  &gt; Involuntary reasons (lost job) ;  &gt; 5-9 years in last job ;  Persons ;</t>
  </si>
  <si>
    <t>65 years and over ;  &gt; Involuntary reasons (lost job) ;  &gt; 5-9 years in last job ;  &gt; Males ;</t>
  </si>
  <si>
    <t>65 years and over ;  &gt; Involuntary reasons (lost job) ;  &gt; 5-9 years in last job ;  &gt; Females ;</t>
  </si>
  <si>
    <t>65 years and over ;  &gt; Involuntary reasons (lost job) ;  &gt; 10-19 years in last job ;  Persons ;</t>
  </si>
  <si>
    <t>65 years and over ;  &gt; Involuntary reasons (lost job) ;  &gt; 10-19 years in last job ;  &gt; Males ;</t>
  </si>
  <si>
    <t>65 years and over ;  &gt; Involuntary reasons (lost job) ;  &gt; 10-19 years in last job ;  &gt; Females ;</t>
  </si>
  <si>
    <t>65 years and over ;  &gt; Involuntary reasons (lost job) ;  &gt; 20 years or more in last job ;  Persons ;</t>
  </si>
  <si>
    <t>65 years and over ;  &gt; Involuntary reasons (lost job) ;  &gt; 20 years or more in last job ;  &gt; Males ;</t>
  </si>
  <si>
    <t>65 years and over ;  &gt; Involuntary reasons (lost job) ;  &gt; 20 years or more in last job ;  &gt; Females ;</t>
  </si>
  <si>
    <t>65 years and over ;  &gt;&gt; Retrenched ;  Persons ;</t>
  </si>
  <si>
    <t>65 years and over ;  &gt;&gt; Retrenched ;  &gt; Males ;</t>
  </si>
  <si>
    <t>65 years and over ;  &gt;&gt; Retrenched ;  &gt; Females ;</t>
  </si>
  <si>
    <t>65 years and over ;  &gt;&gt; Retrenched ;  Less than 1 year in last job ;  Persons ;</t>
  </si>
  <si>
    <t>65 years and over ;  &gt;&gt; Retrenched ;  Less than 1 year in last job ;  &gt; Males ;</t>
  </si>
  <si>
    <t>65 years and over ;  &gt;&gt; Retrenched ;  Less than 1 year in last job ;  &gt; Females ;</t>
  </si>
  <si>
    <t>65 years and over ;  &gt;&gt; Retrenched ;  &gt; Less than 3 months in last job ;  Persons ;</t>
  </si>
  <si>
    <t>65 years and over ;  &gt;&gt; Retrenched ;  &gt; Less than 3 months in last job ;  &gt; Males ;</t>
  </si>
  <si>
    <t>65 years and over ;  &gt;&gt; Retrenched ;  &gt; Less than 3 months in last job ;  &gt; Females ;</t>
  </si>
  <si>
    <t>65 years and over ;  &gt;&gt; Retrenched ;  &gt; 3-6 months in last job ;  Persons ;</t>
  </si>
  <si>
    <t>65 years and over ;  &gt;&gt; Retrenched ;  &gt; 3-6 months in last job ;  &gt; Males ;</t>
  </si>
  <si>
    <t>65 years and over ;  &gt;&gt; Retrenched ;  &gt; 3-6 months in last job ;  &gt; Females ;</t>
  </si>
  <si>
    <t>65 years and over ;  &gt;&gt; Retrenched ;  &gt; 6-12 months in last job ;  Persons ;</t>
  </si>
  <si>
    <t>65 years and over ;  &gt;&gt; Retrenched ;  &gt; 6-12 months in last job ;  &gt; Males ;</t>
  </si>
  <si>
    <t>65 years and over ;  &gt;&gt; Retrenched ;  &gt; 6-12 months in last job ;  &gt; Females ;</t>
  </si>
  <si>
    <t>65 years and over ;  &gt;&gt; Retrenched ;  1 year or more in last job ;  Persons ;</t>
  </si>
  <si>
    <t>65 years and over ;  &gt;&gt; Retrenched ;  1 year or more in last job ;  &gt; Males ;</t>
  </si>
  <si>
    <t>65 years and over ;  &gt;&gt; Retrenched ;  1 year or more in last job ;  &gt; Females ;</t>
  </si>
  <si>
    <t>65 years and over ;  &gt;&gt; Retrenched ;  &gt; 1-2 years in last job ;  Persons ;</t>
  </si>
  <si>
    <t>65 years and over ;  &gt;&gt; Retrenched ;  &gt; 1-2 years in last job ;  &gt; Males ;</t>
  </si>
  <si>
    <t>65 years and over ;  &gt;&gt; Retrenched ;  &gt; 1-2 years in last job ;  &gt; Females ;</t>
  </si>
  <si>
    <t>65 years and over ;  &gt;&gt; Retrenched ;  &gt; 3-4 years in last job ;  Persons ;</t>
  </si>
  <si>
    <t>65 years and over ;  &gt;&gt; Retrenched ;  &gt; 3-4 years in last job ;  &gt; Males ;</t>
  </si>
  <si>
    <t>65 years and over ;  &gt;&gt; Retrenched ;  &gt; 3-4 years in last job ;  &gt; Females ;</t>
  </si>
  <si>
    <t>65 years and over ;  &gt;&gt; Retrenched ;  &gt; 5-9 years in last job ;  Persons ;</t>
  </si>
  <si>
    <t>65 years and over ;  &gt;&gt; Retrenched ;  &gt; 5-9 years in last job ;  &gt; Males ;</t>
  </si>
  <si>
    <t>65 years and over ;  &gt;&gt; Retrenched ;  &gt; 5-9 years in last job ;  &gt; Females ;</t>
  </si>
  <si>
    <t>65 years and over ;  &gt;&gt; Retrenched ;  &gt; 10-19 years in last job ;  Persons ;</t>
  </si>
  <si>
    <t>65 years and over ;  &gt;&gt; Retrenched ;  &gt; 10-19 years in last job ;  &gt; Males ;</t>
  </si>
  <si>
    <t>65 years and over ;  &gt;&gt; Retrenched ;  &gt; 10-19 years in last job ;  &gt; Females ;</t>
  </si>
  <si>
    <t>65 years and over ;  &gt;&gt; Retrenched ;  &gt; 20 years or more in last job ;  Persons ;</t>
  </si>
  <si>
    <t>65 years and over ;  &gt;&gt; Retrenched ;  &gt; 20 years or more in last job ;  &gt; Males ;</t>
  </si>
  <si>
    <t>65 years and over ;  &gt;&gt; Retrenched ;  &gt; 20 years or more in last job ;  &gt; Females ;</t>
  </si>
  <si>
    <t>65 years and over ;  &gt;&gt; Dismissed ;  Persons ;</t>
  </si>
  <si>
    <t>65 years and over ;  &gt;&gt; Dismissed ;  &gt; Males ;</t>
  </si>
  <si>
    <t>65 years and over ;  &gt;&gt; Dismissed ;  &gt; Females ;</t>
  </si>
  <si>
    <t>65 years and over ;  &gt;&gt; Dismissed ;  Less than 1 year in last job ;  Persons ;</t>
  </si>
  <si>
    <t>65 years and over ;  &gt;&gt; Dismissed ;  Less than 1 year in last job ;  &gt; Males ;</t>
  </si>
  <si>
    <t>65 years and over ;  &gt;&gt; Dismissed ;  Less than 1 year in last job ;  &gt; Females ;</t>
  </si>
  <si>
    <t>65 years and over ;  &gt;&gt; Dismissed ;  &gt; Less than 3 months in last job ;  Persons ;</t>
  </si>
  <si>
    <t>65 years and over ;  &gt;&gt; Dismissed ;  &gt; Less than 3 months in last job ;  &gt; Males ;</t>
  </si>
  <si>
    <t>65 years and over ;  &gt;&gt; Dismissed ;  &gt; Less than 3 months in last job ;  &gt; Females ;</t>
  </si>
  <si>
    <t>65 years and over ;  &gt;&gt; Dismissed ;  &gt; 3-6 months in last job ;  Persons ;</t>
  </si>
  <si>
    <t>65 years and over ;  &gt;&gt; Dismissed ;  &gt; 3-6 months in last job ;  &gt; Males ;</t>
  </si>
  <si>
    <t>65 years and over ;  &gt;&gt; Dismissed ;  &gt; 3-6 months in last job ;  &gt; Females ;</t>
  </si>
  <si>
    <t>65 years and over ;  &gt;&gt; Dismissed ;  &gt; 6-12 months in last job ;  Persons ;</t>
  </si>
  <si>
    <t>65 years and over ;  &gt;&gt; Dismissed ;  &gt; 6-12 months in last job ;  &gt; Males ;</t>
  </si>
  <si>
    <t>65 years and over ;  &gt;&gt; Dismissed ;  &gt; 6-12 months in last job ;  &gt; Females ;</t>
  </si>
  <si>
    <t>65 years and over ;  &gt;&gt; Dismissed ;  1 year or more in last job ;  Persons ;</t>
  </si>
  <si>
    <t>65 years and over ;  &gt;&gt; Dismissed ;  1 year or more in last job ;  &gt; Males ;</t>
  </si>
  <si>
    <t>65 years and over ;  &gt;&gt; Dismissed ;  1 year or more in last job ;  &gt; Females ;</t>
  </si>
  <si>
    <t>65 years and over ;  &gt;&gt; Dismissed ;  &gt; 1-2 years in last job ;  Persons ;</t>
  </si>
  <si>
    <t>65 years and over ;  &gt;&gt; Dismissed ;  &gt; 1-2 years in last job ;  &gt; Males ;</t>
  </si>
  <si>
    <t>65 years and over ;  &gt;&gt; Dismissed ;  &gt; 1-2 years in last job ;  &gt; Females ;</t>
  </si>
  <si>
    <t>65 years and over ;  &gt;&gt; Dismissed ;  &gt; 3-4 years in last job ;  Persons ;</t>
  </si>
  <si>
    <t>65 years and over ;  &gt;&gt; Dismissed ;  &gt; 3-4 years in last job ;  &gt; Males ;</t>
  </si>
  <si>
    <t>65 years and over ;  &gt;&gt; Dismissed ;  &gt; 3-4 years in last job ;  &gt; Females ;</t>
  </si>
  <si>
    <t>65 years and over ;  &gt;&gt; Dismissed ;  &gt; 5-9 years in last job ;  Persons ;</t>
  </si>
  <si>
    <t>65 years and over ;  &gt;&gt; Dismissed ;  &gt; 5-9 years in last job ;  &gt; Males ;</t>
  </si>
  <si>
    <t>65 years and over ;  &gt;&gt; Dismissed ;  &gt; 5-9 years in last job ;  &gt; Females ;</t>
  </si>
  <si>
    <t>65 years and over ;  &gt;&gt; Dismissed ;  &gt; 10-19 years in last job ;  Persons ;</t>
  </si>
  <si>
    <t>65 years and over ;  &gt;&gt; Dismissed ;  &gt; 10-19 years in last job ;  &gt; Males ;</t>
  </si>
  <si>
    <t>65 years and over ;  &gt;&gt; Dismissed ;  &gt; 10-19 years in last job ;  &gt; Females ;</t>
  </si>
  <si>
    <t>65 years and over ;  &gt;&gt; Dismissed ;  &gt; 20 years or more in last job ;  Persons ;</t>
  </si>
  <si>
    <t>65 years and over ;  &gt;&gt; Dismissed ;  &gt; 20 years or more in last job ;  &gt; Males ;</t>
  </si>
  <si>
    <t>65 years and over ;  &gt;&gt; Dismissed ;  &gt; 20 years or more in last job ;  &gt; Females ;</t>
  </si>
  <si>
    <t>65 years and over ;  &gt;&gt; Job ended, was temporary or seasonal ;  Persons ;</t>
  </si>
  <si>
    <t>65 years and over ;  &gt;&gt; Job ended, was temporary or seasonal ;  &gt; Males ;</t>
  </si>
  <si>
    <t>65 years and over ;  &gt;&gt; Job ended, was temporary or seasonal ;  &gt; Females ;</t>
  </si>
  <si>
    <t>65 years and over ;  &gt;&gt; Job ended, was temporary or seasonal ;  Less than 1 year in last job ;  Persons ;</t>
  </si>
  <si>
    <t>65 years and over ;  &gt;&gt; Job ended, was temporary or seasonal ;  Less than 1 year in last job ;  &gt; Males ;</t>
  </si>
  <si>
    <t>65 years and over ;  &gt;&gt; Job ended, was temporary or seasonal ;  Less than 1 year in last job ;  &gt; Females ;</t>
  </si>
  <si>
    <t>65 years and over ;  &gt;&gt; Job ended, was temporary or seasonal ;  &gt; Less than 3 months in last job ;  Persons ;</t>
  </si>
  <si>
    <t>65 years and over ;  &gt;&gt; Job ended, was temporary or seasonal ;  &gt; Less than 3 months in last job ;  &gt; Males ;</t>
  </si>
  <si>
    <t>65 years and over ;  &gt;&gt; Job ended, was temporary or seasonal ;  &gt; Less than 3 months in last job ;  &gt; Females ;</t>
  </si>
  <si>
    <t>65 years and over ;  &gt;&gt; Job ended, was temporary or seasonal ;  &gt; 3-6 months in last job ;  Persons ;</t>
  </si>
  <si>
    <t>65 years and over ;  &gt;&gt; Job ended, was temporary or seasonal ;  &gt; 3-6 months in last job ;  &gt; Males ;</t>
  </si>
  <si>
    <t>65 years and over ;  &gt;&gt; Job ended, was temporary or seasonal ;  &gt; 3-6 months in last job ;  &gt; Females ;</t>
  </si>
  <si>
    <t>65 years and over ;  &gt;&gt; Job ended, was temporary or seasonal ;  &gt; 6-12 months in last job ;  Persons ;</t>
  </si>
  <si>
    <t>65 years and over ;  &gt;&gt; Job ended, was temporary or seasonal ;  &gt; 6-12 months in last job ;  &gt; Males ;</t>
  </si>
  <si>
    <t>65 years and over ;  &gt;&gt; Job ended, was temporary or seasonal ;  &gt; 6-12 months in last job ;  &gt; Females ;</t>
  </si>
  <si>
    <t>65 years and over ;  &gt;&gt; Job ended, was temporary or seasonal ;  1 year or more in last job ;  Persons ;</t>
  </si>
  <si>
    <t>65 years and over ;  &gt;&gt; Job ended, was temporary or seasonal ;  1 year or more in last job ;  &gt; Males ;</t>
  </si>
  <si>
    <t>65 years and over ;  &gt;&gt; Job ended, was temporary or seasonal ;  1 year or more in last job ;  &gt; Females ;</t>
  </si>
  <si>
    <t>65 years and over ;  &gt;&gt; Job ended, was temporary or seasonal ;  &gt; 1-2 years in last job ;  Persons ;</t>
  </si>
  <si>
    <t>65 years and over ;  &gt;&gt; Job ended, was temporary or seasonal ;  &gt; 1-2 years in last job ;  &gt; Males ;</t>
  </si>
  <si>
    <t>65 years and over ;  &gt;&gt; Job ended, was temporary or seasonal ;  &gt; 1-2 years in last job ;  &gt; Females ;</t>
  </si>
  <si>
    <t>65 years and over ;  &gt;&gt; Job ended, was temporary or seasonal ;  &gt; 3-4 years in last job ;  Persons ;</t>
  </si>
  <si>
    <t>65 years and over ;  &gt;&gt; Job ended, was temporary or seasonal ;  &gt; 3-4 years in last job ;  &gt; Males ;</t>
  </si>
  <si>
    <t>65 years and over ;  &gt;&gt; Job ended, was temporary or seasonal ;  &gt; 3-4 years in last job ;  &gt; Females ;</t>
  </si>
  <si>
    <t>65 years and over ;  &gt;&gt; Job ended, was temporary or seasonal ;  &gt; 5-9 years in last job ;  Persons ;</t>
  </si>
  <si>
    <t>65 years and over ;  &gt;&gt; Job ended, was temporary or seasonal ;  &gt; 5-9 years in last job ;  &gt; Males ;</t>
  </si>
  <si>
    <t>65 years and over ;  &gt;&gt; Job ended, was temporary or seasonal ;  &gt; 5-9 years in last job ;  &gt; Females ;</t>
  </si>
  <si>
    <t>65 years and over ;  &gt;&gt; Job ended, was temporary or seasonal ;  &gt; 10-19 years in last job ;  Persons ;</t>
  </si>
  <si>
    <t>65 years and over ;  &gt;&gt; Job ended, was temporary or seasonal ;  &gt; 10-19 years in last job ;  &gt; Males ;</t>
  </si>
  <si>
    <t>65 years and over ;  &gt;&gt; Job ended, was temporary or seasonal ;  &gt; 10-19 years in last job ;  &gt; Females ;</t>
  </si>
  <si>
    <t>65 years and over ;  &gt;&gt; Job ended, was temporary or seasonal ;  &gt; 20 years or more in last job ;  Persons ;</t>
  </si>
  <si>
    <t>65 years and over ;  &gt;&gt; Job ended, was temporary or seasonal ;  &gt; 20 years or more in last job ;  &gt; Males ;</t>
  </si>
  <si>
    <t>65 years and over ;  &gt;&gt; Job ended, was temporary or seasonal ;  &gt; 20 years or more in last job ;  &gt; Females ;</t>
  </si>
  <si>
    <t>65 years and over ;  &gt;&gt; Own ill health or injury ;  Persons ;</t>
  </si>
  <si>
    <t>65 years and over ;  &gt;&gt; Own ill health or injury ;  &gt; Males ;</t>
  </si>
  <si>
    <t>65 years and over ;  &gt;&gt; Own ill health or injury ;  &gt; Females ;</t>
  </si>
  <si>
    <t>65 years and over ;  &gt;&gt; Own ill health or injury ;  Less than 1 year in last job ;  Persons ;</t>
  </si>
  <si>
    <t>65 years and over ;  &gt;&gt; Own ill health or injury ;  Less than 1 year in last job ;  &gt; Males ;</t>
  </si>
  <si>
    <t>65 years and over ;  &gt;&gt; Own ill health or injury ;  Less than 1 year in last job ;  &gt; Females ;</t>
  </si>
  <si>
    <t>65 years and over ;  &gt;&gt; Own ill health or injury ;  &gt; Less than 3 months in last job ;  Persons ;</t>
  </si>
  <si>
    <t>65 years and over ;  &gt;&gt; Own ill health or injury ;  &gt; Less than 3 months in last job ;  &gt; Males ;</t>
  </si>
  <si>
    <t>65 years and over ;  &gt;&gt; Own ill health or injury ;  &gt; Less than 3 months in last job ;  &gt; Females ;</t>
  </si>
  <si>
    <t>65 years and over ;  &gt;&gt; Own ill health or injury ;  &gt; 3-6 months in last job ;  Persons ;</t>
  </si>
  <si>
    <t>65 years and over ;  &gt;&gt; Own ill health or injury ;  &gt; 3-6 months in last job ;  &gt; Males ;</t>
  </si>
  <si>
    <t>65 years and over ;  &gt;&gt; Own ill health or injury ;  &gt; 3-6 months in last job ;  &gt; Females ;</t>
  </si>
  <si>
    <t>65 years and over ;  &gt;&gt; Own ill health or injury ;  &gt; 6-12 months in last job ;  Persons ;</t>
  </si>
  <si>
    <t>65 years and over ;  &gt;&gt; Own ill health or injury ;  &gt; 6-12 months in last job ;  &gt; Males ;</t>
  </si>
  <si>
    <t>65 years and over ;  &gt;&gt; Own ill health or injury ;  &gt; 6-12 months in last job ;  &gt; Females ;</t>
  </si>
  <si>
    <t>65 years and over ;  &gt;&gt; Own ill health or injury ;  1 year or more in last job ;  Persons ;</t>
  </si>
  <si>
    <t>65 years and over ;  &gt;&gt; Own ill health or injury ;  1 year or more in last job ;  &gt; Males ;</t>
  </si>
  <si>
    <t>65 years and over ;  &gt;&gt; Own ill health or injury ;  1 year or more in last job ;  &gt; Females ;</t>
  </si>
  <si>
    <t>65 years and over ;  &gt;&gt; Own ill health or injury ;  &gt; 1-2 years in last job ;  Persons ;</t>
  </si>
  <si>
    <t>65 years and over ;  &gt;&gt; Own ill health or injury ;  &gt; 1-2 years in last job ;  &gt; Males ;</t>
  </si>
  <si>
    <t>65 years and over ;  &gt;&gt; Own ill health or injury ;  &gt; 1-2 years in last job ;  &gt; Females ;</t>
  </si>
  <si>
    <t>65 years and over ;  &gt;&gt; Own ill health or injury ;  &gt; 3-4 years in last job ;  Persons ;</t>
  </si>
  <si>
    <t>65 years and over ;  &gt;&gt; Own ill health or injury ;  &gt; 3-4 years in last job ;  &gt; Males ;</t>
  </si>
  <si>
    <t>65 years and over ;  &gt;&gt; Own ill health or injury ;  &gt; 3-4 years in last job ;  &gt; Females ;</t>
  </si>
  <si>
    <t>65 years and over ;  &gt;&gt; Own ill health or injury ;  &gt; 5-9 years in last job ;  Persons ;</t>
  </si>
  <si>
    <t>A125871998L</t>
  </si>
  <si>
    <t>A125938526V</t>
  </si>
  <si>
    <t>A125905262L</t>
  </si>
  <si>
    <t>A125872334R</t>
  </si>
  <si>
    <t>A125938862F</t>
  </si>
  <si>
    <t>A125905598T</t>
  </si>
  <si>
    <t>A125872390J</t>
  </si>
  <si>
    <t>A125938918F</t>
  </si>
  <si>
    <t>A125905654X</t>
  </si>
  <si>
    <t>A125872054W</t>
  </si>
  <si>
    <t>A125938582L</t>
  </si>
  <si>
    <t>A125905318L</t>
  </si>
  <si>
    <t>A125872110C</t>
  </si>
  <si>
    <t>A125938638L</t>
  </si>
  <si>
    <t>A125905374F</t>
  </si>
  <si>
    <t>A125872166R</t>
  </si>
  <si>
    <t>A125938694F</t>
  </si>
  <si>
    <t>A125905430L</t>
  </si>
  <si>
    <t>A125871942A</t>
  </si>
  <si>
    <t>A125938470V</t>
  </si>
  <si>
    <t>A125905206V</t>
  </si>
  <si>
    <t>A125872446J</t>
  </si>
  <si>
    <t>A125938974X</t>
  </si>
  <si>
    <t>A125905710F</t>
  </si>
  <si>
    <t>A125872222W</t>
  </si>
  <si>
    <t>A125938750L</t>
  </si>
  <si>
    <t>A125905486X</t>
  </si>
  <si>
    <t>A125872506X</t>
  </si>
  <si>
    <t>A125939034T</t>
  </si>
  <si>
    <t>A125905770J</t>
  </si>
  <si>
    <t>A125872282X</t>
  </si>
  <si>
    <t>A125938810C</t>
  </si>
  <si>
    <t>A125905546R</t>
  </si>
  <si>
    <t>A125872002V</t>
  </si>
  <si>
    <t>A125938530K</t>
  </si>
  <si>
    <t>A125905266W</t>
  </si>
  <si>
    <t>A125872338X</t>
  </si>
  <si>
    <t>A125938866R</t>
  </si>
  <si>
    <t>A125905602W</t>
  </si>
  <si>
    <t>A125872394T</t>
  </si>
  <si>
    <t>A125938922W</t>
  </si>
  <si>
    <t>A125905658J</t>
  </si>
  <si>
    <t>A125872058F</t>
  </si>
  <si>
    <t>A125938586W</t>
  </si>
  <si>
    <t>A125905322C</t>
  </si>
  <si>
    <t>A125872114L</t>
  </si>
  <si>
    <t>A125938642C</t>
  </si>
  <si>
    <t>A125905378R</t>
  </si>
  <si>
    <t>A125872170F</t>
  </si>
  <si>
    <t>A125938698R</t>
  </si>
  <si>
    <t>A125905434W</t>
  </si>
  <si>
    <t>A125871946K</t>
  </si>
  <si>
    <t>A125938474C</t>
  </si>
  <si>
    <t>A125905210K</t>
  </si>
  <si>
    <t>A125872450X</t>
  </si>
  <si>
    <t>A125938978J</t>
  </si>
  <si>
    <t>A125905714R</t>
  </si>
  <si>
    <t>A125872226F</t>
  </si>
  <si>
    <t>A125938754W</t>
  </si>
  <si>
    <t>A125905490R</t>
  </si>
  <si>
    <t>A125855850T</t>
  </si>
  <si>
    <t>A125922378J</t>
  </si>
  <si>
    <t>A125889114A</t>
  </si>
  <si>
    <t>A125855626X</t>
  </si>
  <si>
    <t>A125922154W</t>
  </si>
  <si>
    <t>A125888890X</t>
  </si>
  <si>
    <t>A125855346F</t>
  </si>
  <si>
    <t>A125921874A</t>
  </si>
  <si>
    <t>A125888610V</t>
  </si>
  <si>
    <t>A125855682T</t>
  </si>
  <si>
    <t>A125922210C</t>
  </si>
  <si>
    <t>A125888946X</t>
  </si>
  <si>
    <t>A125855738T</t>
  </si>
  <si>
    <t>A125922266R</t>
  </si>
  <si>
    <t>A125889002J</t>
  </si>
  <si>
    <t>A125855402L</t>
  </si>
  <si>
    <t>A125921930J</t>
  </si>
  <si>
    <t>A125888666F</t>
  </si>
  <si>
    <t>A125855458X</t>
  </si>
  <si>
    <t>A125921986V</t>
  </si>
  <si>
    <t>A125888722L</t>
  </si>
  <si>
    <t>A125855514F</t>
  </si>
  <si>
    <t>A125922042C</t>
  </si>
  <si>
    <t>A125888778X</t>
  </si>
  <si>
    <t>A125855290F</t>
  </si>
  <si>
    <t>A125921818J</t>
  </si>
  <si>
    <t>A125888554L</t>
  </si>
  <si>
    <t>A125855794K</t>
  </si>
  <si>
    <t>A125922322W</t>
  </si>
  <si>
    <t>A125889058V</t>
  </si>
  <si>
    <t>A125855570X</t>
  </si>
  <si>
    <t>A125922098R</t>
  </si>
  <si>
    <t>A125888834F</t>
  </si>
  <si>
    <t>A125855846A</t>
  </si>
  <si>
    <t>A125922374X</t>
  </si>
  <si>
    <t>A125889110T</t>
  </si>
  <si>
    <t>A125855622R</t>
  </si>
  <si>
    <t>A125922150L</t>
  </si>
  <si>
    <t>A125888886J</t>
  </si>
  <si>
    <t>A125855342W</t>
  </si>
  <si>
    <t>A125921870T</t>
  </si>
  <si>
    <t>A125888606C</t>
  </si>
  <si>
    <t>A125855678A</t>
  </si>
  <si>
    <t>A125922206L</t>
  </si>
  <si>
    <t>A125888942R</t>
  </si>
  <si>
    <t>A125855734J</t>
  </si>
  <si>
    <t>A125922262F</t>
  </si>
  <si>
    <t>A125888998A</t>
  </si>
  <si>
    <t>A125855398J</t>
  </si>
  <si>
    <t>A125921926T</t>
  </si>
  <si>
    <t>A125888662W</t>
  </si>
  <si>
    <t>A125855454R</t>
  </si>
  <si>
    <t>A125921982K</t>
  </si>
  <si>
    <t>A125888718W</t>
  </si>
  <si>
    <t>A125855510W</t>
  </si>
  <si>
    <t>A125922038L</t>
  </si>
  <si>
    <t>A125888774R</t>
  </si>
  <si>
    <t>A125855286R</t>
  </si>
  <si>
    <t>A125921814X</t>
  </si>
  <si>
    <t>A125888550C</t>
  </si>
  <si>
    <t>A125855790A</t>
  </si>
  <si>
    <t>A125922318F</t>
  </si>
  <si>
    <t>A125889054K</t>
  </si>
  <si>
    <t>A125855566J</t>
  </si>
  <si>
    <t>A125922094F</t>
  </si>
  <si>
    <t>A125888830W</t>
  </si>
  <si>
    <t>A125855894V</t>
  </si>
  <si>
    <t>A125922422F</t>
  </si>
  <si>
    <t>A125889158C</t>
  </si>
  <si>
    <t>A125855670J</t>
  </si>
  <si>
    <t>A125922198X</t>
  </si>
  <si>
    <t>A125888934R</t>
  </si>
  <si>
    <t>A125855390R</t>
  </si>
  <si>
    <t>A125921918T</t>
  </si>
  <si>
    <t>A125888654W</t>
  </si>
  <si>
    <t>A125855726J</t>
  </si>
  <si>
    <t>A125922254F</t>
  </si>
  <si>
    <t>A125888990J</t>
  </si>
  <si>
    <t>A125855782A</t>
  </si>
  <si>
    <t>A125922310L</t>
  </si>
  <si>
    <t>A125889046K</t>
  </si>
  <si>
    <t>A125855446R</t>
  </si>
  <si>
    <t>A125921974K</t>
  </si>
  <si>
    <t>A125888710C</t>
  </si>
  <si>
    <t>A125855502W</t>
  </si>
  <si>
    <t>A125922030V</t>
  </si>
  <si>
    <t>A125888766R</t>
  </si>
  <si>
    <t>A125855558J</t>
  </si>
  <si>
    <t>A125922086F</t>
  </si>
  <si>
    <t>A125888822W</t>
  </si>
  <si>
    <t>A125855334W</t>
  </si>
  <si>
    <t>A125921862T</t>
  </si>
  <si>
    <t>A125888598R</t>
  </si>
  <si>
    <t>A125855838A</t>
  </si>
  <si>
    <t>A125922366X</t>
  </si>
  <si>
    <t>A125889102T</t>
  </si>
  <si>
    <t>A125855614R</t>
  </si>
  <si>
    <t>A125922142L</t>
  </si>
  <si>
    <t>A125888878J</t>
  </si>
  <si>
    <t>A125855878V</t>
  </si>
  <si>
    <t>A125922406F</t>
  </si>
  <si>
    <t>A125889142K</t>
  </si>
  <si>
    <t>A125855654J</t>
  </si>
  <si>
    <t>A125922182F</t>
  </si>
  <si>
    <t>A125888918R</t>
  </si>
  <si>
    <t>A125855374R</t>
  </si>
  <si>
    <t>A125921902X</t>
  </si>
  <si>
    <t>A125888638W</t>
  </si>
  <si>
    <t>A125855710R</t>
  </si>
  <si>
    <t>A125922238F</t>
  </si>
  <si>
    <t>A125888974J</t>
  </si>
  <si>
    <t>A125855766A</t>
  </si>
  <si>
    <t>A125922294X</t>
  </si>
  <si>
    <t>A125889030T</t>
  </si>
  <si>
    <t>A125855430W</t>
  </si>
  <si>
    <t>A125921958K</t>
  </si>
  <si>
    <t>A125888694R</t>
  </si>
  <si>
    <t>A125855486J</t>
  </si>
  <si>
    <t>A125922014V</t>
  </si>
  <si>
    <t>A125888750W</t>
  </si>
  <si>
    <t>A125855542R</t>
  </si>
  <si>
    <t>A125922070L</t>
  </si>
  <si>
    <t>A125888806W</t>
  </si>
  <si>
    <t>A125855318W</t>
  </si>
  <si>
    <t>A125921846T</t>
  </si>
  <si>
    <t>A125888582W</t>
  </si>
  <si>
    <t>A125855822J</t>
  </si>
  <si>
    <t>A125922350F</t>
  </si>
  <si>
    <t>A125889086C</t>
  </si>
  <si>
    <t>A125855598A</t>
  </si>
  <si>
    <t>A125922126L</t>
  </si>
  <si>
    <t>A125888862R</t>
  </si>
  <si>
    <t>A125855898C</t>
  </si>
  <si>
    <t>A125922426R</t>
  </si>
  <si>
    <t>A125889162V</t>
  </si>
  <si>
    <t>A125855674T</t>
  </si>
  <si>
    <t>A125922202C</t>
  </si>
  <si>
    <t>A125888938X</t>
  </si>
  <si>
    <t>A125855394X</t>
  </si>
  <si>
    <t>A125921922J</t>
  </si>
  <si>
    <t>A125888658F</t>
  </si>
  <si>
    <t>A125855730X</t>
  </si>
  <si>
    <t>A125922258R</t>
  </si>
  <si>
    <t>A125888994T</t>
  </si>
  <si>
    <t>A125855786K</t>
  </si>
  <si>
    <t>A125922314W</t>
  </si>
  <si>
    <t>A125889050A</t>
  </si>
  <si>
    <t>A125855450F</t>
  </si>
  <si>
    <t>A125921978V</t>
  </si>
  <si>
    <t>A125888714L</t>
  </si>
  <si>
    <t>A125855506F</t>
  </si>
  <si>
    <t>A125922034C</t>
  </si>
  <si>
    <t>A125888770F</t>
  </si>
  <si>
    <t>A125855562X</t>
  </si>
  <si>
    <t>A125922090W</t>
  </si>
  <si>
    <t>A125888826F</t>
  </si>
  <si>
    <t>A125855338F</t>
  </si>
  <si>
    <t>A125921866A</t>
  </si>
  <si>
    <t>A125888602V</t>
  </si>
  <si>
    <t>A125855842T</t>
  </si>
  <si>
    <t>A125922370R</t>
  </si>
  <si>
    <t>A125889106A</t>
  </si>
  <si>
    <t>A125855618X</t>
  </si>
  <si>
    <t>A125922146W</t>
  </si>
  <si>
    <t>A125888882X</t>
  </si>
  <si>
    <t>A125855858K</t>
  </si>
  <si>
    <t>A125922386J</t>
  </si>
  <si>
    <t>A125889122A</t>
  </si>
  <si>
    <t>A125855634X</t>
  </si>
  <si>
    <t>A125922162W</t>
  </si>
  <si>
    <t>A125888898T</t>
  </si>
  <si>
    <t>A125855354F</t>
  </si>
  <si>
    <t>A125921882A</t>
  </si>
  <si>
    <t>A125888618L</t>
  </si>
  <si>
    <t>A125855690T</t>
  </si>
  <si>
    <t>A125922218W</t>
  </si>
  <si>
    <t>A125888954X</t>
  </si>
  <si>
    <t>A125855746T</t>
  </si>
  <si>
    <t>A125922274R</t>
  </si>
  <si>
    <t>A125889010J</t>
  </si>
  <si>
    <t>A125855410L</t>
  </si>
  <si>
    <t>A125921938A</t>
  </si>
  <si>
    <t>A125888674F</t>
  </si>
  <si>
    <t>A125855466X</t>
  </si>
  <si>
    <t>A125921994V</t>
  </si>
  <si>
    <t>A125888730L</t>
  </si>
  <si>
    <t>A125855522F</t>
  </si>
  <si>
    <t>A125922050C</t>
  </si>
  <si>
    <t>A125888786X</t>
  </si>
  <si>
    <t>A125855298X</t>
  </si>
  <si>
    <t>65 years and over ;  &gt;&gt; Own ill health or injury ;  &gt; 5-9 years in last job ;  &gt; Males ;</t>
  </si>
  <si>
    <t>65 years and over ;  &gt;&gt; Own ill health or injury ;  &gt; 5-9 years in last job ;  &gt; Females ;</t>
  </si>
  <si>
    <t>65 years and over ;  &gt;&gt; Own ill health or injury ;  &gt; 10-19 years in last job ;  Persons ;</t>
  </si>
  <si>
    <t>65 years and over ;  &gt;&gt; Own ill health or injury ;  &gt; 10-19 years in last job ;  &gt; Males ;</t>
  </si>
  <si>
    <t>65 years and over ;  &gt;&gt; Own ill health or injury ;  &gt; 10-19 years in last job ;  &gt; Females ;</t>
  </si>
  <si>
    <t>65 years and over ;  &gt;&gt; Own ill health or injury ;  &gt; 20 years or more in last job ;  Persons ;</t>
  </si>
  <si>
    <t>65 years and over ;  &gt;&gt; Own ill health or injury ;  &gt; 20 years or more in last job ;  &gt; Males ;</t>
  </si>
  <si>
    <t>65 years and over ;  &gt;&gt; Own ill health or injury ;  &gt; 20 years or more in last job ;  &gt; Females ;</t>
  </si>
  <si>
    <t>65 years and over ;  &gt; Voluntary reasons (left job) ;  Persons ;</t>
  </si>
  <si>
    <t>65 years and over ;  &gt; Voluntary reasons (left job) ;  &gt; Males ;</t>
  </si>
  <si>
    <t>65 years and over ;  &gt; Voluntary reasons (left job) ;  &gt; Females ;</t>
  </si>
  <si>
    <t>65 years and over ;  &gt; Voluntary reasons (left job) ;  Less than 1 year in last job ;  Persons ;</t>
  </si>
  <si>
    <t>65 years and over ;  &gt; Voluntary reasons (left job) ;  Less than 1 year in last job ;  &gt; Males ;</t>
  </si>
  <si>
    <t>65 years and over ;  &gt; Voluntary reasons (left job) ;  Less than 1 year in last job ;  &gt; Females ;</t>
  </si>
  <si>
    <t>65 years and over ;  &gt; Voluntary reasons (left job) ;  &gt; Less than 3 months in last job ;  Persons ;</t>
  </si>
  <si>
    <t>65 years and over ;  &gt; Voluntary reasons (left job) ;  &gt; Less than 3 months in last job ;  &gt; Males ;</t>
  </si>
  <si>
    <t>65 years and over ;  &gt; Voluntary reasons (left job) ;  &gt; Less than 3 months in last job ;  &gt; Females ;</t>
  </si>
  <si>
    <t>65 years and over ;  &gt; Voluntary reasons (left job) ;  &gt; 3-6 months in last job ;  Persons ;</t>
  </si>
  <si>
    <t>65 years and over ;  &gt; Voluntary reasons (left job) ;  &gt; 3-6 months in last job ;  &gt; Males ;</t>
  </si>
  <si>
    <t>65 years and over ;  &gt; Voluntary reasons (left job) ;  &gt; 3-6 months in last job ;  &gt; Females ;</t>
  </si>
  <si>
    <t>65 years and over ;  &gt; Voluntary reasons (left job) ;  &gt; 6-12 months in last job ;  Persons ;</t>
  </si>
  <si>
    <t>65 years and over ;  &gt; Voluntary reasons (left job) ;  &gt; 6-12 months in last job ;  &gt; Males ;</t>
  </si>
  <si>
    <t>65 years and over ;  &gt; Voluntary reasons (left job) ;  &gt; 6-12 months in last job ;  &gt; Females ;</t>
  </si>
  <si>
    <t>65 years and over ;  &gt; Voluntary reasons (left job) ;  1 year or more in last job ;  Persons ;</t>
  </si>
  <si>
    <t>65 years and over ;  &gt; Voluntary reasons (left job) ;  1 year or more in last job ;  &gt; Males ;</t>
  </si>
  <si>
    <t>65 years and over ;  &gt; Voluntary reasons (left job) ;  1 year or more in last job ;  &gt; Females ;</t>
  </si>
  <si>
    <t>65 years and over ;  &gt; Voluntary reasons (left job) ;  &gt; 1-2 years in last job ;  Persons ;</t>
  </si>
  <si>
    <t>65 years and over ;  &gt; Voluntary reasons (left job) ;  &gt; 1-2 years in last job ;  &gt; Males ;</t>
  </si>
  <si>
    <t>65 years and over ;  &gt; Voluntary reasons (left job) ;  &gt; 1-2 years in last job ;  &gt; Females ;</t>
  </si>
  <si>
    <t>65 years and over ;  &gt; Voluntary reasons (left job) ;  &gt; 3-4 years in last job ;  Persons ;</t>
  </si>
  <si>
    <t>65 years and over ;  &gt; Voluntary reasons (left job) ;  &gt; 3-4 years in last job ;  &gt; Males ;</t>
  </si>
  <si>
    <t>65 years and over ;  &gt; Voluntary reasons (left job) ;  &gt; 3-4 years in last job ;  &gt; Females ;</t>
  </si>
  <si>
    <t>65 years and over ;  &gt; Voluntary reasons (left job) ;  &gt; 5-9 years in last job ;  Persons ;</t>
  </si>
  <si>
    <t>65 years and over ;  &gt; Voluntary reasons (left job) ;  &gt; 5-9 years in last job ;  &gt; Males ;</t>
  </si>
  <si>
    <t>65 years and over ;  &gt; Voluntary reasons (left job) ;  &gt; 5-9 years in last job ;  &gt; Females ;</t>
  </si>
  <si>
    <t>65 years and over ;  &gt; Voluntary reasons (left job) ;  &gt; 10-19 years in last job ;  Persons ;</t>
  </si>
  <si>
    <t>65 years and over ;  &gt; Voluntary reasons (left job) ;  &gt; 10-19 years in last job ;  &gt; Males ;</t>
  </si>
  <si>
    <t>65 years and over ;  &gt; Voluntary reasons (left job) ;  &gt; 10-19 years in last job ;  &gt; Females ;</t>
  </si>
  <si>
    <t>65 years and over ;  &gt; Voluntary reasons (left job) ;  &gt; 20 years or more in last job ;  Persons ;</t>
  </si>
  <si>
    <t>65 years and over ;  &gt; Voluntary reasons (left job) ;  &gt; 20 years or more in last job ;  &gt; Males ;</t>
  </si>
  <si>
    <t>65 years and over ;  &gt; Voluntary reasons (left job) ;  &gt; 20 years or more in last job ;  &gt; Females ;</t>
  </si>
  <si>
    <t>65 years and over ;  &gt;&gt; Poor work arrangements, pay or hours ;  Persons ;</t>
  </si>
  <si>
    <t>65 years and over ;  &gt;&gt; Poor work arrangements, pay or hours ;  &gt; Males ;</t>
  </si>
  <si>
    <t>65 years and over ;  &gt;&gt; Poor work arrangements, pay or hours ;  &gt; Females ;</t>
  </si>
  <si>
    <t>65 years and over ;  &gt;&gt; Poor work arrangements, pay or hours ;  Less than 1 year in last job ;  Persons ;</t>
  </si>
  <si>
    <t>65 years and over ;  &gt;&gt; Poor work arrangements, pay or hours ;  Less than 1 year in last job ;  &gt; Males ;</t>
  </si>
  <si>
    <t>65 years and over ;  &gt;&gt; Poor work arrangements, pay or hours ;  Less than 1 year in last job ;  &gt; Females ;</t>
  </si>
  <si>
    <t>65 years and over ;  &gt;&gt; Poor work arrangements, pay or hours ;  &gt; Less than 3 months in last job ;  Persons ;</t>
  </si>
  <si>
    <t>65 years and over ;  &gt;&gt; Poor work arrangements, pay or hours ;  &gt; Less than 3 months in last job ;  &gt; Males ;</t>
  </si>
  <si>
    <t>65 years and over ;  &gt;&gt; Poor work arrangements, pay or hours ;  &gt; Less than 3 months in last job ;  &gt; Females ;</t>
  </si>
  <si>
    <t>65 years and over ;  &gt;&gt; Poor work arrangements, pay or hours ;  &gt; 3-6 months in last job ;  Persons ;</t>
  </si>
  <si>
    <t>65 years and over ;  &gt;&gt; Poor work arrangements, pay or hours ;  &gt; 3-6 months in last job ;  &gt; Males ;</t>
  </si>
  <si>
    <t>65 years and over ;  &gt;&gt; Poor work arrangements, pay or hours ;  &gt; 3-6 months in last job ;  &gt; Females ;</t>
  </si>
  <si>
    <t>65 years and over ;  &gt;&gt; Poor work arrangements, pay or hours ;  &gt; 6-12 months in last job ;  Persons ;</t>
  </si>
  <si>
    <t>65 years and over ;  &gt;&gt; Poor work arrangements, pay or hours ;  &gt; 6-12 months in last job ;  &gt; Males ;</t>
  </si>
  <si>
    <t>65 years and over ;  &gt;&gt; Poor work arrangements, pay or hours ;  &gt; 6-12 months in last job ;  &gt; Females ;</t>
  </si>
  <si>
    <t>65 years and over ;  &gt;&gt; Poor work arrangements, pay or hours ;  1 year or more in last job ;  Persons ;</t>
  </si>
  <si>
    <t>65 years and over ;  &gt;&gt; Poor work arrangements, pay or hours ;  1 year or more in last job ;  &gt; Males ;</t>
  </si>
  <si>
    <t>65 years and over ;  &gt;&gt; Poor work arrangements, pay or hours ;  1 year or more in last job ;  &gt; Females ;</t>
  </si>
  <si>
    <t>65 years and over ;  &gt;&gt; Poor work arrangements, pay or hours ;  &gt; 1-2 years in last job ;  Persons ;</t>
  </si>
  <si>
    <t>65 years and over ;  &gt;&gt; Poor work arrangements, pay or hours ;  &gt; 1-2 years in last job ;  &gt; Males ;</t>
  </si>
  <si>
    <t>65 years and over ;  &gt;&gt; Poor work arrangements, pay or hours ;  &gt; 1-2 years in last job ;  &gt; Females ;</t>
  </si>
  <si>
    <t>65 years and over ;  &gt;&gt; Poor work arrangements, pay or hours ;  &gt; 3-4 years in last job ;  Persons ;</t>
  </si>
  <si>
    <t>65 years and over ;  &gt;&gt; Poor work arrangements, pay or hours ;  &gt; 3-4 years in last job ;  &gt; Males ;</t>
  </si>
  <si>
    <t>65 years and over ;  &gt;&gt; Poor work arrangements, pay or hours ;  &gt; 3-4 years in last job ;  &gt; Females ;</t>
  </si>
  <si>
    <t>65 years and over ;  &gt;&gt; Poor work arrangements, pay or hours ;  &gt; 5-9 years in last job ;  Persons ;</t>
  </si>
  <si>
    <t>65 years and over ;  &gt;&gt; Poor work arrangements, pay or hours ;  &gt; 5-9 years in last job ;  &gt; Males ;</t>
  </si>
  <si>
    <t>65 years and over ;  &gt;&gt; Poor work arrangements, pay or hours ;  &gt; 5-9 years in last job ;  &gt; Females ;</t>
  </si>
  <si>
    <t>65 years and over ;  &gt;&gt; Poor work arrangements, pay or hours ;  &gt; 10-19 years in last job ;  Persons ;</t>
  </si>
  <si>
    <t>65 years and over ;  &gt;&gt; Poor work arrangements, pay or hours ;  &gt; 10-19 years in last job ;  &gt; Males ;</t>
  </si>
  <si>
    <t>65 years and over ;  &gt;&gt; Poor work arrangements, pay or hours ;  &gt; 10-19 years in last job ;  &gt; Females ;</t>
  </si>
  <si>
    <t>65 years and over ;  &gt;&gt; Poor work arrangements, pay or hours ;  &gt; 20 years or more in last job ;  Persons ;</t>
  </si>
  <si>
    <t>65 years and over ;  &gt;&gt; Poor work arrangements, pay or hours ;  &gt; 20 years or more in last job ;  &gt; Males ;</t>
  </si>
  <si>
    <t>65 years and over ;  &gt;&gt; Poor work arrangements, pay or hours ;  &gt; 20 years or more in last job ;  &gt; Females ;</t>
  </si>
  <si>
    <t>65 years and over ;  &gt;&gt; Holiday job, returned to studies ;  Persons ;</t>
  </si>
  <si>
    <t>65 years and over ;  &gt;&gt; Holiday job, returned to studies ;  &gt; Males ;</t>
  </si>
  <si>
    <t>65 years and over ;  &gt;&gt; Holiday job, returned to studies ;  &gt; Females ;</t>
  </si>
  <si>
    <t>65 years and over ;  &gt;&gt; Holiday job, returned to studies ;  Less than 1 year in last job ;  Persons ;</t>
  </si>
  <si>
    <t>65 years and over ;  &gt;&gt; Holiday job, returned to studies ;  Less than 1 year in last job ;  &gt; Males ;</t>
  </si>
  <si>
    <t>65 years and over ;  &gt;&gt; Holiday job, returned to studies ;  Less than 1 year in last job ;  &gt; Females ;</t>
  </si>
  <si>
    <t>65 years and over ;  &gt;&gt; Holiday job, returned to studies ;  &gt; Less than 3 months in last job ;  Persons ;</t>
  </si>
  <si>
    <t>65 years and over ;  &gt;&gt; Holiday job, returned to studies ;  &gt; Less than 3 months in last job ;  &gt; Males ;</t>
  </si>
  <si>
    <t>65 years and over ;  &gt;&gt; Holiday job, returned to studies ;  &gt; Less than 3 months in last job ;  &gt; Females ;</t>
  </si>
  <si>
    <t>65 years and over ;  &gt;&gt; Holiday job, returned to studies ;  &gt; 3-6 months in last job ;  Persons ;</t>
  </si>
  <si>
    <t>65 years and over ;  &gt;&gt; Holiday job, returned to studies ;  &gt; 3-6 months in last job ;  &gt; Males ;</t>
  </si>
  <si>
    <t>65 years and over ;  &gt;&gt; Holiday job, returned to studies ;  &gt; 3-6 months in last job ;  &gt; Females ;</t>
  </si>
  <si>
    <t>65 years and over ;  &gt;&gt; Holiday job, returned to studies ;  &gt; 6-12 months in last job ;  Persons ;</t>
  </si>
  <si>
    <t>65 years and over ;  &gt;&gt; Holiday job, returned to studies ;  &gt; 6-12 months in last job ;  &gt; Males ;</t>
  </si>
  <si>
    <t>65 years and over ;  &gt;&gt; Holiday job, returned to studies ;  &gt; 6-12 months in last job ;  &gt; Females ;</t>
  </si>
  <si>
    <t>65 years and over ;  &gt;&gt; Holiday job, returned to studies ;  1 year or more in last job ;  Persons ;</t>
  </si>
  <si>
    <t>65 years and over ;  &gt;&gt; Holiday job, returned to studies ;  1 year or more in last job ;  &gt; Males ;</t>
  </si>
  <si>
    <t>65 years and over ;  &gt;&gt; Holiday job, returned to studies ;  1 year or more in last job ;  &gt; Females ;</t>
  </si>
  <si>
    <t>65 years and over ;  &gt;&gt; Holiday job, returned to studies ;  &gt; 1-2 years in last job ;  Persons ;</t>
  </si>
  <si>
    <t>65 years and over ;  &gt;&gt; Holiday job, returned to studies ;  &gt; 1-2 years in last job ;  &gt; Males ;</t>
  </si>
  <si>
    <t>65 years and over ;  &gt;&gt; Holiday job, returned to studies ;  &gt; 1-2 years in last job ;  &gt; Females ;</t>
  </si>
  <si>
    <t>65 years and over ;  &gt;&gt; Holiday job, returned to studies ;  &gt; 3-4 years in last job ;  Persons ;</t>
  </si>
  <si>
    <t>65 years and over ;  &gt;&gt; Holiday job, returned to studies ;  &gt; 3-4 years in last job ;  &gt; Males ;</t>
  </si>
  <si>
    <t>65 years and over ;  &gt;&gt; Holiday job, returned to studies ;  &gt; 3-4 years in last job ;  &gt; Females ;</t>
  </si>
  <si>
    <t>65 years and over ;  &gt;&gt; Holiday job, returned to studies ;  &gt; 5-9 years in last job ;  Persons ;</t>
  </si>
  <si>
    <t>65 years and over ;  &gt;&gt; Holiday job, returned to studies ;  &gt; 5-9 years in last job ;  &gt; Males ;</t>
  </si>
  <si>
    <t>65 years and over ;  &gt;&gt; Holiday job, returned to studies ;  &gt; 5-9 years in last job ;  &gt; Females ;</t>
  </si>
  <si>
    <t>65 years and over ;  &gt;&gt; Holiday job, returned to studies ;  &gt; 10-19 years in last job ;  Persons ;</t>
  </si>
  <si>
    <t>65 years and over ;  &gt;&gt; Holiday job, returned to studies ;  &gt; 10-19 years in last job ;  &gt; Males ;</t>
  </si>
  <si>
    <t>65 years and over ;  &gt;&gt; Holiday job, returned to studies ;  &gt; 10-19 years in last job ;  &gt; Females ;</t>
  </si>
  <si>
    <t>65 years and over ;  &gt;&gt; Holiday job, returned to studies ;  &gt; 20 years or more in last job ;  Persons ;</t>
  </si>
  <si>
    <t>65 years and over ;  &gt;&gt; Holiday job, returned to studies ;  &gt; 20 years or more in last job ;  &gt; Males ;</t>
  </si>
  <si>
    <t>65 years and over ;  &gt;&gt; Holiday job, returned to studies ;  &gt; 20 years or more in last job ;  &gt; Females ;</t>
  </si>
  <si>
    <t>65 years and over ;  &gt;&gt; To get a better job or just wanted a change ;  Persons ;</t>
  </si>
  <si>
    <t>65 years and over ;  &gt;&gt; To get a better job or just wanted a change ;  &gt; Males ;</t>
  </si>
  <si>
    <t>65 years and over ;  &gt;&gt; To get a better job or just wanted a change ;  &gt; Females ;</t>
  </si>
  <si>
    <t>65 years and over ;  &gt;&gt; To get a better job or just wanted a change ;  Less than 1 year in last job ;  Persons ;</t>
  </si>
  <si>
    <t>65 years and over ;  &gt;&gt; To get a better job or just wanted a change ;  Less than 1 year in last job ;  &gt; Males ;</t>
  </si>
  <si>
    <t>65 years and over ;  &gt;&gt; To get a better job or just wanted a change ;  Less than 1 year in last job ;  &gt; Females ;</t>
  </si>
  <si>
    <t>65 years and over ;  &gt;&gt; To get a better job or just wanted a change ;  &gt; Less than 3 months in last job ;  Persons ;</t>
  </si>
  <si>
    <t>65 years and over ;  &gt;&gt; To get a better job or just wanted a change ;  &gt; Less than 3 months in last job ;  &gt; Males ;</t>
  </si>
  <si>
    <t>65 years and over ;  &gt;&gt; To get a better job or just wanted a change ;  &gt; Less than 3 months in last job ;  &gt; Females ;</t>
  </si>
  <si>
    <t>65 years and over ;  &gt;&gt; To get a better job or just wanted a change ;  &gt; 3-6 months in last job ;  Persons ;</t>
  </si>
  <si>
    <t>65 years and over ;  &gt;&gt; To get a better job or just wanted a change ;  &gt; 3-6 months in last job ;  &gt; Males ;</t>
  </si>
  <si>
    <t>65 years and over ;  &gt;&gt; To get a better job or just wanted a change ;  &gt; 3-6 months in last job ;  &gt; Females ;</t>
  </si>
  <si>
    <t>65 years and over ;  &gt;&gt; To get a better job or just wanted a change ;  &gt; 6-12 months in last job ;  Persons ;</t>
  </si>
  <si>
    <t>65 years and over ;  &gt;&gt; To get a better job or just wanted a change ;  &gt; 6-12 months in last job ;  &gt; Males ;</t>
  </si>
  <si>
    <t>65 years and over ;  &gt;&gt; To get a better job or just wanted a change ;  &gt; 6-12 months in last job ;  &gt; Females ;</t>
  </si>
  <si>
    <t>65 years and over ;  &gt;&gt; To get a better job or just wanted a change ;  1 year or more in last job ;  Persons ;</t>
  </si>
  <si>
    <t>65 years and over ;  &gt;&gt; To get a better job or just wanted a change ;  1 year or more in last job ;  &gt; Males ;</t>
  </si>
  <si>
    <t>65 years and over ;  &gt;&gt; To get a better job or just wanted a change ;  1 year or more in last job ;  &gt; Females ;</t>
  </si>
  <si>
    <t>65 years and over ;  &gt;&gt; To get a better job or just wanted a change ;  &gt; 1-2 years in last job ;  Persons ;</t>
  </si>
  <si>
    <t>65 years and over ;  &gt;&gt; To get a better job or just wanted a change ;  &gt; 1-2 years in last job ;  &gt; Males ;</t>
  </si>
  <si>
    <t>65 years and over ;  &gt;&gt; To get a better job or just wanted a change ;  &gt; 1-2 years in last job ;  &gt; Females ;</t>
  </si>
  <si>
    <t>65 years and over ;  &gt;&gt; To get a better job or just wanted a change ;  &gt; 3-4 years in last job ;  Persons ;</t>
  </si>
  <si>
    <t>65 years and over ;  &gt;&gt; To get a better job or just wanted a change ;  &gt; 3-4 years in last job ;  &gt; Males ;</t>
  </si>
  <si>
    <t>65 years and over ;  &gt;&gt; To get a better job or just wanted a change ;  &gt; 3-4 years in last job ;  &gt; Females ;</t>
  </si>
  <si>
    <t>65 years and over ;  &gt;&gt; To get a better job or just wanted a change ;  &gt; 5-9 years in last job ;  Persons ;</t>
  </si>
  <si>
    <t>65 years and over ;  &gt;&gt; To get a better job or just wanted a change ;  &gt; 5-9 years in last job ;  &gt; Males ;</t>
  </si>
  <si>
    <t>65 years and over ;  &gt;&gt; To get a better job or just wanted a change ;  &gt; 5-9 years in last job ;  &gt; Females ;</t>
  </si>
  <si>
    <t>65 years and over ;  &gt;&gt; To get a better job or just wanted a change ;  &gt; 10-19 years in last job ;  Persons ;</t>
  </si>
  <si>
    <t>65 years and over ;  &gt;&gt; To get a better job or just wanted a change ;  &gt; 10-19 years in last job ;  &gt; Males ;</t>
  </si>
  <si>
    <t>65 years and over ;  &gt;&gt; To get a better job or just wanted a change ;  &gt; 10-19 years in last job ;  &gt; Females ;</t>
  </si>
  <si>
    <t>65 years and over ;  &gt;&gt; To get a better job or just wanted a change ;  &gt; 20 years or more in last job ;  Persons ;</t>
  </si>
  <si>
    <t>65 years and over ;  &gt;&gt; To get a better job or just wanted a change ;  &gt; 20 years or more in last job ;  &gt; Males ;</t>
  </si>
  <si>
    <t>65 years and over ;  &gt;&gt; To get a better job or just wanted a change ;  &gt; 20 years or more in last job ;  &gt; Females ;</t>
  </si>
  <si>
    <t>65 years and over ;  &gt;&gt; Retired ;  Persons ;</t>
  </si>
  <si>
    <t>65 years and over ;  &gt;&gt; Retired ;  &gt; Males ;</t>
  </si>
  <si>
    <t>65 years and over ;  &gt;&gt; Retired ;  &gt; Females ;</t>
  </si>
  <si>
    <t>65 years and over ;  &gt;&gt; Retired ;  Less than 1 year in last job ;  Persons ;</t>
  </si>
  <si>
    <t>65 years and over ;  &gt;&gt; Retired ;  Less than 1 year in last job ;  &gt; Males ;</t>
  </si>
  <si>
    <t>65 years and over ;  &gt;&gt; Retired ;  Less than 1 year in last job ;  &gt; Females ;</t>
  </si>
  <si>
    <t>65 years and over ;  &gt;&gt; Retired ;  &gt; Less than 3 months in last job ;  Persons ;</t>
  </si>
  <si>
    <t>65 years and over ;  &gt;&gt; Retired ;  &gt; Less than 3 months in last job ;  &gt; Males ;</t>
  </si>
  <si>
    <t>65 years and over ;  &gt;&gt; Retired ;  &gt; Less than 3 months in last job ;  &gt; Females ;</t>
  </si>
  <si>
    <t>65 years and over ;  &gt;&gt; Retired ;  &gt; 3-6 months in last job ;  Persons ;</t>
  </si>
  <si>
    <t>65 years and over ;  &gt;&gt; Retired ;  &gt; 3-6 months in last job ;  &gt; Males ;</t>
  </si>
  <si>
    <t>65 years and over ;  &gt;&gt; Retired ;  &gt; 3-6 months in last job ;  &gt; Females ;</t>
  </si>
  <si>
    <t>65 years and over ;  &gt;&gt; Retired ;  &gt; 6-12 months in last job ;  Persons ;</t>
  </si>
  <si>
    <t>65 years and over ;  &gt;&gt; Retired ;  &gt; 6-12 months in last job ;  &gt; Males ;</t>
  </si>
  <si>
    <t>65 years and over ;  &gt;&gt; Retired ;  &gt; 6-12 months in last job ;  &gt; Females ;</t>
  </si>
  <si>
    <t>65 years and over ;  &gt;&gt; Retired ;  1 year or more in last job ;  Persons ;</t>
  </si>
  <si>
    <t>65 years and over ;  &gt;&gt; Retired ;  1 year or more in last job ;  &gt; Males ;</t>
  </si>
  <si>
    <t>65 years and over ;  &gt;&gt; Retired ;  1 year or more in last job ;  &gt; Females ;</t>
  </si>
  <si>
    <t>65 years and over ;  &gt;&gt; Retired ;  &gt; 1-2 years in last job ;  Persons ;</t>
  </si>
  <si>
    <t>65 years and over ;  &gt;&gt; Retired ;  &gt; 1-2 years in last job ;  &gt; Males ;</t>
  </si>
  <si>
    <t>65 years and over ;  &gt;&gt; Retired ;  &gt; 1-2 years in last job ;  &gt; Females ;</t>
  </si>
  <si>
    <t>65 years and over ;  &gt;&gt; Retired ;  &gt; 3-4 years in last job ;  Persons ;</t>
  </si>
  <si>
    <t>65 years and over ;  &gt;&gt; Retired ;  &gt; 3-4 years in last job ;  &gt; Males ;</t>
  </si>
  <si>
    <t>65 years and over ;  &gt;&gt; Retired ;  &gt; 3-4 years in last job ;  &gt; Females ;</t>
  </si>
  <si>
    <t>65 years and over ;  &gt;&gt; Retired ;  &gt; 5-9 years in last job ;  Persons ;</t>
  </si>
  <si>
    <t>65 years and over ;  &gt;&gt; Retired ;  &gt; 5-9 years in last job ;  &gt; Males ;</t>
  </si>
  <si>
    <t>65 years and over ;  &gt;&gt; Retired ;  &gt; 5-9 years in last job ;  &gt; Females ;</t>
  </si>
  <si>
    <t>65 years and over ;  &gt;&gt; Retired ;  &gt; 10-19 years in last job ;  Persons ;</t>
  </si>
  <si>
    <t>65 years and over ;  &gt;&gt; Retired ;  &gt; 10-19 years in last job ;  &gt; Males ;</t>
  </si>
  <si>
    <t>65 years and over ;  &gt;&gt; Retired ;  &gt; 10-19 years in last job ;  &gt; Females ;</t>
  </si>
  <si>
    <t>65 years and over ;  &gt;&gt; Retired ;  &gt; 20 years or more in last job ;  Persons ;</t>
  </si>
  <si>
    <t>65 years and over ;  &gt;&gt; Retired ;  &gt; 20 years or more in last job ;  &gt; Males ;</t>
  </si>
  <si>
    <t>65 years and over ;  &gt;&gt; Retired ;  &gt; 20 years or more in last job ;  &gt; Females ;</t>
  </si>
  <si>
    <t>65 years and over ;  &gt;&gt; Family reasons ;  Persons ;</t>
  </si>
  <si>
    <t>65 years and over ;  &gt;&gt; Family reasons ;  &gt; Males ;</t>
  </si>
  <si>
    <t>65 years and over ;  &gt;&gt; Family reasons ;  &gt; Females ;</t>
  </si>
  <si>
    <t>65 years and over ;  &gt;&gt; Family reasons ;  Less than 1 year in last job ;  Persons ;</t>
  </si>
  <si>
    <t>65 years and over ;  &gt;&gt; Family reasons ;  Less than 1 year in last job ;  &gt; Males ;</t>
  </si>
  <si>
    <t>65 years and over ;  &gt;&gt; Family reasons ;  Less than 1 year in last job ;  &gt; Females ;</t>
  </si>
  <si>
    <t>65 years and over ;  &gt;&gt; Family reasons ;  &gt; Less than 3 months in last job ;  Persons ;</t>
  </si>
  <si>
    <t>65 years and over ;  &gt;&gt; Family reasons ;  &gt; Less than 3 months in last job ;  &gt; Males ;</t>
  </si>
  <si>
    <t>65 years and over ;  &gt;&gt; Family reasons ;  &gt; Less than 3 months in last job ;  &gt; Females ;</t>
  </si>
  <si>
    <t>65 years and over ;  &gt;&gt; Family reasons ;  &gt; 3-6 months in last job ;  Persons ;</t>
  </si>
  <si>
    <t>65 years and over ;  &gt;&gt; Family reasons ;  &gt; 3-6 months in last job ;  &gt; Males ;</t>
  </si>
  <si>
    <t>65 years and over ;  &gt;&gt; Family reasons ;  &gt; 3-6 months in last job ;  &gt; Females ;</t>
  </si>
  <si>
    <t>65 years and over ;  &gt;&gt; Family reasons ;  &gt; 6-12 months in last job ;  Persons ;</t>
  </si>
  <si>
    <t>65 years and over ;  &gt;&gt; Family reasons ;  &gt; 6-12 months in last job ;  &gt; Males ;</t>
  </si>
  <si>
    <t>65 years and over ;  &gt;&gt; Family reasons ;  &gt; 6-12 months in last job ;  &gt; Females ;</t>
  </si>
  <si>
    <t>65 years and over ;  &gt;&gt; Family reasons ;  1 year or more in last job ;  Persons ;</t>
  </si>
  <si>
    <t>65 years and over ;  &gt;&gt; Family reasons ;  1 year or more in last job ;  &gt; Males ;</t>
  </si>
  <si>
    <t>65 years and over ;  &gt;&gt; Family reasons ;  1 year or more in last job ;  &gt; Females ;</t>
  </si>
  <si>
    <t>65 years and over ;  &gt;&gt; Family reasons ;  &gt; 1-2 years in last job ;  Persons ;</t>
  </si>
  <si>
    <t>65 years and over ;  &gt;&gt; Family reasons ;  &gt; 1-2 years in last job ;  &gt; Males ;</t>
  </si>
  <si>
    <t>65 years and over ;  &gt;&gt; Family reasons ;  &gt; 1-2 years in last job ;  &gt; Females ;</t>
  </si>
  <si>
    <t>65 years and over ;  &gt;&gt; Family reasons ;  &gt; 3-4 years in last job ;  Persons ;</t>
  </si>
  <si>
    <t>65 years and over ;  &gt;&gt; Family reasons ;  &gt; 3-4 years in last job ;  &gt; Males ;</t>
  </si>
  <si>
    <t>65 years and over ;  &gt;&gt; Family reasons ;  &gt; 3-4 years in last job ;  &gt; Females ;</t>
  </si>
  <si>
    <t>65 years and over ;  &gt;&gt; Family reasons ;  &gt; 5-9 years in last job ;  Persons ;</t>
  </si>
  <si>
    <t>65 years and over ;  &gt;&gt; Family reasons ;  &gt; 5-9 years in last job ;  &gt; Males ;</t>
  </si>
  <si>
    <t>65 years and over ;  &gt;&gt; Family reasons ;  &gt; 5-9 years in last job ;  &gt; Females ;</t>
  </si>
  <si>
    <t>65 years and over ;  &gt;&gt; Family reasons ;  &gt; 10-19 years in last job ;  Persons ;</t>
  </si>
  <si>
    <t>65 years and over ;  &gt;&gt; Family reasons ;  &gt; 10-19 years in last job ;  &gt; Males ;</t>
  </si>
  <si>
    <t>65 years and over ;  &gt;&gt; Family reasons ;  &gt; 10-19 years in last job ;  &gt; Females ;</t>
  </si>
  <si>
    <t>65 years and over ;  &gt;&gt; Family reasons ;  &gt; 20 years or more in last job ;  Persons ;</t>
  </si>
  <si>
    <t>65 years and over ;  &gt;&gt; Family reasons ;  &gt; 20 years or more in last job ;  &gt; Males ;</t>
  </si>
  <si>
    <t>65 years and over ;  &gt;&gt; Family reasons ;  &gt; 20 years or more in last job ;  &gt; Females ;</t>
  </si>
  <si>
    <t>65 years and over ;  &gt;&gt; To start own or new business ;  Persons ;</t>
  </si>
  <si>
    <t>65 years and over ;  &gt;&gt; To start own or new business ;  &gt; Males ;</t>
  </si>
  <si>
    <t>65 years and over ;  &gt;&gt; To start own or new business ;  &gt; Females ;</t>
  </si>
  <si>
    <t>65 years and over ;  &gt;&gt; To start own or new business ;  Less than 1 year in last job ;  Persons ;</t>
  </si>
  <si>
    <t>65 years and over ;  &gt;&gt; To start own or new business ;  Less than 1 year in last job ;  &gt; Males ;</t>
  </si>
  <si>
    <t>65 years and over ;  &gt;&gt; To start own or new business ;  Less than 1 year in last job ;  &gt; Females ;</t>
  </si>
  <si>
    <t>65 years and over ;  &gt;&gt; To start own or new business ;  &gt; Less than 3 months in last job ;  Persons ;</t>
  </si>
  <si>
    <t>65 years and over ;  &gt;&gt; To start own or new business ;  &gt; Less than 3 months in last job ;  &gt; Males ;</t>
  </si>
  <si>
    <t>65 years and over ;  &gt;&gt; To start own or new business ;  &gt; Less than 3 months in last job ;  &gt; Females ;</t>
  </si>
  <si>
    <t>65 years and over ;  &gt;&gt; To start own or new business ;  &gt; 3-6 months in last job ;  Persons ;</t>
  </si>
  <si>
    <t>65 years and over ;  &gt;&gt; To start own or new business ;  &gt; 3-6 months in last job ;  &gt; Males ;</t>
  </si>
  <si>
    <t>65 years and over ;  &gt;&gt; To start own or new business ;  &gt; 3-6 months in last job ;  &gt; Females ;</t>
  </si>
  <si>
    <t>65 years and over ;  &gt;&gt; To start own or new business ;  &gt; 6-12 months in last job ;  Persons ;</t>
  </si>
  <si>
    <t>65 years and over ;  &gt;&gt; To start own or new business ;  &gt; 6-12 months in last job ;  &gt; Males ;</t>
  </si>
  <si>
    <t>65 years and over ;  &gt;&gt; To start own or new business ;  &gt; 6-12 months in last job ;  &gt; Females ;</t>
  </si>
  <si>
    <t>65 years and over ;  &gt;&gt; To start own or new business ;  1 year or more in last job ;  Persons ;</t>
  </si>
  <si>
    <t>65 years and over ;  &gt;&gt; To start own or new business ;  1 year or more in last job ;  &gt; Males ;</t>
  </si>
  <si>
    <t>65 years and over ;  &gt;&gt; To start own or new business ;  1 year or more in last job ;  &gt; Females ;</t>
  </si>
  <si>
    <t>65 years and over ;  &gt;&gt; To start own or new business ;  &gt; 1-2 years in last job ;  Persons ;</t>
  </si>
  <si>
    <t>65 years and over ;  &gt;&gt; To start own or new business ;  &gt; 1-2 years in last job ;  &gt; Males ;</t>
  </si>
  <si>
    <t>65 years and over ;  &gt;&gt; To start own or new business ;  &gt; 1-2 years in last job ;  &gt; Females ;</t>
  </si>
  <si>
    <t>65 years and over ;  &gt;&gt; To start own or new business ;  &gt; 3-4 years in last job ;  Persons ;</t>
  </si>
  <si>
    <t>65 years and over ;  &gt;&gt; To start own or new business ;  &gt; 3-4 years in last job ;  &gt; Males ;</t>
  </si>
  <si>
    <t>65 years and over ;  &gt;&gt; To start own or new business ;  &gt; 3-4 years in last job ;  &gt; Females ;</t>
  </si>
  <si>
    <t>65 years and over ;  &gt;&gt; To start own or new business ;  &gt; 5-9 years in last job ;  Persons ;</t>
  </si>
  <si>
    <t>65 years and over ;  &gt;&gt; To start own or new business ;  &gt; 5-9 years in last job ;  &gt; Males ;</t>
  </si>
  <si>
    <t>65 years and over ;  &gt;&gt; To start own or new business ;  &gt; 5-9 years in last job ;  &gt; Females ;</t>
  </si>
  <si>
    <t>65 years and over ;  &gt;&gt; To start own or new business ;  &gt; 10-19 years in last job ;  Persons ;</t>
  </si>
  <si>
    <t>65 years and over ;  &gt;&gt; To start own or new business ;  &gt; 10-19 years in last job ;  &gt; Males ;</t>
  </si>
  <si>
    <t>65 years and over ;  &gt;&gt; To start own or new business ;  &gt; 10-19 years in last job ;  &gt; Females ;</t>
  </si>
  <si>
    <t>65 years and over ;  &gt;&gt; To start own or new business ;  &gt; 20 years or more in last job ;  Persons ;</t>
  </si>
  <si>
    <t>65 years and over ;  &gt;&gt; To start own or new business ;  &gt; 20 years or more in last job ;  &gt; Males ;</t>
  </si>
  <si>
    <t>65 years and over ;  &gt;&gt; To start own or new business ;  &gt; 20 years or more in last job ;  &gt; Females ;</t>
  </si>
  <si>
    <t>65 years and over ;  &gt; Left or lost job for other reasons ;  Persons ;</t>
  </si>
  <si>
    <t>65 years and over ;  &gt; Left or lost job for other reasons ;  &gt; Males ;</t>
  </si>
  <si>
    <t>65 years and over ;  &gt; Left or lost job for other reasons ;  &gt; Females ;</t>
  </si>
  <si>
    <t>65 years and over ;  &gt; Left or lost job for other reasons ;  Less than 1 year in last job ;  Persons ;</t>
  </si>
  <si>
    <t>65 years and over ;  &gt; Left or lost job for other reasons ;  Less than 1 year in last job ;  &gt; Males ;</t>
  </si>
  <si>
    <t>65 years and over ;  &gt; Left or lost job for other reasons ;  Less than 1 year in last job ;  &gt; Females ;</t>
  </si>
  <si>
    <t>65 years and over ;  &gt; Left or lost job for other reasons ;  &gt; Less than 3 months in last job ;  Persons ;</t>
  </si>
  <si>
    <t>65 years and over ;  &gt; Left or lost job for other reasons ;  &gt; Less than 3 months in last job ;  &gt; Males ;</t>
  </si>
  <si>
    <t>65 years and over ;  &gt; Left or lost job for other reasons ;  &gt; Less than 3 months in last job ;  &gt; Females ;</t>
  </si>
  <si>
    <t>65 years and over ;  &gt; Left or lost job for other reasons ;  &gt; 3-6 months in last job ;  Persons ;</t>
  </si>
  <si>
    <t>65 years and over ;  &gt; Left or lost job for other reasons ;  &gt; 3-6 months in last job ;  &gt; Males ;</t>
  </si>
  <si>
    <t>A125921826J</t>
  </si>
  <si>
    <t>A125888562L</t>
  </si>
  <si>
    <t>A125855802X</t>
  </si>
  <si>
    <t>A125922330W</t>
  </si>
  <si>
    <t>A125889066V</t>
  </si>
  <si>
    <t>A125855578T</t>
  </si>
  <si>
    <t>A125922106C</t>
  </si>
  <si>
    <t>A125888842F</t>
  </si>
  <si>
    <t>A125855854A</t>
  </si>
  <si>
    <t>A125922382X</t>
  </si>
  <si>
    <t>A125889118K</t>
  </si>
  <si>
    <t>A125855630R</t>
  </si>
  <si>
    <t>A125922158F</t>
  </si>
  <si>
    <t>A125888894J</t>
  </si>
  <si>
    <t>A125855350W</t>
  </si>
  <si>
    <t>A125921878K</t>
  </si>
  <si>
    <t>A125888614C</t>
  </si>
  <si>
    <t>A125855686A</t>
  </si>
  <si>
    <t>A125922214L</t>
  </si>
  <si>
    <t>A125888950R</t>
  </si>
  <si>
    <t>A125855742J</t>
  </si>
  <si>
    <t>A125922270F</t>
  </si>
  <si>
    <t>A125889006T</t>
  </si>
  <si>
    <t>A125855406W</t>
  </si>
  <si>
    <t>A125921934T</t>
  </si>
  <si>
    <t>A125888670W</t>
  </si>
  <si>
    <t>A125855462R</t>
  </si>
  <si>
    <t>A125921990K</t>
  </si>
  <si>
    <t>A125888726W</t>
  </si>
  <si>
    <t>A125855518R</t>
  </si>
  <si>
    <t>A125922046L</t>
  </si>
  <si>
    <t>A125888782R</t>
  </si>
  <si>
    <t>A125855294R</t>
  </si>
  <si>
    <t>A125921822X</t>
  </si>
  <si>
    <t>A125888558W</t>
  </si>
  <si>
    <t>A125855798V</t>
  </si>
  <si>
    <t>A125922326F</t>
  </si>
  <si>
    <t>A125889062K</t>
  </si>
  <si>
    <t>A125855574J</t>
  </si>
  <si>
    <t>A125922102V</t>
  </si>
  <si>
    <t>A125888838R</t>
  </si>
  <si>
    <t>A125855882K</t>
  </si>
  <si>
    <t>A125922410W</t>
  </si>
  <si>
    <t>A125889146V</t>
  </si>
  <si>
    <t>A125855658T</t>
  </si>
  <si>
    <t>A125922186R</t>
  </si>
  <si>
    <t>A125888922F</t>
  </si>
  <si>
    <t>A125855378X</t>
  </si>
  <si>
    <t>A125921906J</t>
  </si>
  <si>
    <t>A125888642L</t>
  </si>
  <si>
    <t>A125855714X</t>
  </si>
  <si>
    <t>A125922242W</t>
  </si>
  <si>
    <t>A125888978T</t>
  </si>
  <si>
    <t>A125855770T</t>
  </si>
  <si>
    <t>A125922298J</t>
  </si>
  <si>
    <t>A125889034A</t>
  </si>
  <si>
    <t>A125855434F</t>
  </si>
  <si>
    <t>A125921962A</t>
  </si>
  <si>
    <t>A125888698X</t>
  </si>
  <si>
    <t>A125855490X</t>
  </si>
  <si>
    <t>A125922018C</t>
  </si>
  <si>
    <t>A125888754F</t>
  </si>
  <si>
    <t>A125855546X</t>
  </si>
  <si>
    <t>A125922074W</t>
  </si>
  <si>
    <t>A125888810L</t>
  </si>
  <si>
    <t>A125855322L</t>
  </si>
  <si>
    <t>A125921850J</t>
  </si>
  <si>
    <t>A125888586F</t>
  </si>
  <si>
    <t>A125855826T</t>
  </si>
  <si>
    <t>A125922354R</t>
  </si>
  <si>
    <t>A125889090V</t>
  </si>
  <si>
    <t>A125855602F</t>
  </si>
  <si>
    <t>A125922130C</t>
  </si>
  <si>
    <t>A125888866X</t>
  </si>
  <si>
    <t>A125855862A</t>
  </si>
  <si>
    <t>A125922390X</t>
  </si>
  <si>
    <t>A125889126K</t>
  </si>
  <si>
    <t>A125855638J</t>
  </si>
  <si>
    <t>A125922166F</t>
  </si>
  <si>
    <t>A125888902W</t>
  </si>
  <si>
    <t>A125855358R</t>
  </si>
  <si>
    <t>A125921886K</t>
  </si>
  <si>
    <t>A125888622C</t>
  </si>
  <si>
    <t>A125855694A</t>
  </si>
  <si>
    <t>A125922222L</t>
  </si>
  <si>
    <t>A125888958J</t>
  </si>
  <si>
    <t>A125855750J</t>
  </si>
  <si>
    <t>A125922278X</t>
  </si>
  <si>
    <t>A125889014T</t>
  </si>
  <si>
    <t>A125855414W</t>
  </si>
  <si>
    <t>A125921942T</t>
  </si>
  <si>
    <t>A125888678R</t>
  </si>
  <si>
    <t>A125855470R</t>
  </si>
  <si>
    <t>A125921998C</t>
  </si>
  <si>
    <t>A125888734W</t>
  </si>
  <si>
    <t>A125855526R</t>
  </si>
  <si>
    <t>A125922054L</t>
  </si>
  <si>
    <t>A125888790R</t>
  </si>
  <si>
    <t>A125855302C</t>
  </si>
  <si>
    <t>A125921830X</t>
  </si>
  <si>
    <t>A125888566W</t>
  </si>
  <si>
    <t>A125855806J</t>
  </si>
  <si>
    <t>A125922334F</t>
  </si>
  <si>
    <t>A125889070K</t>
  </si>
  <si>
    <t>A125855582J</t>
  </si>
  <si>
    <t>A125922110V</t>
  </si>
  <si>
    <t>A125888846R</t>
  </si>
  <si>
    <t>A125855886V</t>
  </si>
  <si>
    <t>A125922414F</t>
  </si>
  <si>
    <t>A125889150K</t>
  </si>
  <si>
    <t>A125855662J</t>
  </si>
  <si>
    <t>A125922190F</t>
  </si>
  <si>
    <t>A125888926R</t>
  </si>
  <si>
    <t>A125855382R</t>
  </si>
  <si>
    <t>A125921910X</t>
  </si>
  <si>
    <t>A125888646W</t>
  </si>
  <si>
    <t>A125855718J</t>
  </si>
  <si>
    <t>A125922246F</t>
  </si>
  <si>
    <t>A125888982J</t>
  </si>
  <si>
    <t>A125855774A</t>
  </si>
  <si>
    <t>A125922302L</t>
  </si>
  <si>
    <t>A125889038K</t>
  </si>
  <si>
    <t>A125855438R</t>
  </si>
  <si>
    <t>A125921966K</t>
  </si>
  <si>
    <t>A125888702C</t>
  </si>
  <si>
    <t>A125855494J</t>
  </si>
  <si>
    <t>A125922022V</t>
  </si>
  <si>
    <t>A125888758R</t>
  </si>
  <si>
    <t>A125855550R</t>
  </si>
  <si>
    <t>A125922078F</t>
  </si>
  <si>
    <t>A125888814W</t>
  </si>
  <si>
    <t>A125855326W</t>
  </si>
  <si>
    <t>A125921854T</t>
  </si>
  <si>
    <t>A125888590W</t>
  </si>
  <si>
    <t>A125855830J</t>
  </si>
  <si>
    <t>A125922358X</t>
  </si>
  <si>
    <t>A125889094C</t>
  </si>
  <si>
    <t>A125855606R</t>
  </si>
  <si>
    <t>A125922134L</t>
  </si>
  <si>
    <t>A125888870R</t>
  </si>
  <si>
    <t>A125855890K</t>
  </si>
  <si>
    <t>A125922418R</t>
  </si>
  <si>
    <t>A125889154V</t>
  </si>
  <si>
    <t>A125855666T</t>
  </si>
  <si>
    <t>A125922194R</t>
  </si>
  <si>
    <t>A125888930F</t>
  </si>
  <si>
    <t>A125855386X</t>
  </si>
  <si>
    <t>A125921914J</t>
  </si>
  <si>
    <t>A125888650L</t>
  </si>
  <si>
    <t>A125855722X</t>
  </si>
  <si>
    <t>A125922250W</t>
  </si>
  <si>
    <t>A125888986T</t>
  </si>
  <si>
    <t>A125855778K</t>
  </si>
  <si>
    <t>A125922306W</t>
  </si>
  <si>
    <t>A125889042A</t>
  </si>
  <si>
    <t>A125855442F</t>
  </si>
  <si>
    <t>A125921970A</t>
  </si>
  <si>
    <t>A125888706L</t>
  </si>
  <si>
    <t>A125855498T</t>
  </si>
  <si>
    <t>A125922026C</t>
  </si>
  <si>
    <t>A125888762F</t>
  </si>
  <si>
    <t>A125855554X</t>
  </si>
  <si>
    <t>A125922082W</t>
  </si>
  <si>
    <t>A125888818F</t>
  </si>
  <si>
    <t>A125855330L</t>
  </si>
  <si>
    <t>A125921858A</t>
  </si>
  <si>
    <t>A125888594F</t>
  </si>
  <si>
    <t>A125855834T</t>
  </si>
  <si>
    <t>A125922362R</t>
  </si>
  <si>
    <t>A125889098L</t>
  </si>
  <si>
    <t>A125855610F</t>
  </si>
  <si>
    <t>A125922138W</t>
  </si>
  <si>
    <t>A125888874X</t>
  </si>
  <si>
    <t>A125855866K</t>
  </si>
  <si>
    <t>A125922394J</t>
  </si>
  <si>
    <t>A125889130A</t>
  </si>
  <si>
    <t>A125855642X</t>
  </si>
  <si>
    <t>A125922170W</t>
  </si>
  <si>
    <t>A125888906F</t>
  </si>
  <si>
    <t>A125855362F</t>
  </si>
  <si>
    <t>A125921890A</t>
  </si>
  <si>
    <t>A125888626L</t>
  </si>
  <si>
    <t>A125855698K</t>
  </si>
  <si>
    <t>A125922226W</t>
  </si>
  <si>
    <t>A125888962X</t>
  </si>
  <si>
    <t>A125855754T</t>
  </si>
  <si>
    <t>A125922282R</t>
  </si>
  <si>
    <t>A125889018A</t>
  </si>
  <si>
    <t>A125855418F</t>
  </si>
  <si>
    <t>A125921946A</t>
  </si>
  <si>
    <t>A125888682F</t>
  </si>
  <si>
    <t>A125855474X</t>
  </si>
  <si>
    <t>A125922002K</t>
  </si>
  <si>
    <t>A125888738F</t>
  </si>
  <si>
    <t>A125855530F</t>
  </si>
  <si>
    <t>A125922058W</t>
  </si>
  <si>
    <t>A125888794X</t>
  </si>
  <si>
    <t>A125855306L</t>
  </si>
  <si>
    <t>A125921834J</t>
  </si>
  <si>
    <t>A125888570L</t>
  </si>
  <si>
    <t>A125855810X</t>
  </si>
  <si>
    <t>A125922338R</t>
  </si>
  <si>
    <t>A125889074V</t>
  </si>
  <si>
    <t>A125855586T</t>
  </si>
  <si>
    <t>A125922114C</t>
  </si>
  <si>
    <t>A125888850F</t>
  </si>
  <si>
    <t>A125855870A</t>
  </si>
  <si>
    <t>A125922398T</t>
  </si>
  <si>
    <t>A125889134K</t>
  </si>
  <si>
    <t>A125855646J</t>
  </si>
  <si>
    <t>A125922174F</t>
  </si>
  <si>
    <t>A125888910W</t>
  </si>
  <si>
    <t>A125855366R</t>
  </si>
  <si>
    <t>A125921894K</t>
  </si>
  <si>
    <t>A125888630C</t>
  </si>
  <si>
    <t>A125855702R</t>
  </si>
  <si>
    <t>A125922230L</t>
  </si>
  <si>
    <t>A125888966J</t>
  </si>
  <si>
    <t>A125855758A</t>
  </si>
  <si>
    <t>A125922286X</t>
  </si>
  <si>
    <t>A125889022T</t>
  </si>
  <si>
    <t>A125855422W</t>
  </si>
  <si>
    <t>A125921950T</t>
  </si>
  <si>
    <t>A125888686R</t>
  </si>
  <si>
    <t>A125855478J</t>
  </si>
  <si>
    <t>A125922006V</t>
  </si>
  <si>
    <t>A125888742W</t>
  </si>
  <si>
    <t>A125855534R</t>
  </si>
  <si>
    <t>A125922062L</t>
  </si>
  <si>
    <t>A125888798J</t>
  </si>
  <si>
    <t>A125855310C</t>
  </si>
  <si>
    <t>A125921838T</t>
  </si>
  <si>
    <t>A125888574W</t>
  </si>
  <si>
    <t>A125855814J</t>
  </si>
  <si>
    <t>A125922342F</t>
  </si>
  <si>
    <t>A125889078C</t>
  </si>
  <si>
    <t>A125855590J</t>
  </si>
  <si>
    <t>A125922118L</t>
  </si>
  <si>
    <t>A125888854R</t>
  </si>
  <si>
    <t>A125855874K</t>
  </si>
  <si>
    <t>A125922402W</t>
  </si>
  <si>
    <t>A125889138V</t>
  </si>
  <si>
    <t>A125855650X</t>
  </si>
  <si>
    <t>A125922178R</t>
  </si>
  <si>
    <t>A125888914F</t>
  </si>
  <si>
    <t>A125855370F</t>
  </si>
  <si>
    <t>A125921898V</t>
  </si>
  <si>
    <t>A125888634L</t>
  </si>
  <si>
    <t>A125855706X</t>
  </si>
  <si>
    <t>A125922234W</t>
  </si>
  <si>
    <t>65 years and over ;  &gt; Left or lost job for other reasons ;  &gt; 3-6 months in last job ;  &gt; Females ;</t>
  </si>
  <si>
    <t>65 years and over ;  &gt; Left or lost job for other reasons ;  &gt; 6-12 months in last job ;  Persons ;</t>
  </si>
  <si>
    <t>65 years and over ;  &gt; Left or lost job for other reasons ;  &gt; 6-12 months in last job ;  &gt; Males ;</t>
  </si>
  <si>
    <t>65 years and over ;  &gt; Left or lost job for other reasons ;  &gt; 6-12 months in last job ;  &gt; Females ;</t>
  </si>
  <si>
    <t>65 years and over ;  &gt; Left or lost job for other reasons ;  1 year or more in last job ;  Persons ;</t>
  </si>
  <si>
    <t>65 years and over ;  &gt; Left or lost job for other reasons ;  1 year or more in last job ;  &gt; Males ;</t>
  </si>
  <si>
    <t>65 years and over ;  &gt; Left or lost job for other reasons ;  1 year or more in last job ;  &gt; Females ;</t>
  </si>
  <si>
    <t>65 years and over ;  &gt; Left or lost job for other reasons ;  &gt; 1-2 years in last job ;  Persons ;</t>
  </si>
  <si>
    <t>65 years and over ;  &gt; Left or lost job for other reasons ;  &gt; 1-2 years in last job ;  &gt; Males ;</t>
  </si>
  <si>
    <t>65 years and over ;  &gt; Left or lost job for other reasons ;  &gt; 1-2 years in last job ;  &gt; Females ;</t>
  </si>
  <si>
    <t>65 years and over ;  &gt; Left or lost job for other reasons ;  &gt; 3-4 years in last job ;  Persons ;</t>
  </si>
  <si>
    <t>65 years and over ;  &gt; Left or lost job for other reasons ;  &gt; 3-4 years in last job ;  &gt; Males ;</t>
  </si>
  <si>
    <t>65 years and over ;  &gt; Left or lost job for other reasons ;  &gt; 3-4 years in last job ;  &gt; Females ;</t>
  </si>
  <si>
    <t>65 years and over ;  &gt; Left or lost job for other reasons ;  &gt; 5-9 years in last job ;  Persons ;</t>
  </si>
  <si>
    <t>65 years and over ;  &gt; Left or lost job for other reasons ;  &gt; 5-9 years in last job ;  &gt; Males ;</t>
  </si>
  <si>
    <t>65 years and over ;  &gt; Left or lost job for other reasons ;  &gt; 5-9 years in last job ;  &gt; Females ;</t>
  </si>
  <si>
    <t>65 years and over ;  &gt; Left or lost job for other reasons ;  &gt; 10-19 years in last job ;  Persons ;</t>
  </si>
  <si>
    <t>65 years and over ;  &gt; Left or lost job for other reasons ;  &gt; 10-19 years in last job ;  &gt; Males ;</t>
  </si>
  <si>
    <t>65 years and over ;  &gt; Left or lost job for other reasons ;  &gt; 10-19 years in last job ;  &gt; Females ;</t>
  </si>
  <si>
    <t>65 years and over ;  &gt; Left or lost job for other reasons ;  &gt; 20 years or more in last job ;  Persons ;</t>
  </si>
  <si>
    <t>65 years and over ;  &gt; Left or lost job for other reasons ;  &gt; 20 years or more in last job ;  &gt; Males ;</t>
  </si>
  <si>
    <t>65 years and over ;  &gt; Left or lost job for other reasons ;  &gt; 20 years or more in last job ;  &gt; Females ;</t>
  </si>
  <si>
    <t>New South Wales ;  Left or lost a job last year ;  Persons ;</t>
  </si>
  <si>
    <t>New South Wales ;  Left or lost a job last year ;  &gt; Males ;</t>
  </si>
  <si>
    <t>New South Wales ;  Left or lost a job last year ;  &gt; Females ;</t>
  </si>
  <si>
    <t>New South Wales ;  Left or lost a job last year ;  Less than 1 year in last job ;  Persons ;</t>
  </si>
  <si>
    <t>New South Wales ;  Left or lost a job last year ;  Less than 1 year in last job ;  &gt; Males ;</t>
  </si>
  <si>
    <t>New South Wales ;  Left or lost a job last year ;  Less than 1 year in last job ;  &gt; Females ;</t>
  </si>
  <si>
    <t>New South Wales ;  Left or lost a job last year ;  &gt; Less than 3 months in last job ;  Persons ;</t>
  </si>
  <si>
    <t>New South Wales ;  Left or lost a job last year ;  &gt; Less than 3 months in last job ;  &gt; Males ;</t>
  </si>
  <si>
    <t>New South Wales ;  Left or lost a job last year ;  &gt; Less than 3 months in last job ;  &gt; Females ;</t>
  </si>
  <si>
    <t>New South Wales ;  Left or lost a job last year ;  &gt; 3-6 months in last job ;  Persons ;</t>
  </si>
  <si>
    <t>New South Wales ;  Left or lost a job last year ;  &gt; 3-6 months in last job ;  &gt; Males ;</t>
  </si>
  <si>
    <t>New South Wales ;  Left or lost a job last year ;  &gt; 3-6 months in last job ;  &gt; Females ;</t>
  </si>
  <si>
    <t>New South Wales ;  Left or lost a job last year ;  &gt; 6-12 months in last job ;  Persons ;</t>
  </si>
  <si>
    <t>New South Wales ;  Left or lost a job last year ;  &gt; 6-12 months in last job ;  &gt; Males ;</t>
  </si>
  <si>
    <t>New South Wales ;  Left or lost a job last year ;  &gt; 6-12 months in last job ;  &gt; Females ;</t>
  </si>
  <si>
    <t>New South Wales ;  Left or lost a job last year ;  1 year or more in last job ;  Persons ;</t>
  </si>
  <si>
    <t>New South Wales ;  Left or lost a job last year ;  1 year or more in last job ;  &gt; Males ;</t>
  </si>
  <si>
    <t>New South Wales ;  Left or lost a job last year ;  1 year or more in last job ;  &gt; Females ;</t>
  </si>
  <si>
    <t>New South Wales ;  Left or lost a job last year ;  &gt; 1-2 years in last job ;  Persons ;</t>
  </si>
  <si>
    <t>New South Wales ;  Left or lost a job last year ;  &gt; 1-2 years in last job ;  &gt; Males ;</t>
  </si>
  <si>
    <t>New South Wales ;  Left or lost a job last year ;  &gt; 1-2 years in last job ;  &gt; Females ;</t>
  </si>
  <si>
    <t>New South Wales ;  Left or lost a job last year ;  &gt; 3-4 years in last job ;  Persons ;</t>
  </si>
  <si>
    <t>New South Wales ;  Left or lost a job last year ;  &gt; 3-4 years in last job ;  &gt; Males ;</t>
  </si>
  <si>
    <t>New South Wales ;  Left or lost a job last year ;  &gt; 3-4 years in last job ;  &gt; Females ;</t>
  </si>
  <si>
    <t>New South Wales ;  Left or lost a job last year ;  &gt; 5-9 years in last job ;  Persons ;</t>
  </si>
  <si>
    <t>New South Wales ;  Left or lost a job last year ;  &gt; 5-9 years in last job ;  &gt; Males ;</t>
  </si>
  <si>
    <t>New South Wales ;  Left or lost a job last year ;  &gt; 5-9 years in last job ;  &gt; Females ;</t>
  </si>
  <si>
    <t>New South Wales ;  Left or lost a job last year ;  &gt; 10-19 years in last job ;  Persons ;</t>
  </si>
  <si>
    <t>New South Wales ;  Left or lost a job last year ;  &gt; 10-19 years in last job ;  &gt; Males ;</t>
  </si>
  <si>
    <t>New South Wales ;  Left or lost a job last year ;  &gt; 10-19 years in last job ;  &gt; Females ;</t>
  </si>
  <si>
    <t>New South Wales ;  Left or lost a job last year ;  &gt; 20 years or more in last job ;  Persons ;</t>
  </si>
  <si>
    <t>New South Wales ;  Left or lost a job last year ;  &gt; 20 years or more in last job ;  &gt; Males ;</t>
  </si>
  <si>
    <t>New South Wales ;  Left or lost a job last year ;  &gt; 20 years or more in last job ;  &gt; Females ;</t>
  </si>
  <si>
    <t>New South Wales ;  &gt; Involuntary reasons (lost job) ;  Persons ;</t>
  </si>
  <si>
    <t>New South Wales ;  &gt; Involuntary reasons (lost job) ;  &gt; Males ;</t>
  </si>
  <si>
    <t>New South Wales ;  &gt; Involuntary reasons (lost job) ;  &gt; Females ;</t>
  </si>
  <si>
    <t>New South Wales ;  &gt; Involuntary reasons (lost job) ;  Less than 1 year in last job ;  Persons ;</t>
  </si>
  <si>
    <t>New South Wales ;  &gt; Involuntary reasons (lost job) ;  Less than 1 year in last job ;  &gt; Males ;</t>
  </si>
  <si>
    <t>New South Wales ;  &gt; Involuntary reasons (lost job) ;  Less than 1 year in last job ;  &gt; Females ;</t>
  </si>
  <si>
    <t>New South Wales ;  &gt; Involuntary reasons (lost job) ;  &gt; Less than 3 months in last job ;  Persons ;</t>
  </si>
  <si>
    <t>New South Wales ;  &gt; Involuntary reasons (lost job) ;  &gt; Less than 3 months in last job ;  &gt; Males ;</t>
  </si>
  <si>
    <t>New South Wales ;  &gt; Involuntary reasons (lost job) ;  &gt; Less than 3 months in last job ;  &gt; Females ;</t>
  </si>
  <si>
    <t>New South Wales ;  &gt; Involuntary reasons (lost job) ;  &gt; 3-6 months in last job ;  Persons ;</t>
  </si>
  <si>
    <t>New South Wales ;  &gt; Involuntary reasons (lost job) ;  &gt; 3-6 months in last job ;  &gt; Males ;</t>
  </si>
  <si>
    <t>New South Wales ;  &gt; Involuntary reasons (lost job) ;  &gt; 3-6 months in last job ;  &gt; Females ;</t>
  </si>
  <si>
    <t>New South Wales ;  &gt; Involuntary reasons (lost job) ;  &gt; 6-12 months in last job ;  Persons ;</t>
  </si>
  <si>
    <t>New South Wales ;  &gt; Involuntary reasons (lost job) ;  &gt; 6-12 months in last job ;  &gt; Males ;</t>
  </si>
  <si>
    <t>New South Wales ;  &gt; Involuntary reasons (lost job) ;  &gt; 6-12 months in last job ;  &gt; Females ;</t>
  </si>
  <si>
    <t>New South Wales ;  &gt; Involuntary reasons (lost job) ;  1 year or more in last job ;  Persons ;</t>
  </si>
  <si>
    <t>New South Wales ;  &gt; Involuntary reasons (lost job) ;  1 year or more in last job ;  &gt; Males ;</t>
  </si>
  <si>
    <t>New South Wales ;  &gt; Involuntary reasons (lost job) ;  1 year or more in last job ;  &gt; Females ;</t>
  </si>
  <si>
    <t>New South Wales ;  &gt; Involuntary reasons (lost job) ;  &gt; 1-2 years in last job ;  Persons ;</t>
  </si>
  <si>
    <t>New South Wales ;  &gt; Involuntary reasons (lost job) ;  &gt; 1-2 years in last job ;  &gt; Males ;</t>
  </si>
  <si>
    <t>New South Wales ;  &gt; Involuntary reasons (lost job) ;  &gt; 1-2 years in last job ;  &gt; Females ;</t>
  </si>
  <si>
    <t>New South Wales ;  &gt; Involuntary reasons (lost job) ;  &gt; 3-4 years in last job ;  Persons ;</t>
  </si>
  <si>
    <t>New South Wales ;  &gt; Involuntary reasons (lost job) ;  &gt; 3-4 years in last job ;  &gt; Males ;</t>
  </si>
  <si>
    <t>New South Wales ;  &gt; Involuntary reasons (lost job) ;  &gt; 3-4 years in last job ;  &gt; Females ;</t>
  </si>
  <si>
    <t>New South Wales ;  &gt; Involuntary reasons (lost job) ;  &gt; 5-9 years in last job ;  Persons ;</t>
  </si>
  <si>
    <t>New South Wales ;  &gt; Involuntary reasons (lost job) ;  &gt; 5-9 years in last job ;  &gt; Males ;</t>
  </si>
  <si>
    <t>New South Wales ;  &gt; Involuntary reasons (lost job) ;  &gt; 5-9 years in last job ;  &gt; Females ;</t>
  </si>
  <si>
    <t>New South Wales ;  &gt; Involuntary reasons (lost job) ;  &gt; 10-19 years in last job ;  Persons ;</t>
  </si>
  <si>
    <t>New South Wales ;  &gt; Involuntary reasons (lost job) ;  &gt; 10-19 years in last job ;  &gt; Males ;</t>
  </si>
  <si>
    <t>New South Wales ;  &gt; Involuntary reasons (lost job) ;  &gt; 10-19 years in last job ;  &gt; Females ;</t>
  </si>
  <si>
    <t>New South Wales ;  &gt; Involuntary reasons (lost job) ;  &gt; 20 years or more in last job ;  Persons ;</t>
  </si>
  <si>
    <t>New South Wales ;  &gt; Involuntary reasons (lost job) ;  &gt; 20 years or more in last job ;  &gt; Males ;</t>
  </si>
  <si>
    <t>New South Wales ;  &gt; Involuntary reasons (lost job) ;  &gt; 20 years or more in last job ;  &gt; Females ;</t>
  </si>
  <si>
    <t>New South Wales ;  &gt;&gt; Retrenched ;  Persons ;</t>
  </si>
  <si>
    <t>New South Wales ;  &gt;&gt; Retrenched ;  &gt; Males ;</t>
  </si>
  <si>
    <t>New South Wales ;  &gt;&gt; Retrenched ;  &gt; Females ;</t>
  </si>
  <si>
    <t>New South Wales ;  &gt;&gt; Retrenched ;  Less than 1 year in last job ;  Persons ;</t>
  </si>
  <si>
    <t>New South Wales ;  &gt;&gt; Retrenched ;  Less than 1 year in last job ;  &gt; Males ;</t>
  </si>
  <si>
    <t>New South Wales ;  &gt;&gt; Retrenched ;  Less than 1 year in last job ;  &gt; Females ;</t>
  </si>
  <si>
    <t>New South Wales ;  &gt;&gt; Retrenched ;  &gt; Less than 3 months in last job ;  Persons ;</t>
  </si>
  <si>
    <t>New South Wales ;  &gt;&gt; Retrenched ;  &gt; Less than 3 months in last job ;  &gt; Males ;</t>
  </si>
  <si>
    <t>New South Wales ;  &gt;&gt; Retrenched ;  &gt; Less than 3 months in last job ;  &gt; Females ;</t>
  </si>
  <si>
    <t>New South Wales ;  &gt;&gt; Retrenched ;  &gt; 3-6 months in last job ;  Persons ;</t>
  </si>
  <si>
    <t>New South Wales ;  &gt;&gt; Retrenched ;  &gt; 3-6 months in last job ;  &gt; Males ;</t>
  </si>
  <si>
    <t>New South Wales ;  &gt;&gt; Retrenched ;  &gt; 3-6 months in last job ;  &gt; Females ;</t>
  </si>
  <si>
    <t>New South Wales ;  &gt;&gt; Retrenched ;  &gt; 6-12 months in last job ;  Persons ;</t>
  </si>
  <si>
    <t>New South Wales ;  &gt;&gt; Retrenched ;  &gt; 6-12 months in last job ;  &gt; Males ;</t>
  </si>
  <si>
    <t>New South Wales ;  &gt;&gt; Retrenched ;  &gt; 6-12 months in last job ;  &gt; Females ;</t>
  </si>
  <si>
    <t>New South Wales ;  &gt;&gt; Retrenched ;  1 year or more in last job ;  Persons ;</t>
  </si>
  <si>
    <t>New South Wales ;  &gt;&gt; Retrenched ;  1 year or more in last job ;  &gt; Males ;</t>
  </si>
  <si>
    <t>New South Wales ;  &gt;&gt; Retrenched ;  1 year or more in last job ;  &gt; Females ;</t>
  </si>
  <si>
    <t>New South Wales ;  &gt;&gt; Retrenched ;  &gt; 1-2 years in last job ;  Persons ;</t>
  </si>
  <si>
    <t>New South Wales ;  &gt;&gt; Retrenched ;  &gt; 1-2 years in last job ;  &gt; Males ;</t>
  </si>
  <si>
    <t>New South Wales ;  &gt;&gt; Retrenched ;  &gt; 1-2 years in last job ;  &gt; Females ;</t>
  </si>
  <si>
    <t>New South Wales ;  &gt;&gt; Retrenched ;  &gt; 3-4 years in last job ;  Persons ;</t>
  </si>
  <si>
    <t>New South Wales ;  &gt;&gt; Retrenched ;  &gt; 3-4 years in last job ;  &gt; Males ;</t>
  </si>
  <si>
    <t>New South Wales ;  &gt;&gt; Retrenched ;  &gt; 3-4 years in last job ;  &gt; Females ;</t>
  </si>
  <si>
    <t>New South Wales ;  &gt;&gt; Retrenched ;  &gt; 5-9 years in last job ;  Persons ;</t>
  </si>
  <si>
    <t>New South Wales ;  &gt;&gt; Retrenched ;  &gt; 5-9 years in last job ;  &gt; Males ;</t>
  </si>
  <si>
    <t>New South Wales ;  &gt;&gt; Retrenched ;  &gt; 5-9 years in last job ;  &gt; Females ;</t>
  </si>
  <si>
    <t>New South Wales ;  &gt;&gt; Retrenched ;  &gt; 10-19 years in last job ;  Persons ;</t>
  </si>
  <si>
    <t>New South Wales ;  &gt;&gt; Retrenched ;  &gt; 10-19 years in last job ;  &gt; Males ;</t>
  </si>
  <si>
    <t>New South Wales ;  &gt;&gt; Retrenched ;  &gt; 10-19 years in last job ;  &gt; Females ;</t>
  </si>
  <si>
    <t>New South Wales ;  &gt;&gt; Retrenched ;  &gt; 20 years or more in last job ;  Persons ;</t>
  </si>
  <si>
    <t>New South Wales ;  &gt;&gt; Retrenched ;  &gt; 20 years or more in last job ;  &gt; Males ;</t>
  </si>
  <si>
    <t>New South Wales ;  &gt;&gt; Retrenched ;  &gt; 20 years or more in last job ;  &gt; Females ;</t>
  </si>
  <si>
    <t>New South Wales ;  &gt;&gt; Dismissed ;  Persons ;</t>
  </si>
  <si>
    <t>New South Wales ;  &gt;&gt; Dismissed ;  &gt; Males ;</t>
  </si>
  <si>
    <t>New South Wales ;  &gt;&gt; Dismissed ;  &gt; Females ;</t>
  </si>
  <si>
    <t>New South Wales ;  &gt;&gt; Dismissed ;  Less than 1 year in last job ;  Persons ;</t>
  </si>
  <si>
    <t>New South Wales ;  &gt;&gt; Dismissed ;  Less than 1 year in last job ;  &gt; Males ;</t>
  </si>
  <si>
    <t>New South Wales ;  &gt;&gt; Dismissed ;  Less than 1 year in last job ;  &gt; Females ;</t>
  </si>
  <si>
    <t>New South Wales ;  &gt;&gt; Dismissed ;  &gt; Less than 3 months in last job ;  Persons ;</t>
  </si>
  <si>
    <t>New South Wales ;  &gt;&gt; Dismissed ;  &gt; Less than 3 months in last job ;  &gt; Males ;</t>
  </si>
  <si>
    <t>New South Wales ;  &gt;&gt; Dismissed ;  &gt; Less than 3 months in last job ;  &gt; Females ;</t>
  </si>
  <si>
    <t>New South Wales ;  &gt;&gt; Dismissed ;  &gt; 3-6 months in last job ;  Persons ;</t>
  </si>
  <si>
    <t>New South Wales ;  &gt;&gt; Dismissed ;  &gt; 3-6 months in last job ;  &gt; Males ;</t>
  </si>
  <si>
    <t>New South Wales ;  &gt;&gt; Dismissed ;  &gt; 3-6 months in last job ;  &gt; Females ;</t>
  </si>
  <si>
    <t>New South Wales ;  &gt;&gt; Dismissed ;  &gt; 6-12 months in last job ;  Persons ;</t>
  </si>
  <si>
    <t>New South Wales ;  &gt;&gt; Dismissed ;  &gt; 6-12 months in last job ;  &gt; Males ;</t>
  </si>
  <si>
    <t>New South Wales ;  &gt;&gt; Dismissed ;  &gt; 6-12 months in last job ;  &gt; Females ;</t>
  </si>
  <si>
    <t>New South Wales ;  &gt;&gt; Dismissed ;  1 year or more in last job ;  Persons ;</t>
  </si>
  <si>
    <t>New South Wales ;  &gt;&gt; Dismissed ;  1 year or more in last job ;  &gt; Males ;</t>
  </si>
  <si>
    <t>New South Wales ;  &gt;&gt; Dismissed ;  1 year or more in last job ;  &gt; Females ;</t>
  </si>
  <si>
    <t>New South Wales ;  &gt;&gt; Dismissed ;  &gt; 1-2 years in last job ;  Persons ;</t>
  </si>
  <si>
    <t>New South Wales ;  &gt;&gt; Dismissed ;  &gt; 1-2 years in last job ;  &gt; Males ;</t>
  </si>
  <si>
    <t>New South Wales ;  &gt;&gt; Dismissed ;  &gt; 1-2 years in last job ;  &gt; Females ;</t>
  </si>
  <si>
    <t>New South Wales ;  &gt;&gt; Dismissed ;  &gt; 3-4 years in last job ;  Persons ;</t>
  </si>
  <si>
    <t>New South Wales ;  &gt;&gt; Dismissed ;  &gt; 3-4 years in last job ;  &gt; Males ;</t>
  </si>
  <si>
    <t>New South Wales ;  &gt;&gt; Dismissed ;  &gt; 3-4 years in last job ;  &gt; Females ;</t>
  </si>
  <si>
    <t>New South Wales ;  &gt;&gt; Dismissed ;  &gt; 5-9 years in last job ;  Persons ;</t>
  </si>
  <si>
    <t>New South Wales ;  &gt;&gt; Dismissed ;  &gt; 5-9 years in last job ;  &gt; Males ;</t>
  </si>
  <si>
    <t>New South Wales ;  &gt;&gt; Dismissed ;  &gt; 5-9 years in last job ;  &gt; Females ;</t>
  </si>
  <si>
    <t>New South Wales ;  &gt;&gt; Dismissed ;  &gt; 10-19 years in last job ;  Persons ;</t>
  </si>
  <si>
    <t>New South Wales ;  &gt;&gt; Dismissed ;  &gt; 10-19 years in last job ;  &gt; Males ;</t>
  </si>
  <si>
    <t>New South Wales ;  &gt;&gt; Dismissed ;  &gt; 10-19 years in last job ;  &gt; Females ;</t>
  </si>
  <si>
    <t>New South Wales ;  &gt;&gt; Dismissed ;  &gt; 20 years or more in last job ;  Persons ;</t>
  </si>
  <si>
    <t>New South Wales ;  &gt;&gt; Dismissed ;  &gt; 20 years or more in last job ;  &gt; Males ;</t>
  </si>
  <si>
    <t>New South Wales ;  &gt;&gt; Dismissed ;  &gt; 20 years or more in last job ;  &gt; Females ;</t>
  </si>
  <si>
    <t>New South Wales ;  &gt;&gt; Job ended, was temporary or seasonal ;  Persons ;</t>
  </si>
  <si>
    <t>New South Wales ;  &gt;&gt; Job ended, was temporary or seasonal ;  &gt; Males ;</t>
  </si>
  <si>
    <t>New South Wales ;  &gt;&gt; Job ended, was temporary or seasonal ;  &gt; Females ;</t>
  </si>
  <si>
    <t>New South Wales ;  &gt;&gt; Job ended, was temporary or seasonal ;  Less than 1 year in last job ;  Persons ;</t>
  </si>
  <si>
    <t>New South Wales ;  &gt;&gt; Job ended, was temporary or seasonal ;  Less than 1 year in last job ;  &gt; Males ;</t>
  </si>
  <si>
    <t>New South Wales ;  &gt;&gt; Job ended, was temporary or seasonal ;  Less than 1 year in last job ;  &gt; Females ;</t>
  </si>
  <si>
    <t>New South Wales ;  &gt;&gt; Job ended, was temporary or seasonal ;  &gt; Less than 3 months in last job ;  Persons ;</t>
  </si>
  <si>
    <t>New South Wales ;  &gt;&gt; Job ended, was temporary or seasonal ;  &gt; Less than 3 months in last job ;  &gt; Males ;</t>
  </si>
  <si>
    <t>New South Wales ;  &gt;&gt; Job ended, was temporary or seasonal ;  &gt; Less than 3 months in last job ;  &gt; Females ;</t>
  </si>
  <si>
    <t>New South Wales ;  &gt;&gt; Job ended, was temporary or seasonal ;  &gt; 3-6 months in last job ;  Persons ;</t>
  </si>
  <si>
    <t>New South Wales ;  &gt;&gt; Job ended, was temporary or seasonal ;  &gt; 3-6 months in last job ;  &gt; Males ;</t>
  </si>
  <si>
    <t>New South Wales ;  &gt;&gt; Job ended, was temporary or seasonal ;  &gt; 3-6 months in last job ;  &gt; Females ;</t>
  </si>
  <si>
    <t>New South Wales ;  &gt;&gt; Job ended, was temporary or seasonal ;  &gt; 6-12 months in last job ;  Persons ;</t>
  </si>
  <si>
    <t>New South Wales ;  &gt;&gt; Job ended, was temporary or seasonal ;  &gt; 6-12 months in last job ;  &gt; Males ;</t>
  </si>
  <si>
    <t>New South Wales ;  &gt;&gt; Job ended, was temporary or seasonal ;  &gt; 6-12 months in last job ;  &gt; Females ;</t>
  </si>
  <si>
    <t>New South Wales ;  &gt;&gt; Job ended, was temporary or seasonal ;  1 year or more in last job ;  Persons ;</t>
  </si>
  <si>
    <t>New South Wales ;  &gt;&gt; Job ended, was temporary or seasonal ;  1 year or more in last job ;  &gt; Males ;</t>
  </si>
  <si>
    <t>New South Wales ;  &gt;&gt; Job ended, was temporary or seasonal ;  1 year or more in last job ;  &gt; Females ;</t>
  </si>
  <si>
    <t>New South Wales ;  &gt;&gt; Job ended, was temporary or seasonal ;  &gt; 1-2 years in last job ;  Persons ;</t>
  </si>
  <si>
    <t>New South Wales ;  &gt;&gt; Job ended, was temporary or seasonal ;  &gt; 1-2 years in last job ;  &gt; Males ;</t>
  </si>
  <si>
    <t>New South Wales ;  &gt;&gt; Job ended, was temporary or seasonal ;  &gt; 1-2 years in last job ;  &gt; Females ;</t>
  </si>
  <si>
    <t>New South Wales ;  &gt;&gt; Job ended, was temporary or seasonal ;  &gt; 3-4 years in last job ;  Persons ;</t>
  </si>
  <si>
    <t>New South Wales ;  &gt;&gt; Job ended, was temporary or seasonal ;  &gt; 3-4 years in last job ;  &gt; Males ;</t>
  </si>
  <si>
    <t>New South Wales ;  &gt;&gt; Job ended, was temporary or seasonal ;  &gt; 3-4 years in last job ;  &gt; Females ;</t>
  </si>
  <si>
    <t>New South Wales ;  &gt;&gt; Job ended, was temporary or seasonal ;  &gt; 5-9 years in last job ;  Persons ;</t>
  </si>
  <si>
    <t>New South Wales ;  &gt;&gt; Job ended, was temporary or seasonal ;  &gt; 5-9 years in last job ;  &gt; Males ;</t>
  </si>
  <si>
    <t>New South Wales ;  &gt;&gt; Job ended, was temporary or seasonal ;  &gt; 5-9 years in last job ;  &gt; Females ;</t>
  </si>
  <si>
    <t>New South Wales ;  &gt;&gt; Job ended, was temporary or seasonal ;  &gt; 10-19 years in last job ;  Persons ;</t>
  </si>
  <si>
    <t>New South Wales ;  &gt;&gt; Job ended, was temporary or seasonal ;  &gt; 10-19 years in last job ;  &gt; Males ;</t>
  </si>
  <si>
    <t>New South Wales ;  &gt;&gt; Job ended, was temporary or seasonal ;  &gt; 10-19 years in last job ;  &gt; Females ;</t>
  </si>
  <si>
    <t>New South Wales ;  &gt;&gt; Job ended, was temporary or seasonal ;  &gt; 20 years or more in last job ;  Persons ;</t>
  </si>
  <si>
    <t>New South Wales ;  &gt;&gt; Job ended, was temporary or seasonal ;  &gt; 20 years or more in last job ;  &gt; Males ;</t>
  </si>
  <si>
    <t>New South Wales ;  &gt;&gt; Job ended, was temporary or seasonal ;  &gt; 20 years or more in last job ;  &gt; Females ;</t>
  </si>
  <si>
    <t>New South Wales ;  &gt;&gt; Own ill health or injury ;  Persons ;</t>
  </si>
  <si>
    <t>New South Wales ;  &gt;&gt; Own ill health or injury ;  &gt; Males ;</t>
  </si>
  <si>
    <t>New South Wales ;  &gt;&gt; Own ill health or injury ;  &gt; Females ;</t>
  </si>
  <si>
    <t>New South Wales ;  &gt;&gt; Own ill health or injury ;  Less than 1 year in last job ;  Persons ;</t>
  </si>
  <si>
    <t>New South Wales ;  &gt;&gt; Own ill health or injury ;  Less than 1 year in last job ;  &gt; Males ;</t>
  </si>
  <si>
    <t>New South Wales ;  &gt;&gt; Own ill health or injury ;  Less than 1 year in last job ;  &gt; Females ;</t>
  </si>
  <si>
    <t>New South Wales ;  &gt;&gt; Own ill health or injury ;  &gt; Less than 3 months in last job ;  Persons ;</t>
  </si>
  <si>
    <t>New South Wales ;  &gt;&gt; Own ill health or injury ;  &gt; Less than 3 months in last job ;  &gt; Males ;</t>
  </si>
  <si>
    <t>New South Wales ;  &gt;&gt; Own ill health or injury ;  &gt; Less than 3 months in last job ;  &gt; Females ;</t>
  </si>
  <si>
    <t>New South Wales ;  &gt;&gt; Own ill health or injury ;  &gt; 3-6 months in last job ;  Persons ;</t>
  </si>
  <si>
    <t>New South Wales ;  &gt;&gt; Own ill health or injury ;  &gt; 3-6 months in last job ;  &gt; Males ;</t>
  </si>
  <si>
    <t>New South Wales ;  &gt;&gt; Own ill health or injury ;  &gt; 3-6 months in last job ;  &gt; Females ;</t>
  </si>
  <si>
    <t>New South Wales ;  &gt;&gt; Own ill health or injury ;  &gt; 6-12 months in last job ;  Persons ;</t>
  </si>
  <si>
    <t>New South Wales ;  &gt;&gt; Own ill health or injury ;  &gt; 6-12 months in last job ;  &gt; Males ;</t>
  </si>
  <si>
    <t>New South Wales ;  &gt;&gt; Own ill health or injury ;  &gt; 6-12 months in last job ;  &gt; Females ;</t>
  </si>
  <si>
    <t>New South Wales ;  &gt;&gt; Own ill health or injury ;  1 year or more in last job ;  Persons ;</t>
  </si>
  <si>
    <t>New South Wales ;  &gt;&gt; Own ill health or injury ;  1 year or more in last job ;  &gt; Males ;</t>
  </si>
  <si>
    <t>New South Wales ;  &gt;&gt; Own ill health or injury ;  1 year or more in last job ;  &gt; Females ;</t>
  </si>
  <si>
    <t>New South Wales ;  &gt;&gt; Own ill health or injury ;  &gt; 1-2 years in last job ;  Persons ;</t>
  </si>
  <si>
    <t>New South Wales ;  &gt;&gt; Own ill health or injury ;  &gt; 1-2 years in last job ;  &gt; Males ;</t>
  </si>
  <si>
    <t>New South Wales ;  &gt;&gt; Own ill health or injury ;  &gt; 1-2 years in last job ;  &gt; Females ;</t>
  </si>
  <si>
    <t>New South Wales ;  &gt;&gt; Own ill health or injury ;  &gt; 3-4 years in last job ;  Persons ;</t>
  </si>
  <si>
    <t>New South Wales ;  &gt;&gt; Own ill health or injury ;  &gt; 3-4 years in last job ;  &gt; Males ;</t>
  </si>
  <si>
    <t>New South Wales ;  &gt;&gt; Own ill health or injury ;  &gt; 3-4 years in last job ;  &gt; Females ;</t>
  </si>
  <si>
    <t>New South Wales ;  &gt;&gt; Own ill health or injury ;  &gt; 5-9 years in last job ;  Persons ;</t>
  </si>
  <si>
    <t>New South Wales ;  &gt;&gt; Own ill health or injury ;  &gt; 5-9 years in last job ;  &gt; Males ;</t>
  </si>
  <si>
    <t>New South Wales ;  &gt;&gt; Own ill health or injury ;  &gt; 5-9 years in last job ;  &gt; Females ;</t>
  </si>
  <si>
    <t>New South Wales ;  &gt;&gt; Own ill health or injury ;  &gt; 10-19 years in last job ;  Persons ;</t>
  </si>
  <si>
    <t>New South Wales ;  &gt;&gt; Own ill health or injury ;  &gt; 10-19 years in last job ;  &gt; Males ;</t>
  </si>
  <si>
    <t>New South Wales ;  &gt;&gt; Own ill health or injury ;  &gt; 10-19 years in last job ;  &gt; Females ;</t>
  </si>
  <si>
    <t>New South Wales ;  &gt;&gt; Own ill health or injury ;  &gt; 20 years or more in last job ;  Persons ;</t>
  </si>
  <si>
    <t>New South Wales ;  &gt;&gt; Own ill health or injury ;  &gt; 20 years or more in last job ;  &gt; Males ;</t>
  </si>
  <si>
    <t>New South Wales ;  &gt;&gt; Own ill health or injury ;  &gt; 20 years or more in last job ;  &gt; Females ;</t>
  </si>
  <si>
    <t>New South Wales ;  &gt; Voluntary reasons (left job) ;  Persons ;</t>
  </si>
  <si>
    <t>New South Wales ;  &gt; Voluntary reasons (left job) ;  &gt; Males ;</t>
  </si>
  <si>
    <t>New South Wales ;  &gt; Voluntary reasons (left job) ;  &gt; Females ;</t>
  </si>
  <si>
    <t>New South Wales ;  &gt; Voluntary reasons (left job) ;  Less than 1 year in last job ;  Persons ;</t>
  </si>
  <si>
    <t>New South Wales ;  &gt; Voluntary reasons (left job) ;  Less than 1 year in last job ;  &gt; Males ;</t>
  </si>
  <si>
    <t>New South Wales ;  &gt; Voluntary reasons (left job) ;  Less than 1 year in last job ;  &gt; Females ;</t>
  </si>
  <si>
    <t>New South Wales ;  &gt; Voluntary reasons (left job) ;  &gt; Less than 3 months in last job ;  Persons ;</t>
  </si>
  <si>
    <t>New South Wales ;  &gt; Voluntary reasons (left job) ;  &gt; Less than 3 months in last job ;  &gt; Males ;</t>
  </si>
  <si>
    <t>New South Wales ;  &gt; Voluntary reasons (left job) ;  &gt; Less than 3 months in last job ;  &gt; Females ;</t>
  </si>
  <si>
    <t>New South Wales ;  &gt; Voluntary reasons (left job) ;  &gt; 3-6 months in last job ;  Persons ;</t>
  </si>
  <si>
    <t>New South Wales ;  &gt; Voluntary reasons (left job) ;  &gt; 3-6 months in last job ;  &gt; Males ;</t>
  </si>
  <si>
    <t>New South Wales ;  &gt; Voluntary reasons (left job) ;  &gt; 3-6 months in last job ;  &gt; Females ;</t>
  </si>
  <si>
    <t>New South Wales ;  &gt; Voluntary reasons (left job) ;  &gt; 6-12 months in last job ;  Persons ;</t>
  </si>
  <si>
    <t>New South Wales ;  &gt; Voluntary reasons (left job) ;  &gt; 6-12 months in last job ;  &gt; Males ;</t>
  </si>
  <si>
    <t>New South Wales ;  &gt; Voluntary reasons (left job) ;  &gt; 6-12 months in last job ;  &gt; Females ;</t>
  </si>
  <si>
    <t>New South Wales ;  &gt; Voluntary reasons (left job) ;  1 year or more in last job ;  Persons ;</t>
  </si>
  <si>
    <t>New South Wales ;  &gt; Voluntary reasons (left job) ;  1 year or more in last job ;  &gt; Males ;</t>
  </si>
  <si>
    <t>New South Wales ;  &gt; Voluntary reasons (left job) ;  1 year or more in last job ;  &gt; Females ;</t>
  </si>
  <si>
    <t>New South Wales ;  &gt; Voluntary reasons (left job) ;  &gt; 1-2 years in last job ;  Persons ;</t>
  </si>
  <si>
    <t>New South Wales ;  &gt; Voluntary reasons (left job) ;  &gt; 1-2 years in last job ;  &gt; Males ;</t>
  </si>
  <si>
    <t>New South Wales ;  &gt; Voluntary reasons (left job) ;  &gt; 1-2 years in last job ;  &gt; Females ;</t>
  </si>
  <si>
    <t>New South Wales ;  &gt; Voluntary reasons (left job) ;  &gt; 3-4 years in last job ;  Persons ;</t>
  </si>
  <si>
    <t>New South Wales ;  &gt; Voluntary reasons (left job) ;  &gt; 3-4 years in last job ;  &gt; Males ;</t>
  </si>
  <si>
    <t>New South Wales ;  &gt; Voluntary reasons (left job) ;  &gt; 3-4 years in last job ;  &gt; Females ;</t>
  </si>
  <si>
    <t>New South Wales ;  &gt; Voluntary reasons (left job) ;  &gt; 5-9 years in last job ;  Persons ;</t>
  </si>
  <si>
    <t>New South Wales ;  &gt; Voluntary reasons (left job) ;  &gt; 5-9 years in last job ;  &gt; Males ;</t>
  </si>
  <si>
    <t>New South Wales ;  &gt; Voluntary reasons (left job) ;  &gt; 5-9 years in last job ;  &gt; Females ;</t>
  </si>
  <si>
    <t>New South Wales ;  &gt; Voluntary reasons (left job) ;  &gt; 10-19 years in last job ;  Persons ;</t>
  </si>
  <si>
    <t>New South Wales ;  &gt; Voluntary reasons (left job) ;  &gt; 10-19 years in last job ;  &gt; Males ;</t>
  </si>
  <si>
    <t>New South Wales ;  &gt; Voluntary reasons (left job) ;  &gt; 10-19 years in last job ;  &gt; Females ;</t>
  </si>
  <si>
    <t>A125888970X</t>
  </si>
  <si>
    <t>A125855762T</t>
  </si>
  <si>
    <t>A125922290R</t>
  </si>
  <si>
    <t>A125889026A</t>
  </si>
  <si>
    <t>A125855426F</t>
  </si>
  <si>
    <t>A125921954A</t>
  </si>
  <si>
    <t>A125888690F</t>
  </si>
  <si>
    <t>A125855482X</t>
  </si>
  <si>
    <t>A125922010K</t>
  </si>
  <si>
    <t>A125888746F</t>
  </si>
  <si>
    <t>A125855538X</t>
  </si>
  <si>
    <t>A125922066W</t>
  </si>
  <si>
    <t>A125888802L</t>
  </si>
  <si>
    <t>A125855314L</t>
  </si>
  <si>
    <t>A125921842J</t>
  </si>
  <si>
    <t>A125888578F</t>
  </si>
  <si>
    <t>A125855818T</t>
  </si>
  <si>
    <t>A125922346R</t>
  </si>
  <si>
    <t>A125889082V</t>
  </si>
  <si>
    <t>A125855594T</t>
  </si>
  <si>
    <t>A125922122C</t>
  </si>
  <si>
    <t>A125888858X</t>
  </si>
  <si>
    <t>A125848458T</t>
  </si>
  <si>
    <t>A125914986L</t>
  </si>
  <si>
    <t>A125881722K</t>
  </si>
  <si>
    <t>A125848234F</t>
  </si>
  <si>
    <t>A125914762A</t>
  </si>
  <si>
    <t>A125881498C</t>
  </si>
  <si>
    <t>A125847954K</t>
  </si>
  <si>
    <t>A125914482J</t>
  </si>
  <si>
    <t>A125881218X</t>
  </si>
  <si>
    <t>A125848290X</t>
  </si>
  <si>
    <t>A125914818A</t>
  </si>
  <si>
    <t>A125881554K</t>
  </si>
  <si>
    <t>A125848346X</t>
  </si>
  <si>
    <t>A125914874V</t>
  </si>
  <si>
    <t>A125881610T</t>
  </si>
  <si>
    <t>A125848010V</t>
  </si>
  <si>
    <t>A125914538J</t>
  </si>
  <si>
    <t>A125881274T</t>
  </si>
  <si>
    <t>A125848066F</t>
  </si>
  <si>
    <t>A125914594A</t>
  </si>
  <si>
    <t>A125881330X</t>
  </si>
  <si>
    <t>A125848122L</t>
  </si>
  <si>
    <t>A125914650J</t>
  </si>
  <si>
    <t>A125881386K</t>
  </si>
  <si>
    <t>A125847898C</t>
  </si>
  <si>
    <t>A125914426R</t>
  </si>
  <si>
    <t>A125881162X</t>
  </si>
  <si>
    <t>A125848402F</t>
  </si>
  <si>
    <t>A125914930A</t>
  </si>
  <si>
    <t>A125881666C</t>
  </si>
  <si>
    <t>A125848178X</t>
  </si>
  <si>
    <t>A125914706J</t>
  </si>
  <si>
    <t>A125881442T</t>
  </si>
  <si>
    <t>A125848454J</t>
  </si>
  <si>
    <t>A125914982C</t>
  </si>
  <si>
    <t>A125881718V</t>
  </si>
  <si>
    <t>A125848230W</t>
  </si>
  <si>
    <t>A125914758K</t>
  </si>
  <si>
    <t>A125881494V</t>
  </si>
  <si>
    <t>A125847950A</t>
  </si>
  <si>
    <t>A125914478T</t>
  </si>
  <si>
    <t>A125881214R</t>
  </si>
  <si>
    <t>A125848286J</t>
  </si>
  <si>
    <t>A125914814T</t>
  </si>
  <si>
    <t>A125881550A</t>
  </si>
  <si>
    <t>A125848342R</t>
  </si>
  <si>
    <t>A125914870K</t>
  </si>
  <si>
    <t>A125881606A</t>
  </si>
  <si>
    <t>A125848006C</t>
  </si>
  <si>
    <t>A125914534X</t>
  </si>
  <si>
    <t>A125881270J</t>
  </si>
  <si>
    <t>A125848062W</t>
  </si>
  <si>
    <t>A125914590T</t>
  </si>
  <si>
    <t>A125881326J</t>
  </si>
  <si>
    <t>A125848118W</t>
  </si>
  <si>
    <t>A125914646T</t>
  </si>
  <si>
    <t>A125881382A</t>
  </si>
  <si>
    <t>A125847894V</t>
  </si>
  <si>
    <t>A125914422F</t>
  </si>
  <si>
    <t>A125881158J</t>
  </si>
  <si>
    <t>A125848398A</t>
  </si>
  <si>
    <t>A125914926K</t>
  </si>
  <si>
    <t>A125881662V</t>
  </si>
  <si>
    <t>A125848174R</t>
  </si>
  <si>
    <t>A125914702X</t>
  </si>
  <si>
    <t>A125881438A</t>
  </si>
  <si>
    <t>A125848502R</t>
  </si>
  <si>
    <t>A125915030L</t>
  </si>
  <si>
    <t>A125881766L</t>
  </si>
  <si>
    <t>A125848278J</t>
  </si>
  <si>
    <t>A125914806T</t>
  </si>
  <si>
    <t>A125881542A</t>
  </si>
  <si>
    <t>A125847998L</t>
  </si>
  <si>
    <t>A125914526X</t>
  </si>
  <si>
    <t>A125881262J</t>
  </si>
  <si>
    <t>A125848334R</t>
  </si>
  <si>
    <t>A125914862K</t>
  </si>
  <si>
    <t>A125881598L</t>
  </si>
  <si>
    <t>A125848390J</t>
  </si>
  <si>
    <t>A125914918K</t>
  </si>
  <si>
    <t>A125881654V</t>
  </si>
  <si>
    <t>A125848054W</t>
  </si>
  <si>
    <t>A125914582T</t>
  </si>
  <si>
    <t>A125881318J</t>
  </si>
  <si>
    <t>A125848110C</t>
  </si>
  <si>
    <t>A125914638T</t>
  </si>
  <si>
    <t>A125881374A</t>
  </si>
  <si>
    <t>A125848166R</t>
  </si>
  <si>
    <t>A125914694K</t>
  </si>
  <si>
    <t>A125881430J</t>
  </si>
  <si>
    <t>A125847942A</t>
  </si>
  <si>
    <t>A125914470X</t>
  </si>
  <si>
    <t>A125881206R</t>
  </si>
  <si>
    <t>A125848446J</t>
  </si>
  <si>
    <t>A125914974C</t>
  </si>
  <si>
    <t>A125881710A</t>
  </si>
  <si>
    <t>A125848222W</t>
  </si>
  <si>
    <t>A125914750T</t>
  </si>
  <si>
    <t>A125881486V</t>
  </si>
  <si>
    <t>A125848486A</t>
  </si>
  <si>
    <t>A125915014L</t>
  </si>
  <si>
    <t>A125881750V</t>
  </si>
  <si>
    <t>A125848262R</t>
  </si>
  <si>
    <t>A125914790K</t>
  </si>
  <si>
    <t>A125881526A</t>
  </si>
  <si>
    <t>A125847982V</t>
  </si>
  <si>
    <t>A125914510F</t>
  </si>
  <si>
    <t>A125881246J</t>
  </si>
  <si>
    <t>A125848318R</t>
  </si>
  <si>
    <t>A125914846K</t>
  </si>
  <si>
    <t>A125881582V</t>
  </si>
  <si>
    <t>A125848374J</t>
  </si>
  <si>
    <t>A125914902T</t>
  </si>
  <si>
    <t>A125881638V</t>
  </si>
  <si>
    <t>A125848038W</t>
  </si>
  <si>
    <t>A125914566T</t>
  </si>
  <si>
    <t>A125881302R</t>
  </si>
  <si>
    <t>A125848094R</t>
  </si>
  <si>
    <t>A125914622X</t>
  </si>
  <si>
    <t>A125881358A</t>
  </si>
  <si>
    <t>A125848150W</t>
  </si>
  <si>
    <t>A125914678K</t>
  </si>
  <si>
    <t>A125881414J</t>
  </si>
  <si>
    <t>A125847926A</t>
  </si>
  <si>
    <t>A125914454X</t>
  </si>
  <si>
    <t>A125881190J</t>
  </si>
  <si>
    <t>A125848430R</t>
  </si>
  <si>
    <t>A125914958C</t>
  </si>
  <si>
    <t>A125881694L</t>
  </si>
  <si>
    <t>A125848206W</t>
  </si>
  <si>
    <t>A125914734T</t>
  </si>
  <si>
    <t>A125881470A</t>
  </si>
  <si>
    <t>A125848506X</t>
  </si>
  <si>
    <t>A125915034W</t>
  </si>
  <si>
    <t>A125881770C</t>
  </si>
  <si>
    <t>A125848282X</t>
  </si>
  <si>
    <t>A125914810J</t>
  </si>
  <si>
    <t>A125881546K</t>
  </si>
  <si>
    <t>A125848002V</t>
  </si>
  <si>
    <t>A125914530R</t>
  </si>
  <si>
    <t>A125881266T</t>
  </si>
  <si>
    <t>A125848338X</t>
  </si>
  <si>
    <t>A125914866V</t>
  </si>
  <si>
    <t>A125881602T</t>
  </si>
  <si>
    <t>A125848394T</t>
  </si>
  <si>
    <t>A125914922A</t>
  </si>
  <si>
    <t>A125881658C</t>
  </si>
  <si>
    <t>A125848058F</t>
  </si>
  <si>
    <t>A125914586A</t>
  </si>
  <si>
    <t>A125881322X</t>
  </si>
  <si>
    <t>A125848114L</t>
  </si>
  <si>
    <t>A125914642J</t>
  </si>
  <si>
    <t>A125881378K</t>
  </si>
  <si>
    <t>A125848170F</t>
  </si>
  <si>
    <t>A125914698V</t>
  </si>
  <si>
    <t>A125881434T</t>
  </si>
  <si>
    <t>A125847946K</t>
  </si>
  <si>
    <t>A125914474J</t>
  </si>
  <si>
    <t>A125881210F</t>
  </si>
  <si>
    <t>A125848450X</t>
  </si>
  <si>
    <t>A125914978L</t>
  </si>
  <si>
    <t>A125881714K</t>
  </si>
  <si>
    <t>A125848226F</t>
  </si>
  <si>
    <t>A125914754A</t>
  </si>
  <si>
    <t>A125881490K</t>
  </si>
  <si>
    <t>A125848466T</t>
  </si>
  <si>
    <t>A125914994L</t>
  </si>
  <si>
    <t>A125881730K</t>
  </si>
  <si>
    <t>A125848242F</t>
  </si>
  <si>
    <t>A125914770A</t>
  </si>
  <si>
    <t>A125881506T</t>
  </si>
  <si>
    <t>A125847962K</t>
  </si>
  <si>
    <t>A125914490J</t>
  </si>
  <si>
    <t>A125881226X</t>
  </si>
  <si>
    <t>A125848298T</t>
  </si>
  <si>
    <t>A125914826A</t>
  </si>
  <si>
    <t>A125881562K</t>
  </si>
  <si>
    <t>A125848354X</t>
  </si>
  <si>
    <t>A125914882V</t>
  </si>
  <si>
    <t>A125881618K</t>
  </si>
  <si>
    <t>A125848018L</t>
  </si>
  <si>
    <t>A125914546J</t>
  </si>
  <si>
    <t>A125881282T</t>
  </si>
  <si>
    <t>A125848074F</t>
  </si>
  <si>
    <t>A125914602R</t>
  </si>
  <si>
    <t>A125881338T</t>
  </si>
  <si>
    <t>A125848130L</t>
  </si>
  <si>
    <t>A125914658A</t>
  </si>
  <si>
    <t>A125881394K</t>
  </si>
  <si>
    <t>A125847906T</t>
  </si>
  <si>
    <t>A125914434R</t>
  </si>
  <si>
    <t>A125881170X</t>
  </si>
  <si>
    <t>A125848410F</t>
  </si>
  <si>
    <t>A125914938V</t>
  </si>
  <si>
    <t>A125881674C</t>
  </si>
  <si>
    <t>A125848186X</t>
  </si>
  <si>
    <t>A125914714J</t>
  </si>
  <si>
    <t>A125881450T</t>
  </si>
  <si>
    <t>A125848462J</t>
  </si>
  <si>
    <t>A125914990C</t>
  </si>
  <si>
    <t>A125881726V</t>
  </si>
  <si>
    <t>A125848238R</t>
  </si>
  <si>
    <t>A125914766K</t>
  </si>
  <si>
    <t>A125881502J</t>
  </si>
  <si>
    <t>A125847958V</t>
  </si>
  <si>
    <t>A125914486T</t>
  </si>
  <si>
    <t>A125881222R</t>
  </si>
  <si>
    <t>A125848294J</t>
  </si>
  <si>
    <t>A125914822T</t>
  </si>
  <si>
    <t>A125881558V</t>
  </si>
  <si>
    <t>A125848350R</t>
  </si>
  <si>
    <t>A125914878C</t>
  </si>
  <si>
    <t>A125881614A</t>
  </si>
  <si>
    <t>A125848014C</t>
  </si>
  <si>
    <t>A125914542X</t>
  </si>
  <si>
    <t>A125881278A</t>
  </si>
  <si>
    <t>A125848070W</t>
  </si>
  <si>
    <t>A125914598K</t>
  </si>
  <si>
    <t>A125881334J</t>
  </si>
  <si>
    <t>A125848126W</t>
  </si>
  <si>
    <t>A125914654T</t>
  </si>
  <si>
    <t>A125881390A</t>
  </si>
  <si>
    <t>A125847902J</t>
  </si>
  <si>
    <t>A125914430F</t>
  </si>
  <si>
    <t>A125881166J</t>
  </si>
  <si>
    <t>A125848406R</t>
  </si>
  <si>
    <t>A125914934K</t>
  </si>
  <si>
    <t>A125881670V</t>
  </si>
  <si>
    <t>New South Wales ;  &gt; Voluntary reasons (left job) ;  &gt; 20 years or more in last job ;  Persons ;</t>
  </si>
  <si>
    <t>New South Wales ;  &gt; Voluntary reasons (left job) ;  &gt; 20 years or more in last job ;  &gt; Males ;</t>
  </si>
  <si>
    <t>New South Wales ;  &gt; Voluntary reasons (left job) ;  &gt; 20 years or more in last job ;  &gt; Females ;</t>
  </si>
  <si>
    <t>New South Wales ;  &gt;&gt; Poor work arrangements, pay or hours ;  Persons ;</t>
  </si>
  <si>
    <t>New South Wales ;  &gt;&gt; Poor work arrangements, pay or hours ;  &gt; Males ;</t>
  </si>
  <si>
    <t>New South Wales ;  &gt;&gt; Poor work arrangements, pay or hours ;  &gt; Females ;</t>
  </si>
  <si>
    <t>New South Wales ;  &gt;&gt; Poor work arrangements, pay or hours ;  Less than 1 year in last job ;  Persons ;</t>
  </si>
  <si>
    <t>New South Wales ;  &gt;&gt; Poor work arrangements, pay or hours ;  Less than 1 year in last job ;  &gt; Males ;</t>
  </si>
  <si>
    <t>New South Wales ;  &gt;&gt; Poor work arrangements, pay or hours ;  Less than 1 year in last job ;  &gt; Females ;</t>
  </si>
  <si>
    <t>New South Wales ;  &gt;&gt; Poor work arrangements, pay or hours ;  &gt; Less than 3 months in last job ;  Persons ;</t>
  </si>
  <si>
    <t>New South Wales ;  &gt;&gt; Poor work arrangements, pay or hours ;  &gt; Less than 3 months in last job ;  &gt; Males ;</t>
  </si>
  <si>
    <t>New South Wales ;  &gt;&gt; Poor work arrangements, pay or hours ;  &gt; Less than 3 months in last job ;  &gt; Females ;</t>
  </si>
  <si>
    <t>New South Wales ;  &gt;&gt; Poor work arrangements, pay or hours ;  &gt; 3-6 months in last job ;  Persons ;</t>
  </si>
  <si>
    <t>New South Wales ;  &gt;&gt; Poor work arrangements, pay or hours ;  &gt; 3-6 months in last job ;  &gt; Males ;</t>
  </si>
  <si>
    <t>New South Wales ;  &gt;&gt; Poor work arrangements, pay or hours ;  &gt; 3-6 months in last job ;  &gt; Females ;</t>
  </si>
  <si>
    <t>New South Wales ;  &gt;&gt; Poor work arrangements, pay or hours ;  &gt; 6-12 months in last job ;  Persons ;</t>
  </si>
  <si>
    <t>New South Wales ;  &gt;&gt; Poor work arrangements, pay or hours ;  &gt; 6-12 months in last job ;  &gt; Males ;</t>
  </si>
  <si>
    <t>New South Wales ;  &gt;&gt; Poor work arrangements, pay or hours ;  &gt; 6-12 months in last job ;  &gt; Females ;</t>
  </si>
  <si>
    <t>New South Wales ;  &gt;&gt; Poor work arrangements, pay or hours ;  1 year or more in last job ;  Persons ;</t>
  </si>
  <si>
    <t>New South Wales ;  &gt;&gt; Poor work arrangements, pay or hours ;  1 year or more in last job ;  &gt; Males ;</t>
  </si>
  <si>
    <t>New South Wales ;  &gt;&gt; Poor work arrangements, pay or hours ;  1 year or more in last job ;  &gt; Females ;</t>
  </si>
  <si>
    <t>New South Wales ;  &gt;&gt; Poor work arrangements, pay or hours ;  &gt; 1-2 years in last job ;  Persons ;</t>
  </si>
  <si>
    <t>New South Wales ;  &gt;&gt; Poor work arrangements, pay or hours ;  &gt; 1-2 years in last job ;  &gt; Males ;</t>
  </si>
  <si>
    <t>New South Wales ;  &gt;&gt; Poor work arrangements, pay or hours ;  &gt; 1-2 years in last job ;  &gt; Females ;</t>
  </si>
  <si>
    <t>New South Wales ;  &gt;&gt; Poor work arrangements, pay or hours ;  &gt; 3-4 years in last job ;  Persons ;</t>
  </si>
  <si>
    <t>New South Wales ;  &gt;&gt; Poor work arrangements, pay or hours ;  &gt; 3-4 years in last job ;  &gt; Males ;</t>
  </si>
  <si>
    <t>New South Wales ;  &gt;&gt; Poor work arrangements, pay or hours ;  &gt; 3-4 years in last job ;  &gt; Females ;</t>
  </si>
  <si>
    <t>New South Wales ;  &gt;&gt; Poor work arrangements, pay or hours ;  &gt; 5-9 years in last job ;  Persons ;</t>
  </si>
  <si>
    <t>New South Wales ;  &gt;&gt; Poor work arrangements, pay or hours ;  &gt; 5-9 years in last job ;  &gt; Males ;</t>
  </si>
  <si>
    <t>New South Wales ;  &gt;&gt; Poor work arrangements, pay or hours ;  &gt; 5-9 years in last job ;  &gt; Females ;</t>
  </si>
  <si>
    <t>New South Wales ;  &gt;&gt; Poor work arrangements, pay or hours ;  &gt; 10-19 years in last job ;  Persons ;</t>
  </si>
  <si>
    <t>New South Wales ;  &gt;&gt; Poor work arrangements, pay or hours ;  &gt; 10-19 years in last job ;  &gt; Males ;</t>
  </si>
  <si>
    <t>New South Wales ;  &gt;&gt; Poor work arrangements, pay or hours ;  &gt; 10-19 years in last job ;  &gt; Females ;</t>
  </si>
  <si>
    <t>New South Wales ;  &gt;&gt; Poor work arrangements, pay or hours ;  &gt; 20 years or more in last job ;  Persons ;</t>
  </si>
  <si>
    <t>New South Wales ;  &gt;&gt; Poor work arrangements, pay or hours ;  &gt; 20 years or more in last job ;  &gt; Males ;</t>
  </si>
  <si>
    <t>New South Wales ;  &gt;&gt; Poor work arrangements, pay or hours ;  &gt; 20 years or more in last job ;  &gt; Females ;</t>
  </si>
  <si>
    <t>New South Wales ;  &gt;&gt; Holiday job, returned to studies ;  Persons ;</t>
  </si>
  <si>
    <t>New South Wales ;  &gt;&gt; Holiday job, returned to studies ;  &gt; Males ;</t>
  </si>
  <si>
    <t>New South Wales ;  &gt;&gt; Holiday job, returned to studies ;  &gt; Females ;</t>
  </si>
  <si>
    <t>New South Wales ;  &gt;&gt; Holiday job, returned to studies ;  Less than 1 year in last job ;  Persons ;</t>
  </si>
  <si>
    <t>New South Wales ;  &gt;&gt; Holiday job, returned to studies ;  Less than 1 year in last job ;  &gt; Males ;</t>
  </si>
  <si>
    <t>New South Wales ;  &gt;&gt; Holiday job, returned to studies ;  Less than 1 year in last job ;  &gt; Females ;</t>
  </si>
  <si>
    <t>New South Wales ;  &gt;&gt; Holiday job, returned to studies ;  &gt; Less than 3 months in last job ;  Persons ;</t>
  </si>
  <si>
    <t>New South Wales ;  &gt;&gt; Holiday job, returned to studies ;  &gt; Less than 3 months in last job ;  &gt; Males ;</t>
  </si>
  <si>
    <t>New South Wales ;  &gt;&gt; Holiday job, returned to studies ;  &gt; Less than 3 months in last job ;  &gt; Females ;</t>
  </si>
  <si>
    <t>New South Wales ;  &gt;&gt; Holiday job, returned to studies ;  &gt; 3-6 months in last job ;  Persons ;</t>
  </si>
  <si>
    <t>New South Wales ;  &gt;&gt; Holiday job, returned to studies ;  &gt; 3-6 months in last job ;  &gt; Males ;</t>
  </si>
  <si>
    <t>New South Wales ;  &gt;&gt; Holiday job, returned to studies ;  &gt; 3-6 months in last job ;  &gt; Females ;</t>
  </si>
  <si>
    <t>New South Wales ;  &gt;&gt; Holiday job, returned to studies ;  &gt; 6-12 months in last job ;  Persons ;</t>
  </si>
  <si>
    <t>New South Wales ;  &gt;&gt; Holiday job, returned to studies ;  &gt; 6-12 months in last job ;  &gt; Males ;</t>
  </si>
  <si>
    <t>New South Wales ;  &gt;&gt; Holiday job, returned to studies ;  &gt; 6-12 months in last job ;  &gt; Females ;</t>
  </si>
  <si>
    <t>New South Wales ;  &gt;&gt; Holiday job, returned to studies ;  1 year or more in last job ;  Persons ;</t>
  </si>
  <si>
    <t>New South Wales ;  &gt;&gt; Holiday job, returned to studies ;  1 year or more in last job ;  &gt; Males ;</t>
  </si>
  <si>
    <t>New South Wales ;  &gt;&gt; Holiday job, returned to studies ;  1 year or more in last job ;  &gt; Females ;</t>
  </si>
  <si>
    <t>New South Wales ;  &gt;&gt; Holiday job, returned to studies ;  &gt; 1-2 years in last job ;  Persons ;</t>
  </si>
  <si>
    <t>New South Wales ;  &gt;&gt; Holiday job, returned to studies ;  &gt; 1-2 years in last job ;  &gt; Males ;</t>
  </si>
  <si>
    <t>New South Wales ;  &gt;&gt; Holiday job, returned to studies ;  &gt; 1-2 years in last job ;  &gt; Females ;</t>
  </si>
  <si>
    <t>New South Wales ;  &gt;&gt; Holiday job, returned to studies ;  &gt; 3-4 years in last job ;  Persons ;</t>
  </si>
  <si>
    <t>New South Wales ;  &gt;&gt; Holiday job, returned to studies ;  &gt; 3-4 years in last job ;  &gt; Males ;</t>
  </si>
  <si>
    <t>New South Wales ;  &gt;&gt; Holiday job, returned to studies ;  &gt; 3-4 years in last job ;  &gt; Females ;</t>
  </si>
  <si>
    <t>New South Wales ;  &gt;&gt; Holiday job, returned to studies ;  &gt; 5-9 years in last job ;  Persons ;</t>
  </si>
  <si>
    <t>New South Wales ;  &gt;&gt; Holiday job, returned to studies ;  &gt; 5-9 years in last job ;  &gt; Males ;</t>
  </si>
  <si>
    <t>New South Wales ;  &gt;&gt; Holiday job, returned to studies ;  &gt; 5-9 years in last job ;  &gt; Females ;</t>
  </si>
  <si>
    <t>New South Wales ;  &gt;&gt; Holiday job, returned to studies ;  &gt; 10-19 years in last job ;  Persons ;</t>
  </si>
  <si>
    <t>New South Wales ;  &gt;&gt; Holiday job, returned to studies ;  &gt; 10-19 years in last job ;  &gt; Males ;</t>
  </si>
  <si>
    <t>New South Wales ;  &gt;&gt; Holiday job, returned to studies ;  &gt; 10-19 years in last job ;  &gt; Females ;</t>
  </si>
  <si>
    <t>New South Wales ;  &gt;&gt; Holiday job, returned to studies ;  &gt; 20 years or more in last job ;  Persons ;</t>
  </si>
  <si>
    <t>New South Wales ;  &gt;&gt; Holiday job, returned to studies ;  &gt; 20 years or more in last job ;  &gt; Males ;</t>
  </si>
  <si>
    <t>New South Wales ;  &gt;&gt; Holiday job, returned to studies ;  &gt; 20 years or more in last job ;  &gt; Females ;</t>
  </si>
  <si>
    <t>New South Wales ;  &gt;&gt; To get a better job or just wanted a change ;  Persons ;</t>
  </si>
  <si>
    <t>New South Wales ;  &gt;&gt; To get a better job or just wanted a change ;  &gt; Males ;</t>
  </si>
  <si>
    <t>New South Wales ;  &gt;&gt; To get a better job or just wanted a change ;  &gt; Females ;</t>
  </si>
  <si>
    <t>New South Wales ;  &gt;&gt; To get a better job or just wanted a change ;  Less than 1 year in last job ;  Persons ;</t>
  </si>
  <si>
    <t>New South Wales ;  &gt;&gt; To get a better job or just wanted a change ;  Less than 1 year in last job ;  &gt; Males ;</t>
  </si>
  <si>
    <t>New South Wales ;  &gt;&gt; To get a better job or just wanted a change ;  Less than 1 year in last job ;  &gt; Females ;</t>
  </si>
  <si>
    <t>New South Wales ;  &gt;&gt; To get a better job or just wanted a change ;  &gt; Less than 3 months in last job ;  Persons ;</t>
  </si>
  <si>
    <t>New South Wales ;  &gt;&gt; To get a better job or just wanted a change ;  &gt; Less than 3 months in last job ;  &gt; Males ;</t>
  </si>
  <si>
    <t>New South Wales ;  &gt;&gt; To get a better job or just wanted a change ;  &gt; Less than 3 months in last job ;  &gt; Females ;</t>
  </si>
  <si>
    <t>New South Wales ;  &gt;&gt; To get a better job or just wanted a change ;  &gt; 3-6 months in last job ;  Persons ;</t>
  </si>
  <si>
    <t>New South Wales ;  &gt;&gt; To get a better job or just wanted a change ;  &gt; 3-6 months in last job ;  &gt; Males ;</t>
  </si>
  <si>
    <t>New South Wales ;  &gt;&gt; To get a better job or just wanted a change ;  &gt; 3-6 months in last job ;  &gt; Females ;</t>
  </si>
  <si>
    <t>New South Wales ;  &gt;&gt; To get a better job or just wanted a change ;  &gt; 6-12 months in last job ;  Persons ;</t>
  </si>
  <si>
    <t>New South Wales ;  &gt;&gt; To get a better job or just wanted a change ;  &gt; 6-12 months in last job ;  &gt; Males ;</t>
  </si>
  <si>
    <t>New South Wales ;  &gt;&gt; To get a better job or just wanted a change ;  &gt; 6-12 months in last job ;  &gt; Females ;</t>
  </si>
  <si>
    <t>New South Wales ;  &gt;&gt; To get a better job or just wanted a change ;  1 year or more in last job ;  Persons ;</t>
  </si>
  <si>
    <t>New South Wales ;  &gt;&gt; To get a better job or just wanted a change ;  1 year or more in last job ;  &gt; Males ;</t>
  </si>
  <si>
    <t>New South Wales ;  &gt;&gt; To get a better job or just wanted a change ;  1 year or more in last job ;  &gt; Females ;</t>
  </si>
  <si>
    <t>New South Wales ;  &gt;&gt; To get a better job or just wanted a change ;  &gt; 1-2 years in last job ;  Persons ;</t>
  </si>
  <si>
    <t>New South Wales ;  &gt;&gt; To get a better job or just wanted a change ;  &gt; 1-2 years in last job ;  &gt; Males ;</t>
  </si>
  <si>
    <t>New South Wales ;  &gt;&gt; To get a better job or just wanted a change ;  &gt; 1-2 years in last job ;  &gt; Females ;</t>
  </si>
  <si>
    <t>New South Wales ;  &gt;&gt; To get a better job or just wanted a change ;  &gt; 3-4 years in last job ;  Persons ;</t>
  </si>
  <si>
    <t>New South Wales ;  &gt;&gt; To get a better job or just wanted a change ;  &gt; 3-4 years in last job ;  &gt; Males ;</t>
  </si>
  <si>
    <t>New South Wales ;  &gt;&gt; To get a better job or just wanted a change ;  &gt; 3-4 years in last job ;  &gt; Females ;</t>
  </si>
  <si>
    <t>New South Wales ;  &gt;&gt; To get a better job or just wanted a change ;  &gt; 5-9 years in last job ;  Persons ;</t>
  </si>
  <si>
    <t>New South Wales ;  &gt;&gt; To get a better job or just wanted a change ;  &gt; 5-9 years in last job ;  &gt; Males ;</t>
  </si>
  <si>
    <t>New South Wales ;  &gt;&gt; To get a better job or just wanted a change ;  &gt; 5-9 years in last job ;  &gt; Females ;</t>
  </si>
  <si>
    <t>New South Wales ;  &gt;&gt; To get a better job or just wanted a change ;  &gt; 10-19 years in last job ;  Persons ;</t>
  </si>
  <si>
    <t>New South Wales ;  &gt;&gt; To get a better job or just wanted a change ;  &gt; 10-19 years in last job ;  &gt; Males ;</t>
  </si>
  <si>
    <t>New South Wales ;  &gt;&gt; To get a better job or just wanted a change ;  &gt; 10-19 years in last job ;  &gt; Females ;</t>
  </si>
  <si>
    <t>New South Wales ;  &gt;&gt; To get a better job or just wanted a change ;  &gt; 20 years or more in last job ;  Persons ;</t>
  </si>
  <si>
    <t>New South Wales ;  &gt;&gt; To get a better job or just wanted a change ;  &gt; 20 years or more in last job ;  &gt; Males ;</t>
  </si>
  <si>
    <t>New South Wales ;  &gt;&gt; To get a better job or just wanted a change ;  &gt; 20 years or more in last job ;  &gt; Females ;</t>
  </si>
  <si>
    <t>New South Wales ;  &gt;&gt; Retired ;  Persons ;</t>
  </si>
  <si>
    <t>New South Wales ;  &gt;&gt; Retired ;  &gt; Males ;</t>
  </si>
  <si>
    <t>New South Wales ;  &gt;&gt; Retired ;  &gt; Females ;</t>
  </si>
  <si>
    <t>New South Wales ;  &gt;&gt; Retired ;  Less than 1 year in last job ;  Persons ;</t>
  </si>
  <si>
    <t>New South Wales ;  &gt;&gt; Retired ;  Less than 1 year in last job ;  &gt; Males ;</t>
  </si>
  <si>
    <t>New South Wales ;  &gt;&gt; Retired ;  Less than 1 year in last job ;  &gt; Females ;</t>
  </si>
  <si>
    <t>New South Wales ;  &gt;&gt; Retired ;  &gt; Less than 3 months in last job ;  Persons ;</t>
  </si>
  <si>
    <t>New South Wales ;  &gt;&gt; Retired ;  &gt; Less than 3 months in last job ;  &gt; Males ;</t>
  </si>
  <si>
    <t>New South Wales ;  &gt;&gt; Retired ;  &gt; Less than 3 months in last job ;  &gt; Females ;</t>
  </si>
  <si>
    <t>New South Wales ;  &gt;&gt; Retired ;  &gt; 3-6 months in last job ;  Persons ;</t>
  </si>
  <si>
    <t>New South Wales ;  &gt;&gt; Retired ;  &gt; 3-6 months in last job ;  &gt; Males ;</t>
  </si>
  <si>
    <t>New South Wales ;  &gt;&gt; Retired ;  &gt; 3-6 months in last job ;  &gt; Females ;</t>
  </si>
  <si>
    <t>New South Wales ;  &gt;&gt; Retired ;  &gt; 6-12 months in last job ;  Persons ;</t>
  </si>
  <si>
    <t>New South Wales ;  &gt;&gt; Retired ;  &gt; 6-12 months in last job ;  &gt; Males ;</t>
  </si>
  <si>
    <t>New South Wales ;  &gt;&gt; Retired ;  &gt; 6-12 months in last job ;  &gt; Females ;</t>
  </si>
  <si>
    <t>New South Wales ;  &gt;&gt; Retired ;  1 year or more in last job ;  Persons ;</t>
  </si>
  <si>
    <t>New South Wales ;  &gt;&gt; Retired ;  1 year or more in last job ;  &gt; Males ;</t>
  </si>
  <si>
    <t>New South Wales ;  &gt;&gt; Retired ;  1 year or more in last job ;  &gt; Females ;</t>
  </si>
  <si>
    <t>New South Wales ;  &gt;&gt; Retired ;  &gt; 1-2 years in last job ;  Persons ;</t>
  </si>
  <si>
    <t>New South Wales ;  &gt;&gt; Retired ;  &gt; 1-2 years in last job ;  &gt; Males ;</t>
  </si>
  <si>
    <t>New South Wales ;  &gt;&gt; Retired ;  &gt; 1-2 years in last job ;  &gt; Females ;</t>
  </si>
  <si>
    <t>New South Wales ;  &gt;&gt; Retired ;  &gt; 3-4 years in last job ;  Persons ;</t>
  </si>
  <si>
    <t>New South Wales ;  &gt;&gt; Retired ;  &gt; 3-4 years in last job ;  &gt; Males ;</t>
  </si>
  <si>
    <t>New South Wales ;  &gt;&gt; Retired ;  &gt; 3-4 years in last job ;  &gt; Females ;</t>
  </si>
  <si>
    <t>New South Wales ;  &gt;&gt; Retired ;  &gt; 5-9 years in last job ;  Persons ;</t>
  </si>
  <si>
    <t>New South Wales ;  &gt;&gt; Retired ;  &gt; 5-9 years in last job ;  &gt; Males ;</t>
  </si>
  <si>
    <t>New South Wales ;  &gt;&gt; Retired ;  &gt; 5-9 years in last job ;  &gt; Females ;</t>
  </si>
  <si>
    <t>New South Wales ;  &gt;&gt; Retired ;  &gt; 10-19 years in last job ;  Persons ;</t>
  </si>
  <si>
    <t>New South Wales ;  &gt;&gt; Retired ;  &gt; 10-19 years in last job ;  &gt; Males ;</t>
  </si>
  <si>
    <t>New South Wales ;  &gt;&gt; Retired ;  &gt; 10-19 years in last job ;  &gt; Females ;</t>
  </si>
  <si>
    <t>New South Wales ;  &gt;&gt; Retired ;  &gt; 20 years or more in last job ;  Persons ;</t>
  </si>
  <si>
    <t>New South Wales ;  &gt;&gt; Retired ;  &gt; 20 years or more in last job ;  &gt; Males ;</t>
  </si>
  <si>
    <t>New South Wales ;  &gt;&gt; Retired ;  &gt; 20 years or more in last job ;  &gt; Females ;</t>
  </si>
  <si>
    <t>New South Wales ;  &gt;&gt; Family reasons ;  Persons ;</t>
  </si>
  <si>
    <t>New South Wales ;  &gt;&gt; Family reasons ;  &gt; Males ;</t>
  </si>
  <si>
    <t>New South Wales ;  &gt;&gt; Family reasons ;  &gt; Females ;</t>
  </si>
  <si>
    <t>New South Wales ;  &gt;&gt; Family reasons ;  Less than 1 year in last job ;  Persons ;</t>
  </si>
  <si>
    <t>New South Wales ;  &gt;&gt; Family reasons ;  Less than 1 year in last job ;  &gt; Males ;</t>
  </si>
  <si>
    <t>New South Wales ;  &gt;&gt; Family reasons ;  Less than 1 year in last job ;  &gt; Females ;</t>
  </si>
  <si>
    <t>New South Wales ;  &gt;&gt; Family reasons ;  &gt; Less than 3 months in last job ;  Persons ;</t>
  </si>
  <si>
    <t>New South Wales ;  &gt;&gt; Family reasons ;  &gt; Less than 3 months in last job ;  &gt; Males ;</t>
  </si>
  <si>
    <t>New South Wales ;  &gt;&gt; Family reasons ;  &gt; Less than 3 months in last job ;  &gt; Females ;</t>
  </si>
  <si>
    <t>New South Wales ;  &gt;&gt; Family reasons ;  &gt; 3-6 months in last job ;  Persons ;</t>
  </si>
  <si>
    <t>New South Wales ;  &gt;&gt; Family reasons ;  &gt; 3-6 months in last job ;  &gt; Males ;</t>
  </si>
  <si>
    <t>New South Wales ;  &gt;&gt; Family reasons ;  &gt; 3-6 months in last job ;  &gt; Females ;</t>
  </si>
  <si>
    <t>New South Wales ;  &gt;&gt; Family reasons ;  &gt; 6-12 months in last job ;  Persons ;</t>
  </si>
  <si>
    <t>New South Wales ;  &gt;&gt; Family reasons ;  &gt; 6-12 months in last job ;  &gt; Males ;</t>
  </si>
  <si>
    <t>New South Wales ;  &gt;&gt; Family reasons ;  &gt; 6-12 months in last job ;  &gt; Females ;</t>
  </si>
  <si>
    <t>New South Wales ;  &gt;&gt; Family reasons ;  1 year or more in last job ;  Persons ;</t>
  </si>
  <si>
    <t>New South Wales ;  &gt;&gt; Family reasons ;  1 year or more in last job ;  &gt; Males ;</t>
  </si>
  <si>
    <t>New South Wales ;  &gt;&gt; Family reasons ;  1 year or more in last job ;  &gt; Females ;</t>
  </si>
  <si>
    <t>New South Wales ;  &gt;&gt; Family reasons ;  &gt; 1-2 years in last job ;  Persons ;</t>
  </si>
  <si>
    <t>New South Wales ;  &gt;&gt; Family reasons ;  &gt; 1-2 years in last job ;  &gt; Males ;</t>
  </si>
  <si>
    <t>New South Wales ;  &gt;&gt; Family reasons ;  &gt; 1-2 years in last job ;  &gt; Females ;</t>
  </si>
  <si>
    <t>New South Wales ;  &gt;&gt; Family reasons ;  &gt; 3-4 years in last job ;  Persons ;</t>
  </si>
  <si>
    <t>New South Wales ;  &gt;&gt; Family reasons ;  &gt; 3-4 years in last job ;  &gt; Males ;</t>
  </si>
  <si>
    <t>New South Wales ;  &gt;&gt; Family reasons ;  &gt; 3-4 years in last job ;  &gt; Females ;</t>
  </si>
  <si>
    <t>New South Wales ;  &gt;&gt; Family reasons ;  &gt; 5-9 years in last job ;  Persons ;</t>
  </si>
  <si>
    <t>New South Wales ;  &gt;&gt; Family reasons ;  &gt; 5-9 years in last job ;  &gt; Males ;</t>
  </si>
  <si>
    <t>New South Wales ;  &gt;&gt; Family reasons ;  &gt; 5-9 years in last job ;  &gt; Females ;</t>
  </si>
  <si>
    <t>New South Wales ;  &gt;&gt; Family reasons ;  &gt; 10-19 years in last job ;  Persons ;</t>
  </si>
  <si>
    <t>New South Wales ;  &gt;&gt; Family reasons ;  &gt; 10-19 years in last job ;  &gt; Males ;</t>
  </si>
  <si>
    <t>New South Wales ;  &gt;&gt; Family reasons ;  &gt; 10-19 years in last job ;  &gt; Females ;</t>
  </si>
  <si>
    <t>New South Wales ;  &gt;&gt; Family reasons ;  &gt; 20 years or more in last job ;  Persons ;</t>
  </si>
  <si>
    <t>New South Wales ;  &gt;&gt; Family reasons ;  &gt; 20 years or more in last job ;  &gt; Males ;</t>
  </si>
  <si>
    <t>New South Wales ;  &gt;&gt; Family reasons ;  &gt; 20 years or more in last job ;  &gt; Females ;</t>
  </si>
  <si>
    <t>New South Wales ;  &gt;&gt; To start own or new business ;  Persons ;</t>
  </si>
  <si>
    <t>New South Wales ;  &gt;&gt; To start own or new business ;  &gt; Males ;</t>
  </si>
  <si>
    <t>New South Wales ;  &gt;&gt; To start own or new business ;  &gt; Females ;</t>
  </si>
  <si>
    <t>New South Wales ;  &gt;&gt; To start own or new business ;  Less than 1 year in last job ;  Persons ;</t>
  </si>
  <si>
    <t>New South Wales ;  &gt;&gt; To start own or new business ;  Less than 1 year in last job ;  &gt; Males ;</t>
  </si>
  <si>
    <t>New South Wales ;  &gt;&gt; To start own or new business ;  Less than 1 year in last job ;  &gt; Females ;</t>
  </si>
  <si>
    <t>New South Wales ;  &gt;&gt; To start own or new business ;  &gt; Less than 3 months in last job ;  Persons ;</t>
  </si>
  <si>
    <t>New South Wales ;  &gt;&gt; To start own or new business ;  &gt; Less than 3 months in last job ;  &gt; Males ;</t>
  </si>
  <si>
    <t>New South Wales ;  &gt;&gt; To start own or new business ;  &gt; Less than 3 months in last job ;  &gt; Females ;</t>
  </si>
  <si>
    <t>New South Wales ;  &gt;&gt; To start own or new business ;  &gt; 3-6 months in last job ;  Persons ;</t>
  </si>
  <si>
    <t>New South Wales ;  &gt;&gt; To start own or new business ;  &gt; 3-6 months in last job ;  &gt; Males ;</t>
  </si>
  <si>
    <t>New South Wales ;  &gt;&gt; To start own or new business ;  &gt; 3-6 months in last job ;  &gt; Females ;</t>
  </si>
  <si>
    <t>New South Wales ;  &gt;&gt; To start own or new business ;  &gt; 6-12 months in last job ;  Persons ;</t>
  </si>
  <si>
    <t>New South Wales ;  &gt;&gt; To start own or new business ;  &gt; 6-12 months in last job ;  &gt; Males ;</t>
  </si>
  <si>
    <t>New South Wales ;  &gt;&gt; To start own or new business ;  &gt; 6-12 months in last job ;  &gt; Females ;</t>
  </si>
  <si>
    <t>New South Wales ;  &gt;&gt; To start own or new business ;  1 year or more in last job ;  Persons ;</t>
  </si>
  <si>
    <t>New South Wales ;  &gt;&gt; To start own or new business ;  1 year or more in last job ;  &gt; Males ;</t>
  </si>
  <si>
    <t>New South Wales ;  &gt;&gt; To start own or new business ;  1 year or more in last job ;  &gt; Females ;</t>
  </si>
  <si>
    <t>New South Wales ;  &gt;&gt; To start own or new business ;  &gt; 1-2 years in last job ;  Persons ;</t>
  </si>
  <si>
    <t>New South Wales ;  &gt;&gt; To start own or new business ;  &gt; 1-2 years in last job ;  &gt; Males ;</t>
  </si>
  <si>
    <t>New South Wales ;  &gt;&gt; To start own or new business ;  &gt; 1-2 years in last job ;  &gt; Females ;</t>
  </si>
  <si>
    <t>New South Wales ;  &gt;&gt; To start own or new business ;  &gt; 3-4 years in last job ;  Persons ;</t>
  </si>
  <si>
    <t>New South Wales ;  &gt;&gt; To start own or new business ;  &gt; 3-4 years in last job ;  &gt; Males ;</t>
  </si>
  <si>
    <t>New South Wales ;  &gt;&gt; To start own or new business ;  &gt; 3-4 years in last job ;  &gt; Females ;</t>
  </si>
  <si>
    <t>New South Wales ;  &gt;&gt; To start own or new business ;  &gt; 5-9 years in last job ;  Persons ;</t>
  </si>
  <si>
    <t>New South Wales ;  &gt;&gt; To start own or new business ;  &gt; 5-9 years in last job ;  &gt; Males ;</t>
  </si>
  <si>
    <t>New South Wales ;  &gt;&gt; To start own or new business ;  &gt; 5-9 years in last job ;  &gt; Females ;</t>
  </si>
  <si>
    <t>New South Wales ;  &gt;&gt; To start own or new business ;  &gt; 10-19 years in last job ;  Persons ;</t>
  </si>
  <si>
    <t>New South Wales ;  &gt;&gt; To start own or new business ;  &gt; 10-19 years in last job ;  &gt; Males ;</t>
  </si>
  <si>
    <t>New South Wales ;  &gt;&gt; To start own or new business ;  &gt; 10-19 years in last job ;  &gt; Females ;</t>
  </si>
  <si>
    <t>New South Wales ;  &gt;&gt; To start own or new business ;  &gt; 20 years or more in last job ;  Persons ;</t>
  </si>
  <si>
    <t>New South Wales ;  &gt;&gt; To start own or new business ;  &gt; 20 years or more in last job ;  &gt; Males ;</t>
  </si>
  <si>
    <t>New South Wales ;  &gt;&gt; To start own or new business ;  &gt; 20 years or more in last job ;  &gt; Females ;</t>
  </si>
  <si>
    <t>New South Wales ;  &gt; Left or lost job for other reasons ;  Persons ;</t>
  </si>
  <si>
    <t>New South Wales ;  &gt; Left or lost job for other reasons ;  &gt; Males ;</t>
  </si>
  <si>
    <t>New South Wales ;  &gt; Left or lost job for other reasons ;  &gt; Females ;</t>
  </si>
  <si>
    <t>New South Wales ;  &gt; Left or lost job for other reasons ;  Less than 1 year in last job ;  Persons ;</t>
  </si>
  <si>
    <t>New South Wales ;  &gt; Left or lost job for other reasons ;  Less than 1 year in last job ;  &gt; Males ;</t>
  </si>
  <si>
    <t>New South Wales ;  &gt; Left or lost job for other reasons ;  Less than 1 year in last job ;  &gt; Females ;</t>
  </si>
  <si>
    <t>New South Wales ;  &gt; Left or lost job for other reasons ;  &gt; Less than 3 months in last job ;  Persons ;</t>
  </si>
  <si>
    <t>New South Wales ;  &gt; Left or lost job for other reasons ;  &gt; Less than 3 months in last job ;  &gt; Males ;</t>
  </si>
  <si>
    <t>New South Wales ;  &gt; Left or lost job for other reasons ;  &gt; Less than 3 months in last job ;  &gt; Females ;</t>
  </si>
  <si>
    <t>New South Wales ;  &gt; Left or lost job for other reasons ;  &gt; 3-6 months in last job ;  Persons ;</t>
  </si>
  <si>
    <t>New South Wales ;  &gt; Left or lost job for other reasons ;  &gt; 3-6 months in last job ;  &gt; Males ;</t>
  </si>
  <si>
    <t>New South Wales ;  &gt; Left or lost job for other reasons ;  &gt; 3-6 months in last job ;  &gt; Females ;</t>
  </si>
  <si>
    <t>New South Wales ;  &gt; Left or lost job for other reasons ;  &gt; 6-12 months in last job ;  Persons ;</t>
  </si>
  <si>
    <t>New South Wales ;  &gt; Left or lost job for other reasons ;  &gt; 6-12 months in last job ;  &gt; Males ;</t>
  </si>
  <si>
    <t>New South Wales ;  &gt; Left or lost job for other reasons ;  &gt; 6-12 months in last job ;  &gt; Females ;</t>
  </si>
  <si>
    <t>New South Wales ;  &gt; Left or lost job for other reasons ;  1 year or more in last job ;  Persons ;</t>
  </si>
  <si>
    <t>New South Wales ;  &gt; Left or lost job for other reasons ;  1 year or more in last job ;  &gt; Males ;</t>
  </si>
  <si>
    <t>New South Wales ;  &gt; Left or lost job for other reasons ;  1 year or more in last job ;  &gt; Females ;</t>
  </si>
  <si>
    <t>New South Wales ;  &gt; Left or lost job for other reasons ;  &gt; 1-2 years in last job ;  Persons ;</t>
  </si>
  <si>
    <t>New South Wales ;  &gt; Left or lost job for other reasons ;  &gt; 1-2 years in last job ;  &gt; Males ;</t>
  </si>
  <si>
    <t>New South Wales ;  &gt; Left or lost job for other reasons ;  &gt; 1-2 years in last job ;  &gt; Females ;</t>
  </si>
  <si>
    <t>New South Wales ;  &gt; Left or lost job for other reasons ;  &gt; 3-4 years in last job ;  Persons ;</t>
  </si>
  <si>
    <t>New South Wales ;  &gt; Left or lost job for other reasons ;  &gt; 3-4 years in last job ;  &gt; Males ;</t>
  </si>
  <si>
    <t>New South Wales ;  &gt; Left or lost job for other reasons ;  &gt; 3-4 years in last job ;  &gt; Females ;</t>
  </si>
  <si>
    <t>New South Wales ;  &gt; Left or lost job for other reasons ;  &gt; 5-9 years in last job ;  Persons ;</t>
  </si>
  <si>
    <t>New South Wales ;  &gt; Left or lost job for other reasons ;  &gt; 5-9 years in last job ;  &gt; Males ;</t>
  </si>
  <si>
    <t>New South Wales ;  &gt; Left or lost job for other reasons ;  &gt; 5-9 years in last job ;  &gt; Females ;</t>
  </si>
  <si>
    <t>New South Wales ;  &gt; Left or lost job for other reasons ;  &gt; 10-19 years in last job ;  Persons ;</t>
  </si>
  <si>
    <t>New South Wales ;  &gt; Left or lost job for other reasons ;  &gt; 10-19 years in last job ;  &gt; Males ;</t>
  </si>
  <si>
    <t>New South Wales ;  &gt; Left or lost job for other reasons ;  &gt; 10-19 years in last job ;  &gt; Females ;</t>
  </si>
  <si>
    <t>New South Wales ;  &gt; Left or lost job for other reasons ;  &gt; 20 years or more in last job ;  Persons ;</t>
  </si>
  <si>
    <t>New South Wales ;  &gt; Left or lost job for other reasons ;  &gt; 20 years or more in last job ;  &gt; Males ;</t>
  </si>
  <si>
    <t>New South Wales ;  &gt; Left or lost job for other reasons ;  &gt; 20 years or more in last job ;  &gt; Females ;</t>
  </si>
  <si>
    <t>Victoria ;  Left or lost a job last year ;  Persons ;</t>
  </si>
  <si>
    <t>Victoria ;  Left or lost a job last year ;  &gt; Males ;</t>
  </si>
  <si>
    <t>Victoria ;  Left or lost a job last year ;  &gt; Females ;</t>
  </si>
  <si>
    <t>Victoria ;  Left or lost a job last year ;  Less than 1 year in last job ;  Persons ;</t>
  </si>
  <si>
    <t>Victoria ;  Left or lost a job last year ;  Less than 1 year in last job ;  &gt; Males ;</t>
  </si>
  <si>
    <t>Victoria ;  Left or lost a job last year ;  Less than 1 year in last job ;  &gt; Females ;</t>
  </si>
  <si>
    <t>Victoria ;  Left or lost a job last year ;  &gt; Less than 3 months in last job ;  Persons ;</t>
  </si>
  <si>
    <t>Victoria ;  Left or lost a job last year ;  &gt; Less than 3 months in last job ;  &gt; Males ;</t>
  </si>
  <si>
    <t>Victoria ;  Left or lost a job last year ;  &gt; Less than 3 months in last job ;  &gt; Females ;</t>
  </si>
  <si>
    <t>Victoria ;  Left or lost a job last year ;  &gt; 3-6 months in last job ;  Persons ;</t>
  </si>
  <si>
    <t>Victoria ;  Left or lost a job last year ;  &gt; 3-6 months in last job ;  &gt; Males ;</t>
  </si>
  <si>
    <t>Victoria ;  Left or lost a job last year ;  &gt; 3-6 months in last job ;  &gt; Females ;</t>
  </si>
  <si>
    <t>Victoria ;  Left or lost a job last year ;  &gt; 6-12 months in last job ;  Persons ;</t>
  </si>
  <si>
    <t>Victoria ;  Left or lost a job last year ;  &gt; 6-12 months in last job ;  &gt; Males ;</t>
  </si>
  <si>
    <t>Victoria ;  Left or lost a job last year ;  &gt; 6-12 months in last job ;  &gt; Females ;</t>
  </si>
  <si>
    <t>Victoria ;  Left or lost a job last year ;  1 year or more in last job ;  Persons ;</t>
  </si>
  <si>
    <t>A125848182R</t>
  </si>
  <si>
    <t>A125914710X</t>
  </si>
  <si>
    <t>A125881446A</t>
  </si>
  <si>
    <t>A125848490T</t>
  </si>
  <si>
    <t>A125915018W</t>
  </si>
  <si>
    <t>A125881754C</t>
  </si>
  <si>
    <t>A125848266X</t>
  </si>
  <si>
    <t>A125914794V</t>
  </si>
  <si>
    <t>A125881530T</t>
  </si>
  <si>
    <t>A125847986C</t>
  </si>
  <si>
    <t>A125914514R</t>
  </si>
  <si>
    <t>A125881250X</t>
  </si>
  <si>
    <t>A125848322F</t>
  </si>
  <si>
    <t>A125914850A</t>
  </si>
  <si>
    <t>A125881586C</t>
  </si>
  <si>
    <t>A125848378T</t>
  </si>
  <si>
    <t>A125914906A</t>
  </si>
  <si>
    <t>A125881642K</t>
  </si>
  <si>
    <t>A125848042L</t>
  </si>
  <si>
    <t>A125914570J</t>
  </si>
  <si>
    <t>A125881306X</t>
  </si>
  <si>
    <t>A125848098X</t>
  </si>
  <si>
    <t>A125914626J</t>
  </si>
  <si>
    <t>A125881362T</t>
  </si>
  <si>
    <t>A125848154F</t>
  </si>
  <si>
    <t>A125914682A</t>
  </si>
  <si>
    <t>A125881418T</t>
  </si>
  <si>
    <t>A125847930T</t>
  </si>
  <si>
    <t>A125914458J</t>
  </si>
  <si>
    <t>A125881194T</t>
  </si>
  <si>
    <t>A125848434X</t>
  </si>
  <si>
    <t>A125914962V</t>
  </si>
  <si>
    <t>A125881698W</t>
  </si>
  <si>
    <t>A125848210L</t>
  </si>
  <si>
    <t>A125914738A</t>
  </si>
  <si>
    <t>A125881474K</t>
  </si>
  <si>
    <t>A125848470J</t>
  </si>
  <si>
    <t>A125914998W</t>
  </si>
  <si>
    <t>A125881734V</t>
  </si>
  <si>
    <t>A125848246R</t>
  </si>
  <si>
    <t>A125914774K</t>
  </si>
  <si>
    <t>A125881510J</t>
  </si>
  <si>
    <t>A125847966V</t>
  </si>
  <si>
    <t>A125914494T</t>
  </si>
  <si>
    <t>A125881230R</t>
  </si>
  <si>
    <t>A125848302W</t>
  </si>
  <si>
    <t>A125914830T</t>
  </si>
  <si>
    <t>A125881566V</t>
  </si>
  <si>
    <t>A125848358J</t>
  </si>
  <si>
    <t>A125914886C</t>
  </si>
  <si>
    <t>A125881622A</t>
  </si>
  <si>
    <t>A125848022C</t>
  </si>
  <si>
    <t>A125914550X</t>
  </si>
  <si>
    <t>A125881286A</t>
  </si>
  <si>
    <t>A125848078R</t>
  </si>
  <si>
    <t>A125914606X</t>
  </si>
  <si>
    <t>A125881342J</t>
  </si>
  <si>
    <t>A125848134W</t>
  </si>
  <si>
    <t>A125914662T</t>
  </si>
  <si>
    <t>A125881398V</t>
  </si>
  <si>
    <t>A125847910J</t>
  </si>
  <si>
    <t>A125914438X</t>
  </si>
  <si>
    <t>A125881174J</t>
  </si>
  <si>
    <t>A125848414R</t>
  </si>
  <si>
    <t>A125914942K</t>
  </si>
  <si>
    <t>A125881678L</t>
  </si>
  <si>
    <t>A125848190R</t>
  </si>
  <si>
    <t>A125914718T</t>
  </si>
  <si>
    <t>A125881454A</t>
  </si>
  <si>
    <t>A125848494A</t>
  </si>
  <si>
    <t>A125915022L</t>
  </si>
  <si>
    <t>A125881758L</t>
  </si>
  <si>
    <t>A125848270R</t>
  </si>
  <si>
    <t>A125914798C</t>
  </si>
  <si>
    <t>A125881534A</t>
  </si>
  <si>
    <t>A125847990V</t>
  </si>
  <si>
    <t>A125914518X</t>
  </si>
  <si>
    <t>A125881254J</t>
  </si>
  <si>
    <t>A125848326R</t>
  </si>
  <si>
    <t>A125914854K</t>
  </si>
  <si>
    <t>A125881590V</t>
  </si>
  <si>
    <t>A125848382J</t>
  </si>
  <si>
    <t>A125914910T</t>
  </si>
  <si>
    <t>A125881646V</t>
  </si>
  <si>
    <t>A125848046W</t>
  </si>
  <si>
    <t>A125914574T</t>
  </si>
  <si>
    <t>A125881310R</t>
  </si>
  <si>
    <t>A125848102C</t>
  </si>
  <si>
    <t>A125914630X</t>
  </si>
  <si>
    <t>A125881366A</t>
  </si>
  <si>
    <t>A125848158R</t>
  </si>
  <si>
    <t>A125914686K</t>
  </si>
  <si>
    <t>A125881422J</t>
  </si>
  <si>
    <t>A125847934A</t>
  </si>
  <si>
    <t>A125914462X</t>
  </si>
  <si>
    <t>A125881198A</t>
  </si>
  <si>
    <t>A125848438J</t>
  </si>
  <si>
    <t>A125914966C</t>
  </si>
  <si>
    <t>A125881702A</t>
  </si>
  <si>
    <t>A125848214W</t>
  </si>
  <si>
    <t>A125914742T</t>
  </si>
  <si>
    <t>A125881478V</t>
  </si>
  <si>
    <t>A125848498K</t>
  </si>
  <si>
    <t>A125915026W</t>
  </si>
  <si>
    <t>A125881762C</t>
  </si>
  <si>
    <t>A125848274X</t>
  </si>
  <si>
    <t>A125914802J</t>
  </si>
  <si>
    <t>A125881538K</t>
  </si>
  <si>
    <t>A125847994C</t>
  </si>
  <si>
    <t>A125914522R</t>
  </si>
  <si>
    <t>A125881258T</t>
  </si>
  <si>
    <t>A125848330F</t>
  </si>
  <si>
    <t>A125914858V</t>
  </si>
  <si>
    <t>A125881594C</t>
  </si>
  <si>
    <t>A125848386T</t>
  </si>
  <si>
    <t>A125914914A</t>
  </si>
  <si>
    <t>A125881650K</t>
  </si>
  <si>
    <t>A125848050L</t>
  </si>
  <si>
    <t>A125914578A</t>
  </si>
  <si>
    <t>A125881314X</t>
  </si>
  <si>
    <t>A125848106L</t>
  </si>
  <si>
    <t>A125914634J</t>
  </si>
  <si>
    <t>A125881370T</t>
  </si>
  <si>
    <t>A125848162F</t>
  </si>
  <si>
    <t>A125914690A</t>
  </si>
  <si>
    <t>A125881426T</t>
  </si>
  <si>
    <t>A125847938K</t>
  </si>
  <si>
    <t>A125914466J</t>
  </si>
  <si>
    <t>A125881202F</t>
  </si>
  <si>
    <t>A125848442X</t>
  </si>
  <si>
    <t>A125914970V</t>
  </si>
  <si>
    <t>A125881706K</t>
  </si>
  <si>
    <t>A125848218F</t>
  </si>
  <si>
    <t>A125914746A</t>
  </si>
  <si>
    <t>A125881482K</t>
  </si>
  <si>
    <t>A125848474T</t>
  </si>
  <si>
    <t>A125915002C</t>
  </si>
  <si>
    <t>A125881738C</t>
  </si>
  <si>
    <t>A125848250F</t>
  </si>
  <si>
    <t>A125914778V</t>
  </si>
  <si>
    <t>A125881514T</t>
  </si>
  <si>
    <t>A125847970K</t>
  </si>
  <si>
    <t>A125914498A</t>
  </si>
  <si>
    <t>A125881234X</t>
  </si>
  <si>
    <t>A125848306F</t>
  </si>
  <si>
    <t>A125914834A</t>
  </si>
  <si>
    <t>A125881570K</t>
  </si>
  <si>
    <t>A125848362X</t>
  </si>
  <si>
    <t>A125914890V</t>
  </si>
  <si>
    <t>A125881626K</t>
  </si>
  <si>
    <t>A125848026L</t>
  </si>
  <si>
    <t>A125914554J</t>
  </si>
  <si>
    <t>A125881290T</t>
  </si>
  <si>
    <t>A125848082F</t>
  </si>
  <si>
    <t>A125914610R</t>
  </si>
  <si>
    <t>A125881346T</t>
  </si>
  <si>
    <t>A125848138F</t>
  </si>
  <si>
    <t>A125914666A</t>
  </si>
  <si>
    <t>A125881402X</t>
  </si>
  <si>
    <t>A125847914T</t>
  </si>
  <si>
    <t>A125914442R</t>
  </si>
  <si>
    <t>A125881178T</t>
  </si>
  <si>
    <t>A125848418X</t>
  </si>
  <si>
    <t>A125914946V</t>
  </si>
  <si>
    <t>A125881682C</t>
  </si>
  <si>
    <t>A125848194X</t>
  </si>
  <si>
    <t>A125914722J</t>
  </si>
  <si>
    <t>A125881458K</t>
  </si>
  <si>
    <t>A125848478A</t>
  </si>
  <si>
    <t>A125915006L</t>
  </si>
  <si>
    <t>A125881742V</t>
  </si>
  <si>
    <t>A125848254R</t>
  </si>
  <si>
    <t>A125914782K</t>
  </si>
  <si>
    <t>A125881518A</t>
  </si>
  <si>
    <t>A125847974V</t>
  </si>
  <si>
    <t>A125914502F</t>
  </si>
  <si>
    <t>A125881238J</t>
  </si>
  <si>
    <t>A125848310W</t>
  </si>
  <si>
    <t>A125914838K</t>
  </si>
  <si>
    <t>A125881574V</t>
  </si>
  <si>
    <t>A125848366J</t>
  </si>
  <si>
    <t>A125914894C</t>
  </si>
  <si>
    <t>A125881630A</t>
  </si>
  <si>
    <t>A125848030C</t>
  </si>
  <si>
    <t>A125914558T</t>
  </si>
  <si>
    <t>A125881294A</t>
  </si>
  <si>
    <t>A125848086R</t>
  </si>
  <si>
    <t>A125914614X</t>
  </si>
  <si>
    <t>A125881350J</t>
  </si>
  <si>
    <t>A125848142W</t>
  </si>
  <si>
    <t>A125914670T</t>
  </si>
  <si>
    <t>A125881406J</t>
  </si>
  <si>
    <t>A125847918A</t>
  </si>
  <si>
    <t>A125914446X</t>
  </si>
  <si>
    <t>A125881182J</t>
  </si>
  <si>
    <t>A125848422R</t>
  </si>
  <si>
    <t>A125914950K</t>
  </si>
  <si>
    <t>A125881686L</t>
  </si>
  <si>
    <t>A125848198J</t>
  </si>
  <si>
    <t>A125914726T</t>
  </si>
  <si>
    <t>A125881462A</t>
  </si>
  <si>
    <t>A125848482T</t>
  </si>
  <si>
    <t>A125915010C</t>
  </si>
  <si>
    <t>A125881746C</t>
  </si>
  <si>
    <t>A125848258X</t>
  </si>
  <si>
    <t>A125914786V</t>
  </si>
  <si>
    <t>A125881522T</t>
  </si>
  <si>
    <t>A125847978C</t>
  </si>
  <si>
    <t>A125914506R</t>
  </si>
  <si>
    <t>A125881242X</t>
  </si>
  <si>
    <t>A125848314F</t>
  </si>
  <si>
    <t>A125914842A</t>
  </si>
  <si>
    <t>A125881578C</t>
  </si>
  <si>
    <t>A125848370X</t>
  </si>
  <si>
    <t>A125914898L</t>
  </si>
  <si>
    <t>A125881634K</t>
  </si>
  <si>
    <t>A125848034L</t>
  </si>
  <si>
    <t>A125914562J</t>
  </si>
  <si>
    <t>A125881298K</t>
  </si>
  <si>
    <t>A125848090F</t>
  </si>
  <si>
    <t>A125914618J</t>
  </si>
  <si>
    <t>A125881354T</t>
  </si>
  <si>
    <t>A125848146F</t>
  </si>
  <si>
    <t>A125914674A</t>
  </si>
  <si>
    <t>A125881410X</t>
  </si>
  <si>
    <t>A125847922T</t>
  </si>
  <si>
    <t>A125914450R</t>
  </si>
  <si>
    <t>A125881186T</t>
  </si>
  <si>
    <t>A125848426X</t>
  </si>
  <si>
    <t>A125914954V</t>
  </si>
  <si>
    <t>A125881690C</t>
  </si>
  <si>
    <t>A125848202L</t>
  </si>
  <si>
    <t>A125914730J</t>
  </si>
  <si>
    <t>A125881466K</t>
  </si>
  <si>
    <t>A125845994T</t>
  </si>
  <si>
    <t>A125912522C</t>
  </si>
  <si>
    <t>A125879258A</t>
  </si>
  <si>
    <t>A125845770F</t>
  </si>
  <si>
    <t>A125912298W</t>
  </si>
  <si>
    <t>A125879034R</t>
  </si>
  <si>
    <t>A125845490L</t>
  </si>
  <si>
    <t>A125912018T</t>
  </si>
  <si>
    <t>A125878754V</t>
  </si>
  <si>
    <t>A125845826F</t>
  </si>
  <si>
    <t>A125912354C</t>
  </si>
  <si>
    <t>A125879090J</t>
  </si>
  <si>
    <t>A125845882X</t>
  </si>
  <si>
    <t>A125912410K</t>
  </si>
  <si>
    <t>A125879146J</t>
  </si>
  <si>
    <t>A125845546L</t>
  </si>
  <si>
    <t>Victoria ;  Left or lost a job last year ;  1 year or more in last job ;  &gt; Males ;</t>
  </si>
  <si>
    <t>Victoria ;  Left or lost a job last year ;  1 year or more in last job ;  &gt; Females ;</t>
  </si>
  <si>
    <t>Victoria ;  Left or lost a job last year ;  &gt; 1-2 years in last job ;  Persons ;</t>
  </si>
  <si>
    <t>Victoria ;  Left or lost a job last year ;  &gt; 1-2 years in last job ;  &gt; Males ;</t>
  </si>
  <si>
    <t>Victoria ;  Left or lost a job last year ;  &gt; 1-2 years in last job ;  &gt; Females ;</t>
  </si>
  <si>
    <t>Victoria ;  Left or lost a job last year ;  &gt; 3-4 years in last job ;  Persons ;</t>
  </si>
  <si>
    <t>Victoria ;  Left or lost a job last year ;  &gt; 3-4 years in last job ;  &gt; Males ;</t>
  </si>
  <si>
    <t>Victoria ;  Left or lost a job last year ;  &gt; 3-4 years in last job ;  &gt; Females ;</t>
  </si>
  <si>
    <t>Victoria ;  Left or lost a job last year ;  &gt; 5-9 years in last job ;  Persons ;</t>
  </si>
  <si>
    <t>Victoria ;  Left or lost a job last year ;  &gt; 5-9 years in last job ;  &gt; Males ;</t>
  </si>
  <si>
    <t>Victoria ;  Left or lost a job last year ;  &gt; 5-9 years in last job ;  &gt; Females ;</t>
  </si>
  <si>
    <t>Victoria ;  Left or lost a job last year ;  &gt; 10-19 years in last job ;  Persons ;</t>
  </si>
  <si>
    <t>Victoria ;  Left or lost a job last year ;  &gt; 10-19 years in last job ;  &gt; Males ;</t>
  </si>
  <si>
    <t>Victoria ;  Left or lost a job last year ;  &gt; 10-19 years in last job ;  &gt; Females ;</t>
  </si>
  <si>
    <t>Victoria ;  Left or lost a job last year ;  &gt; 20 years or more in last job ;  Persons ;</t>
  </si>
  <si>
    <t>Victoria ;  Left or lost a job last year ;  &gt; 20 years or more in last job ;  &gt; Males ;</t>
  </si>
  <si>
    <t>Victoria ;  Left or lost a job last year ;  &gt; 20 years or more in last job ;  &gt; Females ;</t>
  </si>
  <si>
    <t>Victoria ;  &gt; Involuntary reasons (lost job) ;  Persons ;</t>
  </si>
  <si>
    <t>Victoria ;  &gt; Involuntary reasons (lost job) ;  &gt; Males ;</t>
  </si>
  <si>
    <t>Victoria ;  &gt; Involuntary reasons (lost job) ;  &gt; Females ;</t>
  </si>
  <si>
    <t>Victoria ;  &gt; Involuntary reasons (lost job) ;  Less than 1 year in last job ;  Persons ;</t>
  </si>
  <si>
    <t>Victoria ;  &gt; Involuntary reasons (lost job) ;  Less than 1 year in last job ;  &gt; Males ;</t>
  </si>
  <si>
    <t>Victoria ;  &gt; Involuntary reasons (lost job) ;  Less than 1 year in last job ;  &gt; Females ;</t>
  </si>
  <si>
    <t>Victoria ;  &gt; Involuntary reasons (lost job) ;  &gt; Less than 3 months in last job ;  Persons ;</t>
  </si>
  <si>
    <t>Victoria ;  &gt; Involuntary reasons (lost job) ;  &gt; Less than 3 months in last job ;  &gt; Males ;</t>
  </si>
  <si>
    <t>Victoria ;  &gt; Involuntary reasons (lost job) ;  &gt; Less than 3 months in last job ;  &gt; Females ;</t>
  </si>
  <si>
    <t>Victoria ;  &gt; Involuntary reasons (lost job) ;  &gt; 3-6 months in last job ;  Persons ;</t>
  </si>
  <si>
    <t>Victoria ;  &gt; Involuntary reasons (lost job) ;  &gt; 3-6 months in last job ;  &gt; Males ;</t>
  </si>
  <si>
    <t>Victoria ;  &gt; Involuntary reasons (lost job) ;  &gt; 3-6 months in last job ;  &gt; Females ;</t>
  </si>
  <si>
    <t>Victoria ;  &gt; Involuntary reasons (lost job) ;  &gt; 6-12 months in last job ;  Persons ;</t>
  </si>
  <si>
    <t>Victoria ;  &gt; Involuntary reasons (lost job) ;  &gt; 6-12 months in last job ;  &gt; Males ;</t>
  </si>
  <si>
    <t>Victoria ;  &gt; Involuntary reasons (lost job) ;  &gt; 6-12 months in last job ;  &gt; Females ;</t>
  </si>
  <si>
    <t>Victoria ;  &gt; Involuntary reasons (lost job) ;  1 year or more in last job ;  Persons ;</t>
  </si>
  <si>
    <t>Victoria ;  &gt; Involuntary reasons (lost job) ;  1 year or more in last job ;  &gt; Males ;</t>
  </si>
  <si>
    <t>Victoria ;  &gt; Involuntary reasons (lost job) ;  1 year or more in last job ;  &gt; Females ;</t>
  </si>
  <si>
    <t>Victoria ;  &gt; Involuntary reasons (lost job) ;  &gt; 1-2 years in last job ;  Persons ;</t>
  </si>
  <si>
    <t>Victoria ;  &gt; Involuntary reasons (lost job) ;  &gt; 1-2 years in last job ;  &gt; Males ;</t>
  </si>
  <si>
    <t>Victoria ;  &gt; Involuntary reasons (lost job) ;  &gt; 1-2 years in last job ;  &gt; Females ;</t>
  </si>
  <si>
    <t>Victoria ;  &gt; Involuntary reasons (lost job) ;  &gt; 3-4 years in last job ;  Persons ;</t>
  </si>
  <si>
    <t>Victoria ;  &gt; Involuntary reasons (lost job) ;  &gt; 3-4 years in last job ;  &gt; Males ;</t>
  </si>
  <si>
    <t>Victoria ;  &gt; Involuntary reasons (lost job) ;  &gt; 3-4 years in last job ;  &gt; Females ;</t>
  </si>
  <si>
    <t>Victoria ;  &gt; Involuntary reasons (lost job) ;  &gt; 5-9 years in last job ;  Persons ;</t>
  </si>
  <si>
    <t>Victoria ;  &gt; Involuntary reasons (lost job) ;  &gt; 5-9 years in last job ;  &gt; Males ;</t>
  </si>
  <si>
    <t>Victoria ;  &gt; Involuntary reasons (lost job) ;  &gt; 5-9 years in last job ;  &gt; Females ;</t>
  </si>
  <si>
    <t>Victoria ;  &gt; Involuntary reasons (lost job) ;  &gt; 10-19 years in last job ;  Persons ;</t>
  </si>
  <si>
    <t>Victoria ;  &gt; Involuntary reasons (lost job) ;  &gt; 10-19 years in last job ;  &gt; Males ;</t>
  </si>
  <si>
    <t>Victoria ;  &gt; Involuntary reasons (lost job) ;  &gt; 10-19 years in last job ;  &gt; Females ;</t>
  </si>
  <si>
    <t>Victoria ;  &gt; Involuntary reasons (lost job) ;  &gt; 20 years or more in last job ;  Persons ;</t>
  </si>
  <si>
    <t>Victoria ;  &gt; Involuntary reasons (lost job) ;  &gt; 20 years or more in last job ;  &gt; Males ;</t>
  </si>
  <si>
    <t>Victoria ;  &gt; Involuntary reasons (lost job) ;  &gt; 20 years or more in last job ;  &gt; Females ;</t>
  </si>
  <si>
    <t>Victoria ;  &gt;&gt; Retrenched ;  Persons ;</t>
  </si>
  <si>
    <t>Victoria ;  &gt;&gt; Retrenched ;  &gt; Males ;</t>
  </si>
  <si>
    <t>Victoria ;  &gt;&gt; Retrenched ;  &gt; Females ;</t>
  </si>
  <si>
    <t>Victoria ;  &gt;&gt; Retrenched ;  Less than 1 year in last job ;  Persons ;</t>
  </si>
  <si>
    <t>Victoria ;  &gt;&gt; Retrenched ;  Less than 1 year in last job ;  &gt; Males ;</t>
  </si>
  <si>
    <t>Victoria ;  &gt;&gt; Retrenched ;  Less than 1 year in last job ;  &gt; Females ;</t>
  </si>
  <si>
    <t>Victoria ;  &gt;&gt; Retrenched ;  &gt; Less than 3 months in last job ;  Persons ;</t>
  </si>
  <si>
    <t>Victoria ;  &gt;&gt; Retrenched ;  &gt; Less than 3 months in last job ;  &gt; Males ;</t>
  </si>
  <si>
    <t>Victoria ;  &gt;&gt; Retrenched ;  &gt; Less than 3 months in last job ;  &gt; Females ;</t>
  </si>
  <si>
    <t>Victoria ;  &gt;&gt; Retrenched ;  &gt; 3-6 months in last job ;  Persons ;</t>
  </si>
  <si>
    <t>Victoria ;  &gt;&gt; Retrenched ;  &gt; 3-6 months in last job ;  &gt; Males ;</t>
  </si>
  <si>
    <t>Victoria ;  &gt;&gt; Retrenched ;  &gt; 3-6 months in last job ;  &gt; Females ;</t>
  </si>
  <si>
    <t>Victoria ;  &gt;&gt; Retrenched ;  &gt; 6-12 months in last job ;  Persons ;</t>
  </si>
  <si>
    <t>Victoria ;  &gt;&gt; Retrenched ;  &gt; 6-12 months in last job ;  &gt; Males ;</t>
  </si>
  <si>
    <t>Victoria ;  &gt;&gt; Retrenched ;  &gt; 6-12 months in last job ;  &gt; Females ;</t>
  </si>
  <si>
    <t>Victoria ;  &gt;&gt; Retrenched ;  1 year or more in last job ;  Persons ;</t>
  </si>
  <si>
    <t>Victoria ;  &gt;&gt; Retrenched ;  1 year or more in last job ;  &gt; Males ;</t>
  </si>
  <si>
    <t>Victoria ;  &gt;&gt; Retrenched ;  1 year or more in last job ;  &gt; Females ;</t>
  </si>
  <si>
    <t>Victoria ;  &gt;&gt; Retrenched ;  &gt; 1-2 years in last job ;  Persons ;</t>
  </si>
  <si>
    <t>Victoria ;  &gt;&gt; Retrenched ;  &gt; 1-2 years in last job ;  &gt; Males ;</t>
  </si>
  <si>
    <t>Victoria ;  &gt;&gt; Retrenched ;  &gt; 1-2 years in last job ;  &gt; Females ;</t>
  </si>
  <si>
    <t>Victoria ;  &gt;&gt; Retrenched ;  &gt; 3-4 years in last job ;  Persons ;</t>
  </si>
  <si>
    <t>Victoria ;  &gt;&gt; Retrenched ;  &gt; 3-4 years in last job ;  &gt; Males ;</t>
  </si>
  <si>
    <t>Victoria ;  &gt;&gt; Retrenched ;  &gt; 3-4 years in last job ;  &gt; Females ;</t>
  </si>
  <si>
    <t>Victoria ;  &gt;&gt; Retrenched ;  &gt; 5-9 years in last job ;  Persons ;</t>
  </si>
  <si>
    <t>Victoria ;  &gt;&gt; Retrenched ;  &gt; 5-9 years in last job ;  &gt; Males ;</t>
  </si>
  <si>
    <t>Victoria ;  &gt;&gt; Retrenched ;  &gt; 5-9 years in last job ;  &gt; Females ;</t>
  </si>
  <si>
    <t>Victoria ;  &gt;&gt; Retrenched ;  &gt; 10-19 years in last job ;  Persons ;</t>
  </si>
  <si>
    <t>Victoria ;  &gt;&gt; Retrenched ;  &gt; 10-19 years in last job ;  &gt; Males ;</t>
  </si>
  <si>
    <t>Victoria ;  &gt;&gt; Retrenched ;  &gt; 10-19 years in last job ;  &gt; Females ;</t>
  </si>
  <si>
    <t>Victoria ;  &gt;&gt; Retrenched ;  &gt; 20 years or more in last job ;  Persons ;</t>
  </si>
  <si>
    <t>Victoria ;  &gt;&gt; Retrenched ;  &gt; 20 years or more in last job ;  &gt; Males ;</t>
  </si>
  <si>
    <t>Victoria ;  &gt;&gt; Retrenched ;  &gt; 20 years or more in last job ;  &gt; Females ;</t>
  </si>
  <si>
    <t>Victoria ;  &gt;&gt; Dismissed ;  Persons ;</t>
  </si>
  <si>
    <t>Victoria ;  &gt;&gt; Dismissed ;  &gt; Males ;</t>
  </si>
  <si>
    <t>Victoria ;  &gt;&gt; Dismissed ;  &gt; Females ;</t>
  </si>
  <si>
    <t>Victoria ;  &gt;&gt; Dismissed ;  Less than 1 year in last job ;  Persons ;</t>
  </si>
  <si>
    <t>Victoria ;  &gt;&gt; Dismissed ;  Less than 1 year in last job ;  &gt; Males ;</t>
  </si>
  <si>
    <t>Victoria ;  &gt;&gt; Dismissed ;  Less than 1 year in last job ;  &gt; Females ;</t>
  </si>
  <si>
    <t>Victoria ;  &gt;&gt; Dismissed ;  &gt; Less than 3 months in last job ;  Persons ;</t>
  </si>
  <si>
    <t>Victoria ;  &gt;&gt; Dismissed ;  &gt; Less than 3 months in last job ;  &gt; Males ;</t>
  </si>
  <si>
    <t>Victoria ;  &gt;&gt; Dismissed ;  &gt; Less than 3 months in last job ;  &gt; Females ;</t>
  </si>
  <si>
    <t>Victoria ;  &gt;&gt; Dismissed ;  &gt; 3-6 months in last job ;  Persons ;</t>
  </si>
  <si>
    <t>Victoria ;  &gt;&gt; Dismissed ;  &gt; 3-6 months in last job ;  &gt; Males ;</t>
  </si>
  <si>
    <t>Victoria ;  &gt;&gt; Dismissed ;  &gt; 3-6 months in last job ;  &gt; Females ;</t>
  </si>
  <si>
    <t>Victoria ;  &gt;&gt; Dismissed ;  &gt; 6-12 months in last job ;  Persons ;</t>
  </si>
  <si>
    <t>Victoria ;  &gt;&gt; Dismissed ;  &gt; 6-12 months in last job ;  &gt; Males ;</t>
  </si>
  <si>
    <t>Victoria ;  &gt;&gt; Dismissed ;  &gt; 6-12 months in last job ;  &gt; Females ;</t>
  </si>
  <si>
    <t>Victoria ;  &gt;&gt; Dismissed ;  1 year or more in last job ;  Persons ;</t>
  </si>
  <si>
    <t>Victoria ;  &gt;&gt; Dismissed ;  1 year or more in last job ;  &gt; Males ;</t>
  </si>
  <si>
    <t>Victoria ;  &gt;&gt; Dismissed ;  1 year or more in last job ;  &gt; Females ;</t>
  </si>
  <si>
    <t>Victoria ;  &gt;&gt; Dismissed ;  &gt; 1-2 years in last job ;  Persons ;</t>
  </si>
  <si>
    <t>Victoria ;  &gt;&gt; Dismissed ;  &gt; 1-2 years in last job ;  &gt; Males ;</t>
  </si>
  <si>
    <t>Victoria ;  &gt;&gt; Dismissed ;  &gt; 1-2 years in last job ;  &gt; Females ;</t>
  </si>
  <si>
    <t>Victoria ;  &gt;&gt; Dismissed ;  &gt; 3-4 years in last job ;  Persons ;</t>
  </si>
  <si>
    <t>Victoria ;  &gt;&gt; Dismissed ;  &gt; 3-4 years in last job ;  &gt; Males ;</t>
  </si>
  <si>
    <t>Victoria ;  &gt;&gt; Dismissed ;  &gt; 3-4 years in last job ;  &gt; Females ;</t>
  </si>
  <si>
    <t>Victoria ;  &gt;&gt; Dismissed ;  &gt; 5-9 years in last job ;  Persons ;</t>
  </si>
  <si>
    <t>Victoria ;  &gt;&gt; Dismissed ;  &gt; 5-9 years in last job ;  &gt; Males ;</t>
  </si>
  <si>
    <t>Victoria ;  &gt;&gt; Dismissed ;  &gt; 5-9 years in last job ;  &gt; Females ;</t>
  </si>
  <si>
    <t>Victoria ;  &gt;&gt; Dismissed ;  &gt; 10-19 years in last job ;  Persons ;</t>
  </si>
  <si>
    <t>Victoria ;  &gt;&gt; Dismissed ;  &gt; 10-19 years in last job ;  &gt; Males ;</t>
  </si>
  <si>
    <t>Victoria ;  &gt;&gt; Dismissed ;  &gt; 10-19 years in last job ;  &gt; Females ;</t>
  </si>
  <si>
    <t>Victoria ;  &gt;&gt; Dismissed ;  &gt; 20 years or more in last job ;  Persons ;</t>
  </si>
  <si>
    <t>Victoria ;  &gt;&gt; Dismissed ;  &gt; 20 years or more in last job ;  &gt; Males ;</t>
  </si>
  <si>
    <t>Victoria ;  &gt;&gt; Dismissed ;  &gt; 20 years or more in last job ;  &gt; Females ;</t>
  </si>
  <si>
    <t>Victoria ;  &gt;&gt; Job ended, was temporary or seasonal ;  Persons ;</t>
  </si>
  <si>
    <t>Victoria ;  &gt;&gt; Job ended, was temporary or seasonal ;  &gt; Males ;</t>
  </si>
  <si>
    <t>Victoria ;  &gt;&gt; Job ended, was temporary or seasonal ;  &gt; Females ;</t>
  </si>
  <si>
    <t>Victoria ;  &gt;&gt; Job ended, was temporary or seasonal ;  Less than 1 year in last job ;  Persons ;</t>
  </si>
  <si>
    <t>Victoria ;  &gt;&gt; Job ended, was temporary or seasonal ;  Less than 1 year in last job ;  &gt; Males ;</t>
  </si>
  <si>
    <t>Victoria ;  &gt;&gt; Job ended, was temporary or seasonal ;  Less than 1 year in last job ;  &gt; Females ;</t>
  </si>
  <si>
    <t>Victoria ;  &gt;&gt; Job ended, was temporary or seasonal ;  &gt; Less than 3 months in last job ;  Persons ;</t>
  </si>
  <si>
    <t>Victoria ;  &gt;&gt; Job ended, was temporary or seasonal ;  &gt; Less than 3 months in last job ;  &gt; Males ;</t>
  </si>
  <si>
    <t>Victoria ;  &gt;&gt; Job ended, was temporary or seasonal ;  &gt; Less than 3 months in last job ;  &gt; Females ;</t>
  </si>
  <si>
    <t>Victoria ;  &gt;&gt; Job ended, was temporary or seasonal ;  &gt; 3-6 months in last job ;  Persons ;</t>
  </si>
  <si>
    <t>Victoria ;  &gt;&gt; Job ended, was temporary or seasonal ;  &gt; 3-6 months in last job ;  &gt; Males ;</t>
  </si>
  <si>
    <t>Victoria ;  &gt;&gt; Job ended, was temporary or seasonal ;  &gt; 3-6 months in last job ;  &gt; Females ;</t>
  </si>
  <si>
    <t>Victoria ;  &gt;&gt; Job ended, was temporary or seasonal ;  &gt; 6-12 months in last job ;  Persons ;</t>
  </si>
  <si>
    <t>Victoria ;  &gt;&gt; Job ended, was temporary or seasonal ;  &gt; 6-12 months in last job ;  &gt; Males ;</t>
  </si>
  <si>
    <t>Victoria ;  &gt;&gt; Job ended, was temporary or seasonal ;  &gt; 6-12 months in last job ;  &gt; Females ;</t>
  </si>
  <si>
    <t>Victoria ;  &gt;&gt; Job ended, was temporary or seasonal ;  1 year or more in last job ;  Persons ;</t>
  </si>
  <si>
    <t>Victoria ;  &gt;&gt; Job ended, was temporary or seasonal ;  1 year or more in last job ;  &gt; Males ;</t>
  </si>
  <si>
    <t>Victoria ;  &gt;&gt; Job ended, was temporary or seasonal ;  1 year or more in last job ;  &gt; Females ;</t>
  </si>
  <si>
    <t>Victoria ;  &gt;&gt; Job ended, was temporary or seasonal ;  &gt; 1-2 years in last job ;  Persons ;</t>
  </si>
  <si>
    <t>Victoria ;  &gt;&gt; Job ended, was temporary or seasonal ;  &gt; 1-2 years in last job ;  &gt; Males ;</t>
  </si>
  <si>
    <t>Victoria ;  &gt;&gt; Job ended, was temporary or seasonal ;  &gt; 1-2 years in last job ;  &gt; Females ;</t>
  </si>
  <si>
    <t>Victoria ;  &gt;&gt; Job ended, was temporary or seasonal ;  &gt; 3-4 years in last job ;  Persons ;</t>
  </si>
  <si>
    <t>Victoria ;  &gt;&gt; Job ended, was temporary or seasonal ;  &gt; 3-4 years in last job ;  &gt; Males ;</t>
  </si>
  <si>
    <t>Victoria ;  &gt;&gt; Job ended, was temporary or seasonal ;  &gt; 3-4 years in last job ;  &gt; Females ;</t>
  </si>
  <si>
    <t>Victoria ;  &gt;&gt; Job ended, was temporary or seasonal ;  &gt; 5-9 years in last job ;  Persons ;</t>
  </si>
  <si>
    <t>Victoria ;  &gt;&gt; Job ended, was temporary or seasonal ;  &gt; 5-9 years in last job ;  &gt; Males ;</t>
  </si>
  <si>
    <t>Victoria ;  &gt;&gt; Job ended, was temporary or seasonal ;  &gt; 5-9 years in last job ;  &gt; Females ;</t>
  </si>
  <si>
    <t>Victoria ;  &gt;&gt; Job ended, was temporary or seasonal ;  &gt; 10-19 years in last job ;  Persons ;</t>
  </si>
  <si>
    <t>Victoria ;  &gt;&gt; Job ended, was temporary or seasonal ;  &gt; 10-19 years in last job ;  &gt; Males ;</t>
  </si>
  <si>
    <t>Victoria ;  &gt;&gt; Job ended, was temporary or seasonal ;  &gt; 10-19 years in last job ;  &gt; Females ;</t>
  </si>
  <si>
    <t>Victoria ;  &gt;&gt; Job ended, was temporary or seasonal ;  &gt; 20 years or more in last job ;  Persons ;</t>
  </si>
  <si>
    <t>Victoria ;  &gt;&gt; Job ended, was temporary or seasonal ;  &gt; 20 years or more in last job ;  &gt; Males ;</t>
  </si>
  <si>
    <t>Victoria ;  &gt;&gt; Job ended, was temporary or seasonal ;  &gt; 20 years or more in last job ;  &gt; Females ;</t>
  </si>
  <si>
    <t>Victoria ;  &gt;&gt; Own ill health or injury ;  Persons ;</t>
  </si>
  <si>
    <t>Victoria ;  &gt;&gt; Own ill health or injury ;  &gt; Males ;</t>
  </si>
  <si>
    <t>Victoria ;  &gt;&gt; Own ill health or injury ;  &gt; Females ;</t>
  </si>
  <si>
    <t>Victoria ;  &gt;&gt; Own ill health or injury ;  Less than 1 year in last job ;  Persons ;</t>
  </si>
  <si>
    <t>Victoria ;  &gt;&gt; Own ill health or injury ;  Less than 1 year in last job ;  &gt; Males ;</t>
  </si>
  <si>
    <t>Victoria ;  &gt;&gt; Own ill health or injury ;  Less than 1 year in last job ;  &gt; Females ;</t>
  </si>
  <si>
    <t>Victoria ;  &gt;&gt; Own ill health or injury ;  &gt; Less than 3 months in last job ;  Persons ;</t>
  </si>
  <si>
    <t>Victoria ;  &gt;&gt; Own ill health or injury ;  &gt; Less than 3 months in last job ;  &gt; Males ;</t>
  </si>
  <si>
    <t>Victoria ;  &gt;&gt; Own ill health or injury ;  &gt; Less than 3 months in last job ;  &gt; Females ;</t>
  </si>
  <si>
    <t>Victoria ;  &gt;&gt; Own ill health or injury ;  &gt; 3-6 months in last job ;  Persons ;</t>
  </si>
  <si>
    <t>Victoria ;  &gt;&gt; Own ill health or injury ;  &gt; 3-6 months in last job ;  &gt; Males ;</t>
  </si>
  <si>
    <t>Victoria ;  &gt;&gt; Own ill health or injury ;  &gt; 3-6 months in last job ;  &gt; Females ;</t>
  </si>
  <si>
    <t>Victoria ;  &gt;&gt; Own ill health or injury ;  &gt; 6-12 months in last job ;  Persons ;</t>
  </si>
  <si>
    <t>Victoria ;  &gt;&gt; Own ill health or injury ;  &gt; 6-12 months in last job ;  &gt; Males ;</t>
  </si>
  <si>
    <t>Victoria ;  &gt;&gt; Own ill health or injury ;  &gt; 6-12 months in last job ;  &gt; Females ;</t>
  </si>
  <si>
    <t>Victoria ;  &gt;&gt; Own ill health or injury ;  1 year or more in last job ;  Persons ;</t>
  </si>
  <si>
    <t>Victoria ;  &gt;&gt; Own ill health or injury ;  1 year or more in last job ;  &gt; Males ;</t>
  </si>
  <si>
    <t>Victoria ;  &gt;&gt; Own ill health or injury ;  1 year or more in last job ;  &gt; Females ;</t>
  </si>
  <si>
    <t>Victoria ;  &gt;&gt; Own ill health or injury ;  &gt; 1-2 years in last job ;  Persons ;</t>
  </si>
  <si>
    <t>Victoria ;  &gt;&gt; Own ill health or injury ;  &gt; 1-2 years in last job ;  &gt; Males ;</t>
  </si>
  <si>
    <t>Victoria ;  &gt;&gt; Own ill health or injury ;  &gt; 1-2 years in last job ;  &gt; Females ;</t>
  </si>
  <si>
    <t>Victoria ;  &gt;&gt; Own ill health or injury ;  &gt; 3-4 years in last job ;  Persons ;</t>
  </si>
  <si>
    <t>Victoria ;  &gt;&gt; Own ill health or injury ;  &gt; 3-4 years in last job ;  &gt; Males ;</t>
  </si>
  <si>
    <t>Victoria ;  &gt;&gt; Own ill health or injury ;  &gt; 3-4 years in last job ;  &gt; Females ;</t>
  </si>
  <si>
    <t>Victoria ;  &gt;&gt; Own ill health or injury ;  &gt; 5-9 years in last job ;  Persons ;</t>
  </si>
  <si>
    <t>Victoria ;  &gt;&gt; Own ill health or injury ;  &gt; 5-9 years in last job ;  &gt; Males ;</t>
  </si>
  <si>
    <t>Victoria ;  &gt;&gt; Own ill health or injury ;  &gt; 5-9 years in last job ;  &gt; Females ;</t>
  </si>
  <si>
    <t>Victoria ;  &gt;&gt; Own ill health or injury ;  &gt; 10-19 years in last job ;  Persons ;</t>
  </si>
  <si>
    <t>Victoria ;  &gt;&gt; Own ill health or injury ;  &gt; 10-19 years in last job ;  &gt; Males ;</t>
  </si>
  <si>
    <t>Victoria ;  &gt;&gt; Own ill health or injury ;  &gt; 10-19 years in last job ;  &gt; Females ;</t>
  </si>
  <si>
    <t>Victoria ;  &gt;&gt; Own ill health or injury ;  &gt; 20 years or more in last job ;  Persons ;</t>
  </si>
  <si>
    <t>Victoria ;  &gt;&gt; Own ill health or injury ;  &gt; 20 years or more in last job ;  &gt; Males ;</t>
  </si>
  <si>
    <t>Victoria ;  &gt;&gt; Own ill health or injury ;  &gt; 20 years or more in last job ;  &gt; Females ;</t>
  </si>
  <si>
    <t>Victoria ;  &gt; Voluntary reasons (left job) ;  Persons ;</t>
  </si>
  <si>
    <t>Victoria ;  &gt; Voluntary reasons (left job) ;  &gt; Males ;</t>
  </si>
  <si>
    <t>Victoria ;  &gt; Voluntary reasons (left job) ;  &gt; Females ;</t>
  </si>
  <si>
    <t>Victoria ;  &gt; Voluntary reasons (left job) ;  Less than 1 year in last job ;  Persons ;</t>
  </si>
  <si>
    <t>Victoria ;  &gt; Voluntary reasons (left job) ;  Less than 1 year in last job ;  &gt; Males ;</t>
  </si>
  <si>
    <t>Victoria ;  &gt; Voluntary reasons (left job) ;  Less than 1 year in last job ;  &gt; Females ;</t>
  </si>
  <si>
    <t>Victoria ;  &gt; Voluntary reasons (left job) ;  &gt; Less than 3 months in last job ;  Persons ;</t>
  </si>
  <si>
    <t>Victoria ;  &gt; Voluntary reasons (left job) ;  &gt; Less than 3 months in last job ;  &gt; Males ;</t>
  </si>
  <si>
    <t>Victoria ;  &gt; Voluntary reasons (left job) ;  &gt; Less than 3 months in last job ;  &gt; Females ;</t>
  </si>
  <si>
    <t>Victoria ;  &gt; Voluntary reasons (left job) ;  &gt; 3-6 months in last job ;  Persons ;</t>
  </si>
  <si>
    <t>Victoria ;  &gt; Voluntary reasons (left job) ;  &gt; 3-6 months in last job ;  &gt; Males ;</t>
  </si>
  <si>
    <t>Victoria ;  &gt; Voluntary reasons (left job) ;  &gt; 3-6 months in last job ;  &gt; Females ;</t>
  </si>
  <si>
    <t>Victoria ;  &gt; Voluntary reasons (left job) ;  &gt; 6-12 months in last job ;  Persons ;</t>
  </si>
  <si>
    <t>Victoria ;  &gt; Voluntary reasons (left job) ;  &gt; 6-12 months in last job ;  &gt; Males ;</t>
  </si>
  <si>
    <t>Victoria ;  &gt; Voluntary reasons (left job) ;  &gt; 6-12 months in last job ;  &gt; Females ;</t>
  </si>
  <si>
    <t>Victoria ;  &gt; Voluntary reasons (left job) ;  1 year or more in last job ;  Persons ;</t>
  </si>
  <si>
    <t>Victoria ;  &gt; Voluntary reasons (left job) ;  1 year or more in last job ;  &gt; Males ;</t>
  </si>
  <si>
    <t>Victoria ;  &gt; Voluntary reasons (left job) ;  1 year or more in last job ;  &gt; Females ;</t>
  </si>
  <si>
    <t>Victoria ;  &gt; Voluntary reasons (left job) ;  &gt; 1-2 years in last job ;  Persons ;</t>
  </si>
  <si>
    <t>Victoria ;  &gt; Voluntary reasons (left job) ;  &gt; 1-2 years in last job ;  &gt; Males ;</t>
  </si>
  <si>
    <t>Victoria ;  &gt; Voluntary reasons (left job) ;  &gt; 1-2 years in last job ;  &gt; Females ;</t>
  </si>
  <si>
    <t>Victoria ;  &gt; Voluntary reasons (left job) ;  &gt; 3-4 years in last job ;  Persons ;</t>
  </si>
  <si>
    <t>Victoria ;  &gt; Voluntary reasons (left job) ;  &gt; 3-4 years in last job ;  &gt; Males ;</t>
  </si>
  <si>
    <t>Victoria ;  &gt; Voluntary reasons (left job) ;  &gt; 3-4 years in last job ;  &gt; Females ;</t>
  </si>
  <si>
    <t>Victoria ;  &gt; Voluntary reasons (left job) ;  &gt; 5-9 years in last job ;  Persons ;</t>
  </si>
  <si>
    <t>Victoria ;  &gt; Voluntary reasons (left job) ;  &gt; 5-9 years in last job ;  &gt; Males ;</t>
  </si>
  <si>
    <t>Victoria ;  &gt; Voluntary reasons (left job) ;  &gt; 5-9 years in last job ;  &gt; Females ;</t>
  </si>
  <si>
    <t>Victoria ;  &gt; Voluntary reasons (left job) ;  &gt; 10-19 years in last job ;  Persons ;</t>
  </si>
  <si>
    <t>Victoria ;  &gt; Voluntary reasons (left job) ;  &gt; 10-19 years in last job ;  &gt; Males ;</t>
  </si>
  <si>
    <t>Victoria ;  &gt; Voluntary reasons (left job) ;  &gt; 10-19 years in last job ;  &gt; Females ;</t>
  </si>
  <si>
    <t>Victoria ;  &gt; Voluntary reasons (left job) ;  &gt; 20 years or more in last job ;  Persons ;</t>
  </si>
  <si>
    <t>Victoria ;  &gt; Voluntary reasons (left job) ;  &gt; 20 years or more in last job ;  &gt; Males ;</t>
  </si>
  <si>
    <t>Victoria ;  &gt; Voluntary reasons (left job) ;  &gt; 20 years or more in last job ;  &gt; Females ;</t>
  </si>
  <si>
    <t>Victoria ;  &gt;&gt; Poor work arrangements, pay or hours ;  Persons ;</t>
  </si>
  <si>
    <t>Victoria ;  &gt;&gt; Poor work arrangements, pay or hours ;  &gt; Males ;</t>
  </si>
  <si>
    <t>Victoria ;  &gt;&gt; Poor work arrangements, pay or hours ;  &gt; Females ;</t>
  </si>
  <si>
    <t>Victoria ;  &gt;&gt; Poor work arrangements, pay or hours ;  Less than 1 year in last job ;  Persons ;</t>
  </si>
  <si>
    <t>Victoria ;  &gt;&gt; Poor work arrangements, pay or hours ;  Less than 1 year in last job ;  &gt; Males ;</t>
  </si>
  <si>
    <t>Victoria ;  &gt;&gt; Poor work arrangements, pay or hours ;  Less than 1 year in last job ;  &gt; Females ;</t>
  </si>
  <si>
    <t>Victoria ;  &gt;&gt; Poor work arrangements, pay or hours ;  &gt; Less than 3 months in last job ;  Persons ;</t>
  </si>
  <si>
    <t>Victoria ;  &gt;&gt; Poor work arrangements, pay or hours ;  &gt; Less than 3 months in last job ;  &gt; Males ;</t>
  </si>
  <si>
    <t>Victoria ;  &gt;&gt; Poor work arrangements, pay or hours ;  &gt; Less than 3 months in last job ;  &gt; Females ;</t>
  </si>
  <si>
    <t>Victoria ;  &gt;&gt; Poor work arrangements, pay or hours ;  &gt; 3-6 months in last job ;  Persons ;</t>
  </si>
  <si>
    <t>Victoria ;  &gt;&gt; Poor work arrangements, pay or hours ;  &gt; 3-6 months in last job ;  &gt; Males ;</t>
  </si>
  <si>
    <t>Victoria ;  &gt;&gt; Poor work arrangements, pay or hours ;  &gt; 3-6 months in last job ;  &gt; Females ;</t>
  </si>
  <si>
    <t>Victoria ;  &gt;&gt; Poor work arrangements, pay or hours ;  &gt; 6-12 months in last job ;  Persons ;</t>
  </si>
  <si>
    <t>Victoria ;  &gt;&gt; Poor work arrangements, pay or hours ;  &gt; 6-12 months in last job ;  &gt; Males ;</t>
  </si>
  <si>
    <t>Victoria ;  &gt;&gt; Poor work arrangements, pay or hours ;  &gt; 6-12 months in last job ;  &gt; Females ;</t>
  </si>
  <si>
    <t>Victoria ;  &gt;&gt; Poor work arrangements, pay or hours ;  1 year or more in last job ;  Persons ;</t>
  </si>
  <si>
    <t>Victoria ;  &gt;&gt; Poor work arrangements, pay or hours ;  1 year or more in last job ;  &gt; Males ;</t>
  </si>
  <si>
    <t>Victoria ;  &gt;&gt; Poor work arrangements, pay or hours ;  1 year or more in last job ;  &gt; Females ;</t>
  </si>
  <si>
    <t>Victoria ;  &gt;&gt; Poor work arrangements, pay or hours ;  &gt; 1-2 years in last job ;  Persons ;</t>
  </si>
  <si>
    <t>Victoria ;  &gt;&gt; Poor work arrangements, pay or hours ;  &gt; 1-2 years in last job ;  &gt; Males ;</t>
  </si>
  <si>
    <t>Victoria ;  &gt;&gt; Poor work arrangements, pay or hours ;  &gt; 1-2 years in last job ;  &gt; Females ;</t>
  </si>
  <si>
    <t>Victoria ;  &gt;&gt; Poor work arrangements, pay or hours ;  &gt; 3-4 years in last job ;  Persons ;</t>
  </si>
  <si>
    <t>Victoria ;  &gt;&gt; Poor work arrangements, pay or hours ;  &gt; 3-4 years in last job ;  &gt; Males ;</t>
  </si>
  <si>
    <t>Victoria ;  &gt;&gt; Poor work arrangements, pay or hours ;  &gt; 3-4 years in last job ;  &gt; Females ;</t>
  </si>
  <si>
    <t>Victoria ;  &gt;&gt; Poor work arrangements, pay or hours ;  &gt; 5-9 years in last job ;  Persons ;</t>
  </si>
  <si>
    <t>Victoria ;  &gt;&gt; Poor work arrangements, pay or hours ;  &gt; 5-9 years in last job ;  &gt; Males ;</t>
  </si>
  <si>
    <t>Victoria ;  &gt;&gt; Poor work arrangements, pay or hours ;  &gt; 5-9 years in last job ;  &gt; Females ;</t>
  </si>
  <si>
    <t>Victoria ;  &gt;&gt; Poor work arrangements, pay or hours ;  &gt; 10-19 years in last job ;  Persons ;</t>
  </si>
  <si>
    <t>Victoria ;  &gt;&gt; Poor work arrangements, pay or hours ;  &gt; 10-19 years in last job ;  &gt; Males ;</t>
  </si>
  <si>
    <t>Victoria ;  &gt;&gt; Poor work arrangements, pay or hours ;  &gt; 10-19 years in last job ;  &gt; Females ;</t>
  </si>
  <si>
    <t>Victoria ;  &gt;&gt; Poor work arrangements, pay or hours ;  &gt; 20 years or more in last job ;  Persons ;</t>
  </si>
  <si>
    <t>Victoria ;  &gt;&gt; Poor work arrangements, pay or hours ;  &gt; 20 years or more in last job ;  &gt; Males ;</t>
  </si>
  <si>
    <t>Victoria ;  &gt;&gt; Poor work arrangements, pay or hours ;  &gt; 20 years or more in last job ;  &gt; Females ;</t>
  </si>
  <si>
    <t>Victoria ;  &gt;&gt; Holiday job, returned to studies ;  Persons ;</t>
  </si>
  <si>
    <t>Victoria ;  &gt;&gt; Holiday job, returned to studies ;  &gt; Males ;</t>
  </si>
  <si>
    <t>A125912074K</t>
  </si>
  <si>
    <t>A125878810A</t>
  </si>
  <si>
    <t>A125845602V</t>
  </si>
  <si>
    <t>A125912130T</t>
  </si>
  <si>
    <t>A125878866L</t>
  </si>
  <si>
    <t>A125845658F</t>
  </si>
  <si>
    <t>A125912186C</t>
  </si>
  <si>
    <t>A125878922V</t>
  </si>
  <si>
    <t>A125845434V</t>
  </si>
  <si>
    <t>A125911962R</t>
  </si>
  <si>
    <t>A125878698L</t>
  </si>
  <si>
    <t>A125845938X</t>
  </si>
  <si>
    <t>A125912466W</t>
  </si>
  <si>
    <t>A125879202R</t>
  </si>
  <si>
    <t>A125845714L</t>
  </si>
  <si>
    <t>A125912242K</t>
  </si>
  <si>
    <t>A125878978F</t>
  </si>
  <si>
    <t>A125845990J</t>
  </si>
  <si>
    <t>A125912518L</t>
  </si>
  <si>
    <t>A125879254T</t>
  </si>
  <si>
    <t>A125845766R</t>
  </si>
  <si>
    <t>A125912294L</t>
  </si>
  <si>
    <t>A125879030F</t>
  </si>
  <si>
    <t>A125845486W</t>
  </si>
  <si>
    <t>A125912014J</t>
  </si>
  <si>
    <t>A125878750K</t>
  </si>
  <si>
    <t>A125845822W</t>
  </si>
  <si>
    <t>A125912350V</t>
  </si>
  <si>
    <t>A125879086T</t>
  </si>
  <si>
    <t>A125845878J</t>
  </si>
  <si>
    <t>A125912406V</t>
  </si>
  <si>
    <t>A125879142X</t>
  </si>
  <si>
    <t>A125845542C</t>
  </si>
  <si>
    <t>A125912070A</t>
  </si>
  <si>
    <t>A125878806K</t>
  </si>
  <si>
    <t>A125845598R</t>
  </si>
  <si>
    <t>A125912126A</t>
  </si>
  <si>
    <t>A125878862C</t>
  </si>
  <si>
    <t>A125845654W</t>
  </si>
  <si>
    <t>A125912182V</t>
  </si>
  <si>
    <t>A125878918C</t>
  </si>
  <si>
    <t>A125845430K</t>
  </si>
  <si>
    <t>A125911958X</t>
  </si>
  <si>
    <t>A125878694C</t>
  </si>
  <si>
    <t>A125845934R</t>
  </si>
  <si>
    <t>A125912462L</t>
  </si>
  <si>
    <t>A125879198K</t>
  </si>
  <si>
    <t>A125845710C</t>
  </si>
  <si>
    <t>A125912238V</t>
  </si>
  <si>
    <t>A125878974W</t>
  </si>
  <si>
    <t>A125846038K</t>
  </si>
  <si>
    <t>A125912566F</t>
  </si>
  <si>
    <t>A125879302X</t>
  </si>
  <si>
    <t>A125845814W</t>
  </si>
  <si>
    <t>A125912342V</t>
  </si>
  <si>
    <t>A125879078T</t>
  </si>
  <si>
    <t>A125845534C</t>
  </si>
  <si>
    <t>A125912062A</t>
  </si>
  <si>
    <t>A125878798W</t>
  </si>
  <si>
    <t>A125845870R</t>
  </si>
  <si>
    <t>A125912398F</t>
  </si>
  <si>
    <t>A125879134X</t>
  </si>
  <si>
    <t>A125845926R</t>
  </si>
  <si>
    <t>A125912454L</t>
  </si>
  <si>
    <t>A125879190T</t>
  </si>
  <si>
    <t>A125845590W</t>
  </si>
  <si>
    <t>A125912118A</t>
  </si>
  <si>
    <t>A125878854C</t>
  </si>
  <si>
    <t>A125845646W</t>
  </si>
  <si>
    <t>A125912174V</t>
  </si>
  <si>
    <t>A125878910K</t>
  </si>
  <si>
    <t>A125845702C</t>
  </si>
  <si>
    <t>A125912230A</t>
  </si>
  <si>
    <t>A125878966W</t>
  </si>
  <si>
    <t>A125845478W</t>
  </si>
  <si>
    <t>A125912006J</t>
  </si>
  <si>
    <t>A125878742K</t>
  </si>
  <si>
    <t>A125845982J</t>
  </si>
  <si>
    <t>A125912510V</t>
  </si>
  <si>
    <t>A125879246T</t>
  </si>
  <si>
    <t>A125845758R</t>
  </si>
  <si>
    <t>A125912286L</t>
  </si>
  <si>
    <t>A125879022F</t>
  </si>
  <si>
    <t>A125846022T</t>
  </si>
  <si>
    <t>A125912550L</t>
  </si>
  <si>
    <t>A125879286K</t>
  </si>
  <si>
    <t>A125845798J</t>
  </si>
  <si>
    <t>A125912326V</t>
  </si>
  <si>
    <t>A125879062X</t>
  </si>
  <si>
    <t>A125845518C</t>
  </si>
  <si>
    <t>A125912046A</t>
  </si>
  <si>
    <t>A125878782C</t>
  </si>
  <si>
    <t>A125845854R</t>
  </si>
  <si>
    <t>A125912382L</t>
  </si>
  <si>
    <t>A125879118X</t>
  </si>
  <si>
    <t>A125845910W</t>
  </si>
  <si>
    <t>A125912438L</t>
  </si>
  <si>
    <t>A125879174T</t>
  </si>
  <si>
    <t>A125845574W</t>
  </si>
  <si>
    <t>A125912102J</t>
  </si>
  <si>
    <t>A125878838C</t>
  </si>
  <si>
    <t>A125845630C</t>
  </si>
  <si>
    <t>A125912158V</t>
  </si>
  <si>
    <t>A125878894W</t>
  </si>
  <si>
    <t>A125845686R</t>
  </si>
  <si>
    <t>A125912214A</t>
  </si>
  <si>
    <t>A125878950C</t>
  </si>
  <si>
    <t>A125845462C</t>
  </si>
  <si>
    <t>A125911990X</t>
  </si>
  <si>
    <t>A125878726K</t>
  </si>
  <si>
    <t>A125845966J</t>
  </si>
  <si>
    <t>A125912494F</t>
  </si>
  <si>
    <t>A125879230X</t>
  </si>
  <si>
    <t>A125845742W</t>
  </si>
  <si>
    <t>A125912270V</t>
  </si>
  <si>
    <t>A125879006F</t>
  </si>
  <si>
    <t>A125846042A</t>
  </si>
  <si>
    <t>A125912570W</t>
  </si>
  <si>
    <t>A125879306J</t>
  </si>
  <si>
    <t>A125845818F</t>
  </si>
  <si>
    <t>A125912346C</t>
  </si>
  <si>
    <t>A125879082J</t>
  </si>
  <si>
    <t>A125845538L</t>
  </si>
  <si>
    <t>A125912066K</t>
  </si>
  <si>
    <t>A125878802A</t>
  </si>
  <si>
    <t>A125845874X</t>
  </si>
  <si>
    <t>A125912402K</t>
  </si>
  <si>
    <t>A125879138J</t>
  </si>
  <si>
    <t>A125845930F</t>
  </si>
  <si>
    <t>A125912458W</t>
  </si>
  <si>
    <t>A125879194A</t>
  </si>
  <si>
    <t>A125845594F</t>
  </si>
  <si>
    <t>A125912122T</t>
  </si>
  <si>
    <t>A125878858L</t>
  </si>
  <si>
    <t>A125845650L</t>
  </si>
  <si>
    <t>A125912178C</t>
  </si>
  <si>
    <t>A125878914V</t>
  </si>
  <si>
    <t>A125845706L</t>
  </si>
  <si>
    <t>A125912234K</t>
  </si>
  <si>
    <t>A125878970L</t>
  </si>
  <si>
    <t>A125845482L</t>
  </si>
  <si>
    <t>A125912010X</t>
  </si>
  <si>
    <t>A125878746V</t>
  </si>
  <si>
    <t>A125845986T</t>
  </si>
  <si>
    <t>A125912514C</t>
  </si>
  <si>
    <t>A125879250J</t>
  </si>
  <si>
    <t>A125845762F</t>
  </si>
  <si>
    <t>A125912290C</t>
  </si>
  <si>
    <t>A125879026R</t>
  </si>
  <si>
    <t>A125846002J</t>
  </si>
  <si>
    <t>A125912530C</t>
  </si>
  <si>
    <t>A125879266A</t>
  </si>
  <si>
    <t>A125845778X</t>
  </si>
  <si>
    <t>A125912306K</t>
  </si>
  <si>
    <t>A125879042R</t>
  </si>
  <si>
    <t>A125845498F</t>
  </si>
  <si>
    <t>A125912026T</t>
  </si>
  <si>
    <t>A125878762V</t>
  </si>
  <si>
    <t>A125845834F</t>
  </si>
  <si>
    <t>A125912362C</t>
  </si>
  <si>
    <t>A125879098A</t>
  </si>
  <si>
    <t>A125845890X</t>
  </si>
  <si>
    <t>A125912418C</t>
  </si>
  <si>
    <t>A125879154J</t>
  </si>
  <si>
    <t>A125845554L</t>
  </si>
  <si>
    <t>A125912082K</t>
  </si>
  <si>
    <t>A125878818V</t>
  </si>
  <si>
    <t>A125845610V</t>
  </si>
  <si>
    <t>A125912138K</t>
  </si>
  <si>
    <t>A125878874L</t>
  </si>
  <si>
    <t>A125845666F</t>
  </si>
  <si>
    <t>A125912194C</t>
  </si>
  <si>
    <t>A125878930V</t>
  </si>
  <si>
    <t>A125845442V</t>
  </si>
  <si>
    <t>A125911970R</t>
  </si>
  <si>
    <t>A125878706A</t>
  </si>
  <si>
    <t>A125845946X</t>
  </si>
  <si>
    <t>A125912474W</t>
  </si>
  <si>
    <t>A125879210R</t>
  </si>
  <si>
    <t>A125845722L</t>
  </si>
  <si>
    <t>A125912250K</t>
  </si>
  <si>
    <t>A125878986F</t>
  </si>
  <si>
    <t>A125845998A</t>
  </si>
  <si>
    <t>A125912526L</t>
  </si>
  <si>
    <t>A125879262T</t>
  </si>
  <si>
    <t>A125845774R</t>
  </si>
  <si>
    <t>A125912302A</t>
  </si>
  <si>
    <t>A125879038X</t>
  </si>
  <si>
    <t>A125845494W</t>
  </si>
  <si>
    <t>A125912022J</t>
  </si>
  <si>
    <t>A125878758C</t>
  </si>
  <si>
    <t>A125845830W</t>
  </si>
  <si>
    <t>A125912358L</t>
  </si>
  <si>
    <t>A125879094T</t>
  </si>
  <si>
    <t>A125845886J</t>
  </si>
  <si>
    <t>A125912414V</t>
  </si>
  <si>
    <t>A125879150X</t>
  </si>
  <si>
    <t>A125845550C</t>
  </si>
  <si>
    <t>A125912078V</t>
  </si>
  <si>
    <t>A125878814K</t>
  </si>
  <si>
    <t>A125845606C</t>
  </si>
  <si>
    <t>A125912134A</t>
  </si>
  <si>
    <t>A125878870C</t>
  </si>
  <si>
    <t>A125845662W</t>
  </si>
  <si>
    <t>A125912190V</t>
  </si>
  <si>
    <t>A125878926C</t>
  </si>
  <si>
    <t>A125845438C</t>
  </si>
  <si>
    <t>A125911966X</t>
  </si>
  <si>
    <t>A125878702T</t>
  </si>
  <si>
    <t>A125845942R</t>
  </si>
  <si>
    <t>A125912470L</t>
  </si>
  <si>
    <t>A125879206X</t>
  </si>
  <si>
    <t>A125845718W</t>
  </si>
  <si>
    <t>A125912246V</t>
  </si>
  <si>
    <t>A125878982W</t>
  </si>
  <si>
    <t>A125846026A</t>
  </si>
  <si>
    <t>A125912554W</t>
  </si>
  <si>
    <t>A125879290A</t>
  </si>
  <si>
    <t>A125845802L</t>
  </si>
  <si>
    <t>A125912330K</t>
  </si>
  <si>
    <t>A125879066J</t>
  </si>
  <si>
    <t>A125845522V</t>
  </si>
  <si>
    <t>A125912050T</t>
  </si>
  <si>
    <t>A125878786L</t>
  </si>
  <si>
    <t>A125845858X</t>
  </si>
  <si>
    <t>A125912386W</t>
  </si>
  <si>
    <t>A125879122R</t>
  </si>
  <si>
    <t>A125845914F</t>
  </si>
  <si>
    <t>A125912442C</t>
  </si>
  <si>
    <t>A125879178A</t>
  </si>
  <si>
    <t>A125845578F</t>
  </si>
  <si>
    <t>A125912106T</t>
  </si>
  <si>
    <t>A125878842V</t>
  </si>
  <si>
    <t>A125845634L</t>
  </si>
  <si>
    <t>A125912162K</t>
  </si>
  <si>
    <t>A125878898F</t>
  </si>
  <si>
    <t>A125845690F</t>
  </si>
  <si>
    <t>A125912218K</t>
  </si>
  <si>
    <t>A125878954L</t>
  </si>
  <si>
    <t>A125845466L</t>
  </si>
  <si>
    <t>A125911994J</t>
  </si>
  <si>
    <t>A125878730A</t>
  </si>
  <si>
    <t>A125845970X</t>
  </si>
  <si>
    <t>A125912498R</t>
  </si>
  <si>
    <t>A125879234J</t>
  </si>
  <si>
    <t>A125845746F</t>
  </si>
  <si>
    <t>A125912274C</t>
  </si>
  <si>
    <t>A125879010W</t>
  </si>
  <si>
    <t>A125846006T</t>
  </si>
  <si>
    <t>A125912534L</t>
  </si>
  <si>
    <t>Victoria ;  &gt;&gt; Holiday job, returned to studies ;  &gt; Females ;</t>
  </si>
  <si>
    <t>Victoria ;  &gt;&gt; Holiday job, returned to studies ;  Less than 1 year in last job ;  Persons ;</t>
  </si>
  <si>
    <t>Victoria ;  &gt;&gt; Holiday job, returned to studies ;  Less than 1 year in last job ;  &gt; Males ;</t>
  </si>
  <si>
    <t>Victoria ;  &gt;&gt; Holiday job, returned to studies ;  Less than 1 year in last job ;  &gt; Females ;</t>
  </si>
  <si>
    <t>Victoria ;  &gt;&gt; Holiday job, returned to studies ;  &gt; Less than 3 months in last job ;  Persons ;</t>
  </si>
  <si>
    <t>Victoria ;  &gt;&gt; Holiday job, returned to studies ;  &gt; Less than 3 months in last job ;  &gt; Males ;</t>
  </si>
  <si>
    <t>Victoria ;  &gt;&gt; Holiday job, returned to studies ;  &gt; Less than 3 months in last job ;  &gt; Females ;</t>
  </si>
  <si>
    <t>Victoria ;  &gt;&gt; Holiday job, returned to studies ;  &gt; 3-6 months in last job ;  Persons ;</t>
  </si>
  <si>
    <t>Victoria ;  &gt;&gt; Holiday job, returned to studies ;  &gt; 3-6 months in last job ;  &gt; Males ;</t>
  </si>
  <si>
    <t>Victoria ;  &gt;&gt; Holiday job, returned to studies ;  &gt; 3-6 months in last job ;  &gt; Females ;</t>
  </si>
  <si>
    <t>Victoria ;  &gt;&gt; Holiday job, returned to studies ;  &gt; 6-12 months in last job ;  Persons ;</t>
  </si>
  <si>
    <t>Victoria ;  &gt;&gt; Holiday job, returned to studies ;  &gt; 6-12 months in last job ;  &gt; Males ;</t>
  </si>
  <si>
    <t>Victoria ;  &gt;&gt; Holiday job, returned to studies ;  &gt; 6-12 months in last job ;  &gt; Females ;</t>
  </si>
  <si>
    <t>Victoria ;  &gt;&gt; Holiday job, returned to studies ;  1 year or more in last job ;  Persons ;</t>
  </si>
  <si>
    <t>Victoria ;  &gt;&gt; Holiday job, returned to studies ;  1 year or more in last job ;  &gt; Males ;</t>
  </si>
  <si>
    <t>Victoria ;  &gt;&gt; Holiday job, returned to studies ;  1 year or more in last job ;  &gt; Females ;</t>
  </si>
  <si>
    <t>Victoria ;  &gt;&gt; Holiday job, returned to studies ;  &gt; 1-2 years in last job ;  Persons ;</t>
  </si>
  <si>
    <t>Victoria ;  &gt;&gt; Holiday job, returned to studies ;  &gt; 1-2 years in last job ;  &gt; Males ;</t>
  </si>
  <si>
    <t>Victoria ;  &gt;&gt; Holiday job, returned to studies ;  &gt; 1-2 years in last job ;  &gt; Females ;</t>
  </si>
  <si>
    <t>Victoria ;  &gt;&gt; Holiday job, returned to studies ;  &gt; 3-4 years in last job ;  Persons ;</t>
  </si>
  <si>
    <t>Victoria ;  &gt;&gt; Holiday job, returned to studies ;  &gt; 3-4 years in last job ;  &gt; Males ;</t>
  </si>
  <si>
    <t>Victoria ;  &gt;&gt; Holiday job, returned to studies ;  &gt; 3-4 years in last job ;  &gt; Females ;</t>
  </si>
  <si>
    <t>Victoria ;  &gt;&gt; Holiday job, returned to studies ;  &gt; 5-9 years in last job ;  Persons ;</t>
  </si>
  <si>
    <t>Victoria ;  &gt;&gt; Holiday job, returned to studies ;  &gt; 5-9 years in last job ;  &gt; Males ;</t>
  </si>
  <si>
    <t>Victoria ;  &gt;&gt; Holiday job, returned to studies ;  &gt; 5-9 years in last job ;  &gt; Females ;</t>
  </si>
  <si>
    <t>Victoria ;  &gt;&gt; Holiday job, returned to studies ;  &gt; 10-19 years in last job ;  Persons ;</t>
  </si>
  <si>
    <t>Victoria ;  &gt;&gt; Holiday job, returned to studies ;  &gt; 10-19 years in last job ;  &gt; Males ;</t>
  </si>
  <si>
    <t>Victoria ;  &gt;&gt; Holiday job, returned to studies ;  &gt; 10-19 years in last job ;  &gt; Females ;</t>
  </si>
  <si>
    <t>Victoria ;  &gt;&gt; Holiday job, returned to studies ;  &gt; 20 years or more in last job ;  Persons ;</t>
  </si>
  <si>
    <t>Victoria ;  &gt;&gt; Holiday job, returned to studies ;  &gt; 20 years or more in last job ;  &gt; Males ;</t>
  </si>
  <si>
    <t>Victoria ;  &gt;&gt; Holiday job, returned to studies ;  &gt; 20 years or more in last job ;  &gt; Females ;</t>
  </si>
  <si>
    <t>Victoria ;  &gt;&gt; To get a better job or just wanted a change ;  Persons ;</t>
  </si>
  <si>
    <t>Victoria ;  &gt;&gt; To get a better job or just wanted a change ;  &gt; Males ;</t>
  </si>
  <si>
    <t>Victoria ;  &gt;&gt; To get a better job or just wanted a change ;  &gt; Females ;</t>
  </si>
  <si>
    <t>Victoria ;  &gt;&gt; To get a better job or just wanted a change ;  Less than 1 year in last job ;  Persons ;</t>
  </si>
  <si>
    <t>Victoria ;  &gt;&gt; To get a better job or just wanted a change ;  Less than 1 year in last job ;  &gt; Males ;</t>
  </si>
  <si>
    <t>Victoria ;  &gt;&gt; To get a better job or just wanted a change ;  Less than 1 year in last job ;  &gt; Females ;</t>
  </si>
  <si>
    <t>Victoria ;  &gt;&gt; To get a better job or just wanted a change ;  &gt; Less than 3 months in last job ;  Persons ;</t>
  </si>
  <si>
    <t>Victoria ;  &gt;&gt; To get a better job or just wanted a change ;  &gt; Less than 3 months in last job ;  &gt; Males ;</t>
  </si>
  <si>
    <t>Victoria ;  &gt;&gt; To get a better job or just wanted a change ;  &gt; Less than 3 months in last job ;  &gt; Females ;</t>
  </si>
  <si>
    <t>Victoria ;  &gt;&gt; To get a better job or just wanted a change ;  &gt; 3-6 months in last job ;  Persons ;</t>
  </si>
  <si>
    <t>Victoria ;  &gt;&gt; To get a better job or just wanted a change ;  &gt; 3-6 months in last job ;  &gt; Males ;</t>
  </si>
  <si>
    <t>Victoria ;  &gt;&gt; To get a better job or just wanted a change ;  &gt; 3-6 months in last job ;  &gt; Females ;</t>
  </si>
  <si>
    <t>Victoria ;  &gt;&gt; To get a better job or just wanted a change ;  &gt; 6-12 months in last job ;  Persons ;</t>
  </si>
  <si>
    <t>Victoria ;  &gt;&gt; To get a better job or just wanted a change ;  &gt; 6-12 months in last job ;  &gt; Males ;</t>
  </si>
  <si>
    <t>Victoria ;  &gt;&gt; To get a better job or just wanted a change ;  &gt; 6-12 months in last job ;  &gt; Females ;</t>
  </si>
  <si>
    <t>Victoria ;  &gt;&gt; To get a better job or just wanted a change ;  1 year or more in last job ;  Persons ;</t>
  </si>
  <si>
    <t>Victoria ;  &gt;&gt; To get a better job or just wanted a change ;  1 year or more in last job ;  &gt; Males ;</t>
  </si>
  <si>
    <t>Victoria ;  &gt;&gt; To get a better job or just wanted a change ;  1 year or more in last job ;  &gt; Females ;</t>
  </si>
  <si>
    <t>Victoria ;  &gt;&gt; To get a better job or just wanted a change ;  &gt; 1-2 years in last job ;  Persons ;</t>
  </si>
  <si>
    <t>Victoria ;  &gt;&gt; To get a better job or just wanted a change ;  &gt; 1-2 years in last job ;  &gt; Males ;</t>
  </si>
  <si>
    <t>Victoria ;  &gt;&gt; To get a better job or just wanted a change ;  &gt; 1-2 years in last job ;  &gt; Females ;</t>
  </si>
  <si>
    <t>Victoria ;  &gt;&gt; To get a better job or just wanted a change ;  &gt; 3-4 years in last job ;  Persons ;</t>
  </si>
  <si>
    <t>Victoria ;  &gt;&gt; To get a better job or just wanted a change ;  &gt; 3-4 years in last job ;  &gt; Males ;</t>
  </si>
  <si>
    <t>Victoria ;  &gt;&gt; To get a better job or just wanted a change ;  &gt; 3-4 years in last job ;  &gt; Females ;</t>
  </si>
  <si>
    <t>Victoria ;  &gt;&gt; To get a better job or just wanted a change ;  &gt; 5-9 years in last job ;  Persons ;</t>
  </si>
  <si>
    <t>Victoria ;  &gt;&gt; To get a better job or just wanted a change ;  &gt; 5-9 years in last job ;  &gt; Males ;</t>
  </si>
  <si>
    <t>Victoria ;  &gt;&gt; To get a better job or just wanted a change ;  &gt; 5-9 years in last job ;  &gt; Females ;</t>
  </si>
  <si>
    <t>Victoria ;  &gt;&gt; To get a better job or just wanted a change ;  &gt; 10-19 years in last job ;  Persons ;</t>
  </si>
  <si>
    <t>Victoria ;  &gt;&gt; To get a better job or just wanted a change ;  &gt; 10-19 years in last job ;  &gt; Males ;</t>
  </si>
  <si>
    <t>Victoria ;  &gt;&gt; To get a better job or just wanted a change ;  &gt; 10-19 years in last job ;  &gt; Females ;</t>
  </si>
  <si>
    <t>Victoria ;  &gt;&gt; To get a better job or just wanted a change ;  &gt; 20 years or more in last job ;  Persons ;</t>
  </si>
  <si>
    <t>Victoria ;  &gt;&gt; To get a better job or just wanted a change ;  &gt; 20 years or more in last job ;  &gt; Males ;</t>
  </si>
  <si>
    <t>Victoria ;  &gt;&gt; To get a better job or just wanted a change ;  &gt; 20 years or more in last job ;  &gt; Females ;</t>
  </si>
  <si>
    <t>Victoria ;  &gt;&gt; Retired ;  Persons ;</t>
  </si>
  <si>
    <t>Victoria ;  &gt;&gt; Retired ;  &gt; Males ;</t>
  </si>
  <si>
    <t>Victoria ;  &gt;&gt; Retired ;  &gt; Females ;</t>
  </si>
  <si>
    <t>Victoria ;  &gt;&gt; Retired ;  Less than 1 year in last job ;  Persons ;</t>
  </si>
  <si>
    <t>Victoria ;  &gt;&gt; Retired ;  Less than 1 year in last job ;  &gt; Males ;</t>
  </si>
  <si>
    <t>Victoria ;  &gt;&gt; Retired ;  Less than 1 year in last job ;  &gt; Females ;</t>
  </si>
  <si>
    <t>Victoria ;  &gt;&gt; Retired ;  &gt; Less than 3 months in last job ;  Persons ;</t>
  </si>
  <si>
    <t>Victoria ;  &gt;&gt; Retired ;  &gt; Less than 3 months in last job ;  &gt; Males ;</t>
  </si>
  <si>
    <t>Victoria ;  &gt;&gt; Retired ;  &gt; Less than 3 months in last job ;  &gt; Females ;</t>
  </si>
  <si>
    <t>Victoria ;  &gt;&gt; Retired ;  &gt; 3-6 months in last job ;  Persons ;</t>
  </si>
  <si>
    <t>Victoria ;  &gt;&gt; Retired ;  &gt; 3-6 months in last job ;  &gt; Males ;</t>
  </si>
  <si>
    <t>Victoria ;  &gt;&gt; Retired ;  &gt; 3-6 months in last job ;  &gt; Females ;</t>
  </si>
  <si>
    <t>Victoria ;  &gt;&gt; Retired ;  &gt; 6-12 months in last job ;  Persons ;</t>
  </si>
  <si>
    <t>Victoria ;  &gt;&gt; Retired ;  &gt; 6-12 months in last job ;  &gt; Males ;</t>
  </si>
  <si>
    <t>Victoria ;  &gt;&gt; Retired ;  &gt; 6-12 months in last job ;  &gt; Females ;</t>
  </si>
  <si>
    <t>Victoria ;  &gt;&gt; Retired ;  1 year or more in last job ;  Persons ;</t>
  </si>
  <si>
    <t>Victoria ;  &gt;&gt; Retired ;  1 year or more in last job ;  &gt; Males ;</t>
  </si>
  <si>
    <t>Victoria ;  &gt;&gt; Retired ;  1 year or more in last job ;  &gt; Females ;</t>
  </si>
  <si>
    <t>Victoria ;  &gt;&gt; Retired ;  &gt; 1-2 years in last job ;  Persons ;</t>
  </si>
  <si>
    <t>Victoria ;  &gt;&gt; Retired ;  &gt; 1-2 years in last job ;  &gt; Males ;</t>
  </si>
  <si>
    <t>Victoria ;  &gt;&gt; Retired ;  &gt; 1-2 years in last job ;  &gt; Females ;</t>
  </si>
  <si>
    <t>Victoria ;  &gt;&gt; Retired ;  &gt; 3-4 years in last job ;  Persons ;</t>
  </si>
  <si>
    <t>Victoria ;  &gt;&gt; Retired ;  &gt; 3-4 years in last job ;  &gt; Males ;</t>
  </si>
  <si>
    <t>Victoria ;  &gt;&gt; Retired ;  &gt; 3-4 years in last job ;  &gt; Females ;</t>
  </si>
  <si>
    <t>Victoria ;  &gt;&gt; Retired ;  &gt; 5-9 years in last job ;  Persons ;</t>
  </si>
  <si>
    <t>Victoria ;  &gt;&gt; Retired ;  &gt; 5-9 years in last job ;  &gt; Males ;</t>
  </si>
  <si>
    <t>Victoria ;  &gt;&gt; Retired ;  &gt; 5-9 years in last job ;  &gt; Females ;</t>
  </si>
  <si>
    <t>Victoria ;  &gt;&gt; Retired ;  &gt; 10-19 years in last job ;  Persons ;</t>
  </si>
  <si>
    <t>Victoria ;  &gt;&gt; Retired ;  &gt; 10-19 years in last job ;  &gt; Males ;</t>
  </si>
  <si>
    <t>Victoria ;  &gt;&gt; Retired ;  &gt; 10-19 years in last job ;  &gt; Females ;</t>
  </si>
  <si>
    <t>Victoria ;  &gt;&gt; Retired ;  &gt; 20 years or more in last job ;  Persons ;</t>
  </si>
  <si>
    <t>Victoria ;  &gt;&gt; Retired ;  &gt; 20 years or more in last job ;  &gt; Males ;</t>
  </si>
  <si>
    <t>Victoria ;  &gt;&gt; Retired ;  &gt; 20 years or more in last job ;  &gt; Females ;</t>
  </si>
  <si>
    <t>Victoria ;  &gt;&gt; Family reasons ;  Persons ;</t>
  </si>
  <si>
    <t>Victoria ;  &gt;&gt; Family reasons ;  &gt; Males ;</t>
  </si>
  <si>
    <t>Victoria ;  &gt;&gt; Family reasons ;  &gt; Females ;</t>
  </si>
  <si>
    <t>Victoria ;  &gt;&gt; Family reasons ;  Less than 1 year in last job ;  Persons ;</t>
  </si>
  <si>
    <t>Victoria ;  &gt;&gt; Family reasons ;  Less than 1 year in last job ;  &gt; Males ;</t>
  </si>
  <si>
    <t>Victoria ;  &gt;&gt; Family reasons ;  Less than 1 year in last job ;  &gt; Females ;</t>
  </si>
  <si>
    <t>Victoria ;  &gt;&gt; Family reasons ;  &gt; Less than 3 months in last job ;  Persons ;</t>
  </si>
  <si>
    <t>Victoria ;  &gt;&gt; Family reasons ;  &gt; Less than 3 months in last job ;  &gt; Males ;</t>
  </si>
  <si>
    <t>Victoria ;  &gt;&gt; Family reasons ;  &gt; Less than 3 months in last job ;  &gt; Females ;</t>
  </si>
  <si>
    <t>Victoria ;  &gt;&gt; Family reasons ;  &gt; 3-6 months in last job ;  Persons ;</t>
  </si>
  <si>
    <t>Victoria ;  &gt;&gt; Family reasons ;  &gt; 3-6 months in last job ;  &gt; Males ;</t>
  </si>
  <si>
    <t>Victoria ;  &gt;&gt; Family reasons ;  &gt; 3-6 months in last job ;  &gt; Females ;</t>
  </si>
  <si>
    <t>Victoria ;  &gt;&gt; Family reasons ;  &gt; 6-12 months in last job ;  Persons ;</t>
  </si>
  <si>
    <t>Victoria ;  &gt;&gt; Family reasons ;  &gt; 6-12 months in last job ;  &gt; Males ;</t>
  </si>
  <si>
    <t>Victoria ;  &gt;&gt; Family reasons ;  &gt; 6-12 months in last job ;  &gt; Females ;</t>
  </si>
  <si>
    <t>Victoria ;  &gt;&gt; Family reasons ;  1 year or more in last job ;  Persons ;</t>
  </si>
  <si>
    <t>Victoria ;  &gt;&gt; Family reasons ;  1 year or more in last job ;  &gt; Males ;</t>
  </si>
  <si>
    <t>Victoria ;  &gt;&gt; Family reasons ;  1 year or more in last job ;  &gt; Females ;</t>
  </si>
  <si>
    <t>Victoria ;  &gt;&gt; Family reasons ;  &gt; 1-2 years in last job ;  Persons ;</t>
  </si>
  <si>
    <t>Victoria ;  &gt;&gt; Family reasons ;  &gt; 1-2 years in last job ;  &gt; Males ;</t>
  </si>
  <si>
    <t>Victoria ;  &gt;&gt; Family reasons ;  &gt; 1-2 years in last job ;  &gt; Females ;</t>
  </si>
  <si>
    <t>Victoria ;  &gt;&gt; Family reasons ;  &gt; 3-4 years in last job ;  Persons ;</t>
  </si>
  <si>
    <t>Victoria ;  &gt;&gt; Family reasons ;  &gt; 3-4 years in last job ;  &gt; Males ;</t>
  </si>
  <si>
    <t>Victoria ;  &gt;&gt; Family reasons ;  &gt; 3-4 years in last job ;  &gt; Females ;</t>
  </si>
  <si>
    <t>Victoria ;  &gt;&gt; Family reasons ;  &gt; 5-9 years in last job ;  Persons ;</t>
  </si>
  <si>
    <t>Victoria ;  &gt;&gt; Family reasons ;  &gt; 5-9 years in last job ;  &gt; Males ;</t>
  </si>
  <si>
    <t>Victoria ;  &gt;&gt; Family reasons ;  &gt; 5-9 years in last job ;  &gt; Females ;</t>
  </si>
  <si>
    <t>Victoria ;  &gt;&gt; Family reasons ;  &gt; 10-19 years in last job ;  Persons ;</t>
  </si>
  <si>
    <t>Victoria ;  &gt;&gt; Family reasons ;  &gt; 10-19 years in last job ;  &gt; Males ;</t>
  </si>
  <si>
    <t>Victoria ;  &gt;&gt; Family reasons ;  &gt; 10-19 years in last job ;  &gt; Females ;</t>
  </si>
  <si>
    <t>Victoria ;  &gt;&gt; Family reasons ;  &gt; 20 years or more in last job ;  Persons ;</t>
  </si>
  <si>
    <t>Victoria ;  &gt;&gt; Family reasons ;  &gt; 20 years or more in last job ;  &gt; Males ;</t>
  </si>
  <si>
    <t>Victoria ;  &gt;&gt; Family reasons ;  &gt; 20 years or more in last job ;  &gt; Females ;</t>
  </si>
  <si>
    <t>Victoria ;  &gt;&gt; To start own or new business ;  Persons ;</t>
  </si>
  <si>
    <t>Victoria ;  &gt;&gt; To start own or new business ;  &gt; Males ;</t>
  </si>
  <si>
    <t>Victoria ;  &gt;&gt; To start own or new business ;  &gt; Females ;</t>
  </si>
  <si>
    <t>Victoria ;  &gt;&gt; To start own or new business ;  Less than 1 year in last job ;  Persons ;</t>
  </si>
  <si>
    <t>Victoria ;  &gt;&gt; To start own or new business ;  Less than 1 year in last job ;  &gt; Males ;</t>
  </si>
  <si>
    <t>Victoria ;  &gt;&gt; To start own or new business ;  Less than 1 year in last job ;  &gt; Females ;</t>
  </si>
  <si>
    <t>Victoria ;  &gt;&gt; To start own or new business ;  &gt; Less than 3 months in last job ;  Persons ;</t>
  </si>
  <si>
    <t>Victoria ;  &gt;&gt; To start own or new business ;  &gt; Less than 3 months in last job ;  &gt; Males ;</t>
  </si>
  <si>
    <t>Victoria ;  &gt;&gt; To start own or new business ;  &gt; Less than 3 months in last job ;  &gt; Females ;</t>
  </si>
  <si>
    <t>Victoria ;  &gt;&gt; To start own or new business ;  &gt; 3-6 months in last job ;  Persons ;</t>
  </si>
  <si>
    <t>Victoria ;  &gt;&gt; To start own or new business ;  &gt; 3-6 months in last job ;  &gt; Males ;</t>
  </si>
  <si>
    <t>Victoria ;  &gt;&gt; To start own or new business ;  &gt; 3-6 months in last job ;  &gt; Females ;</t>
  </si>
  <si>
    <t>Victoria ;  &gt;&gt; To start own or new business ;  &gt; 6-12 months in last job ;  Persons ;</t>
  </si>
  <si>
    <t>Victoria ;  &gt;&gt; To start own or new business ;  &gt; 6-12 months in last job ;  &gt; Males ;</t>
  </si>
  <si>
    <t>Victoria ;  &gt;&gt; To start own or new business ;  &gt; 6-12 months in last job ;  &gt; Females ;</t>
  </si>
  <si>
    <t>Victoria ;  &gt;&gt; To start own or new business ;  1 year or more in last job ;  Persons ;</t>
  </si>
  <si>
    <t>Victoria ;  &gt;&gt; To start own or new business ;  1 year or more in last job ;  &gt; Males ;</t>
  </si>
  <si>
    <t>Victoria ;  &gt;&gt; To start own or new business ;  1 year or more in last job ;  &gt; Females ;</t>
  </si>
  <si>
    <t>Victoria ;  &gt;&gt; To start own or new business ;  &gt; 1-2 years in last job ;  Persons ;</t>
  </si>
  <si>
    <t>Victoria ;  &gt;&gt; To start own or new business ;  &gt; 1-2 years in last job ;  &gt; Males ;</t>
  </si>
  <si>
    <t>Victoria ;  &gt;&gt; To start own or new business ;  &gt; 1-2 years in last job ;  &gt; Females ;</t>
  </si>
  <si>
    <t>Victoria ;  &gt;&gt; To start own or new business ;  &gt; 3-4 years in last job ;  Persons ;</t>
  </si>
  <si>
    <t>Victoria ;  &gt;&gt; To start own or new business ;  &gt; 3-4 years in last job ;  &gt; Males ;</t>
  </si>
  <si>
    <t>Victoria ;  &gt;&gt; To start own or new business ;  &gt; 3-4 years in last job ;  &gt; Females ;</t>
  </si>
  <si>
    <t>Victoria ;  &gt;&gt; To start own or new business ;  &gt; 5-9 years in last job ;  Persons ;</t>
  </si>
  <si>
    <t>Victoria ;  &gt;&gt; To start own or new business ;  &gt; 5-9 years in last job ;  &gt; Males ;</t>
  </si>
  <si>
    <t>Victoria ;  &gt;&gt; To start own or new business ;  &gt; 5-9 years in last job ;  &gt; Females ;</t>
  </si>
  <si>
    <t>Victoria ;  &gt;&gt; To start own or new business ;  &gt; 10-19 years in last job ;  Persons ;</t>
  </si>
  <si>
    <t>Victoria ;  &gt;&gt; To start own or new business ;  &gt; 10-19 years in last job ;  &gt; Males ;</t>
  </si>
  <si>
    <t>Victoria ;  &gt;&gt; To start own or new business ;  &gt; 10-19 years in last job ;  &gt; Females ;</t>
  </si>
  <si>
    <t>Victoria ;  &gt;&gt; To start own or new business ;  &gt; 20 years or more in last job ;  Persons ;</t>
  </si>
  <si>
    <t>Victoria ;  &gt;&gt; To start own or new business ;  &gt; 20 years or more in last job ;  &gt; Males ;</t>
  </si>
  <si>
    <t>Victoria ;  &gt;&gt; To start own or new business ;  &gt; 20 years or more in last job ;  &gt; Females ;</t>
  </si>
  <si>
    <t>Victoria ;  &gt; Left or lost job for other reasons ;  Persons ;</t>
  </si>
  <si>
    <t>Victoria ;  &gt; Left or lost job for other reasons ;  &gt; Males ;</t>
  </si>
  <si>
    <t>Victoria ;  &gt; Left or lost job for other reasons ;  &gt; Females ;</t>
  </si>
  <si>
    <t>Victoria ;  &gt; Left or lost job for other reasons ;  Less than 1 year in last job ;  Persons ;</t>
  </si>
  <si>
    <t>Victoria ;  &gt; Left or lost job for other reasons ;  Less than 1 year in last job ;  &gt; Males ;</t>
  </si>
  <si>
    <t>Victoria ;  &gt; Left or lost job for other reasons ;  Less than 1 year in last job ;  &gt; Females ;</t>
  </si>
  <si>
    <t>Victoria ;  &gt; Left or lost job for other reasons ;  &gt; Less than 3 months in last job ;  Persons ;</t>
  </si>
  <si>
    <t>Victoria ;  &gt; Left or lost job for other reasons ;  &gt; Less than 3 months in last job ;  &gt; Males ;</t>
  </si>
  <si>
    <t>Victoria ;  &gt; Left or lost job for other reasons ;  &gt; Less than 3 months in last job ;  &gt; Females ;</t>
  </si>
  <si>
    <t>Victoria ;  &gt; Left or lost job for other reasons ;  &gt; 3-6 months in last job ;  Persons ;</t>
  </si>
  <si>
    <t>Victoria ;  &gt; Left or lost job for other reasons ;  &gt; 3-6 months in last job ;  &gt; Males ;</t>
  </si>
  <si>
    <t>Victoria ;  &gt; Left or lost job for other reasons ;  &gt; 3-6 months in last job ;  &gt; Females ;</t>
  </si>
  <si>
    <t>Victoria ;  &gt; Left or lost job for other reasons ;  &gt; 6-12 months in last job ;  Persons ;</t>
  </si>
  <si>
    <t>Victoria ;  &gt; Left or lost job for other reasons ;  &gt; 6-12 months in last job ;  &gt; Males ;</t>
  </si>
  <si>
    <t>Victoria ;  &gt; Left or lost job for other reasons ;  &gt; 6-12 months in last job ;  &gt; Females ;</t>
  </si>
  <si>
    <t>Victoria ;  &gt; Left or lost job for other reasons ;  1 year or more in last job ;  Persons ;</t>
  </si>
  <si>
    <t>Victoria ;  &gt; Left or lost job for other reasons ;  1 year or more in last job ;  &gt; Males ;</t>
  </si>
  <si>
    <t>Victoria ;  &gt; Left or lost job for other reasons ;  1 year or more in last job ;  &gt; Females ;</t>
  </si>
  <si>
    <t>Victoria ;  &gt; Left or lost job for other reasons ;  &gt; 1-2 years in last job ;  Persons ;</t>
  </si>
  <si>
    <t>Victoria ;  &gt; Left or lost job for other reasons ;  &gt; 1-2 years in last job ;  &gt; Males ;</t>
  </si>
  <si>
    <t>Victoria ;  &gt; Left or lost job for other reasons ;  &gt; 1-2 years in last job ;  &gt; Females ;</t>
  </si>
  <si>
    <t>Victoria ;  &gt; Left or lost job for other reasons ;  &gt; 3-4 years in last job ;  Persons ;</t>
  </si>
  <si>
    <t>Victoria ;  &gt; Left or lost job for other reasons ;  &gt; 3-4 years in last job ;  &gt; Males ;</t>
  </si>
  <si>
    <t>Victoria ;  &gt; Left or lost job for other reasons ;  &gt; 3-4 years in last job ;  &gt; Females ;</t>
  </si>
  <si>
    <t>Victoria ;  &gt; Left or lost job for other reasons ;  &gt; 5-9 years in last job ;  Persons ;</t>
  </si>
  <si>
    <t>Victoria ;  &gt; Left or lost job for other reasons ;  &gt; 5-9 years in last job ;  &gt; Males ;</t>
  </si>
  <si>
    <t>Victoria ;  &gt; Left or lost job for other reasons ;  &gt; 5-9 years in last job ;  &gt; Females ;</t>
  </si>
  <si>
    <t>Victoria ;  &gt; Left or lost job for other reasons ;  &gt; 10-19 years in last job ;  Persons ;</t>
  </si>
  <si>
    <t>Victoria ;  &gt; Left or lost job for other reasons ;  &gt; 10-19 years in last job ;  &gt; Males ;</t>
  </si>
  <si>
    <t>Victoria ;  &gt; Left or lost job for other reasons ;  &gt; 10-19 years in last job ;  &gt; Females ;</t>
  </si>
  <si>
    <t>Victoria ;  &gt; Left or lost job for other reasons ;  &gt; 20 years or more in last job ;  Persons ;</t>
  </si>
  <si>
    <t>Victoria ;  &gt; Left or lost job for other reasons ;  &gt; 20 years or more in last job ;  &gt; Males ;</t>
  </si>
  <si>
    <t>Victoria ;  &gt; Left or lost job for other reasons ;  &gt; 20 years or more in last job ;  &gt; Females ;</t>
  </si>
  <si>
    <t>Queensland ;  Left or lost a job last year ;  Persons ;</t>
  </si>
  <si>
    <t>Queensland ;  Left or lost a job last year ;  &gt; Males ;</t>
  </si>
  <si>
    <t>Queensland ;  Left or lost a job last year ;  &gt; Females ;</t>
  </si>
  <si>
    <t>Queensland ;  Left or lost a job last year ;  Less than 1 year in last job ;  Persons ;</t>
  </si>
  <si>
    <t>Queensland ;  Left or lost a job last year ;  Less than 1 year in last job ;  &gt; Males ;</t>
  </si>
  <si>
    <t>Queensland ;  Left or lost a job last year ;  Less than 1 year in last job ;  &gt; Females ;</t>
  </si>
  <si>
    <t>Queensland ;  Left or lost a job last year ;  &gt; Less than 3 months in last job ;  Persons ;</t>
  </si>
  <si>
    <t>Queensland ;  Left or lost a job last year ;  &gt; Less than 3 months in last job ;  &gt; Males ;</t>
  </si>
  <si>
    <t>Queensland ;  Left or lost a job last year ;  &gt; Less than 3 months in last job ;  &gt; Females ;</t>
  </si>
  <si>
    <t>Queensland ;  Left or lost a job last year ;  &gt; 3-6 months in last job ;  Persons ;</t>
  </si>
  <si>
    <t>Queensland ;  Left or lost a job last year ;  &gt; 3-6 months in last job ;  &gt; Males ;</t>
  </si>
  <si>
    <t>Queensland ;  Left or lost a job last year ;  &gt; 3-6 months in last job ;  &gt; Females ;</t>
  </si>
  <si>
    <t>Queensland ;  Left or lost a job last year ;  &gt; 6-12 months in last job ;  Persons ;</t>
  </si>
  <si>
    <t>Queensland ;  Left or lost a job last year ;  &gt; 6-12 months in last job ;  &gt; Males ;</t>
  </si>
  <si>
    <t>Queensland ;  Left or lost a job last year ;  &gt; 6-12 months in last job ;  &gt; Females ;</t>
  </si>
  <si>
    <t>Queensland ;  Left or lost a job last year ;  1 year or more in last job ;  Persons ;</t>
  </si>
  <si>
    <t>Queensland ;  Left or lost a job last year ;  1 year or more in last job ;  &gt; Males ;</t>
  </si>
  <si>
    <t>Queensland ;  Left or lost a job last year ;  1 year or more in last job ;  &gt; Females ;</t>
  </si>
  <si>
    <t>Queensland ;  Left or lost a job last year ;  &gt; 1-2 years in last job ;  Persons ;</t>
  </si>
  <si>
    <t>Queensland ;  Left or lost a job last year ;  &gt; 1-2 years in last job ;  &gt; Males ;</t>
  </si>
  <si>
    <t>Queensland ;  Left or lost a job last year ;  &gt; 1-2 years in last job ;  &gt; Females ;</t>
  </si>
  <si>
    <t>Queensland ;  Left or lost a job last year ;  &gt; 3-4 years in last job ;  Persons ;</t>
  </si>
  <si>
    <t>Queensland ;  Left or lost a job last year ;  &gt; 3-4 years in last job ;  &gt; Males ;</t>
  </si>
  <si>
    <t>Queensland ;  Left or lost a job last year ;  &gt; 3-4 years in last job ;  &gt; Females ;</t>
  </si>
  <si>
    <t>Queensland ;  Left or lost a job last year ;  &gt; 5-9 years in last job ;  Persons ;</t>
  </si>
  <si>
    <t>Queensland ;  Left or lost a job last year ;  &gt; 5-9 years in last job ;  &gt; Males ;</t>
  </si>
  <si>
    <t>Queensland ;  Left or lost a job last year ;  &gt; 5-9 years in last job ;  &gt; Females ;</t>
  </si>
  <si>
    <t>Queensland ;  Left or lost a job last year ;  &gt; 10-19 years in last job ;  Persons ;</t>
  </si>
  <si>
    <t>Queensland ;  Left or lost a job last year ;  &gt; 10-19 years in last job ;  &gt; Males ;</t>
  </si>
  <si>
    <t>Queensland ;  Left or lost a job last year ;  &gt; 10-19 years in last job ;  &gt; Females ;</t>
  </si>
  <si>
    <t>Queensland ;  Left or lost a job last year ;  &gt; 20 years or more in last job ;  Persons ;</t>
  </si>
  <si>
    <t>Queensland ;  Left or lost a job last year ;  &gt; 20 years or more in last job ;  &gt; Males ;</t>
  </si>
  <si>
    <t>Queensland ;  Left or lost a job last year ;  &gt; 20 years or more in last job ;  &gt; Females ;</t>
  </si>
  <si>
    <t>Queensland ;  &gt; Involuntary reasons (lost job) ;  Persons ;</t>
  </si>
  <si>
    <t>Queensland ;  &gt; Involuntary reasons (lost job) ;  &gt; Males ;</t>
  </si>
  <si>
    <t>Queensland ;  &gt; Involuntary reasons (lost job) ;  &gt; Females ;</t>
  </si>
  <si>
    <t>Queensland ;  &gt; Involuntary reasons (lost job) ;  Less than 1 year in last job ;  Persons ;</t>
  </si>
  <si>
    <t>Queensland ;  &gt; Involuntary reasons (lost job) ;  Less than 1 year in last job ;  &gt; Males ;</t>
  </si>
  <si>
    <t>Queensland ;  &gt; Involuntary reasons (lost job) ;  Less than 1 year in last job ;  &gt; Females ;</t>
  </si>
  <si>
    <t>Queensland ;  &gt; Involuntary reasons (lost job) ;  &gt; Less than 3 months in last job ;  Persons ;</t>
  </si>
  <si>
    <t>Queensland ;  &gt; Involuntary reasons (lost job) ;  &gt; Less than 3 months in last job ;  &gt; Males ;</t>
  </si>
  <si>
    <t>Queensland ;  &gt; Involuntary reasons (lost job) ;  &gt; Less than 3 months in last job ;  &gt; Females ;</t>
  </si>
  <si>
    <t>Queensland ;  &gt; Involuntary reasons (lost job) ;  &gt; 3-6 months in last job ;  Persons ;</t>
  </si>
  <si>
    <t>Queensland ;  &gt; Involuntary reasons (lost job) ;  &gt; 3-6 months in last job ;  &gt; Males ;</t>
  </si>
  <si>
    <t>Queensland ;  &gt; Involuntary reasons (lost job) ;  &gt; 3-6 months in last job ;  &gt; Females ;</t>
  </si>
  <si>
    <t>Queensland ;  &gt; Involuntary reasons (lost job) ;  &gt; 6-12 months in last job ;  Persons ;</t>
  </si>
  <si>
    <t>Queensland ;  &gt; Involuntary reasons (lost job) ;  &gt; 6-12 months in last job ;  &gt; Males ;</t>
  </si>
  <si>
    <t>Queensland ;  &gt; Involuntary reasons (lost job) ;  &gt; 6-12 months in last job ;  &gt; Females ;</t>
  </si>
  <si>
    <t>Queensland ;  &gt; Involuntary reasons (lost job) ;  1 year or more in last job ;  Persons ;</t>
  </si>
  <si>
    <t>Queensland ;  &gt; Involuntary reasons (lost job) ;  1 year or more in last job ;  &gt; Males ;</t>
  </si>
  <si>
    <t>Queensland ;  &gt; Involuntary reasons (lost job) ;  1 year or more in last job ;  &gt; Females ;</t>
  </si>
  <si>
    <t>Queensland ;  &gt; Involuntary reasons (lost job) ;  &gt; 1-2 years in last job ;  Persons ;</t>
  </si>
  <si>
    <t>Queensland ;  &gt; Involuntary reasons (lost job) ;  &gt; 1-2 years in last job ;  &gt; Males ;</t>
  </si>
  <si>
    <t>Queensland ;  &gt; Involuntary reasons (lost job) ;  &gt; 1-2 years in last job ;  &gt; Females ;</t>
  </si>
  <si>
    <t>A125879270T</t>
  </si>
  <si>
    <t>A125845782R</t>
  </si>
  <si>
    <t>A125912310A</t>
  </si>
  <si>
    <t>A125879046X</t>
  </si>
  <si>
    <t>A125845502K</t>
  </si>
  <si>
    <t>A125912030J</t>
  </si>
  <si>
    <t>A125878766C</t>
  </si>
  <si>
    <t>A125845838R</t>
  </si>
  <si>
    <t>A125912366L</t>
  </si>
  <si>
    <t>A125879102F</t>
  </si>
  <si>
    <t>A125845894J</t>
  </si>
  <si>
    <t>A125912422V</t>
  </si>
  <si>
    <t>A125879158T</t>
  </si>
  <si>
    <t>A125845558W</t>
  </si>
  <si>
    <t>A125912086V</t>
  </si>
  <si>
    <t>A125878822K</t>
  </si>
  <si>
    <t>A125845614C</t>
  </si>
  <si>
    <t>A125912142A</t>
  </si>
  <si>
    <t>A125878878W</t>
  </si>
  <si>
    <t>A125845670W</t>
  </si>
  <si>
    <t>A125912198L</t>
  </si>
  <si>
    <t>A125878934C</t>
  </si>
  <si>
    <t>A125845446C</t>
  </si>
  <si>
    <t>A125911974X</t>
  </si>
  <si>
    <t>A125878710T</t>
  </si>
  <si>
    <t>A125845950R</t>
  </si>
  <si>
    <t>A125912478F</t>
  </si>
  <si>
    <t>A125879214X</t>
  </si>
  <si>
    <t>A125845726W</t>
  </si>
  <si>
    <t>A125912254V</t>
  </si>
  <si>
    <t>A125878990W</t>
  </si>
  <si>
    <t>A125846030T</t>
  </si>
  <si>
    <t>A125912558F</t>
  </si>
  <si>
    <t>A125879294K</t>
  </si>
  <si>
    <t>A125845806W</t>
  </si>
  <si>
    <t>A125912334V</t>
  </si>
  <si>
    <t>A125879070X</t>
  </si>
  <si>
    <t>A125845526C</t>
  </si>
  <si>
    <t>A125912054A</t>
  </si>
  <si>
    <t>A125878790C</t>
  </si>
  <si>
    <t>A125845862R</t>
  </si>
  <si>
    <t>A125912390L</t>
  </si>
  <si>
    <t>A125879126X</t>
  </si>
  <si>
    <t>A125845918R</t>
  </si>
  <si>
    <t>A125912446L</t>
  </si>
  <si>
    <t>A125879182T</t>
  </si>
  <si>
    <t>A125845582W</t>
  </si>
  <si>
    <t>A125912110J</t>
  </si>
  <si>
    <t>A125878846C</t>
  </si>
  <si>
    <t>A125845638W</t>
  </si>
  <si>
    <t>A125912166V</t>
  </si>
  <si>
    <t>A125878902K</t>
  </si>
  <si>
    <t>A125845694R</t>
  </si>
  <si>
    <t>A125912222A</t>
  </si>
  <si>
    <t>A125878958W</t>
  </si>
  <si>
    <t>A125845470C</t>
  </si>
  <si>
    <t>A125911998T</t>
  </si>
  <si>
    <t>A125878734K</t>
  </si>
  <si>
    <t>A125845974J</t>
  </si>
  <si>
    <t>A125912502V</t>
  </si>
  <si>
    <t>A125879238T</t>
  </si>
  <si>
    <t>A125845750W</t>
  </si>
  <si>
    <t>A125912278L</t>
  </si>
  <si>
    <t>A125879014F</t>
  </si>
  <si>
    <t>A125846034A</t>
  </si>
  <si>
    <t>A125912562W</t>
  </si>
  <si>
    <t>A125879298V</t>
  </si>
  <si>
    <t>A125845810L</t>
  </si>
  <si>
    <t>A125912338C</t>
  </si>
  <si>
    <t>A125879074J</t>
  </si>
  <si>
    <t>A125845530V</t>
  </si>
  <si>
    <t>A125912058K</t>
  </si>
  <si>
    <t>A125878794L</t>
  </si>
  <si>
    <t>A125845866X</t>
  </si>
  <si>
    <t>A125912394W</t>
  </si>
  <si>
    <t>A125879130R</t>
  </si>
  <si>
    <t>A125845922F</t>
  </si>
  <si>
    <t>A125912450C</t>
  </si>
  <si>
    <t>A125879186A</t>
  </si>
  <si>
    <t>A125845586F</t>
  </si>
  <si>
    <t>A125912114T</t>
  </si>
  <si>
    <t>A125878850V</t>
  </si>
  <si>
    <t>A125845642L</t>
  </si>
  <si>
    <t>A125912170K</t>
  </si>
  <si>
    <t>A125878906V</t>
  </si>
  <si>
    <t>A125845698X</t>
  </si>
  <si>
    <t>A125912226K</t>
  </si>
  <si>
    <t>A125878962L</t>
  </si>
  <si>
    <t>A125845474L</t>
  </si>
  <si>
    <t>A125912002X</t>
  </si>
  <si>
    <t>A125878738V</t>
  </si>
  <si>
    <t>A125845978T</t>
  </si>
  <si>
    <t>A125912506C</t>
  </si>
  <si>
    <t>A125879242J</t>
  </si>
  <si>
    <t>A125845754F</t>
  </si>
  <si>
    <t>A125912282C</t>
  </si>
  <si>
    <t>A125879018R</t>
  </si>
  <si>
    <t>A125846010J</t>
  </si>
  <si>
    <t>A125912538W</t>
  </si>
  <si>
    <t>A125879274A</t>
  </si>
  <si>
    <t>A125845786X</t>
  </si>
  <si>
    <t>A125912314K</t>
  </si>
  <si>
    <t>A125879050R</t>
  </si>
  <si>
    <t>A125845506V</t>
  </si>
  <si>
    <t>A125912034T</t>
  </si>
  <si>
    <t>A125878770V</t>
  </si>
  <si>
    <t>A125845842F</t>
  </si>
  <si>
    <t>A125912370C</t>
  </si>
  <si>
    <t>A125879106R</t>
  </si>
  <si>
    <t>A125845898T</t>
  </si>
  <si>
    <t>A125912426C</t>
  </si>
  <si>
    <t>A125879162J</t>
  </si>
  <si>
    <t>A125845562L</t>
  </si>
  <si>
    <t>A125912090K</t>
  </si>
  <si>
    <t>A125878826V</t>
  </si>
  <si>
    <t>A125845618L</t>
  </si>
  <si>
    <t>A125912146K</t>
  </si>
  <si>
    <t>A125878882L</t>
  </si>
  <si>
    <t>A125845674F</t>
  </si>
  <si>
    <t>A125912202T</t>
  </si>
  <si>
    <t>A125878938L</t>
  </si>
  <si>
    <t>A125845450V</t>
  </si>
  <si>
    <t>A125911978J</t>
  </si>
  <si>
    <t>A125878714A</t>
  </si>
  <si>
    <t>A125845954X</t>
  </si>
  <si>
    <t>A125912482W</t>
  </si>
  <si>
    <t>A125879218J</t>
  </si>
  <si>
    <t>A125845730L</t>
  </si>
  <si>
    <t>A125912258C</t>
  </si>
  <si>
    <t>A125878994F</t>
  </si>
  <si>
    <t>A125846014T</t>
  </si>
  <si>
    <t>A125912542L</t>
  </si>
  <si>
    <t>A125879278K</t>
  </si>
  <si>
    <t>A125845790R</t>
  </si>
  <si>
    <t>A125912318V</t>
  </si>
  <si>
    <t>A125879054X</t>
  </si>
  <si>
    <t>A125845510K</t>
  </si>
  <si>
    <t>A125912038A</t>
  </si>
  <si>
    <t>A125878774C</t>
  </si>
  <si>
    <t>A125845846R</t>
  </si>
  <si>
    <t>A125912374L</t>
  </si>
  <si>
    <t>A125879110F</t>
  </si>
  <si>
    <t>A125845902W</t>
  </si>
  <si>
    <t>A125912430V</t>
  </si>
  <si>
    <t>A125879166T</t>
  </si>
  <si>
    <t>A125845566W</t>
  </si>
  <si>
    <t>A125912094V</t>
  </si>
  <si>
    <t>A125878830K</t>
  </si>
  <si>
    <t>A125845622C</t>
  </si>
  <si>
    <t>A125912150A</t>
  </si>
  <si>
    <t>A125878886W</t>
  </si>
  <si>
    <t>A125845678R</t>
  </si>
  <si>
    <t>A125912206A</t>
  </si>
  <si>
    <t>A125878942C</t>
  </si>
  <si>
    <t>A125845454C</t>
  </si>
  <si>
    <t>A125911982X</t>
  </si>
  <si>
    <t>A125878718K</t>
  </si>
  <si>
    <t>A125845958J</t>
  </si>
  <si>
    <t>A125912486F</t>
  </si>
  <si>
    <t>A125879222X</t>
  </si>
  <si>
    <t>A125845734W</t>
  </si>
  <si>
    <t>A125912262V</t>
  </si>
  <si>
    <t>A125878998R</t>
  </si>
  <si>
    <t>A125846018A</t>
  </si>
  <si>
    <t>A125912546W</t>
  </si>
  <si>
    <t>A125879282A</t>
  </si>
  <si>
    <t>A125845794X</t>
  </si>
  <si>
    <t>A125912322K</t>
  </si>
  <si>
    <t>A125879058J</t>
  </si>
  <si>
    <t>A125845514V</t>
  </si>
  <si>
    <t>A125912042T</t>
  </si>
  <si>
    <t>A125878778L</t>
  </si>
  <si>
    <t>A125845850F</t>
  </si>
  <si>
    <t>A125912378W</t>
  </si>
  <si>
    <t>A125879114R</t>
  </si>
  <si>
    <t>A125845906F</t>
  </si>
  <si>
    <t>A125912434C</t>
  </si>
  <si>
    <t>A125879170J</t>
  </si>
  <si>
    <t>A125845570L</t>
  </si>
  <si>
    <t>A125912098C</t>
  </si>
  <si>
    <t>A125878834V</t>
  </si>
  <si>
    <t>A125845626L</t>
  </si>
  <si>
    <t>A125912154K</t>
  </si>
  <si>
    <t>A125878890L</t>
  </si>
  <si>
    <t>A125845682F</t>
  </si>
  <si>
    <t>A125912210T</t>
  </si>
  <si>
    <t>A125878946L</t>
  </si>
  <si>
    <t>A125845458L</t>
  </si>
  <si>
    <t>A125911986J</t>
  </si>
  <si>
    <t>A125878722A</t>
  </si>
  <si>
    <t>A125845962X</t>
  </si>
  <si>
    <t>A125912490W</t>
  </si>
  <si>
    <t>A125879226J</t>
  </si>
  <si>
    <t>A125845738F</t>
  </si>
  <si>
    <t>A125912266C</t>
  </si>
  <si>
    <t>A125879002W</t>
  </si>
  <si>
    <t>A125849074X</t>
  </si>
  <si>
    <t>A125915602J</t>
  </si>
  <si>
    <t>A125882338K</t>
  </si>
  <si>
    <t>A125848850K</t>
  </si>
  <si>
    <t>A125915378A</t>
  </si>
  <si>
    <t>A125882114X</t>
  </si>
  <si>
    <t>A125848570T</t>
  </si>
  <si>
    <t>A125915098J</t>
  </si>
  <si>
    <t>A125881834C</t>
  </si>
  <si>
    <t>A125848906K</t>
  </si>
  <si>
    <t>A125915434J</t>
  </si>
  <si>
    <t>A125882170T</t>
  </si>
  <si>
    <t>A125848962C</t>
  </si>
  <si>
    <t>A125915490A</t>
  </si>
  <si>
    <t>A125882226T</t>
  </si>
  <si>
    <t>A125848626T</t>
  </si>
  <si>
    <t>A125915154R</t>
  </si>
  <si>
    <t>A125881890W</t>
  </si>
  <si>
    <t>A125848682K</t>
  </si>
  <si>
    <t>A125915210W</t>
  </si>
  <si>
    <t>A125881946W</t>
  </si>
  <si>
    <t>A125848738K</t>
  </si>
  <si>
    <t>A125915266J</t>
  </si>
  <si>
    <t>A125882002F</t>
  </si>
  <si>
    <t>A125848514X</t>
  </si>
  <si>
    <t>A125915042W</t>
  </si>
  <si>
    <t>A125881778W</t>
  </si>
  <si>
    <t>A125849018F</t>
  </si>
  <si>
    <t>A125915546A</t>
  </si>
  <si>
    <t>A125882282K</t>
  </si>
  <si>
    <t>A125848794C</t>
  </si>
  <si>
    <t>A125915322R</t>
  </si>
  <si>
    <t>A125882058T</t>
  </si>
  <si>
    <t>A125849070R</t>
  </si>
  <si>
    <t>A125915598C</t>
  </si>
  <si>
    <t>A125882334A</t>
  </si>
  <si>
    <t>A125848846V</t>
  </si>
  <si>
    <t>A125915374T</t>
  </si>
  <si>
    <t>A125882110R</t>
  </si>
  <si>
    <t>A125848566A</t>
  </si>
  <si>
    <t>A125915094X</t>
  </si>
  <si>
    <t>A125881830V</t>
  </si>
  <si>
    <t>A125848902A</t>
  </si>
  <si>
    <t>A125915430X</t>
  </si>
  <si>
    <t>A125882166A</t>
  </si>
  <si>
    <t>A125848958L</t>
  </si>
  <si>
    <t>A125915486K</t>
  </si>
  <si>
    <t>A125882222J</t>
  </si>
  <si>
    <t>A125848622J</t>
  </si>
  <si>
    <t>A125915150F</t>
  </si>
  <si>
    <t>A125881886F</t>
  </si>
  <si>
    <t>A125848678V</t>
  </si>
  <si>
    <t>A125915206F</t>
  </si>
  <si>
    <t>A125881942L</t>
  </si>
  <si>
    <t>Queensland ;  &gt; Involuntary reasons (lost job) ;  &gt; 3-4 years in last job ;  Persons ;</t>
  </si>
  <si>
    <t>Queensland ;  &gt; Involuntary reasons (lost job) ;  &gt; 3-4 years in last job ;  &gt; Males ;</t>
  </si>
  <si>
    <t>Queensland ;  &gt; Involuntary reasons (lost job) ;  &gt; 3-4 years in last job ;  &gt; Females ;</t>
  </si>
  <si>
    <t>Queensland ;  &gt; Involuntary reasons (lost job) ;  &gt; 5-9 years in last job ;  Persons ;</t>
  </si>
  <si>
    <t>Queensland ;  &gt; Involuntary reasons (lost job) ;  &gt; 5-9 years in last job ;  &gt; Males ;</t>
  </si>
  <si>
    <t>Queensland ;  &gt; Involuntary reasons (lost job) ;  &gt; 5-9 years in last job ;  &gt; Females ;</t>
  </si>
  <si>
    <t>Queensland ;  &gt; Involuntary reasons (lost job) ;  &gt; 10-19 years in last job ;  Persons ;</t>
  </si>
  <si>
    <t>Queensland ;  &gt; Involuntary reasons (lost job) ;  &gt; 10-19 years in last job ;  &gt; Males ;</t>
  </si>
  <si>
    <t>Queensland ;  &gt; Involuntary reasons (lost job) ;  &gt; 10-19 years in last job ;  &gt; Females ;</t>
  </si>
  <si>
    <t>Queensland ;  &gt; Involuntary reasons (lost job) ;  &gt; 20 years or more in last job ;  Persons ;</t>
  </si>
  <si>
    <t>Queensland ;  &gt; Involuntary reasons (lost job) ;  &gt; 20 years or more in last job ;  &gt; Males ;</t>
  </si>
  <si>
    <t>Queensland ;  &gt; Involuntary reasons (lost job) ;  &gt; 20 years or more in last job ;  &gt; Females ;</t>
  </si>
  <si>
    <t>Queensland ;  &gt;&gt; Retrenched ;  Persons ;</t>
  </si>
  <si>
    <t>Queensland ;  &gt;&gt; Retrenched ;  &gt; Males ;</t>
  </si>
  <si>
    <t>Queensland ;  &gt;&gt; Retrenched ;  &gt; Females ;</t>
  </si>
  <si>
    <t>Queensland ;  &gt;&gt; Retrenched ;  Less than 1 year in last job ;  Persons ;</t>
  </si>
  <si>
    <t>Queensland ;  &gt;&gt; Retrenched ;  Less than 1 year in last job ;  &gt; Males ;</t>
  </si>
  <si>
    <t>Queensland ;  &gt;&gt; Retrenched ;  Less than 1 year in last job ;  &gt; Females ;</t>
  </si>
  <si>
    <t>Queensland ;  &gt;&gt; Retrenched ;  &gt; Less than 3 months in last job ;  Persons ;</t>
  </si>
  <si>
    <t>Queensland ;  &gt;&gt; Retrenched ;  &gt; Less than 3 months in last job ;  &gt; Males ;</t>
  </si>
  <si>
    <t>Queensland ;  &gt;&gt; Retrenched ;  &gt; Less than 3 months in last job ;  &gt; Females ;</t>
  </si>
  <si>
    <t>Queensland ;  &gt;&gt; Retrenched ;  &gt; 3-6 months in last job ;  Persons ;</t>
  </si>
  <si>
    <t>Queensland ;  &gt;&gt; Retrenched ;  &gt; 3-6 months in last job ;  &gt; Males ;</t>
  </si>
  <si>
    <t>Queensland ;  &gt;&gt; Retrenched ;  &gt; 3-6 months in last job ;  &gt; Females ;</t>
  </si>
  <si>
    <t>Queensland ;  &gt;&gt; Retrenched ;  &gt; 6-12 months in last job ;  Persons ;</t>
  </si>
  <si>
    <t>Queensland ;  &gt;&gt; Retrenched ;  &gt; 6-12 months in last job ;  &gt; Males ;</t>
  </si>
  <si>
    <t>Queensland ;  &gt;&gt; Retrenched ;  &gt; 6-12 months in last job ;  &gt; Females ;</t>
  </si>
  <si>
    <t>Queensland ;  &gt;&gt; Retrenched ;  1 year or more in last job ;  Persons ;</t>
  </si>
  <si>
    <t>Queensland ;  &gt;&gt; Retrenched ;  1 year or more in last job ;  &gt; Males ;</t>
  </si>
  <si>
    <t>Queensland ;  &gt;&gt; Retrenched ;  1 year or more in last job ;  &gt; Females ;</t>
  </si>
  <si>
    <t>Queensland ;  &gt;&gt; Retrenched ;  &gt; 1-2 years in last job ;  Persons ;</t>
  </si>
  <si>
    <t>Queensland ;  &gt;&gt; Retrenched ;  &gt; 1-2 years in last job ;  &gt; Males ;</t>
  </si>
  <si>
    <t>Queensland ;  &gt;&gt; Retrenched ;  &gt; 1-2 years in last job ;  &gt; Females ;</t>
  </si>
  <si>
    <t>Queensland ;  &gt;&gt; Retrenched ;  &gt; 3-4 years in last job ;  Persons ;</t>
  </si>
  <si>
    <t>Queensland ;  &gt;&gt; Retrenched ;  &gt; 3-4 years in last job ;  &gt; Males ;</t>
  </si>
  <si>
    <t>Queensland ;  &gt;&gt; Retrenched ;  &gt; 3-4 years in last job ;  &gt; Females ;</t>
  </si>
  <si>
    <t>Queensland ;  &gt;&gt; Retrenched ;  &gt; 5-9 years in last job ;  Persons ;</t>
  </si>
  <si>
    <t>Queensland ;  &gt;&gt; Retrenched ;  &gt; 5-9 years in last job ;  &gt; Males ;</t>
  </si>
  <si>
    <t>Queensland ;  &gt;&gt; Retrenched ;  &gt; 5-9 years in last job ;  &gt; Females ;</t>
  </si>
  <si>
    <t>Queensland ;  &gt;&gt; Retrenched ;  &gt; 10-19 years in last job ;  Persons ;</t>
  </si>
  <si>
    <t>Queensland ;  &gt;&gt; Retrenched ;  &gt; 10-19 years in last job ;  &gt; Males ;</t>
  </si>
  <si>
    <t>Queensland ;  &gt;&gt; Retrenched ;  &gt; 10-19 years in last job ;  &gt; Females ;</t>
  </si>
  <si>
    <t>Queensland ;  &gt;&gt; Retrenched ;  &gt; 20 years or more in last job ;  Persons ;</t>
  </si>
  <si>
    <t>Queensland ;  &gt;&gt; Retrenched ;  &gt; 20 years or more in last job ;  &gt; Males ;</t>
  </si>
  <si>
    <t>Queensland ;  &gt;&gt; Retrenched ;  &gt; 20 years or more in last job ;  &gt; Females ;</t>
  </si>
  <si>
    <t>Queensland ;  &gt;&gt; Dismissed ;  Persons ;</t>
  </si>
  <si>
    <t>Queensland ;  &gt;&gt; Dismissed ;  &gt; Males ;</t>
  </si>
  <si>
    <t>Queensland ;  &gt;&gt; Dismissed ;  &gt; Females ;</t>
  </si>
  <si>
    <t>Queensland ;  &gt;&gt; Dismissed ;  Less than 1 year in last job ;  Persons ;</t>
  </si>
  <si>
    <t>Queensland ;  &gt;&gt; Dismissed ;  Less than 1 year in last job ;  &gt; Males ;</t>
  </si>
  <si>
    <t>Queensland ;  &gt;&gt; Dismissed ;  Less than 1 year in last job ;  &gt; Females ;</t>
  </si>
  <si>
    <t>Queensland ;  &gt;&gt; Dismissed ;  &gt; Less than 3 months in last job ;  Persons ;</t>
  </si>
  <si>
    <t>Queensland ;  &gt;&gt; Dismissed ;  &gt; Less than 3 months in last job ;  &gt; Males ;</t>
  </si>
  <si>
    <t>Queensland ;  &gt;&gt; Dismissed ;  &gt; Less than 3 months in last job ;  &gt; Females ;</t>
  </si>
  <si>
    <t>Queensland ;  &gt;&gt; Dismissed ;  &gt; 3-6 months in last job ;  Persons ;</t>
  </si>
  <si>
    <t>Queensland ;  &gt;&gt; Dismissed ;  &gt; 3-6 months in last job ;  &gt; Males ;</t>
  </si>
  <si>
    <t>Queensland ;  &gt;&gt; Dismissed ;  &gt; 3-6 months in last job ;  &gt; Females ;</t>
  </si>
  <si>
    <t>Queensland ;  &gt;&gt; Dismissed ;  &gt; 6-12 months in last job ;  Persons ;</t>
  </si>
  <si>
    <t>Queensland ;  &gt;&gt; Dismissed ;  &gt; 6-12 months in last job ;  &gt; Males ;</t>
  </si>
  <si>
    <t>Queensland ;  &gt;&gt; Dismissed ;  &gt; 6-12 months in last job ;  &gt; Females ;</t>
  </si>
  <si>
    <t>Queensland ;  &gt;&gt; Dismissed ;  1 year or more in last job ;  Persons ;</t>
  </si>
  <si>
    <t>Queensland ;  &gt;&gt; Dismissed ;  1 year or more in last job ;  &gt; Males ;</t>
  </si>
  <si>
    <t>Queensland ;  &gt;&gt; Dismissed ;  1 year or more in last job ;  &gt; Females ;</t>
  </si>
  <si>
    <t>Queensland ;  &gt;&gt; Dismissed ;  &gt; 1-2 years in last job ;  Persons ;</t>
  </si>
  <si>
    <t>Queensland ;  &gt;&gt; Dismissed ;  &gt; 1-2 years in last job ;  &gt; Males ;</t>
  </si>
  <si>
    <t>Queensland ;  &gt;&gt; Dismissed ;  &gt; 1-2 years in last job ;  &gt; Females ;</t>
  </si>
  <si>
    <t>Queensland ;  &gt;&gt; Dismissed ;  &gt; 3-4 years in last job ;  Persons ;</t>
  </si>
  <si>
    <t>Queensland ;  &gt;&gt; Dismissed ;  &gt; 3-4 years in last job ;  &gt; Males ;</t>
  </si>
  <si>
    <t>Queensland ;  &gt;&gt; Dismissed ;  &gt; 3-4 years in last job ;  &gt; Females ;</t>
  </si>
  <si>
    <t>Queensland ;  &gt;&gt; Dismissed ;  &gt; 5-9 years in last job ;  Persons ;</t>
  </si>
  <si>
    <t>Queensland ;  &gt;&gt; Dismissed ;  &gt; 5-9 years in last job ;  &gt; Males ;</t>
  </si>
  <si>
    <t>Queensland ;  &gt;&gt; Dismissed ;  &gt; 5-9 years in last job ;  &gt; Females ;</t>
  </si>
  <si>
    <t>Queensland ;  &gt;&gt; Dismissed ;  &gt; 10-19 years in last job ;  Persons ;</t>
  </si>
  <si>
    <t>Queensland ;  &gt;&gt; Dismissed ;  &gt; 10-19 years in last job ;  &gt; Males ;</t>
  </si>
  <si>
    <t>Queensland ;  &gt;&gt; Dismissed ;  &gt; 10-19 years in last job ;  &gt; Females ;</t>
  </si>
  <si>
    <t>Queensland ;  &gt;&gt; Dismissed ;  &gt; 20 years or more in last job ;  Persons ;</t>
  </si>
  <si>
    <t>Queensland ;  &gt;&gt; Dismissed ;  &gt; 20 years or more in last job ;  &gt; Males ;</t>
  </si>
  <si>
    <t>Queensland ;  &gt;&gt; Dismissed ;  &gt; 20 years or more in last job ;  &gt; Females ;</t>
  </si>
  <si>
    <t>Queensland ;  &gt;&gt; Job ended, was temporary or seasonal ;  Persons ;</t>
  </si>
  <si>
    <t>Queensland ;  &gt;&gt; Job ended, was temporary or seasonal ;  &gt; Males ;</t>
  </si>
  <si>
    <t>Queensland ;  &gt;&gt; Job ended, was temporary or seasonal ;  &gt; Females ;</t>
  </si>
  <si>
    <t>Queensland ;  &gt;&gt; Job ended, was temporary or seasonal ;  Less than 1 year in last job ;  Persons ;</t>
  </si>
  <si>
    <t>Queensland ;  &gt;&gt; Job ended, was temporary or seasonal ;  Less than 1 year in last job ;  &gt; Males ;</t>
  </si>
  <si>
    <t>Queensland ;  &gt;&gt; Job ended, was temporary or seasonal ;  Less than 1 year in last job ;  &gt; Females ;</t>
  </si>
  <si>
    <t>Queensland ;  &gt;&gt; Job ended, was temporary or seasonal ;  &gt; Less than 3 months in last job ;  Persons ;</t>
  </si>
  <si>
    <t>Queensland ;  &gt;&gt; Job ended, was temporary or seasonal ;  &gt; Less than 3 months in last job ;  &gt; Males ;</t>
  </si>
  <si>
    <t>Queensland ;  &gt;&gt; Job ended, was temporary or seasonal ;  &gt; Less than 3 months in last job ;  &gt; Females ;</t>
  </si>
  <si>
    <t>Queensland ;  &gt;&gt; Job ended, was temporary or seasonal ;  &gt; 3-6 months in last job ;  Persons ;</t>
  </si>
  <si>
    <t>Queensland ;  &gt;&gt; Job ended, was temporary or seasonal ;  &gt; 3-6 months in last job ;  &gt; Males ;</t>
  </si>
  <si>
    <t>Queensland ;  &gt;&gt; Job ended, was temporary or seasonal ;  &gt; 3-6 months in last job ;  &gt; Females ;</t>
  </si>
  <si>
    <t>Queensland ;  &gt;&gt; Job ended, was temporary or seasonal ;  &gt; 6-12 months in last job ;  Persons ;</t>
  </si>
  <si>
    <t>Queensland ;  &gt;&gt; Job ended, was temporary or seasonal ;  &gt; 6-12 months in last job ;  &gt; Males ;</t>
  </si>
  <si>
    <t>Queensland ;  &gt;&gt; Job ended, was temporary or seasonal ;  &gt; 6-12 months in last job ;  &gt; Females ;</t>
  </si>
  <si>
    <t>Queensland ;  &gt;&gt; Job ended, was temporary or seasonal ;  1 year or more in last job ;  Persons ;</t>
  </si>
  <si>
    <t>Queensland ;  &gt;&gt; Job ended, was temporary or seasonal ;  1 year or more in last job ;  &gt; Males ;</t>
  </si>
  <si>
    <t>Queensland ;  &gt;&gt; Job ended, was temporary or seasonal ;  1 year or more in last job ;  &gt; Females ;</t>
  </si>
  <si>
    <t>Queensland ;  &gt;&gt; Job ended, was temporary or seasonal ;  &gt; 1-2 years in last job ;  Persons ;</t>
  </si>
  <si>
    <t>Queensland ;  &gt;&gt; Job ended, was temporary or seasonal ;  &gt; 1-2 years in last job ;  &gt; Males ;</t>
  </si>
  <si>
    <t>Queensland ;  &gt;&gt; Job ended, was temporary or seasonal ;  &gt; 1-2 years in last job ;  &gt; Females ;</t>
  </si>
  <si>
    <t>Queensland ;  &gt;&gt; Job ended, was temporary or seasonal ;  &gt; 3-4 years in last job ;  Persons ;</t>
  </si>
  <si>
    <t>Queensland ;  &gt;&gt; Job ended, was temporary or seasonal ;  &gt; 3-4 years in last job ;  &gt; Males ;</t>
  </si>
  <si>
    <t>Queensland ;  &gt;&gt; Job ended, was temporary or seasonal ;  &gt; 3-4 years in last job ;  &gt; Females ;</t>
  </si>
  <si>
    <t>Queensland ;  &gt;&gt; Job ended, was temporary or seasonal ;  &gt; 5-9 years in last job ;  Persons ;</t>
  </si>
  <si>
    <t>Queensland ;  &gt;&gt; Job ended, was temporary or seasonal ;  &gt; 5-9 years in last job ;  &gt; Males ;</t>
  </si>
  <si>
    <t>Queensland ;  &gt;&gt; Job ended, was temporary or seasonal ;  &gt; 5-9 years in last job ;  &gt; Females ;</t>
  </si>
  <si>
    <t>Queensland ;  &gt;&gt; Job ended, was temporary or seasonal ;  &gt; 10-19 years in last job ;  Persons ;</t>
  </si>
  <si>
    <t>Queensland ;  &gt;&gt; Job ended, was temporary or seasonal ;  &gt; 10-19 years in last job ;  &gt; Males ;</t>
  </si>
  <si>
    <t>Queensland ;  &gt;&gt; Job ended, was temporary or seasonal ;  &gt; 10-19 years in last job ;  &gt; Females ;</t>
  </si>
  <si>
    <t>Queensland ;  &gt;&gt; Job ended, was temporary or seasonal ;  &gt; 20 years or more in last job ;  Persons ;</t>
  </si>
  <si>
    <t>Queensland ;  &gt;&gt; Job ended, was temporary or seasonal ;  &gt; 20 years or more in last job ;  &gt; Males ;</t>
  </si>
  <si>
    <t>Queensland ;  &gt;&gt; Job ended, was temporary or seasonal ;  &gt; 20 years or more in last job ;  &gt; Females ;</t>
  </si>
  <si>
    <t>Queensland ;  &gt;&gt; Own ill health or injury ;  Persons ;</t>
  </si>
  <si>
    <t>Queensland ;  &gt;&gt; Own ill health or injury ;  &gt; Males ;</t>
  </si>
  <si>
    <t>Queensland ;  &gt;&gt; Own ill health or injury ;  &gt; Females ;</t>
  </si>
  <si>
    <t>Queensland ;  &gt;&gt; Own ill health or injury ;  Less than 1 year in last job ;  Persons ;</t>
  </si>
  <si>
    <t>Queensland ;  &gt;&gt; Own ill health or injury ;  Less than 1 year in last job ;  &gt; Males ;</t>
  </si>
  <si>
    <t>Queensland ;  &gt;&gt; Own ill health or injury ;  Less than 1 year in last job ;  &gt; Females ;</t>
  </si>
  <si>
    <t>Queensland ;  &gt;&gt; Own ill health or injury ;  &gt; Less than 3 months in last job ;  Persons ;</t>
  </si>
  <si>
    <t>Queensland ;  &gt;&gt; Own ill health or injury ;  &gt; Less than 3 months in last job ;  &gt; Males ;</t>
  </si>
  <si>
    <t>Queensland ;  &gt;&gt; Own ill health or injury ;  &gt; Less than 3 months in last job ;  &gt; Females ;</t>
  </si>
  <si>
    <t>Queensland ;  &gt;&gt; Own ill health or injury ;  &gt; 3-6 months in last job ;  Persons ;</t>
  </si>
  <si>
    <t>Queensland ;  &gt;&gt; Own ill health or injury ;  &gt; 3-6 months in last job ;  &gt; Males ;</t>
  </si>
  <si>
    <t>Queensland ;  &gt;&gt; Own ill health or injury ;  &gt; 3-6 months in last job ;  &gt; Females ;</t>
  </si>
  <si>
    <t>Queensland ;  &gt;&gt; Own ill health or injury ;  &gt; 6-12 months in last job ;  Persons ;</t>
  </si>
  <si>
    <t>Queensland ;  &gt;&gt; Own ill health or injury ;  &gt; 6-12 months in last job ;  &gt; Males ;</t>
  </si>
  <si>
    <t>Queensland ;  &gt;&gt; Own ill health or injury ;  &gt; 6-12 months in last job ;  &gt; Females ;</t>
  </si>
  <si>
    <t>Queensland ;  &gt;&gt; Own ill health or injury ;  1 year or more in last job ;  Persons ;</t>
  </si>
  <si>
    <t>Queensland ;  &gt;&gt; Own ill health or injury ;  1 year or more in last job ;  &gt; Males ;</t>
  </si>
  <si>
    <t>Queensland ;  &gt;&gt; Own ill health or injury ;  1 year or more in last job ;  &gt; Females ;</t>
  </si>
  <si>
    <t>Queensland ;  &gt;&gt; Own ill health or injury ;  &gt; 1-2 years in last job ;  Persons ;</t>
  </si>
  <si>
    <t>Queensland ;  &gt;&gt; Own ill health or injury ;  &gt; 1-2 years in last job ;  &gt; Males ;</t>
  </si>
  <si>
    <t>Queensland ;  &gt;&gt; Own ill health or injury ;  &gt; 1-2 years in last job ;  &gt; Females ;</t>
  </si>
  <si>
    <t>Queensland ;  &gt;&gt; Own ill health or injury ;  &gt; 3-4 years in last job ;  Persons ;</t>
  </si>
  <si>
    <t>Queensland ;  &gt;&gt; Own ill health or injury ;  &gt; 3-4 years in last job ;  &gt; Males ;</t>
  </si>
  <si>
    <t>Queensland ;  &gt;&gt; Own ill health or injury ;  &gt; 3-4 years in last job ;  &gt; Females ;</t>
  </si>
  <si>
    <t>Queensland ;  &gt;&gt; Own ill health or injury ;  &gt; 5-9 years in last job ;  Persons ;</t>
  </si>
  <si>
    <t>Queensland ;  &gt;&gt; Own ill health or injury ;  &gt; 5-9 years in last job ;  &gt; Males ;</t>
  </si>
  <si>
    <t>Queensland ;  &gt;&gt; Own ill health or injury ;  &gt; 5-9 years in last job ;  &gt; Females ;</t>
  </si>
  <si>
    <t>Queensland ;  &gt;&gt; Own ill health or injury ;  &gt; 10-19 years in last job ;  Persons ;</t>
  </si>
  <si>
    <t>Queensland ;  &gt;&gt; Own ill health or injury ;  &gt; 10-19 years in last job ;  &gt; Males ;</t>
  </si>
  <si>
    <t>Queensland ;  &gt;&gt; Own ill health or injury ;  &gt; 10-19 years in last job ;  &gt; Females ;</t>
  </si>
  <si>
    <t>Queensland ;  &gt;&gt; Own ill health or injury ;  &gt; 20 years or more in last job ;  Persons ;</t>
  </si>
  <si>
    <t>Queensland ;  &gt;&gt; Own ill health or injury ;  &gt; 20 years or more in last job ;  &gt; Males ;</t>
  </si>
  <si>
    <t>Queensland ;  &gt;&gt; Own ill health or injury ;  &gt; 20 years or more in last job ;  &gt; Females ;</t>
  </si>
  <si>
    <t>Queensland ;  &gt; Voluntary reasons (left job) ;  Persons ;</t>
  </si>
  <si>
    <t>Queensland ;  &gt; Voluntary reasons (left job) ;  &gt; Males ;</t>
  </si>
  <si>
    <t>Queensland ;  &gt; Voluntary reasons (left job) ;  &gt; Females ;</t>
  </si>
  <si>
    <t>Queensland ;  &gt; Voluntary reasons (left job) ;  Less than 1 year in last job ;  Persons ;</t>
  </si>
  <si>
    <t>Queensland ;  &gt; Voluntary reasons (left job) ;  Less than 1 year in last job ;  &gt; Males ;</t>
  </si>
  <si>
    <t>Queensland ;  &gt; Voluntary reasons (left job) ;  Less than 1 year in last job ;  &gt; Females ;</t>
  </si>
  <si>
    <t>Queensland ;  &gt; Voluntary reasons (left job) ;  &gt; Less than 3 months in last job ;  Persons ;</t>
  </si>
  <si>
    <t>Queensland ;  &gt; Voluntary reasons (left job) ;  &gt; Less than 3 months in last job ;  &gt; Males ;</t>
  </si>
  <si>
    <t>Queensland ;  &gt; Voluntary reasons (left job) ;  &gt; Less than 3 months in last job ;  &gt; Females ;</t>
  </si>
  <si>
    <t>Queensland ;  &gt; Voluntary reasons (left job) ;  &gt; 3-6 months in last job ;  Persons ;</t>
  </si>
  <si>
    <t>Queensland ;  &gt; Voluntary reasons (left job) ;  &gt; 3-6 months in last job ;  &gt; Males ;</t>
  </si>
  <si>
    <t>Queensland ;  &gt; Voluntary reasons (left job) ;  &gt; 3-6 months in last job ;  &gt; Females ;</t>
  </si>
  <si>
    <t>Queensland ;  &gt; Voluntary reasons (left job) ;  &gt; 6-12 months in last job ;  Persons ;</t>
  </si>
  <si>
    <t>Queensland ;  &gt; Voluntary reasons (left job) ;  &gt; 6-12 months in last job ;  &gt; Males ;</t>
  </si>
  <si>
    <t>Queensland ;  &gt; Voluntary reasons (left job) ;  &gt; 6-12 months in last job ;  &gt; Females ;</t>
  </si>
  <si>
    <t>Queensland ;  &gt; Voluntary reasons (left job) ;  1 year or more in last job ;  Persons ;</t>
  </si>
  <si>
    <t>Queensland ;  &gt; Voluntary reasons (left job) ;  1 year or more in last job ;  &gt; Males ;</t>
  </si>
  <si>
    <t>Queensland ;  &gt; Voluntary reasons (left job) ;  1 year or more in last job ;  &gt; Females ;</t>
  </si>
  <si>
    <t>Queensland ;  &gt; Voluntary reasons (left job) ;  &gt; 1-2 years in last job ;  Persons ;</t>
  </si>
  <si>
    <t>Queensland ;  &gt; Voluntary reasons (left job) ;  &gt; 1-2 years in last job ;  &gt; Males ;</t>
  </si>
  <si>
    <t>Queensland ;  &gt; Voluntary reasons (left job) ;  &gt; 1-2 years in last job ;  &gt; Females ;</t>
  </si>
  <si>
    <t>Queensland ;  &gt; Voluntary reasons (left job) ;  &gt; 3-4 years in last job ;  Persons ;</t>
  </si>
  <si>
    <t>Queensland ;  &gt; Voluntary reasons (left job) ;  &gt; 3-4 years in last job ;  &gt; Males ;</t>
  </si>
  <si>
    <t>Queensland ;  &gt; Voluntary reasons (left job) ;  &gt; 3-4 years in last job ;  &gt; Females ;</t>
  </si>
  <si>
    <t>Queensland ;  &gt; Voluntary reasons (left job) ;  &gt; 5-9 years in last job ;  Persons ;</t>
  </si>
  <si>
    <t>Queensland ;  &gt; Voluntary reasons (left job) ;  &gt; 5-9 years in last job ;  &gt; Males ;</t>
  </si>
  <si>
    <t>Queensland ;  &gt; Voluntary reasons (left job) ;  &gt; 5-9 years in last job ;  &gt; Females ;</t>
  </si>
  <si>
    <t>Queensland ;  &gt; Voluntary reasons (left job) ;  &gt; 10-19 years in last job ;  Persons ;</t>
  </si>
  <si>
    <t>Queensland ;  &gt; Voluntary reasons (left job) ;  &gt; 10-19 years in last job ;  &gt; Males ;</t>
  </si>
  <si>
    <t>Queensland ;  &gt; Voluntary reasons (left job) ;  &gt; 10-19 years in last job ;  &gt; Females ;</t>
  </si>
  <si>
    <t>Queensland ;  &gt; Voluntary reasons (left job) ;  &gt; 20 years or more in last job ;  Persons ;</t>
  </si>
  <si>
    <t>Queensland ;  &gt; Voluntary reasons (left job) ;  &gt; 20 years or more in last job ;  &gt; Males ;</t>
  </si>
  <si>
    <t>Queensland ;  &gt; Voluntary reasons (left job) ;  &gt; 20 years or more in last job ;  &gt; Females ;</t>
  </si>
  <si>
    <t>Queensland ;  &gt;&gt; Poor work arrangements, pay or hours ;  Persons ;</t>
  </si>
  <si>
    <t>Queensland ;  &gt;&gt; Poor work arrangements, pay or hours ;  &gt; Males ;</t>
  </si>
  <si>
    <t>Queensland ;  &gt;&gt; Poor work arrangements, pay or hours ;  &gt; Females ;</t>
  </si>
  <si>
    <t>Queensland ;  &gt;&gt; Poor work arrangements, pay or hours ;  Less than 1 year in last job ;  Persons ;</t>
  </si>
  <si>
    <t>Queensland ;  &gt;&gt; Poor work arrangements, pay or hours ;  Less than 1 year in last job ;  &gt; Males ;</t>
  </si>
  <si>
    <t>Queensland ;  &gt;&gt; Poor work arrangements, pay or hours ;  Less than 1 year in last job ;  &gt; Females ;</t>
  </si>
  <si>
    <t>Queensland ;  &gt;&gt; Poor work arrangements, pay or hours ;  &gt; Less than 3 months in last job ;  Persons ;</t>
  </si>
  <si>
    <t>Queensland ;  &gt;&gt; Poor work arrangements, pay or hours ;  &gt; Less than 3 months in last job ;  &gt; Males ;</t>
  </si>
  <si>
    <t>Queensland ;  &gt;&gt; Poor work arrangements, pay or hours ;  &gt; Less than 3 months in last job ;  &gt; Females ;</t>
  </si>
  <si>
    <t>Queensland ;  &gt;&gt; Poor work arrangements, pay or hours ;  &gt; 3-6 months in last job ;  Persons ;</t>
  </si>
  <si>
    <t>Queensland ;  &gt;&gt; Poor work arrangements, pay or hours ;  &gt; 3-6 months in last job ;  &gt; Males ;</t>
  </si>
  <si>
    <t>Queensland ;  &gt;&gt; Poor work arrangements, pay or hours ;  &gt; 3-6 months in last job ;  &gt; Females ;</t>
  </si>
  <si>
    <t>Queensland ;  &gt;&gt; Poor work arrangements, pay or hours ;  &gt; 6-12 months in last job ;  Persons ;</t>
  </si>
  <si>
    <t>Queensland ;  &gt;&gt; Poor work arrangements, pay or hours ;  &gt; 6-12 months in last job ;  &gt; Males ;</t>
  </si>
  <si>
    <t>Queensland ;  &gt;&gt; Poor work arrangements, pay or hours ;  &gt; 6-12 months in last job ;  &gt; Females ;</t>
  </si>
  <si>
    <t>Queensland ;  &gt;&gt; Poor work arrangements, pay or hours ;  1 year or more in last job ;  Persons ;</t>
  </si>
  <si>
    <t>Queensland ;  &gt;&gt; Poor work arrangements, pay or hours ;  1 year or more in last job ;  &gt; Males ;</t>
  </si>
  <si>
    <t>Queensland ;  &gt;&gt; Poor work arrangements, pay or hours ;  1 year or more in last job ;  &gt; Females ;</t>
  </si>
  <si>
    <t>Queensland ;  &gt;&gt; Poor work arrangements, pay or hours ;  &gt; 1-2 years in last job ;  Persons ;</t>
  </si>
  <si>
    <t>Queensland ;  &gt;&gt; Poor work arrangements, pay or hours ;  &gt; 1-2 years in last job ;  &gt; Males ;</t>
  </si>
  <si>
    <t>Queensland ;  &gt;&gt; Poor work arrangements, pay or hours ;  &gt; 1-2 years in last job ;  &gt; Females ;</t>
  </si>
  <si>
    <t>Queensland ;  &gt;&gt; Poor work arrangements, pay or hours ;  &gt; 3-4 years in last job ;  Persons ;</t>
  </si>
  <si>
    <t>Queensland ;  &gt;&gt; Poor work arrangements, pay or hours ;  &gt; 3-4 years in last job ;  &gt; Males ;</t>
  </si>
  <si>
    <t>Queensland ;  &gt;&gt; Poor work arrangements, pay or hours ;  &gt; 3-4 years in last job ;  &gt; Females ;</t>
  </si>
  <si>
    <t>Queensland ;  &gt;&gt; Poor work arrangements, pay or hours ;  &gt; 5-9 years in last job ;  Persons ;</t>
  </si>
  <si>
    <t>Queensland ;  &gt;&gt; Poor work arrangements, pay or hours ;  &gt; 5-9 years in last job ;  &gt; Males ;</t>
  </si>
  <si>
    <t>Queensland ;  &gt;&gt; Poor work arrangements, pay or hours ;  &gt; 5-9 years in last job ;  &gt; Females ;</t>
  </si>
  <si>
    <t>Queensland ;  &gt;&gt; Poor work arrangements, pay or hours ;  &gt; 10-19 years in last job ;  Persons ;</t>
  </si>
  <si>
    <t>Queensland ;  &gt;&gt; Poor work arrangements, pay or hours ;  &gt; 10-19 years in last job ;  &gt; Males ;</t>
  </si>
  <si>
    <t>Queensland ;  &gt;&gt; Poor work arrangements, pay or hours ;  &gt; 10-19 years in last job ;  &gt; Females ;</t>
  </si>
  <si>
    <t>Queensland ;  &gt;&gt; Poor work arrangements, pay or hours ;  &gt; 20 years or more in last job ;  Persons ;</t>
  </si>
  <si>
    <t>Queensland ;  &gt;&gt; Poor work arrangements, pay or hours ;  &gt; 20 years or more in last job ;  &gt; Males ;</t>
  </si>
  <si>
    <t>Queensland ;  &gt;&gt; Poor work arrangements, pay or hours ;  &gt; 20 years or more in last job ;  &gt; Females ;</t>
  </si>
  <si>
    <t>Queensland ;  &gt;&gt; Holiday job, returned to studies ;  Persons ;</t>
  </si>
  <si>
    <t>Queensland ;  &gt;&gt; Holiday job, returned to studies ;  &gt; Males ;</t>
  </si>
  <si>
    <t>Queensland ;  &gt;&gt; Holiday job, returned to studies ;  &gt; Females ;</t>
  </si>
  <si>
    <t>Queensland ;  &gt;&gt; Holiday job, returned to studies ;  Less than 1 year in last job ;  Persons ;</t>
  </si>
  <si>
    <t>Queensland ;  &gt;&gt; Holiday job, returned to studies ;  Less than 1 year in last job ;  &gt; Males ;</t>
  </si>
  <si>
    <t>Queensland ;  &gt;&gt; Holiday job, returned to studies ;  Less than 1 year in last job ;  &gt; Females ;</t>
  </si>
  <si>
    <t>Queensland ;  &gt;&gt; Holiday job, returned to studies ;  &gt; Less than 3 months in last job ;  Persons ;</t>
  </si>
  <si>
    <t>Queensland ;  &gt;&gt; Holiday job, returned to studies ;  &gt; Less than 3 months in last job ;  &gt; Males ;</t>
  </si>
  <si>
    <t>Queensland ;  &gt;&gt; Holiday job, returned to studies ;  &gt; Less than 3 months in last job ;  &gt; Females ;</t>
  </si>
  <si>
    <t>Queensland ;  &gt;&gt; Holiday job, returned to studies ;  &gt; 3-6 months in last job ;  Persons ;</t>
  </si>
  <si>
    <t>Queensland ;  &gt;&gt; Holiday job, returned to studies ;  &gt; 3-6 months in last job ;  &gt; Males ;</t>
  </si>
  <si>
    <t>Queensland ;  &gt;&gt; Holiday job, returned to studies ;  &gt; 3-6 months in last job ;  &gt; Females ;</t>
  </si>
  <si>
    <t>Queensland ;  &gt;&gt; Holiday job, returned to studies ;  &gt; 6-12 months in last job ;  Persons ;</t>
  </si>
  <si>
    <t>Queensland ;  &gt;&gt; Holiday job, returned to studies ;  &gt; 6-12 months in last job ;  &gt; Males ;</t>
  </si>
  <si>
    <t>Queensland ;  &gt;&gt; Holiday job, returned to studies ;  &gt; 6-12 months in last job ;  &gt; Females ;</t>
  </si>
  <si>
    <t>Queensland ;  &gt;&gt; Holiday job, returned to studies ;  1 year or more in last job ;  Persons ;</t>
  </si>
  <si>
    <t>Queensland ;  &gt;&gt; Holiday job, returned to studies ;  1 year or more in last job ;  &gt; Males ;</t>
  </si>
  <si>
    <t>Queensland ;  &gt;&gt; Holiday job, returned to studies ;  1 year or more in last job ;  &gt; Females ;</t>
  </si>
  <si>
    <t>Queensland ;  &gt;&gt; Holiday job, returned to studies ;  &gt; 1-2 years in last job ;  Persons ;</t>
  </si>
  <si>
    <t>Queensland ;  &gt;&gt; Holiday job, returned to studies ;  &gt; 1-2 years in last job ;  &gt; Males ;</t>
  </si>
  <si>
    <t>Queensland ;  &gt;&gt; Holiday job, returned to studies ;  &gt; 1-2 years in last job ;  &gt; Females ;</t>
  </si>
  <si>
    <t>Queensland ;  &gt;&gt; Holiday job, returned to studies ;  &gt; 3-4 years in last job ;  Persons ;</t>
  </si>
  <si>
    <t>Queensland ;  &gt;&gt; Holiday job, returned to studies ;  &gt; 3-4 years in last job ;  &gt; Males ;</t>
  </si>
  <si>
    <t>Queensland ;  &gt;&gt; Holiday job, returned to studies ;  &gt; 3-4 years in last job ;  &gt; Females ;</t>
  </si>
  <si>
    <t>Queensland ;  &gt;&gt; Holiday job, returned to studies ;  &gt; 5-9 years in last job ;  Persons ;</t>
  </si>
  <si>
    <t>Queensland ;  &gt;&gt; Holiday job, returned to studies ;  &gt; 5-9 years in last job ;  &gt; Males ;</t>
  </si>
  <si>
    <t>Queensland ;  &gt;&gt; Holiday job, returned to studies ;  &gt; 5-9 years in last job ;  &gt; Females ;</t>
  </si>
  <si>
    <t>Queensland ;  &gt;&gt; Holiday job, returned to studies ;  &gt; 10-19 years in last job ;  Persons ;</t>
  </si>
  <si>
    <t>Queensland ;  &gt;&gt; Holiday job, returned to studies ;  &gt; 10-19 years in last job ;  &gt; Males ;</t>
  </si>
  <si>
    <t>Queensland ;  &gt;&gt; Holiday job, returned to studies ;  &gt; 10-19 years in last job ;  &gt; Females ;</t>
  </si>
  <si>
    <t>Queensland ;  &gt;&gt; Holiday job, returned to studies ;  &gt; 20 years or more in last job ;  Persons ;</t>
  </si>
  <si>
    <t>Queensland ;  &gt;&gt; Holiday job, returned to studies ;  &gt; 20 years or more in last job ;  &gt; Males ;</t>
  </si>
  <si>
    <t>Queensland ;  &gt;&gt; Holiday job, returned to studies ;  &gt; 20 years or more in last job ;  &gt; Females ;</t>
  </si>
  <si>
    <t>Queensland ;  &gt;&gt; To get a better job or just wanted a change ;  Persons ;</t>
  </si>
  <si>
    <t>Queensland ;  &gt;&gt; To get a better job or just wanted a change ;  &gt; Males ;</t>
  </si>
  <si>
    <t>Queensland ;  &gt;&gt; To get a better job or just wanted a change ;  &gt; Females ;</t>
  </si>
  <si>
    <t>Queensland ;  &gt;&gt; To get a better job or just wanted a change ;  Less than 1 year in last job ;  Persons ;</t>
  </si>
  <si>
    <t>Queensland ;  &gt;&gt; To get a better job or just wanted a change ;  Less than 1 year in last job ;  &gt; Males ;</t>
  </si>
  <si>
    <t>Queensland ;  &gt;&gt; To get a better job or just wanted a change ;  Less than 1 year in last job ;  &gt; Females ;</t>
  </si>
  <si>
    <t>Queensland ;  &gt;&gt; To get a better job or just wanted a change ;  &gt; Less than 3 months in last job ;  Persons ;</t>
  </si>
  <si>
    <t>A125848734A</t>
  </si>
  <si>
    <t>A125915262X</t>
  </si>
  <si>
    <t>A125881998X</t>
  </si>
  <si>
    <t>A125848510R</t>
  </si>
  <si>
    <t>A125915038F</t>
  </si>
  <si>
    <t>A125881774L</t>
  </si>
  <si>
    <t>A125849014W</t>
  </si>
  <si>
    <t>A125915542T</t>
  </si>
  <si>
    <t>A125882278V</t>
  </si>
  <si>
    <t>A125848790V</t>
  </si>
  <si>
    <t>A125915318X</t>
  </si>
  <si>
    <t>A125882054J</t>
  </si>
  <si>
    <t>A125849118R</t>
  </si>
  <si>
    <t>A125915646K</t>
  </si>
  <si>
    <t>A125882382V</t>
  </si>
  <si>
    <t>A125848894L</t>
  </si>
  <si>
    <t>A125915422X</t>
  </si>
  <si>
    <t>A125882158A</t>
  </si>
  <si>
    <t>A125848614J</t>
  </si>
  <si>
    <t>A125915142F</t>
  </si>
  <si>
    <t>A125881878F</t>
  </si>
  <si>
    <t>A125848950V</t>
  </si>
  <si>
    <t>A125915478K</t>
  </si>
  <si>
    <t>A125882214J</t>
  </si>
  <si>
    <t>A125849006W</t>
  </si>
  <si>
    <t>A125915534T</t>
  </si>
  <si>
    <t>A125882270A</t>
  </si>
  <si>
    <t>A125848670A</t>
  </si>
  <si>
    <t>A125915198T</t>
  </si>
  <si>
    <t>A125881934L</t>
  </si>
  <si>
    <t>A125848726A</t>
  </si>
  <si>
    <t>A125915254X</t>
  </si>
  <si>
    <t>A125881990F</t>
  </si>
  <si>
    <t>A125848782V</t>
  </si>
  <si>
    <t>A125915310F</t>
  </si>
  <si>
    <t>A125882046J</t>
  </si>
  <si>
    <t>A125848558A</t>
  </si>
  <si>
    <t>A125915086X</t>
  </si>
  <si>
    <t>A125881822V</t>
  </si>
  <si>
    <t>A125849062R</t>
  </si>
  <si>
    <t>A125915590K</t>
  </si>
  <si>
    <t>A125882326A</t>
  </si>
  <si>
    <t>A125848838V</t>
  </si>
  <si>
    <t>A125915366T</t>
  </si>
  <si>
    <t>A125882102R</t>
  </si>
  <si>
    <t>A125849102W</t>
  </si>
  <si>
    <t>A125915630T</t>
  </si>
  <si>
    <t>A125882366V</t>
  </si>
  <si>
    <t>A125848878L</t>
  </si>
  <si>
    <t>A125915406X</t>
  </si>
  <si>
    <t>A125882142J</t>
  </si>
  <si>
    <t>A125848598V</t>
  </si>
  <si>
    <t>A125915126F</t>
  </si>
  <si>
    <t>A125881862L</t>
  </si>
  <si>
    <t>A125848934V</t>
  </si>
  <si>
    <t>A125915462T</t>
  </si>
  <si>
    <t>A125882198V</t>
  </si>
  <si>
    <t>A125848990L</t>
  </si>
  <si>
    <t>A125915518T</t>
  </si>
  <si>
    <t>A125882254A</t>
  </si>
  <si>
    <t>A125848654A</t>
  </si>
  <si>
    <t>A125915182X</t>
  </si>
  <si>
    <t>A125881918L</t>
  </si>
  <si>
    <t>A125848710J</t>
  </si>
  <si>
    <t>A125915238X</t>
  </si>
  <si>
    <t>A125881974F</t>
  </si>
  <si>
    <t>A125848766V</t>
  </si>
  <si>
    <t>A125915294T</t>
  </si>
  <si>
    <t>A125882030R</t>
  </si>
  <si>
    <t>A125848542J</t>
  </si>
  <si>
    <t>A125915070F</t>
  </si>
  <si>
    <t>A125881806V</t>
  </si>
  <si>
    <t>A125849046R</t>
  </si>
  <si>
    <t>A125915574K</t>
  </si>
  <si>
    <t>A125882310J</t>
  </si>
  <si>
    <t>A125848822A</t>
  </si>
  <si>
    <t>A125915350X</t>
  </si>
  <si>
    <t>A125882086A</t>
  </si>
  <si>
    <t>A125849122F</t>
  </si>
  <si>
    <t>A125915650A</t>
  </si>
  <si>
    <t>A125882386C</t>
  </si>
  <si>
    <t>A125848898W</t>
  </si>
  <si>
    <t>A125915426J</t>
  </si>
  <si>
    <t>A125882162T</t>
  </si>
  <si>
    <t>A125848618T</t>
  </si>
  <si>
    <t>A125915146R</t>
  </si>
  <si>
    <t>A125881882W</t>
  </si>
  <si>
    <t>A125848954C</t>
  </si>
  <si>
    <t>A125915482A</t>
  </si>
  <si>
    <t>A125882218T</t>
  </si>
  <si>
    <t>A125849010L</t>
  </si>
  <si>
    <t>A125915538A</t>
  </si>
  <si>
    <t>A125882274K</t>
  </si>
  <si>
    <t>A125848674K</t>
  </si>
  <si>
    <t>A125915202W</t>
  </si>
  <si>
    <t>A125881938W</t>
  </si>
  <si>
    <t>A125848730T</t>
  </si>
  <si>
    <t>A125915258J</t>
  </si>
  <si>
    <t>A125881994R</t>
  </si>
  <si>
    <t>A125848786C</t>
  </si>
  <si>
    <t>A125915314R</t>
  </si>
  <si>
    <t>A125882050X</t>
  </si>
  <si>
    <t>A125848562T</t>
  </si>
  <si>
    <t>A125915090R</t>
  </si>
  <si>
    <t>A125881826C</t>
  </si>
  <si>
    <t>A125849066X</t>
  </si>
  <si>
    <t>A125915594V</t>
  </si>
  <si>
    <t>A125882330T</t>
  </si>
  <si>
    <t>A125848842K</t>
  </si>
  <si>
    <t>A125915370J</t>
  </si>
  <si>
    <t>A125882106X</t>
  </si>
  <si>
    <t>A125849082X</t>
  </si>
  <si>
    <t>A125915610J</t>
  </si>
  <si>
    <t>A125882346K</t>
  </si>
  <si>
    <t>A125848858C</t>
  </si>
  <si>
    <t>A125915386A</t>
  </si>
  <si>
    <t>A125882122X</t>
  </si>
  <si>
    <t>A125848578K</t>
  </si>
  <si>
    <t>A125915106W</t>
  </si>
  <si>
    <t>A125881842C</t>
  </si>
  <si>
    <t>A125848914K</t>
  </si>
  <si>
    <t>A125915442J</t>
  </si>
  <si>
    <t>A125882178K</t>
  </si>
  <si>
    <t>A125848970C</t>
  </si>
  <si>
    <t>A125915498V</t>
  </si>
  <si>
    <t>A125882234T</t>
  </si>
  <si>
    <t>A125848634T</t>
  </si>
  <si>
    <t>A125915162R</t>
  </si>
  <si>
    <t>A125881898R</t>
  </si>
  <si>
    <t>A125848690K</t>
  </si>
  <si>
    <t>A125915218R</t>
  </si>
  <si>
    <t>A125881954W</t>
  </si>
  <si>
    <t>A125848746K</t>
  </si>
  <si>
    <t>A125915274J</t>
  </si>
  <si>
    <t>A125882010F</t>
  </si>
  <si>
    <t>A125848522X</t>
  </si>
  <si>
    <t>A125915050W</t>
  </si>
  <si>
    <t>A125881786W</t>
  </si>
  <si>
    <t>A125849026F</t>
  </si>
  <si>
    <t>A125915554A</t>
  </si>
  <si>
    <t>A125882290K</t>
  </si>
  <si>
    <t>A125848802T</t>
  </si>
  <si>
    <t>A125915330R</t>
  </si>
  <si>
    <t>A125882066T</t>
  </si>
  <si>
    <t>A125849078J</t>
  </si>
  <si>
    <t>A125915606T</t>
  </si>
  <si>
    <t>A125882342A</t>
  </si>
  <si>
    <t>A125848854V</t>
  </si>
  <si>
    <t>A125915382T</t>
  </si>
  <si>
    <t>A125882118J</t>
  </si>
  <si>
    <t>A125848574A</t>
  </si>
  <si>
    <t>A125915102L</t>
  </si>
  <si>
    <t>A125881838L</t>
  </si>
  <si>
    <t>A125848910A</t>
  </si>
  <si>
    <t>A125915438T</t>
  </si>
  <si>
    <t>A125882174A</t>
  </si>
  <si>
    <t>A125848966L</t>
  </si>
  <si>
    <t>A125915494K</t>
  </si>
  <si>
    <t>A125882230J</t>
  </si>
  <si>
    <t>A125848630J</t>
  </si>
  <si>
    <t>A125915158X</t>
  </si>
  <si>
    <t>A125881894F</t>
  </si>
  <si>
    <t>A125848686V</t>
  </si>
  <si>
    <t>A125915214F</t>
  </si>
  <si>
    <t>A125881950L</t>
  </si>
  <si>
    <t>A125848742A</t>
  </si>
  <si>
    <t>A125915270X</t>
  </si>
  <si>
    <t>A125882006R</t>
  </si>
  <si>
    <t>A125848518J</t>
  </si>
  <si>
    <t>A125915046F</t>
  </si>
  <si>
    <t>A125881782L</t>
  </si>
  <si>
    <t>A125849022W</t>
  </si>
  <si>
    <t>A125915550T</t>
  </si>
  <si>
    <t>A125882286V</t>
  </si>
  <si>
    <t>A125848798L</t>
  </si>
  <si>
    <t>A125915326X</t>
  </si>
  <si>
    <t>A125882062J</t>
  </si>
  <si>
    <t>A125849106F</t>
  </si>
  <si>
    <t>A125915634A</t>
  </si>
  <si>
    <t>A125882370K</t>
  </si>
  <si>
    <t>A125848882C</t>
  </si>
  <si>
    <t>A125915410R</t>
  </si>
  <si>
    <t>A125882146T</t>
  </si>
  <si>
    <t>A125848602X</t>
  </si>
  <si>
    <t>A125915130W</t>
  </si>
  <si>
    <t>A125881866W</t>
  </si>
  <si>
    <t>A125848938C</t>
  </si>
  <si>
    <t>A125915466A</t>
  </si>
  <si>
    <t>A125882202X</t>
  </si>
  <si>
    <t>A125848994W</t>
  </si>
  <si>
    <t>A125915522J</t>
  </si>
  <si>
    <t>A125882258K</t>
  </si>
  <si>
    <t>A125848658K</t>
  </si>
  <si>
    <t>A125915186J</t>
  </si>
  <si>
    <t>A125881922C</t>
  </si>
  <si>
    <t>A125848714T</t>
  </si>
  <si>
    <t>A125915242R</t>
  </si>
  <si>
    <t>A125881978R</t>
  </si>
  <si>
    <t>A125848770K</t>
  </si>
  <si>
    <t>A125915298A</t>
  </si>
  <si>
    <t>A125882034X</t>
  </si>
  <si>
    <t>A125848546T</t>
  </si>
  <si>
    <t>A125915074R</t>
  </si>
  <si>
    <t>A125881810K</t>
  </si>
  <si>
    <t>A125849050F</t>
  </si>
  <si>
    <t>A125915578V</t>
  </si>
  <si>
    <t>A125882314T</t>
  </si>
  <si>
    <t>A125848826K</t>
  </si>
  <si>
    <t>A125915354J</t>
  </si>
  <si>
    <t>A125882090T</t>
  </si>
  <si>
    <t>A125849086J</t>
  </si>
  <si>
    <t>A125915614T</t>
  </si>
  <si>
    <t>A125882350A</t>
  </si>
  <si>
    <t>A125848862V</t>
  </si>
  <si>
    <t>A125915390T</t>
  </si>
  <si>
    <t>A125882126J</t>
  </si>
  <si>
    <t>A125848582A</t>
  </si>
  <si>
    <t>A125915110L</t>
  </si>
  <si>
    <t>A125881846L</t>
  </si>
  <si>
    <t>A125848918V</t>
  </si>
  <si>
    <t>A125915446T</t>
  </si>
  <si>
    <t>A125882182A</t>
  </si>
  <si>
    <t>A125848974L</t>
  </si>
  <si>
    <t>A125915502X</t>
  </si>
  <si>
    <t>A125882238A</t>
  </si>
  <si>
    <t>A125848638A</t>
  </si>
  <si>
    <t>A125915166X</t>
  </si>
  <si>
    <t>A125881902V</t>
  </si>
  <si>
    <t>A125848694V</t>
  </si>
  <si>
    <t>A125915222F</t>
  </si>
  <si>
    <t>A125881958F</t>
  </si>
  <si>
    <t>A125848750A</t>
  </si>
  <si>
    <t>A125915278T</t>
  </si>
  <si>
    <t>A125882014R</t>
  </si>
  <si>
    <t>A125848526J</t>
  </si>
  <si>
    <t>A125915054F</t>
  </si>
  <si>
    <t>A125881790L</t>
  </si>
  <si>
    <t>A125849030W</t>
  </si>
  <si>
    <t>A125915558K</t>
  </si>
  <si>
    <t>A125882294V</t>
  </si>
  <si>
    <t>A125848806A</t>
  </si>
  <si>
    <t>A125915334X</t>
  </si>
  <si>
    <t>A125882070J</t>
  </si>
  <si>
    <t>A125849110W</t>
  </si>
  <si>
    <t>A125915638K</t>
  </si>
  <si>
    <t>A125882374V</t>
  </si>
  <si>
    <t>A125848886L</t>
  </si>
  <si>
    <t>A125915414X</t>
  </si>
  <si>
    <t>A125882150J</t>
  </si>
  <si>
    <t>A125848606J</t>
  </si>
  <si>
    <t>Queensland ;  &gt;&gt; To get a better job or just wanted a change ;  &gt; Less than 3 months in last job ;  &gt; Males ;</t>
  </si>
  <si>
    <t>Queensland ;  &gt;&gt; To get a better job or just wanted a change ;  &gt; Less than 3 months in last job ;  &gt; Females ;</t>
  </si>
  <si>
    <t>Queensland ;  &gt;&gt; To get a better job or just wanted a change ;  &gt; 3-6 months in last job ;  Persons ;</t>
  </si>
  <si>
    <t>Queensland ;  &gt;&gt; To get a better job or just wanted a change ;  &gt; 3-6 months in last job ;  &gt; Males ;</t>
  </si>
  <si>
    <t>Queensland ;  &gt;&gt; To get a better job or just wanted a change ;  &gt; 3-6 months in last job ;  &gt; Females ;</t>
  </si>
  <si>
    <t>Queensland ;  &gt;&gt; To get a better job or just wanted a change ;  &gt; 6-12 months in last job ;  Persons ;</t>
  </si>
  <si>
    <t>Queensland ;  &gt;&gt; To get a better job or just wanted a change ;  &gt; 6-12 months in last job ;  &gt; Males ;</t>
  </si>
  <si>
    <t>Queensland ;  &gt;&gt; To get a better job or just wanted a change ;  &gt; 6-12 months in last job ;  &gt; Females ;</t>
  </si>
  <si>
    <t>Queensland ;  &gt;&gt; To get a better job or just wanted a change ;  1 year or more in last job ;  Persons ;</t>
  </si>
  <si>
    <t>Queensland ;  &gt;&gt; To get a better job or just wanted a change ;  1 year or more in last job ;  &gt; Males ;</t>
  </si>
  <si>
    <t>Queensland ;  &gt;&gt; To get a better job or just wanted a change ;  1 year or more in last job ;  &gt; Females ;</t>
  </si>
  <si>
    <t>Queensland ;  &gt;&gt; To get a better job or just wanted a change ;  &gt; 1-2 years in last job ;  Persons ;</t>
  </si>
  <si>
    <t>Queensland ;  &gt;&gt; To get a better job or just wanted a change ;  &gt; 1-2 years in last job ;  &gt; Males ;</t>
  </si>
  <si>
    <t>Queensland ;  &gt;&gt; To get a better job or just wanted a change ;  &gt; 1-2 years in last job ;  &gt; Females ;</t>
  </si>
  <si>
    <t>Queensland ;  &gt;&gt; To get a better job or just wanted a change ;  &gt; 3-4 years in last job ;  Persons ;</t>
  </si>
  <si>
    <t>Queensland ;  &gt;&gt; To get a better job or just wanted a change ;  &gt; 3-4 years in last job ;  &gt; Males ;</t>
  </si>
  <si>
    <t>Queensland ;  &gt;&gt; To get a better job or just wanted a change ;  &gt; 3-4 years in last job ;  &gt; Females ;</t>
  </si>
  <si>
    <t>Queensland ;  &gt;&gt; To get a better job or just wanted a change ;  &gt; 5-9 years in last job ;  Persons ;</t>
  </si>
  <si>
    <t>Queensland ;  &gt;&gt; To get a better job or just wanted a change ;  &gt; 5-9 years in last job ;  &gt; Males ;</t>
  </si>
  <si>
    <t>Queensland ;  &gt;&gt; To get a better job or just wanted a change ;  &gt; 5-9 years in last job ;  &gt; Females ;</t>
  </si>
  <si>
    <t>Queensland ;  &gt;&gt; To get a better job or just wanted a change ;  &gt; 10-19 years in last job ;  Persons ;</t>
  </si>
  <si>
    <t>Queensland ;  &gt;&gt; To get a better job or just wanted a change ;  &gt; 10-19 years in last job ;  &gt; Males ;</t>
  </si>
  <si>
    <t>Queensland ;  &gt;&gt; To get a better job or just wanted a change ;  &gt; 10-19 years in last job ;  &gt; Females ;</t>
  </si>
  <si>
    <t>Queensland ;  &gt;&gt; To get a better job or just wanted a change ;  &gt; 20 years or more in last job ;  Persons ;</t>
  </si>
  <si>
    <t>Queensland ;  &gt;&gt; To get a better job or just wanted a change ;  &gt; 20 years or more in last job ;  &gt; Males ;</t>
  </si>
  <si>
    <t>Queensland ;  &gt;&gt; To get a better job or just wanted a change ;  &gt; 20 years or more in last job ;  &gt; Females ;</t>
  </si>
  <si>
    <t>Queensland ;  &gt;&gt; Retired ;  Persons ;</t>
  </si>
  <si>
    <t>Queensland ;  &gt;&gt; Retired ;  &gt; Males ;</t>
  </si>
  <si>
    <t>Queensland ;  &gt;&gt; Retired ;  &gt; Females ;</t>
  </si>
  <si>
    <t>Queensland ;  &gt;&gt; Retired ;  Less than 1 year in last job ;  Persons ;</t>
  </si>
  <si>
    <t>Queensland ;  &gt;&gt; Retired ;  Less than 1 year in last job ;  &gt; Males ;</t>
  </si>
  <si>
    <t>Queensland ;  &gt;&gt; Retired ;  Less than 1 year in last job ;  &gt; Females ;</t>
  </si>
  <si>
    <t>Queensland ;  &gt;&gt; Retired ;  &gt; Less than 3 months in last job ;  Persons ;</t>
  </si>
  <si>
    <t>Queensland ;  &gt;&gt; Retired ;  &gt; Less than 3 months in last job ;  &gt; Males ;</t>
  </si>
  <si>
    <t>Queensland ;  &gt;&gt; Retired ;  &gt; Less than 3 months in last job ;  &gt; Females ;</t>
  </si>
  <si>
    <t>Queensland ;  &gt;&gt; Retired ;  &gt; 3-6 months in last job ;  Persons ;</t>
  </si>
  <si>
    <t>Queensland ;  &gt;&gt; Retired ;  &gt; 3-6 months in last job ;  &gt; Males ;</t>
  </si>
  <si>
    <t>Queensland ;  &gt;&gt; Retired ;  &gt; 3-6 months in last job ;  &gt; Females ;</t>
  </si>
  <si>
    <t>Queensland ;  &gt;&gt; Retired ;  &gt; 6-12 months in last job ;  Persons ;</t>
  </si>
  <si>
    <t>Queensland ;  &gt;&gt; Retired ;  &gt; 6-12 months in last job ;  &gt; Males ;</t>
  </si>
  <si>
    <t>Queensland ;  &gt;&gt; Retired ;  &gt; 6-12 months in last job ;  &gt; Females ;</t>
  </si>
  <si>
    <t>Queensland ;  &gt;&gt; Retired ;  1 year or more in last job ;  Persons ;</t>
  </si>
  <si>
    <t>Queensland ;  &gt;&gt; Retired ;  1 year or more in last job ;  &gt; Males ;</t>
  </si>
  <si>
    <t>Queensland ;  &gt;&gt; Retired ;  1 year or more in last job ;  &gt; Females ;</t>
  </si>
  <si>
    <t>Queensland ;  &gt;&gt; Retired ;  &gt; 1-2 years in last job ;  Persons ;</t>
  </si>
  <si>
    <t>Queensland ;  &gt;&gt; Retired ;  &gt; 1-2 years in last job ;  &gt; Males ;</t>
  </si>
  <si>
    <t>Queensland ;  &gt;&gt; Retired ;  &gt; 1-2 years in last job ;  &gt; Females ;</t>
  </si>
  <si>
    <t>Queensland ;  &gt;&gt; Retired ;  &gt; 3-4 years in last job ;  Persons ;</t>
  </si>
  <si>
    <t>Queensland ;  &gt;&gt; Retired ;  &gt; 3-4 years in last job ;  &gt; Males ;</t>
  </si>
  <si>
    <t>Queensland ;  &gt;&gt; Retired ;  &gt; 3-4 years in last job ;  &gt; Females ;</t>
  </si>
  <si>
    <t>Queensland ;  &gt;&gt; Retired ;  &gt; 5-9 years in last job ;  Persons ;</t>
  </si>
  <si>
    <t>Queensland ;  &gt;&gt; Retired ;  &gt; 5-9 years in last job ;  &gt; Males ;</t>
  </si>
  <si>
    <t>Queensland ;  &gt;&gt; Retired ;  &gt; 5-9 years in last job ;  &gt; Females ;</t>
  </si>
  <si>
    <t>Queensland ;  &gt;&gt; Retired ;  &gt; 10-19 years in last job ;  Persons ;</t>
  </si>
  <si>
    <t>Queensland ;  &gt;&gt; Retired ;  &gt; 10-19 years in last job ;  &gt; Males ;</t>
  </si>
  <si>
    <t>Queensland ;  &gt;&gt; Retired ;  &gt; 10-19 years in last job ;  &gt; Females ;</t>
  </si>
  <si>
    <t>Queensland ;  &gt;&gt; Retired ;  &gt; 20 years or more in last job ;  Persons ;</t>
  </si>
  <si>
    <t>Queensland ;  &gt;&gt; Retired ;  &gt; 20 years or more in last job ;  &gt; Males ;</t>
  </si>
  <si>
    <t>Queensland ;  &gt;&gt; Retired ;  &gt; 20 years or more in last job ;  &gt; Females ;</t>
  </si>
  <si>
    <t>Queensland ;  &gt;&gt; Family reasons ;  Persons ;</t>
  </si>
  <si>
    <t>Queensland ;  &gt;&gt; Family reasons ;  &gt; Males ;</t>
  </si>
  <si>
    <t>Queensland ;  &gt;&gt; Family reasons ;  &gt; Females ;</t>
  </si>
  <si>
    <t>Queensland ;  &gt;&gt; Family reasons ;  Less than 1 year in last job ;  Persons ;</t>
  </si>
  <si>
    <t>Queensland ;  &gt;&gt; Family reasons ;  Less than 1 year in last job ;  &gt; Males ;</t>
  </si>
  <si>
    <t>Queensland ;  &gt;&gt; Family reasons ;  Less than 1 year in last job ;  &gt; Females ;</t>
  </si>
  <si>
    <t>Queensland ;  &gt;&gt; Family reasons ;  &gt; Less than 3 months in last job ;  Persons ;</t>
  </si>
  <si>
    <t>Queensland ;  &gt;&gt; Family reasons ;  &gt; Less than 3 months in last job ;  &gt; Males ;</t>
  </si>
  <si>
    <t>Queensland ;  &gt;&gt; Family reasons ;  &gt; Less than 3 months in last job ;  &gt; Females ;</t>
  </si>
  <si>
    <t>Queensland ;  &gt;&gt; Family reasons ;  &gt; 3-6 months in last job ;  Persons ;</t>
  </si>
  <si>
    <t>Queensland ;  &gt;&gt; Family reasons ;  &gt; 3-6 months in last job ;  &gt; Males ;</t>
  </si>
  <si>
    <t>Queensland ;  &gt;&gt; Family reasons ;  &gt; 3-6 months in last job ;  &gt; Females ;</t>
  </si>
  <si>
    <t>Queensland ;  &gt;&gt; Family reasons ;  &gt; 6-12 months in last job ;  Persons ;</t>
  </si>
  <si>
    <t>Queensland ;  &gt;&gt; Family reasons ;  &gt; 6-12 months in last job ;  &gt; Males ;</t>
  </si>
  <si>
    <t>Queensland ;  &gt;&gt; Family reasons ;  &gt; 6-12 months in last job ;  &gt; Females ;</t>
  </si>
  <si>
    <t>Queensland ;  &gt;&gt; Family reasons ;  1 year or more in last job ;  Persons ;</t>
  </si>
  <si>
    <t>Queensland ;  &gt;&gt; Family reasons ;  1 year or more in last job ;  &gt; Males ;</t>
  </si>
  <si>
    <t>Queensland ;  &gt;&gt; Family reasons ;  1 year or more in last job ;  &gt; Females ;</t>
  </si>
  <si>
    <t>Queensland ;  &gt;&gt; Family reasons ;  &gt; 1-2 years in last job ;  Persons ;</t>
  </si>
  <si>
    <t>Queensland ;  &gt;&gt; Family reasons ;  &gt; 1-2 years in last job ;  &gt; Males ;</t>
  </si>
  <si>
    <t>Queensland ;  &gt;&gt; Family reasons ;  &gt; 1-2 years in last job ;  &gt; Females ;</t>
  </si>
  <si>
    <t>Queensland ;  &gt;&gt; Family reasons ;  &gt; 3-4 years in last job ;  Persons ;</t>
  </si>
  <si>
    <t>Queensland ;  &gt;&gt; Family reasons ;  &gt; 3-4 years in last job ;  &gt; Males ;</t>
  </si>
  <si>
    <t>Queensland ;  &gt;&gt; Family reasons ;  &gt; 3-4 years in last job ;  &gt; Females ;</t>
  </si>
  <si>
    <t>Queensland ;  &gt;&gt; Family reasons ;  &gt; 5-9 years in last job ;  Persons ;</t>
  </si>
  <si>
    <t>Queensland ;  &gt;&gt; Family reasons ;  &gt; 5-9 years in last job ;  &gt; Males ;</t>
  </si>
  <si>
    <t>Queensland ;  &gt;&gt; Family reasons ;  &gt; 5-9 years in last job ;  &gt; Females ;</t>
  </si>
  <si>
    <t>Queensland ;  &gt;&gt; Family reasons ;  &gt; 10-19 years in last job ;  Persons ;</t>
  </si>
  <si>
    <t>Queensland ;  &gt;&gt; Family reasons ;  &gt; 10-19 years in last job ;  &gt; Males ;</t>
  </si>
  <si>
    <t>Queensland ;  &gt;&gt; Family reasons ;  &gt; 10-19 years in last job ;  &gt; Females ;</t>
  </si>
  <si>
    <t>Queensland ;  &gt;&gt; Family reasons ;  &gt; 20 years or more in last job ;  Persons ;</t>
  </si>
  <si>
    <t>Queensland ;  &gt;&gt; Family reasons ;  &gt; 20 years or more in last job ;  &gt; Males ;</t>
  </si>
  <si>
    <t>Queensland ;  &gt;&gt; Family reasons ;  &gt; 20 years or more in last job ;  &gt; Females ;</t>
  </si>
  <si>
    <t>Queensland ;  &gt;&gt; To start own or new business ;  Persons ;</t>
  </si>
  <si>
    <t>Queensland ;  &gt;&gt; To start own or new business ;  &gt; Males ;</t>
  </si>
  <si>
    <t>Queensland ;  &gt;&gt; To start own or new business ;  &gt; Females ;</t>
  </si>
  <si>
    <t>Queensland ;  &gt;&gt; To start own or new business ;  Less than 1 year in last job ;  Persons ;</t>
  </si>
  <si>
    <t>Queensland ;  &gt;&gt; To start own or new business ;  Less than 1 year in last job ;  &gt; Males ;</t>
  </si>
  <si>
    <t>Queensland ;  &gt;&gt; To start own or new business ;  Less than 1 year in last job ;  &gt; Females ;</t>
  </si>
  <si>
    <t>Queensland ;  &gt;&gt; To start own or new business ;  &gt; Less than 3 months in last job ;  Persons ;</t>
  </si>
  <si>
    <t>Queensland ;  &gt;&gt; To start own or new business ;  &gt; Less than 3 months in last job ;  &gt; Males ;</t>
  </si>
  <si>
    <t>Queensland ;  &gt;&gt; To start own or new business ;  &gt; Less than 3 months in last job ;  &gt; Females ;</t>
  </si>
  <si>
    <t>Queensland ;  &gt;&gt; To start own or new business ;  &gt; 3-6 months in last job ;  Persons ;</t>
  </si>
  <si>
    <t>Queensland ;  &gt;&gt; To start own or new business ;  &gt; 3-6 months in last job ;  &gt; Males ;</t>
  </si>
  <si>
    <t>Queensland ;  &gt;&gt; To start own or new business ;  &gt; 3-6 months in last job ;  &gt; Females ;</t>
  </si>
  <si>
    <t>Queensland ;  &gt;&gt; To start own or new business ;  &gt; 6-12 months in last job ;  Persons ;</t>
  </si>
  <si>
    <t>Queensland ;  &gt;&gt; To start own or new business ;  &gt; 6-12 months in last job ;  &gt; Males ;</t>
  </si>
  <si>
    <t>Queensland ;  &gt;&gt; To start own or new business ;  &gt; 6-12 months in last job ;  &gt; Females ;</t>
  </si>
  <si>
    <t>Queensland ;  &gt;&gt; To start own or new business ;  1 year or more in last job ;  Persons ;</t>
  </si>
  <si>
    <t>Queensland ;  &gt;&gt; To start own or new business ;  1 year or more in last job ;  &gt; Males ;</t>
  </si>
  <si>
    <t>Queensland ;  &gt;&gt; To start own or new business ;  1 year or more in last job ;  &gt; Females ;</t>
  </si>
  <si>
    <t>Queensland ;  &gt;&gt; To start own or new business ;  &gt; 1-2 years in last job ;  Persons ;</t>
  </si>
  <si>
    <t>Queensland ;  &gt;&gt; To start own or new business ;  &gt; 1-2 years in last job ;  &gt; Males ;</t>
  </si>
  <si>
    <t>Queensland ;  &gt;&gt; To start own or new business ;  &gt; 1-2 years in last job ;  &gt; Females ;</t>
  </si>
  <si>
    <t>Queensland ;  &gt;&gt; To start own or new business ;  &gt; 3-4 years in last job ;  Persons ;</t>
  </si>
  <si>
    <t>Queensland ;  &gt;&gt; To start own or new business ;  &gt; 3-4 years in last job ;  &gt; Males ;</t>
  </si>
  <si>
    <t>Queensland ;  &gt;&gt; To start own or new business ;  &gt; 3-4 years in last job ;  &gt; Females ;</t>
  </si>
  <si>
    <t>Queensland ;  &gt;&gt; To start own or new business ;  &gt; 5-9 years in last job ;  Persons ;</t>
  </si>
  <si>
    <t>Queensland ;  &gt;&gt; To start own or new business ;  &gt; 5-9 years in last job ;  &gt; Males ;</t>
  </si>
  <si>
    <t>Queensland ;  &gt;&gt; To start own or new business ;  &gt; 5-9 years in last job ;  &gt; Females ;</t>
  </si>
  <si>
    <t>Queensland ;  &gt;&gt; To start own or new business ;  &gt; 10-19 years in last job ;  Persons ;</t>
  </si>
  <si>
    <t>Queensland ;  &gt;&gt; To start own or new business ;  &gt; 10-19 years in last job ;  &gt; Males ;</t>
  </si>
  <si>
    <t>Queensland ;  &gt;&gt; To start own or new business ;  &gt; 10-19 years in last job ;  &gt; Females ;</t>
  </si>
  <si>
    <t>Queensland ;  &gt;&gt; To start own or new business ;  &gt; 20 years or more in last job ;  Persons ;</t>
  </si>
  <si>
    <t>Queensland ;  &gt;&gt; To start own or new business ;  &gt; 20 years or more in last job ;  &gt; Males ;</t>
  </si>
  <si>
    <t>Queensland ;  &gt;&gt; To start own or new business ;  &gt; 20 years or more in last job ;  &gt; Females ;</t>
  </si>
  <si>
    <t>Queensland ;  &gt; Left or lost job for other reasons ;  Persons ;</t>
  </si>
  <si>
    <t>Queensland ;  &gt; Left or lost job for other reasons ;  &gt; Males ;</t>
  </si>
  <si>
    <t>Queensland ;  &gt; Left or lost job for other reasons ;  &gt; Females ;</t>
  </si>
  <si>
    <t>Queensland ;  &gt; Left or lost job for other reasons ;  Less than 1 year in last job ;  Persons ;</t>
  </si>
  <si>
    <t>Queensland ;  &gt; Left or lost job for other reasons ;  Less than 1 year in last job ;  &gt; Males ;</t>
  </si>
  <si>
    <t>Queensland ;  &gt; Left or lost job for other reasons ;  Less than 1 year in last job ;  &gt; Females ;</t>
  </si>
  <si>
    <t>Queensland ;  &gt; Left or lost job for other reasons ;  &gt; Less than 3 months in last job ;  Persons ;</t>
  </si>
  <si>
    <t>Queensland ;  &gt; Left or lost job for other reasons ;  &gt; Less than 3 months in last job ;  &gt; Males ;</t>
  </si>
  <si>
    <t>Queensland ;  &gt; Left or lost job for other reasons ;  &gt; Less than 3 months in last job ;  &gt; Females ;</t>
  </si>
  <si>
    <t>Queensland ;  &gt; Left or lost job for other reasons ;  &gt; 3-6 months in last job ;  Persons ;</t>
  </si>
  <si>
    <t>Queensland ;  &gt; Left or lost job for other reasons ;  &gt; 3-6 months in last job ;  &gt; Males ;</t>
  </si>
  <si>
    <t>Queensland ;  &gt; Left or lost job for other reasons ;  &gt; 3-6 months in last job ;  &gt; Females ;</t>
  </si>
  <si>
    <t>Queensland ;  &gt; Left or lost job for other reasons ;  &gt; 6-12 months in last job ;  Persons ;</t>
  </si>
  <si>
    <t>Queensland ;  &gt; Left or lost job for other reasons ;  &gt; 6-12 months in last job ;  &gt; Males ;</t>
  </si>
  <si>
    <t>Queensland ;  &gt; Left or lost job for other reasons ;  &gt; 6-12 months in last job ;  &gt; Females ;</t>
  </si>
  <si>
    <t>Queensland ;  &gt; Left or lost job for other reasons ;  1 year or more in last job ;  Persons ;</t>
  </si>
  <si>
    <t>Queensland ;  &gt; Left or lost job for other reasons ;  1 year or more in last job ;  &gt; Males ;</t>
  </si>
  <si>
    <t>Queensland ;  &gt; Left or lost job for other reasons ;  1 year or more in last job ;  &gt; Females ;</t>
  </si>
  <si>
    <t>Queensland ;  &gt; Left or lost job for other reasons ;  &gt; 1-2 years in last job ;  Persons ;</t>
  </si>
  <si>
    <t>Queensland ;  &gt; Left or lost job for other reasons ;  &gt; 1-2 years in last job ;  &gt; Males ;</t>
  </si>
  <si>
    <t>Queensland ;  &gt; Left or lost job for other reasons ;  &gt; 1-2 years in last job ;  &gt; Females ;</t>
  </si>
  <si>
    <t>Queensland ;  &gt; Left or lost job for other reasons ;  &gt; 3-4 years in last job ;  Persons ;</t>
  </si>
  <si>
    <t>Queensland ;  &gt; Left or lost job for other reasons ;  &gt; 3-4 years in last job ;  &gt; Males ;</t>
  </si>
  <si>
    <t>Queensland ;  &gt; Left or lost job for other reasons ;  &gt; 3-4 years in last job ;  &gt; Females ;</t>
  </si>
  <si>
    <t>Queensland ;  &gt; Left or lost job for other reasons ;  &gt; 5-9 years in last job ;  Persons ;</t>
  </si>
  <si>
    <t>Queensland ;  &gt; Left or lost job for other reasons ;  &gt; 5-9 years in last job ;  &gt; Males ;</t>
  </si>
  <si>
    <t>Queensland ;  &gt; Left or lost job for other reasons ;  &gt; 5-9 years in last job ;  &gt; Females ;</t>
  </si>
  <si>
    <t>Queensland ;  &gt; Left or lost job for other reasons ;  &gt; 10-19 years in last job ;  Persons ;</t>
  </si>
  <si>
    <t>Queensland ;  &gt; Left or lost job for other reasons ;  &gt; 10-19 years in last job ;  &gt; Males ;</t>
  </si>
  <si>
    <t>Queensland ;  &gt; Left or lost job for other reasons ;  &gt; 10-19 years in last job ;  &gt; Females ;</t>
  </si>
  <si>
    <t>Queensland ;  &gt; Left or lost job for other reasons ;  &gt; 20 years or more in last job ;  Persons ;</t>
  </si>
  <si>
    <t>Queensland ;  &gt; Left or lost job for other reasons ;  &gt; 20 years or more in last job ;  &gt; Males ;</t>
  </si>
  <si>
    <t>Queensland ;  &gt; Left or lost job for other reasons ;  &gt; 20 years or more in last job ;  &gt; Females ;</t>
  </si>
  <si>
    <t>South Australia ;  Left or lost a job last year ;  Persons ;</t>
  </si>
  <si>
    <t>South Australia ;  Left or lost a job last year ;  &gt; Males ;</t>
  </si>
  <si>
    <t>South Australia ;  Left or lost a job last year ;  &gt; Females ;</t>
  </si>
  <si>
    <t>South Australia ;  Left or lost a job last year ;  Less than 1 year in last job ;  Persons ;</t>
  </si>
  <si>
    <t>South Australia ;  Left or lost a job last year ;  Less than 1 year in last job ;  &gt; Males ;</t>
  </si>
  <si>
    <t>South Australia ;  Left or lost a job last year ;  Less than 1 year in last job ;  &gt; Females ;</t>
  </si>
  <si>
    <t>South Australia ;  Left or lost a job last year ;  &gt; Less than 3 months in last job ;  Persons ;</t>
  </si>
  <si>
    <t>South Australia ;  Left or lost a job last year ;  &gt; Less than 3 months in last job ;  &gt; Males ;</t>
  </si>
  <si>
    <t>South Australia ;  Left or lost a job last year ;  &gt; Less than 3 months in last job ;  &gt; Females ;</t>
  </si>
  <si>
    <t>South Australia ;  Left or lost a job last year ;  &gt; 3-6 months in last job ;  Persons ;</t>
  </si>
  <si>
    <t>South Australia ;  Left or lost a job last year ;  &gt; 3-6 months in last job ;  &gt; Males ;</t>
  </si>
  <si>
    <t>South Australia ;  Left or lost a job last year ;  &gt; 3-6 months in last job ;  &gt; Females ;</t>
  </si>
  <si>
    <t>South Australia ;  Left or lost a job last year ;  &gt; 6-12 months in last job ;  Persons ;</t>
  </si>
  <si>
    <t>South Australia ;  Left or lost a job last year ;  &gt; 6-12 months in last job ;  &gt; Males ;</t>
  </si>
  <si>
    <t>South Australia ;  Left or lost a job last year ;  &gt; 6-12 months in last job ;  &gt; Females ;</t>
  </si>
  <si>
    <t>South Australia ;  Left or lost a job last year ;  1 year or more in last job ;  Persons ;</t>
  </si>
  <si>
    <t>South Australia ;  Left or lost a job last year ;  1 year or more in last job ;  &gt; Males ;</t>
  </si>
  <si>
    <t>South Australia ;  Left or lost a job last year ;  1 year or more in last job ;  &gt; Females ;</t>
  </si>
  <si>
    <t>South Australia ;  Left or lost a job last year ;  &gt; 1-2 years in last job ;  Persons ;</t>
  </si>
  <si>
    <t>South Australia ;  Left or lost a job last year ;  &gt; 1-2 years in last job ;  &gt; Males ;</t>
  </si>
  <si>
    <t>South Australia ;  Left or lost a job last year ;  &gt; 1-2 years in last job ;  &gt; Females ;</t>
  </si>
  <si>
    <t>South Australia ;  Left or lost a job last year ;  &gt; 3-4 years in last job ;  Persons ;</t>
  </si>
  <si>
    <t>South Australia ;  Left or lost a job last year ;  &gt; 3-4 years in last job ;  &gt; Males ;</t>
  </si>
  <si>
    <t>South Australia ;  Left or lost a job last year ;  &gt; 3-4 years in last job ;  &gt; Females ;</t>
  </si>
  <si>
    <t>South Australia ;  Left or lost a job last year ;  &gt; 5-9 years in last job ;  Persons ;</t>
  </si>
  <si>
    <t>South Australia ;  Left or lost a job last year ;  &gt; 5-9 years in last job ;  &gt; Males ;</t>
  </si>
  <si>
    <t>South Australia ;  Left or lost a job last year ;  &gt; 5-9 years in last job ;  &gt; Females ;</t>
  </si>
  <si>
    <t>South Australia ;  Left or lost a job last year ;  &gt; 10-19 years in last job ;  Persons ;</t>
  </si>
  <si>
    <t>South Australia ;  Left or lost a job last year ;  &gt; 10-19 years in last job ;  &gt; Males ;</t>
  </si>
  <si>
    <t>South Australia ;  Left or lost a job last year ;  &gt; 10-19 years in last job ;  &gt; Females ;</t>
  </si>
  <si>
    <t>South Australia ;  Left or lost a job last year ;  &gt; 20 years or more in last job ;  Persons ;</t>
  </si>
  <si>
    <t>South Australia ;  Left or lost a job last year ;  &gt; 20 years or more in last job ;  &gt; Males ;</t>
  </si>
  <si>
    <t>South Australia ;  Left or lost a job last year ;  &gt; 20 years or more in last job ;  &gt; Females ;</t>
  </si>
  <si>
    <t>South Australia ;  &gt; Involuntary reasons (lost job) ;  Persons ;</t>
  </si>
  <si>
    <t>South Australia ;  &gt; Involuntary reasons (lost job) ;  &gt; Males ;</t>
  </si>
  <si>
    <t>South Australia ;  &gt; Involuntary reasons (lost job) ;  &gt; Females ;</t>
  </si>
  <si>
    <t>South Australia ;  &gt; Involuntary reasons (lost job) ;  Less than 1 year in last job ;  Persons ;</t>
  </si>
  <si>
    <t>South Australia ;  &gt; Involuntary reasons (lost job) ;  Less than 1 year in last job ;  &gt; Males ;</t>
  </si>
  <si>
    <t>South Australia ;  &gt; Involuntary reasons (lost job) ;  Less than 1 year in last job ;  &gt; Females ;</t>
  </si>
  <si>
    <t>South Australia ;  &gt; Involuntary reasons (lost job) ;  &gt; Less than 3 months in last job ;  Persons ;</t>
  </si>
  <si>
    <t>South Australia ;  &gt; Involuntary reasons (lost job) ;  &gt; Less than 3 months in last job ;  &gt; Males ;</t>
  </si>
  <si>
    <t>South Australia ;  &gt; Involuntary reasons (lost job) ;  &gt; Less than 3 months in last job ;  &gt; Females ;</t>
  </si>
  <si>
    <t>South Australia ;  &gt; Involuntary reasons (lost job) ;  &gt; 3-6 months in last job ;  Persons ;</t>
  </si>
  <si>
    <t>South Australia ;  &gt; Involuntary reasons (lost job) ;  &gt; 3-6 months in last job ;  &gt; Males ;</t>
  </si>
  <si>
    <t>South Australia ;  &gt; Involuntary reasons (lost job) ;  &gt; 3-6 months in last job ;  &gt; Females ;</t>
  </si>
  <si>
    <t>South Australia ;  &gt; Involuntary reasons (lost job) ;  &gt; 6-12 months in last job ;  Persons ;</t>
  </si>
  <si>
    <t>South Australia ;  &gt; Involuntary reasons (lost job) ;  &gt; 6-12 months in last job ;  &gt; Males ;</t>
  </si>
  <si>
    <t>South Australia ;  &gt; Involuntary reasons (lost job) ;  &gt; 6-12 months in last job ;  &gt; Females ;</t>
  </si>
  <si>
    <t>South Australia ;  &gt; Involuntary reasons (lost job) ;  1 year or more in last job ;  Persons ;</t>
  </si>
  <si>
    <t>South Australia ;  &gt; Involuntary reasons (lost job) ;  1 year or more in last job ;  &gt; Males ;</t>
  </si>
  <si>
    <t>South Australia ;  &gt; Involuntary reasons (lost job) ;  1 year or more in last job ;  &gt; Females ;</t>
  </si>
  <si>
    <t>South Australia ;  &gt; Involuntary reasons (lost job) ;  &gt; 1-2 years in last job ;  Persons ;</t>
  </si>
  <si>
    <t>South Australia ;  &gt; Involuntary reasons (lost job) ;  &gt; 1-2 years in last job ;  &gt; Males ;</t>
  </si>
  <si>
    <t>South Australia ;  &gt; Involuntary reasons (lost job) ;  &gt; 1-2 years in last job ;  &gt; Females ;</t>
  </si>
  <si>
    <t>South Australia ;  &gt; Involuntary reasons (lost job) ;  &gt; 3-4 years in last job ;  Persons ;</t>
  </si>
  <si>
    <t>South Australia ;  &gt; Involuntary reasons (lost job) ;  &gt; 3-4 years in last job ;  &gt; Males ;</t>
  </si>
  <si>
    <t>South Australia ;  &gt; Involuntary reasons (lost job) ;  &gt; 3-4 years in last job ;  &gt; Females ;</t>
  </si>
  <si>
    <t>South Australia ;  &gt; Involuntary reasons (lost job) ;  &gt; 5-9 years in last job ;  Persons ;</t>
  </si>
  <si>
    <t>South Australia ;  &gt; Involuntary reasons (lost job) ;  &gt; 5-9 years in last job ;  &gt; Males ;</t>
  </si>
  <si>
    <t>South Australia ;  &gt; Involuntary reasons (lost job) ;  &gt; 5-9 years in last job ;  &gt; Females ;</t>
  </si>
  <si>
    <t>South Australia ;  &gt; Involuntary reasons (lost job) ;  &gt; 10-19 years in last job ;  Persons ;</t>
  </si>
  <si>
    <t>South Australia ;  &gt; Involuntary reasons (lost job) ;  &gt; 10-19 years in last job ;  &gt; Males ;</t>
  </si>
  <si>
    <t>South Australia ;  &gt; Involuntary reasons (lost job) ;  &gt; 10-19 years in last job ;  &gt; Females ;</t>
  </si>
  <si>
    <t>South Australia ;  &gt; Involuntary reasons (lost job) ;  &gt; 20 years or more in last job ;  Persons ;</t>
  </si>
  <si>
    <t>South Australia ;  &gt; Involuntary reasons (lost job) ;  &gt; 20 years or more in last job ;  &gt; Males ;</t>
  </si>
  <si>
    <t>South Australia ;  &gt; Involuntary reasons (lost job) ;  &gt; 20 years or more in last job ;  &gt; Females ;</t>
  </si>
  <si>
    <t>South Australia ;  &gt;&gt; Retrenched ;  Persons ;</t>
  </si>
  <si>
    <t>South Australia ;  &gt;&gt; Retrenched ;  &gt; Males ;</t>
  </si>
  <si>
    <t>South Australia ;  &gt;&gt; Retrenched ;  &gt; Females ;</t>
  </si>
  <si>
    <t>South Australia ;  &gt;&gt; Retrenched ;  Less than 1 year in last job ;  Persons ;</t>
  </si>
  <si>
    <t>South Australia ;  &gt;&gt; Retrenched ;  Less than 1 year in last job ;  &gt; Males ;</t>
  </si>
  <si>
    <t>South Australia ;  &gt;&gt; Retrenched ;  Less than 1 year in last job ;  &gt; Females ;</t>
  </si>
  <si>
    <t>South Australia ;  &gt;&gt; Retrenched ;  &gt; Less than 3 months in last job ;  Persons ;</t>
  </si>
  <si>
    <t>South Australia ;  &gt;&gt; Retrenched ;  &gt; Less than 3 months in last job ;  &gt; Males ;</t>
  </si>
  <si>
    <t>South Australia ;  &gt;&gt; Retrenched ;  &gt; Less than 3 months in last job ;  &gt; Females ;</t>
  </si>
  <si>
    <t>South Australia ;  &gt;&gt; Retrenched ;  &gt; 3-6 months in last job ;  Persons ;</t>
  </si>
  <si>
    <t>South Australia ;  &gt;&gt; Retrenched ;  &gt; 3-6 months in last job ;  &gt; Males ;</t>
  </si>
  <si>
    <t>South Australia ;  &gt;&gt; Retrenched ;  &gt; 3-6 months in last job ;  &gt; Females ;</t>
  </si>
  <si>
    <t>South Australia ;  &gt;&gt; Retrenched ;  &gt; 6-12 months in last job ;  Persons ;</t>
  </si>
  <si>
    <t>South Australia ;  &gt;&gt; Retrenched ;  &gt; 6-12 months in last job ;  &gt; Males ;</t>
  </si>
  <si>
    <t>South Australia ;  &gt;&gt; Retrenched ;  &gt; 6-12 months in last job ;  &gt; Females ;</t>
  </si>
  <si>
    <t>South Australia ;  &gt;&gt; Retrenched ;  1 year or more in last job ;  Persons ;</t>
  </si>
  <si>
    <t>South Australia ;  &gt;&gt; Retrenched ;  1 year or more in last job ;  &gt; Males ;</t>
  </si>
  <si>
    <t>South Australia ;  &gt;&gt; Retrenched ;  1 year or more in last job ;  &gt; Females ;</t>
  </si>
  <si>
    <t>South Australia ;  &gt;&gt; Retrenched ;  &gt; 1-2 years in last job ;  Persons ;</t>
  </si>
  <si>
    <t>South Australia ;  &gt;&gt; Retrenched ;  &gt; 1-2 years in last job ;  &gt; Males ;</t>
  </si>
  <si>
    <t>South Australia ;  &gt;&gt; Retrenched ;  &gt; 1-2 years in last job ;  &gt; Females ;</t>
  </si>
  <si>
    <t>South Australia ;  &gt;&gt; Retrenched ;  &gt; 3-4 years in last job ;  Persons ;</t>
  </si>
  <si>
    <t>South Australia ;  &gt;&gt; Retrenched ;  &gt; 3-4 years in last job ;  &gt; Males ;</t>
  </si>
  <si>
    <t>South Australia ;  &gt;&gt; Retrenched ;  &gt; 3-4 years in last job ;  &gt; Females ;</t>
  </si>
  <si>
    <t>South Australia ;  &gt;&gt; Retrenched ;  &gt; 5-9 years in last job ;  Persons ;</t>
  </si>
  <si>
    <t>South Australia ;  &gt;&gt; Retrenched ;  &gt; 5-9 years in last job ;  &gt; Males ;</t>
  </si>
  <si>
    <t>A125915134F</t>
  </si>
  <si>
    <t>A125881870L</t>
  </si>
  <si>
    <t>A125848942V</t>
  </si>
  <si>
    <t>A125915470T</t>
  </si>
  <si>
    <t>A125882206J</t>
  </si>
  <si>
    <t>A125848998F</t>
  </si>
  <si>
    <t>A125915526T</t>
  </si>
  <si>
    <t>A125882262A</t>
  </si>
  <si>
    <t>A125848662A</t>
  </si>
  <si>
    <t>A125915190X</t>
  </si>
  <si>
    <t>A125881926L</t>
  </si>
  <si>
    <t>A125848718A</t>
  </si>
  <si>
    <t>A125915246X</t>
  </si>
  <si>
    <t>A125881982F</t>
  </si>
  <si>
    <t>A125848774V</t>
  </si>
  <si>
    <t>A125915302F</t>
  </si>
  <si>
    <t>A125882038J</t>
  </si>
  <si>
    <t>A125848550J</t>
  </si>
  <si>
    <t>A125915078X</t>
  </si>
  <si>
    <t>A125881814V</t>
  </si>
  <si>
    <t>A125849054R</t>
  </si>
  <si>
    <t>A125915582K</t>
  </si>
  <si>
    <t>A125882318A</t>
  </si>
  <si>
    <t>A125848830A</t>
  </si>
  <si>
    <t>A125915358T</t>
  </si>
  <si>
    <t>A125882094A</t>
  </si>
  <si>
    <t>A125849114F</t>
  </si>
  <si>
    <t>A125915642A</t>
  </si>
  <si>
    <t>A125882378C</t>
  </si>
  <si>
    <t>A125848890C</t>
  </si>
  <si>
    <t>A125915418J</t>
  </si>
  <si>
    <t>A125882154T</t>
  </si>
  <si>
    <t>A125848610X</t>
  </si>
  <si>
    <t>A125915138R</t>
  </si>
  <si>
    <t>A125881874W</t>
  </si>
  <si>
    <t>A125848946C</t>
  </si>
  <si>
    <t>A125915474A</t>
  </si>
  <si>
    <t>A125882210X</t>
  </si>
  <si>
    <t>A125849002L</t>
  </si>
  <si>
    <t>A125915530J</t>
  </si>
  <si>
    <t>A125882266K</t>
  </si>
  <si>
    <t>A125848666K</t>
  </si>
  <si>
    <t>A125915194J</t>
  </si>
  <si>
    <t>A125881930C</t>
  </si>
  <si>
    <t>A125848722T</t>
  </si>
  <si>
    <t>A125915250R</t>
  </si>
  <si>
    <t>A125881986R</t>
  </si>
  <si>
    <t>A125848778C</t>
  </si>
  <si>
    <t>A125915306R</t>
  </si>
  <si>
    <t>A125882042X</t>
  </si>
  <si>
    <t>A125848554T</t>
  </si>
  <si>
    <t>A125915082R</t>
  </si>
  <si>
    <t>A125881818C</t>
  </si>
  <si>
    <t>A125849058X</t>
  </si>
  <si>
    <t>A125915586V</t>
  </si>
  <si>
    <t>A125882322T</t>
  </si>
  <si>
    <t>A125848834K</t>
  </si>
  <si>
    <t>A125915362J</t>
  </si>
  <si>
    <t>A125882098K</t>
  </si>
  <si>
    <t>A125849090X</t>
  </si>
  <si>
    <t>A125915618A</t>
  </si>
  <si>
    <t>A125882354K</t>
  </si>
  <si>
    <t>A125848866C</t>
  </si>
  <si>
    <t>A125915394A</t>
  </si>
  <si>
    <t>A125882130X</t>
  </si>
  <si>
    <t>A125848586K</t>
  </si>
  <si>
    <t>A125915114W</t>
  </si>
  <si>
    <t>A125881850C</t>
  </si>
  <si>
    <t>A125848922K</t>
  </si>
  <si>
    <t>A125915450J</t>
  </si>
  <si>
    <t>A125882186K</t>
  </si>
  <si>
    <t>A125848978W</t>
  </si>
  <si>
    <t>A125915506J</t>
  </si>
  <si>
    <t>A125882242T</t>
  </si>
  <si>
    <t>A125848642T</t>
  </si>
  <si>
    <t>A125915170R</t>
  </si>
  <si>
    <t>A125881906C</t>
  </si>
  <si>
    <t>A125848698C</t>
  </si>
  <si>
    <t>A125915226R</t>
  </si>
  <si>
    <t>A125881962W</t>
  </si>
  <si>
    <t>A125848754K</t>
  </si>
  <si>
    <t>A125915282J</t>
  </si>
  <si>
    <t>A125882018X</t>
  </si>
  <si>
    <t>A125848530X</t>
  </si>
  <si>
    <t>A125915058R</t>
  </si>
  <si>
    <t>A125881794W</t>
  </si>
  <si>
    <t>A125849034F</t>
  </si>
  <si>
    <t>A125915562A</t>
  </si>
  <si>
    <t>A125882298C</t>
  </si>
  <si>
    <t>A125848810T</t>
  </si>
  <si>
    <t>A125915338J</t>
  </si>
  <si>
    <t>A125882074T</t>
  </si>
  <si>
    <t>A125849094J</t>
  </si>
  <si>
    <t>A125915622T</t>
  </si>
  <si>
    <t>A125882358V</t>
  </si>
  <si>
    <t>A125848870V</t>
  </si>
  <si>
    <t>A125915398K</t>
  </si>
  <si>
    <t>A125882134J</t>
  </si>
  <si>
    <t>A125848590A</t>
  </si>
  <si>
    <t>A125915118F</t>
  </si>
  <si>
    <t>A125881854L</t>
  </si>
  <si>
    <t>A125848926V</t>
  </si>
  <si>
    <t>A125915454T</t>
  </si>
  <si>
    <t>A125882190A</t>
  </si>
  <si>
    <t>A125848982L</t>
  </si>
  <si>
    <t>A125915510X</t>
  </si>
  <si>
    <t>A125882246A</t>
  </si>
  <si>
    <t>A125848646A</t>
  </si>
  <si>
    <t>A125915174X</t>
  </si>
  <si>
    <t>A125881910V</t>
  </si>
  <si>
    <t>A125848702J</t>
  </si>
  <si>
    <t>A125915230F</t>
  </si>
  <si>
    <t>A125881966F</t>
  </si>
  <si>
    <t>A125848758V</t>
  </si>
  <si>
    <t>A125915286T</t>
  </si>
  <si>
    <t>A125882022R</t>
  </si>
  <si>
    <t>A125848534J</t>
  </si>
  <si>
    <t>A125915062F</t>
  </si>
  <si>
    <t>A125881798F</t>
  </si>
  <si>
    <t>A125849038R</t>
  </si>
  <si>
    <t>A125915566K</t>
  </si>
  <si>
    <t>A125882302J</t>
  </si>
  <si>
    <t>A125848814A</t>
  </si>
  <si>
    <t>A125915342X</t>
  </si>
  <si>
    <t>A125882078A</t>
  </si>
  <si>
    <t>A125849098T</t>
  </si>
  <si>
    <t>A125915626A</t>
  </si>
  <si>
    <t>A125882362K</t>
  </si>
  <si>
    <t>A125848874C</t>
  </si>
  <si>
    <t>A125915402R</t>
  </si>
  <si>
    <t>A125882138T</t>
  </si>
  <si>
    <t>A125848594K</t>
  </si>
  <si>
    <t>A125915122W</t>
  </si>
  <si>
    <t>A125881858W</t>
  </si>
  <si>
    <t>A125848930K</t>
  </si>
  <si>
    <t>A125915458A</t>
  </si>
  <si>
    <t>A125882194K</t>
  </si>
  <si>
    <t>A125848986W</t>
  </si>
  <si>
    <t>A125915514J</t>
  </si>
  <si>
    <t>A125882250T</t>
  </si>
  <si>
    <t>A125848650T</t>
  </si>
  <si>
    <t>A125915178J</t>
  </si>
  <si>
    <t>A125881914C</t>
  </si>
  <si>
    <t>A125848706T</t>
  </si>
  <si>
    <t>A125915234R</t>
  </si>
  <si>
    <t>A125881970W</t>
  </si>
  <si>
    <t>A125848762K</t>
  </si>
  <si>
    <t>A125915290J</t>
  </si>
  <si>
    <t>A125882026X</t>
  </si>
  <si>
    <t>A125848538T</t>
  </si>
  <si>
    <t>A125915066R</t>
  </si>
  <si>
    <t>A125881802K</t>
  </si>
  <si>
    <t>A125849042F</t>
  </si>
  <si>
    <t>A125915570A</t>
  </si>
  <si>
    <t>A125882306T</t>
  </si>
  <si>
    <t>A125848818K</t>
  </si>
  <si>
    <t>A125915346J</t>
  </si>
  <si>
    <t>A125882082T</t>
  </si>
  <si>
    <t>A125849690C</t>
  </si>
  <si>
    <t>A125916218J</t>
  </si>
  <si>
    <t>A125882954R</t>
  </si>
  <si>
    <t>A125849466K</t>
  </si>
  <si>
    <t>A125915994F</t>
  </si>
  <si>
    <t>A125882730C</t>
  </si>
  <si>
    <t>A125849186T</t>
  </si>
  <si>
    <t>A125915714A</t>
  </si>
  <si>
    <t>A125882450K</t>
  </si>
  <si>
    <t>A125849522T</t>
  </si>
  <si>
    <t>A125916050R</t>
  </si>
  <si>
    <t>A125882786R</t>
  </si>
  <si>
    <t>A125849578C</t>
  </si>
  <si>
    <t>A125916106R</t>
  </si>
  <si>
    <t>A125882842W</t>
  </si>
  <si>
    <t>A125849242X</t>
  </si>
  <si>
    <t>A125915770V</t>
  </si>
  <si>
    <t>A125882506K</t>
  </si>
  <si>
    <t>A125849298K</t>
  </si>
  <si>
    <t>A125915826V</t>
  </si>
  <si>
    <t>A125882562C</t>
  </si>
  <si>
    <t>A125849354T</t>
  </si>
  <si>
    <t>A125915882L</t>
  </si>
  <si>
    <t>A125882618C</t>
  </si>
  <si>
    <t>A125849130F</t>
  </si>
  <si>
    <t>A125915658V</t>
  </si>
  <si>
    <t>A125882394C</t>
  </si>
  <si>
    <t>A125849634K</t>
  </si>
  <si>
    <t>A125916162J</t>
  </si>
  <si>
    <t>A125882898J</t>
  </si>
  <si>
    <t>A125849410X</t>
  </si>
  <si>
    <t>A125915938L</t>
  </si>
  <si>
    <t>A125882674W</t>
  </si>
  <si>
    <t>A125849686L</t>
  </si>
  <si>
    <t>A125916214X</t>
  </si>
  <si>
    <t>A125882950F</t>
  </si>
  <si>
    <t>A125849462A</t>
  </si>
  <si>
    <t>A125915990W</t>
  </si>
  <si>
    <t>A125882726L</t>
  </si>
  <si>
    <t>A125849182J</t>
  </si>
  <si>
    <t>A125915710T</t>
  </si>
  <si>
    <t>A125882446V</t>
  </si>
  <si>
    <t>A125849518A</t>
  </si>
  <si>
    <t>A125916046X</t>
  </si>
  <si>
    <t>A125882782F</t>
  </si>
  <si>
    <t>A125849574V</t>
  </si>
  <si>
    <t>A125916102F</t>
  </si>
  <si>
    <t>A125882838F</t>
  </si>
  <si>
    <t>A125849238J</t>
  </si>
  <si>
    <t>A125915766C</t>
  </si>
  <si>
    <t>A125882502A</t>
  </si>
  <si>
    <t>A125849294A</t>
  </si>
  <si>
    <t>A125915822K</t>
  </si>
  <si>
    <t>A125882558L</t>
  </si>
  <si>
    <t>A125849350J</t>
  </si>
  <si>
    <t>A125915878W</t>
  </si>
  <si>
    <t>A125882614V</t>
  </si>
  <si>
    <t>A125849126R</t>
  </si>
  <si>
    <t>A125915654K</t>
  </si>
  <si>
    <t>A125882390V</t>
  </si>
  <si>
    <t>A125849630A</t>
  </si>
  <si>
    <t>A125916158T</t>
  </si>
  <si>
    <t>A125882894X</t>
  </si>
  <si>
    <t>A125849406J</t>
  </si>
  <si>
    <t>A125915934C</t>
  </si>
  <si>
    <t>A125882670L</t>
  </si>
  <si>
    <t>A125849734V</t>
  </si>
  <si>
    <t>A125916262T</t>
  </si>
  <si>
    <t>A125882998T</t>
  </si>
  <si>
    <t>A125849510J</t>
  </si>
  <si>
    <t>A125916038X</t>
  </si>
  <si>
    <t>A125882774F</t>
  </si>
  <si>
    <t>A125849230R</t>
  </si>
  <si>
    <t>A125915758C</t>
  </si>
  <si>
    <t>A125882494L</t>
  </si>
  <si>
    <t>A125849566V</t>
  </si>
  <si>
    <t>A125916094T</t>
  </si>
  <si>
    <t>A125882830L</t>
  </si>
  <si>
    <t>A125849622A</t>
  </si>
  <si>
    <t>A125916150X</t>
  </si>
  <si>
    <t>A125882886X</t>
  </si>
  <si>
    <t>A125849286A</t>
  </si>
  <si>
    <t>A125915814K</t>
  </si>
  <si>
    <t>A125882550V</t>
  </si>
  <si>
    <t>A125849342J</t>
  </si>
  <si>
    <t>A125915870C</t>
  </si>
  <si>
    <t>A125882606V</t>
  </si>
  <si>
    <t>A125849398V</t>
  </si>
  <si>
    <t>A125915926C</t>
  </si>
  <si>
    <t>A125882662L</t>
  </si>
  <si>
    <t>A125849174J</t>
  </si>
  <si>
    <t>A125915702T</t>
  </si>
  <si>
    <t>South Australia ;  &gt;&gt; Retrenched ;  &gt; 5-9 years in last job ;  &gt; Females ;</t>
  </si>
  <si>
    <t>South Australia ;  &gt;&gt; Retrenched ;  &gt; 10-19 years in last job ;  Persons ;</t>
  </si>
  <si>
    <t>South Australia ;  &gt;&gt; Retrenched ;  &gt; 10-19 years in last job ;  &gt; Males ;</t>
  </si>
  <si>
    <t>South Australia ;  &gt;&gt; Retrenched ;  &gt; 10-19 years in last job ;  &gt; Females ;</t>
  </si>
  <si>
    <t>South Australia ;  &gt;&gt; Retrenched ;  &gt; 20 years or more in last job ;  Persons ;</t>
  </si>
  <si>
    <t>South Australia ;  &gt;&gt; Retrenched ;  &gt; 20 years or more in last job ;  &gt; Males ;</t>
  </si>
  <si>
    <t>South Australia ;  &gt;&gt; Retrenched ;  &gt; 20 years or more in last job ;  &gt; Females ;</t>
  </si>
  <si>
    <t>South Australia ;  &gt;&gt; Dismissed ;  Persons ;</t>
  </si>
  <si>
    <t>South Australia ;  &gt;&gt; Dismissed ;  &gt; Males ;</t>
  </si>
  <si>
    <t>South Australia ;  &gt;&gt; Dismissed ;  &gt; Females ;</t>
  </si>
  <si>
    <t>South Australia ;  &gt;&gt; Dismissed ;  Less than 1 year in last job ;  Persons ;</t>
  </si>
  <si>
    <t>South Australia ;  &gt;&gt; Dismissed ;  Less than 1 year in last job ;  &gt; Males ;</t>
  </si>
  <si>
    <t>South Australia ;  &gt;&gt; Dismissed ;  Less than 1 year in last job ;  &gt; Females ;</t>
  </si>
  <si>
    <t>South Australia ;  &gt;&gt; Dismissed ;  &gt; Less than 3 months in last job ;  Persons ;</t>
  </si>
  <si>
    <t>South Australia ;  &gt;&gt; Dismissed ;  &gt; Less than 3 months in last job ;  &gt; Males ;</t>
  </si>
  <si>
    <t>South Australia ;  &gt;&gt; Dismissed ;  &gt; Less than 3 months in last job ;  &gt; Females ;</t>
  </si>
  <si>
    <t>South Australia ;  &gt;&gt; Dismissed ;  &gt; 3-6 months in last job ;  Persons ;</t>
  </si>
  <si>
    <t>South Australia ;  &gt;&gt; Dismissed ;  &gt; 3-6 months in last job ;  &gt; Males ;</t>
  </si>
  <si>
    <t>South Australia ;  &gt;&gt; Dismissed ;  &gt; 3-6 months in last job ;  &gt; Females ;</t>
  </si>
  <si>
    <t>South Australia ;  &gt;&gt; Dismissed ;  &gt; 6-12 months in last job ;  Persons ;</t>
  </si>
  <si>
    <t>South Australia ;  &gt;&gt; Dismissed ;  &gt; 6-12 months in last job ;  &gt; Males ;</t>
  </si>
  <si>
    <t>South Australia ;  &gt;&gt; Dismissed ;  &gt; 6-12 months in last job ;  &gt; Females ;</t>
  </si>
  <si>
    <t>South Australia ;  &gt;&gt; Dismissed ;  1 year or more in last job ;  Persons ;</t>
  </si>
  <si>
    <t>South Australia ;  &gt;&gt; Dismissed ;  1 year or more in last job ;  &gt; Males ;</t>
  </si>
  <si>
    <t>South Australia ;  &gt;&gt; Dismissed ;  1 year or more in last job ;  &gt; Females ;</t>
  </si>
  <si>
    <t>South Australia ;  &gt;&gt; Dismissed ;  &gt; 1-2 years in last job ;  Persons ;</t>
  </si>
  <si>
    <t>South Australia ;  &gt;&gt; Dismissed ;  &gt; 1-2 years in last job ;  &gt; Males ;</t>
  </si>
  <si>
    <t>South Australia ;  &gt;&gt; Dismissed ;  &gt; 1-2 years in last job ;  &gt; Females ;</t>
  </si>
  <si>
    <t>South Australia ;  &gt;&gt; Dismissed ;  &gt; 3-4 years in last job ;  Persons ;</t>
  </si>
  <si>
    <t>South Australia ;  &gt;&gt; Dismissed ;  &gt; 3-4 years in last job ;  &gt; Males ;</t>
  </si>
  <si>
    <t>South Australia ;  &gt;&gt; Dismissed ;  &gt; 3-4 years in last job ;  &gt; Females ;</t>
  </si>
  <si>
    <t>South Australia ;  &gt;&gt; Dismissed ;  &gt; 5-9 years in last job ;  Persons ;</t>
  </si>
  <si>
    <t>South Australia ;  &gt;&gt; Dismissed ;  &gt; 5-9 years in last job ;  &gt; Males ;</t>
  </si>
  <si>
    <t>South Australia ;  &gt;&gt; Dismissed ;  &gt; 5-9 years in last job ;  &gt; Females ;</t>
  </si>
  <si>
    <t>South Australia ;  &gt;&gt; Dismissed ;  &gt; 10-19 years in last job ;  Persons ;</t>
  </si>
  <si>
    <t>South Australia ;  &gt;&gt; Dismissed ;  &gt; 10-19 years in last job ;  &gt; Males ;</t>
  </si>
  <si>
    <t>South Australia ;  &gt;&gt; Dismissed ;  &gt; 10-19 years in last job ;  &gt; Females ;</t>
  </si>
  <si>
    <t>South Australia ;  &gt;&gt; Dismissed ;  &gt; 20 years or more in last job ;  Persons ;</t>
  </si>
  <si>
    <t>South Australia ;  &gt;&gt; Dismissed ;  &gt; 20 years or more in last job ;  &gt; Males ;</t>
  </si>
  <si>
    <t>South Australia ;  &gt;&gt; Dismissed ;  &gt; 20 years or more in last job ;  &gt; Females ;</t>
  </si>
  <si>
    <t>South Australia ;  &gt;&gt; Job ended, was temporary or seasonal ;  Persons ;</t>
  </si>
  <si>
    <t>South Australia ;  &gt;&gt; Job ended, was temporary or seasonal ;  &gt; Males ;</t>
  </si>
  <si>
    <t>South Australia ;  &gt;&gt; Job ended, was temporary or seasonal ;  &gt; Females ;</t>
  </si>
  <si>
    <t>South Australia ;  &gt;&gt; Job ended, was temporary or seasonal ;  Less than 1 year in last job ;  Persons ;</t>
  </si>
  <si>
    <t>South Australia ;  &gt;&gt; Job ended, was temporary or seasonal ;  Less than 1 year in last job ;  &gt; Males ;</t>
  </si>
  <si>
    <t>South Australia ;  &gt;&gt; Job ended, was temporary or seasonal ;  Less than 1 year in last job ;  &gt; Females ;</t>
  </si>
  <si>
    <t>South Australia ;  &gt;&gt; Job ended, was temporary or seasonal ;  &gt; Less than 3 months in last job ;  Persons ;</t>
  </si>
  <si>
    <t>South Australia ;  &gt;&gt; Job ended, was temporary or seasonal ;  &gt; Less than 3 months in last job ;  &gt; Males ;</t>
  </si>
  <si>
    <t>South Australia ;  &gt;&gt; Job ended, was temporary or seasonal ;  &gt; Less than 3 months in last job ;  &gt; Females ;</t>
  </si>
  <si>
    <t>South Australia ;  &gt;&gt; Job ended, was temporary or seasonal ;  &gt; 3-6 months in last job ;  Persons ;</t>
  </si>
  <si>
    <t>South Australia ;  &gt;&gt; Job ended, was temporary or seasonal ;  &gt; 3-6 months in last job ;  &gt; Males ;</t>
  </si>
  <si>
    <t>South Australia ;  &gt;&gt; Job ended, was temporary or seasonal ;  &gt; 3-6 months in last job ;  &gt; Females ;</t>
  </si>
  <si>
    <t>South Australia ;  &gt;&gt; Job ended, was temporary or seasonal ;  &gt; 6-12 months in last job ;  Persons ;</t>
  </si>
  <si>
    <t>South Australia ;  &gt;&gt; Job ended, was temporary or seasonal ;  &gt; 6-12 months in last job ;  &gt; Males ;</t>
  </si>
  <si>
    <t>South Australia ;  &gt;&gt; Job ended, was temporary or seasonal ;  &gt; 6-12 months in last job ;  &gt; Females ;</t>
  </si>
  <si>
    <t>South Australia ;  &gt;&gt; Job ended, was temporary or seasonal ;  1 year or more in last job ;  Persons ;</t>
  </si>
  <si>
    <t>South Australia ;  &gt;&gt; Job ended, was temporary or seasonal ;  1 year or more in last job ;  &gt; Males ;</t>
  </si>
  <si>
    <t>South Australia ;  &gt;&gt; Job ended, was temporary or seasonal ;  1 year or more in last job ;  &gt; Females ;</t>
  </si>
  <si>
    <t>South Australia ;  &gt;&gt; Job ended, was temporary or seasonal ;  &gt; 1-2 years in last job ;  Persons ;</t>
  </si>
  <si>
    <t>South Australia ;  &gt;&gt; Job ended, was temporary or seasonal ;  &gt; 1-2 years in last job ;  &gt; Males ;</t>
  </si>
  <si>
    <t>South Australia ;  &gt;&gt; Job ended, was temporary or seasonal ;  &gt; 1-2 years in last job ;  &gt; Females ;</t>
  </si>
  <si>
    <t>South Australia ;  &gt;&gt; Job ended, was temporary or seasonal ;  &gt; 3-4 years in last job ;  Persons ;</t>
  </si>
  <si>
    <t>South Australia ;  &gt;&gt; Job ended, was temporary or seasonal ;  &gt; 3-4 years in last job ;  &gt; Males ;</t>
  </si>
  <si>
    <t>South Australia ;  &gt;&gt; Job ended, was temporary or seasonal ;  &gt; 3-4 years in last job ;  &gt; Females ;</t>
  </si>
  <si>
    <t>South Australia ;  &gt;&gt; Job ended, was temporary or seasonal ;  &gt; 5-9 years in last job ;  Persons ;</t>
  </si>
  <si>
    <t>South Australia ;  &gt;&gt; Job ended, was temporary or seasonal ;  &gt; 5-9 years in last job ;  &gt; Males ;</t>
  </si>
  <si>
    <t>South Australia ;  &gt;&gt; Job ended, was temporary or seasonal ;  &gt; 5-9 years in last job ;  &gt; Females ;</t>
  </si>
  <si>
    <t>South Australia ;  &gt;&gt; Job ended, was temporary or seasonal ;  &gt; 10-19 years in last job ;  Persons ;</t>
  </si>
  <si>
    <t>South Australia ;  &gt;&gt; Job ended, was temporary or seasonal ;  &gt; 10-19 years in last job ;  &gt; Males ;</t>
  </si>
  <si>
    <t>South Australia ;  &gt;&gt; Job ended, was temporary or seasonal ;  &gt; 10-19 years in last job ;  &gt; Females ;</t>
  </si>
  <si>
    <t>South Australia ;  &gt;&gt; Job ended, was temporary or seasonal ;  &gt; 20 years or more in last job ;  Persons ;</t>
  </si>
  <si>
    <t>South Australia ;  &gt;&gt; Job ended, was temporary or seasonal ;  &gt; 20 years or more in last job ;  &gt; Males ;</t>
  </si>
  <si>
    <t>South Australia ;  &gt;&gt; Job ended, was temporary or seasonal ;  &gt; 20 years or more in last job ;  &gt; Females ;</t>
  </si>
  <si>
    <t>South Australia ;  &gt;&gt; Own ill health or injury ;  Persons ;</t>
  </si>
  <si>
    <t>South Australia ;  &gt;&gt; Own ill health or injury ;  &gt; Males ;</t>
  </si>
  <si>
    <t>South Australia ;  &gt;&gt; Own ill health or injury ;  &gt; Females ;</t>
  </si>
  <si>
    <t>South Australia ;  &gt;&gt; Own ill health or injury ;  Less than 1 year in last job ;  Persons ;</t>
  </si>
  <si>
    <t>South Australia ;  &gt;&gt; Own ill health or injury ;  Less than 1 year in last job ;  &gt; Males ;</t>
  </si>
  <si>
    <t>South Australia ;  &gt;&gt; Own ill health or injury ;  Less than 1 year in last job ;  &gt; Females ;</t>
  </si>
  <si>
    <t>South Australia ;  &gt;&gt; Own ill health or injury ;  &gt; Less than 3 months in last job ;  Persons ;</t>
  </si>
  <si>
    <t>South Australia ;  &gt;&gt; Own ill health or injury ;  &gt; Less than 3 months in last job ;  &gt; Males ;</t>
  </si>
  <si>
    <t>South Australia ;  &gt;&gt; Own ill health or injury ;  &gt; Less than 3 months in last job ;  &gt; Females ;</t>
  </si>
  <si>
    <t>South Australia ;  &gt;&gt; Own ill health or injury ;  &gt; 3-6 months in last job ;  Persons ;</t>
  </si>
  <si>
    <t>South Australia ;  &gt;&gt; Own ill health or injury ;  &gt; 3-6 months in last job ;  &gt; Males ;</t>
  </si>
  <si>
    <t>South Australia ;  &gt;&gt; Own ill health or injury ;  &gt; 3-6 months in last job ;  &gt; Females ;</t>
  </si>
  <si>
    <t>South Australia ;  &gt;&gt; Own ill health or injury ;  &gt; 6-12 months in last job ;  Persons ;</t>
  </si>
  <si>
    <t>South Australia ;  &gt;&gt; Own ill health or injury ;  &gt; 6-12 months in last job ;  &gt; Males ;</t>
  </si>
  <si>
    <t>South Australia ;  &gt;&gt; Own ill health or injury ;  &gt; 6-12 months in last job ;  &gt; Females ;</t>
  </si>
  <si>
    <t>South Australia ;  &gt;&gt; Own ill health or injury ;  1 year or more in last job ;  Persons ;</t>
  </si>
  <si>
    <t>South Australia ;  &gt;&gt; Own ill health or injury ;  1 year or more in last job ;  &gt; Males ;</t>
  </si>
  <si>
    <t>South Australia ;  &gt;&gt; Own ill health or injury ;  1 year or more in last job ;  &gt; Females ;</t>
  </si>
  <si>
    <t>South Australia ;  &gt;&gt; Own ill health or injury ;  &gt; 1-2 years in last job ;  Persons ;</t>
  </si>
  <si>
    <t>South Australia ;  &gt;&gt; Own ill health or injury ;  &gt; 1-2 years in last job ;  &gt; Males ;</t>
  </si>
  <si>
    <t>South Australia ;  &gt;&gt; Own ill health or injury ;  &gt; 1-2 years in last job ;  &gt; Females ;</t>
  </si>
  <si>
    <t>South Australia ;  &gt;&gt; Own ill health or injury ;  &gt; 3-4 years in last job ;  Persons ;</t>
  </si>
  <si>
    <t>South Australia ;  &gt;&gt; Own ill health or injury ;  &gt; 3-4 years in last job ;  &gt; Males ;</t>
  </si>
  <si>
    <t>South Australia ;  &gt;&gt; Own ill health or injury ;  &gt; 3-4 years in last job ;  &gt; Females ;</t>
  </si>
  <si>
    <t>South Australia ;  &gt;&gt; Own ill health or injury ;  &gt; 5-9 years in last job ;  Persons ;</t>
  </si>
  <si>
    <t>South Australia ;  &gt;&gt; Own ill health or injury ;  &gt; 5-9 years in last job ;  &gt; Males ;</t>
  </si>
  <si>
    <t>South Australia ;  &gt;&gt; Own ill health or injury ;  &gt; 5-9 years in last job ;  &gt; Females ;</t>
  </si>
  <si>
    <t>South Australia ;  &gt;&gt; Own ill health or injury ;  &gt; 10-19 years in last job ;  Persons ;</t>
  </si>
  <si>
    <t>South Australia ;  &gt;&gt; Own ill health or injury ;  &gt; 10-19 years in last job ;  &gt; Males ;</t>
  </si>
  <si>
    <t>South Australia ;  &gt;&gt; Own ill health or injury ;  &gt; 10-19 years in last job ;  &gt; Females ;</t>
  </si>
  <si>
    <t>South Australia ;  &gt;&gt; Own ill health or injury ;  &gt; 20 years or more in last job ;  Persons ;</t>
  </si>
  <si>
    <t>South Australia ;  &gt;&gt; Own ill health or injury ;  &gt; 20 years or more in last job ;  &gt; Males ;</t>
  </si>
  <si>
    <t>South Australia ;  &gt;&gt; Own ill health or injury ;  &gt; 20 years or more in last job ;  &gt; Females ;</t>
  </si>
  <si>
    <t>South Australia ;  &gt; Voluntary reasons (left job) ;  Persons ;</t>
  </si>
  <si>
    <t>South Australia ;  &gt; Voluntary reasons (left job) ;  &gt; Males ;</t>
  </si>
  <si>
    <t>South Australia ;  &gt; Voluntary reasons (left job) ;  &gt; Females ;</t>
  </si>
  <si>
    <t>South Australia ;  &gt; Voluntary reasons (left job) ;  Less than 1 year in last job ;  Persons ;</t>
  </si>
  <si>
    <t>South Australia ;  &gt; Voluntary reasons (left job) ;  Less than 1 year in last job ;  &gt; Males ;</t>
  </si>
  <si>
    <t>South Australia ;  &gt; Voluntary reasons (left job) ;  Less than 1 year in last job ;  &gt; Females ;</t>
  </si>
  <si>
    <t>South Australia ;  &gt; Voluntary reasons (left job) ;  &gt; Less than 3 months in last job ;  Persons ;</t>
  </si>
  <si>
    <t>South Australia ;  &gt; Voluntary reasons (left job) ;  &gt; Less than 3 months in last job ;  &gt; Males ;</t>
  </si>
  <si>
    <t>South Australia ;  &gt; Voluntary reasons (left job) ;  &gt; Less than 3 months in last job ;  &gt; Females ;</t>
  </si>
  <si>
    <t>South Australia ;  &gt; Voluntary reasons (left job) ;  &gt; 3-6 months in last job ;  Persons ;</t>
  </si>
  <si>
    <t>South Australia ;  &gt; Voluntary reasons (left job) ;  &gt; 3-6 months in last job ;  &gt; Males ;</t>
  </si>
  <si>
    <t>South Australia ;  &gt; Voluntary reasons (left job) ;  &gt; 3-6 months in last job ;  &gt; Females ;</t>
  </si>
  <si>
    <t>South Australia ;  &gt; Voluntary reasons (left job) ;  &gt; 6-12 months in last job ;  Persons ;</t>
  </si>
  <si>
    <t>South Australia ;  &gt; Voluntary reasons (left job) ;  &gt; 6-12 months in last job ;  &gt; Males ;</t>
  </si>
  <si>
    <t>South Australia ;  &gt; Voluntary reasons (left job) ;  &gt; 6-12 months in last job ;  &gt; Females ;</t>
  </si>
  <si>
    <t>South Australia ;  &gt; Voluntary reasons (left job) ;  1 year or more in last job ;  Persons ;</t>
  </si>
  <si>
    <t>South Australia ;  &gt; Voluntary reasons (left job) ;  1 year or more in last job ;  &gt; Males ;</t>
  </si>
  <si>
    <t>South Australia ;  &gt; Voluntary reasons (left job) ;  1 year or more in last job ;  &gt; Females ;</t>
  </si>
  <si>
    <t>South Australia ;  &gt; Voluntary reasons (left job) ;  &gt; 1-2 years in last job ;  Persons ;</t>
  </si>
  <si>
    <t>South Australia ;  &gt; Voluntary reasons (left job) ;  &gt; 1-2 years in last job ;  &gt; Males ;</t>
  </si>
  <si>
    <t>South Australia ;  &gt; Voluntary reasons (left job) ;  &gt; 1-2 years in last job ;  &gt; Females ;</t>
  </si>
  <si>
    <t>South Australia ;  &gt; Voluntary reasons (left job) ;  &gt; 3-4 years in last job ;  Persons ;</t>
  </si>
  <si>
    <t>South Australia ;  &gt; Voluntary reasons (left job) ;  &gt; 3-4 years in last job ;  &gt; Males ;</t>
  </si>
  <si>
    <t>South Australia ;  &gt; Voluntary reasons (left job) ;  &gt; 3-4 years in last job ;  &gt; Females ;</t>
  </si>
  <si>
    <t>South Australia ;  &gt; Voluntary reasons (left job) ;  &gt; 5-9 years in last job ;  Persons ;</t>
  </si>
  <si>
    <t>South Australia ;  &gt; Voluntary reasons (left job) ;  &gt; 5-9 years in last job ;  &gt; Males ;</t>
  </si>
  <si>
    <t>South Australia ;  &gt; Voluntary reasons (left job) ;  &gt; 5-9 years in last job ;  &gt; Females ;</t>
  </si>
  <si>
    <t>South Australia ;  &gt; Voluntary reasons (left job) ;  &gt; 10-19 years in last job ;  Persons ;</t>
  </si>
  <si>
    <t>South Australia ;  &gt; Voluntary reasons (left job) ;  &gt; 10-19 years in last job ;  &gt; Males ;</t>
  </si>
  <si>
    <t>South Australia ;  &gt; Voluntary reasons (left job) ;  &gt; 10-19 years in last job ;  &gt; Females ;</t>
  </si>
  <si>
    <t>South Australia ;  &gt; Voluntary reasons (left job) ;  &gt; 20 years or more in last job ;  Persons ;</t>
  </si>
  <si>
    <t>South Australia ;  &gt; Voluntary reasons (left job) ;  &gt; 20 years or more in last job ;  &gt; Males ;</t>
  </si>
  <si>
    <t>South Australia ;  &gt; Voluntary reasons (left job) ;  &gt; 20 years or more in last job ;  &gt; Females ;</t>
  </si>
  <si>
    <t>South Australia ;  &gt;&gt; Poor work arrangements, pay or hours ;  Persons ;</t>
  </si>
  <si>
    <t>South Australia ;  &gt;&gt; Poor work arrangements, pay or hours ;  &gt; Males ;</t>
  </si>
  <si>
    <t>South Australia ;  &gt;&gt; Poor work arrangements, pay or hours ;  &gt; Females ;</t>
  </si>
  <si>
    <t>South Australia ;  &gt;&gt; Poor work arrangements, pay or hours ;  Less than 1 year in last job ;  Persons ;</t>
  </si>
  <si>
    <t>South Australia ;  &gt;&gt; Poor work arrangements, pay or hours ;  Less than 1 year in last job ;  &gt; Males ;</t>
  </si>
  <si>
    <t>South Australia ;  &gt;&gt; Poor work arrangements, pay or hours ;  Less than 1 year in last job ;  &gt; Females ;</t>
  </si>
  <si>
    <t>South Australia ;  &gt;&gt; Poor work arrangements, pay or hours ;  &gt; Less than 3 months in last job ;  Persons ;</t>
  </si>
  <si>
    <t>South Australia ;  &gt;&gt; Poor work arrangements, pay or hours ;  &gt; Less than 3 months in last job ;  &gt; Males ;</t>
  </si>
  <si>
    <t>South Australia ;  &gt;&gt; Poor work arrangements, pay or hours ;  &gt; Less than 3 months in last job ;  &gt; Females ;</t>
  </si>
  <si>
    <t>South Australia ;  &gt;&gt; Poor work arrangements, pay or hours ;  &gt; 3-6 months in last job ;  Persons ;</t>
  </si>
  <si>
    <t>South Australia ;  &gt;&gt; Poor work arrangements, pay or hours ;  &gt; 3-6 months in last job ;  &gt; Males ;</t>
  </si>
  <si>
    <t>South Australia ;  &gt;&gt; Poor work arrangements, pay or hours ;  &gt; 3-6 months in last job ;  &gt; Females ;</t>
  </si>
  <si>
    <t>South Australia ;  &gt;&gt; Poor work arrangements, pay or hours ;  &gt; 6-12 months in last job ;  Persons ;</t>
  </si>
  <si>
    <t>South Australia ;  &gt;&gt; Poor work arrangements, pay or hours ;  &gt; 6-12 months in last job ;  &gt; Males ;</t>
  </si>
  <si>
    <t>South Australia ;  &gt;&gt; Poor work arrangements, pay or hours ;  &gt; 6-12 months in last job ;  &gt; Females ;</t>
  </si>
  <si>
    <t>South Australia ;  &gt;&gt; Poor work arrangements, pay or hours ;  1 year or more in last job ;  Persons ;</t>
  </si>
  <si>
    <t>South Australia ;  &gt;&gt; Poor work arrangements, pay or hours ;  1 year or more in last job ;  &gt; Males ;</t>
  </si>
  <si>
    <t>South Australia ;  &gt;&gt; Poor work arrangements, pay or hours ;  1 year or more in last job ;  &gt; Females ;</t>
  </si>
  <si>
    <t>South Australia ;  &gt;&gt; Poor work arrangements, pay or hours ;  &gt; 1-2 years in last job ;  Persons ;</t>
  </si>
  <si>
    <t>South Australia ;  &gt;&gt; Poor work arrangements, pay or hours ;  &gt; 1-2 years in last job ;  &gt; Males ;</t>
  </si>
  <si>
    <t>South Australia ;  &gt;&gt; Poor work arrangements, pay or hours ;  &gt; 1-2 years in last job ;  &gt; Females ;</t>
  </si>
  <si>
    <t>South Australia ;  &gt;&gt; Poor work arrangements, pay or hours ;  &gt; 3-4 years in last job ;  Persons ;</t>
  </si>
  <si>
    <t>South Australia ;  &gt;&gt; Poor work arrangements, pay or hours ;  &gt; 3-4 years in last job ;  &gt; Males ;</t>
  </si>
  <si>
    <t>South Australia ;  &gt;&gt; Poor work arrangements, pay or hours ;  &gt; 3-4 years in last job ;  &gt; Females ;</t>
  </si>
  <si>
    <t>South Australia ;  &gt;&gt; Poor work arrangements, pay or hours ;  &gt; 5-9 years in last job ;  Persons ;</t>
  </si>
  <si>
    <t>South Australia ;  &gt;&gt; Poor work arrangements, pay or hours ;  &gt; 5-9 years in last job ;  &gt; Males ;</t>
  </si>
  <si>
    <t>South Australia ;  &gt;&gt; Poor work arrangements, pay or hours ;  &gt; 5-9 years in last job ;  &gt; Females ;</t>
  </si>
  <si>
    <t>South Australia ;  &gt;&gt; Poor work arrangements, pay or hours ;  &gt; 10-19 years in last job ;  Persons ;</t>
  </si>
  <si>
    <t>South Australia ;  &gt;&gt; Poor work arrangements, pay or hours ;  &gt; 10-19 years in last job ;  &gt; Males ;</t>
  </si>
  <si>
    <t>South Australia ;  &gt;&gt; Poor work arrangements, pay or hours ;  &gt; 10-19 years in last job ;  &gt; Females ;</t>
  </si>
  <si>
    <t>South Australia ;  &gt;&gt; Poor work arrangements, pay or hours ;  &gt; 20 years or more in last job ;  Persons ;</t>
  </si>
  <si>
    <t>South Australia ;  &gt;&gt; Poor work arrangements, pay or hours ;  &gt; 20 years or more in last job ;  &gt; Males ;</t>
  </si>
  <si>
    <t>South Australia ;  &gt;&gt; Poor work arrangements, pay or hours ;  &gt; 20 years or more in last job ;  &gt; Females ;</t>
  </si>
  <si>
    <t>South Australia ;  &gt;&gt; Holiday job, returned to studies ;  Persons ;</t>
  </si>
  <si>
    <t>South Australia ;  &gt;&gt; Holiday job, returned to studies ;  &gt; Males ;</t>
  </si>
  <si>
    <t>South Australia ;  &gt;&gt; Holiday job, returned to studies ;  &gt; Females ;</t>
  </si>
  <si>
    <t>South Australia ;  &gt;&gt; Holiday job, returned to studies ;  Less than 1 year in last job ;  Persons ;</t>
  </si>
  <si>
    <t>South Australia ;  &gt;&gt; Holiday job, returned to studies ;  Less than 1 year in last job ;  &gt; Males ;</t>
  </si>
  <si>
    <t>South Australia ;  &gt;&gt; Holiday job, returned to studies ;  Less than 1 year in last job ;  &gt; Females ;</t>
  </si>
  <si>
    <t>South Australia ;  &gt;&gt; Holiday job, returned to studies ;  &gt; Less than 3 months in last job ;  Persons ;</t>
  </si>
  <si>
    <t>South Australia ;  &gt;&gt; Holiday job, returned to studies ;  &gt; Less than 3 months in last job ;  &gt; Males ;</t>
  </si>
  <si>
    <t>South Australia ;  &gt;&gt; Holiday job, returned to studies ;  &gt; Less than 3 months in last job ;  &gt; Females ;</t>
  </si>
  <si>
    <t>South Australia ;  &gt;&gt; Holiday job, returned to studies ;  &gt; 3-6 months in last job ;  Persons ;</t>
  </si>
  <si>
    <t>South Australia ;  &gt;&gt; Holiday job, returned to studies ;  &gt; 3-6 months in last job ;  &gt; Males ;</t>
  </si>
  <si>
    <t>South Australia ;  &gt;&gt; Holiday job, returned to studies ;  &gt; 3-6 months in last job ;  &gt; Females ;</t>
  </si>
  <si>
    <t>South Australia ;  &gt;&gt; Holiday job, returned to studies ;  &gt; 6-12 months in last job ;  Persons ;</t>
  </si>
  <si>
    <t>South Australia ;  &gt;&gt; Holiday job, returned to studies ;  &gt; 6-12 months in last job ;  &gt; Males ;</t>
  </si>
  <si>
    <t>South Australia ;  &gt;&gt; Holiday job, returned to studies ;  &gt; 6-12 months in last job ;  &gt; Females ;</t>
  </si>
  <si>
    <t>South Australia ;  &gt;&gt; Holiday job, returned to studies ;  1 year or more in last job ;  Persons ;</t>
  </si>
  <si>
    <t>South Australia ;  &gt;&gt; Holiday job, returned to studies ;  1 year or more in last job ;  &gt; Males ;</t>
  </si>
  <si>
    <t>South Australia ;  &gt;&gt; Holiday job, returned to studies ;  1 year or more in last job ;  &gt; Females ;</t>
  </si>
  <si>
    <t>South Australia ;  &gt;&gt; Holiday job, returned to studies ;  &gt; 1-2 years in last job ;  Persons ;</t>
  </si>
  <si>
    <t>South Australia ;  &gt;&gt; Holiday job, returned to studies ;  &gt; 1-2 years in last job ;  &gt; Males ;</t>
  </si>
  <si>
    <t>South Australia ;  &gt;&gt; Holiday job, returned to studies ;  &gt; 1-2 years in last job ;  &gt; Females ;</t>
  </si>
  <si>
    <t>South Australia ;  &gt;&gt; Holiday job, returned to studies ;  &gt; 3-4 years in last job ;  Persons ;</t>
  </si>
  <si>
    <t>South Australia ;  &gt;&gt; Holiday job, returned to studies ;  &gt; 3-4 years in last job ;  &gt; Males ;</t>
  </si>
  <si>
    <t>South Australia ;  &gt;&gt; Holiday job, returned to studies ;  &gt; 3-4 years in last job ;  &gt; Females ;</t>
  </si>
  <si>
    <t>South Australia ;  &gt;&gt; Holiday job, returned to studies ;  &gt; 5-9 years in last job ;  Persons ;</t>
  </si>
  <si>
    <t>South Australia ;  &gt;&gt; Holiday job, returned to studies ;  &gt; 5-9 years in last job ;  &gt; Males ;</t>
  </si>
  <si>
    <t>South Australia ;  &gt;&gt; Holiday job, returned to studies ;  &gt; 5-9 years in last job ;  &gt; Females ;</t>
  </si>
  <si>
    <t>South Australia ;  &gt;&gt; Holiday job, returned to studies ;  &gt; 10-19 years in last job ;  Persons ;</t>
  </si>
  <si>
    <t>South Australia ;  &gt;&gt; Holiday job, returned to studies ;  &gt; 10-19 years in last job ;  &gt; Males ;</t>
  </si>
  <si>
    <t>South Australia ;  &gt;&gt; Holiday job, returned to studies ;  &gt; 10-19 years in last job ;  &gt; Females ;</t>
  </si>
  <si>
    <t>South Australia ;  &gt;&gt; Holiday job, returned to studies ;  &gt; 20 years or more in last job ;  Persons ;</t>
  </si>
  <si>
    <t>South Australia ;  &gt;&gt; Holiday job, returned to studies ;  &gt; 20 years or more in last job ;  &gt; Males ;</t>
  </si>
  <si>
    <t>South Australia ;  &gt;&gt; Holiday job, returned to studies ;  &gt; 20 years or more in last job ;  &gt; Females ;</t>
  </si>
  <si>
    <t>South Australia ;  &gt;&gt; To get a better job or just wanted a change ;  Persons ;</t>
  </si>
  <si>
    <t>South Australia ;  &gt;&gt; To get a better job or just wanted a change ;  &gt; Males ;</t>
  </si>
  <si>
    <t>South Australia ;  &gt;&gt; To get a better job or just wanted a change ;  &gt; Females ;</t>
  </si>
  <si>
    <t>South Australia ;  &gt;&gt; To get a better job or just wanted a change ;  Less than 1 year in last job ;  Persons ;</t>
  </si>
  <si>
    <t>South Australia ;  &gt;&gt; To get a better job or just wanted a change ;  Less than 1 year in last job ;  &gt; Males ;</t>
  </si>
  <si>
    <t>South Australia ;  &gt;&gt; To get a better job or just wanted a change ;  Less than 1 year in last job ;  &gt; Females ;</t>
  </si>
  <si>
    <t>South Australia ;  &gt;&gt; To get a better job or just wanted a change ;  &gt; Less than 3 months in last job ;  Persons ;</t>
  </si>
  <si>
    <t>South Australia ;  &gt;&gt; To get a better job or just wanted a change ;  &gt; Less than 3 months in last job ;  &gt; Males ;</t>
  </si>
  <si>
    <t>South Australia ;  &gt;&gt; To get a better job or just wanted a change ;  &gt; Less than 3 months in last job ;  &gt; Females ;</t>
  </si>
  <si>
    <t>South Australia ;  &gt;&gt; To get a better job or just wanted a change ;  &gt; 3-6 months in last job ;  Persons ;</t>
  </si>
  <si>
    <t>South Australia ;  &gt;&gt; To get a better job or just wanted a change ;  &gt; 3-6 months in last job ;  &gt; Males ;</t>
  </si>
  <si>
    <t>South Australia ;  &gt;&gt; To get a better job or just wanted a change ;  &gt; 3-6 months in last job ;  &gt; Females ;</t>
  </si>
  <si>
    <t>South Australia ;  &gt;&gt; To get a better job or just wanted a change ;  &gt; 6-12 months in last job ;  Persons ;</t>
  </si>
  <si>
    <t>South Australia ;  &gt;&gt; To get a better job or just wanted a change ;  &gt; 6-12 months in last job ;  &gt; Males ;</t>
  </si>
  <si>
    <t>South Australia ;  &gt;&gt; To get a better job or just wanted a change ;  &gt; 6-12 months in last job ;  &gt; Females ;</t>
  </si>
  <si>
    <t>South Australia ;  &gt;&gt; To get a better job or just wanted a change ;  1 year or more in last job ;  Persons ;</t>
  </si>
  <si>
    <t>South Australia ;  &gt;&gt; To get a better job or just wanted a change ;  1 year or more in last job ;  &gt; Males ;</t>
  </si>
  <si>
    <t>South Australia ;  &gt;&gt; To get a better job or just wanted a change ;  1 year or more in last job ;  &gt; Females ;</t>
  </si>
  <si>
    <t>South Australia ;  &gt;&gt; To get a better job or just wanted a change ;  &gt; 1-2 years in last job ;  Persons ;</t>
  </si>
  <si>
    <t>South Australia ;  &gt;&gt; To get a better job or just wanted a change ;  &gt; 1-2 years in last job ;  &gt; Males ;</t>
  </si>
  <si>
    <t>South Australia ;  &gt;&gt; To get a better job or just wanted a change ;  &gt; 1-2 years in last job ;  &gt; Females ;</t>
  </si>
  <si>
    <t>South Australia ;  &gt;&gt; To get a better job or just wanted a change ;  &gt; 3-4 years in last job ;  Persons ;</t>
  </si>
  <si>
    <t>South Australia ;  &gt;&gt; To get a better job or just wanted a change ;  &gt; 3-4 years in last job ;  &gt; Males ;</t>
  </si>
  <si>
    <t>South Australia ;  &gt;&gt; To get a better job or just wanted a change ;  &gt; 3-4 years in last job ;  &gt; Females ;</t>
  </si>
  <si>
    <t>South Australia ;  &gt;&gt; To get a better job or just wanted a change ;  &gt; 5-9 years in last job ;  Persons ;</t>
  </si>
  <si>
    <t>South Australia ;  &gt;&gt; To get a better job or just wanted a change ;  &gt; 5-9 years in last job ;  &gt; Males ;</t>
  </si>
  <si>
    <t>South Australia ;  &gt;&gt; To get a better job or just wanted a change ;  &gt; 5-9 years in last job ;  &gt; Females ;</t>
  </si>
  <si>
    <t>South Australia ;  &gt;&gt; To get a better job or just wanted a change ;  &gt; 10-19 years in last job ;  Persons ;</t>
  </si>
  <si>
    <t>South Australia ;  &gt;&gt; To get a better job or just wanted a change ;  &gt; 10-19 years in last job ;  &gt; Males ;</t>
  </si>
  <si>
    <t>South Australia ;  &gt;&gt; To get a better job or just wanted a change ;  &gt; 10-19 years in last job ;  &gt; Females ;</t>
  </si>
  <si>
    <t>South Australia ;  &gt;&gt; To get a better job or just wanted a change ;  &gt; 20 years or more in last job ;  Persons ;</t>
  </si>
  <si>
    <t>South Australia ;  &gt;&gt; To get a better job or just wanted a change ;  &gt; 20 years or more in last job ;  &gt; Males ;</t>
  </si>
  <si>
    <t>South Australia ;  &gt;&gt; To get a better job or just wanted a change ;  &gt; 20 years or more in last job ;  &gt; Females ;</t>
  </si>
  <si>
    <t>South Australia ;  &gt;&gt; Retired ;  Persons ;</t>
  </si>
  <si>
    <t>South Australia ;  &gt;&gt; Retired ;  &gt; Males ;</t>
  </si>
  <si>
    <t>South Australia ;  &gt;&gt; Retired ;  &gt; Females ;</t>
  </si>
  <si>
    <t>South Australia ;  &gt;&gt; Retired ;  Less than 1 year in last job ;  Persons ;</t>
  </si>
  <si>
    <t>South Australia ;  &gt;&gt; Retired ;  Less than 1 year in last job ;  &gt; Males ;</t>
  </si>
  <si>
    <t>South Australia ;  &gt;&gt; Retired ;  Less than 1 year in last job ;  &gt; Females ;</t>
  </si>
  <si>
    <t>South Australia ;  &gt;&gt; Retired ;  &gt; Less than 3 months in last job ;  Persons ;</t>
  </si>
  <si>
    <t>South Australia ;  &gt;&gt; Retired ;  &gt; Less than 3 months in last job ;  &gt; Males ;</t>
  </si>
  <si>
    <t>South Australia ;  &gt;&gt; Retired ;  &gt; Less than 3 months in last job ;  &gt; Females ;</t>
  </si>
  <si>
    <t>South Australia ;  &gt;&gt; Retired ;  &gt; 3-6 months in last job ;  Persons ;</t>
  </si>
  <si>
    <t>South Australia ;  &gt;&gt; Retired ;  &gt; 3-6 months in last job ;  &gt; Males ;</t>
  </si>
  <si>
    <t>South Australia ;  &gt;&gt; Retired ;  &gt; 3-6 months in last job ;  &gt; Females ;</t>
  </si>
  <si>
    <t>A125882438V</t>
  </si>
  <si>
    <t>A125849678L</t>
  </si>
  <si>
    <t>A125916206X</t>
  </si>
  <si>
    <t>A125882942F</t>
  </si>
  <si>
    <t>A125849454A</t>
  </si>
  <si>
    <t>A125915982W</t>
  </si>
  <si>
    <t>A125882718L</t>
  </si>
  <si>
    <t>A125849718V</t>
  </si>
  <si>
    <t>A125916246T</t>
  </si>
  <si>
    <t>A125882982X</t>
  </si>
  <si>
    <t>A125849494V</t>
  </si>
  <si>
    <t>A125916022F</t>
  </si>
  <si>
    <t>A125882758F</t>
  </si>
  <si>
    <t>A125849214R</t>
  </si>
  <si>
    <t>A125915742K</t>
  </si>
  <si>
    <t>A125882478L</t>
  </si>
  <si>
    <t>A125849550A</t>
  </si>
  <si>
    <t>A125916078T</t>
  </si>
  <si>
    <t>A125882814L</t>
  </si>
  <si>
    <t>A125849606A</t>
  </si>
  <si>
    <t>A125916134X</t>
  </si>
  <si>
    <t>A125882870F</t>
  </si>
  <si>
    <t>A125849270J</t>
  </si>
  <si>
    <t>A125915798W</t>
  </si>
  <si>
    <t>A125882534V</t>
  </si>
  <si>
    <t>A125849326J</t>
  </si>
  <si>
    <t>A125915854C</t>
  </si>
  <si>
    <t>A125882590L</t>
  </si>
  <si>
    <t>A125849382A</t>
  </si>
  <si>
    <t>A125915910K</t>
  </si>
  <si>
    <t>A125882646L</t>
  </si>
  <si>
    <t>A125849158J</t>
  </si>
  <si>
    <t>A125915686C</t>
  </si>
  <si>
    <t>A125882422A</t>
  </si>
  <si>
    <t>A125849662V</t>
  </si>
  <si>
    <t>A125916190T</t>
  </si>
  <si>
    <t>A125882926F</t>
  </si>
  <si>
    <t>A125849438A</t>
  </si>
  <si>
    <t>A125915966W</t>
  </si>
  <si>
    <t>A125882702V</t>
  </si>
  <si>
    <t>A125849738C</t>
  </si>
  <si>
    <t>A125916266A</t>
  </si>
  <si>
    <t>A125883002X</t>
  </si>
  <si>
    <t>A125849514T</t>
  </si>
  <si>
    <t>A125916042R</t>
  </si>
  <si>
    <t>A125882778R</t>
  </si>
  <si>
    <t>A125849234X</t>
  </si>
  <si>
    <t>A125915762V</t>
  </si>
  <si>
    <t>A125882498W</t>
  </si>
  <si>
    <t>A125849570K</t>
  </si>
  <si>
    <t>A125916098A</t>
  </si>
  <si>
    <t>A125882834W</t>
  </si>
  <si>
    <t>A125849626K</t>
  </si>
  <si>
    <t>A125916154J</t>
  </si>
  <si>
    <t>A125882890R</t>
  </si>
  <si>
    <t>A125849290T</t>
  </si>
  <si>
    <t>A125915818V</t>
  </si>
  <si>
    <t>A125882554C</t>
  </si>
  <si>
    <t>A125849346T</t>
  </si>
  <si>
    <t>A125915874L</t>
  </si>
  <si>
    <t>A125882610K</t>
  </si>
  <si>
    <t>A125849402X</t>
  </si>
  <si>
    <t>A125915930V</t>
  </si>
  <si>
    <t>A125882666W</t>
  </si>
  <si>
    <t>A125849178T</t>
  </si>
  <si>
    <t>A125915706A</t>
  </si>
  <si>
    <t>A125882442K</t>
  </si>
  <si>
    <t>A125849682C</t>
  </si>
  <si>
    <t>A125916210R</t>
  </si>
  <si>
    <t>A125882946R</t>
  </si>
  <si>
    <t>A125849458K</t>
  </si>
  <si>
    <t>A125915986F</t>
  </si>
  <si>
    <t>A125882722C</t>
  </si>
  <si>
    <t>A125849698W</t>
  </si>
  <si>
    <t>A125916226J</t>
  </si>
  <si>
    <t>A125882962R</t>
  </si>
  <si>
    <t>A125849474K</t>
  </si>
  <si>
    <t>A125916002W</t>
  </si>
  <si>
    <t>A125882738W</t>
  </si>
  <si>
    <t>A125849194T</t>
  </si>
  <si>
    <t>A125915722A</t>
  </si>
  <si>
    <t>A125882458C</t>
  </si>
  <si>
    <t>A125849530T</t>
  </si>
  <si>
    <t>A125916058J</t>
  </si>
  <si>
    <t>A125882794R</t>
  </si>
  <si>
    <t>A125849586C</t>
  </si>
  <si>
    <t>A125916114R</t>
  </si>
  <si>
    <t>A125882850W</t>
  </si>
  <si>
    <t>A125849250X</t>
  </si>
  <si>
    <t>A125915778L</t>
  </si>
  <si>
    <t>A125882514K</t>
  </si>
  <si>
    <t>A125849306X</t>
  </si>
  <si>
    <t>A125915834V</t>
  </si>
  <si>
    <t>A125882570C</t>
  </si>
  <si>
    <t>A125849362T</t>
  </si>
  <si>
    <t>A125915890L</t>
  </si>
  <si>
    <t>A125882626C</t>
  </si>
  <si>
    <t>A125849138X</t>
  </si>
  <si>
    <t>A125915666V</t>
  </si>
  <si>
    <t>A125882402T</t>
  </si>
  <si>
    <t>A125849642K</t>
  </si>
  <si>
    <t>A125916170J</t>
  </si>
  <si>
    <t>A125882906W</t>
  </si>
  <si>
    <t>A125849418T</t>
  </si>
  <si>
    <t>A125915946L</t>
  </si>
  <si>
    <t>A125882682W</t>
  </si>
  <si>
    <t>A125849694L</t>
  </si>
  <si>
    <t>A125916222X</t>
  </si>
  <si>
    <t>A125882958X</t>
  </si>
  <si>
    <t>A125849470A</t>
  </si>
  <si>
    <t>A125915998R</t>
  </si>
  <si>
    <t>A125882734L</t>
  </si>
  <si>
    <t>A125849190J</t>
  </si>
  <si>
    <t>A125915718K</t>
  </si>
  <si>
    <t>A125882454V</t>
  </si>
  <si>
    <t>A125849526A</t>
  </si>
  <si>
    <t>A125916054X</t>
  </si>
  <si>
    <t>A125882790F</t>
  </si>
  <si>
    <t>A125849582V</t>
  </si>
  <si>
    <t>A125916110F</t>
  </si>
  <si>
    <t>A125882846F</t>
  </si>
  <si>
    <t>A125849246J</t>
  </si>
  <si>
    <t>A125915774C</t>
  </si>
  <si>
    <t>A125882510A</t>
  </si>
  <si>
    <t>A125849302R</t>
  </si>
  <si>
    <t>A125915830K</t>
  </si>
  <si>
    <t>A125882566L</t>
  </si>
  <si>
    <t>A125849358A</t>
  </si>
  <si>
    <t>A125915886W</t>
  </si>
  <si>
    <t>A125882622V</t>
  </si>
  <si>
    <t>A125849134R</t>
  </si>
  <si>
    <t>A125915662K</t>
  </si>
  <si>
    <t>A125882398L</t>
  </si>
  <si>
    <t>A125849638V</t>
  </si>
  <si>
    <t>A125916166T</t>
  </si>
  <si>
    <t>A125882902L</t>
  </si>
  <si>
    <t>A125849414J</t>
  </si>
  <si>
    <t>A125915942C</t>
  </si>
  <si>
    <t>A125882678F</t>
  </si>
  <si>
    <t>A125849722K</t>
  </si>
  <si>
    <t>A125916250J</t>
  </si>
  <si>
    <t>A125882986J</t>
  </si>
  <si>
    <t>A125849498C</t>
  </si>
  <si>
    <t>A125916026R</t>
  </si>
  <si>
    <t>A125882762W</t>
  </si>
  <si>
    <t>A125849218X</t>
  </si>
  <si>
    <t>A125915746V</t>
  </si>
  <si>
    <t>A125882482C</t>
  </si>
  <si>
    <t>A125849554K</t>
  </si>
  <si>
    <t>A125916082J</t>
  </si>
  <si>
    <t>A125882818W</t>
  </si>
  <si>
    <t>A125849610T</t>
  </si>
  <si>
    <t>A125916138J</t>
  </si>
  <si>
    <t>A125882874R</t>
  </si>
  <si>
    <t>A125849274T</t>
  </si>
  <si>
    <t>A125915802A</t>
  </si>
  <si>
    <t>A125882538C</t>
  </si>
  <si>
    <t>A125849330X</t>
  </si>
  <si>
    <t>A125915858L</t>
  </si>
  <si>
    <t>A125882594W</t>
  </si>
  <si>
    <t>A125849386K</t>
  </si>
  <si>
    <t>A125915914V</t>
  </si>
  <si>
    <t>A125882650C</t>
  </si>
  <si>
    <t>A125849162X</t>
  </si>
  <si>
    <t>A125915690V</t>
  </si>
  <si>
    <t>A125882426K</t>
  </si>
  <si>
    <t>A125849666C</t>
  </si>
  <si>
    <t>A125916194A</t>
  </si>
  <si>
    <t>A125882930W</t>
  </si>
  <si>
    <t>A125849442T</t>
  </si>
  <si>
    <t>A125915970L</t>
  </si>
  <si>
    <t>A125882706C</t>
  </si>
  <si>
    <t>A125849702A</t>
  </si>
  <si>
    <t>A125916230X</t>
  </si>
  <si>
    <t>A125882966X</t>
  </si>
  <si>
    <t>A125849478V</t>
  </si>
  <si>
    <t>A125916006F</t>
  </si>
  <si>
    <t>A125882742L</t>
  </si>
  <si>
    <t>A125849198A</t>
  </si>
  <si>
    <t>A125915726K</t>
  </si>
  <si>
    <t>A125882462V</t>
  </si>
  <si>
    <t>A125849534A</t>
  </si>
  <si>
    <t>A125916062X</t>
  </si>
  <si>
    <t>A125882798X</t>
  </si>
  <si>
    <t>A125849590V</t>
  </si>
  <si>
    <t>A125916118X</t>
  </si>
  <si>
    <t>A125882854F</t>
  </si>
  <si>
    <t>A125849254J</t>
  </si>
  <si>
    <t>A125915782C</t>
  </si>
  <si>
    <t>A125882518V</t>
  </si>
  <si>
    <t>A125849310R</t>
  </si>
  <si>
    <t>A125915838C</t>
  </si>
  <si>
    <t>A125882574L</t>
  </si>
  <si>
    <t>A125849366A</t>
  </si>
  <si>
    <t>A125915894W</t>
  </si>
  <si>
    <t>A125882630V</t>
  </si>
  <si>
    <t>A125849142R</t>
  </si>
  <si>
    <t>A125915670K</t>
  </si>
  <si>
    <t>A125882406A</t>
  </si>
  <si>
    <t>A125849646V</t>
  </si>
  <si>
    <t>A125916174T</t>
  </si>
  <si>
    <t>A125882910L</t>
  </si>
  <si>
    <t>A125849422J</t>
  </si>
  <si>
    <t>A125915950C</t>
  </si>
  <si>
    <t>A125882686F</t>
  </si>
  <si>
    <t>A125849726V</t>
  </si>
  <si>
    <t>A125916254T</t>
  </si>
  <si>
    <t>A125882990X</t>
  </si>
  <si>
    <t>A125849502J</t>
  </si>
  <si>
    <t>A125916030F</t>
  </si>
  <si>
    <t>A125882766F</t>
  </si>
  <si>
    <t>A125849222R</t>
  </si>
  <si>
    <t>A125915750K</t>
  </si>
  <si>
    <t>A125882486L</t>
  </si>
  <si>
    <t>A125849558V</t>
  </si>
  <si>
    <t>A125916086T</t>
  </si>
  <si>
    <t>A125882822L</t>
  </si>
  <si>
    <t>A125849614A</t>
  </si>
  <si>
    <t>A125916142X</t>
  </si>
  <si>
    <t>A125882878X</t>
  </si>
  <si>
    <t>A125849278A</t>
  </si>
  <si>
    <t>A125915806K</t>
  </si>
  <si>
    <t>A125882542V</t>
  </si>
  <si>
    <t>A125849334J</t>
  </si>
  <si>
    <t>A125915862C</t>
  </si>
  <si>
    <t>A125882598F</t>
  </si>
  <si>
    <t>A125849390A</t>
  </si>
  <si>
    <t>A125915918C</t>
  </si>
  <si>
    <t>A125882654L</t>
  </si>
  <si>
    <t>A125849166J</t>
  </si>
  <si>
    <t>A125915694C</t>
  </si>
  <si>
    <t>A125882430A</t>
  </si>
  <si>
    <t>A125849670V</t>
  </si>
  <si>
    <t>A125916198K</t>
  </si>
  <si>
    <t>A125882934F</t>
  </si>
  <si>
    <t>A125849446A</t>
  </si>
  <si>
    <t>A125915974W</t>
  </si>
  <si>
    <t>A125882710V</t>
  </si>
  <si>
    <t>A125849730K</t>
  </si>
  <si>
    <t>A125916258A</t>
  </si>
  <si>
    <t>A125882994J</t>
  </si>
  <si>
    <t>A125849506T</t>
  </si>
  <si>
    <t>A125916034R</t>
  </si>
  <si>
    <t>A125882770W</t>
  </si>
  <si>
    <t>A125849226X</t>
  </si>
  <si>
    <t>A125915754V</t>
  </si>
  <si>
    <t>A125882490C</t>
  </si>
  <si>
    <t>A125849562K</t>
  </si>
  <si>
    <t>A125916090J</t>
  </si>
  <si>
    <t>A125882826W</t>
  </si>
  <si>
    <t>South Australia ;  &gt;&gt; Retired ;  &gt; 6-12 months in last job ;  Persons ;</t>
  </si>
  <si>
    <t>South Australia ;  &gt;&gt; Retired ;  &gt; 6-12 months in last job ;  &gt; Males ;</t>
  </si>
  <si>
    <t>South Australia ;  &gt;&gt; Retired ;  &gt; 6-12 months in last job ;  &gt; Females ;</t>
  </si>
  <si>
    <t>South Australia ;  &gt;&gt; Retired ;  1 year or more in last job ;  Persons ;</t>
  </si>
  <si>
    <t>South Australia ;  &gt;&gt; Retired ;  1 year or more in last job ;  &gt; Males ;</t>
  </si>
  <si>
    <t>South Australia ;  &gt;&gt; Retired ;  1 year or more in last job ;  &gt; Females ;</t>
  </si>
  <si>
    <t>South Australia ;  &gt;&gt; Retired ;  &gt; 1-2 years in last job ;  Persons ;</t>
  </si>
  <si>
    <t>South Australia ;  &gt;&gt; Retired ;  &gt; 1-2 years in last job ;  &gt; Males ;</t>
  </si>
  <si>
    <t>South Australia ;  &gt;&gt; Retired ;  &gt; 1-2 years in last job ;  &gt; Females ;</t>
  </si>
  <si>
    <t>South Australia ;  &gt;&gt; Retired ;  &gt; 3-4 years in last job ;  Persons ;</t>
  </si>
  <si>
    <t>South Australia ;  &gt;&gt; Retired ;  &gt; 3-4 years in last job ;  &gt; Males ;</t>
  </si>
  <si>
    <t>South Australia ;  &gt;&gt; Retired ;  &gt; 3-4 years in last job ;  &gt; Females ;</t>
  </si>
  <si>
    <t>South Australia ;  &gt;&gt; Retired ;  &gt; 5-9 years in last job ;  Persons ;</t>
  </si>
  <si>
    <t>South Australia ;  &gt;&gt; Retired ;  &gt; 5-9 years in last job ;  &gt; Males ;</t>
  </si>
  <si>
    <t>South Australia ;  &gt;&gt; Retired ;  &gt; 5-9 years in last job ;  &gt; Females ;</t>
  </si>
  <si>
    <t>South Australia ;  &gt;&gt; Retired ;  &gt; 10-19 years in last job ;  Persons ;</t>
  </si>
  <si>
    <t>South Australia ;  &gt;&gt; Retired ;  &gt; 10-19 years in last job ;  &gt; Males ;</t>
  </si>
  <si>
    <t>South Australia ;  &gt;&gt; Retired ;  &gt; 10-19 years in last job ;  &gt; Females ;</t>
  </si>
  <si>
    <t>South Australia ;  &gt;&gt; Retired ;  &gt; 20 years or more in last job ;  Persons ;</t>
  </si>
  <si>
    <t>South Australia ;  &gt;&gt; Retired ;  &gt; 20 years or more in last job ;  &gt; Males ;</t>
  </si>
  <si>
    <t>South Australia ;  &gt;&gt; Retired ;  &gt; 20 years or more in last job ;  &gt; Females ;</t>
  </si>
  <si>
    <t>South Australia ;  &gt;&gt; Family reasons ;  Persons ;</t>
  </si>
  <si>
    <t>South Australia ;  &gt;&gt; Family reasons ;  &gt; Males ;</t>
  </si>
  <si>
    <t>South Australia ;  &gt;&gt; Family reasons ;  &gt; Females ;</t>
  </si>
  <si>
    <t>South Australia ;  &gt;&gt; Family reasons ;  Less than 1 year in last job ;  Persons ;</t>
  </si>
  <si>
    <t>South Australia ;  &gt;&gt; Family reasons ;  Less than 1 year in last job ;  &gt; Males ;</t>
  </si>
  <si>
    <t>South Australia ;  &gt;&gt; Family reasons ;  Less than 1 year in last job ;  &gt; Females ;</t>
  </si>
  <si>
    <t>South Australia ;  &gt;&gt; Family reasons ;  &gt; Less than 3 months in last job ;  Persons ;</t>
  </si>
  <si>
    <t>South Australia ;  &gt;&gt; Family reasons ;  &gt; Less than 3 months in last job ;  &gt; Males ;</t>
  </si>
  <si>
    <t>South Australia ;  &gt;&gt; Family reasons ;  &gt; Less than 3 months in last job ;  &gt; Females ;</t>
  </si>
  <si>
    <t>South Australia ;  &gt;&gt; Family reasons ;  &gt; 3-6 months in last job ;  Persons ;</t>
  </si>
  <si>
    <t>South Australia ;  &gt;&gt; Family reasons ;  &gt; 3-6 months in last job ;  &gt; Males ;</t>
  </si>
  <si>
    <t>South Australia ;  &gt;&gt; Family reasons ;  &gt; 3-6 months in last job ;  &gt; Females ;</t>
  </si>
  <si>
    <t>South Australia ;  &gt;&gt; Family reasons ;  &gt; 6-12 months in last job ;  Persons ;</t>
  </si>
  <si>
    <t>South Australia ;  &gt;&gt; Family reasons ;  &gt; 6-12 months in last job ;  &gt; Males ;</t>
  </si>
  <si>
    <t>South Australia ;  &gt;&gt; Family reasons ;  &gt; 6-12 months in last job ;  &gt; Females ;</t>
  </si>
  <si>
    <t>South Australia ;  &gt;&gt; Family reasons ;  1 year or more in last job ;  Persons ;</t>
  </si>
  <si>
    <t>South Australia ;  &gt;&gt; Family reasons ;  1 year or more in last job ;  &gt; Males ;</t>
  </si>
  <si>
    <t>South Australia ;  &gt;&gt; Family reasons ;  1 year or more in last job ;  &gt; Females ;</t>
  </si>
  <si>
    <t>South Australia ;  &gt;&gt; Family reasons ;  &gt; 1-2 years in last job ;  Persons ;</t>
  </si>
  <si>
    <t>South Australia ;  &gt;&gt; Family reasons ;  &gt; 1-2 years in last job ;  &gt; Males ;</t>
  </si>
  <si>
    <t>South Australia ;  &gt;&gt; Family reasons ;  &gt; 1-2 years in last job ;  &gt; Females ;</t>
  </si>
  <si>
    <t>South Australia ;  &gt;&gt; Family reasons ;  &gt; 3-4 years in last job ;  Persons ;</t>
  </si>
  <si>
    <t>South Australia ;  &gt;&gt; Family reasons ;  &gt; 3-4 years in last job ;  &gt; Males ;</t>
  </si>
  <si>
    <t>South Australia ;  &gt;&gt; Family reasons ;  &gt; 3-4 years in last job ;  &gt; Females ;</t>
  </si>
  <si>
    <t>South Australia ;  &gt;&gt; Family reasons ;  &gt; 5-9 years in last job ;  Persons ;</t>
  </si>
  <si>
    <t>South Australia ;  &gt;&gt; Family reasons ;  &gt; 5-9 years in last job ;  &gt; Males ;</t>
  </si>
  <si>
    <t>South Australia ;  &gt;&gt; Family reasons ;  &gt; 5-9 years in last job ;  &gt; Females ;</t>
  </si>
  <si>
    <t>South Australia ;  &gt;&gt; Family reasons ;  &gt; 10-19 years in last job ;  Persons ;</t>
  </si>
  <si>
    <t>South Australia ;  &gt;&gt; Family reasons ;  &gt; 10-19 years in last job ;  &gt; Males ;</t>
  </si>
  <si>
    <t>South Australia ;  &gt;&gt; Family reasons ;  &gt; 10-19 years in last job ;  &gt; Females ;</t>
  </si>
  <si>
    <t>South Australia ;  &gt;&gt; Family reasons ;  &gt; 20 years or more in last job ;  Persons ;</t>
  </si>
  <si>
    <t>South Australia ;  &gt;&gt; Family reasons ;  &gt; 20 years or more in last job ;  &gt; Males ;</t>
  </si>
  <si>
    <t>South Australia ;  &gt;&gt; Family reasons ;  &gt; 20 years or more in last job ;  &gt; Females ;</t>
  </si>
  <si>
    <t>South Australia ;  &gt;&gt; To start own or new business ;  Persons ;</t>
  </si>
  <si>
    <t>South Australia ;  &gt;&gt; To start own or new business ;  &gt; Males ;</t>
  </si>
  <si>
    <t>South Australia ;  &gt;&gt; To start own or new business ;  &gt; Females ;</t>
  </si>
  <si>
    <t>South Australia ;  &gt;&gt; To start own or new business ;  Less than 1 year in last job ;  Persons ;</t>
  </si>
  <si>
    <t>South Australia ;  &gt;&gt; To start own or new business ;  Less than 1 year in last job ;  &gt; Males ;</t>
  </si>
  <si>
    <t>South Australia ;  &gt;&gt; To start own or new business ;  Less than 1 year in last job ;  &gt; Females ;</t>
  </si>
  <si>
    <t>South Australia ;  &gt;&gt; To start own or new business ;  &gt; Less than 3 months in last job ;  Persons ;</t>
  </si>
  <si>
    <t>South Australia ;  &gt;&gt; To start own or new business ;  &gt; Less than 3 months in last job ;  &gt; Males ;</t>
  </si>
  <si>
    <t>South Australia ;  &gt;&gt; To start own or new business ;  &gt; Less than 3 months in last job ;  &gt; Females ;</t>
  </si>
  <si>
    <t>South Australia ;  &gt;&gt; To start own or new business ;  &gt; 3-6 months in last job ;  Persons ;</t>
  </si>
  <si>
    <t>South Australia ;  &gt;&gt; To start own or new business ;  &gt; 3-6 months in last job ;  &gt; Males ;</t>
  </si>
  <si>
    <t>South Australia ;  &gt;&gt; To start own or new business ;  &gt; 3-6 months in last job ;  &gt; Females ;</t>
  </si>
  <si>
    <t>South Australia ;  &gt;&gt; To start own or new business ;  &gt; 6-12 months in last job ;  Persons ;</t>
  </si>
  <si>
    <t>South Australia ;  &gt;&gt; To start own or new business ;  &gt; 6-12 months in last job ;  &gt; Males ;</t>
  </si>
  <si>
    <t>South Australia ;  &gt;&gt; To start own or new business ;  &gt; 6-12 months in last job ;  &gt; Females ;</t>
  </si>
  <si>
    <t>South Australia ;  &gt;&gt; To start own or new business ;  1 year or more in last job ;  Persons ;</t>
  </si>
  <si>
    <t>South Australia ;  &gt;&gt; To start own or new business ;  1 year or more in last job ;  &gt; Males ;</t>
  </si>
  <si>
    <t>South Australia ;  &gt;&gt; To start own or new business ;  1 year or more in last job ;  &gt; Females ;</t>
  </si>
  <si>
    <t>South Australia ;  &gt;&gt; To start own or new business ;  &gt; 1-2 years in last job ;  Persons ;</t>
  </si>
  <si>
    <t>South Australia ;  &gt;&gt; To start own or new business ;  &gt; 1-2 years in last job ;  &gt; Males ;</t>
  </si>
  <si>
    <t>South Australia ;  &gt;&gt; To start own or new business ;  &gt; 1-2 years in last job ;  &gt; Females ;</t>
  </si>
  <si>
    <t>South Australia ;  &gt;&gt; To start own or new business ;  &gt; 3-4 years in last job ;  Persons ;</t>
  </si>
  <si>
    <t>South Australia ;  &gt;&gt; To start own or new business ;  &gt; 3-4 years in last job ;  &gt; Males ;</t>
  </si>
  <si>
    <t>South Australia ;  &gt;&gt; To start own or new business ;  &gt; 3-4 years in last job ;  &gt; Females ;</t>
  </si>
  <si>
    <t>South Australia ;  &gt;&gt; To start own or new business ;  &gt; 5-9 years in last job ;  Persons ;</t>
  </si>
  <si>
    <t>South Australia ;  &gt;&gt; To start own or new business ;  &gt; 5-9 years in last job ;  &gt; Males ;</t>
  </si>
  <si>
    <t>South Australia ;  &gt;&gt; To start own or new business ;  &gt; 5-9 years in last job ;  &gt; Females ;</t>
  </si>
  <si>
    <t>South Australia ;  &gt;&gt; To start own or new business ;  &gt; 10-19 years in last job ;  Persons ;</t>
  </si>
  <si>
    <t>South Australia ;  &gt;&gt; To start own or new business ;  &gt; 10-19 years in last job ;  &gt; Males ;</t>
  </si>
  <si>
    <t>South Australia ;  &gt;&gt; To start own or new business ;  &gt; 10-19 years in last job ;  &gt; Females ;</t>
  </si>
  <si>
    <t>South Australia ;  &gt;&gt; To start own or new business ;  &gt; 20 years or more in last job ;  Persons ;</t>
  </si>
  <si>
    <t>South Australia ;  &gt;&gt; To start own or new business ;  &gt; 20 years or more in last job ;  &gt; Males ;</t>
  </si>
  <si>
    <t>South Australia ;  &gt;&gt; To start own or new business ;  &gt; 20 years or more in last job ;  &gt; Females ;</t>
  </si>
  <si>
    <t>South Australia ;  &gt; Left or lost job for other reasons ;  Persons ;</t>
  </si>
  <si>
    <t>South Australia ;  &gt; Left or lost job for other reasons ;  &gt; Males ;</t>
  </si>
  <si>
    <t>South Australia ;  &gt; Left or lost job for other reasons ;  &gt; Females ;</t>
  </si>
  <si>
    <t>South Australia ;  &gt; Left or lost job for other reasons ;  Less than 1 year in last job ;  Persons ;</t>
  </si>
  <si>
    <t>South Australia ;  &gt; Left or lost job for other reasons ;  Less than 1 year in last job ;  &gt; Males ;</t>
  </si>
  <si>
    <t>South Australia ;  &gt; Left or lost job for other reasons ;  Less than 1 year in last job ;  &gt; Females ;</t>
  </si>
  <si>
    <t>South Australia ;  &gt; Left or lost job for other reasons ;  &gt; Less than 3 months in last job ;  Persons ;</t>
  </si>
  <si>
    <t>South Australia ;  &gt; Left or lost job for other reasons ;  &gt; Less than 3 months in last job ;  &gt; Males ;</t>
  </si>
  <si>
    <t>South Australia ;  &gt; Left or lost job for other reasons ;  &gt; Less than 3 months in last job ;  &gt; Females ;</t>
  </si>
  <si>
    <t>South Australia ;  &gt; Left or lost job for other reasons ;  &gt; 3-6 months in last job ;  Persons ;</t>
  </si>
  <si>
    <t>South Australia ;  &gt; Left or lost job for other reasons ;  &gt; 3-6 months in last job ;  &gt; Males ;</t>
  </si>
  <si>
    <t>South Australia ;  &gt; Left or lost job for other reasons ;  &gt; 3-6 months in last job ;  &gt; Females ;</t>
  </si>
  <si>
    <t>South Australia ;  &gt; Left or lost job for other reasons ;  &gt; 6-12 months in last job ;  Persons ;</t>
  </si>
  <si>
    <t>South Australia ;  &gt; Left or lost job for other reasons ;  &gt; 6-12 months in last job ;  &gt; Males ;</t>
  </si>
  <si>
    <t>South Australia ;  &gt; Left or lost job for other reasons ;  &gt; 6-12 months in last job ;  &gt; Females ;</t>
  </si>
  <si>
    <t>South Australia ;  &gt; Left or lost job for other reasons ;  1 year or more in last job ;  Persons ;</t>
  </si>
  <si>
    <t>South Australia ;  &gt; Left or lost job for other reasons ;  1 year or more in last job ;  &gt; Males ;</t>
  </si>
  <si>
    <t>South Australia ;  &gt; Left or lost job for other reasons ;  1 year or more in last job ;  &gt; Females ;</t>
  </si>
  <si>
    <t>South Australia ;  &gt; Left or lost job for other reasons ;  &gt; 1-2 years in last job ;  Persons ;</t>
  </si>
  <si>
    <t>South Australia ;  &gt; Left or lost job for other reasons ;  &gt; 1-2 years in last job ;  &gt; Males ;</t>
  </si>
  <si>
    <t>South Australia ;  &gt; Left or lost job for other reasons ;  &gt; 1-2 years in last job ;  &gt; Females ;</t>
  </si>
  <si>
    <t>South Australia ;  &gt; Left or lost job for other reasons ;  &gt; 3-4 years in last job ;  Persons ;</t>
  </si>
  <si>
    <t>South Australia ;  &gt; Left or lost job for other reasons ;  &gt; 3-4 years in last job ;  &gt; Males ;</t>
  </si>
  <si>
    <t>South Australia ;  &gt; Left or lost job for other reasons ;  &gt; 3-4 years in last job ;  &gt; Females ;</t>
  </si>
  <si>
    <t>South Australia ;  &gt; Left or lost job for other reasons ;  &gt; 5-9 years in last job ;  Persons ;</t>
  </si>
  <si>
    <t>South Australia ;  &gt; Left or lost job for other reasons ;  &gt; 5-9 years in last job ;  &gt; Males ;</t>
  </si>
  <si>
    <t>South Australia ;  &gt; Left or lost job for other reasons ;  &gt; 5-9 years in last job ;  &gt; Females ;</t>
  </si>
  <si>
    <t>South Australia ;  &gt; Left or lost job for other reasons ;  &gt; 10-19 years in last job ;  Persons ;</t>
  </si>
  <si>
    <t>South Australia ;  &gt; Left or lost job for other reasons ;  &gt; 10-19 years in last job ;  &gt; Males ;</t>
  </si>
  <si>
    <t>South Australia ;  &gt; Left or lost job for other reasons ;  &gt; 10-19 years in last job ;  &gt; Females ;</t>
  </si>
  <si>
    <t>South Australia ;  &gt; Left or lost job for other reasons ;  &gt; 20 years or more in last job ;  Persons ;</t>
  </si>
  <si>
    <t>South Australia ;  &gt; Left or lost job for other reasons ;  &gt; 20 years or more in last job ;  &gt; Males ;</t>
  </si>
  <si>
    <t>South Australia ;  &gt; Left or lost job for other reasons ;  &gt; 20 years or more in last job ;  &gt; Females ;</t>
  </si>
  <si>
    <t>Western Australia ;  Left or lost a job last year ;  Persons ;</t>
  </si>
  <si>
    <t>Western Australia ;  Left or lost a job last year ;  &gt; Males ;</t>
  </si>
  <si>
    <t>Western Australia ;  Left or lost a job last year ;  &gt; Females ;</t>
  </si>
  <si>
    <t>Western Australia ;  Left or lost a job last year ;  Less than 1 year in last job ;  Persons ;</t>
  </si>
  <si>
    <t>Western Australia ;  Left or lost a job last year ;  Less than 1 year in last job ;  &gt; Males ;</t>
  </si>
  <si>
    <t>Western Australia ;  Left or lost a job last year ;  Less than 1 year in last job ;  &gt; Females ;</t>
  </si>
  <si>
    <t>Western Australia ;  Left or lost a job last year ;  &gt; Less than 3 months in last job ;  Persons ;</t>
  </si>
  <si>
    <t>Western Australia ;  Left or lost a job last year ;  &gt; Less than 3 months in last job ;  &gt; Males ;</t>
  </si>
  <si>
    <t>Western Australia ;  Left or lost a job last year ;  &gt; Less than 3 months in last job ;  &gt; Females ;</t>
  </si>
  <si>
    <t>Western Australia ;  Left or lost a job last year ;  &gt; 3-6 months in last job ;  Persons ;</t>
  </si>
  <si>
    <t>Western Australia ;  Left or lost a job last year ;  &gt; 3-6 months in last job ;  &gt; Males ;</t>
  </si>
  <si>
    <t>Western Australia ;  Left or lost a job last year ;  &gt; 3-6 months in last job ;  &gt; Females ;</t>
  </si>
  <si>
    <t>Western Australia ;  Left or lost a job last year ;  &gt; 6-12 months in last job ;  Persons ;</t>
  </si>
  <si>
    <t>Western Australia ;  Left or lost a job last year ;  &gt; 6-12 months in last job ;  &gt; Males ;</t>
  </si>
  <si>
    <t>Western Australia ;  Left or lost a job last year ;  &gt; 6-12 months in last job ;  &gt; Females ;</t>
  </si>
  <si>
    <t>Western Australia ;  Left or lost a job last year ;  1 year or more in last job ;  Persons ;</t>
  </si>
  <si>
    <t>Western Australia ;  Left or lost a job last year ;  1 year or more in last job ;  &gt; Males ;</t>
  </si>
  <si>
    <t>Western Australia ;  Left or lost a job last year ;  1 year or more in last job ;  &gt; Females ;</t>
  </si>
  <si>
    <t>Western Australia ;  Left or lost a job last year ;  &gt; 1-2 years in last job ;  Persons ;</t>
  </si>
  <si>
    <t>Western Australia ;  Left or lost a job last year ;  &gt; 1-2 years in last job ;  &gt; Males ;</t>
  </si>
  <si>
    <t>Western Australia ;  Left or lost a job last year ;  &gt; 1-2 years in last job ;  &gt; Females ;</t>
  </si>
  <si>
    <t>Western Australia ;  Left or lost a job last year ;  &gt; 3-4 years in last job ;  Persons ;</t>
  </si>
  <si>
    <t>Western Australia ;  Left or lost a job last year ;  &gt; 3-4 years in last job ;  &gt; Males ;</t>
  </si>
  <si>
    <t>Western Australia ;  Left or lost a job last year ;  &gt; 3-4 years in last job ;  &gt; Females ;</t>
  </si>
  <si>
    <t>Western Australia ;  Left or lost a job last year ;  &gt; 5-9 years in last job ;  Persons ;</t>
  </si>
  <si>
    <t>Western Australia ;  Left or lost a job last year ;  &gt; 5-9 years in last job ;  &gt; Males ;</t>
  </si>
  <si>
    <t>Western Australia ;  Left or lost a job last year ;  &gt; 5-9 years in last job ;  &gt; Females ;</t>
  </si>
  <si>
    <t>Western Australia ;  Left or lost a job last year ;  &gt; 10-19 years in last job ;  Persons ;</t>
  </si>
  <si>
    <t>Western Australia ;  Left or lost a job last year ;  &gt; 10-19 years in last job ;  &gt; Males ;</t>
  </si>
  <si>
    <t>Western Australia ;  Left or lost a job last year ;  &gt; 10-19 years in last job ;  &gt; Females ;</t>
  </si>
  <si>
    <t>Western Australia ;  Left or lost a job last year ;  &gt; 20 years or more in last job ;  Persons ;</t>
  </si>
  <si>
    <t>Western Australia ;  Left or lost a job last year ;  &gt; 20 years or more in last job ;  &gt; Males ;</t>
  </si>
  <si>
    <t>Western Australia ;  Left or lost a job last year ;  &gt; 20 years or more in last job ;  &gt; Females ;</t>
  </si>
  <si>
    <t>Western Australia ;  &gt; Involuntary reasons (lost job) ;  Persons ;</t>
  </si>
  <si>
    <t>Western Australia ;  &gt; Involuntary reasons (lost job) ;  &gt; Males ;</t>
  </si>
  <si>
    <t>Western Australia ;  &gt; Involuntary reasons (lost job) ;  &gt; Females ;</t>
  </si>
  <si>
    <t>Western Australia ;  &gt; Involuntary reasons (lost job) ;  Less than 1 year in last job ;  Persons ;</t>
  </si>
  <si>
    <t>Western Australia ;  &gt; Involuntary reasons (lost job) ;  Less than 1 year in last job ;  &gt; Males ;</t>
  </si>
  <si>
    <t>Western Australia ;  &gt; Involuntary reasons (lost job) ;  Less than 1 year in last job ;  &gt; Females ;</t>
  </si>
  <si>
    <t>Western Australia ;  &gt; Involuntary reasons (lost job) ;  &gt; Less than 3 months in last job ;  Persons ;</t>
  </si>
  <si>
    <t>Western Australia ;  &gt; Involuntary reasons (lost job) ;  &gt; Less than 3 months in last job ;  &gt; Males ;</t>
  </si>
  <si>
    <t>Western Australia ;  &gt; Involuntary reasons (lost job) ;  &gt; Less than 3 months in last job ;  &gt; Females ;</t>
  </si>
  <si>
    <t>Western Australia ;  &gt; Involuntary reasons (lost job) ;  &gt; 3-6 months in last job ;  Persons ;</t>
  </si>
  <si>
    <t>Western Australia ;  &gt; Involuntary reasons (lost job) ;  &gt; 3-6 months in last job ;  &gt; Males ;</t>
  </si>
  <si>
    <t>Western Australia ;  &gt; Involuntary reasons (lost job) ;  &gt; 3-6 months in last job ;  &gt; Females ;</t>
  </si>
  <si>
    <t>Western Australia ;  &gt; Involuntary reasons (lost job) ;  &gt; 6-12 months in last job ;  Persons ;</t>
  </si>
  <si>
    <t>Western Australia ;  &gt; Involuntary reasons (lost job) ;  &gt; 6-12 months in last job ;  &gt; Males ;</t>
  </si>
  <si>
    <t>Western Australia ;  &gt; Involuntary reasons (lost job) ;  &gt; 6-12 months in last job ;  &gt; Females ;</t>
  </si>
  <si>
    <t>Western Australia ;  &gt; Involuntary reasons (lost job) ;  1 year or more in last job ;  Persons ;</t>
  </si>
  <si>
    <t>Western Australia ;  &gt; Involuntary reasons (lost job) ;  1 year or more in last job ;  &gt; Males ;</t>
  </si>
  <si>
    <t>Western Australia ;  &gt; Involuntary reasons (lost job) ;  1 year or more in last job ;  &gt; Females ;</t>
  </si>
  <si>
    <t>Western Australia ;  &gt; Involuntary reasons (lost job) ;  &gt; 1-2 years in last job ;  Persons ;</t>
  </si>
  <si>
    <t>Western Australia ;  &gt; Involuntary reasons (lost job) ;  &gt; 1-2 years in last job ;  &gt; Males ;</t>
  </si>
  <si>
    <t>Western Australia ;  &gt; Involuntary reasons (lost job) ;  &gt; 1-2 years in last job ;  &gt; Females ;</t>
  </si>
  <si>
    <t>Western Australia ;  &gt; Involuntary reasons (lost job) ;  &gt; 3-4 years in last job ;  Persons ;</t>
  </si>
  <si>
    <t>Western Australia ;  &gt; Involuntary reasons (lost job) ;  &gt; 3-4 years in last job ;  &gt; Males ;</t>
  </si>
  <si>
    <t>Western Australia ;  &gt; Involuntary reasons (lost job) ;  &gt; 3-4 years in last job ;  &gt; Females ;</t>
  </si>
  <si>
    <t>Western Australia ;  &gt; Involuntary reasons (lost job) ;  &gt; 5-9 years in last job ;  Persons ;</t>
  </si>
  <si>
    <t>Western Australia ;  &gt; Involuntary reasons (lost job) ;  &gt; 5-9 years in last job ;  &gt; Males ;</t>
  </si>
  <si>
    <t>Western Australia ;  &gt; Involuntary reasons (lost job) ;  &gt; 5-9 years in last job ;  &gt; Females ;</t>
  </si>
  <si>
    <t>Western Australia ;  &gt; Involuntary reasons (lost job) ;  &gt; 10-19 years in last job ;  Persons ;</t>
  </si>
  <si>
    <t>Western Australia ;  &gt; Involuntary reasons (lost job) ;  &gt; 10-19 years in last job ;  &gt; Males ;</t>
  </si>
  <si>
    <t>Western Australia ;  &gt; Involuntary reasons (lost job) ;  &gt; 10-19 years in last job ;  &gt; Females ;</t>
  </si>
  <si>
    <t>Western Australia ;  &gt; Involuntary reasons (lost job) ;  &gt; 20 years or more in last job ;  Persons ;</t>
  </si>
  <si>
    <t>Western Australia ;  &gt; Involuntary reasons (lost job) ;  &gt; 20 years or more in last job ;  &gt; Males ;</t>
  </si>
  <si>
    <t>Western Australia ;  &gt; Involuntary reasons (lost job) ;  &gt; 20 years or more in last job ;  &gt; Females ;</t>
  </si>
  <si>
    <t>Western Australia ;  &gt;&gt; Retrenched ;  Persons ;</t>
  </si>
  <si>
    <t>Western Australia ;  &gt;&gt; Retrenched ;  &gt; Males ;</t>
  </si>
  <si>
    <t>Western Australia ;  &gt;&gt; Retrenched ;  &gt; Females ;</t>
  </si>
  <si>
    <t>Western Australia ;  &gt;&gt; Retrenched ;  Less than 1 year in last job ;  Persons ;</t>
  </si>
  <si>
    <t>Western Australia ;  &gt;&gt; Retrenched ;  Less than 1 year in last job ;  &gt; Males ;</t>
  </si>
  <si>
    <t>Western Australia ;  &gt;&gt; Retrenched ;  Less than 1 year in last job ;  &gt; Females ;</t>
  </si>
  <si>
    <t>Western Australia ;  &gt;&gt; Retrenched ;  &gt; Less than 3 months in last job ;  Persons ;</t>
  </si>
  <si>
    <t>Western Australia ;  &gt;&gt; Retrenched ;  &gt; Less than 3 months in last job ;  &gt; Males ;</t>
  </si>
  <si>
    <t>Western Australia ;  &gt;&gt; Retrenched ;  &gt; Less than 3 months in last job ;  &gt; Females ;</t>
  </si>
  <si>
    <t>Western Australia ;  &gt;&gt; Retrenched ;  &gt; 3-6 months in last job ;  Persons ;</t>
  </si>
  <si>
    <t>Western Australia ;  &gt;&gt; Retrenched ;  &gt; 3-6 months in last job ;  &gt; Males ;</t>
  </si>
  <si>
    <t>Western Australia ;  &gt;&gt; Retrenched ;  &gt; 3-6 months in last job ;  &gt; Females ;</t>
  </si>
  <si>
    <t>Western Australia ;  &gt;&gt; Retrenched ;  &gt; 6-12 months in last job ;  Persons ;</t>
  </si>
  <si>
    <t>Western Australia ;  &gt;&gt; Retrenched ;  &gt; 6-12 months in last job ;  &gt; Males ;</t>
  </si>
  <si>
    <t>Western Australia ;  &gt;&gt; Retrenched ;  &gt; 6-12 months in last job ;  &gt; Females ;</t>
  </si>
  <si>
    <t>Western Australia ;  &gt;&gt; Retrenched ;  1 year or more in last job ;  Persons ;</t>
  </si>
  <si>
    <t>Western Australia ;  &gt;&gt; Retrenched ;  1 year or more in last job ;  &gt; Males ;</t>
  </si>
  <si>
    <t>Western Australia ;  &gt;&gt; Retrenched ;  1 year or more in last job ;  &gt; Females ;</t>
  </si>
  <si>
    <t>Western Australia ;  &gt;&gt; Retrenched ;  &gt; 1-2 years in last job ;  Persons ;</t>
  </si>
  <si>
    <t>Western Australia ;  &gt;&gt; Retrenched ;  &gt; 1-2 years in last job ;  &gt; Males ;</t>
  </si>
  <si>
    <t>Western Australia ;  &gt;&gt; Retrenched ;  &gt; 1-2 years in last job ;  &gt; Females ;</t>
  </si>
  <si>
    <t>Western Australia ;  &gt;&gt; Retrenched ;  &gt; 3-4 years in last job ;  Persons ;</t>
  </si>
  <si>
    <t>Western Australia ;  &gt;&gt; Retrenched ;  &gt; 3-4 years in last job ;  &gt; Males ;</t>
  </si>
  <si>
    <t>Western Australia ;  &gt;&gt; Retrenched ;  &gt; 3-4 years in last job ;  &gt; Females ;</t>
  </si>
  <si>
    <t>Western Australia ;  &gt;&gt; Retrenched ;  &gt; 5-9 years in last job ;  Persons ;</t>
  </si>
  <si>
    <t>Western Australia ;  &gt;&gt; Retrenched ;  &gt; 5-9 years in last job ;  &gt; Males ;</t>
  </si>
  <si>
    <t>Western Australia ;  &gt;&gt; Retrenched ;  &gt; 5-9 years in last job ;  &gt; Females ;</t>
  </si>
  <si>
    <t>Western Australia ;  &gt;&gt; Retrenched ;  &gt; 10-19 years in last job ;  Persons ;</t>
  </si>
  <si>
    <t>Western Australia ;  &gt;&gt; Retrenched ;  &gt; 10-19 years in last job ;  &gt; Males ;</t>
  </si>
  <si>
    <t>Western Australia ;  &gt;&gt; Retrenched ;  &gt; 10-19 years in last job ;  &gt; Females ;</t>
  </si>
  <si>
    <t>Western Australia ;  &gt;&gt; Retrenched ;  &gt; 20 years or more in last job ;  Persons ;</t>
  </si>
  <si>
    <t>Western Australia ;  &gt;&gt; Retrenched ;  &gt; 20 years or more in last job ;  &gt; Males ;</t>
  </si>
  <si>
    <t>Western Australia ;  &gt;&gt; Retrenched ;  &gt; 20 years or more in last job ;  &gt; Females ;</t>
  </si>
  <si>
    <t>Western Australia ;  &gt;&gt; Dismissed ;  Persons ;</t>
  </si>
  <si>
    <t>Western Australia ;  &gt;&gt; Dismissed ;  &gt; Males ;</t>
  </si>
  <si>
    <t>Western Australia ;  &gt;&gt; Dismissed ;  &gt; Females ;</t>
  </si>
  <si>
    <t>Western Australia ;  &gt;&gt; Dismissed ;  Less than 1 year in last job ;  Persons ;</t>
  </si>
  <si>
    <t>Western Australia ;  &gt;&gt; Dismissed ;  Less than 1 year in last job ;  &gt; Males ;</t>
  </si>
  <si>
    <t>Western Australia ;  &gt;&gt; Dismissed ;  Less than 1 year in last job ;  &gt; Females ;</t>
  </si>
  <si>
    <t>Western Australia ;  &gt;&gt; Dismissed ;  &gt; Less than 3 months in last job ;  Persons ;</t>
  </si>
  <si>
    <t>Western Australia ;  &gt;&gt; Dismissed ;  &gt; Less than 3 months in last job ;  &gt; Males ;</t>
  </si>
  <si>
    <t>Western Australia ;  &gt;&gt; Dismissed ;  &gt; Less than 3 months in last job ;  &gt; Females ;</t>
  </si>
  <si>
    <t>Western Australia ;  &gt;&gt; Dismissed ;  &gt; 3-6 months in last job ;  Persons ;</t>
  </si>
  <si>
    <t>Western Australia ;  &gt;&gt; Dismissed ;  &gt; 3-6 months in last job ;  &gt; Males ;</t>
  </si>
  <si>
    <t>Western Australia ;  &gt;&gt; Dismissed ;  &gt; 3-6 months in last job ;  &gt; Females ;</t>
  </si>
  <si>
    <t>Western Australia ;  &gt;&gt; Dismissed ;  &gt; 6-12 months in last job ;  Persons ;</t>
  </si>
  <si>
    <t>Western Australia ;  &gt;&gt; Dismissed ;  &gt; 6-12 months in last job ;  &gt; Males ;</t>
  </si>
  <si>
    <t>Western Australia ;  &gt;&gt; Dismissed ;  &gt; 6-12 months in last job ;  &gt; Females ;</t>
  </si>
  <si>
    <t>Western Australia ;  &gt;&gt; Dismissed ;  1 year or more in last job ;  Persons ;</t>
  </si>
  <si>
    <t>Western Australia ;  &gt;&gt; Dismissed ;  1 year or more in last job ;  &gt; Males ;</t>
  </si>
  <si>
    <t>Western Australia ;  &gt;&gt; Dismissed ;  1 year or more in last job ;  &gt; Females ;</t>
  </si>
  <si>
    <t>Western Australia ;  &gt;&gt; Dismissed ;  &gt; 1-2 years in last job ;  Persons ;</t>
  </si>
  <si>
    <t>Western Australia ;  &gt;&gt; Dismissed ;  &gt; 1-2 years in last job ;  &gt; Males ;</t>
  </si>
  <si>
    <t>Western Australia ;  &gt;&gt; Dismissed ;  &gt; 1-2 years in last job ;  &gt; Females ;</t>
  </si>
  <si>
    <t>Western Australia ;  &gt;&gt; Dismissed ;  &gt; 3-4 years in last job ;  Persons ;</t>
  </si>
  <si>
    <t>Western Australia ;  &gt;&gt; Dismissed ;  &gt; 3-4 years in last job ;  &gt; Males ;</t>
  </si>
  <si>
    <t>Western Australia ;  &gt;&gt; Dismissed ;  &gt; 3-4 years in last job ;  &gt; Females ;</t>
  </si>
  <si>
    <t>Western Australia ;  &gt;&gt; Dismissed ;  &gt; 5-9 years in last job ;  Persons ;</t>
  </si>
  <si>
    <t>Western Australia ;  &gt;&gt; Dismissed ;  &gt; 5-9 years in last job ;  &gt; Males ;</t>
  </si>
  <si>
    <t>Western Australia ;  &gt;&gt; Dismissed ;  &gt; 5-9 years in last job ;  &gt; Females ;</t>
  </si>
  <si>
    <t>Western Australia ;  &gt;&gt; Dismissed ;  &gt; 10-19 years in last job ;  Persons ;</t>
  </si>
  <si>
    <t>Western Australia ;  &gt;&gt; Dismissed ;  &gt; 10-19 years in last job ;  &gt; Males ;</t>
  </si>
  <si>
    <t>Western Australia ;  &gt;&gt; Dismissed ;  &gt; 10-19 years in last job ;  &gt; Females ;</t>
  </si>
  <si>
    <t>Western Australia ;  &gt;&gt; Dismissed ;  &gt; 20 years or more in last job ;  Persons ;</t>
  </si>
  <si>
    <t>A125849618K</t>
  </si>
  <si>
    <t>A125916146J</t>
  </si>
  <si>
    <t>A125882882R</t>
  </si>
  <si>
    <t>A125849282T</t>
  </si>
  <si>
    <t>A125915810A</t>
  </si>
  <si>
    <t>A125882546C</t>
  </si>
  <si>
    <t>A125849338T</t>
  </si>
  <si>
    <t>A125915866L</t>
  </si>
  <si>
    <t>A125882602K</t>
  </si>
  <si>
    <t>A125849394K</t>
  </si>
  <si>
    <t>A125915922V</t>
  </si>
  <si>
    <t>A125882658W</t>
  </si>
  <si>
    <t>A125849170X</t>
  </si>
  <si>
    <t>A125915698L</t>
  </si>
  <si>
    <t>A125882434K</t>
  </si>
  <si>
    <t>A125849674C</t>
  </si>
  <si>
    <t>A125916202R</t>
  </si>
  <si>
    <t>A125882938R</t>
  </si>
  <si>
    <t>A125849450T</t>
  </si>
  <si>
    <t>A125915978F</t>
  </si>
  <si>
    <t>A125882714C</t>
  </si>
  <si>
    <t>A125849706K</t>
  </si>
  <si>
    <t>A125916234J</t>
  </si>
  <si>
    <t>A125882970R</t>
  </si>
  <si>
    <t>A125849482K</t>
  </si>
  <si>
    <t>A125916010W</t>
  </si>
  <si>
    <t>A125882746W</t>
  </si>
  <si>
    <t>A125849202F</t>
  </si>
  <si>
    <t>A125915730A</t>
  </si>
  <si>
    <t>A125882466C</t>
  </si>
  <si>
    <t>A125849538K</t>
  </si>
  <si>
    <t>A125916066J</t>
  </si>
  <si>
    <t>A125882802C</t>
  </si>
  <si>
    <t>A125849594C</t>
  </si>
  <si>
    <t>A125916122R</t>
  </si>
  <si>
    <t>A125882858R</t>
  </si>
  <si>
    <t>A125849258T</t>
  </si>
  <si>
    <t>A125915786L</t>
  </si>
  <si>
    <t>A125882522K</t>
  </si>
  <si>
    <t>A125849314X</t>
  </si>
  <si>
    <t>A125915842V</t>
  </si>
  <si>
    <t>A125882578W</t>
  </si>
  <si>
    <t>A125849370T</t>
  </si>
  <si>
    <t>A125915898F</t>
  </si>
  <si>
    <t>A125882634C</t>
  </si>
  <si>
    <t>A125849146X</t>
  </si>
  <si>
    <t>A125915674V</t>
  </si>
  <si>
    <t>A125882410T</t>
  </si>
  <si>
    <t>A125849650K</t>
  </si>
  <si>
    <t>A125916178A</t>
  </si>
  <si>
    <t>A125882914W</t>
  </si>
  <si>
    <t>A125849426T</t>
  </si>
  <si>
    <t>A125915954L</t>
  </si>
  <si>
    <t>A125882690W</t>
  </si>
  <si>
    <t>A125849710A</t>
  </si>
  <si>
    <t>A125916238T</t>
  </si>
  <si>
    <t>A125882974X</t>
  </si>
  <si>
    <t>A125849486V</t>
  </si>
  <si>
    <t>A125916014F</t>
  </si>
  <si>
    <t>A125882750L</t>
  </si>
  <si>
    <t>A125849206R</t>
  </si>
  <si>
    <t>A125915734K</t>
  </si>
  <si>
    <t>A125882470V</t>
  </si>
  <si>
    <t>A125849542A</t>
  </si>
  <si>
    <t>A125916070X</t>
  </si>
  <si>
    <t>A125882806L</t>
  </si>
  <si>
    <t>A125849598L</t>
  </si>
  <si>
    <t>A125916126X</t>
  </si>
  <si>
    <t>A125882862F</t>
  </si>
  <si>
    <t>A125849262J</t>
  </si>
  <si>
    <t>A125915790C</t>
  </si>
  <si>
    <t>A125882526V</t>
  </si>
  <si>
    <t>A125849318J</t>
  </si>
  <si>
    <t>A125915846C</t>
  </si>
  <si>
    <t>A125882582L</t>
  </si>
  <si>
    <t>A125849374A</t>
  </si>
  <si>
    <t>A125915902K</t>
  </si>
  <si>
    <t>A125882638L</t>
  </si>
  <si>
    <t>A125849150R</t>
  </si>
  <si>
    <t>A125915678C</t>
  </si>
  <si>
    <t>A125882414A</t>
  </si>
  <si>
    <t>A125849654V</t>
  </si>
  <si>
    <t>A125916182T</t>
  </si>
  <si>
    <t>A125882918F</t>
  </si>
  <si>
    <t>A125849430J</t>
  </si>
  <si>
    <t>A125915958W</t>
  </si>
  <si>
    <t>A125882694F</t>
  </si>
  <si>
    <t>A125849714K</t>
  </si>
  <si>
    <t>A125916242J</t>
  </si>
  <si>
    <t>A125882978J</t>
  </si>
  <si>
    <t>A125849490K</t>
  </si>
  <si>
    <t>A125916018R</t>
  </si>
  <si>
    <t>A125882754W</t>
  </si>
  <si>
    <t>A125849210F</t>
  </si>
  <si>
    <t>A125915738V</t>
  </si>
  <si>
    <t>A125882474C</t>
  </si>
  <si>
    <t>A125849546K</t>
  </si>
  <si>
    <t>A125916074J</t>
  </si>
  <si>
    <t>A125882810C</t>
  </si>
  <si>
    <t>A125849602T</t>
  </si>
  <si>
    <t>A125916130R</t>
  </si>
  <si>
    <t>A125882866R</t>
  </si>
  <si>
    <t>A125849266T</t>
  </si>
  <si>
    <t>A125915794L</t>
  </si>
  <si>
    <t>A125882530K</t>
  </si>
  <si>
    <t>A125849322X</t>
  </si>
  <si>
    <t>A125915850V</t>
  </si>
  <si>
    <t>A125882586W</t>
  </si>
  <si>
    <t>A125849378K</t>
  </si>
  <si>
    <t>A125915906V</t>
  </si>
  <si>
    <t>A125882642C</t>
  </si>
  <si>
    <t>A125849154X</t>
  </si>
  <si>
    <t>A125915682V</t>
  </si>
  <si>
    <t>A125882418K</t>
  </si>
  <si>
    <t>A125849658C</t>
  </si>
  <si>
    <t>A125916186A</t>
  </si>
  <si>
    <t>A125882922W</t>
  </si>
  <si>
    <t>A125849434T</t>
  </si>
  <si>
    <t>A125915962L</t>
  </si>
  <si>
    <t>A125882698R</t>
  </si>
  <si>
    <t>A125846610L</t>
  </si>
  <si>
    <t>A125913138C</t>
  </si>
  <si>
    <t>A125879874F</t>
  </si>
  <si>
    <t>A125846386F</t>
  </si>
  <si>
    <t>A125912914R</t>
  </si>
  <si>
    <t>A125879650V</t>
  </si>
  <si>
    <t>A125846106A</t>
  </si>
  <si>
    <t>A125912634W</t>
  </si>
  <si>
    <t>A125879370A</t>
  </si>
  <si>
    <t>A125846442L</t>
  </si>
  <si>
    <t>A125912970J</t>
  </si>
  <si>
    <t>A125879706V</t>
  </si>
  <si>
    <t>A125846498X</t>
  </si>
  <si>
    <t>A125913026K</t>
  </si>
  <si>
    <t>A125879762L</t>
  </si>
  <si>
    <t>A125846162V</t>
  </si>
  <si>
    <t>A125912690R</t>
  </si>
  <si>
    <t>A125879426A</t>
  </si>
  <si>
    <t>A125846218V</t>
  </si>
  <si>
    <t>A125912746R</t>
  </si>
  <si>
    <t>A125879482V</t>
  </si>
  <si>
    <t>A125846274L</t>
  </si>
  <si>
    <t>A125912802W</t>
  </si>
  <si>
    <t>A125879538V</t>
  </si>
  <si>
    <t>A125846050A</t>
  </si>
  <si>
    <t>A125912578R</t>
  </si>
  <si>
    <t>A125879314J</t>
  </si>
  <si>
    <t>A125846554F</t>
  </si>
  <si>
    <t>A125913082C</t>
  </si>
  <si>
    <t>A125879818L</t>
  </si>
  <si>
    <t>A125846330V</t>
  </si>
  <si>
    <t>A125912858J</t>
  </si>
  <si>
    <t>A125879594L</t>
  </si>
  <si>
    <t>A125846606W</t>
  </si>
  <si>
    <t>A125913134V</t>
  </si>
  <si>
    <t>A125879870W</t>
  </si>
  <si>
    <t>A125846382W</t>
  </si>
  <si>
    <t>A125912910F</t>
  </si>
  <si>
    <t>A125879646C</t>
  </si>
  <si>
    <t>A125846102T</t>
  </si>
  <si>
    <t>A125912630L</t>
  </si>
  <si>
    <t>A125879366K</t>
  </si>
  <si>
    <t>A125846438W</t>
  </si>
  <si>
    <t>A125912966T</t>
  </si>
  <si>
    <t>A125879702K</t>
  </si>
  <si>
    <t>A125846494R</t>
  </si>
  <si>
    <t>A125913022A</t>
  </si>
  <si>
    <t>A125879758W</t>
  </si>
  <si>
    <t>A125846158C</t>
  </si>
  <si>
    <t>A125912686X</t>
  </si>
  <si>
    <t>A125879422T</t>
  </si>
  <si>
    <t>A125846214K</t>
  </si>
  <si>
    <t>A125912742F</t>
  </si>
  <si>
    <t>A125879478C</t>
  </si>
  <si>
    <t>A125846270C</t>
  </si>
  <si>
    <t>A125912798T</t>
  </si>
  <si>
    <t>A125879534K</t>
  </si>
  <si>
    <t>A125846046K</t>
  </si>
  <si>
    <t>A125912574F</t>
  </si>
  <si>
    <t>A125879310X</t>
  </si>
  <si>
    <t>A125846550W</t>
  </si>
  <si>
    <t>A125913078L</t>
  </si>
  <si>
    <t>A125879814C</t>
  </si>
  <si>
    <t>A125846326C</t>
  </si>
  <si>
    <t>A125912854X</t>
  </si>
  <si>
    <t>A125879590C</t>
  </si>
  <si>
    <t>A125846654R</t>
  </si>
  <si>
    <t>A125913182L</t>
  </si>
  <si>
    <t>A125879918W</t>
  </si>
  <si>
    <t>A125846430C</t>
  </si>
  <si>
    <t>A125912958T</t>
  </si>
  <si>
    <t>A125879694W</t>
  </si>
  <si>
    <t>A125846150K</t>
  </si>
  <si>
    <t>A125912678X</t>
  </si>
  <si>
    <t>A125879414T</t>
  </si>
  <si>
    <t>A125846486R</t>
  </si>
  <si>
    <t>A125913014A</t>
  </si>
  <si>
    <t>A125879750C</t>
  </si>
  <si>
    <t>A125846542W</t>
  </si>
  <si>
    <t>A125913070V</t>
  </si>
  <si>
    <t>A125879806C</t>
  </si>
  <si>
    <t>A125846206K</t>
  </si>
  <si>
    <t>A125912734F</t>
  </si>
  <si>
    <t>A125879470K</t>
  </si>
  <si>
    <t>A125846262C</t>
  </si>
  <si>
    <t>A125912790X</t>
  </si>
  <si>
    <t>A125879526K</t>
  </si>
  <si>
    <t>A125846318C</t>
  </si>
  <si>
    <t>A125912846X</t>
  </si>
  <si>
    <t>A125879582C</t>
  </si>
  <si>
    <t>A125846094C</t>
  </si>
  <si>
    <t>A125912622L</t>
  </si>
  <si>
    <t>A125879358K</t>
  </si>
  <si>
    <t>A125846598J</t>
  </si>
  <si>
    <t>A125913126V</t>
  </si>
  <si>
    <t>A125879862W</t>
  </si>
  <si>
    <t>A125846374W</t>
  </si>
  <si>
    <t>A125912902F</t>
  </si>
  <si>
    <t>A125879638C</t>
  </si>
  <si>
    <t>A125846638R</t>
  </si>
  <si>
    <t>A125913166L</t>
  </si>
  <si>
    <t>A125879902C</t>
  </si>
  <si>
    <t>A125846414C</t>
  </si>
  <si>
    <t>A125912942X</t>
  </si>
  <si>
    <t>A125879678W</t>
  </si>
  <si>
    <t>A125846134K</t>
  </si>
  <si>
    <t>A125912662F</t>
  </si>
  <si>
    <t>A125879398C</t>
  </si>
  <si>
    <t>A125846470W</t>
  </si>
  <si>
    <t>A125912998K</t>
  </si>
  <si>
    <t>A125879734C</t>
  </si>
  <si>
    <t>A125846526W</t>
  </si>
  <si>
    <t>A125913054V</t>
  </si>
  <si>
    <t>A125879790W</t>
  </si>
  <si>
    <t>A125846190C</t>
  </si>
  <si>
    <t>A125912718F</t>
  </si>
  <si>
    <t>A125879454K</t>
  </si>
  <si>
    <t>A125846246C</t>
  </si>
  <si>
    <t>A125912774X</t>
  </si>
  <si>
    <t>A125879510T</t>
  </si>
  <si>
    <t>A125846302K</t>
  </si>
  <si>
    <t>A125912830F</t>
  </si>
  <si>
    <t>A125879566C</t>
  </si>
  <si>
    <t>A125846078C</t>
  </si>
  <si>
    <t>A125912606L</t>
  </si>
  <si>
    <t>A125879342T</t>
  </si>
  <si>
    <t>A125846582R</t>
  </si>
  <si>
    <t>A125913110A</t>
  </si>
  <si>
    <t>A125879846W</t>
  </si>
  <si>
    <t>A125846358W</t>
  </si>
  <si>
    <t>Western Australia ;  &gt;&gt; Dismissed ;  &gt; 20 years or more in last job ;  &gt; Males ;</t>
  </si>
  <si>
    <t>Western Australia ;  &gt;&gt; Dismissed ;  &gt; 20 years or more in last job ;  &gt; Females ;</t>
  </si>
  <si>
    <t>Western Australia ;  &gt;&gt; Job ended, was temporary or seasonal ;  Persons ;</t>
  </si>
  <si>
    <t>Western Australia ;  &gt;&gt; Job ended, was temporary or seasonal ;  &gt; Males ;</t>
  </si>
  <si>
    <t>Western Australia ;  &gt;&gt; Job ended, was temporary or seasonal ;  &gt; Females ;</t>
  </si>
  <si>
    <t>Western Australia ;  &gt;&gt; Job ended, was temporary or seasonal ;  Less than 1 year in last job ;  Persons ;</t>
  </si>
  <si>
    <t>Western Australia ;  &gt;&gt; Job ended, was temporary or seasonal ;  Less than 1 year in last job ;  &gt; Males ;</t>
  </si>
  <si>
    <t>Western Australia ;  &gt;&gt; Job ended, was temporary or seasonal ;  Less than 1 year in last job ;  &gt; Females ;</t>
  </si>
  <si>
    <t>Western Australia ;  &gt;&gt; Job ended, was temporary or seasonal ;  &gt; Less than 3 months in last job ;  Persons ;</t>
  </si>
  <si>
    <t>Western Australia ;  &gt;&gt; Job ended, was temporary or seasonal ;  &gt; Less than 3 months in last job ;  &gt; Males ;</t>
  </si>
  <si>
    <t>Western Australia ;  &gt;&gt; Job ended, was temporary or seasonal ;  &gt; Less than 3 months in last job ;  &gt; Females ;</t>
  </si>
  <si>
    <t>Western Australia ;  &gt;&gt; Job ended, was temporary or seasonal ;  &gt; 3-6 months in last job ;  Persons ;</t>
  </si>
  <si>
    <t>Western Australia ;  &gt;&gt; Job ended, was temporary or seasonal ;  &gt; 3-6 months in last job ;  &gt; Males ;</t>
  </si>
  <si>
    <t>Western Australia ;  &gt;&gt; Job ended, was temporary or seasonal ;  &gt; 3-6 months in last job ;  &gt; Females ;</t>
  </si>
  <si>
    <t>Western Australia ;  &gt;&gt; Job ended, was temporary or seasonal ;  &gt; 6-12 months in last job ;  Persons ;</t>
  </si>
  <si>
    <t>Western Australia ;  &gt;&gt; Job ended, was temporary or seasonal ;  &gt; 6-12 months in last job ;  &gt; Males ;</t>
  </si>
  <si>
    <t>Western Australia ;  &gt;&gt; Job ended, was temporary or seasonal ;  &gt; 6-12 months in last job ;  &gt; Females ;</t>
  </si>
  <si>
    <t>Western Australia ;  &gt;&gt; Job ended, was temporary or seasonal ;  1 year or more in last job ;  Persons ;</t>
  </si>
  <si>
    <t>Western Australia ;  &gt;&gt; Job ended, was temporary or seasonal ;  1 year or more in last job ;  &gt; Males ;</t>
  </si>
  <si>
    <t>Western Australia ;  &gt;&gt; Job ended, was temporary or seasonal ;  1 year or more in last job ;  &gt; Females ;</t>
  </si>
  <si>
    <t>Western Australia ;  &gt;&gt; Job ended, was temporary or seasonal ;  &gt; 1-2 years in last job ;  Persons ;</t>
  </si>
  <si>
    <t>Western Australia ;  &gt;&gt; Job ended, was temporary or seasonal ;  &gt; 1-2 years in last job ;  &gt; Males ;</t>
  </si>
  <si>
    <t>Western Australia ;  &gt;&gt; Job ended, was temporary or seasonal ;  &gt; 1-2 years in last job ;  &gt; Females ;</t>
  </si>
  <si>
    <t>Western Australia ;  &gt;&gt; Job ended, was temporary or seasonal ;  &gt; 3-4 years in last job ;  Persons ;</t>
  </si>
  <si>
    <t>Western Australia ;  &gt;&gt; Job ended, was temporary or seasonal ;  &gt; 3-4 years in last job ;  &gt; Males ;</t>
  </si>
  <si>
    <t>Western Australia ;  &gt;&gt; Job ended, was temporary or seasonal ;  &gt; 3-4 years in last job ;  &gt; Females ;</t>
  </si>
  <si>
    <t>Western Australia ;  &gt;&gt; Job ended, was temporary or seasonal ;  &gt; 5-9 years in last job ;  Persons ;</t>
  </si>
  <si>
    <t>Western Australia ;  &gt;&gt; Job ended, was temporary or seasonal ;  &gt; 5-9 years in last job ;  &gt; Males ;</t>
  </si>
  <si>
    <t>Western Australia ;  &gt;&gt; Job ended, was temporary or seasonal ;  &gt; 5-9 years in last job ;  &gt; Females ;</t>
  </si>
  <si>
    <t>Western Australia ;  &gt;&gt; Job ended, was temporary or seasonal ;  &gt; 10-19 years in last job ;  Persons ;</t>
  </si>
  <si>
    <t>Western Australia ;  &gt;&gt; Job ended, was temporary or seasonal ;  &gt; 10-19 years in last job ;  &gt; Males ;</t>
  </si>
  <si>
    <t>Western Australia ;  &gt;&gt; Job ended, was temporary or seasonal ;  &gt; 10-19 years in last job ;  &gt; Females ;</t>
  </si>
  <si>
    <t>Western Australia ;  &gt;&gt; Job ended, was temporary or seasonal ;  &gt; 20 years or more in last job ;  Persons ;</t>
  </si>
  <si>
    <t>Western Australia ;  &gt;&gt; Job ended, was temporary or seasonal ;  &gt; 20 years or more in last job ;  &gt; Males ;</t>
  </si>
  <si>
    <t>Western Australia ;  &gt;&gt; Job ended, was temporary or seasonal ;  &gt; 20 years or more in last job ;  &gt; Females ;</t>
  </si>
  <si>
    <t>Western Australia ;  &gt;&gt; Own ill health or injury ;  Persons ;</t>
  </si>
  <si>
    <t>Western Australia ;  &gt;&gt; Own ill health or injury ;  &gt; Males ;</t>
  </si>
  <si>
    <t>Western Australia ;  &gt;&gt; Own ill health or injury ;  &gt; Females ;</t>
  </si>
  <si>
    <t>Western Australia ;  &gt;&gt; Own ill health or injury ;  Less than 1 year in last job ;  Persons ;</t>
  </si>
  <si>
    <t>Western Australia ;  &gt;&gt; Own ill health or injury ;  Less than 1 year in last job ;  &gt; Males ;</t>
  </si>
  <si>
    <t>Western Australia ;  &gt;&gt; Own ill health or injury ;  Less than 1 year in last job ;  &gt; Females ;</t>
  </si>
  <si>
    <t>Western Australia ;  &gt;&gt; Own ill health or injury ;  &gt; Less than 3 months in last job ;  Persons ;</t>
  </si>
  <si>
    <t>Western Australia ;  &gt;&gt; Own ill health or injury ;  &gt; Less than 3 months in last job ;  &gt; Males ;</t>
  </si>
  <si>
    <t>Western Australia ;  &gt;&gt; Own ill health or injury ;  &gt; Less than 3 months in last job ;  &gt; Females ;</t>
  </si>
  <si>
    <t>Western Australia ;  &gt;&gt; Own ill health or injury ;  &gt; 3-6 months in last job ;  Persons ;</t>
  </si>
  <si>
    <t>Western Australia ;  &gt;&gt; Own ill health or injury ;  &gt; 3-6 months in last job ;  &gt; Males ;</t>
  </si>
  <si>
    <t>Western Australia ;  &gt;&gt; Own ill health or injury ;  &gt; 3-6 months in last job ;  &gt; Females ;</t>
  </si>
  <si>
    <t>Western Australia ;  &gt;&gt; Own ill health or injury ;  &gt; 6-12 months in last job ;  Persons ;</t>
  </si>
  <si>
    <t>Western Australia ;  &gt;&gt; Own ill health or injury ;  &gt; 6-12 months in last job ;  &gt; Males ;</t>
  </si>
  <si>
    <t>Western Australia ;  &gt;&gt; Own ill health or injury ;  &gt; 6-12 months in last job ;  &gt; Females ;</t>
  </si>
  <si>
    <t>Western Australia ;  &gt;&gt; Own ill health or injury ;  1 year or more in last job ;  Persons ;</t>
  </si>
  <si>
    <t>Western Australia ;  &gt;&gt; Own ill health or injury ;  1 year or more in last job ;  &gt; Males ;</t>
  </si>
  <si>
    <t>Western Australia ;  &gt;&gt; Own ill health or injury ;  1 year or more in last job ;  &gt; Females ;</t>
  </si>
  <si>
    <t>Western Australia ;  &gt;&gt; Own ill health or injury ;  &gt; 1-2 years in last job ;  Persons ;</t>
  </si>
  <si>
    <t>Western Australia ;  &gt;&gt; Own ill health or injury ;  &gt; 1-2 years in last job ;  &gt; Males ;</t>
  </si>
  <si>
    <t>Western Australia ;  &gt;&gt; Own ill health or injury ;  &gt; 1-2 years in last job ;  &gt; Females ;</t>
  </si>
  <si>
    <t>Western Australia ;  &gt;&gt; Own ill health or injury ;  &gt; 3-4 years in last job ;  Persons ;</t>
  </si>
  <si>
    <t>Western Australia ;  &gt;&gt; Own ill health or injury ;  &gt; 3-4 years in last job ;  &gt; Males ;</t>
  </si>
  <si>
    <t>Western Australia ;  &gt;&gt; Own ill health or injury ;  &gt; 3-4 years in last job ;  &gt; Females ;</t>
  </si>
  <si>
    <t>Western Australia ;  &gt;&gt; Own ill health or injury ;  &gt; 5-9 years in last job ;  Persons ;</t>
  </si>
  <si>
    <t>Western Australia ;  &gt;&gt; Own ill health or injury ;  &gt; 5-9 years in last job ;  &gt; Males ;</t>
  </si>
  <si>
    <t>Western Australia ;  &gt;&gt; Own ill health or injury ;  &gt; 5-9 years in last job ;  &gt; Females ;</t>
  </si>
  <si>
    <t>Western Australia ;  &gt;&gt; Own ill health or injury ;  &gt; 10-19 years in last job ;  Persons ;</t>
  </si>
  <si>
    <t>Western Australia ;  &gt;&gt; Own ill health or injury ;  &gt; 10-19 years in last job ;  &gt; Males ;</t>
  </si>
  <si>
    <t>Western Australia ;  &gt;&gt; Own ill health or injury ;  &gt; 10-19 years in last job ;  &gt; Females ;</t>
  </si>
  <si>
    <t>Western Australia ;  &gt;&gt; Own ill health or injury ;  &gt; 20 years or more in last job ;  Persons ;</t>
  </si>
  <si>
    <t>Western Australia ;  &gt;&gt; Own ill health or injury ;  &gt; 20 years or more in last job ;  &gt; Males ;</t>
  </si>
  <si>
    <t>Western Australia ;  &gt;&gt; Own ill health or injury ;  &gt; 20 years or more in last job ;  &gt; Females ;</t>
  </si>
  <si>
    <t>Western Australia ;  &gt; Voluntary reasons (left job) ;  Persons ;</t>
  </si>
  <si>
    <t>Western Australia ;  &gt; Voluntary reasons (left job) ;  &gt; Males ;</t>
  </si>
  <si>
    <t>Western Australia ;  &gt; Voluntary reasons (left job) ;  &gt; Females ;</t>
  </si>
  <si>
    <t>Western Australia ;  &gt; Voluntary reasons (left job) ;  Less than 1 year in last job ;  Persons ;</t>
  </si>
  <si>
    <t>Western Australia ;  &gt; Voluntary reasons (left job) ;  Less than 1 year in last job ;  &gt; Males ;</t>
  </si>
  <si>
    <t>Western Australia ;  &gt; Voluntary reasons (left job) ;  Less than 1 year in last job ;  &gt; Females ;</t>
  </si>
  <si>
    <t>Western Australia ;  &gt; Voluntary reasons (left job) ;  &gt; Less than 3 months in last job ;  Persons ;</t>
  </si>
  <si>
    <t>Western Australia ;  &gt; Voluntary reasons (left job) ;  &gt; Less than 3 months in last job ;  &gt; Males ;</t>
  </si>
  <si>
    <t>Western Australia ;  &gt; Voluntary reasons (left job) ;  &gt; Less than 3 months in last job ;  &gt; Females ;</t>
  </si>
  <si>
    <t>Western Australia ;  &gt; Voluntary reasons (left job) ;  &gt; 3-6 months in last job ;  Persons ;</t>
  </si>
  <si>
    <t>Western Australia ;  &gt; Voluntary reasons (left job) ;  &gt; 3-6 months in last job ;  &gt; Males ;</t>
  </si>
  <si>
    <t>Western Australia ;  &gt; Voluntary reasons (left job) ;  &gt; 3-6 months in last job ;  &gt; Females ;</t>
  </si>
  <si>
    <t>Western Australia ;  &gt; Voluntary reasons (left job) ;  &gt; 6-12 months in last job ;  Persons ;</t>
  </si>
  <si>
    <t>Western Australia ;  &gt; Voluntary reasons (left job) ;  &gt; 6-12 months in last job ;  &gt; Males ;</t>
  </si>
  <si>
    <t>Western Australia ;  &gt; Voluntary reasons (left job) ;  &gt; 6-12 months in last job ;  &gt; Females ;</t>
  </si>
  <si>
    <t>Western Australia ;  &gt; Voluntary reasons (left job) ;  1 year or more in last job ;  Persons ;</t>
  </si>
  <si>
    <t>Western Australia ;  &gt; Voluntary reasons (left job) ;  1 year or more in last job ;  &gt; Males ;</t>
  </si>
  <si>
    <t>Western Australia ;  &gt; Voluntary reasons (left job) ;  1 year or more in last job ;  &gt; Females ;</t>
  </si>
  <si>
    <t>Western Australia ;  &gt; Voluntary reasons (left job) ;  &gt; 1-2 years in last job ;  Persons ;</t>
  </si>
  <si>
    <t>Western Australia ;  &gt; Voluntary reasons (left job) ;  &gt; 1-2 years in last job ;  &gt; Males ;</t>
  </si>
  <si>
    <t>Western Australia ;  &gt; Voluntary reasons (left job) ;  &gt; 1-2 years in last job ;  &gt; Females ;</t>
  </si>
  <si>
    <t>Western Australia ;  &gt; Voluntary reasons (left job) ;  &gt; 3-4 years in last job ;  Persons ;</t>
  </si>
  <si>
    <t>Western Australia ;  &gt; Voluntary reasons (left job) ;  &gt; 3-4 years in last job ;  &gt; Males ;</t>
  </si>
  <si>
    <t>Western Australia ;  &gt; Voluntary reasons (left job) ;  &gt; 3-4 years in last job ;  &gt; Females ;</t>
  </si>
  <si>
    <t>Western Australia ;  &gt; Voluntary reasons (left job) ;  &gt; 5-9 years in last job ;  Persons ;</t>
  </si>
  <si>
    <t>Western Australia ;  &gt; Voluntary reasons (left job) ;  &gt; 5-9 years in last job ;  &gt; Males ;</t>
  </si>
  <si>
    <t>Western Australia ;  &gt; Voluntary reasons (left job) ;  &gt; 5-9 years in last job ;  &gt; Females ;</t>
  </si>
  <si>
    <t>Western Australia ;  &gt; Voluntary reasons (left job) ;  &gt; 10-19 years in last job ;  Persons ;</t>
  </si>
  <si>
    <t>Western Australia ;  &gt; Voluntary reasons (left job) ;  &gt; 10-19 years in last job ;  &gt; Males ;</t>
  </si>
  <si>
    <t>Western Australia ;  &gt; Voluntary reasons (left job) ;  &gt; 10-19 years in last job ;  &gt; Females ;</t>
  </si>
  <si>
    <t>Western Australia ;  &gt; Voluntary reasons (left job) ;  &gt; 20 years or more in last job ;  Persons ;</t>
  </si>
  <si>
    <t>Western Australia ;  &gt; Voluntary reasons (left job) ;  &gt; 20 years or more in last job ;  &gt; Males ;</t>
  </si>
  <si>
    <t>Western Australia ;  &gt; Voluntary reasons (left job) ;  &gt; 20 years or more in last job ;  &gt; Females ;</t>
  </si>
  <si>
    <t>Western Australia ;  &gt;&gt; Poor work arrangements, pay or hours ;  Persons ;</t>
  </si>
  <si>
    <t>Western Australia ;  &gt;&gt; Poor work arrangements, pay or hours ;  &gt; Males ;</t>
  </si>
  <si>
    <t>Western Australia ;  &gt;&gt; Poor work arrangements, pay or hours ;  &gt; Females ;</t>
  </si>
  <si>
    <t>Western Australia ;  &gt;&gt; Poor work arrangements, pay or hours ;  Less than 1 year in last job ;  Persons ;</t>
  </si>
  <si>
    <t>Western Australia ;  &gt;&gt; Poor work arrangements, pay or hours ;  Less than 1 year in last job ;  &gt; Males ;</t>
  </si>
  <si>
    <t>Western Australia ;  &gt;&gt; Poor work arrangements, pay or hours ;  Less than 1 year in last job ;  &gt; Females ;</t>
  </si>
  <si>
    <t>Western Australia ;  &gt;&gt; Poor work arrangements, pay or hours ;  &gt; Less than 3 months in last job ;  Persons ;</t>
  </si>
  <si>
    <t>Western Australia ;  &gt;&gt; Poor work arrangements, pay or hours ;  &gt; Less than 3 months in last job ;  &gt; Males ;</t>
  </si>
  <si>
    <t>Western Australia ;  &gt;&gt; Poor work arrangements, pay or hours ;  &gt; Less than 3 months in last job ;  &gt; Females ;</t>
  </si>
  <si>
    <t>Western Australia ;  &gt;&gt; Poor work arrangements, pay or hours ;  &gt; 3-6 months in last job ;  Persons ;</t>
  </si>
  <si>
    <t>Western Australia ;  &gt;&gt; Poor work arrangements, pay or hours ;  &gt; 3-6 months in last job ;  &gt; Males ;</t>
  </si>
  <si>
    <t>Western Australia ;  &gt;&gt; Poor work arrangements, pay or hours ;  &gt; 3-6 months in last job ;  &gt; Females ;</t>
  </si>
  <si>
    <t>Western Australia ;  &gt;&gt; Poor work arrangements, pay or hours ;  &gt; 6-12 months in last job ;  Persons ;</t>
  </si>
  <si>
    <t>Western Australia ;  &gt;&gt; Poor work arrangements, pay or hours ;  &gt; 6-12 months in last job ;  &gt; Males ;</t>
  </si>
  <si>
    <t>Western Australia ;  &gt;&gt; Poor work arrangements, pay or hours ;  &gt; 6-12 months in last job ;  &gt; Females ;</t>
  </si>
  <si>
    <t>Western Australia ;  &gt;&gt; Poor work arrangements, pay or hours ;  1 year or more in last job ;  Persons ;</t>
  </si>
  <si>
    <t>Western Australia ;  &gt;&gt; Poor work arrangements, pay or hours ;  1 year or more in last job ;  &gt; Males ;</t>
  </si>
  <si>
    <t>Western Australia ;  &gt;&gt; Poor work arrangements, pay or hours ;  1 year or more in last job ;  &gt; Females ;</t>
  </si>
  <si>
    <t>Western Australia ;  &gt;&gt; Poor work arrangements, pay or hours ;  &gt; 1-2 years in last job ;  Persons ;</t>
  </si>
  <si>
    <t>Western Australia ;  &gt;&gt; Poor work arrangements, pay or hours ;  &gt; 1-2 years in last job ;  &gt; Males ;</t>
  </si>
  <si>
    <t>Western Australia ;  &gt;&gt; Poor work arrangements, pay or hours ;  &gt; 1-2 years in last job ;  &gt; Females ;</t>
  </si>
  <si>
    <t>Western Australia ;  &gt;&gt; Poor work arrangements, pay or hours ;  &gt; 3-4 years in last job ;  Persons ;</t>
  </si>
  <si>
    <t>Western Australia ;  &gt;&gt; Poor work arrangements, pay or hours ;  &gt; 3-4 years in last job ;  &gt; Males ;</t>
  </si>
  <si>
    <t>Western Australia ;  &gt;&gt; Poor work arrangements, pay or hours ;  &gt; 3-4 years in last job ;  &gt; Females ;</t>
  </si>
  <si>
    <t>Western Australia ;  &gt;&gt; Poor work arrangements, pay or hours ;  &gt; 5-9 years in last job ;  Persons ;</t>
  </si>
  <si>
    <t>Western Australia ;  &gt;&gt; Poor work arrangements, pay or hours ;  &gt; 5-9 years in last job ;  &gt; Males ;</t>
  </si>
  <si>
    <t>Western Australia ;  &gt;&gt; Poor work arrangements, pay or hours ;  &gt; 5-9 years in last job ;  &gt; Females ;</t>
  </si>
  <si>
    <t>Western Australia ;  &gt;&gt; Poor work arrangements, pay or hours ;  &gt; 10-19 years in last job ;  Persons ;</t>
  </si>
  <si>
    <t>Western Australia ;  &gt;&gt; Poor work arrangements, pay or hours ;  &gt; 10-19 years in last job ;  &gt; Males ;</t>
  </si>
  <si>
    <t>Western Australia ;  &gt;&gt; Poor work arrangements, pay or hours ;  &gt; 10-19 years in last job ;  &gt; Females ;</t>
  </si>
  <si>
    <t>Western Australia ;  &gt;&gt; Poor work arrangements, pay or hours ;  &gt; 20 years or more in last job ;  Persons ;</t>
  </si>
  <si>
    <t>Western Australia ;  &gt;&gt; Poor work arrangements, pay or hours ;  &gt; 20 years or more in last job ;  &gt; Males ;</t>
  </si>
  <si>
    <t>Western Australia ;  &gt;&gt; Poor work arrangements, pay or hours ;  &gt; 20 years or more in last job ;  &gt; Females ;</t>
  </si>
  <si>
    <t>Western Australia ;  &gt;&gt; Holiday job, returned to studies ;  Persons ;</t>
  </si>
  <si>
    <t>Western Australia ;  &gt;&gt; Holiday job, returned to studies ;  &gt; Males ;</t>
  </si>
  <si>
    <t>Western Australia ;  &gt;&gt; Holiday job, returned to studies ;  &gt; Females ;</t>
  </si>
  <si>
    <t>Western Australia ;  &gt;&gt; Holiday job, returned to studies ;  Less than 1 year in last job ;  Persons ;</t>
  </si>
  <si>
    <t>Western Australia ;  &gt;&gt; Holiday job, returned to studies ;  Less than 1 year in last job ;  &gt; Males ;</t>
  </si>
  <si>
    <t>Western Australia ;  &gt;&gt; Holiday job, returned to studies ;  Less than 1 year in last job ;  &gt; Females ;</t>
  </si>
  <si>
    <t>Western Australia ;  &gt;&gt; Holiday job, returned to studies ;  &gt; Less than 3 months in last job ;  Persons ;</t>
  </si>
  <si>
    <t>Western Australia ;  &gt;&gt; Holiday job, returned to studies ;  &gt; Less than 3 months in last job ;  &gt; Males ;</t>
  </si>
  <si>
    <t>Western Australia ;  &gt;&gt; Holiday job, returned to studies ;  &gt; Less than 3 months in last job ;  &gt; Females ;</t>
  </si>
  <si>
    <t>Western Australia ;  &gt;&gt; Holiday job, returned to studies ;  &gt; 3-6 months in last job ;  Persons ;</t>
  </si>
  <si>
    <t>Western Australia ;  &gt;&gt; Holiday job, returned to studies ;  &gt; 3-6 months in last job ;  &gt; Males ;</t>
  </si>
  <si>
    <t>Western Australia ;  &gt;&gt; Holiday job, returned to studies ;  &gt; 3-6 months in last job ;  &gt; Females ;</t>
  </si>
  <si>
    <t>Western Australia ;  &gt;&gt; Holiday job, returned to studies ;  &gt; 6-12 months in last job ;  Persons ;</t>
  </si>
  <si>
    <t>Western Australia ;  &gt;&gt; Holiday job, returned to studies ;  &gt; 6-12 months in last job ;  &gt; Males ;</t>
  </si>
  <si>
    <t>Western Australia ;  &gt;&gt; Holiday job, returned to studies ;  &gt; 6-12 months in last job ;  &gt; Females ;</t>
  </si>
  <si>
    <t>Western Australia ;  &gt;&gt; Holiday job, returned to studies ;  1 year or more in last job ;  Persons ;</t>
  </si>
  <si>
    <t>Western Australia ;  &gt;&gt; Holiday job, returned to studies ;  1 year or more in last job ;  &gt; Males ;</t>
  </si>
  <si>
    <t>Western Australia ;  &gt;&gt; Holiday job, returned to studies ;  1 year or more in last job ;  &gt; Females ;</t>
  </si>
  <si>
    <t>Western Australia ;  &gt;&gt; Holiday job, returned to studies ;  &gt; 1-2 years in last job ;  Persons ;</t>
  </si>
  <si>
    <t>Western Australia ;  &gt;&gt; Holiday job, returned to studies ;  &gt; 1-2 years in last job ;  &gt; Males ;</t>
  </si>
  <si>
    <t>Western Australia ;  &gt;&gt; Holiday job, returned to studies ;  &gt; 1-2 years in last job ;  &gt; Females ;</t>
  </si>
  <si>
    <t>Western Australia ;  &gt;&gt; Holiday job, returned to studies ;  &gt; 3-4 years in last job ;  Persons ;</t>
  </si>
  <si>
    <t>Western Australia ;  &gt;&gt; Holiday job, returned to studies ;  &gt; 3-4 years in last job ;  &gt; Males ;</t>
  </si>
  <si>
    <t>Western Australia ;  &gt;&gt; Holiday job, returned to studies ;  &gt; 3-4 years in last job ;  &gt; Females ;</t>
  </si>
  <si>
    <t>Western Australia ;  &gt;&gt; Holiday job, returned to studies ;  &gt; 5-9 years in last job ;  Persons ;</t>
  </si>
  <si>
    <t>Western Australia ;  &gt;&gt; Holiday job, returned to studies ;  &gt; 5-9 years in last job ;  &gt; Males ;</t>
  </si>
  <si>
    <t>Western Australia ;  &gt;&gt; Holiday job, returned to studies ;  &gt; 5-9 years in last job ;  &gt; Females ;</t>
  </si>
  <si>
    <t>Western Australia ;  &gt;&gt; Holiday job, returned to studies ;  &gt; 10-19 years in last job ;  Persons ;</t>
  </si>
  <si>
    <t>Western Australia ;  &gt;&gt; Holiday job, returned to studies ;  &gt; 10-19 years in last job ;  &gt; Males ;</t>
  </si>
  <si>
    <t>Western Australia ;  &gt;&gt; Holiday job, returned to studies ;  &gt; 10-19 years in last job ;  &gt; Females ;</t>
  </si>
  <si>
    <t>Western Australia ;  &gt;&gt; Holiday job, returned to studies ;  &gt; 20 years or more in last job ;  Persons ;</t>
  </si>
  <si>
    <t>Western Australia ;  &gt;&gt; Holiday job, returned to studies ;  &gt; 20 years or more in last job ;  &gt; Males ;</t>
  </si>
  <si>
    <t>Western Australia ;  &gt;&gt; Holiday job, returned to studies ;  &gt; 20 years or more in last job ;  &gt; Females ;</t>
  </si>
  <si>
    <t>Western Australia ;  &gt;&gt; To get a better job or just wanted a change ;  Persons ;</t>
  </si>
  <si>
    <t>Western Australia ;  &gt;&gt; To get a better job or just wanted a change ;  &gt; Males ;</t>
  </si>
  <si>
    <t>Western Australia ;  &gt;&gt; To get a better job or just wanted a change ;  &gt; Females ;</t>
  </si>
  <si>
    <t>Western Australia ;  &gt;&gt; To get a better job or just wanted a change ;  Less than 1 year in last job ;  Persons ;</t>
  </si>
  <si>
    <t>Western Australia ;  &gt;&gt; To get a better job or just wanted a change ;  Less than 1 year in last job ;  &gt; Males ;</t>
  </si>
  <si>
    <t>Western Australia ;  &gt;&gt; To get a better job or just wanted a change ;  Less than 1 year in last job ;  &gt; Females ;</t>
  </si>
  <si>
    <t>Western Australia ;  &gt;&gt; To get a better job or just wanted a change ;  &gt; Less than 3 months in last job ;  Persons ;</t>
  </si>
  <si>
    <t>Western Australia ;  &gt;&gt; To get a better job or just wanted a change ;  &gt; Less than 3 months in last job ;  &gt; Males ;</t>
  </si>
  <si>
    <t>Western Australia ;  &gt;&gt; To get a better job or just wanted a change ;  &gt; Less than 3 months in last job ;  &gt; Females ;</t>
  </si>
  <si>
    <t>Western Australia ;  &gt;&gt; To get a better job or just wanted a change ;  &gt; 3-6 months in last job ;  Persons ;</t>
  </si>
  <si>
    <t>Western Australia ;  &gt;&gt; To get a better job or just wanted a change ;  &gt; 3-6 months in last job ;  &gt; Males ;</t>
  </si>
  <si>
    <t>Western Australia ;  &gt;&gt; To get a better job or just wanted a change ;  &gt; 3-6 months in last job ;  &gt; Females ;</t>
  </si>
  <si>
    <t>Western Australia ;  &gt;&gt; To get a better job or just wanted a change ;  &gt; 6-12 months in last job ;  Persons ;</t>
  </si>
  <si>
    <t>Western Australia ;  &gt;&gt; To get a better job or just wanted a change ;  &gt; 6-12 months in last job ;  &gt; Males ;</t>
  </si>
  <si>
    <t>Western Australia ;  &gt;&gt; To get a better job or just wanted a change ;  &gt; 6-12 months in last job ;  &gt; Females ;</t>
  </si>
  <si>
    <t>Western Australia ;  &gt;&gt; To get a better job or just wanted a change ;  1 year or more in last job ;  Persons ;</t>
  </si>
  <si>
    <t>Western Australia ;  &gt;&gt; To get a better job or just wanted a change ;  1 year or more in last job ;  &gt; Males ;</t>
  </si>
  <si>
    <t>Western Australia ;  &gt;&gt; To get a better job or just wanted a change ;  1 year or more in last job ;  &gt; Females ;</t>
  </si>
  <si>
    <t>Western Australia ;  &gt;&gt; To get a better job or just wanted a change ;  &gt; 1-2 years in last job ;  Persons ;</t>
  </si>
  <si>
    <t>Western Australia ;  &gt;&gt; To get a better job or just wanted a change ;  &gt; 1-2 years in last job ;  &gt; Males ;</t>
  </si>
  <si>
    <t>Western Australia ;  &gt;&gt; To get a better job or just wanted a change ;  &gt; 1-2 years in last job ;  &gt; Females ;</t>
  </si>
  <si>
    <t>Western Australia ;  &gt;&gt; To get a better job or just wanted a change ;  &gt; 3-4 years in last job ;  Persons ;</t>
  </si>
  <si>
    <t>Western Australia ;  &gt;&gt; To get a better job or just wanted a change ;  &gt; 3-4 years in last job ;  &gt; Males ;</t>
  </si>
  <si>
    <t>Western Australia ;  &gt;&gt; To get a better job or just wanted a change ;  &gt; 3-4 years in last job ;  &gt; Females ;</t>
  </si>
  <si>
    <t>Western Australia ;  &gt;&gt; To get a better job or just wanted a change ;  &gt; 5-9 years in last job ;  Persons ;</t>
  </si>
  <si>
    <t>Western Australia ;  &gt;&gt; To get a better job or just wanted a change ;  &gt; 5-9 years in last job ;  &gt; Males ;</t>
  </si>
  <si>
    <t>Western Australia ;  &gt;&gt; To get a better job or just wanted a change ;  &gt; 5-9 years in last job ;  &gt; Females ;</t>
  </si>
  <si>
    <t>Western Australia ;  &gt;&gt; To get a better job or just wanted a change ;  &gt; 10-19 years in last job ;  Persons ;</t>
  </si>
  <si>
    <t>Western Australia ;  &gt;&gt; To get a better job or just wanted a change ;  &gt; 10-19 years in last job ;  &gt; Males ;</t>
  </si>
  <si>
    <t>Western Australia ;  &gt;&gt; To get a better job or just wanted a change ;  &gt; 10-19 years in last job ;  &gt; Females ;</t>
  </si>
  <si>
    <t>Western Australia ;  &gt;&gt; To get a better job or just wanted a change ;  &gt; 20 years or more in last job ;  Persons ;</t>
  </si>
  <si>
    <t>Western Australia ;  &gt;&gt; To get a better job or just wanted a change ;  &gt; 20 years or more in last job ;  &gt; Males ;</t>
  </si>
  <si>
    <t>Western Australia ;  &gt;&gt; To get a better job or just wanted a change ;  &gt; 20 years or more in last job ;  &gt; Females ;</t>
  </si>
  <si>
    <t>Western Australia ;  &gt;&gt; Retired ;  Persons ;</t>
  </si>
  <si>
    <t>Western Australia ;  &gt;&gt; Retired ;  &gt; Males ;</t>
  </si>
  <si>
    <t>Western Australia ;  &gt;&gt; Retired ;  &gt; Females ;</t>
  </si>
  <si>
    <t>Western Australia ;  &gt;&gt; Retired ;  Less than 1 year in last job ;  Persons ;</t>
  </si>
  <si>
    <t>Western Australia ;  &gt;&gt; Retired ;  Less than 1 year in last job ;  &gt; Males ;</t>
  </si>
  <si>
    <t>Western Australia ;  &gt;&gt; Retired ;  Less than 1 year in last job ;  &gt; Females ;</t>
  </si>
  <si>
    <t>Western Australia ;  &gt;&gt; Retired ;  &gt; Less than 3 months in last job ;  Persons ;</t>
  </si>
  <si>
    <t>Western Australia ;  &gt;&gt; Retired ;  &gt; Less than 3 months in last job ;  &gt; Males ;</t>
  </si>
  <si>
    <t>Western Australia ;  &gt;&gt; Retired ;  &gt; Less than 3 months in last job ;  &gt; Females ;</t>
  </si>
  <si>
    <t>Western Australia ;  &gt;&gt; Retired ;  &gt; 3-6 months in last job ;  Persons ;</t>
  </si>
  <si>
    <t>Western Australia ;  &gt;&gt; Retired ;  &gt; 3-6 months in last job ;  &gt; Males ;</t>
  </si>
  <si>
    <t>Western Australia ;  &gt;&gt; Retired ;  &gt; 3-6 months in last job ;  &gt; Females ;</t>
  </si>
  <si>
    <t>Western Australia ;  &gt;&gt; Retired ;  &gt; 6-12 months in last job ;  Persons ;</t>
  </si>
  <si>
    <t>Western Australia ;  &gt;&gt; Retired ;  &gt; 6-12 months in last job ;  &gt; Males ;</t>
  </si>
  <si>
    <t>Western Australia ;  &gt;&gt; Retired ;  &gt; 6-12 months in last job ;  &gt; Females ;</t>
  </si>
  <si>
    <t>Western Australia ;  &gt;&gt; Retired ;  1 year or more in last job ;  Persons ;</t>
  </si>
  <si>
    <t>Western Australia ;  &gt;&gt; Retired ;  1 year or more in last job ;  &gt; Males ;</t>
  </si>
  <si>
    <t>Western Australia ;  &gt;&gt; Retired ;  1 year or more in last job ;  &gt; Females ;</t>
  </si>
  <si>
    <t>Western Australia ;  &gt;&gt; Retired ;  &gt; 1-2 years in last job ;  Persons ;</t>
  </si>
  <si>
    <t>Western Australia ;  &gt;&gt; Retired ;  &gt; 1-2 years in last job ;  &gt; Males ;</t>
  </si>
  <si>
    <t>Western Australia ;  &gt;&gt; Retired ;  &gt; 1-2 years in last job ;  &gt; Females ;</t>
  </si>
  <si>
    <t>Western Australia ;  &gt;&gt; Retired ;  &gt; 3-4 years in last job ;  Persons ;</t>
  </si>
  <si>
    <t>Western Australia ;  &gt;&gt; Retired ;  &gt; 3-4 years in last job ;  &gt; Males ;</t>
  </si>
  <si>
    <t>Western Australia ;  &gt;&gt; Retired ;  &gt; 3-4 years in last job ;  &gt; Females ;</t>
  </si>
  <si>
    <t>Western Australia ;  &gt;&gt; Retired ;  &gt; 5-9 years in last job ;  Persons ;</t>
  </si>
  <si>
    <t>Western Australia ;  &gt;&gt; Retired ;  &gt; 5-9 years in last job ;  &gt; Males ;</t>
  </si>
  <si>
    <t>Western Australia ;  &gt;&gt; Retired ;  &gt; 5-9 years in last job ;  &gt; Females ;</t>
  </si>
  <si>
    <t>Western Australia ;  &gt;&gt; Retired ;  &gt; 10-19 years in last job ;  Persons ;</t>
  </si>
  <si>
    <t>Western Australia ;  &gt;&gt; Retired ;  &gt; 10-19 years in last job ;  &gt; Males ;</t>
  </si>
  <si>
    <t>Western Australia ;  &gt;&gt; Retired ;  &gt; 10-19 years in last job ;  &gt; Females ;</t>
  </si>
  <si>
    <t>Western Australia ;  &gt;&gt; Retired ;  &gt; 20 years or more in last job ;  Persons ;</t>
  </si>
  <si>
    <t>Western Australia ;  &gt;&gt; Retired ;  &gt; 20 years or more in last job ;  &gt; Males ;</t>
  </si>
  <si>
    <t>Western Australia ;  &gt;&gt; Retired ;  &gt; 20 years or more in last job ;  &gt; Females ;</t>
  </si>
  <si>
    <t>Western Australia ;  &gt;&gt; Family reasons ;  Persons ;</t>
  </si>
  <si>
    <t>Western Australia ;  &gt;&gt; Family reasons ;  &gt; Males ;</t>
  </si>
  <si>
    <t>Western Australia ;  &gt;&gt; Family reasons ;  &gt; Females ;</t>
  </si>
  <si>
    <t>Western Australia ;  &gt;&gt; Family reasons ;  Less than 1 year in last job ;  Persons ;</t>
  </si>
  <si>
    <t>Western Australia ;  &gt;&gt; Family reasons ;  Less than 1 year in last job ;  &gt; Males ;</t>
  </si>
  <si>
    <t>Western Australia ;  &gt;&gt; Family reasons ;  Less than 1 year in last job ;  &gt; Females ;</t>
  </si>
  <si>
    <t>Western Australia ;  &gt;&gt; Family reasons ;  &gt; Less than 3 months in last job ;  Persons ;</t>
  </si>
  <si>
    <t>Western Australia ;  &gt;&gt; Family reasons ;  &gt; Less than 3 months in last job ;  &gt; Males ;</t>
  </si>
  <si>
    <t>Western Australia ;  &gt;&gt; Family reasons ;  &gt; Less than 3 months in last job ;  &gt; Females ;</t>
  </si>
  <si>
    <t>Western Australia ;  &gt;&gt; Family reasons ;  &gt; 3-6 months in last job ;  Persons ;</t>
  </si>
  <si>
    <t>Western Australia ;  &gt;&gt; Family reasons ;  &gt; 3-6 months in last job ;  &gt; Males ;</t>
  </si>
  <si>
    <t>Western Australia ;  &gt;&gt; Family reasons ;  &gt; 3-6 months in last job ;  &gt; Females ;</t>
  </si>
  <si>
    <t>Western Australia ;  &gt;&gt; Family reasons ;  &gt; 6-12 months in last job ;  Persons ;</t>
  </si>
  <si>
    <t>Western Australia ;  &gt;&gt; Family reasons ;  &gt; 6-12 months in last job ;  &gt; Males ;</t>
  </si>
  <si>
    <t>Western Australia ;  &gt;&gt; Family reasons ;  &gt; 6-12 months in last job ;  &gt; Females ;</t>
  </si>
  <si>
    <t>Western Australia ;  &gt;&gt; Family reasons ;  1 year or more in last job ;  Persons ;</t>
  </si>
  <si>
    <t>Western Australia ;  &gt;&gt; Family reasons ;  1 year or more in last job ;  &gt; Males ;</t>
  </si>
  <si>
    <t>A125912886T</t>
  </si>
  <si>
    <t>A125879622K</t>
  </si>
  <si>
    <t>A125846658X</t>
  </si>
  <si>
    <t>A125913186W</t>
  </si>
  <si>
    <t>A125879922L</t>
  </si>
  <si>
    <t>A125846434L</t>
  </si>
  <si>
    <t>A125912962J</t>
  </si>
  <si>
    <t>A125879698F</t>
  </si>
  <si>
    <t>A125846154V</t>
  </si>
  <si>
    <t>A125912682R</t>
  </si>
  <si>
    <t>A125879418A</t>
  </si>
  <si>
    <t>A125846490F</t>
  </si>
  <si>
    <t>A125913018K</t>
  </si>
  <si>
    <t>A125879754L</t>
  </si>
  <si>
    <t>A125846546F</t>
  </si>
  <si>
    <t>A125913074C</t>
  </si>
  <si>
    <t>A125879810V</t>
  </si>
  <si>
    <t>A125846210A</t>
  </si>
  <si>
    <t>A125912738R</t>
  </si>
  <si>
    <t>A125879474V</t>
  </si>
  <si>
    <t>A125846266L</t>
  </si>
  <si>
    <t>A125912794J</t>
  </si>
  <si>
    <t>A125879530A</t>
  </si>
  <si>
    <t>A125846322V</t>
  </si>
  <si>
    <t>A125912850R</t>
  </si>
  <si>
    <t>A125879586L</t>
  </si>
  <si>
    <t>A125846098L</t>
  </si>
  <si>
    <t>A125912626W</t>
  </si>
  <si>
    <t>A125879362A</t>
  </si>
  <si>
    <t>A125846602L</t>
  </si>
  <si>
    <t>A125913130K</t>
  </si>
  <si>
    <t>A125879866F</t>
  </si>
  <si>
    <t>A125846378F</t>
  </si>
  <si>
    <t>A125912906R</t>
  </si>
  <si>
    <t>A125879642V</t>
  </si>
  <si>
    <t>A125846618F</t>
  </si>
  <si>
    <t>A125913146C</t>
  </si>
  <si>
    <t>A125879882F</t>
  </si>
  <si>
    <t>A125846394F</t>
  </si>
  <si>
    <t>A125912922R</t>
  </si>
  <si>
    <t>A125879658L</t>
  </si>
  <si>
    <t>A125846114A</t>
  </si>
  <si>
    <t>A125912642W</t>
  </si>
  <si>
    <t>A125879378V</t>
  </si>
  <si>
    <t>A125846450L</t>
  </si>
  <si>
    <t>A125912978A</t>
  </si>
  <si>
    <t>A125879714V</t>
  </si>
  <si>
    <t>A125846506L</t>
  </si>
  <si>
    <t>A125913034K</t>
  </si>
  <si>
    <t>A125879770L</t>
  </si>
  <si>
    <t>A125846170V</t>
  </si>
  <si>
    <t>A125912698J</t>
  </si>
  <si>
    <t>A125879434A</t>
  </si>
  <si>
    <t>A125846226V</t>
  </si>
  <si>
    <t>A125912754R</t>
  </si>
  <si>
    <t>A125879490V</t>
  </si>
  <si>
    <t>A125846282L</t>
  </si>
  <si>
    <t>A125912810W</t>
  </si>
  <si>
    <t>A125879546V</t>
  </si>
  <si>
    <t>A125846058V</t>
  </si>
  <si>
    <t>A125912586R</t>
  </si>
  <si>
    <t>A125879322J</t>
  </si>
  <si>
    <t>A125846562F</t>
  </si>
  <si>
    <t>A125913090C</t>
  </si>
  <si>
    <t>A125879826L</t>
  </si>
  <si>
    <t>A125846338L</t>
  </si>
  <si>
    <t>A125912866J</t>
  </si>
  <si>
    <t>A125879602A</t>
  </si>
  <si>
    <t>A125846614W</t>
  </si>
  <si>
    <t>A125913142V</t>
  </si>
  <si>
    <t>A125879878R</t>
  </si>
  <si>
    <t>A125846390W</t>
  </si>
  <si>
    <t>A125912918X</t>
  </si>
  <si>
    <t>A125879654C</t>
  </si>
  <si>
    <t>A125846110T</t>
  </si>
  <si>
    <t>A125912638F</t>
  </si>
  <si>
    <t>A125879374K</t>
  </si>
  <si>
    <t>A125846446W</t>
  </si>
  <si>
    <t>A125912974T</t>
  </si>
  <si>
    <t>A125879710K</t>
  </si>
  <si>
    <t>A125846502C</t>
  </si>
  <si>
    <t>A125913030A</t>
  </si>
  <si>
    <t>A125879766W</t>
  </si>
  <si>
    <t>A125846166C</t>
  </si>
  <si>
    <t>A125912694X</t>
  </si>
  <si>
    <t>A125879430T</t>
  </si>
  <si>
    <t>A125846222K</t>
  </si>
  <si>
    <t>A125912750F</t>
  </si>
  <si>
    <t>A125879486C</t>
  </si>
  <si>
    <t>A125846278W</t>
  </si>
  <si>
    <t>A125912806F</t>
  </si>
  <si>
    <t>A125879542K</t>
  </si>
  <si>
    <t>A125846054K</t>
  </si>
  <si>
    <t>A125912582F</t>
  </si>
  <si>
    <t>A125879318T</t>
  </si>
  <si>
    <t>A125846558R</t>
  </si>
  <si>
    <t>A125913086L</t>
  </si>
  <si>
    <t>A125879822C</t>
  </si>
  <si>
    <t>A125846334C</t>
  </si>
  <si>
    <t>A125912862X</t>
  </si>
  <si>
    <t>A125879598W</t>
  </si>
  <si>
    <t>A125846642F</t>
  </si>
  <si>
    <t>A125913170C</t>
  </si>
  <si>
    <t>A125879906L</t>
  </si>
  <si>
    <t>A125846418L</t>
  </si>
  <si>
    <t>A125912946J</t>
  </si>
  <si>
    <t>A125879682L</t>
  </si>
  <si>
    <t>A125846138V</t>
  </si>
  <si>
    <t>A125912666R</t>
  </si>
  <si>
    <t>A125879402J</t>
  </si>
  <si>
    <t>A125846474F</t>
  </si>
  <si>
    <t>A125913002T</t>
  </si>
  <si>
    <t>A125879738L</t>
  </si>
  <si>
    <t>A125846530L</t>
  </si>
  <si>
    <t>A125913058C</t>
  </si>
  <si>
    <t>A125879794F</t>
  </si>
  <si>
    <t>A125846194L</t>
  </si>
  <si>
    <t>A125912722W</t>
  </si>
  <si>
    <t>A125879458V</t>
  </si>
  <si>
    <t>A125846250V</t>
  </si>
  <si>
    <t>A125912778J</t>
  </si>
  <si>
    <t>A125879514A</t>
  </si>
  <si>
    <t>A125846306V</t>
  </si>
  <si>
    <t>A125912834R</t>
  </si>
  <si>
    <t>A125879570V</t>
  </si>
  <si>
    <t>A125846082V</t>
  </si>
  <si>
    <t>A125912610C</t>
  </si>
  <si>
    <t>A125879346A</t>
  </si>
  <si>
    <t>A125846586X</t>
  </si>
  <si>
    <t>A125913114K</t>
  </si>
  <si>
    <t>A125879850L</t>
  </si>
  <si>
    <t>A125846362L</t>
  </si>
  <si>
    <t>A125912890J</t>
  </si>
  <si>
    <t>A125879626V</t>
  </si>
  <si>
    <t>A125846622W</t>
  </si>
  <si>
    <t>A125913150V</t>
  </si>
  <si>
    <t>A125879886R</t>
  </si>
  <si>
    <t>A125846398R</t>
  </si>
  <si>
    <t>A125912926X</t>
  </si>
  <si>
    <t>A125879662C</t>
  </si>
  <si>
    <t>A125846118K</t>
  </si>
  <si>
    <t>A125912646F</t>
  </si>
  <si>
    <t>A125879382K</t>
  </si>
  <si>
    <t>A125846454W</t>
  </si>
  <si>
    <t>A125912982T</t>
  </si>
  <si>
    <t>A125879718C</t>
  </si>
  <si>
    <t>A125846510C</t>
  </si>
  <si>
    <t>A125913038V</t>
  </si>
  <si>
    <t>A125879774W</t>
  </si>
  <si>
    <t>A125846174C</t>
  </si>
  <si>
    <t>A125912702L</t>
  </si>
  <si>
    <t>A125879438K</t>
  </si>
  <si>
    <t>A125846230K</t>
  </si>
  <si>
    <t>A125912758X</t>
  </si>
  <si>
    <t>A125879494C</t>
  </si>
  <si>
    <t>A125846286W</t>
  </si>
  <si>
    <t>A125912814F</t>
  </si>
  <si>
    <t>A125879550K</t>
  </si>
  <si>
    <t>A125846062K</t>
  </si>
  <si>
    <t>A125912590F</t>
  </si>
  <si>
    <t>A125879326T</t>
  </si>
  <si>
    <t>A125846566R</t>
  </si>
  <si>
    <t>A125913094L</t>
  </si>
  <si>
    <t>A125879830C</t>
  </si>
  <si>
    <t>A125846342C</t>
  </si>
  <si>
    <t>A125912870X</t>
  </si>
  <si>
    <t>A125879606K</t>
  </si>
  <si>
    <t>A125846646R</t>
  </si>
  <si>
    <t>A125913174L</t>
  </si>
  <si>
    <t>A125879910C</t>
  </si>
  <si>
    <t>A125846422C</t>
  </si>
  <si>
    <t>A125912950X</t>
  </si>
  <si>
    <t>A125879686W</t>
  </si>
  <si>
    <t>A125846142K</t>
  </si>
  <si>
    <t>A125912670F</t>
  </si>
  <si>
    <t>A125879406T</t>
  </si>
  <si>
    <t>A125846478R</t>
  </si>
  <si>
    <t>A125913006A</t>
  </si>
  <si>
    <t>A125879742C</t>
  </si>
  <si>
    <t>A125846534W</t>
  </si>
  <si>
    <t>A125913062V</t>
  </si>
  <si>
    <t>A125879798R</t>
  </si>
  <si>
    <t>A125846198W</t>
  </si>
  <si>
    <t>A125912726F</t>
  </si>
  <si>
    <t>A125879462K</t>
  </si>
  <si>
    <t>A125846254C</t>
  </si>
  <si>
    <t>A125912782X</t>
  </si>
  <si>
    <t>A125879518K</t>
  </si>
  <si>
    <t>A125846310K</t>
  </si>
  <si>
    <t>A125912838X</t>
  </si>
  <si>
    <t>A125879574C</t>
  </si>
  <si>
    <t>A125846086C</t>
  </si>
  <si>
    <t>A125912614L</t>
  </si>
  <si>
    <t>A125879350T</t>
  </si>
  <si>
    <t>A125846590R</t>
  </si>
  <si>
    <t>A125913118V</t>
  </si>
  <si>
    <t>A125879854W</t>
  </si>
  <si>
    <t>A125846366W</t>
  </si>
  <si>
    <t>A125912894T</t>
  </si>
  <si>
    <t>A125879630K</t>
  </si>
  <si>
    <t>A125846650F</t>
  </si>
  <si>
    <t>A125913178W</t>
  </si>
  <si>
    <t>A125879914L</t>
  </si>
  <si>
    <t>A125846426L</t>
  </si>
  <si>
    <t>A125912954J</t>
  </si>
  <si>
    <t>A125879690L</t>
  </si>
  <si>
    <t>A125846146V</t>
  </si>
  <si>
    <t>A125912674R</t>
  </si>
  <si>
    <t>A125879410J</t>
  </si>
  <si>
    <t>A125846482F</t>
  </si>
  <si>
    <t>A125913010T</t>
  </si>
  <si>
    <t>A125879746L</t>
  </si>
  <si>
    <t>A125846538F</t>
  </si>
  <si>
    <t>A125913066C</t>
  </si>
  <si>
    <t>A125879802V</t>
  </si>
  <si>
    <t>A125846202A</t>
  </si>
  <si>
    <t>A125912730W</t>
  </si>
  <si>
    <t>A125879466V</t>
  </si>
  <si>
    <t>A125846258L</t>
  </si>
  <si>
    <t>A125912786J</t>
  </si>
  <si>
    <t>A125879522A</t>
  </si>
  <si>
    <t>A125846314V</t>
  </si>
  <si>
    <t>A125912842R</t>
  </si>
  <si>
    <t>A125879578L</t>
  </si>
  <si>
    <t>A125846090V</t>
  </si>
  <si>
    <t>A125912618W</t>
  </si>
  <si>
    <t>A125879354A</t>
  </si>
  <si>
    <t>A125846594X</t>
  </si>
  <si>
    <t>A125913122K</t>
  </si>
  <si>
    <t>A125879858F</t>
  </si>
  <si>
    <t>A125846370L</t>
  </si>
  <si>
    <t>A125912898A</t>
  </si>
  <si>
    <t>A125879634V</t>
  </si>
  <si>
    <t>A125846626F</t>
  </si>
  <si>
    <t>A125913154C</t>
  </si>
  <si>
    <t>A125879890F</t>
  </si>
  <si>
    <t>A125846402V</t>
  </si>
  <si>
    <t>A125912930R</t>
  </si>
  <si>
    <t>A125879666L</t>
  </si>
  <si>
    <t>A125846122A</t>
  </si>
  <si>
    <t>A125912650W</t>
  </si>
  <si>
    <t>A125879386V</t>
  </si>
  <si>
    <t>A125846458F</t>
  </si>
  <si>
    <t>A125912986A</t>
  </si>
  <si>
    <t>A125879722V</t>
  </si>
  <si>
    <t>A125846514L</t>
  </si>
  <si>
    <t>A125913042K</t>
  </si>
  <si>
    <t>A125879778F</t>
  </si>
  <si>
    <t>A125846178L</t>
  </si>
  <si>
    <t>A125912706W</t>
  </si>
  <si>
    <t>Western Australia ;  &gt;&gt; Family reasons ;  1 year or more in last job ;  &gt; Females ;</t>
  </si>
  <si>
    <t>Western Australia ;  &gt;&gt; Family reasons ;  &gt; 1-2 years in last job ;  Persons ;</t>
  </si>
  <si>
    <t>Western Australia ;  &gt;&gt; Family reasons ;  &gt; 1-2 years in last job ;  &gt; Males ;</t>
  </si>
  <si>
    <t>Western Australia ;  &gt;&gt; Family reasons ;  &gt; 1-2 years in last job ;  &gt; Females ;</t>
  </si>
  <si>
    <t>Western Australia ;  &gt;&gt; Family reasons ;  &gt; 3-4 years in last job ;  Persons ;</t>
  </si>
  <si>
    <t>Western Australia ;  &gt;&gt; Family reasons ;  &gt; 3-4 years in last job ;  &gt; Males ;</t>
  </si>
  <si>
    <t>Western Australia ;  &gt;&gt; Family reasons ;  &gt; 3-4 years in last job ;  &gt; Females ;</t>
  </si>
  <si>
    <t>Western Australia ;  &gt;&gt; Family reasons ;  &gt; 5-9 years in last job ;  Persons ;</t>
  </si>
  <si>
    <t>Western Australia ;  &gt;&gt; Family reasons ;  &gt; 5-9 years in last job ;  &gt; Males ;</t>
  </si>
  <si>
    <t>Western Australia ;  &gt;&gt; Family reasons ;  &gt; 5-9 years in last job ;  &gt; Females ;</t>
  </si>
  <si>
    <t>Western Australia ;  &gt;&gt; Family reasons ;  &gt; 10-19 years in last job ;  Persons ;</t>
  </si>
  <si>
    <t>Western Australia ;  &gt;&gt; Family reasons ;  &gt; 10-19 years in last job ;  &gt; Males ;</t>
  </si>
  <si>
    <t>Western Australia ;  &gt;&gt; Family reasons ;  &gt; 10-19 years in last job ;  &gt; Females ;</t>
  </si>
  <si>
    <t>Western Australia ;  &gt;&gt; Family reasons ;  &gt; 20 years or more in last job ;  Persons ;</t>
  </si>
  <si>
    <t>Western Australia ;  &gt;&gt; Family reasons ;  &gt; 20 years or more in last job ;  &gt; Males ;</t>
  </si>
  <si>
    <t>Western Australia ;  &gt;&gt; Family reasons ;  &gt; 20 years or more in last job ;  &gt; Females ;</t>
  </si>
  <si>
    <t>Western Australia ;  &gt;&gt; To start own or new business ;  Persons ;</t>
  </si>
  <si>
    <t>Western Australia ;  &gt;&gt; To start own or new business ;  &gt; Males ;</t>
  </si>
  <si>
    <t>Western Australia ;  &gt;&gt; To start own or new business ;  &gt; Females ;</t>
  </si>
  <si>
    <t>Western Australia ;  &gt;&gt; To start own or new business ;  Less than 1 year in last job ;  Persons ;</t>
  </si>
  <si>
    <t>Western Australia ;  &gt;&gt; To start own or new business ;  Less than 1 year in last job ;  &gt; Males ;</t>
  </si>
  <si>
    <t>Western Australia ;  &gt;&gt; To start own or new business ;  Less than 1 year in last job ;  &gt; Females ;</t>
  </si>
  <si>
    <t>Western Australia ;  &gt;&gt; To start own or new business ;  &gt; Less than 3 months in last job ;  Persons ;</t>
  </si>
  <si>
    <t>Western Australia ;  &gt;&gt; To start own or new business ;  &gt; Less than 3 months in last job ;  &gt; Males ;</t>
  </si>
  <si>
    <t>Western Australia ;  &gt;&gt; To start own or new business ;  &gt; Less than 3 months in last job ;  &gt; Females ;</t>
  </si>
  <si>
    <t>Western Australia ;  &gt;&gt; To start own or new business ;  &gt; 3-6 months in last job ;  Persons ;</t>
  </si>
  <si>
    <t>Western Australia ;  &gt;&gt; To start own or new business ;  &gt; 3-6 months in last job ;  &gt; Males ;</t>
  </si>
  <si>
    <t>Western Australia ;  &gt;&gt; To start own or new business ;  &gt; 3-6 months in last job ;  &gt; Females ;</t>
  </si>
  <si>
    <t>Western Australia ;  &gt;&gt; To start own or new business ;  &gt; 6-12 months in last job ;  Persons ;</t>
  </si>
  <si>
    <t>Western Australia ;  &gt;&gt; To start own or new business ;  &gt; 6-12 months in last job ;  &gt; Males ;</t>
  </si>
  <si>
    <t>Western Australia ;  &gt;&gt; To start own or new business ;  &gt; 6-12 months in last job ;  &gt; Females ;</t>
  </si>
  <si>
    <t>Western Australia ;  &gt;&gt; To start own or new business ;  1 year or more in last job ;  Persons ;</t>
  </si>
  <si>
    <t>Western Australia ;  &gt;&gt; To start own or new business ;  1 year or more in last job ;  &gt; Males ;</t>
  </si>
  <si>
    <t>Western Australia ;  &gt;&gt; To start own or new business ;  1 year or more in last job ;  &gt; Females ;</t>
  </si>
  <si>
    <t>Western Australia ;  &gt;&gt; To start own or new business ;  &gt; 1-2 years in last job ;  Persons ;</t>
  </si>
  <si>
    <t>Western Australia ;  &gt;&gt; To start own or new business ;  &gt; 1-2 years in last job ;  &gt; Males ;</t>
  </si>
  <si>
    <t>Western Australia ;  &gt;&gt; To start own or new business ;  &gt; 1-2 years in last job ;  &gt; Females ;</t>
  </si>
  <si>
    <t>Western Australia ;  &gt;&gt; To start own or new business ;  &gt; 3-4 years in last job ;  Persons ;</t>
  </si>
  <si>
    <t>Western Australia ;  &gt;&gt; To start own or new business ;  &gt; 3-4 years in last job ;  &gt; Males ;</t>
  </si>
  <si>
    <t>Western Australia ;  &gt;&gt; To start own or new business ;  &gt; 3-4 years in last job ;  &gt; Females ;</t>
  </si>
  <si>
    <t>Western Australia ;  &gt;&gt; To start own or new business ;  &gt; 5-9 years in last job ;  Persons ;</t>
  </si>
  <si>
    <t>Western Australia ;  &gt;&gt; To start own or new business ;  &gt; 5-9 years in last job ;  &gt; Males ;</t>
  </si>
  <si>
    <t>Western Australia ;  &gt;&gt; To start own or new business ;  &gt; 5-9 years in last job ;  &gt; Females ;</t>
  </si>
  <si>
    <t>Western Australia ;  &gt;&gt; To start own or new business ;  &gt; 10-19 years in last job ;  Persons ;</t>
  </si>
  <si>
    <t>Western Australia ;  &gt;&gt; To start own or new business ;  &gt; 10-19 years in last job ;  &gt; Males ;</t>
  </si>
  <si>
    <t>Western Australia ;  &gt;&gt; To start own or new business ;  &gt; 10-19 years in last job ;  &gt; Females ;</t>
  </si>
  <si>
    <t>Western Australia ;  &gt;&gt; To start own or new business ;  &gt; 20 years or more in last job ;  Persons ;</t>
  </si>
  <si>
    <t>Western Australia ;  &gt;&gt; To start own or new business ;  &gt; 20 years or more in last job ;  &gt; Males ;</t>
  </si>
  <si>
    <t>Western Australia ;  &gt;&gt; To start own or new business ;  &gt; 20 years or more in last job ;  &gt; Females ;</t>
  </si>
  <si>
    <t>Western Australia ;  &gt; Left or lost job for other reasons ;  Persons ;</t>
  </si>
  <si>
    <t>Western Australia ;  &gt; Left or lost job for other reasons ;  &gt; Males ;</t>
  </si>
  <si>
    <t>Western Australia ;  &gt; Left or lost job for other reasons ;  &gt; Females ;</t>
  </si>
  <si>
    <t>Western Australia ;  &gt; Left or lost job for other reasons ;  Less than 1 year in last job ;  Persons ;</t>
  </si>
  <si>
    <t>Western Australia ;  &gt; Left or lost job for other reasons ;  Less than 1 year in last job ;  &gt; Males ;</t>
  </si>
  <si>
    <t>Western Australia ;  &gt; Left or lost job for other reasons ;  Less than 1 year in last job ;  &gt; Females ;</t>
  </si>
  <si>
    <t>Western Australia ;  &gt; Left or lost job for other reasons ;  &gt; Less than 3 months in last job ;  Persons ;</t>
  </si>
  <si>
    <t>Western Australia ;  &gt; Left or lost job for other reasons ;  &gt; Less than 3 months in last job ;  &gt; Males ;</t>
  </si>
  <si>
    <t>Western Australia ;  &gt; Left or lost job for other reasons ;  &gt; Less than 3 months in last job ;  &gt; Females ;</t>
  </si>
  <si>
    <t>Western Australia ;  &gt; Left or lost job for other reasons ;  &gt; 3-6 months in last job ;  Persons ;</t>
  </si>
  <si>
    <t>Western Australia ;  &gt; Left or lost job for other reasons ;  &gt; 3-6 months in last job ;  &gt; Males ;</t>
  </si>
  <si>
    <t>Western Australia ;  &gt; Left or lost job for other reasons ;  &gt; 3-6 months in last job ;  &gt; Females ;</t>
  </si>
  <si>
    <t>Western Australia ;  &gt; Left or lost job for other reasons ;  &gt; 6-12 months in last job ;  Persons ;</t>
  </si>
  <si>
    <t>Western Australia ;  &gt; Left or lost job for other reasons ;  &gt; 6-12 months in last job ;  &gt; Males ;</t>
  </si>
  <si>
    <t>Western Australia ;  &gt; Left or lost job for other reasons ;  &gt; 6-12 months in last job ;  &gt; Females ;</t>
  </si>
  <si>
    <t>Western Australia ;  &gt; Left or lost job for other reasons ;  1 year or more in last job ;  Persons ;</t>
  </si>
  <si>
    <t>Western Australia ;  &gt; Left or lost job for other reasons ;  1 year or more in last job ;  &gt; Males ;</t>
  </si>
  <si>
    <t>Western Australia ;  &gt; Left or lost job for other reasons ;  1 year or more in last job ;  &gt; Females ;</t>
  </si>
  <si>
    <t>Western Australia ;  &gt; Left or lost job for other reasons ;  &gt; 1-2 years in last job ;  Persons ;</t>
  </si>
  <si>
    <t>Western Australia ;  &gt; Left or lost job for other reasons ;  &gt; 1-2 years in last job ;  &gt; Males ;</t>
  </si>
  <si>
    <t>Western Australia ;  &gt; Left or lost job for other reasons ;  &gt; 1-2 years in last job ;  &gt; Females ;</t>
  </si>
  <si>
    <t>Western Australia ;  &gt; Left or lost job for other reasons ;  &gt; 3-4 years in last job ;  Persons ;</t>
  </si>
  <si>
    <t>Western Australia ;  &gt; Left or lost job for other reasons ;  &gt; 3-4 years in last job ;  &gt; Males ;</t>
  </si>
  <si>
    <t>Western Australia ;  &gt; Left or lost job for other reasons ;  &gt; 3-4 years in last job ;  &gt; Females ;</t>
  </si>
  <si>
    <t>Western Australia ;  &gt; Left or lost job for other reasons ;  &gt; 5-9 years in last job ;  Persons ;</t>
  </si>
  <si>
    <t>Western Australia ;  &gt; Left or lost job for other reasons ;  &gt; 5-9 years in last job ;  &gt; Males ;</t>
  </si>
  <si>
    <t>Western Australia ;  &gt; Left or lost job for other reasons ;  &gt; 5-9 years in last job ;  &gt; Females ;</t>
  </si>
  <si>
    <t>Western Australia ;  &gt; Left or lost job for other reasons ;  &gt; 10-19 years in last job ;  Persons ;</t>
  </si>
  <si>
    <t>Western Australia ;  &gt; Left or lost job for other reasons ;  &gt; 10-19 years in last job ;  &gt; Males ;</t>
  </si>
  <si>
    <t>Western Australia ;  &gt; Left or lost job for other reasons ;  &gt; 10-19 years in last job ;  &gt; Females ;</t>
  </si>
  <si>
    <t>Western Australia ;  &gt; Left or lost job for other reasons ;  &gt; 20 years or more in last job ;  Persons ;</t>
  </si>
  <si>
    <t>Western Australia ;  &gt; Left or lost job for other reasons ;  &gt; 20 years or more in last job ;  &gt; Males ;</t>
  </si>
  <si>
    <t>Western Australia ;  &gt; Left or lost job for other reasons ;  &gt; 20 years or more in last job ;  &gt; Females ;</t>
  </si>
  <si>
    <t>Tasmania ;  Left or lost a job last year ;  Persons ;</t>
  </si>
  <si>
    <t>Tasmania ;  Left or lost a job last year ;  &gt; Males ;</t>
  </si>
  <si>
    <t>Tasmania ;  Left or lost a job last year ;  &gt; Females ;</t>
  </si>
  <si>
    <t>Tasmania ;  Left or lost a job last year ;  Less than 1 year in last job ;  Persons ;</t>
  </si>
  <si>
    <t>Tasmania ;  Left or lost a job last year ;  Less than 1 year in last job ;  &gt; Males ;</t>
  </si>
  <si>
    <t>Tasmania ;  Left or lost a job last year ;  Less than 1 year in last job ;  &gt; Females ;</t>
  </si>
  <si>
    <t>Tasmania ;  Left or lost a job last year ;  &gt; Less than 3 months in last job ;  Persons ;</t>
  </si>
  <si>
    <t>Tasmania ;  Left or lost a job last year ;  &gt; Less than 3 months in last job ;  &gt; Males ;</t>
  </si>
  <si>
    <t>Tasmania ;  Left or lost a job last year ;  &gt; Less than 3 months in last job ;  &gt; Females ;</t>
  </si>
  <si>
    <t>Tasmania ;  Left or lost a job last year ;  &gt; 3-6 months in last job ;  Persons ;</t>
  </si>
  <si>
    <t>Tasmania ;  Left or lost a job last year ;  &gt; 3-6 months in last job ;  &gt; Males ;</t>
  </si>
  <si>
    <t>Tasmania ;  Left or lost a job last year ;  &gt; 3-6 months in last job ;  &gt; Females ;</t>
  </si>
  <si>
    <t>Tasmania ;  Left or lost a job last year ;  &gt; 6-12 months in last job ;  Persons ;</t>
  </si>
  <si>
    <t>Tasmania ;  Left or lost a job last year ;  &gt; 6-12 months in last job ;  &gt; Males ;</t>
  </si>
  <si>
    <t>Tasmania ;  Left or lost a job last year ;  &gt; 6-12 months in last job ;  &gt; Females ;</t>
  </si>
  <si>
    <t>Tasmania ;  Left or lost a job last year ;  1 year or more in last job ;  Persons ;</t>
  </si>
  <si>
    <t>Tasmania ;  Left or lost a job last year ;  1 year or more in last job ;  &gt; Males ;</t>
  </si>
  <si>
    <t>Tasmania ;  Left or lost a job last year ;  1 year or more in last job ;  &gt; Females ;</t>
  </si>
  <si>
    <t>Tasmania ;  Left or lost a job last year ;  &gt; 1-2 years in last job ;  Persons ;</t>
  </si>
  <si>
    <t>Tasmania ;  Left or lost a job last year ;  &gt; 1-2 years in last job ;  &gt; Males ;</t>
  </si>
  <si>
    <t>Tasmania ;  Left or lost a job last year ;  &gt; 1-2 years in last job ;  &gt; Females ;</t>
  </si>
  <si>
    <t>Tasmania ;  Left or lost a job last year ;  &gt; 3-4 years in last job ;  Persons ;</t>
  </si>
  <si>
    <t>Tasmania ;  Left or lost a job last year ;  &gt; 3-4 years in last job ;  &gt; Males ;</t>
  </si>
  <si>
    <t>Tasmania ;  Left or lost a job last year ;  &gt; 3-4 years in last job ;  &gt; Females ;</t>
  </si>
  <si>
    <t>Tasmania ;  Left or lost a job last year ;  &gt; 5-9 years in last job ;  Persons ;</t>
  </si>
  <si>
    <t>Tasmania ;  Left or lost a job last year ;  &gt; 5-9 years in last job ;  &gt; Males ;</t>
  </si>
  <si>
    <t>Tasmania ;  Left or lost a job last year ;  &gt; 5-9 years in last job ;  &gt; Females ;</t>
  </si>
  <si>
    <t>Tasmania ;  Left or lost a job last year ;  &gt; 10-19 years in last job ;  Persons ;</t>
  </si>
  <si>
    <t>Tasmania ;  Left or lost a job last year ;  &gt; 10-19 years in last job ;  &gt; Males ;</t>
  </si>
  <si>
    <t>Tasmania ;  Left or lost a job last year ;  &gt; 10-19 years in last job ;  &gt; Females ;</t>
  </si>
  <si>
    <t>Tasmania ;  Left or lost a job last year ;  &gt; 20 years or more in last job ;  Persons ;</t>
  </si>
  <si>
    <t>Tasmania ;  Left or lost a job last year ;  &gt; 20 years or more in last job ;  &gt; Males ;</t>
  </si>
  <si>
    <t>Tasmania ;  Left or lost a job last year ;  &gt; 20 years or more in last job ;  &gt; Females ;</t>
  </si>
  <si>
    <t>Tasmania ;  &gt; Involuntary reasons (lost job) ;  Persons ;</t>
  </si>
  <si>
    <t>Tasmania ;  &gt; Involuntary reasons (lost job) ;  &gt; Males ;</t>
  </si>
  <si>
    <t>Tasmania ;  &gt; Involuntary reasons (lost job) ;  &gt; Females ;</t>
  </si>
  <si>
    <t>Tasmania ;  &gt; Involuntary reasons (lost job) ;  Less than 1 year in last job ;  Persons ;</t>
  </si>
  <si>
    <t>Tasmania ;  &gt; Involuntary reasons (lost job) ;  Less than 1 year in last job ;  &gt; Males ;</t>
  </si>
  <si>
    <t>Tasmania ;  &gt; Involuntary reasons (lost job) ;  Less than 1 year in last job ;  &gt; Females ;</t>
  </si>
  <si>
    <t>Tasmania ;  &gt; Involuntary reasons (lost job) ;  &gt; Less than 3 months in last job ;  Persons ;</t>
  </si>
  <si>
    <t>Tasmania ;  &gt; Involuntary reasons (lost job) ;  &gt; Less than 3 months in last job ;  &gt; Males ;</t>
  </si>
  <si>
    <t>Tasmania ;  &gt; Involuntary reasons (lost job) ;  &gt; Less than 3 months in last job ;  &gt; Females ;</t>
  </si>
  <si>
    <t>Tasmania ;  &gt; Involuntary reasons (lost job) ;  &gt; 3-6 months in last job ;  Persons ;</t>
  </si>
  <si>
    <t>Tasmania ;  &gt; Involuntary reasons (lost job) ;  &gt; 3-6 months in last job ;  &gt; Males ;</t>
  </si>
  <si>
    <t>Tasmania ;  &gt; Involuntary reasons (lost job) ;  &gt; 3-6 months in last job ;  &gt; Females ;</t>
  </si>
  <si>
    <t>Tasmania ;  &gt; Involuntary reasons (lost job) ;  &gt; 6-12 months in last job ;  Persons ;</t>
  </si>
  <si>
    <t>Tasmania ;  &gt; Involuntary reasons (lost job) ;  &gt; 6-12 months in last job ;  &gt; Males ;</t>
  </si>
  <si>
    <t>Tasmania ;  &gt; Involuntary reasons (lost job) ;  &gt; 6-12 months in last job ;  &gt; Females ;</t>
  </si>
  <si>
    <t>Tasmania ;  &gt; Involuntary reasons (lost job) ;  1 year or more in last job ;  Persons ;</t>
  </si>
  <si>
    <t>Tasmania ;  &gt; Involuntary reasons (lost job) ;  1 year or more in last job ;  &gt; Males ;</t>
  </si>
  <si>
    <t>Tasmania ;  &gt; Involuntary reasons (lost job) ;  1 year or more in last job ;  &gt; Females ;</t>
  </si>
  <si>
    <t>Tasmania ;  &gt; Involuntary reasons (lost job) ;  &gt; 1-2 years in last job ;  Persons ;</t>
  </si>
  <si>
    <t>Tasmania ;  &gt; Involuntary reasons (lost job) ;  &gt; 1-2 years in last job ;  &gt; Males ;</t>
  </si>
  <si>
    <t>Tasmania ;  &gt; Involuntary reasons (lost job) ;  &gt; 1-2 years in last job ;  &gt; Females ;</t>
  </si>
  <si>
    <t>Tasmania ;  &gt; Involuntary reasons (lost job) ;  &gt; 3-4 years in last job ;  Persons ;</t>
  </si>
  <si>
    <t>Tasmania ;  &gt; Involuntary reasons (lost job) ;  &gt; 3-4 years in last job ;  &gt; Males ;</t>
  </si>
  <si>
    <t>Tasmania ;  &gt; Involuntary reasons (lost job) ;  &gt; 3-4 years in last job ;  &gt; Females ;</t>
  </si>
  <si>
    <t>Tasmania ;  &gt; Involuntary reasons (lost job) ;  &gt; 5-9 years in last job ;  Persons ;</t>
  </si>
  <si>
    <t>Tasmania ;  &gt; Involuntary reasons (lost job) ;  &gt; 5-9 years in last job ;  &gt; Males ;</t>
  </si>
  <si>
    <t>Tasmania ;  &gt; Involuntary reasons (lost job) ;  &gt; 5-9 years in last job ;  &gt; Females ;</t>
  </si>
  <si>
    <t>Tasmania ;  &gt; Involuntary reasons (lost job) ;  &gt; 10-19 years in last job ;  Persons ;</t>
  </si>
  <si>
    <t>Tasmania ;  &gt; Involuntary reasons (lost job) ;  &gt; 10-19 years in last job ;  &gt; Males ;</t>
  </si>
  <si>
    <t>Tasmania ;  &gt; Involuntary reasons (lost job) ;  &gt; 10-19 years in last job ;  &gt; Females ;</t>
  </si>
  <si>
    <t>Tasmania ;  &gt; Involuntary reasons (lost job) ;  &gt; 20 years or more in last job ;  Persons ;</t>
  </si>
  <si>
    <t>Tasmania ;  &gt; Involuntary reasons (lost job) ;  &gt; 20 years or more in last job ;  &gt; Males ;</t>
  </si>
  <si>
    <t>Tasmania ;  &gt; Involuntary reasons (lost job) ;  &gt; 20 years or more in last job ;  &gt; Females ;</t>
  </si>
  <si>
    <t>Tasmania ;  &gt;&gt; Retrenched ;  Persons ;</t>
  </si>
  <si>
    <t>Tasmania ;  &gt;&gt; Retrenched ;  &gt; Males ;</t>
  </si>
  <si>
    <t>Tasmania ;  &gt;&gt; Retrenched ;  &gt; Females ;</t>
  </si>
  <si>
    <t>Tasmania ;  &gt;&gt; Retrenched ;  Less than 1 year in last job ;  Persons ;</t>
  </si>
  <si>
    <t>Tasmania ;  &gt;&gt; Retrenched ;  Less than 1 year in last job ;  &gt; Males ;</t>
  </si>
  <si>
    <t>Tasmania ;  &gt;&gt; Retrenched ;  Less than 1 year in last job ;  &gt; Females ;</t>
  </si>
  <si>
    <t>Tasmania ;  &gt;&gt; Retrenched ;  &gt; Less than 3 months in last job ;  Persons ;</t>
  </si>
  <si>
    <t>Tasmania ;  &gt;&gt; Retrenched ;  &gt; Less than 3 months in last job ;  &gt; Males ;</t>
  </si>
  <si>
    <t>Tasmania ;  &gt;&gt; Retrenched ;  &gt; Less than 3 months in last job ;  &gt; Females ;</t>
  </si>
  <si>
    <t>Tasmania ;  &gt;&gt; Retrenched ;  &gt; 3-6 months in last job ;  Persons ;</t>
  </si>
  <si>
    <t>Tasmania ;  &gt;&gt; Retrenched ;  &gt; 3-6 months in last job ;  &gt; Males ;</t>
  </si>
  <si>
    <t>Tasmania ;  &gt;&gt; Retrenched ;  &gt; 3-6 months in last job ;  &gt; Females ;</t>
  </si>
  <si>
    <t>Tasmania ;  &gt;&gt; Retrenched ;  &gt; 6-12 months in last job ;  Persons ;</t>
  </si>
  <si>
    <t>Tasmania ;  &gt;&gt; Retrenched ;  &gt; 6-12 months in last job ;  &gt; Males ;</t>
  </si>
  <si>
    <t>Tasmania ;  &gt;&gt; Retrenched ;  &gt; 6-12 months in last job ;  &gt; Females ;</t>
  </si>
  <si>
    <t>Tasmania ;  &gt;&gt; Retrenched ;  1 year or more in last job ;  Persons ;</t>
  </si>
  <si>
    <t>Tasmania ;  &gt;&gt; Retrenched ;  1 year or more in last job ;  &gt; Males ;</t>
  </si>
  <si>
    <t>Tasmania ;  &gt;&gt; Retrenched ;  1 year or more in last job ;  &gt; Females ;</t>
  </si>
  <si>
    <t>Tasmania ;  &gt;&gt; Retrenched ;  &gt; 1-2 years in last job ;  Persons ;</t>
  </si>
  <si>
    <t>Tasmania ;  &gt;&gt; Retrenched ;  &gt; 1-2 years in last job ;  &gt; Males ;</t>
  </si>
  <si>
    <t>Tasmania ;  &gt;&gt; Retrenched ;  &gt; 1-2 years in last job ;  &gt; Females ;</t>
  </si>
  <si>
    <t>Tasmania ;  &gt;&gt; Retrenched ;  &gt; 3-4 years in last job ;  Persons ;</t>
  </si>
  <si>
    <t>Tasmania ;  &gt;&gt; Retrenched ;  &gt; 3-4 years in last job ;  &gt; Males ;</t>
  </si>
  <si>
    <t>Tasmania ;  &gt;&gt; Retrenched ;  &gt; 3-4 years in last job ;  &gt; Females ;</t>
  </si>
  <si>
    <t>Tasmania ;  &gt;&gt; Retrenched ;  &gt; 5-9 years in last job ;  Persons ;</t>
  </si>
  <si>
    <t>Tasmania ;  &gt;&gt; Retrenched ;  &gt; 5-9 years in last job ;  &gt; Males ;</t>
  </si>
  <si>
    <t>Tasmania ;  &gt;&gt; Retrenched ;  &gt; 5-9 years in last job ;  &gt; Females ;</t>
  </si>
  <si>
    <t>Tasmania ;  &gt;&gt; Retrenched ;  &gt; 10-19 years in last job ;  Persons ;</t>
  </si>
  <si>
    <t>Tasmania ;  &gt;&gt; Retrenched ;  &gt; 10-19 years in last job ;  &gt; Males ;</t>
  </si>
  <si>
    <t>Tasmania ;  &gt;&gt; Retrenched ;  &gt; 10-19 years in last job ;  &gt; Females ;</t>
  </si>
  <si>
    <t>Tasmania ;  &gt;&gt; Retrenched ;  &gt; 20 years or more in last job ;  Persons ;</t>
  </si>
  <si>
    <t>Tasmania ;  &gt;&gt; Retrenched ;  &gt; 20 years or more in last job ;  &gt; Males ;</t>
  </si>
  <si>
    <t>Tasmania ;  &gt;&gt; Retrenched ;  &gt; 20 years or more in last job ;  &gt; Females ;</t>
  </si>
  <si>
    <t>Tasmania ;  &gt;&gt; Dismissed ;  Persons ;</t>
  </si>
  <si>
    <t>Tasmania ;  &gt;&gt; Dismissed ;  &gt; Males ;</t>
  </si>
  <si>
    <t>Tasmania ;  &gt;&gt; Dismissed ;  &gt; Females ;</t>
  </si>
  <si>
    <t>Tasmania ;  &gt;&gt; Dismissed ;  Less than 1 year in last job ;  Persons ;</t>
  </si>
  <si>
    <t>Tasmania ;  &gt;&gt; Dismissed ;  Less than 1 year in last job ;  &gt; Males ;</t>
  </si>
  <si>
    <t>Tasmania ;  &gt;&gt; Dismissed ;  Less than 1 year in last job ;  &gt; Females ;</t>
  </si>
  <si>
    <t>Tasmania ;  &gt;&gt; Dismissed ;  &gt; Less than 3 months in last job ;  Persons ;</t>
  </si>
  <si>
    <t>Tasmania ;  &gt;&gt; Dismissed ;  &gt; Less than 3 months in last job ;  &gt; Males ;</t>
  </si>
  <si>
    <t>Tasmania ;  &gt;&gt; Dismissed ;  &gt; Less than 3 months in last job ;  &gt; Females ;</t>
  </si>
  <si>
    <t>Tasmania ;  &gt;&gt; Dismissed ;  &gt; 3-6 months in last job ;  Persons ;</t>
  </si>
  <si>
    <t>Tasmania ;  &gt;&gt; Dismissed ;  &gt; 3-6 months in last job ;  &gt; Males ;</t>
  </si>
  <si>
    <t>Tasmania ;  &gt;&gt; Dismissed ;  &gt; 3-6 months in last job ;  &gt; Females ;</t>
  </si>
  <si>
    <t>Tasmania ;  &gt;&gt; Dismissed ;  &gt; 6-12 months in last job ;  Persons ;</t>
  </si>
  <si>
    <t>Tasmania ;  &gt;&gt; Dismissed ;  &gt; 6-12 months in last job ;  &gt; Males ;</t>
  </si>
  <si>
    <t>Tasmania ;  &gt;&gt; Dismissed ;  &gt; 6-12 months in last job ;  &gt; Females ;</t>
  </si>
  <si>
    <t>Tasmania ;  &gt;&gt; Dismissed ;  1 year or more in last job ;  Persons ;</t>
  </si>
  <si>
    <t>Tasmania ;  &gt;&gt; Dismissed ;  1 year or more in last job ;  &gt; Males ;</t>
  </si>
  <si>
    <t>Tasmania ;  &gt;&gt; Dismissed ;  1 year or more in last job ;  &gt; Females ;</t>
  </si>
  <si>
    <t>Tasmania ;  &gt;&gt; Dismissed ;  &gt; 1-2 years in last job ;  Persons ;</t>
  </si>
  <si>
    <t>Tasmania ;  &gt;&gt; Dismissed ;  &gt; 1-2 years in last job ;  &gt; Males ;</t>
  </si>
  <si>
    <t>Tasmania ;  &gt;&gt; Dismissed ;  &gt; 1-2 years in last job ;  &gt; Females ;</t>
  </si>
  <si>
    <t>Tasmania ;  &gt;&gt; Dismissed ;  &gt; 3-4 years in last job ;  Persons ;</t>
  </si>
  <si>
    <t>Tasmania ;  &gt;&gt; Dismissed ;  &gt; 3-4 years in last job ;  &gt; Males ;</t>
  </si>
  <si>
    <t>Tasmania ;  &gt;&gt; Dismissed ;  &gt; 3-4 years in last job ;  &gt; Females ;</t>
  </si>
  <si>
    <t>Tasmania ;  &gt;&gt; Dismissed ;  &gt; 5-9 years in last job ;  Persons ;</t>
  </si>
  <si>
    <t>Tasmania ;  &gt;&gt; Dismissed ;  &gt; 5-9 years in last job ;  &gt; Males ;</t>
  </si>
  <si>
    <t>Tasmania ;  &gt;&gt; Dismissed ;  &gt; 5-9 years in last job ;  &gt; Females ;</t>
  </si>
  <si>
    <t>Tasmania ;  &gt;&gt; Dismissed ;  &gt; 10-19 years in last job ;  Persons ;</t>
  </si>
  <si>
    <t>Tasmania ;  &gt;&gt; Dismissed ;  &gt; 10-19 years in last job ;  &gt; Males ;</t>
  </si>
  <si>
    <t>Tasmania ;  &gt;&gt; Dismissed ;  &gt; 10-19 years in last job ;  &gt; Females ;</t>
  </si>
  <si>
    <t>Tasmania ;  &gt;&gt; Dismissed ;  &gt; 20 years or more in last job ;  Persons ;</t>
  </si>
  <si>
    <t>Tasmania ;  &gt;&gt; Dismissed ;  &gt; 20 years or more in last job ;  &gt; Males ;</t>
  </si>
  <si>
    <t>Tasmania ;  &gt;&gt; Dismissed ;  &gt; 20 years or more in last job ;  &gt; Females ;</t>
  </si>
  <si>
    <t>Tasmania ;  &gt;&gt; Job ended, was temporary or seasonal ;  Persons ;</t>
  </si>
  <si>
    <t>Tasmania ;  &gt;&gt; Job ended, was temporary or seasonal ;  &gt; Males ;</t>
  </si>
  <si>
    <t>Tasmania ;  &gt;&gt; Job ended, was temporary or seasonal ;  &gt; Females ;</t>
  </si>
  <si>
    <t>Tasmania ;  &gt;&gt; Job ended, was temporary or seasonal ;  Less than 1 year in last job ;  Persons ;</t>
  </si>
  <si>
    <t>Tasmania ;  &gt;&gt; Job ended, was temporary or seasonal ;  Less than 1 year in last job ;  &gt; Males ;</t>
  </si>
  <si>
    <t>Tasmania ;  &gt;&gt; Job ended, was temporary or seasonal ;  Less than 1 year in last job ;  &gt; Females ;</t>
  </si>
  <si>
    <t>Tasmania ;  &gt;&gt; Job ended, was temporary or seasonal ;  &gt; Less than 3 months in last job ;  Persons ;</t>
  </si>
  <si>
    <t>Tasmania ;  &gt;&gt; Job ended, was temporary or seasonal ;  &gt; Less than 3 months in last job ;  &gt; Males ;</t>
  </si>
  <si>
    <t>Tasmania ;  &gt;&gt; Job ended, was temporary or seasonal ;  &gt; Less than 3 months in last job ;  &gt; Females ;</t>
  </si>
  <si>
    <t>Tasmania ;  &gt;&gt; Job ended, was temporary or seasonal ;  &gt; 3-6 months in last job ;  Persons ;</t>
  </si>
  <si>
    <t>Tasmania ;  &gt;&gt; Job ended, was temporary or seasonal ;  &gt; 3-6 months in last job ;  &gt; Males ;</t>
  </si>
  <si>
    <t>Tasmania ;  &gt;&gt; Job ended, was temporary or seasonal ;  &gt; 3-6 months in last job ;  &gt; Females ;</t>
  </si>
  <si>
    <t>Tasmania ;  &gt;&gt; Job ended, was temporary or seasonal ;  &gt; 6-12 months in last job ;  Persons ;</t>
  </si>
  <si>
    <t>Tasmania ;  &gt;&gt; Job ended, was temporary or seasonal ;  &gt; 6-12 months in last job ;  &gt; Males ;</t>
  </si>
  <si>
    <t>Tasmania ;  &gt;&gt; Job ended, was temporary or seasonal ;  &gt; 6-12 months in last job ;  &gt; Females ;</t>
  </si>
  <si>
    <t>Tasmania ;  &gt;&gt; Job ended, was temporary or seasonal ;  1 year or more in last job ;  Persons ;</t>
  </si>
  <si>
    <t>Tasmania ;  &gt;&gt; Job ended, was temporary or seasonal ;  1 year or more in last job ;  &gt; Males ;</t>
  </si>
  <si>
    <t>Tasmania ;  &gt;&gt; Job ended, was temporary or seasonal ;  1 year or more in last job ;  &gt; Females ;</t>
  </si>
  <si>
    <t>Tasmania ;  &gt;&gt; Job ended, was temporary or seasonal ;  &gt; 1-2 years in last job ;  Persons ;</t>
  </si>
  <si>
    <t>Tasmania ;  &gt;&gt; Job ended, was temporary or seasonal ;  &gt; 1-2 years in last job ;  &gt; Males ;</t>
  </si>
  <si>
    <t>Tasmania ;  &gt;&gt; Job ended, was temporary or seasonal ;  &gt; 1-2 years in last job ;  &gt; Females ;</t>
  </si>
  <si>
    <t>Tasmania ;  &gt;&gt; Job ended, was temporary or seasonal ;  &gt; 3-4 years in last job ;  Persons ;</t>
  </si>
  <si>
    <t>Tasmania ;  &gt;&gt; Job ended, was temporary or seasonal ;  &gt; 3-4 years in last job ;  &gt; Males ;</t>
  </si>
  <si>
    <t>Tasmania ;  &gt;&gt; Job ended, was temporary or seasonal ;  &gt; 3-4 years in last job ;  &gt; Females ;</t>
  </si>
  <si>
    <t>Tasmania ;  &gt;&gt; Job ended, was temporary or seasonal ;  &gt; 5-9 years in last job ;  Persons ;</t>
  </si>
  <si>
    <t>Tasmania ;  &gt;&gt; Job ended, was temporary or seasonal ;  &gt; 5-9 years in last job ;  &gt; Males ;</t>
  </si>
  <si>
    <t>Tasmania ;  &gt;&gt; Job ended, was temporary or seasonal ;  &gt; 5-9 years in last job ;  &gt; Females ;</t>
  </si>
  <si>
    <t>Tasmania ;  &gt;&gt; Job ended, was temporary or seasonal ;  &gt; 10-19 years in last job ;  Persons ;</t>
  </si>
  <si>
    <t>Tasmania ;  &gt;&gt; Job ended, was temporary or seasonal ;  &gt; 10-19 years in last job ;  &gt; Males ;</t>
  </si>
  <si>
    <t>Tasmania ;  &gt;&gt; Job ended, was temporary or seasonal ;  &gt; 10-19 years in last job ;  &gt; Females ;</t>
  </si>
  <si>
    <t>Tasmania ;  &gt;&gt; Job ended, was temporary or seasonal ;  &gt; 20 years or more in last job ;  Persons ;</t>
  </si>
  <si>
    <t>Tasmania ;  &gt;&gt; Job ended, was temporary or seasonal ;  &gt; 20 years or more in last job ;  &gt; Males ;</t>
  </si>
  <si>
    <t>Tasmania ;  &gt;&gt; Job ended, was temporary or seasonal ;  &gt; 20 years or more in last job ;  &gt; Females ;</t>
  </si>
  <si>
    <t>Tasmania ;  &gt;&gt; Own ill health or injury ;  Persons ;</t>
  </si>
  <si>
    <t>Tasmania ;  &gt;&gt; Own ill health or injury ;  &gt; Males ;</t>
  </si>
  <si>
    <t>Tasmania ;  &gt;&gt; Own ill health or injury ;  &gt; Females ;</t>
  </si>
  <si>
    <t>A125879442A</t>
  </si>
  <si>
    <t>A125846234V</t>
  </si>
  <si>
    <t>A125912762R</t>
  </si>
  <si>
    <t>A125879498L</t>
  </si>
  <si>
    <t>A125846290L</t>
  </si>
  <si>
    <t>A125912818R</t>
  </si>
  <si>
    <t>A125879554V</t>
  </si>
  <si>
    <t>A125846066V</t>
  </si>
  <si>
    <t>A125912594R</t>
  </si>
  <si>
    <t>A125879330J</t>
  </si>
  <si>
    <t>A125846570F</t>
  </si>
  <si>
    <t>A125913098W</t>
  </si>
  <si>
    <t>A125879834L</t>
  </si>
  <si>
    <t>A125846346L</t>
  </si>
  <si>
    <t>A125912874J</t>
  </si>
  <si>
    <t>A125879610A</t>
  </si>
  <si>
    <t>A125846630W</t>
  </si>
  <si>
    <t>A125913158L</t>
  </si>
  <si>
    <t>A125879894R</t>
  </si>
  <si>
    <t>A125846406C</t>
  </si>
  <si>
    <t>A125912934X</t>
  </si>
  <si>
    <t>A125879670C</t>
  </si>
  <si>
    <t>A125846126K</t>
  </si>
  <si>
    <t>A125912654F</t>
  </si>
  <si>
    <t>A125879390K</t>
  </si>
  <si>
    <t>A125846462W</t>
  </si>
  <si>
    <t>A125912990T</t>
  </si>
  <si>
    <t>A125879726C</t>
  </si>
  <si>
    <t>A125846518W</t>
  </si>
  <si>
    <t>A125913046V</t>
  </si>
  <si>
    <t>A125879782W</t>
  </si>
  <si>
    <t>A125846182C</t>
  </si>
  <si>
    <t>A125912710L</t>
  </si>
  <si>
    <t>A125879446K</t>
  </si>
  <si>
    <t>A125846238C</t>
  </si>
  <si>
    <t>A125912766X</t>
  </si>
  <si>
    <t>A125879502T</t>
  </si>
  <si>
    <t>A125846294W</t>
  </si>
  <si>
    <t>A125912822F</t>
  </si>
  <si>
    <t>A125879558C</t>
  </si>
  <si>
    <t>A125846070K</t>
  </si>
  <si>
    <t>A125912598X</t>
  </si>
  <si>
    <t>A125879334T</t>
  </si>
  <si>
    <t>A125846574R</t>
  </si>
  <si>
    <t>A125913102A</t>
  </si>
  <si>
    <t>A125879838W</t>
  </si>
  <si>
    <t>A125846350C</t>
  </si>
  <si>
    <t>A125912878T</t>
  </si>
  <si>
    <t>A125879614K</t>
  </si>
  <si>
    <t>A125846634F</t>
  </si>
  <si>
    <t>A125913162C</t>
  </si>
  <si>
    <t>A125879898X</t>
  </si>
  <si>
    <t>A125846410V</t>
  </si>
  <si>
    <t>A125912938J</t>
  </si>
  <si>
    <t>A125879674L</t>
  </si>
  <si>
    <t>A125846130A</t>
  </si>
  <si>
    <t>A125912658R</t>
  </si>
  <si>
    <t>A125879394V</t>
  </si>
  <si>
    <t>A125846466F</t>
  </si>
  <si>
    <t>A125912994A</t>
  </si>
  <si>
    <t>A125879730V</t>
  </si>
  <si>
    <t>A125846522L</t>
  </si>
  <si>
    <t>A125913050K</t>
  </si>
  <si>
    <t>A125879786F</t>
  </si>
  <si>
    <t>A125846186L</t>
  </si>
  <si>
    <t>A125912714W</t>
  </si>
  <si>
    <t>A125879450A</t>
  </si>
  <si>
    <t>A125846242V</t>
  </si>
  <si>
    <t>A125912770R</t>
  </si>
  <si>
    <t>A125879506A</t>
  </si>
  <si>
    <t>A125846298F</t>
  </si>
  <si>
    <t>A125912826R</t>
  </si>
  <si>
    <t>A125879562V</t>
  </si>
  <si>
    <t>A125846074V</t>
  </si>
  <si>
    <t>A125912602C</t>
  </si>
  <si>
    <t>A125879338A</t>
  </si>
  <si>
    <t>A125846578X</t>
  </si>
  <si>
    <t>A125913106K</t>
  </si>
  <si>
    <t>A125879842L</t>
  </si>
  <si>
    <t>A125846354L</t>
  </si>
  <si>
    <t>A125912882J</t>
  </si>
  <si>
    <t>A125879618V</t>
  </si>
  <si>
    <t>A125847226L</t>
  </si>
  <si>
    <t>A125913754J</t>
  </si>
  <si>
    <t>A125880490T</t>
  </si>
  <si>
    <t>A125847002A</t>
  </si>
  <si>
    <t>A125913530W</t>
  </si>
  <si>
    <t>A125880266X</t>
  </si>
  <si>
    <t>A125846722F</t>
  </si>
  <si>
    <t>A125913250C</t>
  </si>
  <si>
    <t>A125879986X</t>
  </si>
  <si>
    <t>A125847058L</t>
  </si>
  <si>
    <t>A125913586J</t>
  </si>
  <si>
    <t>A125880322F</t>
  </si>
  <si>
    <t>A125847114V</t>
  </si>
  <si>
    <t>A125913642R</t>
  </si>
  <si>
    <t>A125880378T</t>
  </si>
  <si>
    <t>A125846778T</t>
  </si>
  <si>
    <t>A125913306C</t>
  </si>
  <si>
    <t>A125880042L</t>
  </si>
  <si>
    <t>A125846834X</t>
  </si>
  <si>
    <t>A125913362W</t>
  </si>
  <si>
    <t>A125880098X</t>
  </si>
  <si>
    <t>A125846890T</t>
  </si>
  <si>
    <t>A125913418W</t>
  </si>
  <si>
    <t>A125880154F</t>
  </si>
  <si>
    <t>A125846666X</t>
  </si>
  <si>
    <t>A125913194W</t>
  </si>
  <si>
    <t>A125879930L</t>
  </si>
  <si>
    <t>A125847170L</t>
  </si>
  <si>
    <t>A125913698A</t>
  </si>
  <si>
    <t>A125880434X</t>
  </si>
  <si>
    <t>A125846946T</t>
  </si>
  <si>
    <t>A125913474R</t>
  </si>
  <si>
    <t>A125880210L</t>
  </si>
  <si>
    <t>A125847222C</t>
  </si>
  <si>
    <t>A125913750X</t>
  </si>
  <si>
    <t>A125880486A</t>
  </si>
  <si>
    <t>A125846998V</t>
  </si>
  <si>
    <t>A125913526F</t>
  </si>
  <si>
    <t>A125880262R</t>
  </si>
  <si>
    <t>A125846718R</t>
  </si>
  <si>
    <t>A125913246L</t>
  </si>
  <si>
    <t>A125879982R</t>
  </si>
  <si>
    <t>A125847054C</t>
  </si>
  <si>
    <t>A125913582X</t>
  </si>
  <si>
    <t>A125880318R</t>
  </si>
  <si>
    <t>A125847110K</t>
  </si>
  <si>
    <t>A125913638X</t>
  </si>
  <si>
    <t>A125880374J</t>
  </si>
  <si>
    <t>A125846774J</t>
  </si>
  <si>
    <t>A125913302V</t>
  </si>
  <si>
    <t>A125880038W</t>
  </si>
  <si>
    <t>A125846830R</t>
  </si>
  <si>
    <t>A125913358F</t>
  </si>
  <si>
    <t>A125880094R</t>
  </si>
  <si>
    <t>A125846886A</t>
  </si>
  <si>
    <t>A125913414L</t>
  </si>
  <si>
    <t>A125880150W</t>
  </si>
  <si>
    <t>A125846662R</t>
  </si>
  <si>
    <t>A125913190L</t>
  </si>
  <si>
    <t>A125879926W</t>
  </si>
  <si>
    <t>A125847166W</t>
  </si>
  <si>
    <t>A125913694T</t>
  </si>
  <si>
    <t>A125880430R</t>
  </si>
  <si>
    <t>A125846942J</t>
  </si>
  <si>
    <t>A125913470F</t>
  </si>
  <si>
    <t>A125880206W</t>
  </si>
  <si>
    <t>A125847270W</t>
  </si>
  <si>
    <t>A125913798K</t>
  </si>
  <si>
    <t>A125880534J</t>
  </si>
  <si>
    <t>A125847046C</t>
  </si>
  <si>
    <t>A125913574X</t>
  </si>
  <si>
    <t>A125880310W</t>
  </si>
  <si>
    <t>A125846766J</t>
  </si>
  <si>
    <t>A125913294F</t>
  </si>
  <si>
    <t>A125880030C</t>
  </si>
  <si>
    <t>A125847102K</t>
  </si>
  <si>
    <t>A125913630F</t>
  </si>
  <si>
    <t>A125880366J</t>
  </si>
  <si>
    <t>A125847158W</t>
  </si>
  <si>
    <t>A125913686T</t>
  </si>
  <si>
    <t>A125880422R</t>
  </si>
  <si>
    <t>A125846822R</t>
  </si>
  <si>
    <t>A125913350L</t>
  </si>
  <si>
    <t>A125880086R</t>
  </si>
  <si>
    <t>A125846878A</t>
  </si>
  <si>
    <t>A125913406L</t>
  </si>
  <si>
    <t>A125880142W</t>
  </si>
  <si>
    <t>A125846934J</t>
  </si>
  <si>
    <t>A125913462F</t>
  </si>
  <si>
    <t>A125880198J</t>
  </si>
  <si>
    <t>A125846710W</t>
  </si>
  <si>
    <t>A125913238L</t>
  </si>
  <si>
    <t>A125879974R</t>
  </si>
  <si>
    <t>A125847214C</t>
  </si>
  <si>
    <t>A125913742X</t>
  </si>
  <si>
    <t>A125880478A</t>
  </si>
  <si>
    <t>A125846990A</t>
  </si>
  <si>
    <t>A125913518F</t>
  </si>
  <si>
    <t>A125880254R</t>
  </si>
  <si>
    <t>A125847254W</t>
  </si>
  <si>
    <t>A125913782T</t>
  </si>
  <si>
    <t>A125880518J</t>
  </si>
  <si>
    <t>A125847030K</t>
  </si>
  <si>
    <t>A125913558X</t>
  </si>
  <si>
    <t>A125880294J</t>
  </si>
  <si>
    <t>A125846750R</t>
  </si>
  <si>
    <t>A125913278F</t>
  </si>
  <si>
    <t>A125880014C</t>
  </si>
  <si>
    <t>A125847086W</t>
  </si>
  <si>
    <t>A125913614F</t>
  </si>
  <si>
    <t>A125880350R</t>
  </si>
  <si>
    <t>A125847142C</t>
  </si>
  <si>
    <t>A125913670X</t>
  </si>
  <si>
    <t>A125880406R</t>
  </si>
  <si>
    <t>A125846806R</t>
  </si>
  <si>
    <t>A125913334L</t>
  </si>
  <si>
    <t>A125880070W</t>
  </si>
  <si>
    <t>A125846862J</t>
  </si>
  <si>
    <t>A125913390F</t>
  </si>
  <si>
    <t>A125880126W</t>
  </si>
  <si>
    <t>A125846918J</t>
  </si>
  <si>
    <t>A125913446F</t>
  </si>
  <si>
    <t>A125880182R</t>
  </si>
  <si>
    <t>A125846694J</t>
  </si>
  <si>
    <t>A125913222V</t>
  </si>
  <si>
    <t>A125879958R</t>
  </si>
  <si>
    <t>A125847198R</t>
  </si>
  <si>
    <t>A125913726X</t>
  </si>
  <si>
    <t>A125880462J</t>
  </si>
  <si>
    <t>A125846974A</t>
  </si>
  <si>
    <t>A125913502L</t>
  </si>
  <si>
    <t>A125880238R</t>
  </si>
  <si>
    <t>A125847274F</t>
  </si>
  <si>
    <t>A125913802R</t>
  </si>
  <si>
    <t>A125880538T</t>
  </si>
  <si>
    <t>A125847050V</t>
  </si>
  <si>
    <t>A125913578J</t>
  </si>
  <si>
    <t>A125880314F</t>
  </si>
  <si>
    <t>A125846770X</t>
  </si>
  <si>
    <t>A125913298R</t>
  </si>
  <si>
    <t>A125880034L</t>
  </si>
  <si>
    <t>A125847106V</t>
  </si>
  <si>
    <t>A125913634R</t>
  </si>
  <si>
    <t>A125880370X</t>
  </si>
  <si>
    <t>A125847162L</t>
  </si>
  <si>
    <t>A125913690J</t>
  </si>
  <si>
    <t>A125880426X</t>
  </si>
  <si>
    <t>A125846826X</t>
  </si>
  <si>
    <t>A125913354W</t>
  </si>
  <si>
    <t>A125880090F</t>
  </si>
  <si>
    <t>A125846882T</t>
  </si>
  <si>
    <t>A125913410C</t>
  </si>
  <si>
    <t>A125880146F</t>
  </si>
  <si>
    <t>A125846938T</t>
  </si>
  <si>
    <t>A125913466R</t>
  </si>
  <si>
    <t>A125880202L</t>
  </si>
  <si>
    <t>A125846714F</t>
  </si>
  <si>
    <t>A125913242C</t>
  </si>
  <si>
    <t>A125879978X</t>
  </si>
  <si>
    <t>A125847218L</t>
  </si>
  <si>
    <t>A125913746J</t>
  </si>
  <si>
    <t>A125880482T</t>
  </si>
  <si>
    <t>A125846994K</t>
  </si>
  <si>
    <t>A125913522W</t>
  </si>
  <si>
    <t>A125880258X</t>
  </si>
  <si>
    <t>A125847234L</t>
  </si>
  <si>
    <t>A125913762J</t>
  </si>
  <si>
    <t>A125880498K</t>
  </si>
  <si>
    <t>Tasmania ;  &gt;&gt; Own ill health or injury ;  Less than 1 year in last job ;  Persons ;</t>
  </si>
  <si>
    <t>Tasmania ;  &gt;&gt; Own ill health or injury ;  Less than 1 year in last job ;  &gt; Males ;</t>
  </si>
  <si>
    <t>Tasmania ;  &gt;&gt; Own ill health or injury ;  Less than 1 year in last job ;  &gt; Females ;</t>
  </si>
  <si>
    <t>Tasmania ;  &gt;&gt; Own ill health or injury ;  &gt; Less than 3 months in last job ;  Persons ;</t>
  </si>
  <si>
    <t>Tasmania ;  &gt;&gt; Own ill health or injury ;  &gt; Less than 3 months in last job ;  &gt; Males ;</t>
  </si>
  <si>
    <t>Tasmania ;  &gt;&gt; Own ill health or injury ;  &gt; Less than 3 months in last job ;  &gt; Females ;</t>
  </si>
  <si>
    <t>Tasmania ;  &gt;&gt; Own ill health or injury ;  &gt; 3-6 months in last job ;  Persons ;</t>
  </si>
  <si>
    <t>Tasmania ;  &gt;&gt; Own ill health or injury ;  &gt; 3-6 months in last job ;  &gt; Males ;</t>
  </si>
  <si>
    <t>Tasmania ;  &gt;&gt; Own ill health or injury ;  &gt; 3-6 months in last job ;  &gt; Females ;</t>
  </si>
  <si>
    <t>Tasmania ;  &gt;&gt; Own ill health or injury ;  &gt; 6-12 months in last job ;  Persons ;</t>
  </si>
  <si>
    <t>Tasmania ;  &gt;&gt; Own ill health or injury ;  &gt; 6-12 months in last job ;  &gt; Males ;</t>
  </si>
  <si>
    <t>Tasmania ;  &gt;&gt; Own ill health or injury ;  &gt; 6-12 months in last job ;  &gt; Females ;</t>
  </si>
  <si>
    <t>Tasmania ;  &gt;&gt; Own ill health or injury ;  1 year or more in last job ;  Persons ;</t>
  </si>
  <si>
    <t>Tasmania ;  &gt;&gt; Own ill health or injury ;  1 year or more in last job ;  &gt; Males ;</t>
  </si>
  <si>
    <t>Tasmania ;  &gt;&gt; Own ill health or injury ;  1 year or more in last job ;  &gt; Females ;</t>
  </si>
  <si>
    <t>Tasmania ;  &gt;&gt; Own ill health or injury ;  &gt; 1-2 years in last job ;  Persons ;</t>
  </si>
  <si>
    <t>Tasmania ;  &gt;&gt; Own ill health or injury ;  &gt; 1-2 years in last job ;  &gt; Males ;</t>
  </si>
  <si>
    <t>Tasmania ;  &gt;&gt; Own ill health or injury ;  &gt; 1-2 years in last job ;  &gt; Females ;</t>
  </si>
  <si>
    <t>Tasmania ;  &gt;&gt; Own ill health or injury ;  &gt; 3-4 years in last job ;  Persons ;</t>
  </si>
  <si>
    <t>Tasmania ;  &gt;&gt; Own ill health or injury ;  &gt; 3-4 years in last job ;  &gt; Males ;</t>
  </si>
  <si>
    <t>Tasmania ;  &gt;&gt; Own ill health or injury ;  &gt; 3-4 years in last job ;  &gt; Females ;</t>
  </si>
  <si>
    <t>Tasmania ;  &gt;&gt; Own ill health or injury ;  &gt; 5-9 years in last job ;  Persons ;</t>
  </si>
  <si>
    <t>Tasmania ;  &gt;&gt; Own ill health or injury ;  &gt; 5-9 years in last job ;  &gt; Males ;</t>
  </si>
  <si>
    <t>Tasmania ;  &gt;&gt; Own ill health or injury ;  &gt; 5-9 years in last job ;  &gt; Females ;</t>
  </si>
  <si>
    <t>Tasmania ;  &gt;&gt; Own ill health or injury ;  &gt; 10-19 years in last job ;  Persons ;</t>
  </si>
  <si>
    <t>Tasmania ;  &gt;&gt; Own ill health or injury ;  &gt; 10-19 years in last job ;  &gt; Males ;</t>
  </si>
  <si>
    <t>Tasmania ;  &gt;&gt; Own ill health or injury ;  &gt; 10-19 years in last job ;  &gt; Females ;</t>
  </si>
  <si>
    <t>Tasmania ;  &gt;&gt; Own ill health or injury ;  &gt; 20 years or more in last job ;  Persons ;</t>
  </si>
  <si>
    <t>Tasmania ;  &gt;&gt; Own ill health or injury ;  &gt; 20 years or more in last job ;  &gt; Males ;</t>
  </si>
  <si>
    <t>Tasmania ;  &gt;&gt; Own ill health or injury ;  &gt; 20 years or more in last job ;  &gt; Females ;</t>
  </si>
  <si>
    <t>Tasmania ;  &gt; Voluntary reasons (left job) ;  Persons ;</t>
  </si>
  <si>
    <t>Tasmania ;  &gt; Voluntary reasons (left job) ;  &gt; Males ;</t>
  </si>
  <si>
    <t>Tasmania ;  &gt; Voluntary reasons (left job) ;  &gt; Females ;</t>
  </si>
  <si>
    <t>Tasmania ;  &gt; Voluntary reasons (left job) ;  Less than 1 year in last job ;  Persons ;</t>
  </si>
  <si>
    <t>Tasmania ;  &gt; Voluntary reasons (left job) ;  Less than 1 year in last job ;  &gt; Males ;</t>
  </si>
  <si>
    <t>Tasmania ;  &gt; Voluntary reasons (left job) ;  Less than 1 year in last job ;  &gt; Females ;</t>
  </si>
  <si>
    <t>Tasmania ;  &gt; Voluntary reasons (left job) ;  &gt; Less than 3 months in last job ;  Persons ;</t>
  </si>
  <si>
    <t>Tasmania ;  &gt; Voluntary reasons (left job) ;  &gt; Less than 3 months in last job ;  &gt; Males ;</t>
  </si>
  <si>
    <t>Tasmania ;  &gt; Voluntary reasons (left job) ;  &gt; Less than 3 months in last job ;  &gt; Females ;</t>
  </si>
  <si>
    <t>Tasmania ;  &gt; Voluntary reasons (left job) ;  &gt; 3-6 months in last job ;  Persons ;</t>
  </si>
  <si>
    <t>Tasmania ;  &gt; Voluntary reasons (left job) ;  &gt; 3-6 months in last job ;  &gt; Males ;</t>
  </si>
  <si>
    <t>Tasmania ;  &gt; Voluntary reasons (left job) ;  &gt; 3-6 months in last job ;  &gt; Females ;</t>
  </si>
  <si>
    <t>Tasmania ;  &gt; Voluntary reasons (left job) ;  &gt; 6-12 months in last job ;  Persons ;</t>
  </si>
  <si>
    <t>Tasmania ;  &gt; Voluntary reasons (left job) ;  &gt; 6-12 months in last job ;  &gt; Males ;</t>
  </si>
  <si>
    <t>Tasmania ;  &gt; Voluntary reasons (left job) ;  &gt; 6-12 months in last job ;  &gt; Females ;</t>
  </si>
  <si>
    <t>Tasmania ;  &gt; Voluntary reasons (left job) ;  1 year or more in last job ;  Persons ;</t>
  </si>
  <si>
    <t>Tasmania ;  &gt; Voluntary reasons (left job) ;  1 year or more in last job ;  &gt; Males ;</t>
  </si>
  <si>
    <t>Tasmania ;  &gt; Voluntary reasons (left job) ;  1 year or more in last job ;  &gt; Females ;</t>
  </si>
  <si>
    <t>Tasmania ;  &gt; Voluntary reasons (left job) ;  &gt; 1-2 years in last job ;  Persons ;</t>
  </si>
  <si>
    <t>Tasmania ;  &gt; Voluntary reasons (left job) ;  &gt; 1-2 years in last job ;  &gt; Males ;</t>
  </si>
  <si>
    <t>Tasmania ;  &gt; Voluntary reasons (left job) ;  &gt; 1-2 years in last job ;  &gt; Females ;</t>
  </si>
  <si>
    <t>Tasmania ;  &gt; Voluntary reasons (left job) ;  &gt; 3-4 years in last job ;  Persons ;</t>
  </si>
  <si>
    <t>Tasmania ;  &gt; Voluntary reasons (left job) ;  &gt; 3-4 years in last job ;  &gt; Males ;</t>
  </si>
  <si>
    <t>Tasmania ;  &gt; Voluntary reasons (left job) ;  &gt; 3-4 years in last job ;  &gt; Females ;</t>
  </si>
  <si>
    <t>Tasmania ;  &gt; Voluntary reasons (left job) ;  &gt; 5-9 years in last job ;  Persons ;</t>
  </si>
  <si>
    <t>Tasmania ;  &gt; Voluntary reasons (left job) ;  &gt; 5-9 years in last job ;  &gt; Males ;</t>
  </si>
  <si>
    <t>Tasmania ;  &gt; Voluntary reasons (left job) ;  &gt; 5-9 years in last job ;  &gt; Females ;</t>
  </si>
  <si>
    <t>Tasmania ;  &gt; Voluntary reasons (left job) ;  &gt; 10-19 years in last job ;  Persons ;</t>
  </si>
  <si>
    <t>Tasmania ;  &gt; Voluntary reasons (left job) ;  &gt; 10-19 years in last job ;  &gt; Males ;</t>
  </si>
  <si>
    <t>Tasmania ;  &gt; Voluntary reasons (left job) ;  &gt; 10-19 years in last job ;  &gt; Females ;</t>
  </si>
  <si>
    <t>Tasmania ;  &gt; Voluntary reasons (left job) ;  &gt; 20 years or more in last job ;  Persons ;</t>
  </si>
  <si>
    <t>Tasmania ;  &gt; Voluntary reasons (left job) ;  &gt; 20 years or more in last job ;  &gt; Males ;</t>
  </si>
  <si>
    <t>Tasmania ;  &gt; Voluntary reasons (left job) ;  &gt; 20 years or more in last job ;  &gt; Females ;</t>
  </si>
  <si>
    <t>Tasmania ;  &gt;&gt; Poor work arrangements, pay or hours ;  Persons ;</t>
  </si>
  <si>
    <t>Tasmania ;  &gt;&gt; Poor work arrangements, pay or hours ;  &gt; Males ;</t>
  </si>
  <si>
    <t>Tasmania ;  &gt;&gt; Poor work arrangements, pay or hours ;  &gt; Females ;</t>
  </si>
  <si>
    <t>Tasmania ;  &gt;&gt; Poor work arrangements, pay or hours ;  Less than 1 year in last job ;  Persons ;</t>
  </si>
  <si>
    <t>Tasmania ;  &gt;&gt; Poor work arrangements, pay or hours ;  Less than 1 year in last job ;  &gt; Males ;</t>
  </si>
  <si>
    <t>Tasmania ;  &gt;&gt; Poor work arrangements, pay or hours ;  Less than 1 year in last job ;  &gt; Females ;</t>
  </si>
  <si>
    <t>Tasmania ;  &gt;&gt; Poor work arrangements, pay or hours ;  &gt; Less than 3 months in last job ;  Persons ;</t>
  </si>
  <si>
    <t>Tasmania ;  &gt;&gt; Poor work arrangements, pay or hours ;  &gt; Less than 3 months in last job ;  &gt; Males ;</t>
  </si>
  <si>
    <t>Tasmania ;  &gt;&gt; Poor work arrangements, pay or hours ;  &gt; Less than 3 months in last job ;  &gt; Females ;</t>
  </si>
  <si>
    <t>Tasmania ;  &gt;&gt; Poor work arrangements, pay or hours ;  &gt; 3-6 months in last job ;  Persons ;</t>
  </si>
  <si>
    <t>Tasmania ;  &gt;&gt; Poor work arrangements, pay or hours ;  &gt; 3-6 months in last job ;  &gt; Males ;</t>
  </si>
  <si>
    <t>Tasmania ;  &gt;&gt; Poor work arrangements, pay or hours ;  &gt; 3-6 months in last job ;  &gt; Females ;</t>
  </si>
  <si>
    <t>Tasmania ;  &gt;&gt; Poor work arrangements, pay or hours ;  &gt; 6-12 months in last job ;  Persons ;</t>
  </si>
  <si>
    <t>Tasmania ;  &gt;&gt; Poor work arrangements, pay or hours ;  &gt; 6-12 months in last job ;  &gt; Males ;</t>
  </si>
  <si>
    <t>Tasmania ;  &gt;&gt; Poor work arrangements, pay or hours ;  &gt; 6-12 months in last job ;  &gt; Females ;</t>
  </si>
  <si>
    <t>Tasmania ;  &gt;&gt; Poor work arrangements, pay or hours ;  1 year or more in last job ;  Persons ;</t>
  </si>
  <si>
    <t>Tasmania ;  &gt;&gt; Poor work arrangements, pay or hours ;  1 year or more in last job ;  &gt; Males ;</t>
  </si>
  <si>
    <t>Tasmania ;  &gt;&gt; Poor work arrangements, pay or hours ;  1 year or more in last job ;  &gt; Females ;</t>
  </si>
  <si>
    <t>Tasmania ;  &gt;&gt; Poor work arrangements, pay or hours ;  &gt; 1-2 years in last job ;  Persons ;</t>
  </si>
  <si>
    <t>Tasmania ;  &gt;&gt; Poor work arrangements, pay or hours ;  &gt; 1-2 years in last job ;  &gt; Males ;</t>
  </si>
  <si>
    <t>Tasmania ;  &gt;&gt; Poor work arrangements, pay or hours ;  &gt; 1-2 years in last job ;  &gt; Females ;</t>
  </si>
  <si>
    <t>Tasmania ;  &gt;&gt; Poor work arrangements, pay or hours ;  &gt; 3-4 years in last job ;  Persons ;</t>
  </si>
  <si>
    <t>Tasmania ;  &gt;&gt; Poor work arrangements, pay or hours ;  &gt; 3-4 years in last job ;  &gt; Males ;</t>
  </si>
  <si>
    <t>Tasmania ;  &gt;&gt; Poor work arrangements, pay or hours ;  &gt; 3-4 years in last job ;  &gt; Females ;</t>
  </si>
  <si>
    <t>Tasmania ;  &gt;&gt; Poor work arrangements, pay or hours ;  &gt; 5-9 years in last job ;  Persons ;</t>
  </si>
  <si>
    <t>Tasmania ;  &gt;&gt; Poor work arrangements, pay or hours ;  &gt; 5-9 years in last job ;  &gt; Males ;</t>
  </si>
  <si>
    <t>Tasmania ;  &gt;&gt; Poor work arrangements, pay or hours ;  &gt; 5-9 years in last job ;  &gt; Females ;</t>
  </si>
  <si>
    <t>Tasmania ;  &gt;&gt; Poor work arrangements, pay or hours ;  &gt; 10-19 years in last job ;  Persons ;</t>
  </si>
  <si>
    <t>Tasmania ;  &gt;&gt; Poor work arrangements, pay or hours ;  &gt; 10-19 years in last job ;  &gt; Males ;</t>
  </si>
  <si>
    <t>Tasmania ;  &gt;&gt; Poor work arrangements, pay or hours ;  &gt; 10-19 years in last job ;  &gt; Females ;</t>
  </si>
  <si>
    <t>Tasmania ;  &gt;&gt; Poor work arrangements, pay or hours ;  &gt; 20 years or more in last job ;  Persons ;</t>
  </si>
  <si>
    <t>Tasmania ;  &gt;&gt; Poor work arrangements, pay or hours ;  &gt; 20 years or more in last job ;  &gt; Males ;</t>
  </si>
  <si>
    <t>Tasmania ;  &gt;&gt; Poor work arrangements, pay or hours ;  &gt; 20 years or more in last job ;  &gt; Females ;</t>
  </si>
  <si>
    <t>Tasmania ;  &gt;&gt; Holiday job, returned to studies ;  Persons ;</t>
  </si>
  <si>
    <t>Tasmania ;  &gt;&gt; Holiday job, returned to studies ;  &gt; Males ;</t>
  </si>
  <si>
    <t>Tasmania ;  &gt;&gt; Holiday job, returned to studies ;  &gt; Females ;</t>
  </si>
  <si>
    <t>Tasmania ;  &gt;&gt; Holiday job, returned to studies ;  Less than 1 year in last job ;  Persons ;</t>
  </si>
  <si>
    <t>Tasmania ;  &gt;&gt; Holiday job, returned to studies ;  Less than 1 year in last job ;  &gt; Males ;</t>
  </si>
  <si>
    <t>Tasmania ;  &gt;&gt; Holiday job, returned to studies ;  Less than 1 year in last job ;  &gt; Females ;</t>
  </si>
  <si>
    <t>Tasmania ;  &gt;&gt; Holiday job, returned to studies ;  &gt; Less than 3 months in last job ;  Persons ;</t>
  </si>
  <si>
    <t>Tasmania ;  &gt;&gt; Holiday job, returned to studies ;  &gt; Less than 3 months in last job ;  &gt; Males ;</t>
  </si>
  <si>
    <t>Tasmania ;  &gt;&gt; Holiday job, returned to studies ;  &gt; Less than 3 months in last job ;  &gt; Females ;</t>
  </si>
  <si>
    <t>Tasmania ;  &gt;&gt; Holiday job, returned to studies ;  &gt; 3-6 months in last job ;  Persons ;</t>
  </si>
  <si>
    <t>Tasmania ;  &gt;&gt; Holiday job, returned to studies ;  &gt; 3-6 months in last job ;  &gt; Males ;</t>
  </si>
  <si>
    <t>Tasmania ;  &gt;&gt; Holiday job, returned to studies ;  &gt; 3-6 months in last job ;  &gt; Females ;</t>
  </si>
  <si>
    <t>Tasmania ;  &gt;&gt; Holiday job, returned to studies ;  &gt; 6-12 months in last job ;  Persons ;</t>
  </si>
  <si>
    <t>Tasmania ;  &gt;&gt; Holiday job, returned to studies ;  &gt; 6-12 months in last job ;  &gt; Males ;</t>
  </si>
  <si>
    <t>Tasmania ;  &gt;&gt; Holiday job, returned to studies ;  &gt; 6-12 months in last job ;  &gt; Females ;</t>
  </si>
  <si>
    <t>Tasmania ;  &gt;&gt; Holiday job, returned to studies ;  1 year or more in last job ;  Persons ;</t>
  </si>
  <si>
    <t>Tasmania ;  &gt;&gt; Holiday job, returned to studies ;  1 year or more in last job ;  &gt; Males ;</t>
  </si>
  <si>
    <t>Tasmania ;  &gt;&gt; Holiday job, returned to studies ;  1 year or more in last job ;  &gt; Females ;</t>
  </si>
  <si>
    <t>Tasmania ;  &gt;&gt; Holiday job, returned to studies ;  &gt; 1-2 years in last job ;  Persons ;</t>
  </si>
  <si>
    <t>Tasmania ;  &gt;&gt; Holiday job, returned to studies ;  &gt; 1-2 years in last job ;  &gt; Males ;</t>
  </si>
  <si>
    <t>Tasmania ;  &gt;&gt; Holiday job, returned to studies ;  &gt; 1-2 years in last job ;  &gt; Females ;</t>
  </si>
  <si>
    <t>Tasmania ;  &gt;&gt; Holiday job, returned to studies ;  &gt; 3-4 years in last job ;  Persons ;</t>
  </si>
  <si>
    <t>Tasmania ;  &gt;&gt; Holiday job, returned to studies ;  &gt; 3-4 years in last job ;  &gt; Males ;</t>
  </si>
  <si>
    <t>Tasmania ;  &gt;&gt; Holiday job, returned to studies ;  &gt; 3-4 years in last job ;  &gt; Females ;</t>
  </si>
  <si>
    <t>Tasmania ;  &gt;&gt; Holiday job, returned to studies ;  &gt; 5-9 years in last job ;  Persons ;</t>
  </si>
  <si>
    <t>Tasmania ;  &gt;&gt; Holiday job, returned to studies ;  &gt; 5-9 years in last job ;  &gt; Males ;</t>
  </si>
  <si>
    <t>Tasmania ;  &gt;&gt; Holiday job, returned to studies ;  &gt; 5-9 years in last job ;  &gt; Females ;</t>
  </si>
  <si>
    <t>Tasmania ;  &gt;&gt; Holiday job, returned to studies ;  &gt; 10-19 years in last job ;  Persons ;</t>
  </si>
  <si>
    <t>Tasmania ;  &gt;&gt; Holiday job, returned to studies ;  &gt; 10-19 years in last job ;  &gt; Males ;</t>
  </si>
  <si>
    <t>Tasmania ;  &gt;&gt; Holiday job, returned to studies ;  &gt; 10-19 years in last job ;  &gt; Females ;</t>
  </si>
  <si>
    <t>Tasmania ;  &gt;&gt; Holiday job, returned to studies ;  &gt; 20 years or more in last job ;  Persons ;</t>
  </si>
  <si>
    <t>Tasmania ;  &gt;&gt; Holiday job, returned to studies ;  &gt; 20 years or more in last job ;  &gt; Males ;</t>
  </si>
  <si>
    <t>Tasmania ;  &gt;&gt; Holiday job, returned to studies ;  &gt; 20 years or more in last job ;  &gt; Females ;</t>
  </si>
  <si>
    <t>Tasmania ;  &gt;&gt; To get a better job or just wanted a change ;  Persons ;</t>
  </si>
  <si>
    <t>Tasmania ;  &gt;&gt; To get a better job or just wanted a change ;  &gt; Males ;</t>
  </si>
  <si>
    <t>Tasmania ;  &gt;&gt; To get a better job or just wanted a change ;  &gt; Females ;</t>
  </si>
  <si>
    <t>Tasmania ;  &gt;&gt; To get a better job or just wanted a change ;  Less than 1 year in last job ;  Persons ;</t>
  </si>
  <si>
    <t>Tasmania ;  &gt;&gt; To get a better job or just wanted a change ;  Less than 1 year in last job ;  &gt; Males ;</t>
  </si>
  <si>
    <t>Tasmania ;  &gt;&gt; To get a better job or just wanted a change ;  Less than 1 year in last job ;  &gt; Females ;</t>
  </si>
  <si>
    <t>Tasmania ;  &gt;&gt; To get a better job or just wanted a change ;  &gt; Less than 3 months in last job ;  Persons ;</t>
  </si>
  <si>
    <t>Tasmania ;  &gt;&gt; To get a better job or just wanted a change ;  &gt; Less than 3 months in last job ;  &gt; Males ;</t>
  </si>
  <si>
    <t>Tasmania ;  &gt;&gt; To get a better job or just wanted a change ;  &gt; Less than 3 months in last job ;  &gt; Females ;</t>
  </si>
  <si>
    <t>Tasmania ;  &gt;&gt; To get a better job or just wanted a change ;  &gt; 3-6 months in last job ;  Persons ;</t>
  </si>
  <si>
    <t>Tasmania ;  &gt;&gt; To get a better job or just wanted a change ;  &gt; 3-6 months in last job ;  &gt; Males ;</t>
  </si>
  <si>
    <t>Tasmania ;  &gt;&gt; To get a better job or just wanted a change ;  &gt; 3-6 months in last job ;  &gt; Females ;</t>
  </si>
  <si>
    <t>Tasmania ;  &gt;&gt; To get a better job or just wanted a change ;  &gt; 6-12 months in last job ;  Persons ;</t>
  </si>
  <si>
    <t>Tasmania ;  &gt;&gt; To get a better job or just wanted a change ;  &gt; 6-12 months in last job ;  &gt; Males ;</t>
  </si>
  <si>
    <t>Tasmania ;  &gt;&gt; To get a better job or just wanted a change ;  &gt; 6-12 months in last job ;  &gt; Females ;</t>
  </si>
  <si>
    <t>Tasmania ;  &gt;&gt; To get a better job or just wanted a change ;  1 year or more in last job ;  Persons ;</t>
  </si>
  <si>
    <t>Tasmania ;  &gt;&gt; To get a better job or just wanted a change ;  1 year or more in last job ;  &gt; Males ;</t>
  </si>
  <si>
    <t>Tasmania ;  &gt;&gt; To get a better job or just wanted a change ;  1 year or more in last job ;  &gt; Females ;</t>
  </si>
  <si>
    <t>Tasmania ;  &gt;&gt; To get a better job or just wanted a change ;  &gt; 1-2 years in last job ;  Persons ;</t>
  </si>
  <si>
    <t>Tasmania ;  &gt;&gt; To get a better job or just wanted a change ;  &gt; 1-2 years in last job ;  &gt; Males ;</t>
  </si>
  <si>
    <t>Tasmania ;  &gt;&gt; To get a better job or just wanted a change ;  &gt; 1-2 years in last job ;  &gt; Females ;</t>
  </si>
  <si>
    <t>Tasmania ;  &gt;&gt; To get a better job or just wanted a change ;  &gt; 3-4 years in last job ;  Persons ;</t>
  </si>
  <si>
    <t>Tasmania ;  &gt;&gt; To get a better job or just wanted a change ;  &gt; 3-4 years in last job ;  &gt; Males ;</t>
  </si>
  <si>
    <t>Tasmania ;  &gt;&gt; To get a better job or just wanted a change ;  &gt; 3-4 years in last job ;  &gt; Females ;</t>
  </si>
  <si>
    <t>Tasmania ;  &gt;&gt; To get a better job or just wanted a change ;  &gt; 5-9 years in last job ;  Persons ;</t>
  </si>
  <si>
    <t>Tasmania ;  &gt;&gt; To get a better job or just wanted a change ;  &gt; 5-9 years in last job ;  &gt; Males ;</t>
  </si>
  <si>
    <t>Tasmania ;  &gt;&gt; To get a better job or just wanted a change ;  &gt; 5-9 years in last job ;  &gt; Females ;</t>
  </si>
  <si>
    <t>Tasmania ;  &gt;&gt; To get a better job or just wanted a change ;  &gt; 10-19 years in last job ;  Persons ;</t>
  </si>
  <si>
    <t>Tasmania ;  &gt;&gt; To get a better job or just wanted a change ;  &gt; 10-19 years in last job ;  &gt; Males ;</t>
  </si>
  <si>
    <t>Tasmania ;  &gt;&gt; To get a better job or just wanted a change ;  &gt; 10-19 years in last job ;  &gt; Females ;</t>
  </si>
  <si>
    <t>Tasmania ;  &gt;&gt; To get a better job or just wanted a change ;  &gt; 20 years or more in last job ;  Persons ;</t>
  </si>
  <si>
    <t>Tasmania ;  &gt;&gt; To get a better job or just wanted a change ;  &gt; 20 years or more in last job ;  &gt; Males ;</t>
  </si>
  <si>
    <t>Tasmania ;  &gt;&gt; To get a better job or just wanted a change ;  &gt; 20 years or more in last job ;  &gt; Females ;</t>
  </si>
  <si>
    <t>Tasmania ;  &gt;&gt; Retired ;  Persons ;</t>
  </si>
  <si>
    <t>Tasmania ;  &gt;&gt; Retired ;  &gt; Males ;</t>
  </si>
  <si>
    <t>Tasmania ;  &gt;&gt; Retired ;  &gt; Females ;</t>
  </si>
  <si>
    <t>Tasmania ;  &gt;&gt; Retired ;  Less than 1 year in last job ;  Persons ;</t>
  </si>
  <si>
    <t>Tasmania ;  &gt;&gt; Retired ;  Less than 1 year in last job ;  &gt; Males ;</t>
  </si>
  <si>
    <t>Tasmania ;  &gt;&gt; Retired ;  Less than 1 year in last job ;  &gt; Females ;</t>
  </si>
  <si>
    <t>Tasmania ;  &gt;&gt; Retired ;  &gt; Less than 3 months in last job ;  Persons ;</t>
  </si>
  <si>
    <t>Tasmania ;  &gt;&gt; Retired ;  &gt; Less than 3 months in last job ;  &gt; Males ;</t>
  </si>
  <si>
    <t>Tasmania ;  &gt;&gt; Retired ;  &gt; Less than 3 months in last job ;  &gt; Females ;</t>
  </si>
  <si>
    <t>Tasmania ;  &gt;&gt; Retired ;  &gt; 3-6 months in last job ;  Persons ;</t>
  </si>
  <si>
    <t>Tasmania ;  &gt;&gt; Retired ;  &gt; 3-6 months in last job ;  &gt; Males ;</t>
  </si>
  <si>
    <t>Tasmania ;  &gt;&gt; Retired ;  &gt; 3-6 months in last job ;  &gt; Females ;</t>
  </si>
  <si>
    <t>Tasmania ;  &gt;&gt; Retired ;  &gt; 6-12 months in last job ;  Persons ;</t>
  </si>
  <si>
    <t>Tasmania ;  &gt;&gt; Retired ;  &gt; 6-12 months in last job ;  &gt; Males ;</t>
  </si>
  <si>
    <t>Tasmania ;  &gt;&gt; Retired ;  &gt; 6-12 months in last job ;  &gt; Females ;</t>
  </si>
  <si>
    <t>Tasmania ;  &gt;&gt; Retired ;  1 year or more in last job ;  Persons ;</t>
  </si>
  <si>
    <t>Tasmania ;  &gt;&gt; Retired ;  1 year or more in last job ;  &gt; Males ;</t>
  </si>
  <si>
    <t>Tasmania ;  &gt;&gt; Retired ;  1 year or more in last job ;  &gt; Females ;</t>
  </si>
  <si>
    <t>Tasmania ;  &gt;&gt; Retired ;  &gt; 1-2 years in last job ;  Persons ;</t>
  </si>
  <si>
    <t>Tasmania ;  &gt;&gt; Retired ;  &gt; 1-2 years in last job ;  &gt; Males ;</t>
  </si>
  <si>
    <t>Tasmania ;  &gt;&gt; Retired ;  &gt; 1-2 years in last job ;  &gt; Females ;</t>
  </si>
  <si>
    <t>Tasmania ;  &gt;&gt; Retired ;  &gt; 3-4 years in last job ;  Persons ;</t>
  </si>
  <si>
    <t>Tasmania ;  &gt;&gt; Retired ;  &gt; 3-4 years in last job ;  &gt; Males ;</t>
  </si>
  <si>
    <t>Tasmania ;  &gt;&gt; Retired ;  &gt; 3-4 years in last job ;  &gt; Females ;</t>
  </si>
  <si>
    <t>Tasmania ;  &gt;&gt; Retired ;  &gt; 5-9 years in last job ;  Persons ;</t>
  </si>
  <si>
    <t>Tasmania ;  &gt;&gt; Retired ;  &gt; 5-9 years in last job ;  &gt; Males ;</t>
  </si>
  <si>
    <t>Tasmania ;  &gt;&gt; Retired ;  &gt; 5-9 years in last job ;  &gt; Females ;</t>
  </si>
  <si>
    <t>Tasmania ;  &gt;&gt; Retired ;  &gt; 10-19 years in last job ;  Persons ;</t>
  </si>
  <si>
    <t>Tasmania ;  &gt;&gt; Retired ;  &gt; 10-19 years in last job ;  &gt; Males ;</t>
  </si>
  <si>
    <t>Tasmania ;  &gt;&gt; Retired ;  &gt; 10-19 years in last job ;  &gt; Females ;</t>
  </si>
  <si>
    <t>Tasmania ;  &gt;&gt; Retired ;  &gt; 20 years or more in last job ;  Persons ;</t>
  </si>
  <si>
    <t>Tasmania ;  &gt;&gt; Retired ;  &gt; 20 years or more in last job ;  &gt; Males ;</t>
  </si>
  <si>
    <t>Tasmania ;  &gt;&gt; Retired ;  &gt; 20 years or more in last job ;  &gt; Females ;</t>
  </si>
  <si>
    <t>Tasmania ;  &gt;&gt; Family reasons ;  Persons ;</t>
  </si>
  <si>
    <t>Tasmania ;  &gt;&gt; Family reasons ;  &gt; Males ;</t>
  </si>
  <si>
    <t>Tasmania ;  &gt;&gt; Family reasons ;  &gt; Females ;</t>
  </si>
  <si>
    <t>Tasmania ;  &gt;&gt; Family reasons ;  Less than 1 year in last job ;  Persons ;</t>
  </si>
  <si>
    <t>Tasmania ;  &gt;&gt; Family reasons ;  Less than 1 year in last job ;  &gt; Males ;</t>
  </si>
  <si>
    <t>Tasmania ;  &gt;&gt; Family reasons ;  Less than 1 year in last job ;  &gt; Females ;</t>
  </si>
  <si>
    <t>Tasmania ;  &gt;&gt; Family reasons ;  &gt; Less than 3 months in last job ;  Persons ;</t>
  </si>
  <si>
    <t>Tasmania ;  &gt;&gt; Family reasons ;  &gt; Less than 3 months in last job ;  &gt; Males ;</t>
  </si>
  <si>
    <t>Tasmania ;  &gt;&gt; Family reasons ;  &gt; Less than 3 months in last job ;  &gt; Females ;</t>
  </si>
  <si>
    <t>Tasmania ;  &gt;&gt; Family reasons ;  &gt; 3-6 months in last job ;  Persons ;</t>
  </si>
  <si>
    <t>Tasmania ;  &gt;&gt; Family reasons ;  &gt; 3-6 months in last job ;  &gt; Males ;</t>
  </si>
  <si>
    <t>Tasmania ;  &gt;&gt; Family reasons ;  &gt; 3-6 months in last job ;  &gt; Females ;</t>
  </si>
  <si>
    <t>Tasmania ;  &gt;&gt; Family reasons ;  &gt; 6-12 months in last job ;  Persons ;</t>
  </si>
  <si>
    <t>Tasmania ;  &gt;&gt; Family reasons ;  &gt; 6-12 months in last job ;  &gt; Males ;</t>
  </si>
  <si>
    <t>Tasmania ;  &gt;&gt; Family reasons ;  &gt; 6-12 months in last job ;  &gt; Females ;</t>
  </si>
  <si>
    <t>Tasmania ;  &gt;&gt; Family reasons ;  1 year or more in last job ;  Persons ;</t>
  </si>
  <si>
    <t>Tasmania ;  &gt;&gt; Family reasons ;  1 year or more in last job ;  &gt; Males ;</t>
  </si>
  <si>
    <t>Tasmania ;  &gt;&gt; Family reasons ;  1 year or more in last job ;  &gt; Females ;</t>
  </si>
  <si>
    <t>Tasmania ;  &gt;&gt; Family reasons ;  &gt; 1-2 years in last job ;  Persons ;</t>
  </si>
  <si>
    <t>Tasmania ;  &gt;&gt; Family reasons ;  &gt; 1-2 years in last job ;  &gt; Males ;</t>
  </si>
  <si>
    <t>Tasmania ;  &gt;&gt; Family reasons ;  &gt; 1-2 years in last job ;  &gt; Females ;</t>
  </si>
  <si>
    <t>Tasmania ;  &gt;&gt; Family reasons ;  &gt; 3-4 years in last job ;  Persons ;</t>
  </si>
  <si>
    <t>Tasmania ;  &gt;&gt; Family reasons ;  &gt; 3-4 years in last job ;  &gt; Males ;</t>
  </si>
  <si>
    <t>Tasmania ;  &gt;&gt; Family reasons ;  &gt; 3-4 years in last job ;  &gt; Females ;</t>
  </si>
  <si>
    <t>Tasmania ;  &gt;&gt; Family reasons ;  &gt; 5-9 years in last job ;  Persons ;</t>
  </si>
  <si>
    <t>Tasmania ;  &gt;&gt; Family reasons ;  &gt; 5-9 years in last job ;  &gt; Males ;</t>
  </si>
  <si>
    <t>Tasmania ;  &gt;&gt; Family reasons ;  &gt; 5-9 years in last job ;  &gt; Females ;</t>
  </si>
  <si>
    <t>Tasmania ;  &gt;&gt; Family reasons ;  &gt; 10-19 years in last job ;  Persons ;</t>
  </si>
  <si>
    <t>Tasmania ;  &gt;&gt; Family reasons ;  &gt; 10-19 years in last job ;  &gt; Males ;</t>
  </si>
  <si>
    <t>Tasmania ;  &gt;&gt; Family reasons ;  &gt; 10-19 years in last job ;  &gt; Females ;</t>
  </si>
  <si>
    <t>Tasmania ;  &gt;&gt; Family reasons ;  &gt; 20 years or more in last job ;  Persons ;</t>
  </si>
  <si>
    <t>Tasmania ;  &gt;&gt; Family reasons ;  &gt; 20 years or more in last job ;  &gt; Males ;</t>
  </si>
  <si>
    <t>Tasmania ;  &gt;&gt; Family reasons ;  &gt; 20 years or more in last job ;  &gt; Females ;</t>
  </si>
  <si>
    <t>Tasmania ;  &gt;&gt; To start own or new business ;  Persons ;</t>
  </si>
  <si>
    <t>Tasmania ;  &gt;&gt; To start own or new business ;  &gt; Males ;</t>
  </si>
  <si>
    <t>Tasmania ;  &gt;&gt; To start own or new business ;  &gt; Females ;</t>
  </si>
  <si>
    <t>Tasmania ;  &gt;&gt; To start own or new business ;  Less than 1 year in last job ;  Persons ;</t>
  </si>
  <si>
    <t>Tasmania ;  &gt;&gt; To start own or new business ;  Less than 1 year in last job ;  &gt; Males ;</t>
  </si>
  <si>
    <t>Tasmania ;  &gt;&gt; To start own or new business ;  Less than 1 year in last job ;  &gt; Females ;</t>
  </si>
  <si>
    <t>Tasmania ;  &gt;&gt; To start own or new business ;  &gt; Less than 3 months in last job ;  Persons ;</t>
  </si>
  <si>
    <t>Tasmania ;  &gt;&gt; To start own or new business ;  &gt; Less than 3 months in last job ;  &gt; Males ;</t>
  </si>
  <si>
    <t>Tasmania ;  &gt;&gt; To start own or new business ;  &gt; Less than 3 months in last job ;  &gt; Females ;</t>
  </si>
  <si>
    <t>Tasmania ;  &gt;&gt; To start own or new business ;  &gt; 3-6 months in last job ;  Persons ;</t>
  </si>
  <si>
    <t>Tasmania ;  &gt;&gt; To start own or new business ;  &gt; 3-6 months in last job ;  &gt; Males ;</t>
  </si>
  <si>
    <t>Tasmania ;  &gt;&gt; To start own or new business ;  &gt; 3-6 months in last job ;  &gt; Females ;</t>
  </si>
  <si>
    <t>Tasmania ;  &gt;&gt; To start own or new business ;  &gt; 6-12 months in last job ;  Persons ;</t>
  </si>
  <si>
    <t>Tasmania ;  &gt;&gt; To start own or new business ;  &gt; 6-12 months in last job ;  &gt; Males ;</t>
  </si>
  <si>
    <t>Tasmania ;  &gt;&gt; To start own or new business ;  &gt; 6-12 months in last job ;  &gt; Females ;</t>
  </si>
  <si>
    <t>Tasmania ;  &gt;&gt; To start own or new business ;  1 year or more in last job ;  Persons ;</t>
  </si>
  <si>
    <t>Tasmania ;  &gt;&gt; To start own or new business ;  1 year or more in last job ;  &gt; Males ;</t>
  </si>
  <si>
    <t>Tasmania ;  &gt;&gt; To start own or new business ;  1 year or more in last job ;  &gt; Females ;</t>
  </si>
  <si>
    <t>Tasmania ;  &gt;&gt; To start own or new business ;  &gt; 1-2 years in last job ;  Persons ;</t>
  </si>
  <si>
    <t>Tasmania ;  &gt;&gt; To start own or new business ;  &gt; 1-2 years in last job ;  &gt; Males ;</t>
  </si>
  <si>
    <t>Tasmania ;  &gt;&gt; To start own or new business ;  &gt; 1-2 years in last job ;  &gt; Females ;</t>
  </si>
  <si>
    <t>Tasmania ;  &gt;&gt; To start own or new business ;  &gt; 3-4 years in last job ;  Persons ;</t>
  </si>
  <si>
    <t>A125847010A</t>
  </si>
  <si>
    <t>A125913538R</t>
  </si>
  <si>
    <t>A125880274X</t>
  </si>
  <si>
    <t>A125846730F</t>
  </si>
  <si>
    <t>A125913258W</t>
  </si>
  <si>
    <t>A125879994X</t>
  </si>
  <si>
    <t>A125847066L</t>
  </si>
  <si>
    <t>A125913594J</t>
  </si>
  <si>
    <t>A125880330F</t>
  </si>
  <si>
    <t>A125847122V</t>
  </si>
  <si>
    <t>A125913650R</t>
  </si>
  <si>
    <t>A125880386T</t>
  </si>
  <si>
    <t>A125846786T</t>
  </si>
  <si>
    <t>A125913314C</t>
  </si>
  <si>
    <t>A125880050L</t>
  </si>
  <si>
    <t>A125846842X</t>
  </si>
  <si>
    <t>A125913370W</t>
  </si>
  <si>
    <t>A125880106L</t>
  </si>
  <si>
    <t>A125846898K</t>
  </si>
  <si>
    <t>A125913426W</t>
  </si>
  <si>
    <t>A125880162F</t>
  </si>
  <si>
    <t>A125846674X</t>
  </si>
  <si>
    <t>A125913202K</t>
  </si>
  <si>
    <t>A125879938F</t>
  </si>
  <si>
    <t>A125847178F</t>
  </si>
  <si>
    <t>A125913706R</t>
  </si>
  <si>
    <t>A125880442X</t>
  </si>
  <si>
    <t>A125846954T</t>
  </si>
  <si>
    <t>A125913482R</t>
  </si>
  <si>
    <t>A125880218F</t>
  </si>
  <si>
    <t>A125847230C</t>
  </si>
  <si>
    <t>A125913758T</t>
  </si>
  <si>
    <t>A125880494A</t>
  </si>
  <si>
    <t>A125847006K</t>
  </si>
  <si>
    <t>A125913534F</t>
  </si>
  <si>
    <t>A125880270R</t>
  </si>
  <si>
    <t>A125846726R</t>
  </si>
  <si>
    <t>A125913254L</t>
  </si>
  <si>
    <t>A125879990R</t>
  </si>
  <si>
    <t>A125847062C</t>
  </si>
  <si>
    <t>A125913590X</t>
  </si>
  <si>
    <t>A125880326R</t>
  </si>
  <si>
    <t>A125847118C</t>
  </si>
  <si>
    <t>A125913646X</t>
  </si>
  <si>
    <t>A125880382J</t>
  </si>
  <si>
    <t>A125846782J</t>
  </si>
  <si>
    <t>A125913310V</t>
  </si>
  <si>
    <t>A125880046W</t>
  </si>
  <si>
    <t>A125846838J</t>
  </si>
  <si>
    <t>A125913366F</t>
  </si>
  <si>
    <t>A125880102C</t>
  </si>
  <si>
    <t>A125846894A</t>
  </si>
  <si>
    <t>A125913422L</t>
  </si>
  <si>
    <t>A125880158R</t>
  </si>
  <si>
    <t>A125846670R</t>
  </si>
  <si>
    <t>A125913198F</t>
  </si>
  <si>
    <t>A125879934W</t>
  </si>
  <si>
    <t>A125847174W</t>
  </si>
  <si>
    <t>A125913702F</t>
  </si>
  <si>
    <t>A125880438J</t>
  </si>
  <si>
    <t>A125846950J</t>
  </si>
  <si>
    <t>A125913478X</t>
  </si>
  <si>
    <t>A125880214W</t>
  </si>
  <si>
    <t>A125847258F</t>
  </si>
  <si>
    <t>A125913786A</t>
  </si>
  <si>
    <t>A125880522X</t>
  </si>
  <si>
    <t>A125847034V</t>
  </si>
  <si>
    <t>A125913562R</t>
  </si>
  <si>
    <t>A125880298T</t>
  </si>
  <si>
    <t>A125846754X</t>
  </si>
  <si>
    <t>A125913282W</t>
  </si>
  <si>
    <t>A125880018L</t>
  </si>
  <si>
    <t>A125847090L</t>
  </si>
  <si>
    <t>A125913618R</t>
  </si>
  <si>
    <t>A125880354X</t>
  </si>
  <si>
    <t>A125847146L</t>
  </si>
  <si>
    <t>A125913674J</t>
  </si>
  <si>
    <t>A125880410F</t>
  </si>
  <si>
    <t>A125846810F</t>
  </si>
  <si>
    <t>A125913338W</t>
  </si>
  <si>
    <t>A125880074F</t>
  </si>
  <si>
    <t>A125846866T</t>
  </si>
  <si>
    <t>A125913394R</t>
  </si>
  <si>
    <t>A125880130L</t>
  </si>
  <si>
    <t>A125846922X</t>
  </si>
  <si>
    <t>A125913450W</t>
  </si>
  <si>
    <t>A125880186X</t>
  </si>
  <si>
    <t>A125846698T</t>
  </si>
  <si>
    <t>A125913226C</t>
  </si>
  <si>
    <t>A125879962F</t>
  </si>
  <si>
    <t>A125847202V</t>
  </si>
  <si>
    <t>A125913730R</t>
  </si>
  <si>
    <t>A125880466T</t>
  </si>
  <si>
    <t>A125846978K</t>
  </si>
  <si>
    <t>A125913506W</t>
  </si>
  <si>
    <t>A125880242F</t>
  </si>
  <si>
    <t>A125847238W</t>
  </si>
  <si>
    <t>A125913766T</t>
  </si>
  <si>
    <t>A125880502R</t>
  </si>
  <si>
    <t>A125847014K</t>
  </si>
  <si>
    <t>A125913542F</t>
  </si>
  <si>
    <t>A125880278J</t>
  </si>
  <si>
    <t>A125846734R</t>
  </si>
  <si>
    <t>A125913262L</t>
  </si>
  <si>
    <t>A125879998J</t>
  </si>
  <si>
    <t>A125847070C</t>
  </si>
  <si>
    <t>A125913598T</t>
  </si>
  <si>
    <t>A125880334R</t>
  </si>
  <si>
    <t>A125847126C</t>
  </si>
  <si>
    <t>A125913654X</t>
  </si>
  <si>
    <t>A125880390J</t>
  </si>
  <si>
    <t>A125846790J</t>
  </si>
  <si>
    <t>A125913318L</t>
  </si>
  <si>
    <t>A125880054W</t>
  </si>
  <si>
    <t>A125846846J</t>
  </si>
  <si>
    <t>A125913374F</t>
  </si>
  <si>
    <t>A125880110C</t>
  </si>
  <si>
    <t>A125846902R</t>
  </si>
  <si>
    <t>A125913430L</t>
  </si>
  <si>
    <t>A125880166R</t>
  </si>
  <si>
    <t>A125846678J</t>
  </si>
  <si>
    <t>A125913206V</t>
  </si>
  <si>
    <t>A125879942W</t>
  </si>
  <si>
    <t>A125847182W</t>
  </si>
  <si>
    <t>A125913710F</t>
  </si>
  <si>
    <t>A125880446J</t>
  </si>
  <si>
    <t>A125846958A</t>
  </si>
  <si>
    <t>A125913486X</t>
  </si>
  <si>
    <t>A125880222W</t>
  </si>
  <si>
    <t>A125847262W</t>
  </si>
  <si>
    <t>A125913790T</t>
  </si>
  <si>
    <t>A125880526J</t>
  </si>
  <si>
    <t>A125847038C</t>
  </si>
  <si>
    <t>A125913566X</t>
  </si>
  <si>
    <t>A125880302W</t>
  </si>
  <si>
    <t>A125846758J</t>
  </si>
  <si>
    <t>A125913286F</t>
  </si>
  <si>
    <t>A125880022C</t>
  </si>
  <si>
    <t>A125847094W</t>
  </si>
  <si>
    <t>A125913622F</t>
  </si>
  <si>
    <t>A125880358J</t>
  </si>
  <si>
    <t>A125847150C</t>
  </si>
  <si>
    <t>A125913678T</t>
  </si>
  <si>
    <t>A125880414R</t>
  </si>
  <si>
    <t>A125846814R</t>
  </si>
  <si>
    <t>A125913342L</t>
  </si>
  <si>
    <t>A125880078R</t>
  </si>
  <si>
    <t>A125846870J</t>
  </si>
  <si>
    <t>A125913398X</t>
  </si>
  <si>
    <t>A125880134W</t>
  </si>
  <si>
    <t>A125846926J</t>
  </si>
  <si>
    <t>A125913454F</t>
  </si>
  <si>
    <t>A125880190R</t>
  </si>
  <si>
    <t>A125846702W</t>
  </si>
  <si>
    <t>A125913230V</t>
  </si>
  <si>
    <t>A125879966R</t>
  </si>
  <si>
    <t>A125847206C</t>
  </si>
  <si>
    <t>A125913734X</t>
  </si>
  <si>
    <t>A125880470J</t>
  </si>
  <si>
    <t>A125846982A</t>
  </si>
  <si>
    <t>A125913510L</t>
  </si>
  <si>
    <t>A125880246R</t>
  </si>
  <si>
    <t>A125847266F</t>
  </si>
  <si>
    <t>A125913794A</t>
  </si>
  <si>
    <t>A125880530X</t>
  </si>
  <si>
    <t>A125847042V</t>
  </si>
  <si>
    <t>A125913570R</t>
  </si>
  <si>
    <t>A125880306F</t>
  </si>
  <si>
    <t>A125846762X</t>
  </si>
  <si>
    <t>A125913290W</t>
  </si>
  <si>
    <t>A125880026L</t>
  </si>
  <si>
    <t>A125847098F</t>
  </si>
  <si>
    <t>A125913626R</t>
  </si>
  <si>
    <t>A125880362X</t>
  </si>
  <si>
    <t>A125847154L</t>
  </si>
  <si>
    <t>A125913682J</t>
  </si>
  <si>
    <t>A125880418X</t>
  </si>
  <si>
    <t>A125846818X</t>
  </si>
  <si>
    <t>A125913346W</t>
  </si>
  <si>
    <t>A125880082F</t>
  </si>
  <si>
    <t>A125846874T</t>
  </si>
  <si>
    <t>A125913402C</t>
  </si>
  <si>
    <t>A125880138F</t>
  </si>
  <si>
    <t>A125846930X</t>
  </si>
  <si>
    <t>A125913458R</t>
  </si>
  <si>
    <t>A125880194X</t>
  </si>
  <si>
    <t>A125846706F</t>
  </si>
  <si>
    <t>A125913234C</t>
  </si>
  <si>
    <t>A125879970F</t>
  </si>
  <si>
    <t>A125847210V</t>
  </si>
  <si>
    <t>A125913738J</t>
  </si>
  <si>
    <t>A125880474T</t>
  </si>
  <si>
    <t>A125846986K</t>
  </si>
  <si>
    <t>A125913514W</t>
  </si>
  <si>
    <t>A125880250F</t>
  </si>
  <si>
    <t>A125847242L</t>
  </si>
  <si>
    <t>A125913770J</t>
  </si>
  <si>
    <t>A125880506X</t>
  </si>
  <si>
    <t>A125847018V</t>
  </si>
  <si>
    <t>A125913546R</t>
  </si>
  <si>
    <t>A125880282X</t>
  </si>
  <si>
    <t>A125846738X</t>
  </si>
  <si>
    <t>A125913266W</t>
  </si>
  <si>
    <t>A125880002V</t>
  </si>
  <si>
    <t>A125847074L</t>
  </si>
  <si>
    <t>A125913602W</t>
  </si>
  <si>
    <t>A125880338X</t>
  </si>
  <si>
    <t>A125847130V</t>
  </si>
  <si>
    <t>A125913658J</t>
  </si>
  <si>
    <t>A125880394T</t>
  </si>
  <si>
    <t>A125846794T</t>
  </si>
  <si>
    <t>A125913322C</t>
  </si>
  <si>
    <t>A125880058F</t>
  </si>
  <si>
    <t>A125846850X</t>
  </si>
  <si>
    <t>A125913378R</t>
  </si>
  <si>
    <t>A125880114L</t>
  </si>
  <si>
    <t>A125846906X</t>
  </si>
  <si>
    <t>A125913434W</t>
  </si>
  <si>
    <t>A125880170F</t>
  </si>
  <si>
    <t>A125846682X</t>
  </si>
  <si>
    <t>A125913210K</t>
  </si>
  <si>
    <t>A125879946F</t>
  </si>
  <si>
    <t>A125847186F</t>
  </si>
  <si>
    <t>A125913714R</t>
  </si>
  <si>
    <t>A125880450X</t>
  </si>
  <si>
    <t>A125846962T</t>
  </si>
  <si>
    <t>A125913490R</t>
  </si>
  <si>
    <t>A125880226F</t>
  </si>
  <si>
    <t>A125847246W</t>
  </si>
  <si>
    <t>A125913774T</t>
  </si>
  <si>
    <t>A125880510R</t>
  </si>
  <si>
    <t>A125847022K</t>
  </si>
  <si>
    <t>A125913550F</t>
  </si>
  <si>
    <t>A125880286J</t>
  </si>
  <si>
    <t>A125846742R</t>
  </si>
  <si>
    <t>A125913270L</t>
  </si>
  <si>
    <t>A125880006C</t>
  </si>
  <si>
    <t>A125847078W</t>
  </si>
  <si>
    <t>A125913606F</t>
  </si>
  <si>
    <t>A125880342R</t>
  </si>
  <si>
    <t>A125847134C</t>
  </si>
  <si>
    <t>A125913662X</t>
  </si>
  <si>
    <t>A125880398A</t>
  </si>
  <si>
    <t>A125846798A</t>
  </si>
  <si>
    <t>A125913326L</t>
  </si>
  <si>
    <t>A125880062W</t>
  </si>
  <si>
    <t>A125846854J</t>
  </si>
  <si>
    <t>A125913382F</t>
  </si>
  <si>
    <t>A125880118W</t>
  </si>
  <si>
    <t>A125846910R</t>
  </si>
  <si>
    <t>Tasmania ;  &gt;&gt; To start own or new business ;  &gt; 3-4 years in last job ;  &gt; Males ;</t>
  </si>
  <si>
    <t>Tasmania ;  &gt;&gt; To start own or new business ;  &gt; 3-4 years in last job ;  &gt; Females ;</t>
  </si>
  <si>
    <t>Tasmania ;  &gt;&gt; To start own or new business ;  &gt; 5-9 years in last job ;  Persons ;</t>
  </si>
  <si>
    <t>Tasmania ;  &gt;&gt; To start own or new business ;  &gt; 5-9 years in last job ;  &gt; Males ;</t>
  </si>
  <si>
    <t>Tasmania ;  &gt;&gt; To start own or new business ;  &gt; 5-9 years in last job ;  &gt; Females ;</t>
  </si>
  <si>
    <t>Tasmania ;  &gt;&gt; To start own or new business ;  &gt; 10-19 years in last job ;  Persons ;</t>
  </si>
  <si>
    <t>Tasmania ;  &gt;&gt; To start own or new business ;  &gt; 10-19 years in last job ;  &gt; Males ;</t>
  </si>
  <si>
    <t>Tasmania ;  &gt;&gt; To start own or new business ;  &gt; 10-19 years in last job ;  &gt; Females ;</t>
  </si>
  <si>
    <t>Tasmania ;  &gt;&gt; To start own or new business ;  &gt; 20 years or more in last job ;  Persons ;</t>
  </si>
  <si>
    <t>Tasmania ;  &gt;&gt; To start own or new business ;  &gt; 20 years or more in last job ;  &gt; Males ;</t>
  </si>
  <si>
    <t>Tasmania ;  &gt;&gt; To start own or new business ;  &gt; 20 years or more in last job ;  &gt; Females ;</t>
  </si>
  <si>
    <t>Tasmania ;  &gt; Left or lost job for other reasons ;  Persons ;</t>
  </si>
  <si>
    <t>Tasmania ;  &gt; Left or lost job for other reasons ;  &gt; Males ;</t>
  </si>
  <si>
    <t>Tasmania ;  &gt; Left or lost job for other reasons ;  &gt; Females ;</t>
  </si>
  <si>
    <t>Tasmania ;  &gt; Left or lost job for other reasons ;  Less than 1 year in last job ;  Persons ;</t>
  </si>
  <si>
    <t>Tasmania ;  &gt; Left or lost job for other reasons ;  Less than 1 year in last job ;  &gt; Males ;</t>
  </si>
  <si>
    <t>Tasmania ;  &gt; Left or lost job for other reasons ;  Less than 1 year in last job ;  &gt; Females ;</t>
  </si>
  <si>
    <t>Tasmania ;  &gt; Left or lost job for other reasons ;  &gt; Less than 3 months in last job ;  Persons ;</t>
  </si>
  <si>
    <t>Tasmania ;  &gt; Left or lost job for other reasons ;  &gt; Less than 3 months in last job ;  &gt; Males ;</t>
  </si>
  <si>
    <t>Tasmania ;  &gt; Left or lost job for other reasons ;  &gt; Less than 3 months in last job ;  &gt; Females ;</t>
  </si>
  <si>
    <t>Tasmania ;  &gt; Left or lost job for other reasons ;  &gt; 3-6 months in last job ;  Persons ;</t>
  </si>
  <si>
    <t>Tasmania ;  &gt; Left or lost job for other reasons ;  &gt; 3-6 months in last job ;  &gt; Males ;</t>
  </si>
  <si>
    <t>Tasmania ;  &gt; Left or lost job for other reasons ;  &gt; 3-6 months in last job ;  &gt; Females ;</t>
  </si>
  <si>
    <t>Tasmania ;  &gt; Left or lost job for other reasons ;  &gt; 6-12 months in last job ;  Persons ;</t>
  </si>
  <si>
    <t>Tasmania ;  &gt; Left or lost job for other reasons ;  &gt; 6-12 months in last job ;  &gt; Males ;</t>
  </si>
  <si>
    <t>Tasmania ;  &gt; Left or lost job for other reasons ;  &gt; 6-12 months in last job ;  &gt; Females ;</t>
  </si>
  <si>
    <t>Tasmania ;  &gt; Left or lost job for other reasons ;  1 year or more in last job ;  Persons ;</t>
  </si>
  <si>
    <t>Tasmania ;  &gt; Left or lost job for other reasons ;  1 year or more in last job ;  &gt; Males ;</t>
  </si>
  <si>
    <t>Tasmania ;  &gt; Left or lost job for other reasons ;  1 year or more in last job ;  &gt; Females ;</t>
  </si>
  <si>
    <t>Tasmania ;  &gt; Left or lost job for other reasons ;  &gt; 1-2 years in last job ;  Persons ;</t>
  </si>
  <si>
    <t>Tasmania ;  &gt; Left or lost job for other reasons ;  &gt; 1-2 years in last job ;  &gt; Males ;</t>
  </si>
  <si>
    <t>Tasmania ;  &gt; Left or lost job for other reasons ;  &gt; 1-2 years in last job ;  &gt; Females ;</t>
  </si>
  <si>
    <t>Tasmania ;  &gt; Left or lost job for other reasons ;  &gt; 3-4 years in last job ;  Persons ;</t>
  </si>
  <si>
    <t>Tasmania ;  &gt; Left or lost job for other reasons ;  &gt; 3-4 years in last job ;  &gt; Males ;</t>
  </si>
  <si>
    <t>Tasmania ;  &gt; Left or lost job for other reasons ;  &gt; 3-4 years in last job ;  &gt; Females ;</t>
  </si>
  <si>
    <t>Tasmania ;  &gt; Left or lost job for other reasons ;  &gt; 5-9 years in last job ;  Persons ;</t>
  </si>
  <si>
    <t>Tasmania ;  &gt; Left or lost job for other reasons ;  &gt; 5-9 years in last job ;  &gt; Males ;</t>
  </si>
  <si>
    <t>Tasmania ;  &gt; Left or lost job for other reasons ;  &gt; 5-9 years in last job ;  &gt; Females ;</t>
  </si>
  <si>
    <t>Tasmania ;  &gt; Left or lost job for other reasons ;  &gt; 10-19 years in last job ;  Persons ;</t>
  </si>
  <si>
    <t>Tasmania ;  &gt; Left or lost job for other reasons ;  &gt; 10-19 years in last job ;  &gt; Males ;</t>
  </si>
  <si>
    <t>Tasmania ;  &gt; Left or lost job for other reasons ;  &gt; 10-19 years in last job ;  &gt; Females ;</t>
  </si>
  <si>
    <t>Tasmania ;  &gt; Left or lost job for other reasons ;  &gt; 20 years or more in last job ;  Persons ;</t>
  </si>
  <si>
    <t>Tasmania ;  &gt; Left or lost job for other reasons ;  &gt; 20 years or more in last job ;  &gt; Males ;</t>
  </si>
  <si>
    <t>Tasmania ;  &gt; Left or lost job for other reasons ;  &gt; 20 years or more in last job ;  &gt; Females ;</t>
  </si>
  <si>
    <t>Northern Territory ;  Left or lost a job last year ;  Persons ;</t>
  </si>
  <si>
    <t>Northern Territory ;  Left or lost a job last year ;  &gt; Males ;</t>
  </si>
  <si>
    <t>Northern Territory ;  Left or lost a job last year ;  &gt; Females ;</t>
  </si>
  <si>
    <t>Northern Territory ;  Left or lost a job last year ;  Less than 1 year in last job ;  Persons ;</t>
  </si>
  <si>
    <t>Northern Territory ;  Left or lost a job last year ;  Less than 1 year in last job ;  &gt; Males ;</t>
  </si>
  <si>
    <t>Northern Territory ;  Left or lost a job last year ;  Less than 1 year in last job ;  &gt; Females ;</t>
  </si>
  <si>
    <t>Northern Territory ;  Left or lost a job last year ;  &gt; Less than 3 months in last job ;  Persons ;</t>
  </si>
  <si>
    <t>Northern Territory ;  Left or lost a job last year ;  &gt; Less than 3 months in last job ;  &gt; Males ;</t>
  </si>
  <si>
    <t>Northern Territory ;  Left or lost a job last year ;  &gt; Less than 3 months in last job ;  &gt; Females ;</t>
  </si>
  <si>
    <t>Northern Territory ;  Left or lost a job last year ;  &gt; 3-6 months in last job ;  Persons ;</t>
  </si>
  <si>
    <t>Northern Territory ;  Left or lost a job last year ;  &gt; 3-6 months in last job ;  &gt; Males ;</t>
  </si>
  <si>
    <t>Northern Territory ;  Left or lost a job last year ;  &gt; 3-6 months in last job ;  &gt; Females ;</t>
  </si>
  <si>
    <t>Northern Territory ;  Left or lost a job last year ;  &gt; 6-12 months in last job ;  Persons ;</t>
  </si>
  <si>
    <t>Northern Territory ;  Left or lost a job last year ;  &gt; 6-12 months in last job ;  &gt; Males ;</t>
  </si>
  <si>
    <t>Northern Territory ;  Left or lost a job last year ;  &gt; 6-12 months in last job ;  &gt; Females ;</t>
  </si>
  <si>
    <t>Northern Territory ;  Left or lost a job last year ;  1 year or more in last job ;  Persons ;</t>
  </si>
  <si>
    <t>Northern Territory ;  Left or lost a job last year ;  1 year or more in last job ;  &gt; Males ;</t>
  </si>
  <si>
    <t>Northern Territory ;  Left or lost a job last year ;  1 year or more in last job ;  &gt; Females ;</t>
  </si>
  <si>
    <t>Northern Territory ;  Left or lost a job last year ;  &gt; 1-2 years in last job ;  Persons ;</t>
  </si>
  <si>
    <t>Northern Territory ;  Left or lost a job last year ;  &gt; 1-2 years in last job ;  &gt; Males ;</t>
  </si>
  <si>
    <t>Northern Territory ;  Left or lost a job last year ;  &gt; 1-2 years in last job ;  &gt; Females ;</t>
  </si>
  <si>
    <t>Northern Territory ;  Left or lost a job last year ;  &gt; 3-4 years in last job ;  Persons ;</t>
  </si>
  <si>
    <t>Northern Territory ;  Left or lost a job last year ;  &gt; 3-4 years in last job ;  &gt; Males ;</t>
  </si>
  <si>
    <t>Northern Territory ;  Left or lost a job last year ;  &gt; 3-4 years in last job ;  &gt; Females ;</t>
  </si>
  <si>
    <t>Northern Territory ;  Left or lost a job last year ;  &gt; 5-9 years in last job ;  Persons ;</t>
  </si>
  <si>
    <t>Northern Territory ;  Left or lost a job last year ;  &gt; 5-9 years in last job ;  &gt; Males ;</t>
  </si>
  <si>
    <t>Northern Territory ;  Left or lost a job last year ;  &gt; 5-9 years in last job ;  &gt; Females ;</t>
  </si>
  <si>
    <t>Northern Territory ;  Left or lost a job last year ;  &gt; 10-19 years in last job ;  Persons ;</t>
  </si>
  <si>
    <t>Northern Territory ;  Left or lost a job last year ;  &gt; 10-19 years in last job ;  &gt; Males ;</t>
  </si>
  <si>
    <t>Northern Territory ;  Left or lost a job last year ;  &gt; 10-19 years in last job ;  &gt; Females ;</t>
  </si>
  <si>
    <t>Northern Territory ;  Left or lost a job last year ;  &gt; 20 years or more in last job ;  Persons ;</t>
  </si>
  <si>
    <t>Northern Territory ;  Left or lost a job last year ;  &gt; 20 years or more in last job ;  &gt; Males ;</t>
  </si>
  <si>
    <t>Northern Territory ;  Left or lost a job last year ;  &gt; 20 years or more in last job ;  &gt; Females ;</t>
  </si>
  <si>
    <t>Northern Territory ;  &gt; Involuntary reasons (lost job) ;  Persons ;</t>
  </si>
  <si>
    <t>Northern Territory ;  &gt; Involuntary reasons (lost job) ;  &gt; Males ;</t>
  </si>
  <si>
    <t>Northern Territory ;  &gt; Involuntary reasons (lost job) ;  &gt; Females ;</t>
  </si>
  <si>
    <t>Northern Territory ;  &gt; Involuntary reasons (lost job) ;  Less than 1 year in last job ;  Persons ;</t>
  </si>
  <si>
    <t>Northern Territory ;  &gt; Involuntary reasons (lost job) ;  Less than 1 year in last job ;  &gt; Males ;</t>
  </si>
  <si>
    <t>Northern Territory ;  &gt; Involuntary reasons (lost job) ;  Less than 1 year in last job ;  &gt; Females ;</t>
  </si>
  <si>
    <t>Northern Territory ;  &gt; Involuntary reasons (lost job) ;  &gt; Less than 3 months in last job ;  Persons ;</t>
  </si>
  <si>
    <t>Northern Territory ;  &gt; Involuntary reasons (lost job) ;  &gt; Less than 3 months in last job ;  &gt; Males ;</t>
  </si>
  <si>
    <t>Northern Territory ;  &gt; Involuntary reasons (lost job) ;  &gt; Less than 3 months in last job ;  &gt; Females ;</t>
  </si>
  <si>
    <t>Northern Territory ;  &gt; Involuntary reasons (lost job) ;  &gt; 3-6 months in last job ;  Persons ;</t>
  </si>
  <si>
    <t>Northern Territory ;  &gt; Involuntary reasons (lost job) ;  &gt; 3-6 months in last job ;  &gt; Males ;</t>
  </si>
  <si>
    <t>Northern Territory ;  &gt; Involuntary reasons (lost job) ;  &gt; 3-6 months in last job ;  &gt; Females ;</t>
  </si>
  <si>
    <t>Northern Territory ;  &gt; Involuntary reasons (lost job) ;  &gt; 6-12 months in last job ;  Persons ;</t>
  </si>
  <si>
    <t>Northern Territory ;  &gt; Involuntary reasons (lost job) ;  &gt; 6-12 months in last job ;  &gt; Males ;</t>
  </si>
  <si>
    <t>Northern Territory ;  &gt; Involuntary reasons (lost job) ;  &gt; 6-12 months in last job ;  &gt; Females ;</t>
  </si>
  <si>
    <t>Northern Territory ;  &gt; Involuntary reasons (lost job) ;  1 year or more in last job ;  Persons ;</t>
  </si>
  <si>
    <t>Northern Territory ;  &gt; Involuntary reasons (lost job) ;  1 year or more in last job ;  &gt; Males ;</t>
  </si>
  <si>
    <t>Northern Territory ;  &gt; Involuntary reasons (lost job) ;  1 year or more in last job ;  &gt; Females ;</t>
  </si>
  <si>
    <t>Northern Territory ;  &gt; Involuntary reasons (lost job) ;  &gt; 1-2 years in last job ;  Persons ;</t>
  </si>
  <si>
    <t>Northern Territory ;  &gt; Involuntary reasons (lost job) ;  &gt; 1-2 years in last job ;  &gt; Males ;</t>
  </si>
  <si>
    <t>Northern Territory ;  &gt; Involuntary reasons (lost job) ;  &gt; 1-2 years in last job ;  &gt; Females ;</t>
  </si>
  <si>
    <t>Northern Territory ;  &gt; Involuntary reasons (lost job) ;  &gt; 3-4 years in last job ;  Persons ;</t>
  </si>
  <si>
    <t>Northern Territory ;  &gt; Involuntary reasons (lost job) ;  &gt; 3-4 years in last job ;  &gt; Males ;</t>
  </si>
  <si>
    <t>Northern Territory ;  &gt; Involuntary reasons (lost job) ;  &gt; 3-4 years in last job ;  &gt; Females ;</t>
  </si>
  <si>
    <t>Northern Territory ;  &gt; Involuntary reasons (lost job) ;  &gt; 5-9 years in last job ;  Persons ;</t>
  </si>
  <si>
    <t>Northern Territory ;  &gt; Involuntary reasons (lost job) ;  &gt; 5-9 years in last job ;  &gt; Males ;</t>
  </si>
  <si>
    <t>Northern Territory ;  &gt; Involuntary reasons (lost job) ;  &gt; 5-9 years in last job ;  &gt; Females ;</t>
  </si>
  <si>
    <t>Northern Territory ;  &gt; Involuntary reasons (lost job) ;  &gt; 10-19 years in last job ;  Persons ;</t>
  </si>
  <si>
    <t>Northern Territory ;  &gt; Involuntary reasons (lost job) ;  &gt; 10-19 years in last job ;  &gt; Males ;</t>
  </si>
  <si>
    <t>Northern Territory ;  &gt; Involuntary reasons (lost job) ;  &gt; 10-19 years in last job ;  &gt; Females ;</t>
  </si>
  <si>
    <t>Northern Territory ;  &gt; Involuntary reasons (lost job) ;  &gt; 20 years or more in last job ;  Persons ;</t>
  </si>
  <si>
    <t>Northern Territory ;  &gt; Involuntary reasons (lost job) ;  &gt; 20 years or more in last job ;  &gt; Males ;</t>
  </si>
  <si>
    <t>Northern Territory ;  &gt; Involuntary reasons (lost job) ;  &gt; 20 years or more in last job ;  &gt; Females ;</t>
  </si>
  <si>
    <t>Northern Territory ;  &gt;&gt; Retrenched ;  Persons ;</t>
  </si>
  <si>
    <t>Northern Territory ;  &gt;&gt; Retrenched ;  &gt; Males ;</t>
  </si>
  <si>
    <t>Northern Territory ;  &gt;&gt; Retrenched ;  &gt; Females ;</t>
  </si>
  <si>
    <t>Northern Territory ;  &gt;&gt; Retrenched ;  Less than 1 year in last job ;  Persons ;</t>
  </si>
  <si>
    <t>Northern Territory ;  &gt;&gt; Retrenched ;  Less than 1 year in last job ;  &gt; Males ;</t>
  </si>
  <si>
    <t>Northern Territory ;  &gt;&gt; Retrenched ;  Less than 1 year in last job ;  &gt; Females ;</t>
  </si>
  <si>
    <t>Northern Territory ;  &gt;&gt; Retrenched ;  &gt; Less than 3 months in last job ;  Persons ;</t>
  </si>
  <si>
    <t>Northern Territory ;  &gt;&gt; Retrenched ;  &gt; Less than 3 months in last job ;  &gt; Males ;</t>
  </si>
  <si>
    <t>Northern Territory ;  &gt;&gt; Retrenched ;  &gt; Less than 3 months in last job ;  &gt; Females ;</t>
  </si>
  <si>
    <t>Northern Territory ;  &gt;&gt; Retrenched ;  &gt; 3-6 months in last job ;  Persons ;</t>
  </si>
  <si>
    <t>Northern Territory ;  &gt;&gt; Retrenched ;  &gt; 3-6 months in last job ;  &gt; Males ;</t>
  </si>
  <si>
    <t>Northern Territory ;  &gt;&gt; Retrenched ;  &gt; 3-6 months in last job ;  &gt; Females ;</t>
  </si>
  <si>
    <t>Northern Territory ;  &gt;&gt; Retrenched ;  &gt; 6-12 months in last job ;  Persons ;</t>
  </si>
  <si>
    <t>Northern Territory ;  &gt;&gt; Retrenched ;  &gt; 6-12 months in last job ;  &gt; Males ;</t>
  </si>
  <si>
    <t>Northern Territory ;  &gt;&gt; Retrenched ;  &gt; 6-12 months in last job ;  &gt; Females ;</t>
  </si>
  <si>
    <t>Northern Territory ;  &gt;&gt; Retrenched ;  1 year or more in last job ;  Persons ;</t>
  </si>
  <si>
    <t>Northern Territory ;  &gt;&gt; Retrenched ;  1 year or more in last job ;  &gt; Males ;</t>
  </si>
  <si>
    <t>Northern Territory ;  &gt;&gt; Retrenched ;  1 year or more in last job ;  &gt; Females ;</t>
  </si>
  <si>
    <t>Northern Territory ;  &gt;&gt; Retrenched ;  &gt; 1-2 years in last job ;  Persons ;</t>
  </si>
  <si>
    <t>Northern Territory ;  &gt;&gt; Retrenched ;  &gt; 1-2 years in last job ;  &gt; Males ;</t>
  </si>
  <si>
    <t>Northern Territory ;  &gt;&gt; Retrenched ;  &gt; 1-2 years in last job ;  &gt; Females ;</t>
  </si>
  <si>
    <t>Northern Territory ;  &gt;&gt; Retrenched ;  &gt; 3-4 years in last job ;  Persons ;</t>
  </si>
  <si>
    <t>Northern Territory ;  &gt;&gt; Retrenched ;  &gt; 3-4 years in last job ;  &gt; Males ;</t>
  </si>
  <si>
    <t>Northern Territory ;  &gt;&gt; Retrenched ;  &gt; 3-4 years in last job ;  &gt; Females ;</t>
  </si>
  <si>
    <t>Northern Territory ;  &gt;&gt; Retrenched ;  &gt; 5-9 years in last job ;  Persons ;</t>
  </si>
  <si>
    <t>Northern Territory ;  &gt;&gt; Retrenched ;  &gt; 5-9 years in last job ;  &gt; Males ;</t>
  </si>
  <si>
    <t>Northern Territory ;  &gt;&gt; Retrenched ;  &gt; 5-9 years in last job ;  &gt; Females ;</t>
  </si>
  <si>
    <t>Northern Territory ;  &gt;&gt; Retrenched ;  &gt; 10-19 years in last job ;  Persons ;</t>
  </si>
  <si>
    <t>Northern Territory ;  &gt;&gt; Retrenched ;  &gt; 10-19 years in last job ;  &gt; Males ;</t>
  </si>
  <si>
    <t>Northern Territory ;  &gt;&gt; Retrenched ;  &gt; 10-19 years in last job ;  &gt; Females ;</t>
  </si>
  <si>
    <t>Northern Territory ;  &gt;&gt; Retrenched ;  &gt; 20 years or more in last job ;  Persons ;</t>
  </si>
  <si>
    <t>Northern Territory ;  &gt;&gt; Retrenched ;  &gt; 20 years or more in last job ;  &gt; Males ;</t>
  </si>
  <si>
    <t>Northern Territory ;  &gt;&gt; Retrenched ;  &gt; 20 years or more in last job ;  &gt; Females ;</t>
  </si>
  <si>
    <t>Northern Territory ;  &gt;&gt; Dismissed ;  Persons ;</t>
  </si>
  <si>
    <t>Northern Territory ;  &gt;&gt; Dismissed ;  &gt; Males ;</t>
  </si>
  <si>
    <t>Northern Territory ;  &gt;&gt; Dismissed ;  &gt; Females ;</t>
  </si>
  <si>
    <t>Northern Territory ;  &gt;&gt; Dismissed ;  Less than 1 year in last job ;  Persons ;</t>
  </si>
  <si>
    <t>Northern Territory ;  &gt;&gt; Dismissed ;  Less than 1 year in last job ;  &gt; Males ;</t>
  </si>
  <si>
    <t>Northern Territory ;  &gt;&gt; Dismissed ;  Less than 1 year in last job ;  &gt; Females ;</t>
  </si>
  <si>
    <t>Northern Territory ;  &gt;&gt; Dismissed ;  &gt; Less than 3 months in last job ;  Persons ;</t>
  </si>
  <si>
    <t>Northern Territory ;  &gt;&gt; Dismissed ;  &gt; Less than 3 months in last job ;  &gt; Males ;</t>
  </si>
  <si>
    <t>Northern Territory ;  &gt;&gt; Dismissed ;  &gt; Less than 3 months in last job ;  &gt; Females ;</t>
  </si>
  <si>
    <t>Northern Territory ;  &gt;&gt; Dismissed ;  &gt; 3-6 months in last job ;  Persons ;</t>
  </si>
  <si>
    <t>Northern Territory ;  &gt;&gt; Dismissed ;  &gt; 3-6 months in last job ;  &gt; Males ;</t>
  </si>
  <si>
    <t>Northern Territory ;  &gt;&gt; Dismissed ;  &gt; 3-6 months in last job ;  &gt; Females ;</t>
  </si>
  <si>
    <t>Northern Territory ;  &gt;&gt; Dismissed ;  &gt; 6-12 months in last job ;  Persons ;</t>
  </si>
  <si>
    <t>Northern Territory ;  &gt;&gt; Dismissed ;  &gt; 6-12 months in last job ;  &gt; Males ;</t>
  </si>
  <si>
    <t>Northern Territory ;  &gt;&gt; Dismissed ;  &gt; 6-12 months in last job ;  &gt; Females ;</t>
  </si>
  <si>
    <t>Northern Territory ;  &gt;&gt; Dismissed ;  1 year or more in last job ;  Persons ;</t>
  </si>
  <si>
    <t>Northern Territory ;  &gt;&gt; Dismissed ;  1 year or more in last job ;  &gt; Males ;</t>
  </si>
  <si>
    <t>Northern Territory ;  &gt;&gt; Dismissed ;  1 year or more in last job ;  &gt; Females ;</t>
  </si>
  <si>
    <t>Northern Territory ;  &gt;&gt; Dismissed ;  &gt; 1-2 years in last job ;  Persons ;</t>
  </si>
  <si>
    <t>Northern Territory ;  &gt;&gt; Dismissed ;  &gt; 1-2 years in last job ;  &gt; Males ;</t>
  </si>
  <si>
    <t>Northern Territory ;  &gt;&gt; Dismissed ;  &gt; 1-2 years in last job ;  &gt; Females ;</t>
  </si>
  <si>
    <t>Northern Territory ;  &gt;&gt; Dismissed ;  &gt; 3-4 years in last job ;  Persons ;</t>
  </si>
  <si>
    <t>Northern Territory ;  &gt;&gt; Dismissed ;  &gt; 3-4 years in last job ;  &gt; Males ;</t>
  </si>
  <si>
    <t>Northern Territory ;  &gt;&gt; Dismissed ;  &gt; 3-4 years in last job ;  &gt; Females ;</t>
  </si>
  <si>
    <t>Northern Territory ;  &gt;&gt; Dismissed ;  &gt; 5-9 years in last job ;  Persons ;</t>
  </si>
  <si>
    <t>Northern Territory ;  &gt;&gt; Dismissed ;  &gt; 5-9 years in last job ;  &gt; Males ;</t>
  </si>
  <si>
    <t>Northern Territory ;  &gt;&gt; Dismissed ;  &gt; 5-9 years in last job ;  &gt; Females ;</t>
  </si>
  <si>
    <t>Northern Territory ;  &gt;&gt; Dismissed ;  &gt; 10-19 years in last job ;  Persons ;</t>
  </si>
  <si>
    <t>Northern Territory ;  &gt;&gt; Dismissed ;  &gt; 10-19 years in last job ;  &gt; Males ;</t>
  </si>
  <si>
    <t>Northern Territory ;  &gt;&gt; Dismissed ;  &gt; 10-19 years in last job ;  &gt; Females ;</t>
  </si>
  <si>
    <t>Northern Territory ;  &gt;&gt; Dismissed ;  &gt; 20 years or more in last job ;  Persons ;</t>
  </si>
  <si>
    <t>Northern Territory ;  &gt;&gt; Dismissed ;  &gt; 20 years or more in last job ;  &gt; Males ;</t>
  </si>
  <si>
    <t>Northern Territory ;  &gt;&gt; Dismissed ;  &gt; 20 years or more in last job ;  &gt; Females ;</t>
  </si>
  <si>
    <t>Northern Territory ;  &gt;&gt; Job ended, was temporary or seasonal ;  Persons ;</t>
  </si>
  <si>
    <t>Northern Territory ;  &gt;&gt; Job ended, was temporary or seasonal ;  &gt; Males ;</t>
  </si>
  <si>
    <t>Northern Territory ;  &gt;&gt; Job ended, was temporary or seasonal ;  &gt; Females ;</t>
  </si>
  <si>
    <t>Northern Territory ;  &gt;&gt; Job ended, was temporary or seasonal ;  Less than 1 year in last job ;  Persons ;</t>
  </si>
  <si>
    <t>Northern Territory ;  &gt;&gt; Job ended, was temporary or seasonal ;  Less than 1 year in last job ;  &gt; Males ;</t>
  </si>
  <si>
    <t>Northern Territory ;  &gt;&gt; Job ended, was temporary or seasonal ;  Less than 1 year in last job ;  &gt; Females ;</t>
  </si>
  <si>
    <t>Northern Territory ;  &gt;&gt; Job ended, was temporary or seasonal ;  &gt; Less than 3 months in last job ;  Persons ;</t>
  </si>
  <si>
    <t>Northern Territory ;  &gt;&gt; Job ended, was temporary or seasonal ;  &gt; Less than 3 months in last job ;  &gt; Males ;</t>
  </si>
  <si>
    <t>Northern Territory ;  &gt;&gt; Job ended, was temporary or seasonal ;  &gt; Less than 3 months in last job ;  &gt; Females ;</t>
  </si>
  <si>
    <t>Northern Territory ;  &gt;&gt; Job ended, was temporary or seasonal ;  &gt; 3-6 months in last job ;  Persons ;</t>
  </si>
  <si>
    <t>Northern Territory ;  &gt;&gt; Job ended, was temporary or seasonal ;  &gt; 3-6 months in last job ;  &gt; Males ;</t>
  </si>
  <si>
    <t>Northern Territory ;  &gt;&gt; Job ended, was temporary or seasonal ;  &gt; 3-6 months in last job ;  &gt; Females ;</t>
  </si>
  <si>
    <t>Northern Territory ;  &gt;&gt; Job ended, was temporary or seasonal ;  &gt; 6-12 months in last job ;  Persons ;</t>
  </si>
  <si>
    <t>Northern Territory ;  &gt;&gt; Job ended, was temporary or seasonal ;  &gt; 6-12 months in last job ;  &gt; Males ;</t>
  </si>
  <si>
    <t>Northern Territory ;  &gt;&gt; Job ended, was temporary or seasonal ;  &gt; 6-12 months in last job ;  &gt; Females ;</t>
  </si>
  <si>
    <t>Northern Territory ;  &gt;&gt; Job ended, was temporary or seasonal ;  1 year or more in last job ;  Persons ;</t>
  </si>
  <si>
    <t>Northern Territory ;  &gt;&gt; Job ended, was temporary or seasonal ;  1 year or more in last job ;  &gt; Males ;</t>
  </si>
  <si>
    <t>Northern Territory ;  &gt;&gt; Job ended, was temporary or seasonal ;  1 year or more in last job ;  &gt; Females ;</t>
  </si>
  <si>
    <t>Northern Territory ;  &gt;&gt; Job ended, was temporary or seasonal ;  &gt; 1-2 years in last job ;  Persons ;</t>
  </si>
  <si>
    <t>Northern Territory ;  &gt;&gt; Job ended, was temporary or seasonal ;  &gt; 1-2 years in last job ;  &gt; Males ;</t>
  </si>
  <si>
    <t>Northern Territory ;  &gt;&gt; Job ended, was temporary or seasonal ;  &gt; 1-2 years in last job ;  &gt; Females ;</t>
  </si>
  <si>
    <t>Northern Territory ;  &gt;&gt; Job ended, was temporary or seasonal ;  &gt; 3-4 years in last job ;  Persons ;</t>
  </si>
  <si>
    <t>Northern Territory ;  &gt;&gt; Job ended, was temporary or seasonal ;  &gt; 3-4 years in last job ;  &gt; Males ;</t>
  </si>
  <si>
    <t>Northern Territory ;  &gt;&gt; Job ended, was temporary or seasonal ;  &gt; 3-4 years in last job ;  &gt; Females ;</t>
  </si>
  <si>
    <t>Northern Territory ;  &gt;&gt; Job ended, was temporary or seasonal ;  &gt; 5-9 years in last job ;  Persons ;</t>
  </si>
  <si>
    <t>Northern Territory ;  &gt;&gt; Job ended, was temporary or seasonal ;  &gt; 5-9 years in last job ;  &gt; Males ;</t>
  </si>
  <si>
    <t>Northern Territory ;  &gt;&gt; Job ended, was temporary or seasonal ;  &gt; 5-9 years in last job ;  &gt; Females ;</t>
  </si>
  <si>
    <t>Northern Territory ;  &gt;&gt; Job ended, was temporary or seasonal ;  &gt; 10-19 years in last job ;  Persons ;</t>
  </si>
  <si>
    <t>Northern Territory ;  &gt;&gt; Job ended, was temporary or seasonal ;  &gt; 10-19 years in last job ;  &gt; Males ;</t>
  </si>
  <si>
    <t>Northern Territory ;  &gt;&gt; Job ended, was temporary or seasonal ;  &gt; 10-19 years in last job ;  &gt; Females ;</t>
  </si>
  <si>
    <t>Northern Territory ;  &gt;&gt; Job ended, was temporary or seasonal ;  &gt; 20 years or more in last job ;  Persons ;</t>
  </si>
  <si>
    <t>Northern Territory ;  &gt;&gt; Job ended, was temporary or seasonal ;  &gt; 20 years or more in last job ;  &gt; Males ;</t>
  </si>
  <si>
    <t>Northern Territory ;  &gt;&gt; Job ended, was temporary or seasonal ;  &gt; 20 years or more in last job ;  &gt; Females ;</t>
  </si>
  <si>
    <t>Northern Territory ;  &gt;&gt; Own ill health or injury ;  Persons ;</t>
  </si>
  <si>
    <t>Northern Territory ;  &gt;&gt; Own ill health or injury ;  &gt; Males ;</t>
  </si>
  <si>
    <t>Northern Territory ;  &gt;&gt; Own ill health or injury ;  &gt; Females ;</t>
  </si>
  <si>
    <t>Northern Territory ;  &gt;&gt; Own ill health or injury ;  Less than 1 year in last job ;  Persons ;</t>
  </si>
  <si>
    <t>Northern Territory ;  &gt;&gt; Own ill health or injury ;  Less than 1 year in last job ;  &gt; Males ;</t>
  </si>
  <si>
    <t>Northern Territory ;  &gt;&gt; Own ill health or injury ;  Less than 1 year in last job ;  &gt; Females ;</t>
  </si>
  <si>
    <t>Northern Territory ;  &gt;&gt; Own ill health or injury ;  &gt; Less than 3 months in last job ;  Persons ;</t>
  </si>
  <si>
    <t>Northern Territory ;  &gt;&gt; Own ill health or injury ;  &gt; Less than 3 months in last job ;  &gt; Males ;</t>
  </si>
  <si>
    <t>Northern Territory ;  &gt;&gt; Own ill health or injury ;  &gt; Less than 3 months in last job ;  &gt; Females ;</t>
  </si>
  <si>
    <t>Northern Territory ;  &gt;&gt; Own ill health or injury ;  &gt; 3-6 months in last job ;  Persons ;</t>
  </si>
  <si>
    <t>Northern Territory ;  &gt;&gt; Own ill health or injury ;  &gt; 3-6 months in last job ;  &gt; Males ;</t>
  </si>
  <si>
    <t>Northern Territory ;  &gt;&gt; Own ill health or injury ;  &gt; 3-6 months in last job ;  &gt; Females ;</t>
  </si>
  <si>
    <t>Northern Territory ;  &gt;&gt; Own ill health or injury ;  &gt; 6-12 months in last job ;  Persons ;</t>
  </si>
  <si>
    <t>Northern Territory ;  &gt;&gt; Own ill health or injury ;  &gt; 6-12 months in last job ;  &gt; Males ;</t>
  </si>
  <si>
    <t>Northern Territory ;  &gt;&gt; Own ill health or injury ;  &gt; 6-12 months in last job ;  &gt; Females ;</t>
  </si>
  <si>
    <t>Northern Territory ;  &gt;&gt; Own ill health or injury ;  1 year or more in last job ;  Persons ;</t>
  </si>
  <si>
    <t>Northern Territory ;  &gt;&gt; Own ill health or injury ;  1 year or more in last job ;  &gt; Males ;</t>
  </si>
  <si>
    <t>Northern Territory ;  &gt;&gt; Own ill health or injury ;  1 year or more in last job ;  &gt; Females ;</t>
  </si>
  <si>
    <t>Northern Territory ;  &gt;&gt; Own ill health or injury ;  &gt; 1-2 years in last job ;  Persons ;</t>
  </si>
  <si>
    <t>Northern Territory ;  &gt;&gt; Own ill health or injury ;  &gt; 1-2 years in last job ;  &gt; Males ;</t>
  </si>
  <si>
    <t>Northern Territory ;  &gt;&gt; Own ill health or injury ;  &gt; 1-2 years in last job ;  &gt; Females ;</t>
  </si>
  <si>
    <t>Northern Territory ;  &gt;&gt; Own ill health or injury ;  &gt; 3-4 years in last job ;  Persons ;</t>
  </si>
  <si>
    <t>Northern Territory ;  &gt;&gt; Own ill health or injury ;  &gt; 3-4 years in last job ;  &gt; Males ;</t>
  </si>
  <si>
    <t>Northern Territory ;  &gt;&gt; Own ill health or injury ;  &gt; 3-4 years in last job ;  &gt; Females ;</t>
  </si>
  <si>
    <t>Northern Territory ;  &gt;&gt; Own ill health or injury ;  &gt; 5-9 years in last job ;  Persons ;</t>
  </si>
  <si>
    <t>Northern Territory ;  &gt;&gt; Own ill health or injury ;  &gt; 5-9 years in last job ;  &gt; Males ;</t>
  </si>
  <si>
    <t>Northern Territory ;  &gt;&gt; Own ill health or injury ;  &gt; 5-9 years in last job ;  &gt; Females ;</t>
  </si>
  <si>
    <t>Northern Territory ;  &gt;&gt; Own ill health or injury ;  &gt; 10-19 years in last job ;  Persons ;</t>
  </si>
  <si>
    <t>Northern Territory ;  &gt;&gt; Own ill health or injury ;  &gt; 10-19 years in last job ;  &gt; Males ;</t>
  </si>
  <si>
    <t>Northern Territory ;  &gt;&gt; Own ill health or injury ;  &gt; 10-19 years in last job ;  &gt; Females ;</t>
  </si>
  <si>
    <t>Northern Territory ;  &gt;&gt; Own ill health or injury ;  &gt; 20 years or more in last job ;  Persons ;</t>
  </si>
  <si>
    <t>Northern Territory ;  &gt;&gt; Own ill health or injury ;  &gt; 20 years or more in last job ;  &gt; Males ;</t>
  </si>
  <si>
    <t>Northern Territory ;  &gt;&gt; Own ill health or injury ;  &gt; 20 years or more in last job ;  &gt; Females ;</t>
  </si>
  <si>
    <t>Northern Territory ;  &gt; Voluntary reasons (left job) ;  Persons ;</t>
  </si>
  <si>
    <t>Northern Territory ;  &gt; Voluntary reasons (left job) ;  &gt; Males ;</t>
  </si>
  <si>
    <t>Northern Territory ;  &gt; Voluntary reasons (left job) ;  &gt; Females ;</t>
  </si>
  <si>
    <t>Northern Territory ;  &gt; Voluntary reasons (left job) ;  Less than 1 year in last job ;  Persons ;</t>
  </si>
  <si>
    <t>Northern Territory ;  &gt; Voluntary reasons (left job) ;  Less than 1 year in last job ;  &gt; Males ;</t>
  </si>
  <si>
    <t>Northern Territory ;  &gt; Voluntary reasons (left job) ;  Less than 1 year in last job ;  &gt; Females ;</t>
  </si>
  <si>
    <t>Northern Territory ;  &gt; Voluntary reasons (left job) ;  &gt; Less than 3 months in last job ;  Persons ;</t>
  </si>
  <si>
    <t>Northern Territory ;  &gt; Voluntary reasons (left job) ;  &gt; Less than 3 months in last job ;  &gt; Males ;</t>
  </si>
  <si>
    <t>A125913438F</t>
  </si>
  <si>
    <t>A125880174R</t>
  </si>
  <si>
    <t>A125846686J</t>
  </si>
  <si>
    <t>A125913214V</t>
  </si>
  <si>
    <t>A125879950W</t>
  </si>
  <si>
    <t>A125847190W</t>
  </si>
  <si>
    <t>A125913718X</t>
  </si>
  <si>
    <t>A125880454J</t>
  </si>
  <si>
    <t>A125846966A</t>
  </si>
  <si>
    <t>A125913494X</t>
  </si>
  <si>
    <t>A125880230W</t>
  </si>
  <si>
    <t>A125847250L</t>
  </si>
  <si>
    <t>A125913778A</t>
  </si>
  <si>
    <t>A125880514X</t>
  </si>
  <si>
    <t>A125847026V</t>
  </si>
  <si>
    <t>A125913554R</t>
  </si>
  <si>
    <t>A125880290X</t>
  </si>
  <si>
    <t>A125846746X</t>
  </si>
  <si>
    <t>A125913274W</t>
  </si>
  <si>
    <t>A125880010V</t>
  </si>
  <si>
    <t>A125847082L</t>
  </si>
  <si>
    <t>A125913610W</t>
  </si>
  <si>
    <t>A125880346X</t>
  </si>
  <si>
    <t>A125847138L</t>
  </si>
  <si>
    <t>A125913666J</t>
  </si>
  <si>
    <t>A125880402F</t>
  </si>
  <si>
    <t>A125846802F</t>
  </si>
  <si>
    <t>A125913330C</t>
  </si>
  <si>
    <t>A125880066F</t>
  </si>
  <si>
    <t>A125846858T</t>
  </si>
  <si>
    <t>A125913386R</t>
  </si>
  <si>
    <t>A125880122L</t>
  </si>
  <si>
    <t>A125846914X</t>
  </si>
  <si>
    <t>A125913442W</t>
  </si>
  <si>
    <t>A125880178X</t>
  </si>
  <si>
    <t>A125846690X</t>
  </si>
  <si>
    <t>A125913218C</t>
  </si>
  <si>
    <t>A125879954F</t>
  </si>
  <si>
    <t>A125847194F</t>
  </si>
  <si>
    <t>A125913722R</t>
  </si>
  <si>
    <t>A125880458T</t>
  </si>
  <si>
    <t>A125846970T</t>
  </si>
  <si>
    <t>A125913498J</t>
  </si>
  <si>
    <t>A125880234F</t>
  </si>
  <si>
    <t>A125847842T</t>
  </si>
  <si>
    <t>A125914370R</t>
  </si>
  <si>
    <t>A125881106F</t>
  </si>
  <si>
    <t>A125847618X</t>
  </si>
  <si>
    <t>A125914146W</t>
  </si>
  <si>
    <t>A125880882C</t>
  </si>
  <si>
    <t>A125847338F</t>
  </si>
  <si>
    <t>A125913866A</t>
  </si>
  <si>
    <t>A125880602X</t>
  </si>
  <si>
    <t>A125847674T</t>
  </si>
  <si>
    <t>A125914202C</t>
  </si>
  <si>
    <t>A125880938C</t>
  </si>
  <si>
    <t>A125847730X</t>
  </si>
  <si>
    <t>A125914258R</t>
  </si>
  <si>
    <t>A125880994W</t>
  </si>
  <si>
    <t>A125847394X</t>
  </si>
  <si>
    <t>A125913922J</t>
  </si>
  <si>
    <t>A125880658K</t>
  </si>
  <si>
    <t>A125847450F</t>
  </si>
  <si>
    <t>A125913978V</t>
  </si>
  <si>
    <t>A125880714T</t>
  </si>
  <si>
    <t>A125847506F</t>
  </si>
  <si>
    <t>A125914034C</t>
  </si>
  <si>
    <t>A125880770K</t>
  </si>
  <si>
    <t>A125847282F</t>
  </si>
  <si>
    <t>A125913810R</t>
  </si>
  <si>
    <t>A125880546T</t>
  </si>
  <si>
    <t>A125847786K</t>
  </si>
  <si>
    <t>A125914314W</t>
  </si>
  <si>
    <t>A125881050F</t>
  </si>
  <si>
    <t>A125847562X</t>
  </si>
  <si>
    <t>A125914090W</t>
  </si>
  <si>
    <t>A125880826K</t>
  </si>
  <si>
    <t>A125847838A</t>
  </si>
  <si>
    <t>A125914366X</t>
  </si>
  <si>
    <t>A125881102W</t>
  </si>
  <si>
    <t>A125847614R</t>
  </si>
  <si>
    <t>A125914142L</t>
  </si>
  <si>
    <t>A125880878L</t>
  </si>
  <si>
    <t>A125847334W</t>
  </si>
  <si>
    <t>A125913862T</t>
  </si>
  <si>
    <t>A125880598V</t>
  </si>
  <si>
    <t>A125847670J</t>
  </si>
  <si>
    <t>A125914198X</t>
  </si>
  <si>
    <t>A125880934V</t>
  </si>
  <si>
    <t>A125847726J</t>
  </si>
  <si>
    <t>A125914254F</t>
  </si>
  <si>
    <t>A125880990L</t>
  </si>
  <si>
    <t>A125847390R</t>
  </si>
  <si>
    <t>A125913918T</t>
  </si>
  <si>
    <t>A125880654A</t>
  </si>
  <si>
    <t>A125847446R</t>
  </si>
  <si>
    <t>A125913974K</t>
  </si>
  <si>
    <t>A125880710J</t>
  </si>
  <si>
    <t>A125847502W</t>
  </si>
  <si>
    <t>A125914030V</t>
  </si>
  <si>
    <t>A125880766V</t>
  </si>
  <si>
    <t>A125847278R</t>
  </si>
  <si>
    <t>A125913806X</t>
  </si>
  <si>
    <t>A125880542J</t>
  </si>
  <si>
    <t>A125847782A</t>
  </si>
  <si>
    <t>A125914310L</t>
  </si>
  <si>
    <t>A125881046R</t>
  </si>
  <si>
    <t>A125847558J</t>
  </si>
  <si>
    <t>A125914086F</t>
  </si>
  <si>
    <t>A125880822A</t>
  </si>
  <si>
    <t>A125847886V</t>
  </si>
  <si>
    <t>A125914414F</t>
  </si>
  <si>
    <t>A125881150R</t>
  </si>
  <si>
    <t>A125847662J</t>
  </si>
  <si>
    <t>A125914190F</t>
  </si>
  <si>
    <t>A125880926V</t>
  </si>
  <si>
    <t>A125847382R</t>
  </si>
  <si>
    <t>A125913910X</t>
  </si>
  <si>
    <t>A125880646A</t>
  </si>
  <si>
    <t>A125847718J</t>
  </si>
  <si>
    <t>A125914246F</t>
  </si>
  <si>
    <t>A125880982L</t>
  </si>
  <si>
    <t>A125847774A</t>
  </si>
  <si>
    <t>A125914302L</t>
  </si>
  <si>
    <t>A125881038R</t>
  </si>
  <si>
    <t>A125847438R</t>
  </si>
  <si>
    <t>A125913966K</t>
  </si>
  <si>
    <t>A125880702J</t>
  </si>
  <si>
    <t>A125847494J</t>
  </si>
  <si>
    <t>A125914022V</t>
  </si>
  <si>
    <t>A125880758V</t>
  </si>
  <si>
    <t>A125847550R</t>
  </si>
  <si>
    <t>A125914078F</t>
  </si>
  <si>
    <t>A125880814A</t>
  </si>
  <si>
    <t>A125847326W</t>
  </si>
  <si>
    <t>A125913854T</t>
  </si>
  <si>
    <t>A125880590A</t>
  </si>
  <si>
    <t>A125847830J</t>
  </si>
  <si>
    <t>A125914358X</t>
  </si>
  <si>
    <t>A125881094J</t>
  </si>
  <si>
    <t>A125847606R</t>
  </si>
  <si>
    <t>A125914134L</t>
  </si>
  <si>
    <t>A125880870V</t>
  </si>
  <si>
    <t>A125847870A</t>
  </si>
  <si>
    <t>A125914398T</t>
  </si>
  <si>
    <t>A125881134R</t>
  </si>
  <si>
    <t>A125847646J</t>
  </si>
  <si>
    <t>A125914174F</t>
  </si>
  <si>
    <t>A125880910A</t>
  </si>
  <si>
    <t>A125847366R</t>
  </si>
  <si>
    <t>A125913894K</t>
  </si>
  <si>
    <t>A125880630J</t>
  </si>
  <si>
    <t>A125847702R</t>
  </si>
  <si>
    <t>A125914230L</t>
  </si>
  <si>
    <t>A125880966L</t>
  </si>
  <si>
    <t>A125847758A</t>
  </si>
  <si>
    <t>A125914286X</t>
  </si>
  <si>
    <t>A125881022W</t>
  </si>
  <si>
    <t>A125847422W</t>
  </si>
  <si>
    <t>A125913950T</t>
  </si>
  <si>
    <t>A125880686V</t>
  </si>
  <si>
    <t>A125847478J</t>
  </si>
  <si>
    <t>A125914006V</t>
  </si>
  <si>
    <t>A125880742A</t>
  </si>
  <si>
    <t>A125847534R</t>
  </si>
  <si>
    <t>A125914062L</t>
  </si>
  <si>
    <t>A125880798L</t>
  </si>
  <si>
    <t>A125847310C</t>
  </si>
  <si>
    <t>A125913838T</t>
  </si>
  <si>
    <t>A125880574A</t>
  </si>
  <si>
    <t>A125847814J</t>
  </si>
  <si>
    <t>A125914342F</t>
  </si>
  <si>
    <t>A125881078J</t>
  </si>
  <si>
    <t>A125847590J</t>
  </si>
  <si>
    <t>A125914118L</t>
  </si>
  <si>
    <t>A125880854V</t>
  </si>
  <si>
    <t>A125847890K</t>
  </si>
  <si>
    <t>A125914418R</t>
  </si>
  <si>
    <t>A125881154X</t>
  </si>
  <si>
    <t>A125847666T</t>
  </si>
  <si>
    <t>A125914194R</t>
  </si>
  <si>
    <t>A125880930K</t>
  </si>
  <si>
    <t>A125847386X</t>
  </si>
  <si>
    <t>A125913914J</t>
  </si>
  <si>
    <t>A125880650T</t>
  </si>
  <si>
    <t>A125847722X</t>
  </si>
  <si>
    <t>A125914250W</t>
  </si>
  <si>
    <t>A125880986W</t>
  </si>
  <si>
    <t>A125847778K</t>
  </si>
  <si>
    <t>A125914306W</t>
  </si>
  <si>
    <t>A125881042F</t>
  </si>
  <si>
    <t>A125847442F</t>
  </si>
  <si>
    <t>A125913970A</t>
  </si>
  <si>
    <t>A125880706T</t>
  </si>
  <si>
    <t>A125847498T</t>
  </si>
  <si>
    <t>A125914026C</t>
  </si>
  <si>
    <t>A125880762K</t>
  </si>
  <si>
    <t>A125847554X</t>
  </si>
  <si>
    <t>A125914082W</t>
  </si>
  <si>
    <t>A125880818K</t>
  </si>
  <si>
    <t>A125847330L</t>
  </si>
  <si>
    <t>A125913858A</t>
  </si>
  <si>
    <t>A125880594K</t>
  </si>
  <si>
    <t>A125847834T</t>
  </si>
  <si>
    <t>A125914362R</t>
  </si>
  <si>
    <t>A125881098T</t>
  </si>
  <si>
    <t>A125847610F</t>
  </si>
  <si>
    <t>A125914138W</t>
  </si>
  <si>
    <t>A125880874C</t>
  </si>
  <si>
    <t>A125847850T</t>
  </si>
  <si>
    <t>A125914378J</t>
  </si>
  <si>
    <t>A125881114F</t>
  </si>
  <si>
    <t>A125847626X</t>
  </si>
  <si>
    <t>A125914154W</t>
  </si>
  <si>
    <t>A125880890C</t>
  </si>
  <si>
    <t>A125847346F</t>
  </si>
  <si>
    <t>A125913874A</t>
  </si>
  <si>
    <t>A125880610X</t>
  </si>
  <si>
    <t>A125847682T</t>
  </si>
  <si>
    <t>A125914210C</t>
  </si>
  <si>
    <t>A125880946C</t>
  </si>
  <si>
    <t>A125847738T</t>
  </si>
  <si>
    <t>A125914266R</t>
  </si>
  <si>
    <t>A125881002L</t>
  </si>
  <si>
    <t>A125847402L</t>
  </si>
  <si>
    <t>A125913930J</t>
  </si>
  <si>
    <t>A125880666K</t>
  </si>
  <si>
    <t>A125847458X</t>
  </si>
  <si>
    <t>A125913986V</t>
  </si>
  <si>
    <t>A125880722T</t>
  </si>
  <si>
    <t>A125847514F</t>
  </si>
  <si>
    <t>A125914042C</t>
  </si>
  <si>
    <t>A125880778C</t>
  </si>
  <si>
    <t>A125847290F</t>
  </si>
  <si>
    <t>A125913818J</t>
  </si>
  <si>
    <t>A125880554T</t>
  </si>
  <si>
    <t>A125847794K</t>
  </si>
  <si>
    <t>A125914322W</t>
  </si>
  <si>
    <t>A125881058X</t>
  </si>
  <si>
    <t>A125847570X</t>
  </si>
  <si>
    <t>A125914098R</t>
  </si>
  <si>
    <t>A125880834K</t>
  </si>
  <si>
    <t>A125847846A</t>
  </si>
  <si>
    <t>A125914374X</t>
  </si>
  <si>
    <t>A125881110W</t>
  </si>
  <si>
    <t>A125847622R</t>
  </si>
  <si>
    <t>A125914150L</t>
  </si>
  <si>
    <t>A125880886L</t>
  </si>
  <si>
    <t>A125847342W</t>
  </si>
  <si>
    <t>A125913870T</t>
  </si>
  <si>
    <t>Northern Territory ;  &gt; Voluntary reasons (left job) ;  &gt; Less than 3 months in last job ;  &gt; Females ;</t>
  </si>
  <si>
    <t>Northern Territory ;  &gt; Voluntary reasons (left job) ;  &gt; 3-6 months in last job ;  Persons ;</t>
  </si>
  <si>
    <t>Northern Territory ;  &gt; Voluntary reasons (left job) ;  &gt; 3-6 months in last job ;  &gt; Males ;</t>
  </si>
  <si>
    <t>Northern Territory ;  &gt; Voluntary reasons (left job) ;  &gt; 3-6 months in last job ;  &gt; Females ;</t>
  </si>
  <si>
    <t>Northern Territory ;  &gt; Voluntary reasons (left job) ;  &gt; 6-12 months in last job ;  Persons ;</t>
  </si>
  <si>
    <t>Northern Territory ;  &gt; Voluntary reasons (left job) ;  &gt; 6-12 months in last job ;  &gt; Males ;</t>
  </si>
  <si>
    <t>Northern Territory ;  &gt; Voluntary reasons (left job) ;  &gt; 6-12 months in last job ;  &gt; Females ;</t>
  </si>
  <si>
    <t>Northern Territory ;  &gt; Voluntary reasons (left job) ;  1 year or more in last job ;  Persons ;</t>
  </si>
  <si>
    <t>Northern Territory ;  &gt; Voluntary reasons (left job) ;  1 year or more in last job ;  &gt; Males ;</t>
  </si>
  <si>
    <t>Northern Territory ;  &gt; Voluntary reasons (left job) ;  1 year or more in last job ;  &gt; Females ;</t>
  </si>
  <si>
    <t>Northern Territory ;  &gt; Voluntary reasons (left job) ;  &gt; 1-2 years in last job ;  Persons ;</t>
  </si>
  <si>
    <t>Northern Territory ;  &gt; Voluntary reasons (left job) ;  &gt; 1-2 years in last job ;  &gt; Males ;</t>
  </si>
  <si>
    <t>Northern Territory ;  &gt; Voluntary reasons (left job) ;  &gt; 1-2 years in last job ;  &gt; Females ;</t>
  </si>
  <si>
    <t>Northern Territory ;  &gt; Voluntary reasons (left job) ;  &gt; 3-4 years in last job ;  Persons ;</t>
  </si>
  <si>
    <t>Northern Territory ;  &gt; Voluntary reasons (left job) ;  &gt; 3-4 years in last job ;  &gt; Males ;</t>
  </si>
  <si>
    <t>Northern Territory ;  &gt; Voluntary reasons (left job) ;  &gt; 3-4 years in last job ;  &gt; Females ;</t>
  </si>
  <si>
    <t>Northern Territory ;  &gt; Voluntary reasons (left job) ;  &gt; 5-9 years in last job ;  Persons ;</t>
  </si>
  <si>
    <t>Northern Territory ;  &gt; Voluntary reasons (left job) ;  &gt; 5-9 years in last job ;  &gt; Males ;</t>
  </si>
  <si>
    <t>Northern Territory ;  &gt; Voluntary reasons (left job) ;  &gt; 5-9 years in last job ;  &gt; Females ;</t>
  </si>
  <si>
    <t>Northern Territory ;  &gt; Voluntary reasons (left job) ;  &gt; 10-19 years in last job ;  Persons ;</t>
  </si>
  <si>
    <t>Northern Territory ;  &gt; Voluntary reasons (left job) ;  &gt; 10-19 years in last job ;  &gt; Males ;</t>
  </si>
  <si>
    <t>Northern Territory ;  &gt; Voluntary reasons (left job) ;  &gt; 10-19 years in last job ;  &gt; Females ;</t>
  </si>
  <si>
    <t>Northern Territory ;  &gt; Voluntary reasons (left job) ;  &gt; 20 years or more in last job ;  Persons ;</t>
  </si>
  <si>
    <t>Northern Territory ;  &gt; Voluntary reasons (left job) ;  &gt; 20 years or more in last job ;  &gt; Males ;</t>
  </si>
  <si>
    <t>Northern Territory ;  &gt; Voluntary reasons (left job) ;  &gt; 20 years or more in last job ;  &gt; Females ;</t>
  </si>
  <si>
    <t>Northern Territory ;  &gt;&gt; Poor work arrangements, pay or hours ;  Persons ;</t>
  </si>
  <si>
    <t>Northern Territory ;  &gt;&gt; Poor work arrangements, pay or hours ;  &gt; Males ;</t>
  </si>
  <si>
    <t>Northern Territory ;  &gt;&gt; Poor work arrangements, pay or hours ;  &gt; Females ;</t>
  </si>
  <si>
    <t>Northern Territory ;  &gt;&gt; Poor work arrangements, pay or hours ;  Less than 1 year in last job ;  Persons ;</t>
  </si>
  <si>
    <t>Northern Territory ;  &gt;&gt; Poor work arrangements, pay or hours ;  Less than 1 year in last job ;  &gt; Males ;</t>
  </si>
  <si>
    <t>Northern Territory ;  &gt;&gt; Poor work arrangements, pay or hours ;  Less than 1 year in last job ;  &gt; Females ;</t>
  </si>
  <si>
    <t>Northern Territory ;  &gt;&gt; Poor work arrangements, pay or hours ;  &gt; Less than 3 months in last job ;  Persons ;</t>
  </si>
  <si>
    <t>Northern Territory ;  &gt;&gt; Poor work arrangements, pay or hours ;  &gt; Less than 3 months in last job ;  &gt; Males ;</t>
  </si>
  <si>
    <t>Northern Territory ;  &gt;&gt; Poor work arrangements, pay or hours ;  &gt; Less than 3 months in last job ;  &gt; Females ;</t>
  </si>
  <si>
    <t>Northern Territory ;  &gt;&gt; Poor work arrangements, pay or hours ;  &gt; 3-6 months in last job ;  Persons ;</t>
  </si>
  <si>
    <t>Northern Territory ;  &gt;&gt; Poor work arrangements, pay or hours ;  &gt; 3-6 months in last job ;  &gt; Males ;</t>
  </si>
  <si>
    <t>Northern Territory ;  &gt;&gt; Poor work arrangements, pay or hours ;  &gt; 3-6 months in last job ;  &gt; Females ;</t>
  </si>
  <si>
    <t>Northern Territory ;  &gt;&gt; Poor work arrangements, pay or hours ;  &gt; 6-12 months in last job ;  Persons ;</t>
  </si>
  <si>
    <t>Northern Territory ;  &gt;&gt; Poor work arrangements, pay or hours ;  &gt; 6-12 months in last job ;  &gt; Males ;</t>
  </si>
  <si>
    <t>Northern Territory ;  &gt;&gt; Poor work arrangements, pay or hours ;  &gt; 6-12 months in last job ;  &gt; Females ;</t>
  </si>
  <si>
    <t>Northern Territory ;  &gt;&gt; Poor work arrangements, pay or hours ;  1 year or more in last job ;  Persons ;</t>
  </si>
  <si>
    <t>Northern Territory ;  &gt;&gt; Poor work arrangements, pay or hours ;  1 year or more in last job ;  &gt; Males ;</t>
  </si>
  <si>
    <t>Northern Territory ;  &gt;&gt; Poor work arrangements, pay or hours ;  1 year or more in last job ;  &gt; Females ;</t>
  </si>
  <si>
    <t>Northern Territory ;  &gt;&gt; Poor work arrangements, pay or hours ;  &gt; 1-2 years in last job ;  Persons ;</t>
  </si>
  <si>
    <t>Northern Territory ;  &gt;&gt; Poor work arrangements, pay or hours ;  &gt; 1-2 years in last job ;  &gt; Males ;</t>
  </si>
  <si>
    <t>Northern Territory ;  &gt;&gt; Poor work arrangements, pay or hours ;  &gt; 1-2 years in last job ;  &gt; Females ;</t>
  </si>
  <si>
    <t>Northern Territory ;  &gt;&gt; Poor work arrangements, pay or hours ;  &gt; 3-4 years in last job ;  Persons ;</t>
  </si>
  <si>
    <t>Northern Territory ;  &gt;&gt; Poor work arrangements, pay or hours ;  &gt; 3-4 years in last job ;  &gt; Males ;</t>
  </si>
  <si>
    <t>Northern Territory ;  &gt;&gt; Poor work arrangements, pay or hours ;  &gt; 3-4 years in last job ;  &gt; Females ;</t>
  </si>
  <si>
    <t>Northern Territory ;  &gt;&gt; Poor work arrangements, pay or hours ;  &gt; 5-9 years in last job ;  Persons ;</t>
  </si>
  <si>
    <t>Northern Territory ;  &gt;&gt; Poor work arrangements, pay or hours ;  &gt; 5-9 years in last job ;  &gt; Males ;</t>
  </si>
  <si>
    <t>Northern Territory ;  &gt;&gt; Poor work arrangements, pay or hours ;  &gt; 5-9 years in last job ;  &gt; Females ;</t>
  </si>
  <si>
    <t>Northern Territory ;  &gt;&gt; Poor work arrangements, pay or hours ;  &gt; 10-19 years in last job ;  Persons ;</t>
  </si>
  <si>
    <t>Northern Territory ;  &gt;&gt; Poor work arrangements, pay or hours ;  &gt; 10-19 years in last job ;  &gt; Males ;</t>
  </si>
  <si>
    <t>Northern Territory ;  &gt;&gt; Poor work arrangements, pay or hours ;  &gt; 10-19 years in last job ;  &gt; Females ;</t>
  </si>
  <si>
    <t>Northern Territory ;  &gt;&gt; Poor work arrangements, pay or hours ;  &gt; 20 years or more in last job ;  Persons ;</t>
  </si>
  <si>
    <t>Northern Territory ;  &gt;&gt; Poor work arrangements, pay or hours ;  &gt; 20 years or more in last job ;  &gt; Males ;</t>
  </si>
  <si>
    <t>Northern Territory ;  &gt;&gt; Poor work arrangements, pay or hours ;  &gt; 20 years or more in last job ;  &gt; Females ;</t>
  </si>
  <si>
    <t>Northern Territory ;  &gt;&gt; Holiday job, returned to studies ;  Persons ;</t>
  </si>
  <si>
    <t>Northern Territory ;  &gt;&gt; Holiday job, returned to studies ;  &gt; Males ;</t>
  </si>
  <si>
    <t>Northern Territory ;  &gt;&gt; Holiday job, returned to studies ;  &gt; Females ;</t>
  </si>
  <si>
    <t>Northern Territory ;  &gt;&gt; Holiday job, returned to studies ;  Less than 1 year in last job ;  Persons ;</t>
  </si>
  <si>
    <t>Northern Territory ;  &gt;&gt; Holiday job, returned to studies ;  Less than 1 year in last job ;  &gt; Males ;</t>
  </si>
  <si>
    <t>Northern Territory ;  &gt;&gt; Holiday job, returned to studies ;  Less than 1 year in last job ;  &gt; Females ;</t>
  </si>
  <si>
    <t>Northern Territory ;  &gt;&gt; Holiday job, returned to studies ;  &gt; Less than 3 months in last job ;  Persons ;</t>
  </si>
  <si>
    <t>Northern Territory ;  &gt;&gt; Holiday job, returned to studies ;  &gt; Less than 3 months in last job ;  &gt; Males ;</t>
  </si>
  <si>
    <t>Northern Territory ;  &gt;&gt; Holiday job, returned to studies ;  &gt; Less than 3 months in last job ;  &gt; Females ;</t>
  </si>
  <si>
    <t>Northern Territory ;  &gt;&gt; Holiday job, returned to studies ;  &gt; 3-6 months in last job ;  Persons ;</t>
  </si>
  <si>
    <t>Northern Territory ;  &gt;&gt; Holiday job, returned to studies ;  &gt; 3-6 months in last job ;  &gt; Males ;</t>
  </si>
  <si>
    <t>Northern Territory ;  &gt;&gt; Holiday job, returned to studies ;  &gt; 3-6 months in last job ;  &gt; Females ;</t>
  </si>
  <si>
    <t>Northern Territory ;  &gt;&gt; Holiday job, returned to studies ;  &gt; 6-12 months in last job ;  Persons ;</t>
  </si>
  <si>
    <t>Northern Territory ;  &gt;&gt; Holiday job, returned to studies ;  &gt; 6-12 months in last job ;  &gt; Males ;</t>
  </si>
  <si>
    <t>Northern Territory ;  &gt;&gt; Holiday job, returned to studies ;  &gt; 6-12 months in last job ;  &gt; Females ;</t>
  </si>
  <si>
    <t>Northern Territory ;  &gt;&gt; Holiday job, returned to studies ;  1 year or more in last job ;  Persons ;</t>
  </si>
  <si>
    <t>Northern Territory ;  &gt;&gt; Holiday job, returned to studies ;  1 year or more in last job ;  &gt; Males ;</t>
  </si>
  <si>
    <t>Northern Territory ;  &gt;&gt; Holiday job, returned to studies ;  1 year or more in last job ;  &gt; Females ;</t>
  </si>
  <si>
    <t>Northern Territory ;  &gt;&gt; Holiday job, returned to studies ;  &gt; 1-2 years in last job ;  Persons ;</t>
  </si>
  <si>
    <t>Northern Territory ;  &gt;&gt; Holiday job, returned to studies ;  &gt; 1-2 years in last job ;  &gt; Males ;</t>
  </si>
  <si>
    <t>Northern Territory ;  &gt;&gt; Holiday job, returned to studies ;  &gt; 1-2 years in last job ;  &gt; Females ;</t>
  </si>
  <si>
    <t>Northern Territory ;  &gt;&gt; Holiday job, returned to studies ;  &gt; 3-4 years in last job ;  Persons ;</t>
  </si>
  <si>
    <t>Northern Territory ;  &gt;&gt; Holiday job, returned to studies ;  &gt; 3-4 years in last job ;  &gt; Males ;</t>
  </si>
  <si>
    <t>Northern Territory ;  &gt;&gt; Holiday job, returned to studies ;  &gt; 3-4 years in last job ;  &gt; Females ;</t>
  </si>
  <si>
    <t>Northern Territory ;  &gt;&gt; Holiday job, returned to studies ;  &gt; 5-9 years in last job ;  Persons ;</t>
  </si>
  <si>
    <t>Northern Territory ;  &gt;&gt; Holiday job, returned to studies ;  &gt; 5-9 years in last job ;  &gt; Males ;</t>
  </si>
  <si>
    <t>Northern Territory ;  &gt;&gt; Holiday job, returned to studies ;  &gt; 5-9 years in last job ;  &gt; Females ;</t>
  </si>
  <si>
    <t>Northern Territory ;  &gt;&gt; Holiday job, returned to studies ;  &gt; 10-19 years in last job ;  Persons ;</t>
  </si>
  <si>
    <t>Northern Territory ;  &gt;&gt; Holiday job, returned to studies ;  &gt; 10-19 years in last job ;  &gt; Males ;</t>
  </si>
  <si>
    <t>Northern Territory ;  &gt;&gt; Holiday job, returned to studies ;  &gt; 10-19 years in last job ;  &gt; Females ;</t>
  </si>
  <si>
    <t>Northern Territory ;  &gt;&gt; Holiday job, returned to studies ;  &gt; 20 years or more in last job ;  Persons ;</t>
  </si>
  <si>
    <t>Northern Territory ;  &gt;&gt; Holiday job, returned to studies ;  &gt; 20 years or more in last job ;  &gt; Males ;</t>
  </si>
  <si>
    <t>Northern Territory ;  &gt;&gt; Holiday job, returned to studies ;  &gt; 20 years or more in last job ;  &gt; Females ;</t>
  </si>
  <si>
    <t>Northern Territory ;  &gt;&gt; To get a better job or just wanted a change ;  Persons ;</t>
  </si>
  <si>
    <t>Northern Territory ;  &gt;&gt; To get a better job or just wanted a change ;  &gt; Males ;</t>
  </si>
  <si>
    <t>Northern Territory ;  &gt;&gt; To get a better job or just wanted a change ;  &gt; Females ;</t>
  </si>
  <si>
    <t>Northern Territory ;  &gt;&gt; To get a better job or just wanted a change ;  Less than 1 year in last job ;  Persons ;</t>
  </si>
  <si>
    <t>Northern Territory ;  &gt;&gt; To get a better job or just wanted a change ;  Less than 1 year in last job ;  &gt; Males ;</t>
  </si>
  <si>
    <t>Northern Territory ;  &gt;&gt; To get a better job or just wanted a change ;  Less than 1 year in last job ;  &gt; Females ;</t>
  </si>
  <si>
    <t>Northern Territory ;  &gt;&gt; To get a better job or just wanted a change ;  &gt; Less than 3 months in last job ;  Persons ;</t>
  </si>
  <si>
    <t>Northern Territory ;  &gt;&gt; To get a better job or just wanted a change ;  &gt; Less than 3 months in last job ;  &gt; Males ;</t>
  </si>
  <si>
    <t>Northern Territory ;  &gt;&gt; To get a better job or just wanted a change ;  &gt; Less than 3 months in last job ;  &gt; Females ;</t>
  </si>
  <si>
    <t>Northern Territory ;  &gt;&gt; To get a better job or just wanted a change ;  &gt; 3-6 months in last job ;  Persons ;</t>
  </si>
  <si>
    <t>Northern Territory ;  &gt;&gt; To get a better job or just wanted a change ;  &gt; 3-6 months in last job ;  &gt; Males ;</t>
  </si>
  <si>
    <t>Northern Territory ;  &gt;&gt; To get a better job or just wanted a change ;  &gt; 3-6 months in last job ;  &gt; Females ;</t>
  </si>
  <si>
    <t>Northern Territory ;  &gt;&gt; To get a better job or just wanted a change ;  &gt; 6-12 months in last job ;  Persons ;</t>
  </si>
  <si>
    <t>Northern Territory ;  &gt;&gt; To get a better job or just wanted a change ;  &gt; 6-12 months in last job ;  &gt; Males ;</t>
  </si>
  <si>
    <t>Northern Territory ;  &gt;&gt; To get a better job or just wanted a change ;  &gt; 6-12 months in last job ;  &gt; Females ;</t>
  </si>
  <si>
    <t>Northern Territory ;  &gt;&gt; To get a better job or just wanted a change ;  1 year or more in last job ;  Persons ;</t>
  </si>
  <si>
    <t>Northern Territory ;  &gt;&gt; To get a better job or just wanted a change ;  1 year or more in last job ;  &gt; Males ;</t>
  </si>
  <si>
    <t>Northern Territory ;  &gt;&gt; To get a better job or just wanted a change ;  1 year or more in last job ;  &gt; Females ;</t>
  </si>
  <si>
    <t>Northern Territory ;  &gt;&gt; To get a better job or just wanted a change ;  &gt; 1-2 years in last job ;  Persons ;</t>
  </si>
  <si>
    <t>Northern Territory ;  &gt;&gt; To get a better job or just wanted a change ;  &gt; 1-2 years in last job ;  &gt; Males ;</t>
  </si>
  <si>
    <t>Northern Territory ;  &gt;&gt; To get a better job or just wanted a change ;  &gt; 1-2 years in last job ;  &gt; Females ;</t>
  </si>
  <si>
    <t>Northern Territory ;  &gt;&gt; To get a better job or just wanted a change ;  &gt; 3-4 years in last job ;  Persons ;</t>
  </si>
  <si>
    <t>Northern Territory ;  &gt;&gt; To get a better job or just wanted a change ;  &gt; 3-4 years in last job ;  &gt; Males ;</t>
  </si>
  <si>
    <t>Northern Territory ;  &gt;&gt; To get a better job or just wanted a change ;  &gt; 3-4 years in last job ;  &gt; Females ;</t>
  </si>
  <si>
    <t>Northern Territory ;  &gt;&gt; To get a better job or just wanted a change ;  &gt; 5-9 years in last job ;  Persons ;</t>
  </si>
  <si>
    <t>Northern Territory ;  &gt;&gt; To get a better job or just wanted a change ;  &gt; 5-9 years in last job ;  &gt; Males ;</t>
  </si>
  <si>
    <t>Northern Territory ;  &gt;&gt; To get a better job or just wanted a change ;  &gt; 5-9 years in last job ;  &gt; Females ;</t>
  </si>
  <si>
    <t>Northern Territory ;  &gt;&gt; To get a better job or just wanted a change ;  &gt; 10-19 years in last job ;  Persons ;</t>
  </si>
  <si>
    <t>Northern Territory ;  &gt;&gt; To get a better job or just wanted a change ;  &gt; 10-19 years in last job ;  &gt; Males ;</t>
  </si>
  <si>
    <t>Northern Territory ;  &gt;&gt; To get a better job or just wanted a change ;  &gt; 10-19 years in last job ;  &gt; Females ;</t>
  </si>
  <si>
    <t>Northern Territory ;  &gt;&gt; To get a better job or just wanted a change ;  &gt; 20 years or more in last job ;  Persons ;</t>
  </si>
  <si>
    <t>Northern Territory ;  &gt;&gt; To get a better job or just wanted a change ;  &gt; 20 years or more in last job ;  &gt; Males ;</t>
  </si>
  <si>
    <t>Northern Territory ;  &gt;&gt; To get a better job or just wanted a change ;  &gt; 20 years or more in last job ;  &gt; Females ;</t>
  </si>
  <si>
    <t>Northern Territory ;  &gt;&gt; Retired ;  Persons ;</t>
  </si>
  <si>
    <t>Northern Territory ;  &gt;&gt; Retired ;  &gt; Males ;</t>
  </si>
  <si>
    <t>Northern Territory ;  &gt;&gt; Retired ;  &gt; Females ;</t>
  </si>
  <si>
    <t>Northern Territory ;  &gt;&gt; Retired ;  Less than 1 year in last job ;  Persons ;</t>
  </si>
  <si>
    <t>Northern Territory ;  &gt;&gt; Retired ;  Less than 1 year in last job ;  &gt; Males ;</t>
  </si>
  <si>
    <t>Northern Territory ;  &gt;&gt; Retired ;  Less than 1 year in last job ;  &gt; Females ;</t>
  </si>
  <si>
    <t>Northern Territory ;  &gt;&gt; Retired ;  &gt; Less than 3 months in last job ;  Persons ;</t>
  </si>
  <si>
    <t>Northern Territory ;  &gt;&gt; Retired ;  &gt; Less than 3 months in last job ;  &gt; Males ;</t>
  </si>
  <si>
    <t>Northern Territory ;  &gt;&gt; Retired ;  &gt; Less than 3 months in last job ;  &gt; Females ;</t>
  </si>
  <si>
    <t>Northern Territory ;  &gt;&gt; Retired ;  &gt; 3-6 months in last job ;  Persons ;</t>
  </si>
  <si>
    <t>Northern Territory ;  &gt;&gt; Retired ;  &gt; 3-6 months in last job ;  &gt; Males ;</t>
  </si>
  <si>
    <t>Northern Territory ;  &gt;&gt; Retired ;  &gt; 3-6 months in last job ;  &gt; Females ;</t>
  </si>
  <si>
    <t>Northern Territory ;  &gt;&gt; Retired ;  &gt; 6-12 months in last job ;  Persons ;</t>
  </si>
  <si>
    <t>Northern Territory ;  &gt;&gt; Retired ;  &gt; 6-12 months in last job ;  &gt; Males ;</t>
  </si>
  <si>
    <t>Northern Territory ;  &gt;&gt; Retired ;  &gt; 6-12 months in last job ;  &gt; Females ;</t>
  </si>
  <si>
    <t>Northern Territory ;  &gt;&gt; Retired ;  1 year or more in last job ;  Persons ;</t>
  </si>
  <si>
    <t>Northern Territory ;  &gt;&gt; Retired ;  1 year or more in last job ;  &gt; Males ;</t>
  </si>
  <si>
    <t>Northern Territory ;  &gt;&gt; Retired ;  1 year or more in last job ;  &gt; Females ;</t>
  </si>
  <si>
    <t>Northern Territory ;  &gt;&gt; Retired ;  &gt; 1-2 years in last job ;  Persons ;</t>
  </si>
  <si>
    <t>Northern Territory ;  &gt;&gt; Retired ;  &gt; 1-2 years in last job ;  &gt; Males ;</t>
  </si>
  <si>
    <t>Northern Territory ;  &gt;&gt; Retired ;  &gt; 1-2 years in last job ;  &gt; Females ;</t>
  </si>
  <si>
    <t>Northern Territory ;  &gt;&gt; Retired ;  &gt; 3-4 years in last job ;  Persons ;</t>
  </si>
  <si>
    <t>Northern Territory ;  &gt;&gt; Retired ;  &gt; 3-4 years in last job ;  &gt; Males ;</t>
  </si>
  <si>
    <t>Northern Territory ;  &gt;&gt; Retired ;  &gt; 3-4 years in last job ;  &gt; Females ;</t>
  </si>
  <si>
    <t>Northern Territory ;  &gt;&gt; Retired ;  &gt; 5-9 years in last job ;  Persons ;</t>
  </si>
  <si>
    <t>Northern Territory ;  &gt;&gt; Retired ;  &gt; 5-9 years in last job ;  &gt; Males ;</t>
  </si>
  <si>
    <t>Northern Territory ;  &gt;&gt; Retired ;  &gt; 5-9 years in last job ;  &gt; Females ;</t>
  </si>
  <si>
    <t>Northern Territory ;  &gt;&gt; Retired ;  &gt; 10-19 years in last job ;  Persons ;</t>
  </si>
  <si>
    <t>Northern Territory ;  &gt;&gt; Retired ;  &gt; 10-19 years in last job ;  &gt; Males ;</t>
  </si>
  <si>
    <t>Northern Territory ;  &gt;&gt; Retired ;  &gt; 10-19 years in last job ;  &gt; Females ;</t>
  </si>
  <si>
    <t>Northern Territory ;  &gt;&gt; Retired ;  &gt; 20 years or more in last job ;  Persons ;</t>
  </si>
  <si>
    <t>Northern Territory ;  &gt;&gt; Retired ;  &gt; 20 years or more in last job ;  &gt; Males ;</t>
  </si>
  <si>
    <t>Northern Territory ;  &gt;&gt; Retired ;  &gt; 20 years or more in last job ;  &gt; Females ;</t>
  </si>
  <si>
    <t>Northern Territory ;  &gt;&gt; Family reasons ;  Persons ;</t>
  </si>
  <si>
    <t>Northern Territory ;  &gt;&gt; Family reasons ;  &gt; Males ;</t>
  </si>
  <si>
    <t>Northern Territory ;  &gt;&gt; Family reasons ;  &gt; Females ;</t>
  </si>
  <si>
    <t>Northern Territory ;  &gt;&gt; Family reasons ;  Less than 1 year in last job ;  Persons ;</t>
  </si>
  <si>
    <t>Northern Territory ;  &gt;&gt; Family reasons ;  Less than 1 year in last job ;  &gt; Males ;</t>
  </si>
  <si>
    <t>Northern Territory ;  &gt;&gt; Family reasons ;  Less than 1 year in last job ;  &gt; Females ;</t>
  </si>
  <si>
    <t>Northern Territory ;  &gt;&gt; Family reasons ;  &gt; Less than 3 months in last job ;  Persons ;</t>
  </si>
  <si>
    <t>Northern Territory ;  &gt;&gt; Family reasons ;  &gt; Less than 3 months in last job ;  &gt; Males ;</t>
  </si>
  <si>
    <t>Northern Territory ;  &gt;&gt; Family reasons ;  &gt; Less than 3 months in last job ;  &gt; Females ;</t>
  </si>
  <si>
    <t>Northern Territory ;  &gt;&gt; Family reasons ;  &gt; 3-6 months in last job ;  Persons ;</t>
  </si>
  <si>
    <t>Northern Territory ;  &gt;&gt; Family reasons ;  &gt; 3-6 months in last job ;  &gt; Males ;</t>
  </si>
  <si>
    <t>Northern Territory ;  &gt;&gt; Family reasons ;  &gt; 3-6 months in last job ;  &gt; Females ;</t>
  </si>
  <si>
    <t>Northern Territory ;  &gt;&gt; Family reasons ;  &gt; 6-12 months in last job ;  Persons ;</t>
  </si>
  <si>
    <t>Northern Territory ;  &gt;&gt; Family reasons ;  &gt; 6-12 months in last job ;  &gt; Males ;</t>
  </si>
  <si>
    <t>Northern Territory ;  &gt;&gt; Family reasons ;  &gt; 6-12 months in last job ;  &gt; Females ;</t>
  </si>
  <si>
    <t>Northern Territory ;  &gt;&gt; Family reasons ;  1 year or more in last job ;  Persons ;</t>
  </si>
  <si>
    <t>Northern Territory ;  &gt;&gt; Family reasons ;  1 year or more in last job ;  &gt; Males ;</t>
  </si>
  <si>
    <t>Northern Territory ;  &gt;&gt; Family reasons ;  1 year or more in last job ;  &gt; Females ;</t>
  </si>
  <si>
    <t>Northern Territory ;  &gt;&gt; Family reasons ;  &gt; 1-2 years in last job ;  Persons ;</t>
  </si>
  <si>
    <t>Northern Territory ;  &gt;&gt; Family reasons ;  &gt; 1-2 years in last job ;  &gt; Males ;</t>
  </si>
  <si>
    <t>Northern Territory ;  &gt;&gt; Family reasons ;  &gt; 1-2 years in last job ;  &gt; Females ;</t>
  </si>
  <si>
    <t>Northern Territory ;  &gt;&gt; Family reasons ;  &gt; 3-4 years in last job ;  Persons ;</t>
  </si>
  <si>
    <t>Northern Territory ;  &gt;&gt; Family reasons ;  &gt; 3-4 years in last job ;  &gt; Males ;</t>
  </si>
  <si>
    <t>Northern Territory ;  &gt;&gt; Family reasons ;  &gt; 3-4 years in last job ;  &gt; Females ;</t>
  </si>
  <si>
    <t>Northern Territory ;  &gt;&gt; Family reasons ;  &gt; 5-9 years in last job ;  Persons ;</t>
  </si>
  <si>
    <t>Northern Territory ;  &gt;&gt; Family reasons ;  &gt; 5-9 years in last job ;  &gt; Males ;</t>
  </si>
  <si>
    <t>Northern Territory ;  &gt;&gt; Family reasons ;  &gt; 5-9 years in last job ;  &gt; Females ;</t>
  </si>
  <si>
    <t>Northern Territory ;  &gt;&gt; Family reasons ;  &gt; 10-19 years in last job ;  Persons ;</t>
  </si>
  <si>
    <t>Northern Territory ;  &gt;&gt; Family reasons ;  &gt; 10-19 years in last job ;  &gt; Males ;</t>
  </si>
  <si>
    <t>Northern Territory ;  &gt;&gt; Family reasons ;  &gt; 10-19 years in last job ;  &gt; Females ;</t>
  </si>
  <si>
    <t>Northern Territory ;  &gt;&gt; Family reasons ;  &gt; 20 years or more in last job ;  Persons ;</t>
  </si>
  <si>
    <t>Northern Territory ;  &gt;&gt; Family reasons ;  &gt; 20 years or more in last job ;  &gt; Males ;</t>
  </si>
  <si>
    <t>Northern Territory ;  &gt;&gt; Family reasons ;  &gt; 20 years or more in last job ;  &gt; Females ;</t>
  </si>
  <si>
    <t>Northern Territory ;  &gt;&gt; To start own or new business ;  Persons ;</t>
  </si>
  <si>
    <t>Northern Territory ;  &gt;&gt; To start own or new business ;  &gt; Males ;</t>
  </si>
  <si>
    <t>Northern Territory ;  &gt;&gt; To start own or new business ;  &gt; Females ;</t>
  </si>
  <si>
    <t>Northern Territory ;  &gt;&gt; To start own or new business ;  Less than 1 year in last job ;  Persons ;</t>
  </si>
  <si>
    <t>Northern Territory ;  &gt;&gt; To start own or new business ;  Less than 1 year in last job ;  &gt; Males ;</t>
  </si>
  <si>
    <t>Northern Territory ;  &gt;&gt; To start own or new business ;  Less than 1 year in last job ;  &gt; Females ;</t>
  </si>
  <si>
    <t>Northern Territory ;  &gt;&gt; To start own or new business ;  &gt; Less than 3 months in last job ;  Persons ;</t>
  </si>
  <si>
    <t>Northern Territory ;  &gt;&gt; To start own or new business ;  &gt; Less than 3 months in last job ;  &gt; Males ;</t>
  </si>
  <si>
    <t>Northern Territory ;  &gt;&gt; To start own or new business ;  &gt; Less than 3 months in last job ;  &gt; Females ;</t>
  </si>
  <si>
    <t>Northern Territory ;  &gt;&gt; To start own or new business ;  &gt; 3-6 months in last job ;  Persons ;</t>
  </si>
  <si>
    <t>Northern Territory ;  &gt;&gt; To start own or new business ;  &gt; 3-6 months in last job ;  &gt; Males ;</t>
  </si>
  <si>
    <t>Northern Territory ;  &gt;&gt; To start own or new business ;  &gt; 3-6 months in last job ;  &gt; Females ;</t>
  </si>
  <si>
    <t>Northern Territory ;  &gt;&gt; To start own or new business ;  &gt; 6-12 months in last job ;  Persons ;</t>
  </si>
  <si>
    <t>Northern Territory ;  &gt;&gt; To start own or new business ;  &gt; 6-12 months in last job ;  &gt; Males ;</t>
  </si>
  <si>
    <t>Northern Territory ;  &gt;&gt; To start own or new business ;  &gt; 6-12 months in last job ;  &gt; Females ;</t>
  </si>
  <si>
    <t>Northern Territory ;  &gt;&gt; To start own or new business ;  1 year or more in last job ;  Persons ;</t>
  </si>
  <si>
    <t>Northern Territory ;  &gt;&gt; To start own or new business ;  1 year or more in last job ;  &gt; Males ;</t>
  </si>
  <si>
    <t>Northern Territory ;  &gt;&gt; To start own or new business ;  1 year or more in last job ;  &gt; Females ;</t>
  </si>
  <si>
    <t>Northern Territory ;  &gt;&gt; To start own or new business ;  &gt; 1-2 years in last job ;  Persons ;</t>
  </si>
  <si>
    <t>Northern Territory ;  &gt;&gt; To start own or new business ;  &gt; 1-2 years in last job ;  &gt; Males ;</t>
  </si>
  <si>
    <t>Northern Territory ;  &gt;&gt; To start own or new business ;  &gt; 1-2 years in last job ;  &gt; Females ;</t>
  </si>
  <si>
    <t>Northern Territory ;  &gt;&gt; To start own or new business ;  &gt; 3-4 years in last job ;  Persons ;</t>
  </si>
  <si>
    <t>Northern Territory ;  &gt;&gt; To start own or new business ;  &gt; 3-4 years in last job ;  &gt; Males ;</t>
  </si>
  <si>
    <t>Northern Territory ;  &gt;&gt; To start own or new business ;  &gt; 3-4 years in last job ;  &gt; Females ;</t>
  </si>
  <si>
    <t>Northern Territory ;  &gt;&gt; To start own or new business ;  &gt; 5-9 years in last job ;  Persons ;</t>
  </si>
  <si>
    <t>Northern Territory ;  &gt;&gt; To start own or new business ;  &gt; 5-9 years in last job ;  &gt; Males ;</t>
  </si>
  <si>
    <t>Northern Territory ;  &gt;&gt; To start own or new business ;  &gt; 5-9 years in last job ;  &gt; Females ;</t>
  </si>
  <si>
    <t>Northern Territory ;  &gt;&gt; To start own or new business ;  &gt; 10-19 years in last job ;  Persons ;</t>
  </si>
  <si>
    <t>Northern Territory ;  &gt;&gt; To start own or new business ;  &gt; 10-19 years in last job ;  &gt; Males ;</t>
  </si>
  <si>
    <t>Northern Territory ;  &gt;&gt; To start own or new business ;  &gt; 10-19 years in last job ;  &gt; Females ;</t>
  </si>
  <si>
    <t>Northern Territory ;  &gt;&gt; To start own or new business ;  &gt; 20 years or more in last job ;  Persons ;</t>
  </si>
  <si>
    <t>Northern Territory ;  &gt;&gt; To start own or new business ;  &gt; 20 years or more in last job ;  &gt; Males ;</t>
  </si>
  <si>
    <t>Northern Territory ;  &gt;&gt; To start own or new business ;  &gt; 20 years or more in last job ;  &gt; Females ;</t>
  </si>
  <si>
    <t>Northern Territory ;  &gt; Left or lost job for other reasons ;  Persons ;</t>
  </si>
  <si>
    <t>Northern Territory ;  &gt; Left or lost job for other reasons ;  &gt; Males ;</t>
  </si>
  <si>
    <t>Northern Territory ;  &gt; Left or lost job for other reasons ;  &gt; Females ;</t>
  </si>
  <si>
    <t>Northern Territory ;  &gt; Left or lost job for other reasons ;  Less than 1 year in last job ;  Persons ;</t>
  </si>
  <si>
    <t>Northern Territory ;  &gt; Left or lost job for other reasons ;  Less than 1 year in last job ;  &gt; Males ;</t>
  </si>
  <si>
    <t>Northern Territory ;  &gt; Left or lost job for other reasons ;  Less than 1 year in last job ;  &gt; Females ;</t>
  </si>
  <si>
    <t>Northern Territory ;  &gt; Left or lost job for other reasons ;  &gt; Less than 3 months in last job ;  Persons ;</t>
  </si>
  <si>
    <t>Northern Territory ;  &gt; Left or lost job for other reasons ;  &gt; Less than 3 months in last job ;  &gt; Males ;</t>
  </si>
  <si>
    <t>Northern Territory ;  &gt; Left or lost job for other reasons ;  &gt; Less than 3 months in last job ;  &gt; Females ;</t>
  </si>
  <si>
    <t>Northern Territory ;  &gt; Left or lost job for other reasons ;  &gt; 3-6 months in last job ;  Persons ;</t>
  </si>
  <si>
    <t>Northern Territory ;  &gt; Left or lost job for other reasons ;  &gt; 3-6 months in last job ;  &gt; Males ;</t>
  </si>
  <si>
    <t>Northern Territory ;  &gt; Left or lost job for other reasons ;  &gt; 3-6 months in last job ;  &gt; Females ;</t>
  </si>
  <si>
    <t>Northern Territory ;  &gt; Left or lost job for other reasons ;  &gt; 6-12 months in last job ;  Persons ;</t>
  </si>
  <si>
    <t>Northern Territory ;  &gt; Left or lost job for other reasons ;  &gt; 6-12 months in last job ;  &gt; Males ;</t>
  </si>
  <si>
    <t>Northern Territory ;  &gt; Left or lost job for other reasons ;  &gt; 6-12 months in last job ;  &gt; Females ;</t>
  </si>
  <si>
    <t>Northern Territory ;  &gt; Left or lost job for other reasons ;  1 year or more in last job ;  Persons ;</t>
  </si>
  <si>
    <t>Northern Territory ;  &gt; Left or lost job for other reasons ;  1 year or more in last job ;  &gt; Males ;</t>
  </si>
  <si>
    <t>Northern Territory ;  &gt; Left or lost job for other reasons ;  1 year or more in last job ;  &gt; Females ;</t>
  </si>
  <si>
    <t>Northern Territory ;  &gt; Left or lost job for other reasons ;  &gt; 1-2 years in last job ;  Persons ;</t>
  </si>
  <si>
    <t>Northern Territory ;  &gt; Left or lost job for other reasons ;  &gt; 1-2 years in last job ;  &gt; Males ;</t>
  </si>
  <si>
    <t>Northern Territory ;  &gt; Left or lost job for other reasons ;  &gt; 1-2 years in last job ;  &gt; Females ;</t>
  </si>
  <si>
    <t>Northern Territory ;  &gt; Left or lost job for other reasons ;  &gt; 3-4 years in last job ;  Persons ;</t>
  </si>
  <si>
    <t>Northern Territory ;  &gt; Left or lost job for other reasons ;  &gt; 3-4 years in last job ;  &gt; Males ;</t>
  </si>
  <si>
    <t>Northern Territory ;  &gt; Left or lost job for other reasons ;  &gt; 3-4 years in last job ;  &gt; Females ;</t>
  </si>
  <si>
    <t>Northern Territory ;  &gt; Left or lost job for other reasons ;  &gt; 5-9 years in last job ;  Persons ;</t>
  </si>
  <si>
    <t>Northern Territory ;  &gt; Left or lost job for other reasons ;  &gt; 5-9 years in last job ;  &gt; Males ;</t>
  </si>
  <si>
    <t>Northern Territory ;  &gt; Left or lost job for other reasons ;  &gt; 5-9 years in last job ;  &gt; Females ;</t>
  </si>
  <si>
    <t>A125880606J</t>
  </si>
  <si>
    <t>A125847678A</t>
  </si>
  <si>
    <t>A125914206L</t>
  </si>
  <si>
    <t>A125880942V</t>
  </si>
  <si>
    <t>A125847734J</t>
  </si>
  <si>
    <t>A125914262F</t>
  </si>
  <si>
    <t>A125880998F</t>
  </si>
  <si>
    <t>A125847398J</t>
  </si>
  <si>
    <t>A125913926T</t>
  </si>
  <si>
    <t>A125880662A</t>
  </si>
  <si>
    <t>A125847454R</t>
  </si>
  <si>
    <t>A125913982K</t>
  </si>
  <si>
    <t>A125880718A</t>
  </si>
  <si>
    <t>A125847510W</t>
  </si>
  <si>
    <t>A125914038L</t>
  </si>
  <si>
    <t>A125880774V</t>
  </si>
  <si>
    <t>A125847286R</t>
  </si>
  <si>
    <t>A125913814X</t>
  </si>
  <si>
    <t>A125880550J</t>
  </si>
  <si>
    <t>A125847790A</t>
  </si>
  <si>
    <t>A125914318F</t>
  </si>
  <si>
    <t>A125881054R</t>
  </si>
  <si>
    <t>A125847566J</t>
  </si>
  <si>
    <t>A125914094F</t>
  </si>
  <si>
    <t>A125880830A</t>
  </si>
  <si>
    <t>A125847874K</t>
  </si>
  <si>
    <t>A125914402W</t>
  </si>
  <si>
    <t>A125881138X</t>
  </si>
  <si>
    <t>A125847650X</t>
  </si>
  <si>
    <t>A125914178R</t>
  </si>
  <si>
    <t>A125880914K</t>
  </si>
  <si>
    <t>A125847370F</t>
  </si>
  <si>
    <t>A125913898V</t>
  </si>
  <si>
    <t>A125880634T</t>
  </si>
  <si>
    <t>A125847706X</t>
  </si>
  <si>
    <t>A125914234W</t>
  </si>
  <si>
    <t>A125880970C</t>
  </si>
  <si>
    <t>A125847762T</t>
  </si>
  <si>
    <t>A125914290R</t>
  </si>
  <si>
    <t>A125881026F</t>
  </si>
  <si>
    <t>A125847426F</t>
  </si>
  <si>
    <t>A125913954A</t>
  </si>
  <si>
    <t>A125880690K</t>
  </si>
  <si>
    <t>A125847482X</t>
  </si>
  <si>
    <t>A125914010K</t>
  </si>
  <si>
    <t>A125880746K</t>
  </si>
  <si>
    <t>A125847538X</t>
  </si>
  <si>
    <t>A125914066W</t>
  </si>
  <si>
    <t>A125880802T</t>
  </si>
  <si>
    <t>A125847314L</t>
  </si>
  <si>
    <t>A125913842J</t>
  </si>
  <si>
    <t>A125880578K</t>
  </si>
  <si>
    <t>A125847818T</t>
  </si>
  <si>
    <t>A125914346R</t>
  </si>
  <si>
    <t>A125881082X</t>
  </si>
  <si>
    <t>A125847594T</t>
  </si>
  <si>
    <t>A125914122C</t>
  </si>
  <si>
    <t>A125880858C</t>
  </si>
  <si>
    <t>A125847854A</t>
  </si>
  <si>
    <t>A125914382X</t>
  </si>
  <si>
    <t>A125881118R</t>
  </si>
  <si>
    <t>A125847630R</t>
  </si>
  <si>
    <t>A125914158F</t>
  </si>
  <si>
    <t>A125880894L</t>
  </si>
  <si>
    <t>A125847350W</t>
  </si>
  <si>
    <t>A125913878K</t>
  </si>
  <si>
    <t>A125880614J</t>
  </si>
  <si>
    <t>A125847686A</t>
  </si>
  <si>
    <t>A125914214L</t>
  </si>
  <si>
    <t>A125880950V</t>
  </si>
  <si>
    <t>A125847742J</t>
  </si>
  <si>
    <t>A125914270F</t>
  </si>
  <si>
    <t>A125881006W</t>
  </si>
  <si>
    <t>A125847406W</t>
  </si>
  <si>
    <t>A125913934T</t>
  </si>
  <si>
    <t>A125880670A</t>
  </si>
  <si>
    <t>A125847462R</t>
  </si>
  <si>
    <t>A125913990K</t>
  </si>
  <si>
    <t>A125880726A</t>
  </si>
  <si>
    <t>A125847518R</t>
  </si>
  <si>
    <t>A125914046L</t>
  </si>
  <si>
    <t>A125880782V</t>
  </si>
  <si>
    <t>A125847294R</t>
  </si>
  <si>
    <t>A125913822X</t>
  </si>
  <si>
    <t>A125880558A</t>
  </si>
  <si>
    <t>A125847798V</t>
  </si>
  <si>
    <t>A125914326F</t>
  </si>
  <si>
    <t>A125881062R</t>
  </si>
  <si>
    <t>A125847574J</t>
  </si>
  <si>
    <t>A125914102V</t>
  </si>
  <si>
    <t>A125880838V</t>
  </si>
  <si>
    <t>A125847878V</t>
  </si>
  <si>
    <t>A125914406F</t>
  </si>
  <si>
    <t>A125881142R</t>
  </si>
  <si>
    <t>A125847654J</t>
  </si>
  <si>
    <t>A125914182F</t>
  </si>
  <si>
    <t>A125880918V</t>
  </si>
  <si>
    <t>A125847374R</t>
  </si>
  <si>
    <t>A125913902X</t>
  </si>
  <si>
    <t>A125880638A</t>
  </si>
  <si>
    <t>A125847710R</t>
  </si>
  <si>
    <t>A125914238F</t>
  </si>
  <si>
    <t>A125880974L</t>
  </si>
  <si>
    <t>A125847766A</t>
  </si>
  <si>
    <t>A125914294X</t>
  </si>
  <si>
    <t>A125881030W</t>
  </si>
  <si>
    <t>A125847430W</t>
  </si>
  <si>
    <t>A125913958K</t>
  </si>
  <si>
    <t>A125880694V</t>
  </si>
  <si>
    <t>A125847486J</t>
  </si>
  <si>
    <t>A125914014V</t>
  </si>
  <si>
    <t>A125880750A</t>
  </si>
  <si>
    <t>A125847542R</t>
  </si>
  <si>
    <t>A125914070L</t>
  </si>
  <si>
    <t>A125880806A</t>
  </si>
  <si>
    <t>A125847318W</t>
  </si>
  <si>
    <t>A125913846T</t>
  </si>
  <si>
    <t>A125880582A</t>
  </si>
  <si>
    <t>A125847822J</t>
  </si>
  <si>
    <t>A125914350F</t>
  </si>
  <si>
    <t>A125881086J</t>
  </si>
  <si>
    <t>A125847598A</t>
  </si>
  <si>
    <t>A125914126L</t>
  </si>
  <si>
    <t>A125880862V</t>
  </si>
  <si>
    <t>A125847882K</t>
  </si>
  <si>
    <t>A125914410W</t>
  </si>
  <si>
    <t>A125881146X</t>
  </si>
  <si>
    <t>A125847658T</t>
  </si>
  <si>
    <t>A125914186R</t>
  </si>
  <si>
    <t>A125880922K</t>
  </si>
  <si>
    <t>A125847378X</t>
  </si>
  <si>
    <t>A125913906J</t>
  </si>
  <si>
    <t>A125880642T</t>
  </si>
  <si>
    <t>A125847714X</t>
  </si>
  <si>
    <t>A125914242W</t>
  </si>
  <si>
    <t>A125880978W</t>
  </si>
  <si>
    <t>A125847770T</t>
  </si>
  <si>
    <t>A125914298J</t>
  </si>
  <si>
    <t>A125881034F</t>
  </si>
  <si>
    <t>A125847434F</t>
  </si>
  <si>
    <t>A125913962A</t>
  </si>
  <si>
    <t>A125880698C</t>
  </si>
  <si>
    <t>A125847490X</t>
  </si>
  <si>
    <t>A125914018C</t>
  </si>
  <si>
    <t>A125880754K</t>
  </si>
  <si>
    <t>A125847546X</t>
  </si>
  <si>
    <t>A125914074W</t>
  </si>
  <si>
    <t>A125880810T</t>
  </si>
  <si>
    <t>A125847322L</t>
  </si>
  <si>
    <t>A125913850J</t>
  </si>
  <si>
    <t>A125880586K</t>
  </si>
  <si>
    <t>A125847826T</t>
  </si>
  <si>
    <t>A125914354R</t>
  </si>
  <si>
    <t>A125881090X</t>
  </si>
  <si>
    <t>A125847602F</t>
  </si>
  <si>
    <t>A125914130C</t>
  </si>
  <si>
    <t>A125880866C</t>
  </si>
  <si>
    <t>A125847858K</t>
  </si>
  <si>
    <t>A125914386J</t>
  </si>
  <si>
    <t>A125881122F</t>
  </si>
  <si>
    <t>A125847634X</t>
  </si>
  <si>
    <t>A125914162W</t>
  </si>
  <si>
    <t>A125880898W</t>
  </si>
  <si>
    <t>A125847354F</t>
  </si>
  <si>
    <t>A125913882A</t>
  </si>
  <si>
    <t>A125880618T</t>
  </si>
  <si>
    <t>A125847690T</t>
  </si>
  <si>
    <t>A125914218W</t>
  </si>
  <si>
    <t>A125880954C</t>
  </si>
  <si>
    <t>A125847746T</t>
  </si>
  <si>
    <t>A125914274R</t>
  </si>
  <si>
    <t>A125881010L</t>
  </si>
  <si>
    <t>A125847410L</t>
  </si>
  <si>
    <t>A125913938A</t>
  </si>
  <si>
    <t>A125880674K</t>
  </si>
  <si>
    <t>A125847466X</t>
  </si>
  <si>
    <t>A125913994V</t>
  </si>
  <si>
    <t>A125880730T</t>
  </si>
  <si>
    <t>A125847522F</t>
  </si>
  <si>
    <t>A125914050C</t>
  </si>
  <si>
    <t>A125880786C</t>
  </si>
  <si>
    <t>A125847298X</t>
  </si>
  <si>
    <t>A125913826J</t>
  </si>
  <si>
    <t>A125880562T</t>
  </si>
  <si>
    <t>A125847802X</t>
  </si>
  <si>
    <t>A125914330W</t>
  </si>
  <si>
    <t>A125881066X</t>
  </si>
  <si>
    <t>A125847578T</t>
  </si>
  <si>
    <t>A125914106C</t>
  </si>
  <si>
    <t>A125880842K</t>
  </si>
  <si>
    <t>A125847862A</t>
  </si>
  <si>
    <t>A125914390X</t>
  </si>
  <si>
    <t>A125881126R</t>
  </si>
  <si>
    <t>A125847638J</t>
  </si>
  <si>
    <t>A125914166F</t>
  </si>
  <si>
    <t>A125880902A</t>
  </si>
  <si>
    <t>A125847358R</t>
  </si>
  <si>
    <t>A125913886K</t>
  </si>
  <si>
    <t>A125880622J</t>
  </si>
  <si>
    <t>A125847694A</t>
  </si>
  <si>
    <t>A125914222L</t>
  </si>
  <si>
    <t>A125880958L</t>
  </si>
  <si>
    <t>A125847750J</t>
  </si>
  <si>
    <t>A125914278X</t>
  </si>
  <si>
    <t>A125881014W</t>
  </si>
  <si>
    <t>A125847414W</t>
  </si>
  <si>
    <t>A125913942T</t>
  </si>
  <si>
    <t>A125880678V</t>
  </si>
  <si>
    <t>A125847470R</t>
  </si>
  <si>
    <t>A125913998C</t>
  </si>
  <si>
    <t>A125880734A</t>
  </si>
  <si>
    <t>A125847526R</t>
  </si>
  <si>
    <t>A125914054L</t>
  </si>
  <si>
    <t>A125880790V</t>
  </si>
  <si>
    <t>A125847302C</t>
  </si>
  <si>
    <t>A125913830X</t>
  </si>
  <si>
    <t>A125880566A</t>
  </si>
  <si>
    <t>A125847806J</t>
  </si>
  <si>
    <t>A125914334F</t>
  </si>
  <si>
    <t>A125881070R</t>
  </si>
  <si>
    <t>A125847582J</t>
  </si>
  <si>
    <t>A125914110V</t>
  </si>
  <si>
    <t>A125880846V</t>
  </si>
  <si>
    <t>A125847866K</t>
  </si>
  <si>
    <t>A125914394J</t>
  </si>
  <si>
    <t>A125881130F</t>
  </si>
  <si>
    <t>A125847642X</t>
  </si>
  <si>
    <t>A125914170W</t>
  </si>
  <si>
    <t>A125880906K</t>
  </si>
  <si>
    <t>A125847362F</t>
  </si>
  <si>
    <t>A125913890A</t>
  </si>
  <si>
    <t>A125880626T</t>
  </si>
  <si>
    <t>A125847698K</t>
  </si>
  <si>
    <t>A125914226W</t>
  </si>
  <si>
    <t>A125880962C</t>
  </si>
  <si>
    <t>A125847754T</t>
  </si>
  <si>
    <t>A125914282R</t>
  </si>
  <si>
    <t>A125881018F</t>
  </si>
  <si>
    <t>A125847418F</t>
  </si>
  <si>
    <t>A125913946A</t>
  </si>
  <si>
    <t>A125880682K</t>
  </si>
  <si>
    <t>A125847474X</t>
  </si>
  <si>
    <t>A125914002K</t>
  </si>
  <si>
    <t>A125880738K</t>
  </si>
  <si>
    <t>A125847530F</t>
  </si>
  <si>
    <t>A125914058W</t>
  </si>
  <si>
    <t>A125880794C</t>
  </si>
  <si>
    <t>A125847306L</t>
  </si>
  <si>
    <t>A125913834J</t>
  </si>
  <si>
    <t>A125880570T</t>
  </si>
  <si>
    <t>Northern Territory ;  &gt; Left or lost job for other reasons ;  &gt; 10-19 years in last job ;  Persons ;</t>
  </si>
  <si>
    <t>Northern Territory ;  &gt; Left or lost job for other reasons ;  &gt; 10-19 years in last job ;  &gt; Males ;</t>
  </si>
  <si>
    <t>Northern Territory ;  &gt; Left or lost job for other reasons ;  &gt; 10-19 years in last job ;  &gt; Females ;</t>
  </si>
  <si>
    <t>Northern Territory ;  &gt; Left or lost job for other reasons ;  &gt; 20 years or more in last job ;  Persons ;</t>
  </si>
  <si>
    <t>Northern Territory ;  &gt; Left or lost job for other reasons ;  &gt; 20 years or more in last job ;  &gt; Males ;</t>
  </si>
  <si>
    <t>Northern Territory ;  &gt; Left or lost job for other reasons ;  &gt; 20 years or more in last job ;  &gt; Females ;</t>
  </si>
  <si>
    <t>Australian Capital Territory ;  Left or lost a job last year ;  Persons ;</t>
  </si>
  <si>
    <t>Australian Capital Territory ;  Left or lost a job last year ;  &gt; Males ;</t>
  </si>
  <si>
    <t>Australian Capital Territory ;  Left or lost a job last year ;  &gt; Females ;</t>
  </si>
  <si>
    <t>Australian Capital Territory ;  Left or lost a job last year ;  Less than 1 year in last job ;  Persons ;</t>
  </si>
  <si>
    <t>Australian Capital Territory ;  Left or lost a job last year ;  Less than 1 year in last job ;  &gt; Males ;</t>
  </si>
  <si>
    <t>Australian Capital Territory ;  Left or lost a job last year ;  Less than 1 year in last job ;  &gt; Females ;</t>
  </si>
  <si>
    <t>Australian Capital Territory ;  Left or lost a job last year ;  &gt; Less than 3 months in last job ;  Persons ;</t>
  </si>
  <si>
    <t>Australian Capital Territory ;  Left or lost a job last year ;  &gt; Less than 3 months in last job ;  &gt; Males ;</t>
  </si>
  <si>
    <t>Australian Capital Territory ;  Left or lost a job last year ;  &gt; Less than 3 months in last job ;  &gt; Females ;</t>
  </si>
  <si>
    <t>Australian Capital Territory ;  Left or lost a job last year ;  &gt; 3-6 months in last job ;  Persons ;</t>
  </si>
  <si>
    <t>Australian Capital Territory ;  Left or lost a job last year ;  &gt; 3-6 months in last job ;  &gt; Males ;</t>
  </si>
  <si>
    <t>Australian Capital Territory ;  Left or lost a job last year ;  &gt; 3-6 months in last job ;  &gt; Females ;</t>
  </si>
  <si>
    <t>Australian Capital Territory ;  Left or lost a job last year ;  &gt; 6-12 months in last job ;  Persons ;</t>
  </si>
  <si>
    <t>Australian Capital Territory ;  Left or lost a job last year ;  &gt; 6-12 months in last job ;  &gt; Males ;</t>
  </si>
  <si>
    <t>Australian Capital Territory ;  Left or lost a job last year ;  &gt; 6-12 months in last job ;  &gt; Females ;</t>
  </si>
  <si>
    <t>Australian Capital Territory ;  Left or lost a job last year ;  1 year or more in last job ;  Persons ;</t>
  </si>
  <si>
    <t>Australian Capital Territory ;  Left or lost a job last year ;  1 year or more in last job ;  &gt; Males ;</t>
  </si>
  <si>
    <t>Australian Capital Territory ;  Left or lost a job last year ;  1 year or more in last job ;  &gt; Females ;</t>
  </si>
  <si>
    <t>Australian Capital Territory ;  Left or lost a job last year ;  &gt; 1-2 years in last job ;  Persons ;</t>
  </si>
  <si>
    <t>Australian Capital Territory ;  Left or lost a job last year ;  &gt; 1-2 years in last job ;  &gt; Males ;</t>
  </si>
  <si>
    <t>Australian Capital Territory ;  Left or lost a job last year ;  &gt; 1-2 years in last job ;  &gt; Females ;</t>
  </si>
  <si>
    <t>Australian Capital Territory ;  Left or lost a job last year ;  &gt; 3-4 years in last job ;  Persons ;</t>
  </si>
  <si>
    <t>Australian Capital Territory ;  Left or lost a job last year ;  &gt; 3-4 years in last job ;  &gt; Males ;</t>
  </si>
  <si>
    <t>Australian Capital Territory ;  Left or lost a job last year ;  &gt; 3-4 years in last job ;  &gt; Females ;</t>
  </si>
  <si>
    <t>Australian Capital Territory ;  Left or lost a job last year ;  &gt; 5-9 years in last job ;  Persons ;</t>
  </si>
  <si>
    <t>Australian Capital Territory ;  Left or lost a job last year ;  &gt; 5-9 years in last job ;  &gt; Males ;</t>
  </si>
  <si>
    <t>Australian Capital Territory ;  Left or lost a job last year ;  &gt; 5-9 years in last job ;  &gt; Females ;</t>
  </si>
  <si>
    <t>Australian Capital Territory ;  Left or lost a job last year ;  &gt; 10-19 years in last job ;  Persons ;</t>
  </si>
  <si>
    <t>Australian Capital Territory ;  Left or lost a job last year ;  &gt; 10-19 years in last job ;  &gt; Males ;</t>
  </si>
  <si>
    <t>Australian Capital Territory ;  Left or lost a job last year ;  &gt; 10-19 years in last job ;  &gt; Females ;</t>
  </si>
  <si>
    <t>Australian Capital Territory ;  Left or lost a job last year ;  &gt; 20 years or more in last job ;  Persons ;</t>
  </si>
  <si>
    <t>Australian Capital Territory ;  Left or lost a job last year ;  &gt; 20 years or more in last job ;  &gt; Males ;</t>
  </si>
  <si>
    <t>Australian Capital Territory ;  Left or lost a job last year ;  &gt; 20 years or more in last job ;  &gt; Females ;</t>
  </si>
  <si>
    <t>Australian Capital Territory ;  &gt; Involuntary reasons (lost job) ;  Persons ;</t>
  </si>
  <si>
    <t>Australian Capital Territory ;  &gt; Involuntary reasons (lost job) ;  &gt; Males ;</t>
  </si>
  <si>
    <t>Australian Capital Territory ;  &gt; Involuntary reasons (lost job) ;  &gt; Females ;</t>
  </si>
  <si>
    <t>Australian Capital Territory ;  &gt; Involuntary reasons (lost job) ;  Less than 1 year in last job ;  Persons ;</t>
  </si>
  <si>
    <t>Australian Capital Territory ;  &gt; Involuntary reasons (lost job) ;  Less than 1 year in last job ;  &gt; Males ;</t>
  </si>
  <si>
    <t>Australian Capital Territory ;  &gt; Involuntary reasons (lost job) ;  Less than 1 year in last job ;  &gt; Females ;</t>
  </si>
  <si>
    <t>Australian Capital Territory ;  &gt; Involuntary reasons (lost job) ;  &gt; Less than 3 months in last job ;  Persons ;</t>
  </si>
  <si>
    <t>Australian Capital Territory ;  &gt; Involuntary reasons (lost job) ;  &gt; Less than 3 months in last job ;  &gt; Males ;</t>
  </si>
  <si>
    <t>Australian Capital Territory ;  &gt; Involuntary reasons (lost job) ;  &gt; Less than 3 months in last job ;  &gt; Females ;</t>
  </si>
  <si>
    <t>Australian Capital Territory ;  &gt; Involuntary reasons (lost job) ;  &gt; 3-6 months in last job ;  Persons ;</t>
  </si>
  <si>
    <t>Australian Capital Territory ;  &gt; Involuntary reasons (lost job) ;  &gt; 3-6 months in last job ;  &gt; Males ;</t>
  </si>
  <si>
    <t>Australian Capital Territory ;  &gt; Involuntary reasons (lost job) ;  &gt; 3-6 months in last job ;  &gt; Females ;</t>
  </si>
  <si>
    <t>Australian Capital Territory ;  &gt; Involuntary reasons (lost job) ;  &gt; 6-12 months in last job ;  Persons ;</t>
  </si>
  <si>
    <t>Australian Capital Territory ;  &gt; Involuntary reasons (lost job) ;  &gt; 6-12 months in last job ;  &gt; Males ;</t>
  </si>
  <si>
    <t>Australian Capital Territory ;  &gt; Involuntary reasons (lost job) ;  &gt; 6-12 months in last job ;  &gt; Females ;</t>
  </si>
  <si>
    <t>Australian Capital Territory ;  &gt; Involuntary reasons (lost job) ;  1 year or more in last job ;  Persons ;</t>
  </si>
  <si>
    <t>Australian Capital Territory ;  &gt; Involuntary reasons (lost job) ;  1 year or more in last job ;  &gt; Males ;</t>
  </si>
  <si>
    <t>Australian Capital Territory ;  &gt; Involuntary reasons (lost job) ;  1 year or more in last job ;  &gt; Females ;</t>
  </si>
  <si>
    <t>Australian Capital Territory ;  &gt; Involuntary reasons (lost job) ;  &gt; 1-2 years in last job ;  Persons ;</t>
  </si>
  <si>
    <t>Australian Capital Territory ;  &gt; Involuntary reasons (lost job) ;  &gt; 1-2 years in last job ;  &gt; Males ;</t>
  </si>
  <si>
    <t>Australian Capital Territory ;  &gt; Involuntary reasons (lost job) ;  &gt; 1-2 years in last job ;  &gt; Females ;</t>
  </si>
  <si>
    <t>Australian Capital Territory ;  &gt; Involuntary reasons (lost job) ;  &gt; 3-4 years in last job ;  Persons ;</t>
  </si>
  <si>
    <t>Australian Capital Territory ;  &gt; Involuntary reasons (lost job) ;  &gt; 3-4 years in last job ;  &gt; Males ;</t>
  </si>
  <si>
    <t>Australian Capital Territory ;  &gt; Involuntary reasons (lost job) ;  &gt; 3-4 years in last job ;  &gt; Females ;</t>
  </si>
  <si>
    <t>Australian Capital Territory ;  &gt; Involuntary reasons (lost job) ;  &gt; 5-9 years in last job ;  Persons ;</t>
  </si>
  <si>
    <t>Australian Capital Territory ;  &gt; Involuntary reasons (lost job) ;  &gt; 5-9 years in last job ;  &gt; Males ;</t>
  </si>
  <si>
    <t>Australian Capital Territory ;  &gt; Involuntary reasons (lost job) ;  &gt; 5-9 years in last job ;  &gt; Females ;</t>
  </si>
  <si>
    <t>Australian Capital Territory ;  &gt; Involuntary reasons (lost job) ;  &gt; 10-19 years in last job ;  Persons ;</t>
  </si>
  <si>
    <t>Australian Capital Territory ;  &gt; Involuntary reasons (lost job) ;  &gt; 10-19 years in last job ;  &gt; Males ;</t>
  </si>
  <si>
    <t>Australian Capital Territory ;  &gt; Involuntary reasons (lost job) ;  &gt; 10-19 years in last job ;  &gt; Females ;</t>
  </si>
  <si>
    <t>Australian Capital Territory ;  &gt; Involuntary reasons (lost job) ;  &gt; 20 years or more in last job ;  Persons ;</t>
  </si>
  <si>
    <t>Australian Capital Territory ;  &gt; Involuntary reasons (lost job) ;  &gt; 20 years or more in last job ;  &gt; Males ;</t>
  </si>
  <si>
    <t>Australian Capital Territory ;  &gt; Involuntary reasons (lost job) ;  &gt; 20 years or more in last job ;  &gt; Females ;</t>
  </si>
  <si>
    <t>Australian Capital Territory ;  &gt;&gt; Retrenched ;  Persons ;</t>
  </si>
  <si>
    <t>Australian Capital Territory ;  &gt;&gt; Retrenched ;  &gt; Males ;</t>
  </si>
  <si>
    <t>Australian Capital Territory ;  &gt;&gt; Retrenched ;  &gt; Females ;</t>
  </si>
  <si>
    <t>Australian Capital Territory ;  &gt;&gt; Retrenched ;  Less than 1 year in last job ;  Persons ;</t>
  </si>
  <si>
    <t>Australian Capital Territory ;  &gt;&gt; Retrenched ;  Less than 1 year in last job ;  &gt; Males ;</t>
  </si>
  <si>
    <t>Australian Capital Territory ;  &gt;&gt; Retrenched ;  Less than 1 year in last job ;  &gt; Females ;</t>
  </si>
  <si>
    <t>Australian Capital Territory ;  &gt;&gt; Retrenched ;  &gt; Less than 3 months in last job ;  Persons ;</t>
  </si>
  <si>
    <t>Australian Capital Territory ;  &gt;&gt; Retrenched ;  &gt; Less than 3 months in last job ;  &gt; Males ;</t>
  </si>
  <si>
    <t>Australian Capital Territory ;  &gt;&gt; Retrenched ;  &gt; Less than 3 months in last job ;  &gt; Females ;</t>
  </si>
  <si>
    <t>Australian Capital Territory ;  &gt;&gt; Retrenched ;  &gt; 3-6 months in last job ;  Persons ;</t>
  </si>
  <si>
    <t>Australian Capital Territory ;  &gt;&gt; Retrenched ;  &gt; 3-6 months in last job ;  &gt; Males ;</t>
  </si>
  <si>
    <t>Australian Capital Territory ;  &gt;&gt; Retrenched ;  &gt; 3-6 months in last job ;  &gt; Females ;</t>
  </si>
  <si>
    <t>Australian Capital Territory ;  &gt;&gt; Retrenched ;  &gt; 6-12 months in last job ;  Persons ;</t>
  </si>
  <si>
    <t>Australian Capital Territory ;  &gt;&gt; Retrenched ;  &gt; 6-12 months in last job ;  &gt; Males ;</t>
  </si>
  <si>
    <t>Australian Capital Territory ;  &gt;&gt; Retrenched ;  &gt; 6-12 months in last job ;  &gt; Females ;</t>
  </si>
  <si>
    <t>Australian Capital Territory ;  &gt;&gt; Retrenched ;  1 year or more in last job ;  Persons ;</t>
  </si>
  <si>
    <t>Australian Capital Territory ;  &gt;&gt; Retrenched ;  1 year or more in last job ;  &gt; Males ;</t>
  </si>
  <si>
    <t>Australian Capital Territory ;  &gt;&gt; Retrenched ;  1 year or more in last job ;  &gt; Females ;</t>
  </si>
  <si>
    <t>Australian Capital Territory ;  &gt;&gt; Retrenched ;  &gt; 1-2 years in last job ;  Persons ;</t>
  </si>
  <si>
    <t>Australian Capital Territory ;  &gt;&gt; Retrenched ;  &gt; 1-2 years in last job ;  &gt; Males ;</t>
  </si>
  <si>
    <t>Australian Capital Territory ;  &gt;&gt; Retrenched ;  &gt; 1-2 years in last job ;  &gt; Females ;</t>
  </si>
  <si>
    <t>Australian Capital Territory ;  &gt;&gt; Retrenched ;  &gt; 3-4 years in last job ;  Persons ;</t>
  </si>
  <si>
    <t>Australian Capital Territory ;  &gt;&gt; Retrenched ;  &gt; 3-4 years in last job ;  &gt; Males ;</t>
  </si>
  <si>
    <t>Australian Capital Territory ;  &gt;&gt; Retrenched ;  &gt; 3-4 years in last job ;  &gt; Females ;</t>
  </si>
  <si>
    <t>Australian Capital Territory ;  &gt;&gt; Retrenched ;  &gt; 5-9 years in last job ;  Persons ;</t>
  </si>
  <si>
    <t>Australian Capital Territory ;  &gt;&gt; Retrenched ;  &gt; 5-9 years in last job ;  &gt; Males ;</t>
  </si>
  <si>
    <t>Australian Capital Territory ;  &gt;&gt; Retrenched ;  &gt; 5-9 years in last job ;  &gt; Females ;</t>
  </si>
  <si>
    <t>Australian Capital Territory ;  &gt;&gt; Retrenched ;  &gt; 10-19 years in last job ;  Persons ;</t>
  </si>
  <si>
    <t>Australian Capital Territory ;  &gt;&gt; Retrenched ;  &gt; 10-19 years in last job ;  &gt; Males ;</t>
  </si>
  <si>
    <t>Australian Capital Territory ;  &gt;&gt; Retrenched ;  &gt; 10-19 years in last job ;  &gt; Females ;</t>
  </si>
  <si>
    <t>Australian Capital Territory ;  &gt;&gt; Retrenched ;  &gt; 20 years or more in last job ;  Persons ;</t>
  </si>
  <si>
    <t>Australian Capital Territory ;  &gt;&gt; Retrenched ;  &gt; 20 years or more in last job ;  &gt; Males ;</t>
  </si>
  <si>
    <t>Australian Capital Territory ;  &gt;&gt; Retrenched ;  &gt; 20 years or more in last job ;  &gt; Females ;</t>
  </si>
  <si>
    <t>Australian Capital Territory ;  &gt;&gt; Dismissed ;  Persons ;</t>
  </si>
  <si>
    <t>Australian Capital Territory ;  &gt;&gt; Dismissed ;  &gt; Males ;</t>
  </si>
  <si>
    <t>Australian Capital Territory ;  &gt;&gt; Dismissed ;  &gt; Females ;</t>
  </si>
  <si>
    <t>Australian Capital Territory ;  &gt;&gt; Dismissed ;  Less than 1 year in last job ;  Persons ;</t>
  </si>
  <si>
    <t>Australian Capital Territory ;  &gt;&gt; Dismissed ;  Less than 1 year in last job ;  &gt; Males ;</t>
  </si>
  <si>
    <t>Australian Capital Territory ;  &gt;&gt; Dismissed ;  Less than 1 year in last job ;  &gt; Females ;</t>
  </si>
  <si>
    <t>Australian Capital Territory ;  &gt;&gt; Dismissed ;  &gt; Less than 3 months in last job ;  Persons ;</t>
  </si>
  <si>
    <t>Australian Capital Territory ;  &gt;&gt; Dismissed ;  &gt; Less than 3 months in last job ;  &gt; Males ;</t>
  </si>
  <si>
    <t>Australian Capital Territory ;  &gt;&gt; Dismissed ;  &gt; Less than 3 months in last job ;  &gt; Females ;</t>
  </si>
  <si>
    <t>Australian Capital Territory ;  &gt;&gt; Dismissed ;  &gt; 3-6 months in last job ;  Persons ;</t>
  </si>
  <si>
    <t>Australian Capital Territory ;  &gt;&gt; Dismissed ;  &gt; 3-6 months in last job ;  &gt; Males ;</t>
  </si>
  <si>
    <t>Australian Capital Territory ;  &gt;&gt; Dismissed ;  &gt; 3-6 months in last job ;  &gt; Females ;</t>
  </si>
  <si>
    <t>Australian Capital Territory ;  &gt;&gt; Dismissed ;  &gt; 6-12 months in last job ;  Persons ;</t>
  </si>
  <si>
    <t>Australian Capital Territory ;  &gt;&gt; Dismissed ;  &gt; 6-12 months in last job ;  &gt; Males ;</t>
  </si>
  <si>
    <t>Australian Capital Territory ;  &gt;&gt; Dismissed ;  &gt; 6-12 months in last job ;  &gt; Females ;</t>
  </si>
  <si>
    <t>Australian Capital Territory ;  &gt;&gt; Dismissed ;  1 year or more in last job ;  Persons ;</t>
  </si>
  <si>
    <t>Australian Capital Territory ;  &gt;&gt; Dismissed ;  1 year or more in last job ;  &gt; Males ;</t>
  </si>
  <si>
    <t>Australian Capital Territory ;  &gt;&gt; Dismissed ;  1 year or more in last job ;  &gt; Females ;</t>
  </si>
  <si>
    <t>Australian Capital Territory ;  &gt;&gt; Dismissed ;  &gt; 1-2 years in last job ;  Persons ;</t>
  </si>
  <si>
    <t>Australian Capital Territory ;  &gt;&gt; Dismissed ;  &gt; 1-2 years in last job ;  &gt; Males ;</t>
  </si>
  <si>
    <t>Australian Capital Territory ;  &gt;&gt; Dismissed ;  &gt; 1-2 years in last job ;  &gt; Females ;</t>
  </si>
  <si>
    <t>Australian Capital Territory ;  &gt;&gt; Dismissed ;  &gt; 3-4 years in last job ;  Persons ;</t>
  </si>
  <si>
    <t>Australian Capital Territory ;  &gt;&gt; Dismissed ;  &gt; 3-4 years in last job ;  &gt; Males ;</t>
  </si>
  <si>
    <t>Australian Capital Territory ;  &gt;&gt; Dismissed ;  &gt; 3-4 years in last job ;  &gt; Females ;</t>
  </si>
  <si>
    <t>Australian Capital Territory ;  &gt;&gt; Dismissed ;  &gt; 5-9 years in last job ;  Persons ;</t>
  </si>
  <si>
    <t>Australian Capital Territory ;  &gt;&gt; Dismissed ;  &gt; 5-9 years in last job ;  &gt; Males ;</t>
  </si>
  <si>
    <t>Australian Capital Territory ;  &gt;&gt; Dismissed ;  &gt; 5-9 years in last job ;  &gt; Females ;</t>
  </si>
  <si>
    <t>Australian Capital Territory ;  &gt;&gt; Dismissed ;  &gt; 10-19 years in last job ;  Persons ;</t>
  </si>
  <si>
    <t>Australian Capital Territory ;  &gt;&gt; Dismissed ;  &gt; 10-19 years in last job ;  &gt; Males ;</t>
  </si>
  <si>
    <t>Australian Capital Territory ;  &gt;&gt; Dismissed ;  &gt; 10-19 years in last job ;  &gt; Females ;</t>
  </si>
  <si>
    <t>Australian Capital Territory ;  &gt;&gt; Dismissed ;  &gt; 20 years or more in last job ;  Persons ;</t>
  </si>
  <si>
    <t>Australian Capital Territory ;  &gt;&gt; Dismissed ;  &gt; 20 years or more in last job ;  &gt; Males ;</t>
  </si>
  <si>
    <t>Australian Capital Territory ;  &gt;&gt; Dismissed ;  &gt; 20 years or more in last job ;  &gt; Females ;</t>
  </si>
  <si>
    <t>Australian Capital Territory ;  &gt;&gt; Job ended, was temporary or seasonal ;  Persons ;</t>
  </si>
  <si>
    <t>Australian Capital Territory ;  &gt;&gt; Job ended, was temporary or seasonal ;  &gt; Males ;</t>
  </si>
  <si>
    <t>Australian Capital Territory ;  &gt;&gt; Job ended, was temporary or seasonal ;  &gt; Females ;</t>
  </si>
  <si>
    <t>Australian Capital Territory ;  &gt;&gt; Job ended, was temporary or seasonal ;  Less than 1 year in last job ;  Persons ;</t>
  </si>
  <si>
    <t>Australian Capital Territory ;  &gt;&gt; Job ended, was temporary or seasonal ;  Less than 1 year in last job ;  &gt; Males ;</t>
  </si>
  <si>
    <t>Australian Capital Territory ;  &gt;&gt; Job ended, was temporary or seasonal ;  Less than 1 year in last job ;  &gt; Females ;</t>
  </si>
  <si>
    <t>Australian Capital Territory ;  &gt;&gt; Job ended, was temporary or seasonal ;  &gt; Less than 3 months in last job ;  Persons ;</t>
  </si>
  <si>
    <t>Australian Capital Territory ;  &gt;&gt; Job ended, was temporary or seasonal ;  &gt; Less than 3 months in last job ;  &gt; Males ;</t>
  </si>
  <si>
    <t>Australian Capital Territory ;  &gt;&gt; Job ended, was temporary or seasonal ;  &gt; Less than 3 months in last job ;  &gt; Females ;</t>
  </si>
  <si>
    <t>Australian Capital Territory ;  &gt;&gt; Job ended, was temporary or seasonal ;  &gt; 3-6 months in last job ;  Persons ;</t>
  </si>
  <si>
    <t>Australian Capital Territory ;  &gt;&gt; Job ended, was temporary or seasonal ;  &gt; 3-6 months in last job ;  &gt; Males ;</t>
  </si>
  <si>
    <t>Australian Capital Territory ;  &gt;&gt; Job ended, was temporary or seasonal ;  &gt; 3-6 months in last job ;  &gt; Females ;</t>
  </si>
  <si>
    <t>Australian Capital Territory ;  &gt;&gt; Job ended, was temporary or seasonal ;  &gt; 6-12 months in last job ;  Persons ;</t>
  </si>
  <si>
    <t>Australian Capital Territory ;  &gt;&gt; Job ended, was temporary or seasonal ;  &gt; 6-12 months in last job ;  &gt; Males ;</t>
  </si>
  <si>
    <t>Australian Capital Territory ;  &gt;&gt; Job ended, was temporary or seasonal ;  &gt; 6-12 months in last job ;  &gt; Females ;</t>
  </si>
  <si>
    <t>Australian Capital Territory ;  &gt;&gt; Job ended, was temporary or seasonal ;  1 year or more in last job ;  Persons ;</t>
  </si>
  <si>
    <t>Australian Capital Territory ;  &gt;&gt; Job ended, was temporary or seasonal ;  1 year or more in last job ;  &gt; Males ;</t>
  </si>
  <si>
    <t>Australian Capital Territory ;  &gt;&gt; Job ended, was temporary or seasonal ;  1 year or more in last job ;  &gt; Females ;</t>
  </si>
  <si>
    <t>Australian Capital Territory ;  &gt;&gt; Job ended, was temporary or seasonal ;  &gt; 1-2 years in last job ;  Persons ;</t>
  </si>
  <si>
    <t>Australian Capital Territory ;  &gt;&gt; Job ended, was temporary or seasonal ;  &gt; 1-2 years in last job ;  &gt; Males ;</t>
  </si>
  <si>
    <t>Australian Capital Territory ;  &gt;&gt; Job ended, was temporary or seasonal ;  &gt; 1-2 years in last job ;  &gt; Females ;</t>
  </si>
  <si>
    <t>Australian Capital Territory ;  &gt;&gt; Job ended, was temporary or seasonal ;  &gt; 3-4 years in last job ;  Persons ;</t>
  </si>
  <si>
    <t>Australian Capital Territory ;  &gt;&gt; Job ended, was temporary or seasonal ;  &gt; 3-4 years in last job ;  &gt; Males ;</t>
  </si>
  <si>
    <t>Australian Capital Territory ;  &gt;&gt; Job ended, was temporary or seasonal ;  &gt; 3-4 years in last job ;  &gt; Females ;</t>
  </si>
  <si>
    <t>Australian Capital Territory ;  &gt;&gt; Job ended, was temporary or seasonal ;  &gt; 5-9 years in last job ;  Persons ;</t>
  </si>
  <si>
    <t>Australian Capital Territory ;  &gt;&gt; Job ended, was temporary or seasonal ;  &gt; 5-9 years in last job ;  &gt; Males ;</t>
  </si>
  <si>
    <t>Australian Capital Territory ;  &gt;&gt; Job ended, was temporary or seasonal ;  &gt; 5-9 years in last job ;  &gt; Females ;</t>
  </si>
  <si>
    <t>Australian Capital Territory ;  &gt;&gt; Job ended, was temporary or seasonal ;  &gt; 10-19 years in last job ;  Persons ;</t>
  </si>
  <si>
    <t>Australian Capital Territory ;  &gt;&gt; Job ended, was temporary or seasonal ;  &gt; 10-19 years in last job ;  &gt; Males ;</t>
  </si>
  <si>
    <t>Australian Capital Territory ;  &gt;&gt; Job ended, was temporary or seasonal ;  &gt; 10-19 years in last job ;  &gt; Females ;</t>
  </si>
  <si>
    <t>Australian Capital Territory ;  &gt;&gt; Job ended, was temporary or seasonal ;  &gt; 20 years or more in last job ;  Persons ;</t>
  </si>
  <si>
    <t>Australian Capital Territory ;  &gt;&gt; Job ended, was temporary or seasonal ;  &gt; 20 years or more in last job ;  &gt; Males ;</t>
  </si>
  <si>
    <t>Australian Capital Territory ;  &gt;&gt; Job ended, was temporary or seasonal ;  &gt; 20 years or more in last job ;  &gt; Females ;</t>
  </si>
  <si>
    <t>Australian Capital Territory ;  &gt;&gt; Own ill health or injury ;  Persons ;</t>
  </si>
  <si>
    <t>Australian Capital Territory ;  &gt;&gt; Own ill health or injury ;  &gt; Males ;</t>
  </si>
  <si>
    <t>Australian Capital Territory ;  &gt;&gt; Own ill health or injury ;  &gt; Females ;</t>
  </si>
  <si>
    <t>Australian Capital Territory ;  &gt;&gt; Own ill health or injury ;  Less than 1 year in last job ;  Persons ;</t>
  </si>
  <si>
    <t>Australian Capital Territory ;  &gt;&gt; Own ill health or injury ;  Less than 1 year in last job ;  &gt; Males ;</t>
  </si>
  <si>
    <t>Australian Capital Territory ;  &gt;&gt; Own ill health or injury ;  Less than 1 year in last job ;  &gt; Females ;</t>
  </si>
  <si>
    <t>Australian Capital Territory ;  &gt;&gt; Own ill health or injury ;  &gt; Less than 3 months in last job ;  Persons ;</t>
  </si>
  <si>
    <t>Australian Capital Territory ;  &gt;&gt; Own ill health or injury ;  &gt; Less than 3 months in last job ;  &gt; Males ;</t>
  </si>
  <si>
    <t>Australian Capital Territory ;  &gt;&gt; Own ill health or injury ;  &gt; Less than 3 months in last job ;  &gt; Females ;</t>
  </si>
  <si>
    <t>Australian Capital Territory ;  &gt;&gt; Own ill health or injury ;  &gt; 3-6 months in last job ;  Persons ;</t>
  </si>
  <si>
    <t>Australian Capital Territory ;  &gt;&gt; Own ill health or injury ;  &gt; 3-6 months in last job ;  &gt; Males ;</t>
  </si>
  <si>
    <t>Australian Capital Territory ;  &gt;&gt; Own ill health or injury ;  &gt; 3-6 months in last job ;  &gt; Females ;</t>
  </si>
  <si>
    <t>Australian Capital Territory ;  &gt;&gt; Own ill health or injury ;  &gt; 6-12 months in last job ;  Persons ;</t>
  </si>
  <si>
    <t>Australian Capital Territory ;  &gt;&gt; Own ill health or injury ;  &gt; 6-12 months in last job ;  &gt; Males ;</t>
  </si>
  <si>
    <t>Australian Capital Territory ;  &gt;&gt; Own ill health or injury ;  &gt; 6-12 months in last job ;  &gt; Females ;</t>
  </si>
  <si>
    <t>Australian Capital Territory ;  &gt;&gt; Own ill health or injury ;  1 year or more in last job ;  Persons ;</t>
  </si>
  <si>
    <t>Australian Capital Territory ;  &gt;&gt; Own ill health or injury ;  1 year or more in last job ;  &gt; Males ;</t>
  </si>
  <si>
    <t>Australian Capital Territory ;  &gt;&gt; Own ill health or injury ;  1 year or more in last job ;  &gt; Females ;</t>
  </si>
  <si>
    <t>Australian Capital Territory ;  &gt;&gt; Own ill health or injury ;  &gt; 1-2 years in last job ;  Persons ;</t>
  </si>
  <si>
    <t>Australian Capital Territory ;  &gt;&gt; Own ill health or injury ;  &gt; 1-2 years in last job ;  &gt; Males ;</t>
  </si>
  <si>
    <t>Australian Capital Territory ;  &gt;&gt; Own ill health or injury ;  &gt; 1-2 years in last job ;  &gt; Females ;</t>
  </si>
  <si>
    <t>Australian Capital Territory ;  &gt;&gt; Own ill health or injury ;  &gt; 3-4 years in last job ;  Persons ;</t>
  </si>
  <si>
    <t>Australian Capital Territory ;  &gt;&gt; Own ill health or injury ;  &gt; 3-4 years in last job ;  &gt; Males ;</t>
  </si>
  <si>
    <t>Australian Capital Territory ;  &gt;&gt; Own ill health or injury ;  &gt; 3-4 years in last job ;  &gt; Females ;</t>
  </si>
  <si>
    <t>Australian Capital Territory ;  &gt;&gt; Own ill health or injury ;  &gt; 5-9 years in last job ;  Persons ;</t>
  </si>
  <si>
    <t>Australian Capital Territory ;  &gt;&gt; Own ill health or injury ;  &gt; 5-9 years in last job ;  &gt; Males ;</t>
  </si>
  <si>
    <t>Australian Capital Territory ;  &gt;&gt; Own ill health or injury ;  &gt; 5-9 years in last job ;  &gt; Females ;</t>
  </si>
  <si>
    <t>Australian Capital Territory ;  &gt;&gt; Own ill health or injury ;  &gt; 10-19 years in last job ;  Persons ;</t>
  </si>
  <si>
    <t>Australian Capital Territory ;  &gt;&gt; Own ill health or injury ;  &gt; 10-19 years in last job ;  &gt; Males ;</t>
  </si>
  <si>
    <t>Australian Capital Territory ;  &gt;&gt; Own ill health or injury ;  &gt; 10-19 years in last job ;  &gt; Females ;</t>
  </si>
  <si>
    <t>Australian Capital Territory ;  &gt;&gt; Own ill health or injury ;  &gt; 20 years or more in last job ;  Persons ;</t>
  </si>
  <si>
    <t>Australian Capital Territory ;  &gt;&gt; Own ill health or injury ;  &gt; 20 years or more in last job ;  &gt; Males ;</t>
  </si>
  <si>
    <t>Australian Capital Territory ;  &gt;&gt; Own ill health or injury ;  &gt; 20 years or more in last job ;  &gt; Females ;</t>
  </si>
  <si>
    <t>Australian Capital Territory ;  &gt; Voluntary reasons (left job) ;  Persons ;</t>
  </si>
  <si>
    <t>Australian Capital Territory ;  &gt; Voluntary reasons (left job) ;  &gt; Males ;</t>
  </si>
  <si>
    <t>Australian Capital Territory ;  &gt; Voluntary reasons (left job) ;  &gt; Females ;</t>
  </si>
  <si>
    <t>Australian Capital Territory ;  &gt; Voluntary reasons (left job) ;  Less than 1 year in last job ;  Persons ;</t>
  </si>
  <si>
    <t>Australian Capital Territory ;  &gt; Voluntary reasons (left job) ;  Less than 1 year in last job ;  &gt; Males ;</t>
  </si>
  <si>
    <t>Australian Capital Territory ;  &gt; Voluntary reasons (left job) ;  Less than 1 year in last job ;  &gt; Females ;</t>
  </si>
  <si>
    <t>Australian Capital Territory ;  &gt; Voluntary reasons (left job) ;  &gt; Less than 3 months in last job ;  Persons ;</t>
  </si>
  <si>
    <t>Australian Capital Territory ;  &gt; Voluntary reasons (left job) ;  &gt; Less than 3 months in last job ;  &gt; Males ;</t>
  </si>
  <si>
    <t>Australian Capital Territory ;  &gt; Voluntary reasons (left job) ;  &gt; Less than 3 months in last job ;  &gt; Females ;</t>
  </si>
  <si>
    <t>Australian Capital Territory ;  &gt; Voluntary reasons (left job) ;  &gt; 3-6 months in last job ;  Persons ;</t>
  </si>
  <si>
    <t>Australian Capital Territory ;  &gt; Voluntary reasons (left job) ;  &gt; 3-6 months in last job ;  &gt; Males ;</t>
  </si>
  <si>
    <t>Australian Capital Territory ;  &gt; Voluntary reasons (left job) ;  &gt; 3-6 months in last job ;  &gt; Females ;</t>
  </si>
  <si>
    <t>Australian Capital Territory ;  &gt; Voluntary reasons (left job) ;  &gt; 6-12 months in last job ;  Persons ;</t>
  </si>
  <si>
    <t>Australian Capital Territory ;  &gt; Voluntary reasons (left job) ;  &gt; 6-12 months in last job ;  &gt; Males ;</t>
  </si>
  <si>
    <t>Australian Capital Territory ;  &gt; Voluntary reasons (left job) ;  &gt; 6-12 months in last job ;  &gt; Females ;</t>
  </si>
  <si>
    <t>Australian Capital Territory ;  &gt; Voluntary reasons (left job) ;  1 year or more in last job ;  Persons ;</t>
  </si>
  <si>
    <t>Australian Capital Territory ;  &gt; Voluntary reasons (left job) ;  1 year or more in last job ;  &gt; Males ;</t>
  </si>
  <si>
    <t>Australian Capital Territory ;  &gt; Voluntary reasons (left job) ;  1 year or more in last job ;  &gt; Females ;</t>
  </si>
  <si>
    <t>Australian Capital Territory ;  &gt; Voluntary reasons (left job) ;  &gt; 1-2 years in last job ;  Persons ;</t>
  </si>
  <si>
    <t>Australian Capital Territory ;  &gt; Voluntary reasons (left job) ;  &gt; 1-2 years in last job ;  &gt; Males ;</t>
  </si>
  <si>
    <t>Australian Capital Territory ;  &gt; Voluntary reasons (left job) ;  &gt; 1-2 years in last job ;  &gt; Females ;</t>
  </si>
  <si>
    <t>Australian Capital Territory ;  &gt; Voluntary reasons (left job) ;  &gt; 3-4 years in last job ;  Persons ;</t>
  </si>
  <si>
    <t>Australian Capital Territory ;  &gt; Voluntary reasons (left job) ;  &gt; 3-4 years in last job ;  &gt; Males ;</t>
  </si>
  <si>
    <t>Australian Capital Territory ;  &gt; Voluntary reasons (left job) ;  &gt; 3-4 years in last job ;  &gt; Females ;</t>
  </si>
  <si>
    <t>Australian Capital Territory ;  &gt; Voluntary reasons (left job) ;  &gt; 5-9 years in last job ;  Persons ;</t>
  </si>
  <si>
    <t>Australian Capital Territory ;  &gt; Voluntary reasons (left job) ;  &gt; 5-9 years in last job ;  &gt; Males ;</t>
  </si>
  <si>
    <t>Australian Capital Territory ;  &gt; Voluntary reasons (left job) ;  &gt; 5-9 years in last job ;  &gt; Females ;</t>
  </si>
  <si>
    <t>Australian Capital Territory ;  &gt; Voluntary reasons (left job) ;  &gt; 10-19 years in last job ;  Persons ;</t>
  </si>
  <si>
    <t>Australian Capital Territory ;  &gt; Voluntary reasons (left job) ;  &gt; 10-19 years in last job ;  &gt; Males ;</t>
  </si>
  <si>
    <t>Australian Capital Territory ;  &gt; Voluntary reasons (left job) ;  &gt; 10-19 years in last job ;  &gt; Females ;</t>
  </si>
  <si>
    <t>Australian Capital Territory ;  &gt; Voluntary reasons (left job) ;  &gt; 20 years or more in last job ;  Persons ;</t>
  </si>
  <si>
    <t>Australian Capital Territory ;  &gt; Voluntary reasons (left job) ;  &gt; 20 years or more in last job ;  &gt; Males ;</t>
  </si>
  <si>
    <t>Australian Capital Territory ;  &gt; Voluntary reasons (left job) ;  &gt; 20 years or more in last job ;  &gt; Females ;</t>
  </si>
  <si>
    <t>Australian Capital Territory ;  &gt;&gt; Poor work arrangements, pay or hours ;  Persons ;</t>
  </si>
  <si>
    <t>Australian Capital Territory ;  &gt;&gt; Poor work arrangements, pay or hours ;  &gt; Males ;</t>
  </si>
  <si>
    <t>Australian Capital Territory ;  &gt;&gt; Poor work arrangements, pay or hours ;  &gt; Females ;</t>
  </si>
  <si>
    <t>Australian Capital Territory ;  &gt;&gt; Poor work arrangements, pay or hours ;  Less than 1 year in last job ;  Persons ;</t>
  </si>
  <si>
    <t>Australian Capital Territory ;  &gt;&gt; Poor work arrangements, pay or hours ;  Less than 1 year in last job ;  &gt; Males ;</t>
  </si>
  <si>
    <t>Australian Capital Territory ;  &gt;&gt; Poor work arrangements, pay or hours ;  Less than 1 year in last job ;  &gt; Females ;</t>
  </si>
  <si>
    <t>Australian Capital Territory ;  &gt;&gt; Poor work arrangements, pay or hours ;  &gt; Less than 3 months in last job ;  Persons ;</t>
  </si>
  <si>
    <t>Australian Capital Territory ;  &gt;&gt; Poor work arrangements, pay or hours ;  &gt; Less than 3 months in last job ;  &gt; Males ;</t>
  </si>
  <si>
    <t>Australian Capital Territory ;  &gt;&gt; Poor work arrangements, pay or hours ;  &gt; Less than 3 months in last job ;  &gt; Females ;</t>
  </si>
  <si>
    <t>Australian Capital Territory ;  &gt;&gt; Poor work arrangements, pay or hours ;  &gt; 3-6 months in last job ;  Persons ;</t>
  </si>
  <si>
    <t>Australian Capital Territory ;  &gt;&gt; Poor work arrangements, pay or hours ;  &gt; 3-6 months in last job ;  &gt; Males ;</t>
  </si>
  <si>
    <t>Australian Capital Territory ;  &gt;&gt; Poor work arrangements, pay or hours ;  &gt; 3-6 months in last job ;  &gt; Females ;</t>
  </si>
  <si>
    <t>Australian Capital Territory ;  &gt;&gt; Poor work arrangements, pay or hours ;  &gt; 6-12 months in last job ;  Persons ;</t>
  </si>
  <si>
    <t>A125847810X</t>
  </si>
  <si>
    <t>A125914338R</t>
  </si>
  <si>
    <t>A125881074X</t>
  </si>
  <si>
    <t>A125847586T</t>
  </si>
  <si>
    <t>A125914114C</t>
  </si>
  <si>
    <t>A125880850K</t>
  </si>
  <si>
    <t>A125845378L</t>
  </si>
  <si>
    <t>A125911906W</t>
  </si>
  <si>
    <t>A125878642A</t>
  </si>
  <si>
    <t>A125845154A</t>
  </si>
  <si>
    <t>A125911682W</t>
  </si>
  <si>
    <t>A125878418J</t>
  </si>
  <si>
    <t>A125844874F</t>
  </si>
  <si>
    <t>A125911402T</t>
  </si>
  <si>
    <t>A125878138R</t>
  </si>
  <si>
    <t>A125845210J</t>
  </si>
  <si>
    <t>A125911738W</t>
  </si>
  <si>
    <t>A125878474A</t>
  </si>
  <si>
    <t>A125845266V</t>
  </si>
  <si>
    <t>A125911794R</t>
  </si>
  <si>
    <t>A125878530J</t>
  </si>
  <si>
    <t>A125844930L</t>
  </si>
  <si>
    <t>A125911458C</t>
  </si>
  <si>
    <t>A125878194J</t>
  </si>
  <si>
    <t>A125844986X</t>
  </si>
  <si>
    <t>A125911514K</t>
  </si>
  <si>
    <t>A125878250R</t>
  </si>
  <si>
    <t>A125845042J</t>
  </si>
  <si>
    <t>A125911570C</t>
  </si>
  <si>
    <t>A125878306R</t>
  </si>
  <si>
    <t>A125844818L</t>
  </si>
  <si>
    <t>A125911346K</t>
  </si>
  <si>
    <t>A125878082R</t>
  </si>
  <si>
    <t>A125845322A</t>
  </si>
  <si>
    <t>A125911850W</t>
  </si>
  <si>
    <t>A125878586V</t>
  </si>
  <si>
    <t>A125845098V</t>
  </si>
  <si>
    <t>A125911626C</t>
  </si>
  <si>
    <t>A125878362J</t>
  </si>
  <si>
    <t>A125845374C</t>
  </si>
  <si>
    <t>A125911902L</t>
  </si>
  <si>
    <t>A125878638K</t>
  </si>
  <si>
    <t>A125845150T</t>
  </si>
  <si>
    <t>A125911678F</t>
  </si>
  <si>
    <t>A125878414X</t>
  </si>
  <si>
    <t>A125844870W</t>
  </si>
  <si>
    <t>A125911398L</t>
  </si>
  <si>
    <t>A125878134F</t>
  </si>
  <si>
    <t>A125845206T</t>
  </si>
  <si>
    <t>A125911734L</t>
  </si>
  <si>
    <t>A125878470T</t>
  </si>
  <si>
    <t>A125845262K</t>
  </si>
  <si>
    <t>A125911790F</t>
  </si>
  <si>
    <t>A125878526T</t>
  </si>
  <si>
    <t>A125844926W</t>
  </si>
  <si>
    <t>A125911454V</t>
  </si>
  <si>
    <t>A125878190X</t>
  </si>
  <si>
    <t>A125844982R</t>
  </si>
  <si>
    <t>A125911510A</t>
  </si>
  <si>
    <t>A125878246X</t>
  </si>
  <si>
    <t>A125845038T</t>
  </si>
  <si>
    <t>A125911566L</t>
  </si>
  <si>
    <t>A125878302F</t>
  </si>
  <si>
    <t>A125844814C</t>
  </si>
  <si>
    <t>A125911342A</t>
  </si>
  <si>
    <t>A125878078X</t>
  </si>
  <si>
    <t>A125845318K</t>
  </si>
  <si>
    <t>A125911846F</t>
  </si>
  <si>
    <t>A125878582K</t>
  </si>
  <si>
    <t>A125845094K</t>
  </si>
  <si>
    <t>A125911622V</t>
  </si>
  <si>
    <t>A125878358T</t>
  </si>
  <si>
    <t>A125845422K</t>
  </si>
  <si>
    <t>A125911950F</t>
  </si>
  <si>
    <t>A125878686C</t>
  </si>
  <si>
    <t>A125845198C</t>
  </si>
  <si>
    <t>A125911726L</t>
  </si>
  <si>
    <t>A125878462T</t>
  </si>
  <si>
    <t>A125844918W</t>
  </si>
  <si>
    <t>A125911446V</t>
  </si>
  <si>
    <t>A125878182X</t>
  </si>
  <si>
    <t>A125845254K</t>
  </si>
  <si>
    <t>A125911782F</t>
  </si>
  <si>
    <t>A125878518T</t>
  </si>
  <si>
    <t>A125845310T</t>
  </si>
  <si>
    <t>A125911838F</t>
  </si>
  <si>
    <t>A125878574K</t>
  </si>
  <si>
    <t>A125844974R</t>
  </si>
  <si>
    <t>A125911502A</t>
  </si>
  <si>
    <t>A125878238X</t>
  </si>
  <si>
    <t>A125845030X</t>
  </si>
  <si>
    <t>A125911558L</t>
  </si>
  <si>
    <t>A125878294T</t>
  </si>
  <si>
    <t>A125845086K</t>
  </si>
  <si>
    <t>A125911614V</t>
  </si>
  <si>
    <t>A125878350X</t>
  </si>
  <si>
    <t>A125844862W</t>
  </si>
  <si>
    <t>A125911390V</t>
  </si>
  <si>
    <t>A125878126F</t>
  </si>
  <si>
    <t>A125845366C</t>
  </si>
  <si>
    <t>A125911894X</t>
  </si>
  <si>
    <t>A125878630T</t>
  </si>
  <si>
    <t>A125845142T</t>
  </si>
  <si>
    <t>A125911670L</t>
  </si>
  <si>
    <t>A125878406X</t>
  </si>
  <si>
    <t>A125845406K</t>
  </si>
  <si>
    <t>A125911934F</t>
  </si>
  <si>
    <t>A125878670K</t>
  </si>
  <si>
    <t>A125845182K</t>
  </si>
  <si>
    <t>A125911710V</t>
  </si>
  <si>
    <t>A125878446T</t>
  </si>
  <si>
    <t>A125844902C</t>
  </si>
  <si>
    <t>A125911430A</t>
  </si>
  <si>
    <t>A125878166X</t>
  </si>
  <si>
    <t>A125845238K</t>
  </si>
  <si>
    <t>A125911766F</t>
  </si>
  <si>
    <t>A125878502X</t>
  </si>
  <si>
    <t>A125845294C</t>
  </si>
  <si>
    <t>A125911822L</t>
  </si>
  <si>
    <t>A125878558K</t>
  </si>
  <si>
    <t>A125844958R</t>
  </si>
  <si>
    <t>A125911486L</t>
  </si>
  <si>
    <t>A125878222F</t>
  </si>
  <si>
    <t>A125845014X</t>
  </si>
  <si>
    <t>A125911542V</t>
  </si>
  <si>
    <t>A125878278T</t>
  </si>
  <si>
    <t>A125845070T</t>
  </si>
  <si>
    <t>A125911598F</t>
  </si>
  <si>
    <t>A125878334X</t>
  </si>
  <si>
    <t>A125844846W</t>
  </si>
  <si>
    <t>A125911374V</t>
  </si>
  <si>
    <t>A125878110L</t>
  </si>
  <si>
    <t>A125845350K</t>
  </si>
  <si>
    <t>A125911878X</t>
  </si>
  <si>
    <t>A125878614T</t>
  </si>
  <si>
    <t>A125845126T</t>
  </si>
  <si>
    <t>A125911654L</t>
  </si>
  <si>
    <t>A125878390T</t>
  </si>
  <si>
    <t>A125845426V</t>
  </si>
  <si>
    <t>A125911954R</t>
  </si>
  <si>
    <t>A125878690V</t>
  </si>
  <si>
    <t>A125845202J</t>
  </si>
  <si>
    <t>A125911730C</t>
  </si>
  <si>
    <t>A125878466A</t>
  </si>
  <si>
    <t>A125844922L</t>
  </si>
  <si>
    <t>A125911450K</t>
  </si>
  <si>
    <t>A125878186J</t>
  </si>
  <si>
    <t>A125845258V</t>
  </si>
  <si>
    <t>A125911786R</t>
  </si>
  <si>
    <t>A125878522J</t>
  </si>
  <si>
    <t>A125845314A</t>
  </si>
  <si>
    <t>A125911842W</t>
  </si>
  <si>
    <t>A125878578V</t>
  </si>
  <si>
    <t>A125844978X</t>
  </si>
  <si>
    <t>A125911506K</t>
  </si>
  <si>
    <t>A125878242R</t>
  </si>
  <si>
    <t>A125845034J</t>
  </si>
  <si>
    <t>A125911562C</t>
  </si>
  <si>
    <t>A125878298A</t>
  </si>
  <si>
    <t>A125845090A</t>
  </si>
  <si>
    <t>A125911618C</t>
  </si>
  <si>
    <t>A125878354J</t>
  </si>
  <si>
    <t>A125844866F</t>
  </si>
  <si>
    <t>A125911394C</t>
  </si>
  <si>
    <t>A125878130W</t>
  </si>
  <si>
    <t>A125845370V</t>
  </si>
  <si>
    <t>A125911898J</t>
  </si>
  <si>
    <t>A125878634A</t>
  </si>
  <si>
    <t>A125845146A</t>
  </si>
  <si>
    <t>A125911674W</t>
  </si>
  <si>
    <t>A125878410R</t>
  </si>
  <si>
    <t>A125845386L</t>
  </si>
  <si>
    <t>A125911914W</t>
  </si>
  <si>
    <t>A125878650A</t>
  </si>
  <si>
    <t>A125845162A</t>
  </si>
  <si>
    <t>A125911690W</t>
  </si>
  <si>
    <t>A125878426J</t>
  </si>
  <si>
    <t>A125844882F</t>
  </si>
  <si>
    <t>A125911410T</t>
  </si>
  <si>
    <t>A125878146R</t>
  </si>
  <si>
    <t>A125845218A</t>
  </si>
  <si>
    <t>A125911746W</t>
  </si>
  <si>
    <t>A125878482A</t>
  </si>
  <si>
    <t>A125845274V</t>
  </si>
  <si>
    <t>A125911802C</t>
  </si>
  <si>
    <t>A125878538A</t>
  </si>
  <si>
    <t>A125844938F</t>
  </si>
  <si>
    <t>A125911466C</t>
  </si>
  <si>
    <t>A125878202W</t>
  </si>
  <si>
    <t>A125844994X</t>
  </si>
  <si>
    <t>A125911522K</t>
  </si>
  <si>
    <t>A125878258J</t>
  </si>
  <si>
    <t>A125845050J</t>
  </si>
  <si>
    <t>A125911578W</t>
  </si>
  <si>
    <t>A125878314R</t>
  </si>
  <si>
    <t>A125844826L</t>
  </si>
  <si>
    <t>A125911354K</t>
  </si>
  <si>
    <t>A125878090R</t>
  </si>
  <si>
    <t>A125845330A</t>
  </si>
  <si>
    <t>A125911858R</t>
  </si>
  <si>
    <t>A125878594V</t>
  </si>
  <si>
    <t>A125845106J</t>
  </si>
  <si>
    <t>A125911634C</t>
  </si>
  <si>
    <t>A125878370J</t>
  </si>
  <si>
    <t>A125845382C</t>
  </si>
  <si>
    <t>A125911910L</t>
  </si>
  <si>
    <t>A125878646K</t>
  </si>
  <si>
    <t>A125845158K</t>
  </si>
  <si>
    <t>A125911686F</t>
  </si>
  <si>
    <t>A125878422X</t>
  </si>
  <si>
    <t>A125844878R</t>
  </si>
  <si>
    <t>A125911406A</t>
  </si>
  <si>
    <t>A125878142F</t>
  </si>
  <si>
    <t>A125845214T</t>
  </si>
  <si>
    <t>A125911742L</t>
  </si>
  <si>
    <t>A125878478K</t>
  </si>
  <si>
    <t>A125845270K</t>
  </si>
  <si>
    <t>A125911798X</t>
  </si>
  <si>
    <t>A125878534T</t>
  </si>
  <si>
    <t>A125844934W</t>
  </si>
  <si>
    <t>A125911462V</t>
  </si>
  <si>
    <t>A125878198T</t>
  </si>
  <si>
    <t>A125844990R</t>
  </si>
  <si>
    <t>A125911518V</t>
  </si>
  <si>
    <t>A125878254X</t>
  </si>
  <si>
    <t>A125845046T</t>
  </si>
  <si>
    <t>A125911574L</t>
  </si>
  <si>
    <t>A125878310F</t>
  </si>
  <si>
    <t>A125844822C</t>
  </si>
  <si>
    <t>A125911350A</t>
  </si>
  <si>
    <t>A125878086X</t>
  </si>
  <si>
    <t>A125845326K</t>
  </si>
  <si>
    <t>A125911854F</t>
  </si>
  <si>
    <t>A125878590K</t>
  </si>
  <si>
    <t>A125845102X</t>
  </si>
  <si>
    <t>A125911630V</t>
  </si>
  <si>
    <t>A125878366T</t>
  </si>
  <si>
    <t>A125845410A</t>
  </si>
  <si>
    <t>A125911938R</t>
  </si>
  <si>
    <t>A125878674V</t>
  </si>
  <si>
    <t>A125845186V</t>
  </si>
  <si>
    <t>A125911714C</t>
  </si>
  <si>
    <t>A125878450J</t>
  </si>
  <si>
    <t>A125844906L</t>
  </si>
  <si>
    <t>A125911434K</t>
  </si>
  <si>
    <t>A125878170R</t>
  </si>
  <si>
    <t>A125845242A</t>
  </si>
  <si>
    <t>A125911770W</t>
  </si>
  <si>
    <t>A125878506J</t>
  </si>
  <si>
    <t>A125845298L</t>
  </si>
  <si>
    <t>Australian Capital Territory ;  &gt;&gt; Poor work arrangements, pay or hours ;  &gt; 6-12 months in last job ;  &gt; Males ;</t>
  </si>
  <si>
    <t>Australian Capital Territory ;  &gt;&gt; Poor work arrangements, pay or hours ;  &gt; 6-12 months in last job ;  &gt; Females ;</t>
  </si>
  <si>
    <t>Australian Capital Territory ;  &gt;&gt; Poor work arrangements, pay or hours ;  1 year or more in last job ;  Persons ;</t>
  </si>
  <si>
    <t>Australian Capital Territory ;  &gt;&gt; Poor work arrangements, pay or hours ;  1 year or more in last job ;  &gt; Males ;</t>
  </si>
  <si>
    <t>Australian Capital Territory ;  &gt;&gt; Poor work arrangements, pay or hours ;  1 year or more in last job ;  &gt; Females ;</t>
  </si>
  <si>
    <t>Australian Capital Territory ;  &gt;&gt; Poor work arrangements, pay or hours ;  &gt; 1-2 years in last job ;  Persons ;</t>
  </si>
  <si>
    <t>Australian Capital Territory ;  &gt;&gt; Poor work arrangements, pay or hours ;  &gt; 1-2 years in last job ;  &gt; Males ;</t>
  </si>
  <si>
    <t>Australian Capital Territory ;  &gt;&gt; Poor work arrangements, pay or hours ;  &gt; 1-2 years in last job ;  &gt; Females ;</t>
  </si>
  <si>
    <t>Australian Capital Territory ;  &gt;&gt; Poor work arrangements, pay or hours ;  &gt; 3-4 years in last job ;  Persons ;</t>
  </si>
  <si>
    <t>Australian Capital Territory ;  &gt;&gt; Poor work arrangements, pay or hours ;  &gt; 3-4 years in last job ;  &gt; Males ;</t>
  </si>
  <si>
    <t>Australian Capital Territory ;  &gt;&gt; Poor work arrangements, pay or hours ;  &gt; 3-4 years in last job ;  &gt; Females ;</t>
  </si>
  <si>
    <t>Australian Capital Territory ;  &gt;&gt; Poor work arrangements, pay or hours ;  &gt; 5-9 years in last job ;  Persons ;</t>
  </si>
  <si>
    <t>Australian Capital Territory ;  &gt;&gt; Poor work arrangements, pay or hours ;  &gt; 5-9 years in last job ;  &gt; Males ;</t>
  </si>
  <si>
    <t>Australian Capital Territory ;  &gt;&gt; Poor work arrangements, pay or hours ;  &gt; 5-9 years in last job ;  &gt; Females ;</t>
  </si>
  <si>
    <t>Australian Capital Territory ;  &gt;&gt; Poor work arrangements, pay or hours ;  &gt; 10-19 years in last job ;  Persons ;</t>
  </si>
  <si>
    <t>Australian Capital Territory ;  &gt;&gt; Poor work arrangements, pay or hours ;  &gt; 10-19 years in last job ;  &gt; Males ;</t>
  </si>
  <si>
    <t>Australian Capital Territory ;  &gt;&gt; Poor work arrangements, pay or hours ;  &gt; 10-19 years in last job ;  &gt; Females ;</t>
  </si>
  <si>
    <t>Australian Capital Territory ;  &gt;&gt; Poor work arrangements, pay or hours ;  &gt; 20 years or more in last job ;  Persons ;</t>
  </si>
  <si>
    <t>Australian Capital Territory ;  &gt;&gt; Poor work arrangements, pay or hours ;  &gt; 20 years or more in last job ;  &gt; Males ;</t>
  </si>
  <si>
    <t>Australian Capital Territory ;  &gt;&gt; Poor work arrangements, pay or hours ;  &gt; 20 years or more in last job ;  &gt; Females ;</t>
  </si>
  <si>
    <t>Australian Capital Territory ;  &gt;&gt; Holiday job, returned to studies ;  Persons ;</t>
  </si>
  <si>
    <t>Australian Capital Territory ;  &gt;&gt; Holiday job, returned to studies ;  &gt; Males ;</t>
  </si>
  <si>
    <t>Australian Capital Territory ;  &gt;&gt; Holiday job, returned to studies ;  &gt; Females ;</t>
  </si>
  <si>
    <t>Australian Capital Territory ;  &gt;&gt; Holiday job, returned to studies ;  Less than 1 year in last job ;  Persons ;</t>
  </si>
  <si>
    <t>Australian Capital Territory ;  &gt;&gt; Holiday job, returned to studies ;  Less than 1 year in last job ;  &gt; Males ;</t>
  </si>
  <si>
    <t>Australian Capital Territory ;  &gt;&gt; Holiday job, returned to studies ;  Less than 1 year in last job ;  &gt; Females ;</t>
  </si>
  <si>
    <t>Australian Capital Territory ;  &gt;&gt; Holiday job, returned to studies ;  &gt; Less than 3 months in last job ;  Persons ;</t>
  </si>
  <si>
    <t>Australian Capital Territory ;  &gt;&gt; Holiday job, returned to studies ;  &gt; Less than 3 months in last job ;  &gt; Males ;</t>
  </si>
  <si>
    <t>Australian Capital Territory ;  &gt;&gt; Holiday job, returned to studies ;  &gt; Less than 3 months in last job ;  &gt; Females ;</t>
  </si>
  <si>
    <t>Australian Capital Territory ;  &gt;&gt; Holiday job, returned to studies ;  &gt; 3-6 months in last job ;  Persons ;</t>
  </si>
  <si>
    <t>Australian Capital Territory ;  &gt;&gt; Holiday job, returned to studies ;  &gt; 3-6 months in last job ;  &gt; Males ;</t>
  </si>
  <si>
    <t>Australian Capital Territory ;  &gt;&gt; Holiday job, returned to studies ;  &gt; 3-6 months in last job ;  &gt; Females ;</t>
  </si>
  <si>
    <t>Australian Capital Territory ;  &gt;&gt; Holiday job, returned to studies ;  &gt; 6-12 months in last job ;  Persons ;</t>
  </si>
  <si>
    <t>Australian Capital Territory ;  &gt;&gt; Holiday job, returned to studies ;  &gt; 6-12 months in last job ;  &gt; Males ;</t>
  </si>
  <si>
    <t>Australian Capital Territory ;  &gt;&gt; Holiday job, returned to studies ;  &gt; 6-12 months in last job ;  &gt; Females ;</t>
  </si>
  <si>
    <t>Australian Capital Territory ;  &gt;&gt; Holiday job, returned to studies ;  1 year or more in last job ;  Persons ;</t>
  </si>
  <si>
    <t>Australian Capital Territory ;  &gt;&gt; Holiday job, returned to studies ;  1 year or more in last job ;  &gt; Males ;</t>
  </si>
  <si>
    <t>Australian Capital Territory ;  &gt;&gt; Holiday job, returned to studies ;  1 year or more in last job ;  &gt; Females ;</t>
  </si>
  <si>
    <t>Australian Capital Territory ;  &gt;&gt; Holiday job, returned to studies ;  &gt; 1-2 years in last job ;  Persons ;</t>
  </si>
  <si>
    <t>Australian Capital Territory ;  &gt;&gt; Holiday job, returned to studies ;  &gt; 1-2 years in last job ;  &gt; Males ;</t>
  </si>
  <si>
    <t>Australian Capital Territory ;  &gt;&gt; Holiday job, returned to studies ;  &gt; 1-2 years in last job ;  &gt; Females ;</t>
  </si>
  <si>
    <t>Australian Capital Territory ;  &gt;&gt; Holiday job, returned to studies ;  &gt; 3-4 years in last job ;  Persons ;</t>
  </si>
  <si>
    <t>Australian Capital Territory ;  &gt;&gt; Holiday job, returned to studies ;  &gt; 3-4 years in last job ;  &gt; Males ;</t>
  </si>
  <si>
    <t>Australian Capital Territory ;  &gt;&gt; Holiday job, returned to studies ;  &gt; 3-4 years in last job ;  &gt; Females ;</t>
  </si>
  <si>
    <t>Australian Capital Territory ;  &gt;&gt; Holiday job, returned to studies ;  &gt; 5-9 years in last job ;  Persons ;</t>
  </si>
  <si>
    <t>Australian Capital Territory ;  &gt;&gt; Holiday job, returned to studies ;  &gt; 5-9 years in last job ;  &gt; Males ;</t>
  </si>
  <si>
    <t>Australian Capital Territory ;  &gt;&gt; Holiday job, returned to studies ;  &gt; 5-9 years in last job ;  &gt; Females ;</t>
  </si>
  <si>
    <t>Australian Capital Territory ;  &gt;&gt; Holiday job, returned to studies ;  &gt; 10-19 years in last job ;  Persons ;</t>
  </si>
  <si>
    <t>Australian Capital Territory ;  &gt;&gt; Holiday job, returned to studies ;  &gt; 10-19 years in last job ;  &gt; Males ;</t>
  </si>
  <si>
    <t>Australian Capital Territory ;  &gt;&gt; Holiday job, returned to studies ;  &gt; 10-19 years in last job ;  &gt; Females ;</t>
  </si>
  <si>
    <t>Australian Capital Territory ;  &gt;&gt; Holiday job, returned to studies ;  &gt; 20 years or more in last job ;  Persons ;</t>
  </si>
  <si>
    <t>Australian Capital Territory ;  &gt;&gt; Holiday job, returned to studies ;  &gt; 20 years or more in last job ;  &gt; Males ;</t>
  </si>
  <si>
    <t>Australian Capital Territory ;  &gt;&gt; Holiday job, returned to studies ;  &gt; 20 years or more in last job ;  &gt; Females ;</t>
  </si>
  <si>
    <t>Australian Capital Territory ;  &gt;&gt; To get a better job or just wanted a change ;  Persons ;</t>
  </si>
  <si>
    <t>Australian Capital Territory ;  &gt;&gt; To get a better job or just wanted a change ;  &gt; Males ;</t>
  </si>
  <si>
    <t>Australian Capital Territory ;  &gt;&gt; To get a better job or just wanted a change ;  &gt; Females ;</t>
  </si>
  <si>
    <t>Australian Capital Territory ;  &gt;&gt; To get a better job or just wanted a change ;  Less than 1 year in last job ;  Persons ;</t>
  </si>
  <si>
    <t>Australian Capital Territory ;  &gt;&gt; To get a better job or just wanted a change ;  Less than 1 year in last job ;  &gt; Males ;</t>
  </si>
  <si>
    <t>Australian Capital Territory ;  &gt;&gt; To get a better job or just wanted a change ;  Less than 1 year in last job ;  &gt; Females ;</t>
  </si>
  <si>
    <t>Australian Capital Territory ;  &gt;&gt; To get a better job or just wanted a change ;  &gt; Less than 3 months in last job ;  Persons ;</t>
  </si>
  <si>
    <t>Australian Capital Territory ;  &gt;&gt; To get a better job or just wanted a change ;  &gt; Less than 3 months in last job ;  &gt; Males ;</t>
  </si>
  <si>
    <t>Australian Capital Territory ;  &gt;&gt; To get a better job or just wanted a change ;  &gt; Less than 3 months in last job ;  &gt; Females ;</t>
  </si>
  <si>
    <t>Australian Capital Territory ;  &gt;&gt; To get a better job or just wanted a change ;  &gt; 3-6 months in last job ;  Persons ;</t>
  </si>
  <si>
    <t>Australian Capital Territory ;  &gt;&gt; To get a better job or just wanted a change ;  &gt; 3-6 months in last job ;  &gt; Males ;</t>
  </si>
  <si>
    <t>Australian Capital Territory ;  &gt;&gt; To get a better job or just wanted a change ;  &gt; 3-6 months in last job ;  &gt; Females ;</t>
  </si>
  <si>
    <t>Australian Capital Territory ;  &gt;&gt; To get a better job or just wanted a change ;  &gt; 6-12 months in last job ;  Persons ;</t>
  </si>
  <si>
    <t>Australian Capital Territory ;  &gt;&gt; To get a better job or just wanted a change ;  &gt; 6-12 months in last job ;  &gt; Males ;</t>
  </si>
  <si>
    <t>Australian Capital Territory ;  &gt;&gt; To get a better job or just wanted a change ;  &gt; 6-12 months in last job ;  &gt; Females ;</t>
  </si>
  <si>
    <t>Australian Capital Territory ;  &gt;&gt; To get a better job or just wanted a change ;  1 year or more in last job ;  Persons ;</t>
  </si>
  <si>
    <t>Australian Capital Territory ;  &gt;&gt; To get a better job or just wanted a change ;  1 year or more in last job ;  &gt; Males ;</t>
  </si>
  <si>
    <t>Australian Capital Territory ;  &gt;&gt; To get a better job or just wanted a change ;  1 year or more in last job ;  &gt; Females ;</t>
  </si>
  <si>
    <t>Australian Capital Territory ;  &gt;&gt; To get a better job or just wanted a change ;  &gt; 1-2 years in last job ;  Persons ;</t>
  </si>
  <si>
    <t>Australian Capital Territory ;  &gt;&gt; To get a better job or just wanted a change ;  &gt; 1-2 years in last job ;  &gt; Males ;</t>
  </si>
  <si>
    <t>Australian Capital Territory ;  &gt;&gt; To get a better job or just wanted a change ;  &gt; 1-2 years in last job ;  &gt; Females ;</t>
  </si>
  <si>
    <t>Australian Capital Territory ;  &gt;&gt; To get a better job or just wanted a change ;  &gt; 3-4 years in last job ;  Persons ;</t>
  </si>
  <si>
    <t>Australian Capital Territory ;  &gt;&gt; To get a better job or just wanted a change ;  &gt; 3-4 years in last job ;  &gt; Males ;</t>
  </si>
  <si>
    <t>Australian Capital Territory ;  &gt;&gt; To get a better job or just wanted a change ;  &gt; 3-4 years in last job ;  &gt; Females ;</t>
  </si>
  <si>
    <t>Australian Capital Territory ;  &gt;&gt; To get a better job or just wanted a change ;  &gt; 5-9 years in last job ;  Persons ;</t>
  </si>
  <si>
    <t>Australian Capital Territory ;  &gt;&gt; To get a better job or just wanted a change ;  &gt; 5-9 years in last job ;  &gt; Males ;</t>
  </si>
  <si>
    <t>Australian Capital Territory ;  &gt;&gt; To get a better job or just wanted a change ;  &gt; 5-9 years in last job ;  &gt; Females ;</t>
  </si>
  <si>
    <t>Australian Capital Territory ;  &gt;&gt; To get a better job or just wanted a change ;  &gt; 10-19 years in last job ;  Persons ;</t>
  </si>
  <si>
    <t>Australian Capital Territory ;  &gt;&gt; To get a better job or just wanted a change ;  &gt; 10-19 years in last job ;  &gt; Males ;</t>
  </si>
  <si>
    <t>Australian Capital Territory ;  &gt;&gt; To get a better job or just wanted a change ;  &gt; 10-19 years in last job ;  &gt; Females ;</t>
  </si>
  <si>
    <t>Australian Capital Territory ;  &gt;&gt; To get a better job or just wanted a change ;  &gt; 20 years or more in last job ;  Persons ;</t>
  </si>
  <si>
    <t>Australian Capital Territory ;  &gt;&gt; To get a better job or just wanted a change ;  &gt; 20 years or more in last job ;  &gt; Males ;</t>
  </si>
  <si>
    <t>Australian Capital Territory ;  &gt;&gt; To get a better job or just wanted a change ;  &gt; 20 years or more in last job ;  &gt; Females ;</t>
  </si>
  <si>
    <t>Australian Capital Territory ;  &gt;&gt; Retired ;  Persons ;</t>
  </si>
  <si>
    <t>Australian Capital Territory ;  &gt;&gt; Retired ;  &gt; Males ;</t>
  </si>
  <si>
    <t>Australian Capital Territory ;  &gt;&gt; Retired ;  &gt; Females ;</t>
  </si>
  <si>
    <t>Australian Capital Territory ;  &gt;&gt; Retired ;  Less than 1 year in last job ;  Persons ;</t>
  </si>
  <si>
    <t>Australian Capital Territory ;  &gt;&gt; Retired ;  Less than 1 year in last job ;  &gt; Males ;</t>
  </si>
  <si>
    <t>Australian Capital Territory ;  &gt;&gt; Retired ;  Less than 1 year in last job ;  &gt; Females ;</t>
  </si>
  <si>
    <t>Australian Capital Territory ;  &gt;&gt; Retired ;  &gt; Less than 3 months in last job ;  Persons ;</t>
  </si>
  <si>
    <t>Australian Capital Territory ;  &gt;&gt; Retired ;  &gt; Less than 3 months in last job ;  &gt; Males ;</t>
  </si>
  <si>
    <t>Australian Capital Territory ;  &gt;&gt; Retired ;  &gt; Less than 3 months in last job ;  &gt; Females ;</t>
  </si>
  <si>
    <t>Australian Capital Territory ;  &gt;&gt; Retired ;  &gt; 3-6 months in last job ;  Persons ;</t>
  </si>
  <si>
    <t>Australian Capital Territory ;  &gt;&gt; Retired ;  &gt; 3-6 months in last job ;  &gt; Males ;</t>
  </si>
  <si>
    <t>Australian Capital Territory ;  &gt;&gt; Retired ;  &gt; 3-6 months in last job ;  &gt; Females ;</t>
  </si>
  <si>
    <t>Australian Capital Territory ;  &gt;&gt; Retired ;  &gt; 6-12 months in last job ;  Persons ;</t>
  </si>
  <si>
    <t>Australian Capital Territory ;  &gt;&gt; Retired ;  &gt; 6-12 months in last job ;  &gt; Males ;</t>
  </si>
  <si>
    <t>Australian Capital Territory ;  &gt;&gt; Retired ;  &gt; 6-12 months in last job ;  &gt; Females ;</t>
  </si>
  <si>
    <t>Australian Capital Territory ;  &gt;&gt; Retired ;  1 year or more in last job ;  Persons ;</t>
  </si>
  <si>
    <t>Australian Capital Territory ;  &gt;&gt; Retired ;  1 year or more in last job ;  &gt; Males ;</t>
  </si>
  <si>
    <t>Australian Capital Territory ;  &gt;&gt; Retired ;  1 year or more in last job ;  &gt; Females ;</t>
  </si>
  <si>
    <t>Australian Capital Territory ;  &gt;&gt; Retired ;  &gt; 1-2 years in last job ;  Persons ;</t>
  </si>
  <si>
    <t>Australian Capital Territory ;  &gt;&gt; Retired ;  &gt; 1-2 years in last job ;  &gt; Males ;</t>
  </si>
  <si>
    <t>Australian Capital Territory ;  &gt;&gt; Retired ;  &gt; 1-2 years in last job ;  &gt; Females ;</t>
  </si>
  <si>
    <t>Australian Capital Territory ;  &gt;&gt; Retired ;  &gt; 3-4 years in last job ;  Persons ;</t>
  </si>
  <si>
    <t>Australian Capital Territory ;  &gt;&gt; Retired ;  &gt; 3-4 years in last job ;  &gt; Males ;</t>
  </si>
  <si>
    <t>Australian Capital Territory ;  &gt;&gt; Retired ;  &gt; 3-4 years in last job ;  &gt; Females ;</t>
  </si>
  <si>
    <t>Australian Capital Territory ;  &gt;&gt; Retired ;  &gt; 5-9 years in last job ;  Persons ;</t>
  </si>
  <si>
    <t>Australian Capital Territory ;  &gt;&gt; Retired ;  &gt; 5-9 years in last job ;  &gt; Males ;</t>
  </si>
  <si>
    <t>Australian Capital Territory ;  &gt;&gt; Retired ;  &gt; 5-9 years in last job ;  &gt; Females ;</t>
  </si>
  <si>
    <t>Australian Capital Territory ;  &gt;&gt; Retired ;  &gt; 10-19 years in last job ;  Persons ;</t>
  </si>
  <si>
    <t>Australian Capital Territory ;  &gt;&gt; Retired ;  &gt; 10-19 years in last job ;  &gt; Males ;</t>
  </si>
  <si>
    <t>Australian Capital Territory ;  &gt;&gt; Retired ;  &gt; 10-19 years in last job ;  &gt; Females ;</t>
  </si>
  <si>
    <t>Australian Capital Territory ;  &gt;&gt; Retired ;  &gt; 20 years or more in last job ;  Persons ;</t>
  </si>
  <si>
    <t>Australian Capital Territory ;  &gt;&gt; Retired ;  &gt; 20 years or more in last job ;  &gt; Males ;</t>
  </si>
  <si>
    <t>Australian Capital Territory ;  &gt;&gt; Retired ;  &gt; 20 years or more in last job ;  &gt; Females ;</t>
  </si>
  <si>
    <t>Australian Capital Territory ;  &gt;&gt; Family reasons ;  Persons ;</t>
  </si>
  <si>
    <t>Australian Capital Territory ;  &gt;&gt; Family reasons ;  &gt; Males ;</t>
  </si>
  <si>
    <t>Australian Capital Territory ;  &gt;&gt; Family reasons ;  &gt; Females ;</t>
  </si>
  <si>
    <t>Australian Capital Territory ;  &gt;&gt; Family reasons ;  Less than 1 year in last job ;  Persons ;</t>
  </si>
  <si>
    <t>Australian Capital Territory ;  &gt;&gt; Family reasons ;  Less than 1 year in last job ;  &gt; Males ;</t>
  </si>
  <si>
    <t>Australian Capital Territory ;  &gt;&gt; Family reasons ;  Less than 1 year in last job ;  &gt; Females ;</t>
  </si>
  <si>
    <t>Australian Capital Territory ;  &gt;&gt; Family reasons ;  &gt; Less than 3 months in last job ;  Persons ;</t>
  </si>
  <si>
    <t>Australian Capital Territory ;  &gt;&gt; Family reasons ;  &gt; Less than 3 months in last job ;  &gt; Males ;</t>
  </si>
  <si>
    <t>Australian Capital Territory ;  &gt;&gt; Family reasons ;  &gt; Less than 3 months in last job ;  &gt; Females ;</t>
  </si>
  <si>
    <t>Australian Capital Territory ;  &gt;&gt; Family reasons ;  &gt; 3-6 months in last job ;  Persons ;</t>
  </si>
  <si>
    <t>Australian Capital Territory ;  &gt;&gt; Family reasons ;  &gt; 3-6 months in last job ;  &gt; Males ;</t>
  </si>
  <si>
    <t>Australian Capital Territory ;  &gt;&gt; Family reasons ;  &gt; 3-6 months in last job ;  &gt; Females ;</t>
  </si>
  <si>
    <t>Australian Capital Territory ;  &gt;&gt; Family reasons ;  &gt; 6-12 months in last job ;  Persons ;</t>
  </si>
  <si>
    <t>Australian Capital Territory ;  &gt;&gt; Family reasons ;  &gt; 6-12 months in last job ;  &gt; Males ;</t>
  </si>
  <si>
    <t>Australian Capital Territory ;  &gt;&gt; Family reasons ;  &gt; 6-12 months in last job ;  &gt; Females ;</t>
  </si>
  <si>
    <t>Australian Capital Territory ;  &gt;&gt; Family reasons ;  1 year or more in last job ;  Persons ;</t>
  </si>
  <si>
    <t>Australian Capital Territory ;  &gt;&gt; Family reasons ;  1 year or more in last job ;  &gt; Males ;</t>
  </si>
  <si>
    <t>Australian Capital Territory ;  &gt;&gt; Family reasons ;  1 year or more in last job ;  &gt; Females ;</t>
  </si>
  <si>
    <t>Australian Capital Territory ;  &gt;&gt; Family reasons ;  &gt; 1-2 years in last job ;  Persons ;</t>
  </si>
  <si>
    <t>Australian Capital Territory ;  &gt;&gt; Family reasons ;  &gt; 1-2 years in last job ;  &gt; Males ;</t>
  </si>
  <si>
    <t>Australian Capital Territory ;  &gt;&gt; Family reasons ;  &gt; 1-2 years in last job ;  &gt; Females ;</t>
  </si>
  <si>
    <t>Australian Capital Territory ;  &gt;&gt; Family reasons ;  &gt; 3-4 years in last job ;  Persons ;</t>
  </si>
  <si>
    <t>Australian Capital Territory ;  &gt;&gt; Family reasons ;  &gt; 3-4 years in last job ;  &gt; Males ;</t>
  </si>
  <si>
    <t>Australian Capital Territory ;  &gt;&gt; Family reasons ;  &gt; 3-4 years in last job ;  &gt; Females ;</t>
  </si>
  <si>
    <t>Australian Capital Territory ;  &gt;&gt; Family reasons ;  &gt; 5-9 years in last job ;  Persons ;</t>
  </si>
  <si>
    <t>Australian Capital Territory ;  &gt;&gt; Family reasons ;  &gt; 5-9 years in last job ;  &gt; Males ;</t>
  </si>
  <si>
    <t>Australian Capital Territory ;  &gt;&gt; Family reasons ;  &gt; 5-9 years in last job ;  &gt; Females ;</t>
  </si>
  <si>
    <t>Australian Capital Territory ;  &gt;&gt; Family reasons ;  &gt; 10-19 years in last job ;  Persons ;</t>
  </si>
  <si>
    <t>Australian Capital Territory ;  &gt;&gt; Family reasons ;  &gt; 10-19 years in last job ;  &gt; Males ;</t>
  </si>
  <si>
    <t>Australian Capital Territory ;  &gt;&gt; Family reasons ;  &gt; 10-19 years in last job ;  &gt; Females ;</t>
  </si>
  <si>
    <t>Australian Capital Territory ;  &gt;&gt; Family reasons ;  &gt; 20 years or more in last job ;  Persons ;</t>
  </si>
  <si>
    <t>Australian Capital Territory ;  &gt;&gt; Family reasons ;  &gt; 20 years or more in last job ;  &gt; Males ;</t>
  </si>
  <si>
    <t>Australian Capital Territory ;  &gt;&gt; Family reasons ;  &gt; 20 years or more in last job ;  &gt; Females ;</t>
  </si>
  <si>
    <t>Australian Capital Territory ;  &gt;&gt; To start own or new business ;  Persons ;</t>
  </si>
  <si>
    <t>Australian Capital Territory ;  &gt;&gt; To start own or new business ;  &gt; Males ;</t>
  </si>
  <si>
    <t>Australian Capital Territory ;  &gt;&gt; To start own or new business ;  &gt; Females ;</t>
  </si>
  <si>
    <t>Australian Capital Territory ;  &gt;&gt; To start own or new business ;  Less than 1 year in last job ;  Persons ;</t>
  </si>
  <si>
    <t>Australian Capital Territory ;  &gt;&gt; To start own or new business ;  Less than 1 year in last job ;  &gt; Males ;</t>
  </si>
  <si>
    <t>Australian Capital Territory ;  &gt;&gt; To start own or new business ;  Less than 1 year in last job ;  &gt; Females ;</t>
  </si>
  <si>
    <t>Australian Capital Territory ;  &gt;&gt; To start own or new business ;  &gt; Less than 3 months in last job ;  Persons ;</t>
  </si>
  <si>
    <t>Australian Capital Territory ;  &gt;&gt; To start own or new business ;  &gt; Less than 3 months in last job ;  &gt; Males ;</t>
  </si>
  <si>
    <t>Australian Capital Territory ;  &gt;&gt; To start own or new business ;  &gt; Less than 3 months in last job ;  &gt; Females ;</t>
  </si>
  <si>
    <t>Australian Capital Territory ;  &gt;&gt; To start own or new business ;  &gt; 3-6 months in last job ;  Persons ;</t>
  </si>
  <si>
    <t>Australian Capital Territory ;  &gt;&gt; To start own or new business ;  &gt; 3-6 months in last job ;  &gt; Males ;</t>
  </si>
  <si>
    <t>Australian Capital Territory ;  &gt;&gt; To start own or new business ;  &gt; 3-6 months in last job ;  &gt; Females ;</t>
  </si>
  <si>
    <t>Australian Capital Territory ;  &gt;&gt; To start own or new business ;  &gt; 6-12 months in last job ;  Persons ;</t>
  </si>
  <si>
    <t>Australian Capital Territory ;  &gt;&gt; To start own or new business ;  &gt; 6-12 months in last job ;  &gt; Males ;</t>
  </si>
  <si>
    <t>Australian Capital Territory ;  &gt;&gt; To start own or new business ;  &gt; 6-12 months in last job ;  &gt; Females ;</t>
  </si>
  <si>
    <t>Australian Capital Territory ;  &gt;&gt; To start own or new business ;  1 year or more in last job ;  Persons ;</t>
  </si>
  <si>
    <t>Australian Capital Territory ;  &gt;&gt; To start own or new business ;  1 year or more in last job ;  &gt; Males ;</t>
  </si>
  <si>
    <t>Australian Capital Territory ;  &gt;&gt; To start own or new business ;  1 year or more in last job ;  &gt; Females ;</t>
  </si>
  <si>
    <t>Australian Capital Territory ;  &gt;&gt; To start own or new business ;  &gt; 1-2 years in last job ;  Persons ;</t>
  </si>
  <si>
    <t>Australian Capital Territory ;  &gt;&gt; To start own or new business ;  &gt; 1-2 years in last job ;  &gt; Males ;</t>
  </si>
  <si>
    <t>Australian Capital Territory ;  &gt;&gt; To start own or new business ;  &gt; 1-2 years in last job ;  &gt; Females ;</t>
  </si>
  <si>
    <t>Australian Capital Territory ;  &gt;&gt; To start own or new business ;  &gt; 3-4 years in last job ;  Persons ;</t>
  </si>
  <si>
    <t>Australian Capital Territory ;  &gt;&gt; To start own or new business ;  &gt; 3-4 years in last job ;  &gt; Males ;</t>
  </si>
  <si>
    <t>Australian Capital Territory ;  &gt;&gt; To start own or new business ;  &gt; 3-4 years in last job ;  &gt; Females ;</t>
  </si>
  <si>
    <t>Australian Capital Territory ;  &gt;&gt; To start own or new business ;  &gt; 5-9 years in last job ;  Persons ;</t>
  </si>
  <si>
    <t>Australian Capital Territory ;  &gt;&gt; To start own or new business ;  &gt; 5-9 years in last job ;  &gt; Males ;</t>
  </si>
  <si>
    <t>Australian Capital Territory ;  &gt;&gt; To start own or new business ;  &gt; 5-9 years in last job ;  &gt; Females ;</t>
  </si>
  <si>
    <t>Australian Capital Territory ;  &gt;&gt; To start own or new business ;  &gt; 10-19 years in last job ;  Persons ;</t>
  </si>
  <si>
    <t>Australian Capital Territory ;  &gt;&gt; To start own or new business ;  &gt; 10-19 years in last job ;  &gt; Males ;</t>
  </si>
  <si>
    <t>Australian Capital Territory ;  &gt;&gt; To start own or new business ;  &gt; 10-19 years in last job ;  &gt; Females ;</t>
  </si>
  <si>
    <t>Australian Capital Territory ;  &gt;&gt; To start own or new business ;  &gt; 20 years or more in last job ;  Persons ;</t>
  </si>
  <si>
    <t>Australian Capital Territory ;  &gt;&gt; To start own or new business ;  &gt; 20 years or more in last job ;  &gt; Males ;</t>
  </si>
  <si>
    <t>Australian Capital Territory ;  &gt;&gt; To start own or new business ;  &gt; 20 years or more in last job ;  &gt; Females ;</t>
  </si>
  <si>
    <t>Australian Capital Territory ;  &gt; Left or lost job for other reasons ;  Persons ;</t>
  </si>
  <si>
    <t>Australian Capital Territory ;  &gt; Left or lost job for other reasons ;  &gt; Males ;</t>
  </si>
  <si>
    <t>Australian Capital Territory ;  &gt; Left or lost job for other reasons ;  &gt; Females ;</t>
  </si>
  <si>
    <t>Australian Capital Territory ;  &gt; Left or lost job for other reasons ;  Less than 1 year in last job ;  Persons ;</t>
  </si>
  <si>
    <t>Australian Capital Territory ;  &gt; Left or lost job for other reasons ;  Less than 1 year in last job ;  &gt; Males ;</t>
  </si>
  <si>
    <t>Australian Capital Territory ;  &gt; Left or lost job for other reasons ;  Less than 1 year in last job ;  &gt; Females ;</t>
  </si>
  <si>
    <t>Australian Capital Territory ;  &gt; Left or lost job for other reasons ;  &gt; Less than 3 months in last job ;  Persons ;</t>
  </si>
  <si>
    <t>Australian Capital Territory ;  &gt; Left or lost job for other reasons ;  &gt; Less than 3 months in last job ;  &gt; Males ;</t>
  </si>
  <si>
    <t>Australian Capital Territory ;  &gt; Left or lost job for other reasons ;  &gt; Less than 3 months in last job ;  &gt; Females ;</t>
  </si>
  <si>
    <t>Australian Capital Territory ;  &gt; Left or lost job for other reasons ;  &gt; 3-6 months in last job ;  Persons ;</t>
  </si>
  <si>
    <t>Australian Capital Territory ;  &gt; Left or lost job for other reasons ;  &gt; 3-6 months in last job ;  &gt; Males ;</t>
  </si>
  <si>
    <t>Australian Capital Territory ;  &gt; Left or lost job for other reasons ;  &gt; 3-6 months in last job ;  &gt; Females ;</t>
  </si>
  <si>
    <t>Australian Capital Territory ;  &gt; Left or lost job for other reasons ;  &gt; 6-12 months in last job ;  Persons ;</t>
  </si>
  <si>
    <t>Australian Capital Territory ;  &gt; Left or lost job for other reasons ;  &gt; 6-12 months in last job ;  &gt; Males ;</t>
  </si>
  <si>
    <t>Australian Capital Territory ;  &gt; Left or lost job for other reasons ;  &gt; 6-12 months in last job ;  &gt; Females ;</t>
  </si>
  <si>
    <t>Australian Capital Territory ;  &gt; Left or lost job for other reasons ;  1 year or more in last job ;  Persons ;</t>
  </si>
  <si>
    <t>Australian Capital Territory ;  &gt; Left or lost job for other reasons ;  1 year or more in last job ;  &gt; Males ;</t>
  </si>
  <si>
    <t>Australian Capital Territory ;  &gt; Left or lost job for other reasons ;  1 year or more in last job ;  &gt; Females ;</t>
  </si>
  <si>
    <t>Australian Capital Territory ;  &gt; Left or lost job for other reasons ;  &gt; 1-2 years in last job ;  Persons ;</t>
  </si>
  <si>
    <t>Australian Capital Territory ;  &gt; Left or lost job for other reasons ;  &gt; 1-2 years in last job ;  &gt; Males ;</t>
  </si>
  <si>
    <t>Australian Capital Territory ;  &gt; Left or lost job for other reasons ;  &gt; 1-2 years in last job ;  &gt; Females ;</t>
  </si>
  <si>
    <t>Australian Capital Territory ;  &gt; Left or lost job for other reasons ;  &gt; 3-4 years in last job ;  Persons ;</t>
  </si>
  <si>
    <t>Australian Capital Territory ;  &gt; Left or lost job for other reasons ;  &gt; 3-4 years in last job ;  &gt; Males ;</t>
  </si>
  <si>
    <t>Australian Capital Territory ;  &gt; Left or lost job for other reasons ;  &gt; 3-4 years in last job ;  &gt; Females ;</t>
  </si>
  <si>
    <t>Australian Capital Territory ;  &gt; Left or lost job for other reasons ;  &gt; 5-9 years in last job ;  Persons ;</t>
  </si>
  <si>
    <t>Australian Capital Territory ;  &gt; Left or lost job for other reasons ;  &gt; 5-9 years in last job ;  &gt; Males ;</t>
  </si>
  <si>
    <t>Australian Capital Territory ;  &gt; Left or lost job for other reasons ;  &gt; 5-9 years in last job ;  &gt; Females ;</t>
  </si>
  <si>
    <t>Australian Capital Territory ;  &gt; Left or lost job for other reasons ;  &gt; 10-19 years in last job ;  Persons ;</t>
  </si>
  <si>
    <t>Australian Capital Territory ;  &gt; Left or lost job for other reasons ;  &gt; 10-19 years in last job ;  &gt; Males ;</t>
  </si>
  <si>
    <t>Australian Capital Territory ;  &gt; Left or lost job for other reasons ;  &gt; 10-19 years in last job ;  &gt; Females ;</t>
  </si>
  <si>
    <t>Australian Capital Territory ;  &gt; Left or lost job for other reasons ;  &gt; 20 years or more in last job ;  Persons ;</t>
  </si>
  <si>
    <t>Australian Capital Territory ;  &gt; Left or lost job for other reasons ;  &gt; 20 years or more in last job ;  &gt; Males ;</t>
  </si>
  <si>
    <t>Australian Capital Territory ;  &gt; Left or lost job for other reasons ;  &gt; 20 years or more in last job ;  &gt; Females ;</t>
  </si>
  <si>
    <t>A125911826W</t>
  </si>
  <si>
    <t>A125878562A</t>
  </si>
  <si>
    <t>A125844962F</t>
  </si>
  <si>
    <t>A125911490C</t>
  </si>
  <si>
    <t>A125878226R</t>
  </si>
  <si>
    <t>A125845018J</t>
  </si>
  <si>
    <t>A125911546C</t>
  </si>
  <si>
    <t>A125878282J</t>
  </si>
  <si>
    <t>A125845074A</t>
  </si>
  <si>
    <t>A125911602K</t>
  </si>
  <si>
    <t>A125878338J</t>
  </si>
  <si>
    <t>A125844850L</t>
  </si>
  <si>
    <t>A125911378C</t>
  </si>
  <si>
    <t>A125878114W</t>
  </si>
  <si>
    <t>A125845354V</t>
  </si>
  <si>
    <t>A125911882R</t>
  </si>
  <si>
    <t>A125878618A</t>
  </si>
  <si>
    <t>A125845130J</t>
  </si>
  <si>
    <t>A125911658W</t>
  </si>
  <si>
    <t>A125878394A</t>
  </si>
  <si>
    <t>A125845390C</t>
  </si>
  <si>
    <t>A125911918F</t>
  </si>
  <si>
    <t>A125878654K</t>
  </si>
  <si>
    <t>A125845166K</t>
  </si>
  <si>
    <t>A125911694F</t>
  </si>
  <si>
    <t>A125878430X</t>
  </si>
  <si>
    <t>A125844886R</t>
  </si>
  <si>
    <t>A125911414A</t>
  </si>
  <si>
    <t>A125878150F</t>
  </si>
  <si>
    <t>A125845222T</t>
  </si>
  <si>
    <t>A125911750L</t>
  </si>
  <si>
    <t>A125878486K</t>
  </si>
  <si>
    <t>A125845278C</t>
  </si>
  <si>
    <t>A125911806L</t>
  </si>
  <si>
    <t>A125878542T</t>
  </si>
  <si>
    <t>A125844942W</t>
  </si>
  <si>
    <t>A125911470V</t>
  </si>
  <si>
    <t>A125878206F</t>
  </si>
  <si>
    <t>A125844998J</t>
  </si>
  <si>
    <t>A125911526V</t>
  </si>
  <si>
    <t>A125878262X</t>
  </si>
  <si>
    <t>A125845054T</t>
  </si>
  <si>
    <t>A125911582L</t>
  </si>
  <si>
    <t>A125878318X</t>
  </si>
  <si>
    <t>A125844830C</t>
  </si>
  <si>
    <t>A125911358V</t>
  </si>
  <si>
    <t>A125878094X</t>
  </si>
  <si>
    <t>A125845334K</t>
  </si>
  <si>
    <t>A125911862F</t>
  </si>
  <si>
    <t>A125878598C</t>
  </si>
  <si>
    <t>A125845110X</t>
  </si>
  <si>
    <t>A125911638L</t>
  </si>
  <si>
    <t>A125878374T</t>
  </si>
  <si>
    <t>A125845414K</t>
  </si>
  <si>
    <t>A125911942F</t>
  </si>
  <si>
    <t>A125878678C</t>
  </si>
  <si>
    <t>A125845190K</t>
  </si>
  <si>
    <t>A125911718L</t>
  </si>
  <si>
    <t>A125878454T</t>
  </si>
  <si>
    <t>A125844910C</t>
  </si>
  <si>
    <t>A125911438V</t>
  </si>
  <si>
    <t>A125878174X</t>
  </si>
  <si>
    <t>A125845246K</t>
  </si>
  <si>
    <t>A125911774F</t>
  </si>
  <si>
    <t>A125878510X</t>
  </si>
  <si>
    <t>A125845302T</t>
  </si>
  <si>
    <t>A125911830L</t>
  </si>
  <si>
    <t>A125878566K</t>
  </si>
  <si>
    <t>A125844966R</t>
  </si>
  <si>
    <t>A125911494L</t>
  </si>
  <si>
    <t>A125878230F</t>
  </si>
  <si>
    <t>A125845022X</t>
  </si>
  <si>
    <t>A125911550V</t>
  </si>
  <si>
    <t>A125878286T</t>
  </si>
  <si>
    <t>A125845078K</t>
  </si>
  <si>
    <t>A125911606V</t>
  </si>
  <si>
    <t>A125878342X</t>
  </si>
  <si>
    <t>A125844854W</t>
  </si>
  <si>
    <t>A125911382V</t>
  </si>
  <si>
    <t>A125878118F</t>
  </si>
  <si>
    <t>A125845358C</t>
  </si>
  <si>
    <t>A125911886X</t>
  </si>
  <si>
    <t>A125878622T</t>
  </si>
  <si>
    <t>A125845134T</t>
  </si>
  <si>
    <t>A125911662L</t>
  </si>
  <si>
    <t>A125878398K</t>
  </si>
  <si>
    <t>A125845418V</t>
  </si>
  <si>
    <t>A125911946R</t>
  </si>
  <si>
    <t>A125878682V</t>
  </si>
  <si>
    <t>A125845194V</t>
  </si>
  <si>
    <t>A125911722C</t>
  </si>
  <si>
    <t>A125878458A</t>
  </si>
  <si>
    <t>A125844914L</t>
  </si>
  <si>
    <t>A125911442K</t>
  </si>
  <si>
    <t>A125878178J</t>
  </si>
  <si>
    <t>A125845250A</t>
  </si>
  <si>
    <t>A125911778R</t>
  </si>
  <si>
    <t>A125878514J</t>
  </si>
  <si>
    <t>A125845306A</t>
  </si>
  <si>
    <t>A125911834W</t>
  </si>
  <si>
    <t>A125878570A</t>
  </si>
  <si>
    <t>A125844970F</t>
  </si>
  <si>
    <t>A125911498W</t>
  </si>
  <si>
    <t>A125878234R</t>
  </si>
  <si>
    <t>A125845026J</t>
  </si>
  <si>
    <t>A125911554C</t>
  </si>
  <si>
    <t>A125878290J</t>
  </si>
  <si>
    <t>A125845082A</t>
  </si>
  <si>
    <t>A125911610K</t>
  </si>
  <si>
    <t>A125878346J</t>
  </si>
  <si>
    <t>A125844858F</t>
  </si>
  <si>
    <t>A125911386C</t>
  </si>
  <si>
    <t>A125878122W</t>
  </si>
  <si>
    <t>A125845362V</t>
  </si>
  <si>
    <t>A125911890R</t>
  </si>
  <si>
    <t>A125878626A</t>
  </si>
  <si>
    <t>A125845138A</t>
  </si>
  <si>
    <t>A125911666W</t>
  </si>
  <si>
    <t>A125878402R</t>
  </si>
  <si>
    <t>A125845394L</t>
  </si>
  <si>
    <t>A125911922W</t>
  </si>
  <si>
    <t>A125878658V</t>
  </si>
  <si>
    <t>A125845170A</t>
  </si>
  <si>
    <t>A125911698R</t>
  </si>
  <si>
    <t>A125878434J</t>
  </si>
  <si>
    <t>A125844890F</t>
  </si>
  <si>
    <t>A125911418K</t>
  </si>
  <si>
    <t>A125878154R</t>
  </si>
  <si>
    <t>A125845226A</t>
  </si>
  <si>
    <t>A125911754W</t>
  </si>
  <si>
    <t>A125878490A</t>
  </si>
  <si>
    <t>A125845282V</t>
  </si>
  <si>
    <t>A125911810C</t>
  </si>
  <si>
    <t>A125878546A</t>
  </si>
  <si>
    <t>A125844946F</t>
  </si>
  <si>
    <t>A125911474C</t>
  </si>
  <si>
    <t>A125878210W</t>
  </si>
  <si>
    <t>A125845002R</t>
  </si>
  <si>
    <t>A125911530K</t>
  </si>
  <si>
    <t>A125878266J</t>
  </si>
  <si>
    <t>A125845058A</t>
  </si>
  <si>
    <t>A125911586W</t>
  </si>
  <si>
    <t>A125878322R</t>
  </si>
  <si>
    <t>A125844834L</t>
  </si>
  <si>
    <t>A125911362K</t>
  </si>
  <si>
    <t>A125878098J</t>
  </si>
  <si>
    <t>A125845338V</t>
  </si>
  <si>
    <t>A125911866R</t>
  </si>
  <si>
    <t>A125878602J</t>
  </si>
  <si>
    <t>A125845114J</t>
  </si>
  <si>
    <t>A125911642C</t>
  </si>
  <si>
    <t>A125878378A</t>
  </si>
  <si>
    <t>A125845398W</t>
  </si>
  <si>
    <t>A125911926F</t>
  </si>
  <si>
    <t>A125878662K</t>
  </si>
  <si>
    <t>A125845174K</t>
  </si>
  <si>
    <t>A125911702V</t>
  </si>
  <si>
    <t>A125878438T</t>
  </si>
  <si>
    <t>A125844894R</t>
  </si>
  <si>
    <t>A125911422A</t>
  </si>
  <si>
    <t>A125878158X</t>
  </si>
  <si>
    <t>A125845230T</t>
  </si>
  <si>
    <t>A125911758F</t>
  </si>
  <si>
    <t>A125878494K</t>
  </si>
  <si>
    <t>A125845286C</t>
  </si>
  <si>
    <t>A125911814L</t>
  </si>
  <si>
    <t>A125878550T</t>
  </si>
  <si>
    <t>A125844950W</t>
  </si>
  <si>
    <t>A125911478L</t>
  </si>
  <si>
    <t>A125878214F</t>
  </si>
  <si>
    <t>A125845006X</t>
  </si>
  <si>
    <t>A125911534V</t>
  </si>
  <si>
    <t>A125878270X</t>
  </si>
  <si>
    <t>A125845062T</t>
  </si>
  <si>
    <t>A125911590L</t>
  </si>
  <si>
    <t>A125878326X</t>
  </si>
  <si>
    <t>A125844838W</t>
  </si>
  <si>
    <t>A125911366V</t>
  </si>
  <si>
    <t>A125878102L</t>
  </si>
  <si>
    <t>A125845342K</t>
  </si>
  <si>
    <t>A125911870F</t>
  </si>
  <si>
    <t>A125878606T</t>
  </si>
  <si>
    <t>A125845118T</t>
  </si>
  <si>
    <t>A125911646L</t>
  </si>
  <si>
    <t>A125878382T</t>
  </si>
  <si>
    <t>A125845402A</t>
  </si>
  <si>
    <t>A125911930W</t>
  </si>
  <si>
    <t>A125878666V</t>
  </si>
  <si>
    <t>A125845178V</t>
  </si>
  <si>
    <t>A125911706C</t>
  </si>
  <si>
    <t>A125878442J</t>
  </si>
  <si>
    <t>A125844898X</t>
  </si>
  <si>
    <t>A125911426K</t>
  </si>
  <si>
    <t>A125878162R</t>
  </si>
  <si>
    <t>A125845234A</t>
  </si>
  <si>
    <t>A125911762W</t>
  </si>
  <si>
    <t>A125878498V</t>
  </si>
  <si>
    <t>A125845290V</t>
  </si>
  <si>
    <t>A125911818W</t>
  </si>
  <si>
    <t>A125878554A</t>
  </si>
  <si>
    <t>A125844954F</t>
  </si>
  <si>
    <t>A125911482C</t>
  </si>
  <si>
    <t>A125878218R</t>
  </si>
  <si>
    <t>A125845010R</t>
  </si>
  <si>
    <t>A125911538C</t>
  </si>
  <si>
    <t>A125878274J</t>
  </si>
  <si>
    <t>A125845066A</t>
  </si>
  <si>
    <t>A125911594W</t>
  </si>
  <si>
    <t>A125878330R</t>
  </si>
  <si>
    <t>A125844842L</t>
  </si>
  <si>
    <t>A125911370K</t>
  </si>
  <si>
    <t>A125878106W</t>
  </si>
  <si>
    <t>A125845346V</t>
  </si>
  <si>
    <t>A125911874R</t>
  </si>
  <si>
    <t>A125878610J</t>
  </si>
  <si>
    <t>A125845122J</t>
  </si>
  <si>
    <t>A125911650C</t>
  </si>
  <si>
    <t>A125878386A</t>
  </si>
  <si>
    <t>Time Series Workbook</t>
  </si>
  <si>
    <t>6223.0 Job mobility</t>
  </si>
  <si>
    <t>Table 2. Retrenchments and other reasons for ceasing a job last year</t>
  </si>
  <si>
    <t>E N Q U I R I E S</t>
  </si>
  <si>
    <t>Enquiries</t>
  </si>
  <si>
    <t>Data Item Description</t>
  </si>
  <si>
    <t>No. Obs.</t>
  </si>
  <si>
    <t>Freq.</t>
  </si>
  <si>
    <t>© Commonwealth of Australia  2023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</si>
  <si>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</si>
  <si>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</si>
  <si>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</si>
  <si>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</si>
  <si>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Fri 30 June 2023</t>
  </si>
  <si>
    <t>Contents</t>
  </si>
  <si>
    <t>Tables</t>
  </si>
  <si>
    <t>Table 2.1 - Retrenchments and other reasons for ceasing a job last year by age, February 2023</t>
  </si>
  <si>
    <t>Table 2.2 - Retrenchments and other reasons for ceasing a job last year by state and territory, February 2023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</si>
  <si>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</si>
  <si>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</si>
  <si>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</si>
  <si>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2023</t>
  </si>
  <si>
    <t>Summary</t>
  </si>
  <si>
    <t>Methodology</t>
  </si>
  <si>
    <t>Select an age group:</t>
  </si>
  <si>
    <t>15 years and over</t>
  </si>
  <si>
    <t>Time Series IDs</t>
  </si>
  <si>
    <t>Voluntary reasons (Left job)</t>
  </si>
  <si>
    <t>Involuntary reasons (Lost job)</t>
  </si>
  <si>
    <t>Left or lost job for other reasons</t>
  </si>
  <si>
    <t>Left or lost a job last year</t>
  </si>
  <si>
    <t>Poor work arrangements, pay or hours</t>
  </si>
  <si>
    <t>Holiday job, returned to studies</t>
  </si>
  <si>
    <t>To get a better job or just wanted a change</t>
  </si>
  <si>
    <t>Retired</t>
  </si>
  <si>
    <t>Family reasons</t>
  </si>
  <si>
    <t>To start own or new business</t>
  </si>
  <si>
    <t>Total</t>
  </si>
  <si>
    <t>Retrenched</t>
  </si>
  <si>
    <t>Dismissed</t>
  </si>
  <si>
    <t>Job ended, was temporary or seasonal</t>
  </si>
  <si>
    <t>Own ill health or injury</t>
  </si>
  <si>
    <t>'000</t>
  </si>
  <si>
    <t>Persons</t>
  </si>
  <si>
    <t>Duration of employment in last job</t>
  </si>
  <si>
    <t>Less than 1 year</t>
  </si>
  <si>
    <t>Less than 3 months</t>
  </si>
  <si>
    <t>3–6 months</t>
  </si>
  <si>
    <t>6–12 months</t>
  </si>
  <si>
    <t>1 year or more</t>
  </si>
  <si>
    <t>1–2 years</t>
  </si>
  <si>
    <t>3–4 years</t>
  </si>
  <si>
    <t>5–9 years</t>
  </si>
  <si>
    <t>10–19 years</t>
  </si>
  <si>
    <t>20 years or more</t>
  </si>
  <si>
    <t>Males</t>
  </si>
  <si>
    <t>Females</t>
  </si>
  <si>
    <t>15-64 years</t>
  </si>
  <si>
    <t>15-24 years</t>
  </si>
  <si>
    <t>25-44 years</t>
  </si>
  <si>
    <t>45-64 years</t>
  </si>
  <si>
    <t>65 years and over</t>
  </si>
  <si>
    <t>Australia</t>
  </si>
  <si>
    <t>NSW</t>
  </si>
  <si>
    <t>Vic</t>
  </si>
  <si>
    <t>Qld</t>
  </si>
  <si>
    <t>SA</t>
  </si>
  <si>
    <t>WA</t>
  </si>
  <si>
    <t>Tas</t>
  </si>
  <si>
    <t>NT</t>
  </si>
  <si>
    <t>ACT</t>
  </si>
  <si>
    <t>15+</t>
  </si>
  <si>
    <t>15-64</t>
  </si>
  <si>
    <t>15-24</t>
  </si>
  <si>
    <t>25-44</t>
  </si>
  <si>
    <t>45-64</t>
  </si>
  <si>
    <t>65+</t>
  </si>
  <si>
    <t>Select a state or territory: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</si>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</sst>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8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Calibri"/>
      <family val="2"/>
      <scheme val="minor"/>
    </font>
    <font>
      <b/>
      <sz val="10"/>
      <name val="Tahoma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8"/>
      <color indexed="81"/>
      <name val="Arial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28" fillId="0" borderId="0">
      <alignment horizontal="left"/>
    </xf>
    <xf numFmtId="0" fontId="11" fillId="0" borderId="0"/>
    <xf numFmtId="0" fontId="13" fillId="0" borderId="0">
      <alignment horizontal="left" vertical="center" wrapText="1"/>
    </xf>
  </cellStyleXfs>
  <cellXfs count="9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0" fontId="30" fillId="0" borderId="0" xfId="7" applyFont="1" applyAlignment="1">
      <alignment horizontal="center"/>
    </xf>
    <xf numFmtId="17" fontId="29" fillId="0" borderId="0" xfId="9" quotePrefix="1" applyNumberFormat="1" applyFont="1" applyAlignment="1">
      <alignment wrapText="1"/>
    </xf>
    <xf numFmtId="0" fontId="28" fillId="0" borderId="0" xfId="10" applyAlignment="1"/>
    <xf numFmtId="17" fontId="29" fillId="0" borderId="0" xfId="9" quotePrefix="1" applyNumberFormat="1" applyFont="1">
      <alignment horizontal="center" vertical="center" wrapText="1"/>
    </xf>
    <xf numFmtId="17" fontId="30" fillId="0" borderId="0" xfId="9" quotePrefix="1" applyNumberFormat="1" applyFo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5" xfId="12" applyFont="1" applyFill="1" applyBorder="1" applyAlignment="1">
      <alignment horizontal="left" vertical="center"/>
    </xf>
    <xf numFmtId="0" fontId="29" fillId="3" borderId="5" xfId="12" applyFont="1" applyFill="1" applyBorder="1" applyAlignment="1">
      <alignment vertical="center"/>
    </xf>
    <xf numFmtId="0" fontId="29" fillId="0" borderId="0" xfId="12" applyFont="1" applyAlignment="1">
      <alignment vertical="center"/>
    </xf>
    <xf numFmtId="166" fontId="29" fillId="0" borderId="0" xfId="12" applyNumberFormat="1" applyFont="1" applyAlignment="1">
      <alignment horizontal="left" vertical="center" indent="1"/>
    </xf>
    <xf numFmtId="0" fontId="29" fillId="0" borderId="0" xfId="7" applyFont="1" applyAlignment="1">
      <alignment horizontal="left" indent="1"/>
    </xf>
    <xf numFmtId="0" fontId="29" fillId="0" borderId="0" xfId="12" applyFont="1" applyAlignment="1">
      <alignment horizontal="center" vertical="center"/>
    </xf>
    <xf numFmtId="0" fontId="13" fillId="0" borderId="0" xfId="7" applyFont="1" applyAlignment="1">
      <alignment horizontal="left" indent="1"/>
    </xf>
    <xf numFmtId="166" fontId="21" fillId="0" borderId="0" xfId="7" applyNumberFormat="1" applyFont="1" applyAlignment="1">
      <alignment horizontal="right"/>
    </xf>
    <xf numFmtId="0" fontId="31" fillId="0" borderId="0" xfId="1" applyFont="1" applyAlignment="1">
      <alignment horizontal="left"/>
    </xf>
    <xf numFmtId="166" fontId="13" fillId="0" borderId="0" xfId="12" applyNumberFormat="1" applyAlignment="1">
      <alignment horizontal="left" vertical="center" wrapText="1" indent="2"/>
    </xf>
    <xf numFmtId="166" fontId="13" fillId="0" borderId="0" xfId="12" applyNumberFormat="1" applyAlignment="1">
      <alignment horizontal="left" vertical="center" wrapText="1" indent="1"/>
    </xf>
    <xf numFmtId="0" fontId="13" fillId="0" borderId="0" xfId="7" applyFont="1" applyAlignment="1">
      <alignment horizontal="left" indent="2"/>
    </xf>
    <xf numFmtId="166" fontId="29" fillId="0" borderId="0" xfId="7" applyNumberFormat="1" applyFont="1" applyAlignment="1">
      <alignment horizontal="left" indent="1"/>
    </xf>
    <xf numFmtId="166" fontId="18" fillId="0" borderId="0" xfId="7" applyNumberFormat="1" applyFont="1" applyAlignment="1">
      <alignment horizontal="right"/>
    </xf>
    <xf numFmtId="0" fontId="7" fillId="0" borderId="0" xfId="1" applyAlignment="1">
      <alignment horizontal="left"/>
    </xf>
    <xf numFmtId="166" fontId="29" fillId="0" borderId="0" xfId="12" applyNumberFormat="1" applyFont="1" applyAlignment="1">
      <alignment horizontal="left" vertical="center"/>
    </xf>
    <xf numFmtId="0" fontId="32" fillId="0" borderId="0" xfId="7" applyFont="1"/>
    <xf numFmtId="0" fontId="33" fillId="0" borderId="0" xfId="1" applyFont="1" applyAlignment="1">
      <alignment horizontal="left"/>
    </xf>
    <xf numFmtId="0" fontId="15" fillId="0" borderId="0" xfId="7"/>
    <xf numFmtId="0" fontId="12" fillId="0" borderId="0" xfId="0" applyFont="1"/>
    <xf numFmtId="3" fontId="34" fillId="0" borderId="0" xfId="7" applyNumberFormat="1" applyFont="1" applyAlignment="1">
      <alignment horizontal="right"/>
    </xf>
    <xf numFmtId="166" fontId="34" fillId="0" borderId="0" xfId="7" applyNumberFormat="1" applyFont="1" applyAlignment="1">
      <alignment horizontal="right"/>
    </xf>
    <xf numFmtId="17" fontId="29" fillId="0" borderId="7" xfId="9" quotePrefix="1" applyNumberFormat="1" applyFont="1" applyBorder="1" applyAlignment="1">
      <alignment wrapText="1"/>
    </xf>
    <xf numFmtId="1" fontId="35" fillId="0" borderId="0" xfId="4" quotePrefix="1" applyNumberFormat="1" applyFont="1" applyAlignment="1">
      <alignment horizontal="center"/>
    </xf>
    <xf numFmtId="0" fontId="18" fillId="0" borderId="0" xfId="4" quotePrefix="1" applyFont="1" applyAlignment="1">
      <alignment horizontal="right"/>
    </xf>
    <xf numFmtId="166" fontId="21" fillId="0" borderId="0" xfId="0" applyNumberFormat="1" applyFont="1"/>
    <xf numFmtId="0" fontId="14" fillId="0" borderId="0" xfId="7" applyFont="1"/>
    <xf numFmtId="0" fontId="1" fillId="0" borderId="0" xfId="11" applyFont="1" applyAlignment="1">
      <alignment horizontal="left" indent="2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17" fontId="29" fillId="0" borderId="0" xfId="9" quotePrefix="1" applyNumberFormat="1" applyFont="1">
      <alignment horizontal="center" vertical="center" wrapText="1"/>
    </xf>
    <xf numFmtId="0" fontId="2" fillId="0" borderId="0" xfId="11" applyFont="1" applyAlignment="1">
      <alignment horizontal="center" vertical="center"/>
    </xf>
    <xf numFmtId="0" fontId="29" fillId="0" borderId="7" xfId="9" applyFont="1" applyBorder="1">
      <alignment horizontal="center" vertical="center" wrapText="1"/>
    </xf>
    <xf numFmtId="0" fontId="29" fillId="0" borderId="0" xfId="9" applyFont="1">
      <alignment horizontal="center" vertical="center" wrapText="1"/>
    </xf>
    <xf numFmtId="17" fontId="30" fillId="4" borderId="4" xfId="9" quotePrefix="1" applyNumberFormat="1" applyFont="1" applyFill="1" applyBorder="1" applyAlignment="1">
      <alignment horizontal="center" wrapText="1"/>
    </xf>
    <xf numFmtId="17" fontId="30" fillId="4" borderId="5" xfId="9" quotePrefix="1" applyNumberFormat="1" applyFont="1" applyFill="1" applyBorder="1" applyAlignment="1">
      <alignment horizontal="center" wrapText="1"/>
    </xf>
    <xf numFmtId="17" fontId="30" fillId="4" borderId="6" xfId="9" quotePrefix="1" applyNumberFormat="1" applyFont="1" applyFill="1" applyBorder="1" applyAlignment="1">
      <alignment horizontal="center" wrapText="1"/>
    </xf>
    <xf numFmtId="17" fontId="29" fillId="4" borderId="4" xfId="9" quotePrefix="1" applyNumberFormat="1" applyFont="1" applyFill="1" applyBorder="1" applyAlignment="1">
      <alignment horizontal="center" wrapText="1"/>
    </xf>
    <xf numFmtId="17" fontId="29" fillId="4" borderId="5" xfId="9" quotePrefix="1" applyNumberFormat="1" applyFont="1" applyFill="1" applyBorder="1" applyAlignment="1">
      <alignment horizontal="center" wrapText="1"/>
    </xf>
    <xf numFmtId="17" fontId="29" fillId="4" borderId="6" xfId="9" quotePrefix="1" applyNumberFormat="1" applyFont="1" applyFill="1" applyBorder="1" applyAlignment="1">
      <alignment horizontal="center" wrapText="1"/>
    </xf>
    <xf numFmtId="0" fontId="26" fillId="3" borderId="1" xfId="6" applyFont="1" applyFill="1" applyBorder="1" applyAlignment="1">
      <alignment horizontal="left" vertical="center" indent="13"/>
    </xf>
    <xf numFmtId="0" fontId="6" fillId="3" borderId="0" xfId="0" applyFont="1" applyFill="1" applyAlignment="1">
      <alignment horizontal="left" vertical="top" wrapText="1" indent="11"/>
    </xf>
  </cellXfs>
  <cellStyles count="13">
    <cellStyle name="Hyperlink" xfId="1" builtinId="8"/>
    <cellStyle name="Hyperlink 2" xfId="5" xr:uid="{F781C30F-97ED-4027-AEF1-193B8DD92694}"/>
    <cellStyle name="Normal" xfId="0" builtinId="0"/>
    <cellStyle name="Normal 10" xfId="3" xr:uid="{C626FA83-4293-48DE-A5D5-D4CCFB46CAE2}"/>
    <cellStyle name="Normal 2" xfId="7" xr:uid="{CE48188E-9FC4-42D4-8DCF-E69094F7127A}"/>
    <cellStyle name="Normal 2 2 2" xfId="11" xr:uid="{7CA5D453-D365-4D34-91C8-C1BB43D758A3}"/>
    <cellStyle name="Normal 2 4" xfId="4" xr:uid="{62B0A0F1-748C-4C41-9384-3A690EC168F4}"/>
    <cellStyle name="Normal 3 5 4" xfId="2" xr:uid="{EF933825-B310-4942-989B-661EFBE3C48A}"/>
    <cellStyle name="Style1" xfId="6" xr:uid="{51403021-0DBA-4D64-A573-A3BE27332AB6}"/>
    <cellStyle name="Style3" xfId="10" xr:uid="{C86D842E-A30B-40F5-A8B2-2DC10F069705}"/>
    <cellStyle name="Style4" xfId="8" xr:uid="{E948656C-A1D3-4A28-AA95-303E5500EC82}"/>
    <cellStyle name="Style5" xfId="9" xr:uid="{292CEC61-A4C1-45C8-BBB8-251359668F10}"/>
    <cellStyle name="Style9" xfId="12" xr:uid="{3B6A3B47-F794-478A-A6DD-1CF3D56F10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A440C-3FEF-418E-B004-B4EF6C8EAE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27C0F-4526-4018-BC94-098D4679B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C0A24E-9F2F-4DD9-B876-2CC7D99333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3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37F96-A1FB-4593-82EC-67D506FCA2EA}">
  <sheetPr codeName="Sheet29"/>
  <dimension ref="A1:E27"/>
  <sheetViews>
    <sheetView showGridLines="0" tabSelected="1" workbookViewId="0">
      <pane ySplit="7" topLeftCell="A8" activePane="bottomLeft" state="frozen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12948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12960</v>
      </c>
      <c r="C5" s="11"/>
      <c r="D5" s="11"/>
      <c r="E5" s="11"/>
    </row>
    <row r="6" spans="1:5" ht="15.75" customHeight="1">
      <c r="A6" s="11"/>
      <c r="B6" s="75" t="s">
        <v>12950</v>
      </c>
      <c r="C6" s="75"/>
      <c r="D6" s="75"/>
      <c r="E6" s="75"/>
    </row>
    <row r="7" spans="1:5" ht="15.75" customHeight="1">
      <c r="A7" s="11"/>
      <c r="B7" s="21" t="s">
        <v>12961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12962</v>
      </c>
      <c r="C9" s="24"/>
      <c r="D9" s="11"/>
      <c r="E9" s="11"/>
    </row>
    <row r="10" spans="1:5">
      <c r="A10" s="23"/>
      <c r="B10" s="25" t="s">
        <v>12963</v>
      </c>
      <c r="C10" s="23"/>
      <c r="D10" s="11"/>
      <c r="E10" s="11"/>
    </row>
    <row r="11" spans="1:5">
      <c r="A11" s="23"/>
      <c r="B11" s="26">
        <v>2.1</v>
      </c>
      <c r="C11" s="27" t="s">
        <v>12964</v>
      </c>
      <c r="D11" s="11"/>
      <c r="E11" s="11"/>
    </row>
    <row r="12" spans="1:5">
      <c r="A12" s="23"/>
      <c r="B12" s="26">
        <v>2.2000000000000002</v>
      </c>
      <c r="C12" s="27" t="s">
        <v>12965</v>
      </c>
      <c r="D12" s="11"/>
      <c r="E12" s="11"/>
    </row>
    <row r="13" spans="1:5">
      <c r="A13" s="23"/>
      <c r="B13" s="26" t="s">
        <v>12966</v>
      </c>
      <c r="C13" s="27" t="s">
        <v>12967</v>
      </c>
      <c r="D13" s="11"/>
      <c r="E13" s="11"/>
    </row>
    <row r="14" spans="1:5">
      <c r="A14" s="22"/>
      <c r="B14" s="22"/>
      <c r="C14" s="22"/>
      <c r="D14" s="11"/>
      <c r="E14" s="11"/>
    </row>
    <row r="15" spans="1:5" ht="15.75">
      <c r="A15" s="23"/>
      <c r="B15" s="76"/>
      <c r="C15" s="76"/>
      <c r="D15" s="11"/>
      <c r="E15" s="11"/>
    </row>
    <row r="16" spans="1:5" ht="15.75">
      <c r="A16" s="23"/>
      <c r="B16" s="77" t="s">
        <v>12968</v>
      </c>
      <c r="C16" s="77"/>
      <c r="D16" s="11"/>
      <c r="E16" s="11"/>
    </row>
    <row r="17" spans="1:5">
      <c r="A17" s="22"/>
      <c r="B17" s="22"/>
      <c r="C17" s="22"/>
      <c r="D17" s="11"/>
      <c r="E17" s="11"/>
    </row>
    <row r="18" spans="1:5">
      <c r="A18" s="23"/>
      <c r="B18" s="28" t="s">
        <v>12969</v>
      </c>
      <c r="C18" s="23"/>
      <c r="D18" s="11"/>
      <c r="E18" s="11"/>
    </row>
    <row r="19" spans="1:5">
      <c r="A19" s="23"/>
      <c r="B19" s="78" t="s">
        <v>12970</v>
      </c>
      <c r="C19" s="78"/>
      <c r="D19" s="11"/>
      <c r="E19" s="11"/>
    </row>
    <row r="20" spans="1:5">
      <c r="A20" s="23"/>
      <c r="B20" s="78" t="s">
        <v>12971</v>
      </c>
      <c r="C20" s="78"/>
      <c r="D20" s="11"/>
      <c r="E20" s="11"/>
    </row>
    <row r="21" spans="1:5">
      <c r="A21" s="22"/>
      <c r="B21" s="22"/>
      <c r="C21" s="22"/>
      <c r="D21" s="11"/>
      <c r="E21" s="11"/>
    </row>
    <row r="22" spans="1:5">
      <c r="A22" s="22"/>
      <c r="B22" s="15" t="s">
        <v>12951</v>
      </c>
      <c r="C22" s="11"/>
      <c r="D22" s="11"/>
      <c r="E22" s="11"/>
    </row>
    <row r="23" spans="1:5">
      <c r="A23" s="22"/>
      <c r="B23" s="74" t="s">
        <v>12959</v>
      </c>
      <c r="C23" s="74"/>
      <c r="D23" s="74"/>
      <c r="E23" s="74"/>
    </row>
    <row r="24" spans="1:5">
      <c r="A24" s="22"/>
      <c r="B24" s="74" t="s">
        <v>12958</v>
      </c>
      <c r="C24" s="74"/>
      <c r="D24" s="74"/>
      <c r="E24" s="74"/>
    </row>
    <row r="25" spans="1:5">
      <c r="A25" s="22"/>
      <c r="B25" s="11"/>
      <c r="C25" s="11"/>
      <c r="D25" s="11"/>
      <c r="E25" s="11"/>
    </row>
    <row r="26" spans="1:5">
      <c r="A26" s="22"/>
      <c r="B26" s="22"/>
      <c r="C26" s="22"/>
      <c r="D26" s="11"/>
      <c r="E26" s="11"/>
    </row>
    <row r="27" spans="1:5">
      <c r="A27" s="22"/>
      <c r="B27" s="29" t="str">
        <f ca="1">"© Commonwealth of Australia "&amp;YEAR(TODAY())</f>
        <v>© Commonwealth of Australia 2023</v>
      </c>
      <c r="C27" s="23"/>
      <c r="D27" s="11"/>
      <c r="E27" s="11"/>
    </row>
  </sheetData>
  <mergeCells count="7">
    <mergeCell ref="B24:E24"/>
    <mergeCell ref="B6:E6"/>
    <mergeCell ref="B15:C15"/>
    <mergeCell ref="B16:C16"/>
    <mergeCell ref="B19:C19"/>
    <mergeCell ref="B20:C20"/>
    <mergeCell ref="B23:E23"/>
  </mergeCells>
  <hyperlinks>
    <hyperlink ref="B16" r:id="rId1" xr:uid="{B8F61698-1AB5-4613-AB8A-7D53C1160849}"/>
    <hyperlink ref="B13" location="Index!A12" display="Index" xr:uid="{D2ACF20F-7DEF-48FB-8968-ABD840546701}"/>
    <hyperlink ref="B27" r:id="rId2" display="© Commonwealth of Australia 2015" xr:uid="{FC831F60-7DA6-41C8-A527-580C57D0798F}"/>
    <hyperlink ref="B24" r:id="rId3" display="or the Labour Surveys Branch at labour.statistics@abs.gov.au." xr:uid="{D307CD6D-3A35-4A92-960E-904C9B2235F4}"/>
    <hyperlink ref="B23:E23" r:id="rId4" display="For further information about these and related statistics visit www.abs.gov.au/about/contact-us" xr:uid="{D9B5594E-3BF2-4D55-A86D-F0F048A2504E}"/>
    <hyperlink ref="B12" location="'Table 2.2'!C10" display="'Table 2.2'!C10" xr:uid="{78DA9201-476A-4D9E-BA0F-B061AED1BFE2}"/>
    <hyperlink ref="B11" location="'Table 2.1'!C10" display="'Table 2.1'!C10" xr:uid="{0E7206D5-5657-42EB-92E6-DE5AC27D1AFF}"/>
    <hyperlink ref="B20" r:id="rId5" display="Explanatory Notes" xr:uid="{B5B0967A-1367-4D87-A20E-AFB7770E361A}"/>
    <hyperlink ref="B19" r:id="rId6" xr:uid="{92868D85-2816-4D0A-872E-2A7F4491D0B8}"/>
    <hyperlink ref="B19:C19" r:id="rId7" display="Summary" xr:uid="{B7FF7FCA-F6EC-4228-B4D0-1943526CADE7}"/>
    <hyperlink ref="B20:C20" r:id="rId8" display="Methodology" xr:uid="{4D1C7B18-D858-4DEF-A6F3-1B8CDAFC5624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1.105</v>
      </c>
      <c r="G11" s="9">
        <v>1.105</v>
      </c>
      <c r="H11" s="9">
        <v>0</v>
      </c>
      <c r="I11" s="9">
        <v>0.53300000000000003</v>
      </c>
      <c r="J11" s="9">
        <v>0.53300000000000003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0.53300000000000003</v>
      </c>
      <c r="S11" s="9">
        <v>0.53300000000000003</v>
      </c>
      <c r="T11" s="9">
        <v>0</v>
      </c>
      <c r="U11" s="9">
        <v>0.57099999999999995</v>
      </c>
      <c r="V11" s="9">
        <v>0.57099999999999995</v>
      </c>
      <c r="W11" s="9">
        <v>0</v>
      </c>
      <c r="X11" s="9">
        <v>0</v>
      </c>
      <c r="Y11" s="9">
        <v>0</v>
      </c>
      <c r="Z11" s="9">
        <v>0</v>
      </c>
      <c r="AA11" s="9">
        <v>0.57099999999999995</v>
      </c>
      <c r="AB11" s="9">
        <v>0.57099999999999995</v>
      </c>
      <c r="AC11" s="9">
        <v>0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38.631999999999998</v>
      </c>
      <c r="AN11" s="9">
        <v>11.416</v>
      </c>
      <c r="AO11" s="9">
        <v>27.216000000000001</v>
      </c>
      <c r="AP11" s="9">
        <v>11.734</v>
      </c>
      <c r="AQ11" s="9">
        <v>4.3250000000000002</v>
      </c>
      <c r="AR11" s="9">
        <v>7.4089999999999998</v>
      </c>
      <c r="AS11" s="9">
        <v>0.92600000000000005</v>
      </c>
      <c r="AT11" s="9">
        <v>0.375</v>
      </c>
      <c r="AU11" s="9">
        <v>0.55100000000000005</v>
      </c>
      <c r="AV11" s="9">
        <v>4.3259999999999996</v>
      </c>
      <c r="AW11" s="9">
        <v>1.661</v>
      </c>
      <c r="AX11" s="9">
        <v>2.665</v>
      </c>
      <c r="AY11" s="9">
        <v>6.4820000000000002</v>
      </c>
      <c r="AZ11" s="9">
        <v>2.29</v>
      </c>
      <c r="BA11" s="9">
        <v>4.1929999999999996</v>
      </c>
      <c r="BB11" s="9">
        <v>26.898</v>
      </c>
      <c r="BC11" s="9">
        <v>7.09</v>
      </c>
      <c r="BD11" s="9">
        <v>19.806999999999999</v>
      </c>
      <c r="BE11" s="9">
        <v>17.007000000000001</v>
      </c>
      <c r="BF11" s="9">
        <v>4.5540000000000003</v>
      </c>
      <c r="BG11" s="9">
        <v>12.452999999999999</v>
      </c>
      <c r="BH11" s="9">
        <v>7.7160000000000002</v>
      </c>
      <c r="BI11" s="9">
        <v>1.782</v>
      </c>
      <c r="BJ11" s="9">
        <v>5.9340000000000002</v>
      </c>
      <c r="BK11" s="9">
        <v>2.1739999999999999</v>
      </c>
      <c r="BL11" s="9">
        <v>0.754</v>
      </c>
      <c r="BM11" s="9">
        <v>1.42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3.48</v>
      </c>
      <c r="BU11" s="9">
        <v>2.0030000000000001</v>
      </c>
      <c r="BV11" s="9">
        <v>1.4770000000000001</v>
      </c>
      <c r="BW11" s="9">
        <v>9.9000000000000005E-2</v>
      </c>
      <c r="BX11" s="9">
        <v>0</v>
      </c>
      <c r="BY11" s="9">
        <v>9.9000000000000005E-2</v>
      </c>
      <c r="BZ11" s="9">
        <v>0</v>
      </c>
      <c r="CA11" s="9">
        <v>0</v>
      </c>
      <c r="CB11" s="9">
        <v>0</v>
      </c>
      <c r="CC11" s="9">
        <v>9.9000000000000005E-2</v>
      </c>
      <c r="CD11" s="9">
        <v>0</v>
      </c>
      <c r="CE11" s="9">
        <v>9.9000000000000005E-2</v>
      </c>
      <c r="CF11" s="9">
        <v>0</v>
      </c>
      <c r="CG11" s="9">
        <v>0</v>
      </c>
      <c r="CH11" s="9">
        <v>0</v>
      </c>
      <c r="CI11" s="9">
        <v>3.3809999999999998</v>
      </c>
      <c r="CJ11" s="9">
        <v>2.0030000000000001</v>
      </c>
      <c r="CK11" s="9">
        <v>1.379</v>
      </c>
      <c r="CL11" s="9">
        <v>3.3809999999999998</v>
      </c>
      <c r="CM11" s="9">
        <v>2.0030000000000001</v>
      </c>
      <c r="CN11" s="9">
        <v>1.379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45.648000000000003</v>
      </c>
      <c r="DB11" s="9">
        <v>24.86</v>
      </c>
      <c r="DC11" s="9">
        <v>20.788</v>
      </c>
      <c r="DD11" s="9">
        <v>21.841999999999999</v>
      </c>
      <c r="DE11" s="9">
        <v>12.613</v>
      </c>
      <c r="DF11" s="9">
        <v>9.2279999999999998</v>
      </c>
      <c r="DG11" s="9">
        <v>6.1150000000000002</v>
      </c>
      <c r="DH11" s="9">
        <v>4.1790000000000003</v>
      </c>
      <c r="DI11" s="9">
        <v>1.9359999999999999</v>
      </c>
      <c r="DJ11" s="9">
        <v>4.9720000000000004</v>
      </c>
      <c r="DK11" s="9">
        <v>3.38</v>
      </c>
      <c r="DL11" s="9">
        <v>1.593</v>
      </c>
      <c r="DM11" s="9">
        <v>10.754</v>
      </c>
      <c r="DN11" s="9">
        <v>5.0549999999999997</v>
      </c>
      <c r="DO11" s="9">
        <v>5.6989999999999998</v>
      </c>
      <c r="DP11" s="9">
        <v>23.806999999999999</v>
      </c>
      <c r="DQ11" s="9">
        <v>12.247</v>
      </c>
      <c r="DR11" s="9">
        <v>11.56</v>
      </c>
      <c r="DS11" s="9">
        <v>17.802</v>
      </c>
      <c r="DT11" s="9">
        <v>8.61</v>
      </c>
      <c r="DU11" s="9">
        <v>9.1920000000000002</v>
      </c>
      <c r="DV11" s="9">
        <v>5.4850000000000003</v>
      </c>
      <c r="DW11" s="9">
        <v>3.637</v>
      </c>
      <c r="DX11" s="9">
        <v>1.8480000000000001</v>
      </c>
      <c r="DY11" s="9">
        <v>0.52</v>
      </c>
      <c r="DZ11" s="9">
        <v>0</v>
      </c>
      <c r="EA11" s="9">
        <v>0.52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834.48500000000001</v>
      </c>
      <c r="EI11" s="9">
        <v>442.63900000000001</v>
      </c>
      <c r="EJ11" s="9">
        <v>391.846</v>
      </c>
      <c r="EK11" s="9">
        <v>290.64</v>
      </c>
      <c r="EL11" s="9">
        <v>162.62799999999999</v>
      </c>
      <c r="EM11" s="9">
        <v>128.012</v>
      </c>
      <c r="EN11" s="9">
        <v>92.85</v>
      </c>
      <c r="EO11" s="9">
        <v>52.591999999999999</v>
      </c>
      <c r="EP11" s="9">
        <v>40.258000000000003</v>
      </c>
      <c r="EQ11" s="9">
        <v>80.971999999999994</v>
      </c>
      <c r="ER11" s="9">
        <v>46.183</v>
      </c>
      <c r="ES11" s="9">
        <v>34.789000000000001</v>
      </c>
      <c r="ET11" s="9">
        <v>116.818</v>
      </c>
      <c r="EU11" s="9">
        <v>63.853000000000002</v>
      </c>
      <c r="EV11" s="9">
        <v>52.965000000000003</v>
      </c>
      <c r="EW11" s="9">
        <v>543.84500000000003</v>
      </c>
      <c r="EX11" s="9">
        <v>280.01100000000002</v>
      </c>
      <c r="EY11" s="9">
        <v>263.834</v>
      </c>
      <c r="EZ11" s="9">
        <v>254.16</v>
      </c>
      <c r="FA11" s="9">
        <v>136.517</v>
      </c>
      <c r="FB11" s="9">
        <v>117.64400000000001</v>
      </c>
      <c r="FC11" s="9">
        <v>131.91999999999999</v>
      </c>
      <c r="FD11" s="9">
        <v>66.867000000000004</v>
      </c>
      <c r="FE11" s="9">
        <v>65.052999999999997</v>
      </c>
      <c r="FF11" s="9">
        <v>106.256</v>
      </c>
      <c r="FG11" s="9">
        <v>50.994999999999997</v>
      </c>
      <c r="FH11" s="9">
        <v>55.26</v>
      </c>
      <c r="FI11" s="9">
        <v>46.963000000000001</v>
      </c>
      <c r="FJ11" s="9">
        <v>23.023</v>
      </c>
      <c r="FK11" s="9">
        <v>23.940999999999999</v>
      </c>
      <c r="FL11" s="9">
        <v>4.5460000000000003</v>
      </c>
      <c r="FM11" s="9">
        <v>2.61</v>
      </c>
      <c r="FN11" s="9">
        <v>1.9359999999999999</v>
      </c>
      <c r="FO11" s="9">
        <v>284.774</v>
      </c>
      <c r="FP11" s="9">
        <v>167.87899999999999</v>
      </c>
      <c r="FQ11" s="9">
        <v>116.895</v>
      </c>
      <c r="FR11" s="9">
        <v>135.99799999999999</v>
      </c>
      <c r="FS11" s="9">
        <v>81.534999999999997</v>
      </c>
      <c r="FT11" s="9">
        <v>54.463000000000001</v>
      </c>
      <c r="FU11" s="9">
        <v>50.975999999999999</v>
      </c>
      <c r="FV11" s="9">
        <v>30.914000000000001</v>
      </c>
      <c r="FW11" s="9">
        <v>20.062000000000001</v>
      </c>
      <c r="FX11" s="9">
        <v>37.049999999999997</v>
      </c>
      <c r="FY11" s="9">
        <v>22.91</v>
      </c>
      <c r="FZ11" s="9">
        <v>14.138999999999999</v>
      </c>
      <c r="GA11" s="9">
        <v>47.972000000000001</v>
      </c>
      <c r="GB11" s="9">
        <v>27.710999999999999</v>
      </c>
      <c r="GC11" s="9">
        <v>20.260999999999999</v>
      </c>
      <c r="GD11" s="9">
        <v>148.77600000000001</v>
      </c>
      <c r="GE11" s="9">
        <v>86.343999999999994</v>
      </c>
      <c r="GF11" s="9">
        <v>62.432000000000002</v>
      </c>
      <c r="GG11" s="9">
        <v>69.935000000000002</v>
      </c>
      <c r="GH11" s="9">
        <v>39.414000000000001</v>
      </c>
      <c r="GI11" s="9">
        <v>30.521000000000001</v>
      </c>
      <c r="GJ11" s="9">
        <v>34.588000000000001</v>
      </c>
      <c r="GK11" s="9">
        <v>19.943000000000001</v>
      </c>
      <c r="GL11" s="9">
        <v>14.645</v>
      </c>
      <c r="GM11" s="9">
        <v>30.734999999999999</v>
      </c>
      <c r="GN11" s="9">
        <v>17.504999999999999</v>
      </c>
      <c r="GO11" s="9">
        <v>13.23</v>
      </c>
      <c r="GP11" s="9">
        <v>11.794</v>
      </c>
      <c r="GQ11" s="9">
        <v>7.7569999999999997</v>
      </c>
      <c r="GR11" s="9">
        <v>4.0369999999999999</v>
      </c>
      <c r="GS11" s="9">
        <v>1.724</v>
      </c>
      <c r="GT11" s="9">
        <v>1.724</v>
      </c>
      <c r="GU11" s="9">
        <v>0</v>
      </c>
      <c r="GV11" s="9">
        <v>148.82300000000001</v>
      </c>
      <c r="GW11" s="9">
        <v>96.515000000000001</v>
      </c>
      <c r="GX11" s="9">
        <v>52.308</v>
      </c>
      <c r="GY11" s="9">
        <v>57.273000000000003</v>
      </c>
      <c r="GZ11" s="9">
        <v>37.234000000000002</v>
      </c>
      <c r="HA11" s="9">
        <v>20.039000000000001</v>
      </c>
      <c r="HB11" s="9">
        <v>18.079999999999998</v>
      </c>
      <c r="HC11" s="9">
        <v>11.787000000000001</v>
      </c>
      <c r="HD11" s="9">
        <v>6.2930000000000001</v>
      </c>
      <c r="HE11" s="9">
        <v>17.148</v>
      </c>
      <c r="HF11" s="9">
        <v>11.041</v>
      </c>
      <c r="HG11" s="9">
        <v>6.1070000000000002</v>
      </c>
      <c r="HH11" s="9">
        <v>22.045000000000002</v>
      </c>
      <c r="HI11" s="9">
        <v>14.404999999999999</v>
      </c>
      <c r="HJ11" s="9">
        <v>7.64</v>
      </c>
      <c r="HK11" s="9">
        <v>91.549000000000007</v>
      </c>
      <c r="HL11" s="9">
        <v>59.280999999999999</v>
      </c>
      <c r="HM11" s="9">
        <v>32.268000000000001</v>
      </c>
      <c r="HN11" s="9">
        <v>38.92</v>
      </c>
      <c r="HO11" s="9">
        <v>28.088000000000001</v>
      </c>
      <c r="HP11" s="9">
        <v>10.832000000000001</v>
      </c>
      <c r="HQ11" s="9">
        <v>21.510999999999999</v>
      </c>
      <c r="HR11" s="9">
        <v>14.106</v>
      </c>
      <c r="HS11" s="9">
        <v>7.4050000000000002</v>
      </c>
      <c r="HT11" s="9">
        <v>20.704000000000001</v>
      </c>
      <c r="HU11" s="9">
        <v>9.968</v>
      </c>
      <c r="HV11" s="9">
        <v>10.737</v>
      </c>
      <c r="HW11" s="9">
        <v>9.2460000000000004</v>
      </c>
      <c r="HX11" s="9">
        <v>5.9509999999999996</v>
      </c>
      <c r="HY11" s="9">
        <v>3.294</v>
      </c>
      <c r="HZ11" s="9">
        <v>1.1679999999999999</v>
      </c>
      <c r="IA11" s="9">
        <v>1.1679999999999999</v>
      </c>
      <c r="IB11" s="9">
        <v>0</v>
      </c>
      <c r="IC11" s="9">
        <v>7.8719999999999999</v>
      </c>
      <c r="ID11" s="9">
        <v>4.5419999999999998</v>
      </c>
      <c r="IE11" s="9">
        <v>3.3290000000000002</v>
      </c>
      <c r="IF11" s="9">
        <v>5.1100000000000003</v>
      </c>
      <c r="IG11" s="9">
        <v>2.8570000000000002</v>
      </c>
      <c r="IH11" s="9">
        <v>2.2530000000000001</v>
      </c>
      <c r="II11" s="9">
        <v>1.077</v>
      </c>
      <c r="IJ11" s="9">
        <v>1.077</v>
      </c>
      <c r="IK11" s="9">
        <v>0</v>
      </c>
      <c r="IL11" s="9">
        <v>0.89500000000000002</v>
      </c>
      <c r="IM11" s="9">
        <v>0.40400000000000003</v>
      </c>
      <c r="IN11" s="9">
        <v>0.49099999999999999</v>
      </c>
      <c r="IO11" s="9">
        <v>3.1379999999999999</v>
      </c>
      <c r="IP11" s="9">
        <v>1.3759999999999999</v>
      </c>
      <c r="IQ11" s="9">
        <v>1.762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34.680999999999997</v>
      </c>
      <c r="AN12" s="9">
        <v>9.0519999999999996</v>
      </c>
      <c r="AO12" s="9">
        <v>25.629000000000001</v>
      </c>
      <c r="AP12" s="9">
        <v>8.1229999999999993</v>
      </c>
      <c r="AQ12" s="9">
        <v>3.3250000000000002</v>
      </c>
      <c r="AR12" s="9">
        <v>4.798</v>
      </c>
      <c r="AS12" s="9">
        <v>1.5549999999999999</v>
      </c>
      <c r="AT12" s="9">
        <v>0</v>
      </c>
      <c r="AU12" s="9">
        <v>1.5549999999999999</v>
      </c>
      <c r="AV12" s="9">
        <v>1.51</v>
      </c>
      <c r="AW12" s="9">
        <v>0.82199999999999995</v>
      </c>
      <c r="AX12" s="9">
        <v>0.68799999999999994</v>
      </c>
      <c r="AY12" s="9">
        <v>5.0590000000000002</v>
      </c>
      <c r="AZ12" s="9">
        <v>2.504</v>
      </c>
      <c r="BA12" s="9">
        <v>2.556</v>
      </c>
      <c r="BB12" s="9">
        <v>26.558</v>
      </c>
      <c r="BC12" s="9">
        <v>5.726</v>
      </c>
      <c r="BD12" s="9">
        <v>20.832000000000001</v>
      </c>
      <c r="BE12" s="9">
        <v>17.843</v>
      </c>
      <c r="BF12" s="9">
        <v>4.4089999999999998</v>
      </c>
      <c r="BG12" s="9">
        <v>13.433999999999999</v>
      </c>
      <c r="BH12" s="9">
        <v>4.7629999999999999</v>
      </c>
      <c r="BI12" s="9">
        <v>0.81</v>
      </c>
      <c r="BJ12" s="9">
        <v>3.9529999999999998</v>
      </c>
      <c r="BK12" s="9">
        <v>3.952</v>
      </c>
      <c r="BL12" s="9">
        <v>0.50700000000000001</v>
      </c>
      <c r="BM12" s="9">
        <v>3.444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0.67</v>
      </c>
      <c r="BU12" s="9">
        <v>0.56899999999999995</v>
      </c>
      <c r="BV12" s="9">
        <v>0.10199999999999999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0.67</v>
      </c>
      <c r="CJ12" s="9">
        <v>0.56899999999999995</v>
      </c>
      <c r="CK12" s="9">
        <v>0.10199999999999999</v>
      </c>
      <c r="CL12" s="9">
        <v>0</v>
      </c>
      <c r="CM12" s="9">
        <v>0</v>
      </c>
      <c r="CN12" s="9">
        <v>0</v>
      </c>
      <c r="CO12" s="9">
        <v>0.67</v>
      </c>
      <c r="CP12" s="9">
        <v>0.56899999999999995</v>
      </c>
      <c r="CQ12" s="9">
        <v>0.10199999999999999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51.11</v>
      </c>
      <c r="DB12" s="9">
        <v>24.977</v>
      </c>
      <c r="DC12" s="9">
        <v>26.132999999999999</v>
      </c>
      <c r="DD12" s="9">
        <v>18.09</v>
      </c>
      <c r="DE12" s="9">
        <v>9.0649999999999995</v>
      </c>
      <c r="DF12" s="9">
        <v>9.0250000000000004</v>
      </c>
      <c r="DG12" s="9">
        <v>6.6710000000000003</v>
      </c>
      <c r="DH12" s="9">
        <v>3.4319999999999999</v>
      </c>
      <c r="DI12" s="9">
        <v>3.2389999999999999</v>
      </c>
      <c r="DJ12" s="9">
        <v>6.04</v>
      </c>
      <c r="DK12" s="9">
        <v>2.7410000000000001</v>
      </c>
      <c r="DL12" s="9">
        <v>3.3</v>
      </c>
      <c r="DM12" s="9">
        <v>5.3789999999999996</v>
      </c>
      <c r="DN12" s="9">
        <v>2.8919999999999999</v>
      </c>
      <c r="DO12" s="9">
        <v>2.4870000000000001</v>
      </c>
      <c r="DP12" s="9">
        <v>33.018999999999998</v>
      </c>
      <c r="DQ12" s="9">
        <v>15.912000000000001</v>
      </c>
      <c r="DR12" s="9">
        <v>17.108000000000001</v>
      </c>
      <c r="DS12" s="9">
        <v>23.167000000000002</v>
      </c>
      <c r="DT12" s="9">
        <v>9.74</v>
      </c>
      <c r="DU12" s="9">
        <v>13.427</v>
      </c>
      <c r="DV12" s="9">
        <v>9.1489999999999991</v>
      </c>
      <c r="DW12" s="9">
        <v>5.468</v>
      </c>
      <c r="DX12" s="9">
        <v>3.681</v>
      </c>
      <c r="DY12" s="9">
        <v>0.70299999999999996</v>
      </c>
      <c r="DZ12" s="9">
        <v>0.70299999999999996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839.48199999999997</v>
      </c>
      <c r="EI12" s="9">
        <v>433.69499999999999</v>
      </c>
      <c r="EJ12" s="9">
        <v>405.78699999999998</v>
      </c>
      <c r="EK12" s="9">
        <v>274.39600000000002</v>
      </c>
      <c r="EL12" s="9">
        <v>155.53</v>
      </c>
      <c r="EM12" s="9">
        <v>118.866</v>
      </c>
      <c r="EN12" s="9">
        <v>99.093000000000004</v>
      </c>
      <c r="EO12" s="9">
        <v>57.445</v>
      </c>
      <c r="EP12" s="9">
        <v>41.648000000000003</v>
      </c>
      <c r="EQ12" s="9">
        <v>70.373000000000005</v>
      </c>
      <c r="ER12" s="9">
        <v>38.866999999999997</v>
      </c>
      <c r="ES12" s="9">
        <v>31.506</v>
      </c>
      <c r="ET12" s="9">
        <v>104.931</v>
      </c>
      <c r="EU12" s="9">
        <v>59.218000000000004</v>
      </c>
      <c r="EV12" s="9">
        <v>45.712000000000003</v>
      </c>
      <c r="EW12" s="9">
        <v>564.89599999999996</v>
      </c>
      <c r="EX12" s="9">
        <v>278.16500000000002</v>
      </c>
      <c r="EY12" s="9">
        <v>286.73200000000003</v>
      </c>
      <c r="EZ12" s="9">
        <v>248.84</v>
      </c>
      <c r="FA12" s="9">
        <v>122.533</v>
      </c>
      <c r="FB12" s="9">
        <v>126.307</v>
      </c>
      <c r="FC12" s="9">
        <v>135.73500000000001</v>
      </c>
      <c r="FD12" s="9">
        <v>68.747</v>
      </c>
      <c r="FE12" s="9">
        <v>66.988</v>
      </c>
      <c r="FF12" s="9">
        <v>125.038</v>
      </c>
      <c r="FG12" s="9">
        <v>63.084000000000003</v>
      </c>
      <c r="FH12" s="9">
        <v>61.953000000000003</v>
      </c>
      <c r="FI12" s="9">
        <v>52.506</v>
      </c>
      <c r="FJ12" s="9">
        <v>22.616</v>
      </c>
      <c r="FK12" s="9">
        <v>29.89</v>
      </c>
      <c r="FL12" s="9">
        <v>2.778</v>
      </c>
      <c r="FM12" s="9">
        <v>1.1839999999999999</v>
      </c>
      <c r="FN12" s="9">
        <v>1.5940000000000001</v>
      </c>
      <c r="FO12" s="9">
        <v>279.09500000000003</v>
      </c>
      <c r="FP12" s="9">
        <v>173.21899999999999</v>
      </c>
      <c r="FQ12" s="9">
        <v>105.876</v>
      </c>
      <c r="FR12" s="9">
        <v>119.434</v>
      </c>
      <c r="FS12" s="9">
        <v>77.093999999999994</v>
      </c>
      <c r="FT12" s="9">
        <v>42.34</v>
      </c>
      <c r="FU12" s="9">
        <v>53.841000000000001</v>
      </c>
      <c r="FV12" s="9">
        <v>34.78</v>
      </c>
      <c r="FW12" s="9">
        <v>19.061</v>
      </c>
      <c r="FX12" s="9">
        <v>31.448</v>
      </c>
      <c r="FY12" s="9">
        <v>21.716000000000001</v>
      </c>
      <c r="FZ12" s="9">
        <v>9.7319999999999993</v>
      </c>
      <c r="GA12" s="9">
        <v>34.145000000000003</v>
      </c>
      <c r="GB12" s="9">
        <v>20.597999999999999</v>
      </c>
      <c r="GC12" s="9">
        <v>13.545999999999999</v>
      </c>
      <c r="GD12" s="9">
        <v>159.661</v>
      </c>
      <c r="GE12" s="9">
        <v>96.125</v>
      </c>
      <c r="GF12" s="9">
        <v>63.536000000000001</v>
      </c>
      <c r="GG12" s="9">
        <v>71.843000000000004</v>
      </c>
      <c r="GH12" s="9">
        <v>43.145000000000003</v>
      </c>
      <c r="GI12" s="9">
        <v>28.696999999999999</v>
      </c>
      <c r="GJ12" s="9">
        <v>36.161999999999999</v>
      </c>
      <c r="GK12" s="9">
        <v>21.183</v>
      </c>
      <c r="GL12" s="9">
        <v>14.978999999999999</v>
      </c>
      <c r="GM12" s="9">
        <v>35.567999999999998</v>
      </c>
      <c r="GN12" s="9">
        <v>22.835000000000001</v>
      </c>
      <c r="GO12" s="9">
        <v>12.731999999999999</v>
      </c>
      <c r="GP12" s="9">
        <v>15.002000000000001</v>
      </c>
      <c r="GQ12" s="9">
        <v>8.9610000000000003</v>
      </c>
      <c r="GR12" s="9">
        <v>6.04</v>
      </c>
      <c r="GS12" s="9">
        <v>1.0860000000000001</v>
      </c>
      <c r="GT12" s="9">
        <v>0</v>
      </c>
      <c r="GU12" s="9">
        <v>1.0860000000000001</v>
      </c>
      <c r="GV12" s="9">
        <v>140.375</v>
      </c>
      <c r="GW12" s="9">
        <v>91.412000000000006</v>
      </c>
      <c r="GX12" s="9">
        <v>48.963000000000001</v>
      </c>
      <c r="GY12" s="9">
        <v>41.170999999999999</v>
      </c>
      <c r="GZ12" s="9">
        <v>29.638000000000002</v>
      </c>
      <c r="HA12" s="9">
        <v>11.534000000000001</v>
      </c>
      <c r="HB12" s="9">
        <v>15.75</v>
      </c>
      <c r="HC12" s="9">
        <v>12.574</v>
      </c>
      <c r="HD12" s="9">
        <v>3.1760000000000002</v>
      </c>
      <c r="HE12" s="9">
        <v>11.388</v>
      </c>
      <c r="HF12" s="9">
        <v>8.39</v>
      </c>
      <c r="HG12" s="9">
        <v>2.9969999999999999</v>
      </c>
      <c r="HH12" s="9">
        <v>14.034000000000001</v>
      </c>
      <c r="HI12" s="9">
        <v>8.673</v>
      </c>
      <c r="HJ12" s="9">
        <v>5.3609999999999998</v>
      </c>
      <c r="HK12" s="9">
        <v>99.203000000000003</v>
      </c>
      <c r="HL12" s="9">
        <v>61.774000000000001</v>
      </c>
      <c r="HM12" s="9">
        <v>37.429000000000002</v>
      </c>
      <c r="HN12" s="9">
        <v>41.959000000000003</v>
      </c>
      <c r="HO12" s="9">
        <v>26.04</v>
      </c>
      <c r="HP12" s="9">
        <v>15.92</v>
      </c>
      <c r="HQ12" s="9">
        <v>21.74</v>
      </c>
      <c r="HR12" s="9">
        <v>14.657999999999999</v>
      </c>
      <c r="HS12" s="9">
        <v>7.0819999999999999</v>
      </c>
      <c r="HT12" s="9">
        <v>23.981999999999999</v>
      </c>
      <c r="HU12" s="9">
        <v>15.081</v>
      </c>
      <c r="HV12" s="9">
        <v>8.9019999999999992</v>
      </c>
      <c r="HW12" s="9">
        <v>10.436</v>
      </c>
      <c r="HX12" s="9">
        <v>5.9960000000000004</v>
      </c>
      <c r="HY12" s="9">
        <v>4.4400000000000004</v>
      </c>
      <c r="HZ12" s="9">
        <v>1.0860000000000001</v>
      </c>
      <c r="IA12" s="9">
        <v>0</v>
      </c>
      <c r="IB12" s="9">
        <v>1.0860000000000001</v>
      </c>
      <c r="IC12" s="9">
        <v>6.0919999999999996</v>
      </c>
      <c r="ID12" s="9">
        <v>5.0720000000000001</v>
      </c>
      <c r="IE12" s="9">
        <v>1.02</v>
      </c>
      <c r="IF12" s="9">
        <v>2.1309999999999998</v>
      </c>
      <c r="IG12" s="9">
        <v>1.603</v>
      </c>
      <c r="IH12" s="9">
        <v>0.52800000000000002</v>
      </c>
      <c r="II12" s="9">
        <v>1.603</v>
      </c>
      <c r="IJ12" s="9">
        <v>1.603</v>
      </c>
      <c r="IK12" s="9">
        <v>0</v>
      </c>
      <c r="IL12" s="9">
        <v>0</v>
      </c>
      <c r="IM12" s="9">
        <v>0</v>
      </c>
      <c r="IN12" s="9">
        <v>0</v>
      </c>
      <c r="IO12" s="9">
        <v>0.52800000000000002</v>
      </c>
      <c r="IP12" s="9">
        <v>0</v>
      </c>
      <c r="IQ12" s="9">
        <v>0.52800000000000002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31.637</v>
      </c>
      <c r="AN13" s="9">
        <v>12.872</v>
      </c>
      <c r="AO13" s="9">
        <v>18.765000000000001</v>
      </c>
      <c r="AP13" s="9">
        <v>15.3</v>
      </c>
      <c r="AQ13" s="9">
        <v>6.9909999999999997</v>
      </c>
      <c r="AR13" s="9">
        <v>8.3089999999999993</v>
      </c>
      <c r="AS13" s="9">
        <v>5.1130000000000004</v>
      </c>
      <c r="AT13" s="9">
        <v>2.6539999999999999</v>
      </c>
      <c r="AU13" s="9">
        <v>2.4590000000000001</v>
      </c>
      <c r="AV13" s="9">
        <v>4.4669999999999996</v>
      </c>
      <c r="AW13" s="9">
        <v>2.927</v>
      </c>
      <c r="AX13" s="9">
        <v>1.54</v>
      </c>
      <c r="AY13" s="9">
        <v>5.7210000000000001</v>
      </c>
      <c r="AZ13" s="9">
        <v>1.41</v>
      </c>
      <c r="BA13" s="9">
        <v>4.3099999999999996</v>
      </c>
      <c r="BB13" s="9">
        <v>16.337</v>
      </c>
      <c r="BC13" s="9">
        <v>5.8810000000000002</v>
      </c>
      <c r="BD13" s="9">
        <v>10.456</v>
      </c>
      <c r="BE13" s="9">
        <v>9.2690000000000001</v>
      </c>
      <c r="BF13" s="9">
        <v>4.5519999999999996</v>
      </c>
      <c r="BG13" s="9">
        <v>4.7169999999999996</v>
      </c>
      <c r="BH13" s="9">
        <v>6.1820000000000004</v>
      </c>
      <c r="BI13" s="9">
        <v>1.329</v>
      </c>
      <c r="BJ13" s="9">
        <v>4.8529999999999998</v>
      </c>
      <c r="BK13" s="9">
        <v>0.88500000000000001</v>
      </c>
      <c r="BL13" s="9">
        <v>0</v>
      </c>
      <c r="BM13" s="9">
        <v>0.88500000000000001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1.57</v>
      </c>
      <c r="BU13" s="9">
        <v>1.57</v>
      </c>
      <c r="BV13" s="9">
        <v>0</v>
      </c>
      <c r="BW13" s="9">
        <v>0.496</v>
      </c>
      <c r="BX13" s="9">
        <v>0.496</v>
      </c>
      <c r="BY13" s="9">
        <v>0</v>
      </c>
      <c r="BZ13" s="9">
        <v>0</v>
      </c>
      <c r="CA13" s="9">
        <v>0</v>
      </c>
      <c r="CB13" s="9">
        <v>0</v>
      </c>
      <c r="CC13" s="9">
        <v>0.496</v>
      </c>
      <c r="CD13" s="9">
        <v>0.496</v>
      </c>
      <c r="CE13" s="9">
        <v>0</v>
      </c>
      <c r="CF13" s="9">
        <v>0</v>
      </c>
      <c r="CG13" s="9">
        <v>0</v>
      </c>
      <c r="CH13" s="9">
        <v>0</v>
      </c>
      <c r="CI13" s="9">
        <v>1.0740000000000001</v>
      </c>
      <c r="CJ13" s="9">
        <v>1.0740000000000001</v>
      </c>
      <c r="CK13" s="9">
        <v>0</v>
      </c>
      <c r="CL13" s="9">
        <v>0</v>
      </c>
      <c r="CM13" s="9">
        <v>0</v>
      </c>
      <c r="CN13" s="9">
        <v>0</v>
      </c>
      <c r="CO13" s="9">
        <v>0.63</v>
      </c>
      <c r="CP13" s="9">
        <v>0.63</v>
      </c>
      <c r="CQ13" s="9">
        <v>0</v>
      </c>
      <c r="CR13" s="9">
        <v>0.44400000000000001</v>
      </c>
      <c r="CS13" s="9">
        <v>0.44400000000000001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51.307000000000002</v>
      </c>
      <c r="DB13" s="9">
        <v>24.358000000000001</v>
      </c>
      <c r="DC13" s="9">
        <v>26.948</v>
      </c>
      <c r="DD13" s="9">
        <v>21.181000000000001</v>
      </c>
      <c r="DE13" s="9">
        <v>9.4469999999999992</v>
      </c>
      <c r="DF13" s="9">
        <v>11.734</v>
      </c>
      <c r="DG13" s="9">
        <v>7.3330000000000002</v>
      </c>
      <c r="DH13" s="9">
        <v>4.1420000000000003</v>
      </c>
      <c r="DI13" s="9">
        <v>3.1909999999999998</v>
      </c>
      <c r="DJ13" s="9">
        <v>4.399</v>
      </c>
      <c r="DK13" s="9">
        <v>1.7829999999999999</v>
      </c>
      <c r="DL13" s="9">
        <v>2.6160000000000001</v>
      </c>
      <c r="DM13" s="9">
        <v>9.4480000000000004</v>
      </c>
      <c r="DN13" s="9">
        <v>3.5209999999999999</v>
      </c>
      <c r="DO13" s="9">
        <v>5.9269999999999996</v>
      </c>
      <c r="DP13" s="9">
        <v>30.126000000000001</v>
      </c>
      <c r="DQ13" s="9">
        <v>14.912000000000001</v>
      </c>
      <c r="DR13" s="9">
        <v>15.215</v>
      </c>
      <c r="DS13" s="9">
        <v>18.751000000000001</v>
      </c>
      <c r="DT13" s="9">
        <v>9.4979999999999993</v>
      </c>
      <c r="DU13" s="9">
        <v>9.2530000000000001</v>
      </c>
      <c r="DV13" s="9">
        <v>6.915</v>
      </c>
      <c r="DW13" s="9">
        <v>3.9409999999999998</v>
      </c>
      <c r="DX13" s="9">
        <v>2.9750000000000001</v>
      </c>
      <c r="DY13" s="9">
        <v>4.46</v>
      </c>
      <c r="DZ13" s="9">
        <v>1.4730000000000001</v>
      </c>
      <c r="EA13" s="9">
        <v>2.9870000000000001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877.56299999999999</v>
      </c>
      <c r="EI13" s="9">
        <v>444.76900000000001</v>
      </c>
      <c r="EJ13" s="9">
        <v>432.79399999999998</v>
      </c>
      <c r="EK13" s="9">
        <v>298.70499999999998</v>
      </c>
      <c r="EL13" s="9">
        <v>148.46899999999999</v>
      </c>
      <c r="EM13" s="9">
        <v>150.23500000000001</v>
      </c>
      <c r="EN13" s="9">
        <v>94.661000000000001</v>
      </c>
      <c r="EO13" s="9">
        <v>53.546999999999997</v>
      </c>
      <c r="EP13" s="9">
        <v>41.113</v>
      </c>
      <c r="EQ13" s="9">
        <v>81.537000000000006</v>
      </c>
      <c r="ER13" s="9">
        <v>38.174999999999997</v>
      </c>
      <c r="ES13" s="9">
        <v>43.360999999999997</v>
      </c>
      <c r="ET13" s="9">
        <v>122.50700000000001</v>
      </c>
      <c r="EU13" s="9">
        <v>56.747</v>
      </c>
      <c r="EV13" s="9">
        <v>65.760000000000005</v>
      </c>
      <c r="EW13" s="9">
        <v>578.85799999999995</v>
      </c>
      <c r="EX13" s="9">
        <v>296.3</v>
      </c>
      <c r="EY13" s="9">
        <v>282.55900000000003</v>
      </c>
      <c r="EZ13" s="9">
        <v>270.58800000000002</v>
      </c>
      <c r="FA13" s="9">
        <v>145.43700000000001</v>
      </c>
      <c r="FB13" s="9">
        <v>125.152</v>
      </c>
      <c r="FC13" s="9">
        <v>140.124</v>
      </c>
      <c r="FD13" s="9">
        <v>67.286000000000001</v>
      </c>
      <c r="FE13" s="9">
        <v>72.837999999999994</v>
      </c>
      <c r="FF13" s="9">
        <v>113.949</v>
      </c>
      <c r="FG13" s="9">
        <v>54.930999999999997</v>
      </c>
      <c r="FH13" s="9">
        <v>59.018000000000001</v>
      </c>
      <c r="FI13" s="9">
        <v>49.792000000000002</v>
      </c>
      <c r="FJ13" s="9">
        <v>26.064</v>
      </c>
      <c r="FK13" s="9">
        <v>23.728000000000002</v>
      </c>
      <c r="FL13" s="9">
        <v>4.4050000000000002</v>
      </c>
      <c r="FM13" s="9">
        <v>2.5819999999999999</v>
      </c>
      <c r="FN13" s="9">
        <v>1.823</v>
      </c>
      <c r="FO13" s="9">
        <v>276.904</v>
      </c>
      <c r="FP13" s="9">
        <v>156.708</v>
      </c>
      <c r="FQ13" s="9">
        <v>120.196</v>
      </c>
      <c r="FR13" s="9">
        <v>126.483</v>
      </c>
      <c r="FS13" s="9">
        <v>65.102999999999994</v>
      </c>
      <c r="FT13" s="9">
        <v>61.38</v>
      </c>
      <c r="FU13" s="9">
        <v>50.712000000000003</v>
      </c>
      <c r="FV13" s="9">
        <v>27.306000000000001</v>
      </c>
      <c r="FW13" s="9">
        <v>23.405999999999999</v>
      </c>
      <c r="FX13" s="9">
        <v>31.928999999999998</v>
      </c>
      <c r="FY13" s="9">
        <v>15.83</v>
      </c>
      <c r="FZ13" s="9">
        <v>16.099</v>
      </c>
      <c r="GA13" s="9">
        <v>43.841999999999999</v>
      </c>
      <c r="GB13" s="9">
        <v>21.966999999999999</v>
      </c>
      <c r="GC13" s="9">
        <v>21.875</v>
      </c>
      <c r="GD13" s="9">
        <v>150.42099999999999</v>
      </c>
      <c r="GE13" s="9">
        <v>91.605000000000004</v>
      </c>
      <c r="GF13" s="9">
        <v>58.816000000000003</v>
      </c>
      <c r="GG13" s="9">
        <v>71.47</v>
      </c>
      <c r="GH13" s="9">
        <v>44.055</v>
      </c>
      <c r="GI13" s="9">
        <v>27.414999999999999</v>
      </c>
      <c r="GJ13" s="9">
        <v>30.148</v>
      </c>
      <c r="GK13" s="9">
        <v>19.271000000000001</v>
      </c>
      <c r="GL13" s="9">
        <v>10.877000000000001</v>
      </c>
      <c r="GM13" s="9">
        <v>30.992000000000001</v>
      </c>
      <c r="GN13" s="9">
        <v>17.318000000000001</v>
      </c>
      <c r="GO13" s="9">
        <v>13.675000000000001</v>
      </c>
      <c r="GP13" s="9">
        <v>15.798999999999999</v>
      </c>
      <c r="GQ13" s="9">
        <v>10.234</v>
      </c>
      <c r="GR13" s="9">
        <v>5.5650000000000004</v>
      </c>
      <c r="GS13" s="9">
        <v>2.0110000000000001</v>
      </c>
      <c r="GT13" s="9">
        <v>0.72699999999999998</v>
      </c>
      <c r="GU13" s="9">
        <v>1.284</v>
      </c>
      <c r="GV13" s="9">
        <v>133.19999999999999</v>
      </c>
      <c r="GW13" s="9">
        <v>81.432000000000002</v>
      </c>
      <c r="GX13" s="9">
        <v>51.768000000000001</v>
      </c>
      <c r="GY13" s="9">
        <v>42.951999999999998</v>
      </c>
      <c r="GZ13" s="9">
        <v>23.443000000000001</v>
      </c>
      <c r="HA13" s="9">
        <v>19.509</v>
      </c>
      <c r="HB13" s="9">
        <v>14.459</v>
      </c>
      <c r="HC13" s="9">
        <v>6.9029999999999996</v>
      </c>
      <c r="HD13" s="9">
        <v>7.556</v>
      </c>
      <c r="HE13" s="9">
        <v>12.265000000000001</v>
      </c>
      <c r="HF13" s="9">
        <v>6.6150000000000002</v>
      </c>
      <c r="HG13" s="9">
        <v>5.6509999999999998</v>
      </c>
      <c r="HH13" s="9">
        <v>16.227</v>
      </c>
      <c r="HI13" s="9">
        <v>9.9250000000000007</v>
      </c>
      <c r="HJ13" s="9">
        <v>6.3019999999999996</v>
      </c>
      <c r="HK13" s="9">
        <v>90.248000000000005</v>
      </c>
      <c r="HL13" s="9">
        <v>57.988999999999997</v>
      </c>
      <c r="HM13" s="9">
        <v>32.26</v>
      </c>
      <c r="HN13" s="9">
        <v>40.075000000000003</v>
      </c>
      <c r="HO13" s="9">
        <v>26.844999999999999</v>
      </c>
      <c r="HP13" s="9">
        <v>13.23</v>
      </c>
      <c r="HQ13" s="9">
        <v>18.666</v>
      </c>
      <c r="HR13" s="9">
        <v>12.233000000000001</v>
      </c>
      <c r="HS13" s="9">
        <v>6.4329999999999998</v>
      </c>
      <c r="HT13" s="9">
        <v>19.414000000000001</v>
      </c>
      <c r="HU13" s="9">
        <v>12.004</v>
      </c>
      <c r="HV13" s="9">
        <v>7.41</v>
      </c>
      <c r="HW13" s="9">
        <v>11.103</v>
      </c>
      <c r="HX13" s="9">
        <v>6.7270000000000003</v>
      </c>
      <c r="HY13" s="9">
        <v>4.3760000000000003</v>
      </c>
      <c r="HZ13" s="9">
        <v>0.99099999999999999</v>
      </c>
      <c r="IA13" s="9">
        <v>0.18099999999999999</v>
      </c>
      <c r="IB13" s="9">
        <v>0.81</v>
      </c>
      <c r="IC13" s="9">
        <v>7.5979999999999999</v>
      </c>
      <c r="ID13" s="9">
        <v>3.6629999999999998</v>
      </c>
      <c r="IE13" s="9">
        <v>3.9350000000000001</v>
      </c>
      <c r="IF13" s="9">
        <v>4.9329999999999998</v>
      </c>
      <c r="IG13" s="9">
        <v>2.5009999999999999</v>
      </c>
      <c r="IH13" s="9">
        <v>2.4319999999999999</v>
      </c>
      <c r="II13" s="9">
        <v>0.68500000000000005</v>
      </c>
      <c r="IJ13" s="9">
        <v>0</v>
      </c>
      <c r="IK13" s="9">
        <v>0.68500000000000005</v>
      </c>
      <c r="IL13" s="9">
        <v>1.4450000000000001</v>
      </c>
      <c r="IM13" s="9">
        <v>1.1220000000000001</v>
      </c>
      <c r="IN13" s="9">
        <v>0.32300000000000001</v>
      </c>
      <c r="IO13" s="9">
        <v>2.8029999999999999</v>
      </c>
      <c r="IP13" s="9">
        <v>1.379</v>
      </c>
      <c r="IQ13" s="9">
        <v>1.4239999999999999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30.893999999999998</v>
      </c>
      <c r="AN14" s="9">
        <v>11.227</v>
      </c>
      <c r="AO14" s="9">
        <v>19.667999999999999</v>
      </c>
      <c r="AP14" s="9">
        <v>14.702</v>
      </c>
      <c r="AQ14" s="9">
        <v>6.1639999999999997</v>
      </c>
      <c r="AR14" s="9">
        <v>8.5389999999999997</v>
      </c>
      <c r="AS14" s="9">
        <v>0.92200000000000004</v>
      </c>
      <c r="AT14" s="9">
        <v>0</v>
      </c>
      <c r="AU14" s="9">
        <v>0.92200000000000004</v>
      </c>
      <c r="AV14" s="9">
        <v>7.133</v>
      </c>
      <c r="AW14" s="9">
        <v>3.7850000000000001</v>
      </c>
      <c r="AX14" s="9">
        <v>3.3479999999999999</v>
      </c>
      <c r="AY14" s="9">
        <v>6.6470000000000002</v>
      </c>
      <c r="AZ14" s="9">
        <v>2.379</v>
      </c>
      <c r="BA14" s="9">
        <v>4.2690000000000001</v>
      </c>
      <c r="BB14" s="9">
        <v>16.192</v>
      </c>
      <c r="BC14" s="9">
        <v>5.0629999999999997</v>
      </c>
      <c r="BD14" s="9">
        <v>11.129</v>
      </c>
      <c r="BE14" s="9">
        <v>11.587999999999999</v>
      </c>
      <c r="BF14" s="9">
        <v>3.4119999999999999</v>
      </c>
      <c r="BG14" s="9">
        <v>8.1769999999999996</v>
      </c>
      <c r="BH14" s="9">
        <v>3.4209999999999998</v>
      </c>
      <c r="BI14" s="9">
        <v>1.071</v>
      </c>
      <c r="BJ14" s="9">
        <v>2.35</v>
      </c>
      <c r="BK14" s="9">
        <v>1.1819999999999999</v>
      </c>
      <c r="BL14" s="9">
        <v>0.57999999999999996</v>
      </c>
      <c r="BM14" s="9">
        <v>0.60299999999999998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3.556</v>
      </c>
      <c r="BU14" s="9">
        <v>3.0190000000000001</v>
      </c>
      <c r="BV14" s="9">
        <v>0.53700000000000003</v>
      </c>
      <c r="BW14" s="9">
        <v>2.0609999999999999</v>
      </c>
      <c r="BX14" s="9">
        <v>1.673</v>
      </c>
      <c r="BY14" s="9">
        <v>0.38800000000000001</v>
      </c>
      <c r="BZ14" s="9">
        <v>0.54900000000000004</v>
      </c>
      <c r="CA14" s="9">
        <v>0.54900000000000004</v>
      </c>
      <c r="CB14" s="9">
        <v>0</v>
      </c>
      <c r="CC14" s="9">
        <v>1.512</v>
      </c>
      <c r="CD14" s="9">
        <v>1.125</v>
      </c>
      <c r="CE14" s="9">
        <v>0.38800000000000001</v>
      </c>
      <c r="CF14" s="9">
        <v>0</v>
      </c>
      <c r="CG14" s="9">
        <v>0</v>
      </c>
      <c r="CH14" s="9">
        <v>0</v>
      </c>
      <c r="CI14" s="9">
        <v>1.4950000000000001</v>
      </c>
      <c r="CJ14" s="9">
        <v>1.3460000000000001</v>
      </c>
      <c r="CK14" s="9">
        <v>0.14899999999999999</v>
      </c>
      <c r="CL14" s="9">
        <v>0.71099999999999997</v>
      </c>
      <c r="CM14" s="9">
        <v>0.71099999999999997</v>
      </c>
      <c r="CN14" s="9">
        <v>0</v>
      </c>
      <c r="CO14" s="9">
        <v>0.78400000000000003</v>
      </c>
      <c r="CP14" s="9">
        <v>0.63500000000000001</v>
      </c>
      <c r="CQ14" s="9">
        <v>0.14899999999999999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42.61</v>
      </c>
      <c r="DB14" s="9">
        <v>22.617000000000001</v>
      </c>
      <c r="DC14" s="9">
        <v>19.992000000000001</v>
      </c>
      <c r="DD14" s="9">
        <v>20.678999999999998</v>
      </c>
      <c r="DE14" s="9">
        <v>9.3059999999999992</v>
      </c>
      <c r="DF14" s="9">
        <v>11.372999999999999</v>
      </c>
      <c r="DG14" s="9">
        <v>6.72</v>
      </c>
      <c r="DH14" s="9">
        <v>2.3740000000000001</v>
      </c>
      <c r="DI14" s="9">
        <v>4.3470000000000004</v>
      </c>
      <c r="DJ14" s="9">
        <v>5.0940000000000003</v>
      </c>
      <c r="DK14" s="9">
        <v>3.7040000000000002</v>
      </c>
      <c r="DL14" s="9">
        <v>1.39</v>
      </c>
      <c r="DM14" s="9">
        <v>8.8650000000000002</v>
      </c>
      <c r="DN14" s="9">
        <v>3.2280000000000002</v>
      </c>
      <c r="DO14" s="9">
        <v>5.6369999999999996</v>
      </c>
      <c r="DP14" s="9">
        <v>21.93</v>
      </c>
      <c r="DQ14" s="9">
        <v>13.311999999999999</v>
      </c>
      <c r="DR14" s="9">
        <v>8.6189999999999998</v>
      </c>
      <c r="DS14" s="9">
        <v>16.715</v>
      </c>
      <c r="DT14" s="9">
        <v>10.103</v>
      </c>
      <c r="DU14" s="9">
        <v>6.6120000000000001</v>
      </c>
      <c r="DV14" s="9">
        <v>4.8819999999999997</v>
      </c>
      <c r="DW14" s="9">
        <v>3.2080000000000002</v>
      </c>
      <c r="DX14" s="9">
        <v>1.6739999999999999</v>
      </c>
      <c r="DY14" s="9">
        <v>0.33300000000000002</v>
      </c>
      <c r="DZ14" s="9">
        <v>0</v>
      </c>
      <c r="EA14" s="9">
        <v>0.33300000000000002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864.822</v>
      </c>
      <c r="EI14" s="9">
        <v>452.83</v>
      </c>
      <c r="EJ14" s="9">
        <v>411.99099999999999</v>
      </c>
      <c r="EK14" s="9">
        <v>311.17399999999998</v>
      </c>
      <c r="EL14" s="9">
        <v>167.49199999999999</v>
      </c>
      <c r="EM14" s="9">
        <v>143.68199999999999</v>
      </c>
      <c r="EN14" s="9">
        <v>89.701999999999998</v>
      </c>
      <c r="EO14" s="9">
        <v>53.177</v>
      </c>
      <c r="EP14" s="9">
        <v>36.524999999999999</v>
      </c>
      <c r="EQ14" s="9">
        <v>89.138999999999996</v>
      </c>
      <c r="ER14" s="9">
        <v>49.517000000000003</v>
      </c>
      <c r="ES14" s="9">
        <v>39.622</v>
      </c>
      <c r="ET14" s="9">
        <v>132.333</v>
      </c>
      <c r="EU14" s="9">
        <v>64.798000000000002</v>
      </c>
      <c r="EV14" s="9">
        <v>67.534999999999997</v>
      </c>
      <c r="EW14" s="9">
        <v>553.64800000000002</v>
      </c>
      <c r="EX14" s="9">
        <v>285.33800000000002</v>
      </c>
      <c r="EY14" s="9">
        <v>268.31</v>
      </c>
      <c r="EZ14" s="9">
        <v>267.79199999999997</v>
      </c>
      <c r="FA14" s="9">
        <v>146.06800000000001</v>
      </c>
      <c r="FB14" s="9">
        <v>121.724</v>
      </c>
      <c r="FC14" s="9">
        <v>111.831</v>
      </c>
      <c r="FD14" s="9">
        <v>47.97</v>
      </c>
      <c r="FE14" s="9">
        <v>63.860999999999997</v>
      </c>
      <c r="FF14" s="9">
        <v>117.989</v>
      </c>
      <c r="FG14" s="9">
        <v>60.994</v>
      </c>
      <c r="FH14" s="9">
        <v>56.994999999999997</v>
      </c>
      <c r="FI14" s="9">
        <v>51.454000000000001</v>
      </c>
      <c r="FJ14" s="9">
        <v>27.600999999999999</v>
      </c>
      <c r="FK14" s="9">
        <v>23.852</v>
      </c>
      <c r="FL14" s="9">
        <v>4.5810000000000004</v>
      </c>
      <c r="FM14" s="9">
        <v>2.7050000000000001</v>
      </c>
      <c r="FN14" s="9">
        <v>1.877</v>
      </c>
      <c r="FO14" s="9">
        <v>243.905</v>
      </c>
      <c r="FP14" s="9">
        <v>137.97499999999999</v>
      </c>
      <c r="FQ14" s="9">
        <v>105.93</v>
      </c>
      <c r="FR14" s="9">
        <v>119.123</v>
      </c>
      <c r="FS14" s="9">
        <v>67.584000000000003</v>
      </c>
      <c r="FT14" s="9">
        <v>51.539000000000001</v>
      </c>
      <c r="FU14" s="9">
        <v>46.575000000000003</v>
      </c>
      <c r="FV14" s="9">
        <v>25.98</v>
      </c>
      <c r="FW14" s="9">
        <v>20.594999999999999</v>
      </c>
      <c r="FX14" s="9">
        <v>32.204000000000001</v>
      </c>
      <c r="FY14" s="9">
        <v>19.658999999999999</v>
      </c>
      <c r="FZ14" s="9">
        <v>12.544</v>
      </c>
      <c r="GA14" s="9">
        <v>40.344999999999999</v>
      </c>
      <c r="GB14" s="9">
        <v>21.943999999999999</v>
      </c>
      <c r="GC14" s="9">
        <v>18.399999999999999</v>
      </c>
      <c r="GD14" s="9">
        <v>124.782</v>
      </c>
      <c r="GE14" s="9">
        <v>70.391000000000005</v>
      </c>
      <c r="GF14" s="9">
        <v>54.390999999999998</v>
      </c>
      <c r="GG14" s="9">
        <v>63.603999999999999</v>
      </c>
      <c r="GH14" s="9">
        <v>37.953000000000003</v>
      </c>
      <c r="GI14" s="9">
        <v>25.652000000000001</v>
      </c>
      <c r="GJ14" s="9">
        <v>23.960999999999999</v>
      </c>
      <c r="GK14" s="9">
        <v>11.916</v>
      </c>
      <c r="GL14" s="9">
        <v>12.045</v>
      </c>
      <c r="GM14" s="9">
        <v>23.085999999999999</v>
      </c>
      <c r="GN14" s="9">
        <v>13.372999999999999</v>
      </c>
      <c r="GO14" s="9">
        <v>9.7129999999999992</v>
      </c>
      <c r="GP14" s="9">
        <v>13.5</v>
      </c>
      <c r="GQ14" s="9">
        <v>7.0650000000000004</v>
      </c>
      <c r="GR14" s="9">
        <v>6.4340000000000002</v>
      </c>
      <c r="GS14" s="9">
        <v>0.63200000000000001</v>
      </c>
      <c r="GT14" s="9">
        <v>8.5000000000000006E-2</v>
      </c>
      <c r="GU14" s="9">
        <v>0.54700000000000004</v>
      </c>
      <c r="GV14" s="9">
        <v>114.81699999999999</v>
      </c>
      <c r="GW14" s="9">
        <v>65.525000000000006</v>
      </c>
      <c r="GX14" s="9">
        <v>49.292000000000002</v>
      </c>
      <c r="GY14" s="9">
        <v>42.003999999999998</v>
      </c>
      <c r="GZ14" s="9">
        <v>24.297999999999998</v>
      </c>
      <c r="HA14" s="9">
        <v>17.706</v>
      </c>
      <c r="HB14" s="9">
        <v>13.086</v>
      </c>
      <c r="HC14" s="9">
        <v>8.798</v>
      </c>
      <c r="HD14" s="9">
        <v>4.2880000000000003</v>
      </c>
      <c r="HE14" s="9">
        <v>10.250999999999999</v>
      </c>
      <c r="HF14" s="9">
        <v>6.1840000000000002</v>
      </c>
      <c r="HG14" s="9">
        <v>4.0679999999999996</v>
      </c>
      <c r="HH14" s="9">
        <v>18.667000000000002</v>
      </c>
      <c r="HI14" s="9">
        <v>9.3160000000000007</v>
      </c>
      <c r="HJ14" s="9">
        <v>9.35</v>
      </c>
      <c r="HK14" s="9">
        <v>72.811999999999998</v>
      </c>
      <c r="HL14" s="9">
        <v>41.226999999999997</v>
      </c>
      <c r="HM14" s="9">
        <v>31.585000000000001</v>
      </c>
      <c r="HN14" s="9">
        <v>35.061</v>
      </c>
      <c r="HO14" s="9">
        <v>20.344000000000001</v>
      </c>
      <c r="HP14" s="9">
        <v>14.717000000000001</v>
      </c>
      <c r="HQ14" s="9">
        <v>11.06</v>
      </c>
      <c r="HR14" s="9">
        <v>5.88</v>
      </c>
      <c r="HS14" s="9">
        <v>5.18</v>
      </c>
      <c r="HT14" s="9">
        <v>17.206</v>
      </c>
      <c r="HU14" s="9">
        <v>9.5</v>
      </c>
      <c r="HV14" s="9">
        <v>7.7060000000000004</v>
      </c>
      <c r="HW14" s="9">
        <v>8.8539999999999992</v>
      </c>
      <c r="HX14" s="9">
        <v>5.4169999999999998</v>
      </c>
      <c r="HY14" s="9">
        <v>3.4359999999999999</v>
      </c>
      <c r="HZ14" s="9">
        <v>0.63200000000000001</v>
      </c>
      <c r="IA14" s="9">
        <v>8.5000000000000006E-2</v>
      </c>
      <c r="IB14" s="9">
        <v>0.54700000000000004</v>
      </c>
      <c r="IC14" s="9">
        <v>8.8179999999999996</v>
      </c>
      <c r="ID14" s="9">
        <v>4.9720000000000004</v>
      </c>
      <c r="IE14" s="9">
        <v>3.8460000000000001</v>
      </c>
      <c r="IF14" s="9">
        <v>4.8029999999999999</v>
      </c>
      <c r="IG14" s="9">
        <v>2.7509999999999999</v>
      </c>
      <c r="IH14" s="9">
        <v>2.052</v>
      </c>
      <c r="II14" s="9">
        <v>1.802</v>
      </c>
      <c r="IJ14" s="9">
        <v>0.55400000000000005</v>
      </c>
      <c r="IK14" s="9">
        <v>1.248</v>
      </c>
      <c r="IL14" s="9">
        <v>2.4300000000000002</v>
      </c>
      <c r="IM14" s="9">
        <v>1.6259999999999999</v>
      </c>
      <c r="IN14" s="9">
        <v>0.80400000000000005</v>
      </c>
      <c r="IO14" s="9">
        <v>0.56999999999999995</v>
      </c>
      <c r="IP14" s="9">
        <v>0.56999999999999995</v>
      </c>
      <c r="IQ14" s="9">
        <v>0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38.204999999999998</v>
      </c>
      <c r="AN15" s="9">
        <v>11.154999999999999</v>
      </c>
      <c r="AO15" s="9">
        <v>27.05</v>
      </c>
      <c r="AP15" s="9">
        <v>17.623000000000001</v>
      </c>
      <c r="AQ15" s="9">
        <v>4.8310000000000004</v>
      </c>
      <c r="AR15" s="9">
        <v>12.792</v>
      </c>
      <c r="AS15" s="9">
        <v>1.9710000000000001</v>
      </c>
      <c r="AT15" s="9">
        <v>0.59</v>
      </c>
      <c r="AU15" s="9">
        <v>1.3819999999999999</v>
      </c>
      <c r="AV15" s="9">
        <v>5.6360000000000001</v>
      </c>
      <c r="AW15" s="9">
        <v>2.7719999999999998</v>
      </c>
      <c r="AX15" s="9">
        <v>2.8639999999999999</v>
      </c>
      <c r="AY15" s="9">
        <v>10.015000000000001</v>
      </c>
      <c r="AZ15" s="9">
        <v>1.4690000000000001</v>
      </c>
      <c r="BA15" s="9">
        <v>8.5459999999999994</v>
      </c>
      <c r="BB15" s="9">
        <v>20.582000000000001</v>
      </c>
      <c r="BC15" s="9">
        <v>6.3239999999999998</v>
      </c>
      <c r="BD15" s="9">
        <v>14.257999999999999</v>
      </c>
      <c r="BE15" s="9">
        <v>15.118</v>
      </c>
      <c r="BF15" s="9">
        <v>5.391</v>
      </c>
      <c r="BG15" s="9">
        <v>9.7270000000000003</v>
      </c>
      <c r="BH15" s="9">
        <v>4.32</v>
      </c>
      <c r="BI15" s="9">
        <v>0.55200000000000005</v>
      </c>
      <c r="BJ15" s="9">
        <v>3.7679999999999998</v>
      </c>
      <c r="BK15" s="9">
        <v>1.145</v>
      </c>
      <c r="BL15" s="9">
        <v>0.38200000000000001</v>
      </c>
      <c r="BM15" s="9">
        <v>0.76300000000000001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4.7089999999999996</v>
      </c>
      <c r="BU15" s="9">
        <v>3.843</v>
      </c>
      <c r="BV15" s="9">
        <v>0.86599999999999999</v>
      </c>
      <c r="BW15" s="9">
        <v>1.518</v>
      </c>
      <c r="BX15" s="9">
        <v>0.65200000000000002</v>
      </c>
      <c r="BY15" s="9">
        <v>0.86599999999999999</v>
      </c>
      <c r="BZ15" s="9">
        <v>1.518</v>
      </c>
      <c r="CA15" s="9">
        <v>0.65200000000000002</v>
      </c>
      <c r="CB15" s="9">
        <v>0.86599999999999999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3.1909999999999998</v>
      </c>
      <c r="CJ15" s="9">
        <v>3.1909999999999998</v>
      </c>
      <c r="CK15" s="9">
        <v>0</v>
      </c>
      <c r="CL15" s="9">
        <v>2.4740000000000002</v>
      </c>
      <c r="CM15" s="9">
        <v>2.4740000000000002</v>
      </c>
      <c r="CN15" s="9">
        <v>0</v>
      </c>
      <c r="CO15" s="9">
        <v>0.71699999999999997</v>
      </c>
      <c r="CP15" s="9">
        <v>0.71699999999999997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58.625999999999998</v>
      </c>
      <c r="DB15" s="9">
        <v>23.738</v>
      </c>
      <c r="DC15" s="9">
        <v>34.887999999999998</v>
      </c>
      <c r="DD15" s="9">
        <v>26.597999999999999</v>
      </c>
      <c r="DE15" s="9">
        <v>9.9350000000000005</v>
      </c>
      <c r="DF15" s="9">
        <v>16.663</v>
      </c>
      <c r="DG15" s="9">
        <v>7.9279999999999999</v>
      </c>
      <c r="DH15" s="9">
        <v>1.3080000000000001</v>
      </c>
      <c r="DI15" s="9">
        <v>6.62</v>
      </c>
      <c r="DJ15" s="9">
        <v>8.6449999999999996</v>
      </c>
      <c r="DK15" s="9">
        <v>3.5960000000000001</v>
      </c>
      <c r="DL15" s="9">
        <v>5.0490000000000004</v>
      </c>
      <c r="DM15" s="9">
        <v>10.026</v>
      </c>
      <c r="DN15" s="9">
        <v>5.0309999999999997</v>
      </c>
      <c r="DO15" s="9">
        <v>4.9939999999999998</v>
      </c>
      <c r="DP15" s="9">
        <v>32.027999999999999</v>
      </c>
      <c r="DQ15" s="9">
        <v>13.803000000000001</v>
      </c>
      <c r="DR15" s="9">
        <v>18.225000000000001</v>
      </c>
      <c r="DS15" s="9">
        <v>26.486999999999998</v>
      </c>
      <c r="DT15" s="9">
        <v>11.179</v>
      </c>
      <c r="DU15" s="9">
        <v>15.308</v>
      </c>
      <c r="DV15" s="9">
        <v>4.0839999999999996</v>
      </c>
      <c r="DW15" s="9">
        <v>1.7290000000000001</v>
      </c>
      <c r="DX15" s="9">
        <v>2.355</v>
      </c>
      <c r="DY15" s="9">
        <v>1.4570000000000001</v>
      </c>
      <c r="DZ15" s="9">
        <v>0.89500000000000002</v>
      </c>
      <c r="EA15" s="9">
        <v>0.56100000000000005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894.47900000000004</v>
      </c>
      <c r="EI15" s="9">
        <v>446.51799999999997</v>
      </c>
      <c r="EJ15" s="9">
        <v>447.96100000000001</v>
      </c>
      <c r="EK15" s="9">
        <v>324.392</v>
      </c>
      <c r="EL15" s="9">
        <v>162.125</v>
      </c>
      <c r="EM15" s="9">
        <v>162.267</v>
      </c>
      <c r="EN15" s="9">
        <v>96.786000000000001</v>
      </c>
      <c r="EO15" s="9">
        <v>47.865000000000002</v>
      </c>
      <c r="EP15" s="9">
        <v>48.920999999999999</v>
      </c>
      <c r="EQ15" s="9">
        <v>82.605999999999995</v>
      </c>
      <c r="ER15" s="9">
        <v>42.624000000000002</v>
      </c>
      <c r="ES15" s="9">
        <v>39.981999999999999</v>
      </c>
      <c r="ET15" s="9">
        <v>145</v>
      </c>
      <c r="EU15" s="9">
        <v>71.635999999999996</v>
      </c>
      <c r="EV15" s="9">
        <v>73.364000000000004</v>
      </c>
      <c r="EW15" s="9">
        <v>570.08699999999999</v>
      </c>
      <c r="EX15" s="9">
        <v>284.39299999999997</v>
      </c>
      <c r="EY15" s="9">
        <v>285.69400000000002</v>
      </c>
      <c r="EZ15" s="9">
        <v>288.23</v>
      </c>
      <c r="FA15" s="9">
        <v>145.40899999999999</v>
      </c>
      <c r="FB15" s="9">
        <v>142.821</v>
      </c>
      <c r="FC15" s="9">
        <v>130.32900000000001</v>
      </c>
      <c r="FD15" s="9">
        <v>58.276000000000003</v>
      </c>
      <c r="FE15" s="9">
        <v>72.054000000000002</v>
      </c>
      <c r="FF15" s="9">
        <v>101.684</v>
      </c>
      <c r="FG15" s="9">
        <v>52.594999999999999</v>
      </c>
      <c r="FH15" s="9">
        <v>49.088999999999999</v>
      </c>
      <c r="FI15" s="9">
        <v>43.622999999999998</v>
      </c>
      <c r="FJ15" s="9">
        <v>22.78</v>
      </c>
      <c r="FK15" s="9">
        <v>20.843</v>
      </c>
      <c r="FL15" s="9">
        <v>6.2210000000000001</v>
      </c>
      <c r="FM15" s="9">
        <v>5.3339999999999996</v>
      </c>
      <c r="FN15" s="9">
        <v>0.88800000000000001</v>
      </c>
      <c r="FO15" s="9">
        <v>252.398</v>
      </c>
      <c r="FP15" s="9">
        <v>148.63499999999999</v>
      </c>
      <c r="FQ15" s="9">
        <v>103.76300000000001</v>
      </c>
      <c r="FR15" s="9">
        <v>116.461</v>
      </c>
      <c r="FS15" s="9">
        <v>64.489999999999995</v>
      </c>
      <c r="FT15" s="9">
        <v>51.972000000000001</v>
      </c>
      <c r="FU15" s="9">
        <v>41.935000000000002</v>
      </c>
      <c r="FV15" s="9">
        <v>21.359000000000002</v>
      </c>
      <c r="FW15" s="9">
        <v>20.576000000000001</v>
      </c>
      <c r="FX15" s="9">
        <v>29.931000000000001</v>
      </c>
      <c r="FY15" s="9">
        <v>17.957999999999998</v>
      </c>
      <c r="FZ15" s="9">
        <v>11.972</v>
      </c>
      <c r="GA15" s="9">
        <v>44.594999999999999</v>
      </c>
      <c r="GB15" s="9">
        <v>25.172999999999998</v>
      </c>
      <c r="GC15" s="9">
        <v>19.422999999999998</v>
      </c>
      <c r="GD15" s="9">
        <v>135.93600000000001</v>
      </c>
      <c r="GE15" s="9">
        <v>84.144999999999996</v>
      </c>
      <c r="GF15" s="9">
        <v>51.792000000000002</v>
      </c>
      <c r="GG15" s="9">
        <v>73.995999999999995</v>
      </c>
      <c r="GH15" s="9">
        <v>42.972999999999999</v>
      </c>
      <c r="GI15" s="9">
        <v>31.024000000000001</v>
      </c>
      <c r="GJ15" s="9">
        <v>31.381</v>
      </c>
      <c r="GK15" s="9">
        <v>18.923999999999999</v>
      </c>
      <c r="GL15" s="9">
        <v>12.457000000000001</v>
      </c>
      <c r="GM15" s="9">
        <v>18.015000000000001</v>
      </c>
      <c r="GN15" s="9">
        <v>13.542</v>
      </c>
      <c r="GO15" s="9">
        <v>4.4720000000000004</v>
      </c>
      <c r="GP15" s="9">
        <v>10.468999999999999</v>
      </c>
      <c r="GQ15" s="9">
        <v>7.13</v>
      </c>
      <c r="GR15" s="9">
        <v>3.339</v>
      </c>
      <c r="GS15" s="9">
        <v>2.0750000000000002</v>
      </c>
      <c r="GT15" s="9">
        <v>1.577</v>
      </c>
      <c r="GU15" s="9">
        <v>0.499</v>
      </c>
      <c r="GV15" s="9">
        <v>118.51300000000001</v>
      </c>
      <c r="GW15" s="9">
        <v>80.921000000000006</v>
      </c>
      <c r="GX15" s="9">
        <v>37.591000000000001</v>
      </c>
      <c r="GY15" s="9">
        <v>41.494999999999997</v>
      </c>
      <c r="GZ15" s="9">
        <v>24.783000000000001</v>
      </c>
      <c r="HA15" s="9">
        <v>16.712</v>
      </c>
      <c r="HB15" s="9">
        <v>12.862</v>
      </c>
      <c r="HC15" s="9">
        <v>7.9009999999999998</v>
      </c>
      <c r="HD15" s="9">
        <v>4.9610000000000003</v>
      </c>
      <c r="HE15" s="9">
        <v>9.8629999999999995</v>
      </c>
      <c r="HF15" s="9">
        <v>7.0730000000000004</v>
      </c>
      <c r="HG15" s="9">
        <v>2.79</v>
      </c>
      <c r="HH15" s="9">
        <v>18.77</v>
      </c>
      <c r="HI15" s="9">
        <v>9.81</v>
      </c>
      <c r="HJ15" s="9">
        <v>8.9610000000000003</v>
      </c>
      <c r="HK15" s="9">
        <v>77.016999999999996</v>
      </c>
      <c r="HL15" s="9">
        <v>56.137999999999998</v>
      </c>
      <c r="HM15" s="9">
        <v>20.879000000000001</v>
      </c>
      <c r="HN15" s="9">
        <v>34.356999999999999</v>
      </c>
      <c r="HO15" s="9">
        <v>23.536999999999999</v>
      </c>
      <c r="HP15" s="9">
        <v>10.82</v>
      </c>
      <c r="HQ15" s="9">
        <v>19.539000000000001</v>
      </c>
      <c r="HR15" s="9">
        <v>14.238</v>
      </c>
      <c r="HS15" s="9">
        <v>5.3010000000000002</v>
      </c>
      <c r="HT15" s="9">
        <v>13.186999999999999</v>
      </c>
      <c r="HU15" s="9">
        <v>10.323</v>
      </c>
      <c r="HV15" s="9">
        <v>2.8639999999999999</v>
      </c>
      <c r="HW15" s="9">
        <v>8.3580000000000005</v>
      </c>
      <c r="HX15" s="9">
        <v>6.4640000000000004</v>
      </c>
      <c r="HY15" s="9">
        <v>1.895</v>
      </c>
      <c r="HZ15" s="9">
        <v>1.577</v>
      </c>
      <c r="IA15" s="9">
        <v>1.577</v>
      </c>
      <c r="IB15" s="9">
        <v>0</v>
      </c>
      <c r="IC15" s="9">
        <v>11.348000000000001</v>
      </c>
      <c r="ID15" s="9">
        <v>6.8419999999999996</v>
      </c>
      <c r="IE15" s="9">
        <v>4.5060000000000002</v>
      </c>
      <c r="IF15" s="9">
        <v>8.2829999999999995</v>
      </c>
      <c r="IG15" s="9">
        <v>5.1120000000000001</v>
      </c>
      <c r="IH15" s="9">
        <v>3.1709999999999998</v>
      </c>
      <c r="II15" s="9">
        <v>4.1529999999999996</v>
      </c>
      <c r="IJ15" s="9">
        <v>1.7110000000000001</v>
      </c>
      <c r="IK15" s="9">
        <v>2.4420000000000002</v>
      </c>
      <c r="IL15" s="9">
        <v>2.3769999999999998</v>
      </c>
      <c r="IM15" s="9">
        <v>2.3769999999999998</v>
      </c>
      <c r="IN15" s="9">
        <v>0</v>
      </c>
      <c r="IO15" s="9">
        <v>1.7529999999999999</v>
      </c>
      <c r="IP15" s="9">
        <v>1.024</v>
      </c>
      <c r="IQ15" s="9">
        <v>0.72899999999999998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33.576999999999998</v>
      </c>
      <c r="AN16" s="9">
        <v>9.5120000000000005</v>
      </c>
      <c r="AO16" s="9">
        <v>24.065999999999999</v>
      </c>
      <c r="AP16" s="9">
        <v>13.529</v>
      </c>
      <c r="AQ16" s="9">
        <v>5.1369999999999996</v>
      </c>
      <c r="AR16" s="9">
        <v>8.3930000000000007</v>
      </c>
      <c r="AS16" s="9">
        <v>3.5150000000000001</v>
      </c>
      <c r="AT16" s="9">
        <v>0.36299999999999999</v>
      </c>
      <c r="AU16" s="9">
        <v>3.1520000000000001</v>
      </c>
      <c r="AV16" s="9">
        <v>4.1100000000000003</v>
      </c>
      <c r="AW16" s="9">
        <v>1.06</v>
      </c>
      <c r="AX16" s="9">
        <v>3.05</v>
      </c>
      <c r="AY16" s="9">
        <v>5.9039999999999999</v>
      </c>
      <c r="AZ16" s="9">
        <v>3.7130000000000001</v>
      </c>
      <c r="BA16" s="9">
        <v>2.19</v>
      </c>
      <c r="BB16" s="9">
        <v>20.047999999999998</v>
      </c>
      <c r="BC16" s="9">
        <v>4.375</v>
      </c>
      <c r="BD16" s="9">
        <v>15.673</v>
      </c>
      <c r="BE16" s="9">
        <v>11.564</v>
      </c>
      <c r="BF16" s="9">
        <v>1.57</v>
      </c>
      <c r="BG16" s="9">
        <v>9.9939999999999998</v>
      </c>
      <c r="BH16" s="9">
        <v>7.851</v>
      </c>
      <c r="BI16" s="9">
        <v>2.1709999999999998</v>
      </c>
      <c r="BJ16" s="9">
        <v>5.68</v>
      </c>
      <c r="BK16" s="9">
        <v>0.63400000000000001</v>
      </c>
      <c r="BL16" s="9">
        <v>0.63400000000000001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1.37</v>
      </c>
      <c r="BU16" s="9">
        <v>0.35799999999999998</v>
      </c>
      <c r="BV16" s="9">
        <v>1.012</v>
      </c>
      <c r="BW16" s="9">
        <v>0.67900000000000005</v>
      </c>
      <c r="BX16" s="9">
        <v>8.2000000000000003E-2</v>
      </c>
      <c r="BY16" s="9">
        <v>0.59699999999999998</v>
      </c>
      <c r="BZ16" s="9">
        <v>0</v>
      </c>
      <c r="CA16" s="9">
        <v>0</v>
      </c>
      <c r="CB16" s="9">
        <v>0</v>
      </c>
      <c r="CC16" s="9">
        <v>0.59699999999999998</v>
      </c>
      <c r="CD16" s="9">
        <v>0</v>
      </c>
      <c r="CE16" s="9">
        <v>0.59699999999999998</v>
      </c>
      <c r="CF16" s="9">
        <v>8.2000000000000003E-2</v>
      </c>
      <c r="CG16" s="9">
        <v>8.2000000000000003E-2</v>
      </c>
      <c r="CH16" s="9">
        <v>0</v>
      </c>
      <c r="CI16" s="9">
        <v>0.69099999999999995</v>
      </c>
      <c r="CJ16" s="9">
        <v>0.27500000000000002</v>
      </c>
      <c r="CK16" s="9">
        <v>0.41499999999999998</v>
      </c>
      <c r="CL16" s="9">
        <v>0</v>
      </c>
      <c r="CM16" s="9">
        <v>0</v>
      </c>
      <c r="CN16" s="9">
        <v>0</v>
      </c>
      <c r="CO16" s="9">
        <v>0.69099999999999995</v>
      </c>
      <c r="CP16" s="9">
        <v>0.27500000000000002</v>
      </c>
      <c r="CQ16" s="9">
        <v>0.41499999999999998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58.478000000000002</v>
      </c>
      <c r="DB16" s="9">
        <v>23.059000000000001</v>
      </c>
      <c r="DC16" s="9">
        <v>35.418999999999997</v>
      </c>
      <c r="DD16" s="9">
        <v>29.471</v>
      </c>
      <c r="DE16" s="9">
        <v>12.381</v>
      </c>
      <c r="DF16" s="9">
        <v>17.09</v>
      </c>
      <c r="DG16" s="9">
        <v>10.028</v>
      </c>
      <c r="DH16" s="9">
        <v>6.0910000000000002</v>
      </c>
      <c r="DI16" s="9">
        <v>3.9369999999999998</v>
      </c>
      <c r="DJ16" s="9">
        <v>6.2249999999999996</v>
      </c>
      <c r="DK16" s="9">
        <v>2.3490000000000002</v>
      </c>
      <c r="DL16" s="9">
        <v>3.875</v>
      </c>
      <c r="DM16" s="9">
        <v>13.218</v>
      </c>
      <c r="DN16" s="9">
        <v>3.9409999999999998</v>
      </c>
      <c r="DO16" s="9">
        <v>9.2769999999999992</v>
      </c>
      <c r="DP16" s="9">
        <v>29.007000000000001</v>
      </c>
      <c r="DQ16" s="9">
        <v>10.678000000000001</v>
      </c>
      <c r="DR16" s="9">
        <v>18.329999999999998</v>
      </c>
      <c r="DS16" s="9">
        <v>20.731000000000002</v>
      </c>
      <c r="DT16" s="9">
        <v>7.4329999999999998</v>
      </c>
      <c r="DU16" s="9">
        <v>13.298</v>
      </c>
      <c r="DV16" s="9">
        <v>7.7649999999999997</v>
      </c>
      <c r="DW16" s="9">
        <v>3.1539999999999999</v>
      </c>
      <c r="DX16" s="9">
        <v>4.6109999999999998</v>
      </c>
      <c r="DY16" s="9">
        <v>0.51200000000000001</v>
      </c>
      <c r="DZ16" s="9">
        <v>9.0999999999999998E-2</v>
      </c>
      <c r="EA16" s="9">
        <v>0.42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895.25900000000001</v>
      </c>
      <c r="EI16" s="9">
        <v>457.416</v>
      </c>
      <c r="EJ16" s="9">
        <v>437.84300000000002</v>
      </c>
      <c r="EK16" s="9">
        <v>310.13</v>
      </c>
      <c r="EL16" s="9">
        <v>168.51300000000001</v>
      </c>
      <c r="EM16" s="9">
        <v>141.61600000000001</v>
      </c>
      <c r="EN16" s="9">
        <v>80.796999999999997</v>
      </c>
      <c r="EO16" s="9">
        <v>45.755000000000003</v>
      </c>
      <c r="EP16" s="9">
        <v>35.042000000000002</v>
      </c>
      <c r="EQ16" s="9">
        <v>78.736000000000004</v>
      </c>
      <c r="ER16" s="9">
        <v>42.591999999999999</v>
      </c>
      <c r="ES16" s="9">
        <v>36.143999999999998</v>
      </c>
      <c r="ET16" s="9">
        <v>150.59700000000001</v>
      </c>
      <c r="EU16" s="9">
        <v>80.167000000000002</v>
      </c>
      <c r="EV16" s="9">
        <v>70.430999999999997</v>
      </c>
      <c r="EW16" s="9">
        <v>585.12900000000002</v>
      </c>
      <c r="EX16" s="9">
        <v>288.90300000000002</v>
      </c>
      <c r="EY16" s="9">
        <v>296.22699999999998</v>
      </c>
      <c r="EZ16" s="9">
        <v>274.399</v>
      </c>
      <c r="FA16" s="9">
        <v>138.24100000000001</v>
      </c>
      <c r="FB16" s="9">
        <v>136.15700000000001</v>
      </c>
      <c r="FC16" s="9">
        <v>136.20500000000001</v>
      </c>
      <c r="FD16" s="9">
        <v>60.27</v>
      </c>
      <c r="FE16" s="9">
        <v>75.935000000000002</v>
      </c>
      <c r="FF16" s="9">
        <v>115.548</v>
      </c>
      <c r="FG16" s="9">
        <v>55.933</v>
      </c>
      <c r="FH16" s="9">
        <v>59.615000000000002</v>
      </c>
      <c r="FI16" s="9">
        <v>55.97</v>
      </c>
      <c r="FJ16" s="9">
        <v>32.771000000000001</v>
      </c>
      <c r="FK16" s="9">
        <v>23.199000000000002</v>
      </c>
      <c r="FL16" s="9">
        <v>3.008</v>
      </c>
      <c r="FM16" s="9">
        <v>1.6879999999999999</v>
      </c>
      <c r="FN16" s="9">
        <v>1.32</v>
      </c>
      <c r="FO16" s="9">
        <v>241.077</v>
      </c>
      <c r="FP16" s="9">
        <v>139.15100000000001</v>
      </c>
      <c r="FQ16" s="9">
        <v>101.926</v>
      </c>
      <c r="FR16" s="9">
        <v>115.794</v>
      </c>
      <c r="FS16" s="9">
        <v>66.795000000000002</v>
      </c>
      <c r="FT16" s="9">
        <v>48.997999999999998</v>
      </c>
      <c r="FU16" s="9">
        <v>38.423000000000002</v>
      </c>
      <c r="FV16" s="9">
        <v>23.238</v>
      </c>
      <c r="FW16" s="9">
        <v>15.185</v>
      </c>
      <c r="FX16" s="9">
        <v>34.997999999999998</v>
      </c>
      <c r="FY16" s="9">
        <v>19.777000000000001</v>
      </c>
      <c r="FZ16" s="9">
        <v>15.221</v>
      </c>
      <c r="GA16" s="9">
        <v>42.372999999999998</v>
      </c>
      <c r="GB16" s="9">
        <v>23.78</v>
      </c>
      <c r="GC16" s="9">
        <v>18.591999999999999</v>
      </c>
      <c r="GD16" s="9">
        <v>125.283</v>
      </c>
      <c r="GE16" s="9">
        <v>72.355000000000004</v>
      </c>
      <c r="GF16" s="9">
        <v>52.927999999999997</v>
      </c>
      <c r="GG16" s="9">
        <v>67.117000000000004</v>
      </c>
      <c r="GH16" s="9">
        <v>39.603999999999999</v>
      </c>
      <c r="GI16" s="9">
        <v>27.513000000000002</v>
      </c>
      <c r="GJ16" s="9">
        <v>23.186</v>
      </c>
      <c r="GK16" s="9">
        <v>11.231999999999999</v>
      </c>
      <c r="GL16" s="9">
        <v>11.954000000000001</v>
      </c>
      <c r="GM16" s="9">
        <v>22.158000000000001</v>
      </c>
      <c r="GN16" s="9">
        <v>11.186999999999999</v>
      </c>
      <c r="GO16" s="9">
        <v>10.971</v>
      </c>
      <c r="GP16" s="9">
        <v>12.58</v>
      </c>
      <c r="GQ16" s="9">
        <v>10.090999999999999</v>
      </c>
      <c r="GR16" s="9">
        <v>2.4889999999999999</v>
      </c>
      <c r="GS16" s="9">
        <v>0.24199999999999999</v>
      </c>
      <c r="GT16" s="9">
        <v>0.24199999999999999</v>
      </c>
      <c r="GU16" s="9">
        <v>0</v>
      </c>
      <c r="GV16" s="9">
        <v>105.56100000000001</v>
      </c>
      <c r="GW16" s="9">
        <v>69.388000000000005</v>
      </c>
      <c r="GX16" s="9">
        <v>36.173000000000002</v>
      </c>
      <c r="GY16" s="9">
        <v>38.784999999999997</v>
      </c>
      <c r="GZ16" s="9">
        <v>27.832999999999998</v>
      </c>
      <c r="HA16" s="9">
        <v>10.952</v>
      </c>
      <c r="HB16" s="9">
        <v>9.3879999999999999</v>
      </c>
      <c r="HC16" s="9">
        <v>6.859</v>
      </c>
      <c r="HD16" s="9">
        <v>2.5289999999999999</v>
      </c>
      <c r="HE16" s="9">
        <v>9.4489999999999998</v>
      </c>
      <c r="HF16" s="9">
        <v>7.5979999999999999</v>
      </c>
      <c r="HG16" s="9">
        <v>1.85</v>
      </c>
      <c r="HH16" s="9">
        <v>19.948</v>
      </c>
      <c r="HI16" s="9">
        <v>13.375999999999999</v>
      </c>
      <c r="HJ16" s="9">
        <v>6.5720000000000001</v>
      </c>
      <c r="HK16" s="9">
        <v>66.777000000000001</v>
      </c>
      <c r="HL16" s="9">
        <v>41.555</v>
      </c>
      <c r="HM16" s="9">
        <v>25.222000000000001</v>
      </c>
      <c r="HN16" s="9">
        <v>30.027000000000001</v>
      </c>
      <c r="HO16" s="9">
        <v>19.262</v>
      </c>
      <c r="HP16" s="9">
        <v>10.765000000000001</v>
      </c>
      <c r="HQ16" s="9">
        <v>12.993</v>
      </c>
      <c r="HR16" s="9">
        <v>7.6660000000000004</v>
      </c>
      <c r="HS16" s="9">
        <v>5.327</v>
      </c>
      <c r="HT16" s="9">
        <v>14.993</v>
      </c>
      <c r="HU16" s="9">
        <v>7.7889999999999997</v>
      </c>
      <c r="HV16" s="9">
        <v>7.2039999999999997</v>
      </c>
      <c r="HW16" s="9">
        <v>8.5210000000000008</v>
      </c>
      <c r="HX16" s="9">
        <v>6.5960000000000001</v>
      </c>
      <c r="HY16" s="9">
        <v>1.925</v>
      </c>
      <c r="HZ16" s="9">
        <v>0.24199999999999999</v>
      </c>
      <c r="IA16" s="9">
        <v>0.24199999999999999</v>
      </c>
      <c r="IB16" s="9">
        <v>0</v>
      </c>
      <c r="IC16" s="9">
        <v>11.987</v>
      </c>
      <c r="ID16" s="9">
        <v>9.36</v>
      </c>
      <c r="IE16" s="9">
        <v>2.6269999999999998</v>
      </c>
      <c r="IF16" s="9">
        <v>6.8630000000000004</v>
      </c>
      <c r="IG16" s="9">
        <v>4.819</v>
      </c>
      <c r="IH16" s="9">
        <v>2.044</v>
      </c>
      <c r="II16" s="9">
        <v>1.6679999999999999</v>
      </c>
      <c r="IJ16" s="9">
        <v>0.99399999999999999</v>
      </c>
      <c r="IK16" s="9">
        <v>0.67400000000000004</v>
      </c>
      <c r="IL16" s="9">
        <v>2.4129999999999998</v>
      </c>
      <c r="IM16" s="9">
        <v>1.0429999999999999</v>
      </c>
      <c r="IN16" s="9">
        <v>1.37</v>
      </c>
      <c r="IO16" s="9">
        <v>2.7829999999999999</v>
      </c>
      <c r="IP16" s="9">
        <v>2.7829999999999999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16.099</v>
      </c>
      <c r="AN17" s="9">
        <v>6.0389999999999997</v>
      </c>
      <c r="AO17" s="9">
        <v>10.06</v>
      </c>
      <c r="AP17" s="9">
        <v>6.66</v>
      </c>
      <c r="AQ17" s="9">
        <v>3.7229999999999999</v>
      </c>
      <c r="AR17" s="9">
        <v>2.9369999999999998</v>
      </c>
      <c r="AS17" s="9">
        <v>0.42499999999999999</v>
      </c>
      <c r="AT17" s="9">
        <v>0</v>
      </c>
      <c r="AU17" s="9">
        <v>0.42499999999999999</v>
      </c>
      <c r="AV17" s="9">
        <v>2.5870000000000002</v>
      </c>
      <c r="AW17" s="9">
        <v>0.97499999999999998</v>
      </c>
      <c r="AX17" s="9">
        <v>1.6120000000000001</v>
      </c>
      <c r="AY17" s="9">
        <v>3.6480000000000001</v>
      </c>
      <c r="AZ17" s="9">
        <v>2.7480000000000002</v>
      </c>
      <c r="BA17" s="9">
        <v>0.9</v>
      </c>
      <c r="BB17" s="9">
        <v>9.4390000000000001</v>
      </c>
      <c r="BC17" s="9">
        <v>2.3159999999999998</v>
      </c>
      <c r="BD17" s="9">
        <v>7.1230000000000002</v>
      </c>
      <c r="BE17" s="9">
        <v>5.8810000000000002</v>
      </c>
      <c r="BF17" s="9">
        <v>1.7410000000000001</v>
      </c>
      <c r="BG17" s="9">
        <v>4.1399999999999997</v>
      </c>
      <c r="BH17" s="9">
        <v>3.4239999999999999</v>
      </c>
      <c r="BI17" s="9">
        <v>0.57499999999999996</v>
      </c>
      <c r="BJ17" s="9">
        <v>2.8490000000000002</v>
      </c>
      <c r="BK17" s="9">
        <v>0.13400000000000001</v>
      </c>
      <c r="BL17" s="9">
        <v>0</v>
      </c>
      <c r="BM17" s="9">
        <v>0.13400000000000001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0.33800000000000002</v>
      </c>
      <c r="BU17" s="9">
        <v>0</v>
      </c>
      <c r="BV17" s="9">
        <v>0.33800000000000002</v>
      </c>
      <c r="BW17" s="9">
        <v>0.33800000000000002</v>
      </c>
      <c r="BX17" s="9">
        <v>0</v>
      </c>
      <c r="BY17" s="9">
        <v>0.33800000000000002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0.33800000000000002</v>
      </c>
      <c r="CG17" s="9">
        <v>0</v>
      </c>
      <c r="CH17" s="9">
        <v>0.33800000000000002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52.426000000000002</v>
      </c>
      <c r="DB17" s="9">
        <v>21.388999999999999</v>
      </c>
      <c r="DC17" s="9">
        <v>31.036999999999999</v>
      </c>
      <c r="DD17" s="9">
        <v>29.238</v>
      </c>
      <c r="DE17" s="9">
        <v>14.779</v>
      </c>
      <c r="DF17" s="9">
        <v>14.459</v>
      </c>
      <c r="DG17" s="9">
        <v>12.36</v>
      </c>
      <c r="DH17" s="9">
        <v>4.2210000000000001</v>
      </c>
      <c r="DI17" s="9">
        <v>8.1379999999999999</v>
      </c>
      <c r="DJ17" s="9">
        <v>6.2610000000000001</v>
      </c>
      <c r="DK17" s="9">
        <v>2.54</v>
      </c>
      <c r="DL17" s="9">
        <v>3.7210000000000001</v>
      </c>
      <c r="DM17" s="9">
        <v>10.618</v>
      </c>
      <c r="DN17" s="9">
        <v>8.0180000000000007</v>
      </c>
      <c r="DO17" s="9">
        <v>2.5990000000000002</v>
      </c>
      <c r="DP17" s="9">
        <v>23.187999999999999</v>
      </c>
      <c r="DQ17" s="9">
        <v>6.609</v>
      </c>
      <c r="DR17" s="9">
        <v>16.577999999999999</v>
      </c>
      <c r="DS17" s="9">
        <v>16.187000000000001</v>
      </c>
      <c r="DT17" s="9">
        <v>4.6120000000000001</v>
      </c>
      <c r="DU17" s="9">
        <v>11.574999999999999</v>
      </c>
      <c r="DV17" s="9">
        <v>5.0679999999999996</v>
      </c>
      <c r="DW17" s="9">
        <v>1.45</v>
      </c>
      <c r="DX17" s="9">
        <v>3.6179999999999999</v>
      </c>
      <c r="DY17" s="9">
        <v>1.9319999999999999</v>
      </c>
      <c r="DZ17" s="9">
        <v>0.54700000000000004</v>
      </c>
      <c r="EA17" s="9">
        <v>1.385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814.05</v>
      </c>
      <c r="EI17" s="9">
        <v>387.42700000000002</v>
      </c>
      <c r="EJ17" s="9">
        <v>426.62299999999999</v>
      </c>
      <c r="EK17" s="9">
        <v>265.08699999999999</v>
      </c>
      <c r="EL17" s="9">
        <v>132.09299999999999</v>
      </c>
      <c r="EM17" s="9">
        <v>132.994</v>
      </c>
      <c r="EN17" s="9">
        <v>80.028000000000006</v>
      </c>
      <c r="EO17" s="9">
        <v>38.616999999999997</v>
      </c>
      <c r="EP17" s="9">
        <v>41.411000000000001</v>
      </c>
      <c r="EQ17" s="9">
        <v>82.195999999999998</v>
      </c>
      <c r="ER17" s="9">
        <v>43.295999999999999</v>
      </c>
      <c r="ES17" s="9">
        <v>38.899000000000001</v>
      </c>
      <c r="ET17" s="9">
        <v>102.864</v>
      </c>
      <c r="EU17" s="9">
        <v>50.18</v>
      </c>
      <c r="EV17" s="9">
        <v>52.683999999999997</v>
      </c>
      <c r="EW17" s="9">
        <v>548.96299999999997</v>
      </c>
      <c r="EX17" s="9">
        <v>255.334</v>
      </c>
      <c r="EY17" s="9">
        <v>293.62900000000002</v>
      </c>
      <c r="EZ17" s="9">
        <v>258.79199999999997</v>
      </c>
      <c r="FA17" s="9">
        <v>124.367</v>
      </c>
      <c r="FB17" s="9">
        <v>134.42599999999999</v>
      </c>
      <c r="FC17" s="9">
        <v>113.208</v>
      </c>
      <c r="FD17" s="9">
        <v>52.072000000000003</v>
      </c>
      <c r="FE17" s="9">
        <v>61.137</v>
      </c>
      <c r="FF17" s="9">
        <v>122.70699999999999</v>
      </c>
      <c r="FG17" s="9">
        <v>55.94</v>
      </c>
      <c r="FH17" s="9">
        <v>66.766999999999996</v>
      </c>
      <c r="FI17" s="9">
        <v>51.423000000000002</v>
      </c>
      <c r="FJ17" s="9">
        <v>20.748999999999999</v>
      </c>
      <c r="FK17" s="9">
        <v>30.673999999999999</v>
      </c>
      <c r="FL17" s="9">
        <v>2.8319999999999999</v>
      </c>
      <c r="FM17" s="9">
        <v>2.206</v>
      </c>
      <c r="FN17" s="9">
        <v>0.626</v>
      </c>
      <c r="FO17" s="9">
        <v>289.98700000000002</v>
      </c>
      <c r="FP17" s="9">
        <v>156.99</v>
      </c>
      <c r="FQ17" s="9">
        <v>132.99700000000001</v>
      </c>
      <c r="FR17" s="9">
        <v>119.18</v>
      </c>
      <c r="FS17" s="9">
        <v>61.466999999999999</v>
      </c>
      <c r="FT17" s="9">
        <v>57.713000000000001</v>
      </c>
      <c r="FU17" s="9">
        <v>43.085999999999999</v>
      </c>
      <c r="FV17" s="9">
        <v>21.895</v>
      </c>
      <c r="FW17" s="9">
        <v>21.19</v>
      </c>
      <c r="FX17" s="9">
        <v>38.289000000000001</v>
      </c>
      <c r="FY17" s="9">
        <v>21.628</v>
      </c>
      <c r="FZ17" s="9">
        <v>16.661999999999999</v>
      </c>
      <c r="GA17" s="9">
        <v>37.805</v>
      </c>
      <c r="GB17" s="9">
        <v>17.943999999999999</v>
      </c>
      <c r="GC17" s="9">
        <v>19.861000000000001</v>
      </c>
      <c r="GD17" s="9">
        <v>170.80600000000001</v>
      </c>
      <c r="GE17" s="9">
        <v>95.522000000000006</v>
      </c>
      <c r="GF17" s="9">
        <v>75.284000000000006</v>
      </c>
      <c r="GG17" s="9">
        <v>88.546000000000006</v>
      </c>
      <c r="GH17" s="9">
        <v>50.197000000000003</v>
      </c>
      <c r="GI17" s="9">
        <v>38.348999999999997</v>
      </c>
      <c r="GJ17" s="9">
        <v>30.468</v>
      </c>
      <c r="GK17" s="9">
        <v>16.423999999999999</v>
      </c>
      <c r="GL17" s="9">
        <v>14.044</v>
      </c>
      <c r="GM17" s="9">
        <v>35.104999999999997</v>
      </c>
      <c r="GN17" s="9">
        <v>18.948</v>
      </c>
      <c r="GO17" s="9">
        <v>16.158000000000001</v>
      </c>
      <c r="GP17" s="9">
        <v>15.525</v>
      </c>
      <c r="GQ17" s="9">
        <v>8.9770000000000003</v>
      </c>
      <c r="GR17" s="9">
        <v>6.548</v>
      </c>
      <c r="GS17" s="9">
        <v>1.1619999999999999</v>
      </c>
      <c r="GT17" s="9">
        <v>0.97599999999999998</v>
      </c>
      <c r="GU17" s="9">
        <v>0.186</v>
      </c>
      <c r="GV17" s="9">
        <v>173.85</v>
      </c>
      <c r="GW17" s="9">
        <v>98.941000000000003</v>
      </c>
      <c r="GX17" s="9">
        <v>74.909000000000006</v>
      </c>
      <c r="GY17" s="9">
        <v>53.567</v>
      </c>
      <c r="GZ17" s="9">
        <v>26.748999999999999</v>
      </c>
      <c r="HA17" s="9">
        <v>26.817</v>
      </c>
      <c r="HB17" s="9">
        <v>15.866</v>
      </c>
      <c r="HC17" s="9">
        <v>7.7709999999999999</v>
      </c>
      <c r="HD17" s="9">
        <v>8.0960000000000001</v>
      </c>
      <c r="HE17" s="9">
        <v>16.690000000000001</v>
      </c>
      <c r="HF17" s="9">
        <v>8.4049999999999994</v>
      </c>
      <c r="HG17" s="9">
        <v>8.2850000000000001</v>
      </c>
      <c r="HH17" s="9">
        <v>21.01</v>
      </c>
      <c r="HI17" s="9">
        <v>10.574</v>
      </c>
      <c r="HJ17" s="9">
        <v>10.436</v>
      </c>
      <c r="HK17" s="9">
        <v>120.283</v>
      </c>
      <c r="HL17" s="9">
        <v>72.191000000000003</v>
      </c>
      <c r="HM17" s="9">
        <v>48.091999999999999</v>
      </c>
      <c r="HN17" s="9">
        <v>58.198</v>
      </c>
      <c r="HO17" s="9">
        <v>37.252000000000002</v>
      </c>
      <c r="HP17" s="9">
        <v>20.946000000000002</v>
      </c>
      <c r="HQ17" s="9">
        <v>19.702999999999999</v>
      </c>
      <c r="HR17" s="9">
        <v>11.019</v>
      </c>
      <c r="HS17" s="9">
        <v>8.6839999999999993</v>
      </c>
      <c r="HT17" s="9">
        <v>28.68</v>
      </c>
      <c r="HU17" s="9">
        <v>15.741</v>
      </c>
      <c r="HV17" s="9">
        <v>12.939</v>
      </c>
      <c r="HW17" s="9">
        <v>12.54</v>
      </c>
      <c r="HX17" s="9">
        <v>7.2039999999999997</v>
      </c>
      <c r="HY17" s="9">
        <v>5.3360000000000003</v>
      </c>
      <c r="HZ17" s="9">
        <v>1.1619999999999999</v>
      </c>
      <c r="IA17" s="9">
        <v>0.97599999999999998</v>
      </c>
      <c r="IB17" s="9">
        <v>0.186</v>
      </c>
      <c r="IC17" s="9">
        <v>6.4249999999999998</v>
      </c>
      <c r="ID17" s="9">
        <v>4.0039999999999996</v>
      </c>
      <c r="IE17" s="9">
        <v>2.4209999999999998</v>
      </c>
      <c r="IF17" s="9">
        <v>4.1210000000000004</v>
      </c>
      <c r="IG17" s="9">
        <v>2.746</v>
      </c>
      <c r="IH17" s="9">
        <v>1.375</v>
      </c>
      <c r="II17" s="9">
        <v>1.0109999999999999</v>
      </c>
      <c r="IJ17" s="9">
        <v>1.0109999999999999</v>
      </c>
      <c r="IK17" s="9">
        <v>0</v>
      </c>
      <c r="IL17" s="9">
        <v>2.016</v>
      </c>
      <c r="IM17" s="9">
        <v>1.4239999999999999</v>
      </c>
      <c r="IN17" s="9">
        <v>0.59199999999999997</v>
      </c>
      <c r="IO17" s="9">
        <v>1.095</v>
      </c>
      <c r="IP17" s="9">
        <v>0.311</v>
      </c>
      <c r="IQ17" s="9">
        <v>0.78300000000000003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0</v>
      </c>
      <c r="F18" s="9">
        <v>0.67800000000000005</v>
      </c>
      <c r="G18" s="9">
        <v>0</v>
      </c>
      <c r="H18" s="9">
        <v>0.67800000000000005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0.67800000000000005</v>
      </c>
      <c r="V18" s="9">
        <v>0</v>
      </c>
      <c r="W18" s="9">
        <v>0.67800000000000005</v>
      </c>
      <c r="X18" s="9">
        <v>0</v>
      </c>
      <c r="Y18" s="9">
        <v>0</v>
      </c>
      <c r="Z18" s="9">
        <v>0</v>
      </c>
      <c r="AA18" s="9">
        <v>0.67800000000000005</v>
      </c>
      <c r="AB18" s="9">
        <v>0</v>
      </c>
      <c r="AC18" s="9">
        <v>0.67800000000000005</v>
      </c>
      <c r="AD18" s="9">
        <v>0</v>
      </c>
      <c r="AE18" s="9">
        <v>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0</v>
      </c>
      <c r="AL18" s="9">
        <v>0</v>
      </c>
      <c r="AM18" s="9">
        <v>19.588999999999999</v>
      </c>
      <c r="AN18" s="9">
        <v>4.7329999999999997</v>
      </c>
      <c r="AO18" s="9">
        <v>14.856999999999999</v>
      </c>
      <c r="AP18" s="9">
        <v>12.582000000000001</v>
      </c>
      <c r="AQ18" s="9">
        <v>2.976</v>
      </c>
      <c r="AR18" s="9">
        <v>9.6059999999999999</v>
      </c>
      <c r="AS18" s="9">
        <v>2.5739999999999998</v>
      </c>
      <c r="AT18" s="9">
        <v>0</v>
      </c>
      <c r="AU18" s="9">
        <v>2.5739999999999998</v>
      </c>
      <c r="AV18" s="9">
        <v>3.4060000000000001</v>
      </c>
      <c r="AW18" s="9">
        <v>1.0880000000000001</v>
      </c>
      <c r="AX18" s="9">
        <v>2.3180000000000001</v>
      </c>
      <c r="AY18" s="9">
        <v>6.6020000000000003</v>
      </c>
      <c r="AZ18" s="9">
        <v>1.8879999999999999</v>
      </c>
      <c r="BA18" s="9">
        <v>4.7149999999999999</v>
      </c>
      <c r="BB18" s="9">
        <v>7.0069999999999997</v>
      </c>
      <c r="BC18" s="9">
        <v>1.7569999999999999</v>
      </c>
      <c r="BD18" s="9">
        <v>5.25</v>
      </c>
      <c r="BE18" s="9">
        <v>5.0209999999999999</v>
      </c>
      <c r="BF18" s="9">
        <v>1.7569999999999999</v>
      </c>
      <c r="BG18" s="9">
        <v>3.2650000000000001</v>
      </c>
      <c r="BH18" s="9">
        <v>1.9850000000000001</v>
      </c>
      <c r="BI18" s="9">
        <v>0</v>
      </c>
      <c r="BJ18" s="9">
        <v>1.9850000000000001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2.5129999999999999</v>
      </c>
      <c r="BU18" s="9">
        <v>2.5129999999999999</v>
      </c>
      <c r="BV18" s="9">
        <v>0</v>
      </c>
      <c r="BW18" s="9">
        <v>1.8520000000000001</v>
      </c>
      <c r="BX18" s="9">
        <v>1.8520000000000001</v>
      </c>
      <c r="BY18" s="9">
        <v>0</v>
      </c>
      <c r="BZ18" s="9">
        <v>0.44800000000000001</v>
      </c>
      <c r="CA18" s="9">
        <v>0.44800000000000001</v>
      </c>
      <c r="CB18" s="9">
        <v>0</v>
      </c>
      <c r="CC18" s="9">
        <v>0.42099999999999999</v>
      </c>
      <c r="CD18" s="9">
        <v>0.42099999999999999</v>
      </c>
      <c r="CE18" s="9">
        <v>0</v>
      </c>
      <c r="CF18" s="9">
        <v>0.98299999999999998</v>
      </c>
      <c r="CG18" s="9">
        <v>0.98299999999999998</v>
      </c>
      <c r="CH18" s="9">
        <v>0</v>
      </c>
      <c r="CI18" s="9">
        <v>0.66100000000000003</v>
      </c>
      <c r="CJ18" s="9">
        <v>0.66100000000000003</v>
      </c>
      <c r="CK18" s="9">
        <v>0</v>
      </c>
      <c r="CL18" s="9">
        <v>0</v>
      </c>
      <c r="CM18" s="9">
        <v>0</v>
      </c>
      <c r="CN18" s="9">
        <v>0</v>
      </c>
      <c r="CO18" s="9">
        <v>0.66100000000000003</v>
      </c>
      <c r="CP18" s="9">
        <v>0.66100000000000003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80.126000000000005</v>
      </c>
      <c r="DB18" s="9">
        <v>41.069000000000003</v>
      </c>
      <c r="DC18" s="9">
        <v>39.055999999999997</v>
      </c>
      <c r="DD18" s="9">
        <v>43.146999999999998</v>
      </c>
      <c r="DE18" s="9">
        <v>26.867000000000001</v>
      </c>
      <c r="DF18" s="9">
        <v>16.28</v>
      </c>
      <c r="DG18" s="9">
        <v>17.146000000000001</v>
      </c>
      <c r="DH18" s="9">
        <v>11.098000000000001</v>
      </c>
      <c r="DI18" s="9">
        <v>6.048</v>
      </c>
      <c r="DJ18" s="9">
        <v>8.4689999999999994</v>
      </c>
      <c r="DK18" s="9">
        <v>4.6059999999999999</v>
      </c>
      <c r="DL18" s="9">
        <v>3.863</v>
      </c>
      <c r="DM18" s="9">
        <v>17.532</v>
      </c>
      <c r="DN18" s="9">
        <v>11.164</v>
      </c>
      <c r="DO18" s="9">
        <v>6.3689999999999998</v>
      </c>
      <c r="DP18" s="9">
        <v>36.978999999999999</v>
      </c>
      <c r="DQ18" s="9">
        <v>14.202</v>
      </c>
      <c r="DR18" s="9">
        <v>22.777000000000001</v>
      </c>
      <c r="DS18" s="9">
        <v>24.88</v>
      </c>
      <c r="DT18" s="9">
        <v>9.141</v>
      </c>
      <c r="DU18" s="9">
        <v>15.739000000000001</v>
      </c>
      <c r="DV18" s="9">
        <v>9.8339999999999996</v>
      </c>
      <c r="DW18" s="9">
        <v>4.6989999999999998</v>
      </c>
      <c r="DX18" s="9">
        <v>5.1349999999999998</v>
      </c>
      <c r="DY18" s="9">
        <v>2.2639999999999998</v>
      </c>
      <c r="DZ18" s="9">
        <v>0.36199999999999999</v>
      </c>
      <c r="EA18" s="9">
        <v>1.9019999999999999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957.21699999999998</v>
      </c>
      <c r="EI18" s="9">
        <v>462.13600000000002</v>
      </c>
      <c r="EJ18" s="9">
        <v>495.08100000000002</v>
      </c>
      <c r="EK18" s="9">
        <v>304.173</v>
      </c>
      <c r="EL18" s="9">
        <v>148.125</v>
      </c>
      <c r="EM18" s="9">
        <v>156.048</v>
      </c>
      <c r="EN18" s="9">
        <v>94.742000000000004</v>
      </c>
      <c r="EO18" s="9">
        <v>49.148000000000003</v>
      </c>
      <c r="EP18" s="9">
        <v>45.594999999999999</v>
      </c>
      <c r="EQ18" s="9">
        <v>82.813999999999993</v>
      </c>
      <c r="ER18" s="9">
        <v>36.417999999999999</v>
      </c>
      <c r="ES18" s="9">
        <v>46.395000000000003</v>
      </c>
      <c r="ET18" s="9">
        <v>126.617</v>
      </c>
      <c r="EU18" s="9">
        <v>62.558999999999997</v>
      </c>
      <c r="EV18" s="9">
        <v>64.058000000000007</v>
      </c>
      <c r="EW18" s="9">
        <v>653.04399999999998</v>
      </c>
      <c r="EX18" s="9">
        <v>314.01100000000002</v>
      </c>
      <c r="EY18" s="9">
        <v>339.03300000000002</v>
      </c>
      <c r="EZ18" s="9">
        <v>305.67700000000002</v>
      </c>
      <c r="FA18" s="9">
        <v>150.12200000000001</v>
      </c>
      <c r="FB18" s="9">
        <v>155.55500000000001</v>
      </c>
      <c r="FC18" s="9">
        <v>153.93100000000001</v>
      </c>
      <c r="FD18" s="9">
        <v>74.966999999999999</v>
      </c>
      <c r="FE18" s="9">
        <v>78.963999999999999</v>
      </c>
      <c r="FF18" s="9">
        <v>132.72900000000001</v>
      </c>
      <c r="FG18" s="9">
        <v>59.213000000000001</v>
      </c>
      <c r="FH18" s="9">
        <v>73.516000000000005</v>
      </c>
      <c r="FI18" s="9">
        <v>58.103999999999999</v>
      </c>
      <c r="FJ18" s="9">
        <v>27.573</v>
      </c>
      <c r="FK18" s="9">
        <v>30.530999999999999</v>
      </c>
      <c r="FL18" s="9">
        <v>2.6030000000000002</v>
      </c>
      <c r="FM18" s="9">
        <v>2.1360000000000001</v>
      </c>
      <c r="FN18" s="9">
        <v>0.46700000000000003</v>
      </c>
      <c r="FO18" s="9">
        <v>196.98500000000001</v>
      </c>
      <c r="FP18" s="9">
        <v>105.449</v>
      </c>
      <c r="FQ18" s="9">
        <v>91.536000000000001</v>
      </c>
      <c r="FR18" s="9">
        <v>94.245000000000005</v>
      </c>
      <c r="FS18" s="9">
        <v>46.213999999999999</v>
      </c>
      <c r="FT18" s="9">
        <v>48.030999999999999</v>
      </c>
      <c r="FU18" s="9">
        <v>39.229999999999997</v>
      </c>
      <c r="FV18" s="9">
        <v>19.847000000000001</v>
      </c>
      <c r="FW18" s="9">
        <v>19.382999999999999</v>
      </c>
      <c r="FX18" s="9">
        <v>27.202000000000002</v>
      </c>
      <c r="FY18" s="9">
        <v>11.805999999999999</v>
      </c>
      <c r="FZ18" s="9">
        <v>15.396000000000001</v>
      </c>
      <c r="GA18" s="9">
        <v>27.812999999999999</v>
      </c>
      <c r="GB18" s="9">
        <v>14.561</v>
      </c>
      <c r="GC18" s="9">
        <v>13.252000000000001</v>
      </c>
      <c r="GD18" s="9">
        <v>102.74</v>
      </c>
      <c r="GE18" s="9">
        <v>59.234999999999999</v>
      </c>
      <c r="GF18" s="9">
        <v>43.505000000000003</v>
      </c>
      <c r="GG18" s="9">
        <v>50.65</v>
      </c>
      <c r="GH18" s="9">
        <v>26.594000000000001</v>
      </c>
      <c r="GI18" s="9">
        <v>24.056000000000001</v>
      </c>
      <c r="GJ18" s="9">
        <v>21.495000000000001</v>
      </c>
      <c r="GK18" s="9">
        <v>11.670999999999999</v>
      </c>
      <c r="GL18" s="9">
        <v>9.8239999999999998</v>
      </c>
      <c r="GM18" s="9">
        <v>22.792000000000002</v>
      </c>
      <c r="GN18" s="9">
        <v>14.04</v>
      </c>
      <c r="GO18" s="9">
        <v>8.7520000000000007</v>
      </c>
      <c r="GP18" s="9">
        <v>7.2160000000000002</v>
      </c>
      <c r="GQ18" s="9">
        <v>6.343</v>
      </c>
      <c r="GR18" s="9">
        <v>0.873</v>
      </c>
      <c r="GS18" s="9">
        <v>0.58699999999999997</v>
      </c>
      <c r="GT18" s="9">
        <v>0.58699999999999997</v>
      </c>
      <c r="GU18" s="9">
        <v>0</v>
      </c>
      <c r="GV18" s="9">
        <v>75.787999999999997</v>
      </c>
      <c r="GW18" s="9">
        <v>39.878</v>
      </c>
      <c r="GX18" s="9">
        <v>35.909999999999997</v>
      </c>
      <c r="GY18" s="9">
        <v>29.85</v>
      </c>
      <c r="GZ18" s="9">
        <v>13.558</v>
      </c>
      <c r="HA18" s="9">
        <v>16.292000000000002</v>
      </c>
      <c r="HB18" s="9">
        <v>12.249000000000001</v>
      </c>
      <c r="HC18" s="9">
        <v>5.524</v>
      </c>
      <c r="HD18" s="9">
        <v>6.7249999999999996</v>
      </c>
      <c r="HE18" s="9">
        <v>8.6530000000000005</v>
      </c>
      <c r="HF18" s="9">
        <v>4.6130000000000004</v>
      </c>
      <c r="HG18" s="9">
        <v>4.04</v>
      </c>
      <c r="HH18" s="9">
        <v>8.9480000000000004</v>
      </c>
      <c r="HI18" s="9">
        <v>3.4209999999999998</v>
      </c>
      <c r="HJ18" s="9">
        <v>5.5270000000000001</v>
      </c>
      <c r="HK18" s="9">
        <v>45.938000000000002</v>
      </c>
      <c r="HL18" s="9">
        <v>26.318999999999999</v>
      </c>
      <c r="HM18" s="9">
        <v>19.619</v>
      </c>
      <c r="HN18" s="9">
        <v>22.227</v>
      </c>
      <c r="HO18" s="9">
        <v>12.343999999999999</v>
      </c>
      <c r="HP18" s="9">
        <v>9.8829999999999991</v>
      </c>
      <c r="HQ18" s="9">
        <v>8.0329999999999995</v>
      </c>
      <c r="HR18" s="9">
        <v>3.0649999999999999</v>
      </c>
      <c r="HS18" s="9">
        <v>4.968</v>
      </c>
      <c r="HT18" s="9">
        <v>11.004</v>
      </c>
      <c r="HU18" s="9">
        <v>6.2359999999999998</v>
      </c>
      <c r="HV18" s="9">
        <v>4.7679999999999998</v>
      </c>
      <c r="HW18" s="9">
        <v>4.6740000000000004</v>
      </c>
      <c r="HX18" s="9">
        <v>4.6740000000000004</v>
      </c>
      <c r="HY18" s="9">
        <v>0</v>
      </c>
      <c r="HZ18" s="9">
        <v>0</v>
      </c>
      <c r="IA18" s="9">
        <v>0</v>
      </c>
      <c r="IB18" s="9">
        <v>0</v>
      </c>
      <c r="IC18" s="9">
        <v>14.882999999999999</v>
      </c>
      <c r="ID18" s="9">
        <v>8.6039999999999992</v>
      </c>
      <c r="IE18" s="9">
        <v>6.2789999999999999</v>
      </c>
      <c r="IF18" s="9">
        <v>4.6500000000000004</v>
      </c>
      <c r="IG18" s="9">
        <v>1.2809999999999999</v>
      </c>
      <c r="IH18" s="9">
        <v>3.3690000000000002</v>
      </c>
      <c r="II18" s="9">
        <v>1.968</v>
      </c>
      <c r="IJ18" s="9">
        <v>0.63500000000000001</v>
      </c>
      <c r="IK18" s="9">
        <v>1.333</v>
      </c>
      <c r="IL18" s="9">
        <v>0.67100000000000004</v>
      </c>
      <c r="IM18" s="9">
        <v>0</v>
      </c>
      <c r="IN18" s="9">
        <v>0.67100000000000004</v>
      </c>
      <c r="IO18" s="9">
        <v>2.0110000000000001</v>
      </c>
      <c r="IP18" s="9">
        <v>0.64700000000000002</v>
      </c>
      <c r="IQ18" s="9">
        <v>1.365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21.768000000000001</v>
      </c>
      <c r="AN19" s="9">
        <v>7.02</v>
      </c>
      <c r="AO19" s="9">
        <v>14.747999999999999</v>
      </c>
      <c r="AP19" s="9">
        <v>10.999000000000001</v>
      </c>
      <c r="AQ19" s="9">
        <v>2.27</v>
      </c>
      <c r="AR19" s="9">
        <v>8.7289999999999992</v>
      </c>
      <c r="AS19" s="9">
        <v>0.71499999999999997</v>
      </c>
      <c r="AT19" s="9">
        <v>0.497</v>
      </c>
      <c r="AU19" s="9">
        <v>0.218</v>
      </c>
      <c r="AV19" s="9">
        <v>3.403</v>
      </c>
      <c r="AW19" s="9">
        <v>1.3140000000000001</v>
      </c>
      <c r="AX19" s="9">
        <v>2.089</v>
      </c>
      <c r="AY19" s="9">
        <v>6.88</v>
      </c>
      <c r="AZ19" s="9">
        <v>0.45900000000000002</v>
      </c>
      <c r="BA19" s="9">
        <v>6.4210000000000003</v>
      </c>
      <c r="BB19" s="9">
        <v>10.77</v>
      </c>
      <c r="BC19" s="9">
        <v>4.75</v>
      </c>
      <c r="BD19" s="9">
        <v>6.02</v>
      </c>
      <c r="BE19" s="9">
        <v>4.3129999999999997</v>
      </c>
      <c r="BF19" s="9">
        <v>1.107</v>
      </c>
      <c r="BG19" s="9">
        <v>3.2069999999999999</v>
      </c>
      <c r="BH19" s="9">
        <v>4.5110000000000001</v>
      </c>
      <c r="BI19" s="9">
        <v>3.6440000000000001</v>
      </c>
      <c r="BJ19" s="9">
        <v>0.86699999999999999</v>
      </c>
      <c r="BK19" s="9">
        <v>1.946</v>
      </c>
      <c r="BL19" s="9">
        <v>0</v>
      </c>
      <c r="BM19" s="9">
        <v>1.946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4.7359999999999998</v>
      </c>
      <c r="BU19" s="9">
        <v>3.597</v>
      </c>
      <c r="BV19" s="9">
        <v>1.139</v>
      </c>
      <c r="BW19" s="9">
        <v>2.1219999999999999</v>
      </c>
      <c r="BX19" s="9">
        <v>1.982</v>
      </c>
      <c r="BY19" s="9">
        <v>0.13900000000000001</v>
      </c>
      <c r="BZ19" s="9">
        <v>0.33500000000000002</v>
      </c>
      <c r="CA19" s="9">
        <v>0.33500000000000002</v>
      </c>
      <c r="CB19" s="9">
        <v>0</v>
      </c>
      <c r="CC19" s="9">
        <v>0.45600000000000002</v>
      </c>
      <c r="CD19" s="9">
        <v>0.45600000000000002</v>
      </c>
      <c r="CE19" s="9">
        <v>0</v>
      </c>
      <c r="CF19" s="9">
        <v>1.331</v>
      </c>
      <c r="CG19" s="9">
        <v>1.1919999999999999</v>
      </c>
      <c r="CH19" s="9">
        <v>0.13900000000000001</v>
      </c>
      <c r="CI19" s="9">
        <v>2.6139999999999999</v>
      </c>
      <c r="CJ19" s="9">
        <v>1.6140000000000001</v>
      </c>
      <c r="CK19" s="9">
        <v>1</v>
      </c>
      <c r="CL19" s="9">
        <v>1.827</v>
      </c>
      <c r="CM19" s="9">
        <v>0.82699999999999996</v>
      </c>
      <c r="CN19" s="9">
        <v>1</v>
      </c>
      <c r="CO19" s="9">
        <v>0.78700000000000003</v>
      </c>
      <c r="CP19" s="9">
        <v>0.78700000000000003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84.117000000000004</v>
      </c>
      <c r="DB19" s="9">
        <v>45.637</v>
      </c>
      <c r="DC19" s="9">
        <v>38.479999999999997</v>
      </c>
      <c r="DD19" s="9">
        <v>45.601999999999997</v>
      </c>
      <c r="DE19" s="9">
        <v>26.8</v>
      </c>
      <c r="DF19" s="9">
        <v>18.802</v>
      </c>
      <c r="DG19" s="9">
        <v>15.628</v>
      </c>
      <c r="DH19" s="9">
        <v>11.209</v>
      </c>
      <c r="DI19" s="9">
        <v>4.4189999999999996</v>
      </c>
      <c r="DJ19" s="9">
        <v>11.238</v>
      </c>
      <c r="DK19" s="9">
        <v>5.4029999999999996</v>
      </c>
      <c r="DL19" s="9">
        <v>5.835</v>
      </c>
      <c r="DM19" s="9">
        <v>18.736000000000001</v>
      </c>
      <c r="DN19" s="9">
        <v>10.189</v>
      </c>
      <c r="DO19" s="9">
        <v>8.5470000000000006</v>
      </c>
      <c r="DP19" s="9">
        <v>38.515000000000001</v>
      </c>
      <c r="DQ19" s="9">
        <v>18.837</v>
      </c>
      <c r="DR19" s="9">
        <v>19.678000000000001</v>
      </c>
      <c r="DS19" s="9">
        <v>28.931000000000001</v>
      </c>
      <c r="DT19" s="9">
        <v>11.787000000000001</v>
      </c>
      <c r="DU19" s="9">
        <v>17.143999999999998</v>
      </c>
      <c r="DV19" s="9">
        <v>6.5609999999999999</v>
      </c>
      <c r="DW19" s="9">
        <v>4.0259999999999998</v>
      </c>
      <c r="DX19" s="9">
        <v>2.5350000000000001</v>
      </c>
      <c r="DY19" s="9">
        <v>3.0230000000000001</v>
      </c>
      <c r="DZ19" s="9">
        <v>3.0230000000000001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1053.384</v>
      </c>
      <c r="EI19" s="9">
        <v>516.50199999999995</v>
      </c>
      <c r="EJ19" s="9">
        <v>536.88199999999995</v>
      </c>
      <c r="EK19" s="9">
        <v>350.38900000000001</v>
      </c>
      <c r="EL19" s="9">
        <v>172.36699999999999</v>
      </c>
      <c r="EM19" s="9">
        <v>178.023</v>
      </c>
      <c r="EN19" s="9">
        <v>96.825000000000003</v>
      </c>
      <c r="EO19" s="9">
        <v>43.712000000000003</v>
      </c>
      <c r="EP19" s="9">
        <v>53.113</v>
      </c>
      <c r="EQ19" s="9">
        <v>96.853999999999999</v>
      </c>
      <c r="ER19" s="9">
        <v>46.107999999999997</v>
      </c>
      <c r="ES19" s="9">
        <v>50.744999999999997</v>
      </c>
      <c r="ET19" s="9">
        <v>156.71</v>
      </c>
      <c r="EU19" s="9">
        <v>82.546000000000006</v>
      </c>
      <c r="EV19" s="9">
        <v>74.164000000000001</v>
      </c>
      <c r="EW19" s="9">
        <v>702.995</v>
      </c>
      <c r="EX19" s="9">
        <v>344.13600000000002</v>
      </c>
      <c r="EY19" s="9">
        <v>358.85899999999998</v>
      </c>
      <c r="EZ19" s="9">
        <v>336.13</v>
      </c>
      <c r="FA19" s="9">
        <v>159.018</v>
      </c>
      <c r="FB19" s="9">
        <v>177.11199999999999</v>
      </c>
      <c r="FC19" s="9">
        <v>141.30699999999999</v>
      </c>
      <c r="FD19" s="9">
        <v>69.308999999999997</v>
      </c>
      <c r="FE19" s="9">
        <v>71.998000000000005</v>
      </c>
      <c r="FF19" s="9">
        <v>156.048</v>
      </c>
      <c r="FG19" s="9">
        <v>78.855000000000004</v>
      </c>
      <c r="FH19" s="9">
        <v>77.194000000000003</v>
      </c>
      <c r="FI19" s="9">
        <v>68.263999999999996</v>
      </c>
      <c r="FJ19" s="9">
        <v>36.954000000000001</v>
      </c>
      <c r="FK19" s="9">
        <v>31.31</v>
      </c>
      <c r="FL19" s="9">
        <v>1.2450000000000001</v>
      </c>
      <c r="FM19" s="9">
        <v>0</v>
      </c>
      <c r="FN19" s="9">
        <v>1.2450000000000001</v>
      </c>
      <c r="FO19" s="9">
        <v>171.85499999999999</v>
      </c>
      <c r="FP19" s="9">
        <v>90.728999999999999</v>
      </c>
      <c r="FQ19" s="9">
        <v>81.126999999999995</v>
      </c>
      <c r="FR19" s="9">
        <v>91.99</v>
      </c>
      <c r="FS19" s="9">
        <v>42.244999999999997</v>
      </c>
      <c r="FT19" s="9">
        <v>49.744999999999997</v>
      </c>
      <c r="FU19" s="9">
        <v>30.684999999999999</v>
      </c>
      <c r="FV19" s="9">
        <v>11.712999999999999</v>
      </c>
      <c r="FW19" s="9">
        <v>18.972000000000001</v>
      </c>
      <c r="FX19" s="9">
        <v>28.785</v>
      </c>
      <c r="FY19" s="9">
        <v>11.505000000000001</v>
      </c>
      <c r="FZ19" s="9">
        <v>17.28</v>
      </c>
      <c r="GA19" s="9">
        <v>32.520000000000003</v>
      </c>
      <c r="GB19" s="9">
        <v>19.027000000000001</v>
      </c>
      <c r="GC19" s="9">
        <v>13.493</v>
      </c>
      <c r="GD19" s="9">
        <v>79.866</v>
      </c>
      <c r="GE19" s="9">
        <v>48.482999999999997</v>
      </c>
      <c r="GF19" s="9">
        <v>31.382000000000001</v>
      </c>
      <c r="GG19" s="9">
        <v>40.701000000000001</v>
      </c>
      <c r="GH19" s="9">
        <v>24.356999999999999</v>
      </c>
      <c r="GI19" s="9">
        <v>16.344000000000001</v>
      </c>
      <c r="GJ19" s="9">
        <v>17.789000000000001</v>
      </c>
      <c r="GK19" s="9">
        <v>10.321</v>
      </c>
      <c r="GL19" s="9">
        <v>7.4669999999999996</v>
      </c>
      <c r="GM19" s="9">
        <v>13.586</v>
      </c>
      <c r="GN19" s="9">
        <v>9.2550000000000008</v>
      </c>
      <c r="GO19" s="9">
        <v>4.3310000000000004</v>
      </c>
      <c r="GP19" s="9">
        <v>7.79</v>
      </c>
      <c r="GQ19" s="9">
        <v>4.55</v>
      </c>
      <c r="GR19" s="9">
        <v>3.24</v>
      </c>
      <c r="GS19" s="9">
        <v>0</v>
      </c>
      <c r="GT19" s="9">
        <v>0</v>
      </c>
      <c r="GU19" s="9">
        <v>0</v>
      </c>
      <c r="GV19" s="9">
        <v>62.96</v>
      </c>
      <c r="GW19" s="9">
        <v>38.159999999999997</v>
      </c>
      <c r="GX19" s="9">
        <v>24.8</v>
      </c>
      <c r="GY19" s="9">
        <v>24.936</v>
      </c>
      <c r="GZ19" s="9">
        <v>12.089</v>
      </c>
      <c r="HA19" s="9">
        <v>12.847</v>
      </c>
      <c r="HB19" s="9">
        <v>4.4690000000000003</v>
      </c>
      <c r="HC19" s="9">
        <v>1.851</v>
      </c>
      <c r="HD19" s="9">
        <v>2.6190000000000002</v>
      </c>
      <c r="HE19" s="9">
        <v>6.6319999999999997</v>
      </c>
      <c r="HF19" s="9">
        <v>4.0410000000000004</v>
      </c>
      <c r="HG19" s="9">
        <v>2.59</v>
      </c>
      <c r="HH19" s="9">
        <v>13.835000000000001</v>
      </c>
      <c r="HI19" s="9">
        <v>6.1970000000000001</v>
      </c>
      <c r="HJ19" s="9">
        <v>7.6379999999999999</v>
      </c>
      <c r="HK19" s="9">
        <v>38.024000000000001</v>
      </c>
      <c r="HL19" s="9">
        <v>26.07</v>
      </c>
      <c r="HM19" s="9">
        <v>11.952999999999999</v>
      </c>
      <c r="HN19" s="9">
        <v>18.315999999999999</v>
      </c>
      <c r="HO19" s="9">
        <v>13.61</v>
      </c>
      <c r="HP19" s="9">
        <v>4.7069999999999999</v>
      </c>
      <c r="HQ19" s="9">
        <v>10.122999999999999</v>
      </c>
      <c r="HR19" s="9">
        <v>5.9160000000000004</v>
      </c>
      <c r="HS19" s="9">
        <v>4.2069999999999999</v>
      </c>
      <c r="HT19" s="9">
        <v>6.7880000000000003</v>
      </c>
      <c r="HU19" s="9">
        <v>5.2160000000000002</v>
      </c>
      <c r="HV19" s="9">
        <v>1.573</v>
      </c>
      <c r="HW19" s="9">
        <v>2.7959999999999998</v>
      </c>
      <c r="HX19" s="9">
        <v>1.329</v>
      </c>
      <c r="HY19" s="9">
        <v>1.4670000000000001</v>
      </c>
      <c r="HZ19" s="9">
        <v>0</v>
      </c>
      <c r="IA19" s="9">
        <v>0</v>
      </c>
      <c r="IB19" s="9">
        <v>0</v>
      </c>
      <c r="IC19" s="9">
        <v>6.55</v>
      </c>
      <c r="ID19" s="9">
        <v>4.8109999999999999</v>
      </c>
      <c r="IE19" s="9">
        <v>1.7390000000000001</v>
      </c>
      <c r="IF19" s="9">
        <v>3.2610000000000001</v>
      </c>
      <c r="IG19" s="9">
        <v>1.5229999999999999</v>
      </c>
      <c r="IH19" s="9">
        <v>1.7390000000000001</v>
      </c>
      <c r="II19" s="9">
        <v>0.42</v>
      </c>
      <c r="IJ19" s="9">
        <v>0.42</v>
      </c>
      <c r="IK19" s="9">
        <v>0</v>
      </c>
      <c r="IL19" s="9">
        <v>1.9450000000000001</v>
      </c>
      <c r="IM19" s="9">
        <v>0.96799999999999997</v>
      </c>
      <c r="IN19" s="9">
        <v>0.97699999999999998</v>
      </c>
      <c r="IO19" s="9">
        <v>0.89600000000000002</v>
      </c>
      <c r="IP19" s="9">
        <v>0.13500000000000001</v>
      </c>
      <c r="IQ19" s="9">
        <v>0.76100000000000001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2.762</v>
      </c>
      <c r="C11" s="9">
        <v>1.6850000000000001</v>
      </c>
      <c r="D11" s="9">
        <v>1.077</v>
      </c>
      <c r="E11" s="9">
        <v>0.92600000000000005</v>
      </c>
      <c r="F11" s="9">
        <v>0.32900000000000001</v>
      </c>
      <c r="G11" s="9">
        <v>0.59699999999999998</v>
      </c>
      <c r="H11" s="9">
        <v>1.1399999999999999</v>
      </c>
      <c r="I11" s="9">
        <v>0.66</v>
      </c>
      <c r="J11" s="9">
        <v>0.48</v>
      </c>
      <c r="K11" s="9">
        <v>0.69599999999999995</v>
      </c>
      <c r="L11" s="9">
        <v>0.69599999999999995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97.488</v>
      </c>
      <c r="U11" s="9">
        <v>49.103000000000002</v>
      </c>
      <c r="V11" s="9">
        <v>48.384999999999998</v>
      </c>
      <c r="W11" s="9">
        <v>60.914000000000001</v>
      </c>
      <c r="X11" s="9">
        <v>32.752000000000002</v>
      </c>
      <c r="Y11" s="9">
        <v>28.161000000000001</v>
      </c>
      <c r="Z11" s="9">
        <v>26.870999999999999</v>
      </c>
      <c r="AA11" s="9">
        <v>14.5</v>
      </c>
      <c r="AB11" s="9">
        <v>12.372</v>
      </c>
      <c r="AC11" s="9">
        <v>16.809000000000001</v>
      </c>
      <c r="AD11" s="9">
        <v>9.7040000000000006</v>
      </c>
      <c r="AE11" s="9">
        <v>7.1050000000000004</v>
      </c>
      <c r="AF11" s="9">
        <v>17.233000000000001</v>
      </c>
      <c r="AG11" s="9">
        <v>8.5489999999999995</v>
      </c>
      <c r="AH11" s="9">
        <v>8.6839999999999993</v>
      </c>
      <c r="AI11" s="9">
        <v>36.575000000000003</v>
      </c>
      <c r="AJ11" s="9">
        <v>16.350999999999999</v>
      </c>
      <c r="AK11" s="9">
        <v>20.224</v>
      </c>
      <c r="AL11" s="9">
        <v>22.891999999999999</v>
      </c>
      <c r="AM11" s="9">
        <v>8.8170000000000002</v>
      </c>
      <c r="AN11" s="9">
        <v>14.074999999999999</v>
      </c>
      <c r="AO11" s="9">
        <v>7.9729999999999999</v>
      </c>
      <c r="AP11" s="9">
        <v>3.218</v>
      </c>
      <c r="AQ11" s="9">
        <v>4.7560000000000002</v>
      </c>
      <c r="AR11" s="9">
        <v>4.3840000000000003</v>
      </c>
      <c r="AS11" s="9">
        <v>3.0979999999999999</v>
      </c>
      <c r="AT11" s="9">
        <v>1.286</v>
      </c>
      <c r="AU11" s="9">
        <v>1.325</v>
      </c>
      <c r="AV11" s="9">
        <v>1.218</v>
      </c>
      <c r="AW11" s="9">
        <v>0.107</v>
      </c>
      <c r="AX11" s="9">
        <v>0</v>
      </c>
      <c r="AY11" s="9">
        <v>0</v>
      </c>
      <c r="AZ11" s="9">
        <v>0</v>
      </c>
      <c r="BA11" s="9">
        <v>30.591000000000001</v>
      </c>
      <c r="BB11" s="9">
        <v>17.718</v>
      </c>
      <c r="BC11" s="9">
        <v>12.872999999999999</v>
      </c>
      <c r="BD11" s="9">
        <v>12.701000000000001</v>
      </c>
      <c r="BE11" s="9">
        <v>8.6920000000000002</v>
      </c>
      <c r="BF11" s="9">
        <v>4.01</v>
      </c>
      <c r="BG11" s="9">
        <v>4.9480000000000004</v>
      </c>
      <c r="BH11" s="9">
        <v>3.55</v>
      </c>
      <c r="BI11" s="9">
        <v>1.3979999999999999</v>
      </c>
      <c r="BJ11" s="9">
        <v>2.1970000000000001</v>
      </c>
      <c r="BK11" s="9">
        <v>1.7609999999999999</v>
      </c>
      <c r="BL11" s="9">
        <v>0.436</v>
      </c>
      <c r="BM11" s="9">
        <v>5.556</v>
      </c>
      <c r="BN11" s="9">
        <v>3.38</v>
      </c>
      <c r="BO11" s="9">
        <v>2.1760000000000002</v>
      </c>
      <c r="BP11" s="9">
        <v>17.89</v>
      </c>
      <c r="BQ11" s="9">
        <v>9.0259999999999998</v>
      </c>
      <c r="BR11" s="9">
        <v>8.8640000000000008</v>
      </c>
      <c r="BS11" s="9">
        <v>7.1970000000000001</v>
      </c>
      <c r="BT11" s="9">
        <v>2.1800000000000002</v>
      </c>
      <c r="BU11" s="9">
        <v>5.0170000000000003</v>
      </c>
      <c r="BV11" s="9">
        <v>3.9630000000000001</v>
      </c>
      <c r="BW11" s="9">
        <v>1.96</v>
      </c>
      <c r="BX11" s="9">
        <v>2.004</v>
      </c>
      <c r="BY11" s="9">
        <v>4.95</v>
      </c>
      <c r="BZ11" s="9">
        <v>3.7429999999999999</v>
      </c>
      <c r="CA11" s="9">
        <v>1.2070000000000001</v>
      </c>
      <c r="CB11" s="9">
        <v>1.224</v>
      </c>
      <c r="CC11" s="9">
        <v>0.58799999999999997</v>
      </c>
      <c r="CD11" s="9">
        <v>0.63600000000000001</v>
      </c>
      <c r="CE11" s="9">
        <v>0.55600000000000005</v>
      </c>
      <c r="CF11" s="9">
        <v>0.55600000000000005</v>
      </c>
      <c r="CG11" s="9">
        <v>0</v>
      </c>
      <c r="CH11" s="9">
        <v>478.60300000000001</v>
      </c>
      <c r="CI11" s="9">
        <v>244.87100000000001</v>
      </c>
      <c r="CJ11" s="9">
        <v>233.732</v>
      </c>
      <c r="CK11" s="9">
        <v>140.482</v>
      </c>
      <c r="CL11" s="9">
        <v>74.775000000000006</v>
      </c>
      <c r="CM11" s="9">
        <v>65.706999999999994</v>
      </c>
      <c r="CN11" s="9">
        <v>38.247</v>
      </c>
      <c r="CO11" s="9">
        <v>20.591999999999999</v>
      </c>
      <c r="CP11" s="9">
        <v>17.655000000000001</v>
      </c>
      <c r="CQ11" s="9">
        <v>41.578000000000003</v>
      </c>
      <c r="CR11" s="9">
        <v>22.617000000000001</v>
      </c>
      <c r="CS11" s="9">
        <v>18.96</v>
      </c>
      <c r="CT11" s="9">
        <v>60.656999999999996</v>
      </c>
      <c r="CU11" s="9">
        <v>31.565999999999999</v>
      </c>
      <c r="CV11" s="9">
        <v>29.091000000000001</v>
      </c>
      <c r="CW11" s="9">
        <v>338.12099999999998</v>
      </c>
      <c r="CX11" s="9">
        <v>170.096</v>
      </c>
      <c r="CY11" s="9">
        <v>168.02500000000001</v>
      </c>
      <c r="CZ11" s="9">
        <v>156.005</v>
      </c>
      <c r="DA11" s="9">
        <v>85.183999999999997</v>
      </c>
      <c r="DB11" s="9">
        <v>70.820999999999998</v>
      </c>
      <c r="DC11" s="9">
        <v>84.025000000000006</v>
      </c>
      <c r="DD11" s="9">
        <v>41.811999999999998</v>
      </c>
      <c r="DE11" s="9">
        <v>42.213000000000001</v>
      </c>
      <c r="DF11" s="9">
        <v>66.927000000000007</v>
      </c>
      <c r="DG11" s="9">
        <v>30.225000000000001</v>
      </c>
      <c r="DH11" s="9">
        <v>36.701999999999998</v>
      </c>
      <c r="DI11" s="9">
        <v>29.021000000000001</v>
      </c>
      <c r="DJ11" s="9">
        <v>11.99</v>
      </c>
      <c r="DK11" s="9">
        <v>17.032</v>
      </c>
      <c r="DL11" s="9">
        <v>2.1429999999999998</v>
      </c>
      <c r="DM11" s="9">
        <v>0.88500000000000001</v>
      </c>
      <c r="DN11" s="9">
        <v>1.258</v>
      </c>
      <c r="DO11" s="9">
        <v>104.119</v>
      </c>
      <c r="DP11" s="9">
        <v>62.372999999999998</v>
      </c>
      <c r="DQ11" s="9">
        <v>41.746000000000002</v>
      </c>
      <c r="DR11" s="9">
        <v>41.234999999999999</v>
      </c>
      <c r="DS11" s="9">
        <v>25.173999999999999</v>
      </c>
      <c r="DT11" s="9">
        <v>16.061</v>
      </c>
      <c r="DU11" s="9">
        <v>12.192</v>
      </c>
      <c r="DV11" s="9">
        <v>8.423</v>
      </c>
      <c r="DW11" s="9">
        <v>3.7690000000000001</v>
      </c>
      <c r="DX11" s="9">
        <v>11.147</v>
      </c>
      <c r="DY11" s="9">
        <v>8.1890000000000001</v>
      </c>
      <c r="DZ11" s="9">
        <v>2.9590000000000001</v>
      </c>
      <c r="EA11" s="9">
        <v>17.896000000000001</v>
      </c>
      <c r="EB11" s="9">
        <v>8.5630000000000006</v>
      </c>
      <c r="EC11" s="9">
        <v>9.3330000000000002</v>
      </c>
      <c r="ED11" s="9">
        <v>62.884</v>
      </c>
      <c r="EE11" s="9">
        <v>37.198999999999998</v>
      </c>
      <c r="EF11" s="9">
        <v>25.684000000000001</v>
      </c>
      <c r="EG11" s="9">
        <v>35.362000000000002</v>
      </c>
      <c r="EH11" s="9">
        <v>21.702000000000002</v>
      </c>
      <c r="EI11" s="9">
        <v>13.659000000000001</v>
      </c>
      <c r="EJ11" s="9">
        <v>15.19</v>
      </c>
      <c r="EK11" s="9">
        <v>8.7490000000000006</v>
      </c>
      <c r="EL11" s="9">
        <v>6.4409999999999998</v>
      </c>
      <c r="EM11" s="9">
        <v>9.3889999999999993</v>
      </c>
      <c r="EN11" s="9">
        <v>4.9580000000000002</v>
      </c>
      <c r="EO11" s="9">
        <v>4.4320000000000004</v>
      </c>
      <c r="EP11" s="9">
        <v>2.323</v>
      </c>
      <c r="EQ11" s="9">
        <v>1.17</v>
      </c>
      <c r="ER11" s="9">
        <v>1.153</v>
      </c>
      <c r="ES11" s="9">
        <v>0.62</v>
      </c>
      <c r="ET11" s="9">
        <v>0.62</v>
      </c>
      <c r="EU11" s="9">
        <v>0</v>
      </c>
      <c r="EV11" s="9">
        <v>20.042000000000002</v>
      </c>
      <c r="EW11" s="9">
        <v>11.599</v>
      </c>
      <c r="EX11" s="9">
        <v>8.4429999999999996</v>
      </c>
      <c r="EY11" s="9">
        <v>6.6150000000000002</v>
      </c>
      <c r="EZ11" s="9">
        <v>3.3719999999999999</v>
      </c>
      <c r="FA11" s="9">
        <v>3.2429999999999999</v>
      </c>
      <c r="FB11" s="9">
        <v>3.6859999999999999</v>
      </c>
      <c r="FC11" s="9">
        <v>2.0369999999999999</v>
      </c>
      <c r="FD11" s="9">
        <v>1.649</v>
      </c>
      <c r="FE11" s="9">
        <v>1.119</v>
      </c>
      <c r="FF11" s="9">
        <v>0</v>
      </c>
      <c r="FG11" s="9">
        <v>1.119</v>
      </c>
      <c r="FH11" s="9">
        <v>1.8089999999999999</v>
      </c>
      <c r="FI11" s="9">
        <v>1.335</v>
      </c>
      <c r="FJ11" s="9">
        <v>0.47399999999999998</v>
      </c>
      <c r="FK11" s="9">
        <v>13.427</v>
      </c>
      <c r="FL11" s="9">
        <v>8.2270000000000003</v>
      </c>
      <c r="FM11" s="9">
        <v>5.2</v>
      </c>
      <c r="FN11" s="9">
        <v>7.282</v>
      </c>
      <c r="FO11" s="9">
        <v>4.9009999999999998</v>
      </c>
      <c r="FP11" s="9">
        <v>2.3809999999999998</v>
      </c>
      <c r="FQ11" s="9">
        <v>2.835</v>
      </c>
      <c r="FR11" s="9">
        <v>0.60799999999999998</v>
      </c>
      <c r="FS11" s="9">
        <v>2.2269999999999999</v>
      </c>
      <c r="FT11" s="9">
        <v>3.31</v>
      </c>
      <c r="FU11" s="9">
        <v>2.718</v>
      </c>
      <c r="FV11" s="9">
        <v>0.59299999999999997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207.87100000000001</v>
      </c>
      <c r="GD11" s="9">
        <v>129.036</v>
      </c>
      <c r="GE11" s="9">
        <v>78.834999999999994</v>
      </c>
      <c r="GF11" s="9">
        <v>56.554000000000002</v>
      </c>
      <c r="GG11" s="9">
        <v>35.945999999999998</v>
      </c>
      <c r="GH11" s="9">
        <v>20.608000000000001</v>
      </c>
      <c r="GI11" s="9">
        <v>13.148999999999999</v>
      </c>
      <c r="GJ11" s="9">
        <v>7.03</v>
      </c>
      <c r="GK11" s="9">
        <v>6.1189999999999998</v>
      </c>
      <c r="GL11" s="9">
        <v>18.009</v>
      </c>
      <c r="GM11" s="9">
        <v>11.872</v>
      </c>
      <c r="GN11" s="9">
        <v>6.1369999999999996</v>
      </c>
      <c r="GO11" s="9">
        <v>25.396000000000001</v>
      </c>
      <c r="GP11" s="9">
        <v>17.044</v>
      </c>
      <c r="GQ11" s="9">
        <v>8.3520000000000003</v>
      </c>
      <c r="GR11" s="9">
        <v>151.31700000000001</v>
      </c>
      <c r="GS11" s="9">
        <v>93.09</v>
      </c>
      <c r="GT11" s="9">
        <v>58.226999999999997</v>
      </c>
      <c r="GU11" s="9">
        <v>66.966999999999999</v>
      </c>
      <c r="GV11" s="9">
        <v>39.652000000000001</v>
      </c>
      <c r="GW11" s="9">
        <v>27.315000000000001</v>
      </c>
      <c r="GX11" s="9">
        <v>40.61</v>
      </c>
      <c r="GY11" s="9">
        <v>27.004999999999999</v>
      </c>
      <c r="GZ11" s="9">
        <v>13.605</v>
      </c>
      <c r="HA11" s="9">
        <v>27.704999999999998</v>
      </c>
      <c r="HB11" s="9">
        <v>16.581</v>
      </c>
      <c r="HC11" s="9">
        <v>11.124000000000001</v>
      </c>
      <c r="HD11" s="9">
        <v>15.513</v>
      </c>
      <c r="HE11" s="9">
        <v>9.8520000000000003</v>
      </c>
      <c r="HF11" s="9">
        <v>5.6609999999999996</v>
      </c>
      <c r="HG11" s="9">
        <v>0.52200000000000002</v>
      </c>
      <c r="HH11" s="9">
        <v>0</v>
      </c>
      <c r="HI11" s="9">
        <v>0.52200000000000002</v>
      </c>
      <c r="HJ11" s="9">
        <v>0.18</v>
      </c>
      <c r="HK11" s="9">
        <v>0.18</v>
      </c>
      <c r="HL11" s="9">
        <v>0</v>
      </c>
      <c r="HM11" s="9">
        <v>0.18</v>
      </c>
      <c r="HN11" s="9">
        <v>0.18</v>
      </c>
      <c r="HO11" s="9">
        <v>0</v>
      </c>
      <c r="HP11" s="9">
        <v>0</v>
      </c>
      <c r="HQ11" s="9">
        <v>0</v>
      </c>
      <c r="HR11" s="9">
        <v>0</v>
      </c>
      <c r="HS11" s="9">
        <v>0.18</v>
      </c>
      <c r="HT11" s="9">
        <v>0.18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130.655</v>
      </c>
    </row>
    <row r="12" spans="1:251">
      <c r="A12" s="10">
        <v>42401</v>
      </c>
      <c r="B12" s="9">
        <v>3.9609999999999999</v>
      </c>
      <c r="C12" s="9">
        <v>3.4689999999999999</v>
      </c>
      <c r="D12" s="9">
        <v>0.49299999999999999</v>
      </c>
      <c r="E12" s="9">
        <v>2.2909999999999999</v>
      </c>
      <c r="F12" s="9">
        <v>2.0289999999999999</v>
      </c>
      <c r="G12" s="9">
        <v>0.26200000000000001</v>
      </c>
      <c r="H12" s="9">
        <v>0.90600000000000003</v>
      </c>
      <c r="I12" s="9">
        <v>0.67600000000000005</v>
      </c>
      <c r="J12" s="9">
        <v>0.23100000000000001</v>
      </c>
      <c r="K12" s="9">
        <v>0.76400000000000001</v>
      </c>
      <c r="L12" s="9">
        <v>0.76400000000000001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99.45</v>
      </c>
      <c r="U12" s="9">
        <v>58.497999999999998</v>
      </c>
      <c r="V12" s="9">
        <v>40.951999999999998</v>
      </c>
      <c r="W12" s="9">
        <v>65.269000000000005</v>
      </c>
      <c r="X12" s="9">
        <v>39.033000000000001</v>
      </c>
      <c r="Y12" s="9">
        <v>26.236000000000001</v>
      </c>
      <c r="Z12" s="9">
        <v>32.274000000000001</v>
      </c>
      <c r="AA12" s="9">
        <v>19.007000000000001</v>
      </c>
      <c r="AB12" s="9">
        <v>13.268000000000001</v>
      </c>
      <c r="AC12" s="9">
        <v>15.739000000000001</v>
      </c>
      <c r="AD12" s="9">
        <v>9.34</v>
      </c>
      <c r="AE12" s="9">
        <v>6.399</v>
      </c>
      <c r="AF12" s="9">
        <v>17.256</v>
      </c>
      <c r="AG12" s="9">
        <v>10.686999999999999</v>
      </c>
      <c r="AH12" s="9">
        <v>6.569</v>
      </c>
      <c r="AI12" s="9">
        <v>34.18</v>
      </c>
      <c r="AJ12" s="9">
        <v>19.463999999999999</v>
      </c>
      <c r="AK12" s="9">
        <v>14.715999999999999</v>
      </c>
      <c r="AL12" s="9">
        <v>17.032</v>
      </c>
      <c r="AM12" s="9">
        <v>9.3209999999999997</v>
      </c>
      <c r="AN12" s="9">
        <v>7.7110000000000003</v>
      </c>
      <c r="AO12" s="9">
        <v>7.4960000000000004</v>
      </c>
      <c r="AP12" s="9">
        <v>4.1669999999999998</v>
      </c>
      <c r="AQ12" s="9">
        <v>3.3290000000000002</v>
      </c>
      <c r="AR12" s="9">
        <v>5.7939999999999996</v>
      </c>
      <c r="AS12" s="9">
        <v>3.7189999999999999</v>
      </c>
      <c r="AT12" s="9">
        <v>2.0750000000000002</v>
      </c>
      <c r="AU12" s="9">
        <v>3.8580000000000001</v>
      </c>
      <c r="AV12" s="9">
        <v>2.2570000000000001</v>
      </c>
      <c r="AW12" s="9">
        <v>1.601</v>
      </c>
      <c r="AX12" s="9">
        <v>0</v>
      </c>
      <c r="AY12" s="9">
        <v>0</v>
      </c>
      <c r="AZ12" s="9">
        <v>0</v>
      </c>
      <c r="BA12" s="9">
        <v>33.177999999999997</v>
      </c>
      <c r="BB12" s="9">
        <v>18.238</v>
      </c>
      <c r="BC12" s="9">
        <v>14.94</v>
      </c>
      <c r="BD12" s="9">
        <v>10.862</v>
      </c>
      <c r="BE12" s="9">
        <v>6.82</v>
      </c>
      <c r="BF12" s="9">
        <v>4.0419999999999998</v>
      </c>
      <c r="BG12" s="9">
        <v>4.2140000000000004</v>
      </c>
      <c r="BH12" s="9">
        <v>1.5960000000000001</v>
      </c>
      <c r="BI12" s="9">
        <v>2.6179999999999999</v>
      </c>
      <c r="BJ12" s="9">
        <v>4.3220000000000001</v>
      </c>
      <c r="BK12" s="9">
        <v>3.9860000000000002</v>
      </c>
      <c r="BL12" s="9">
        <v>0.33600000000000002</v>
      </c>
      <c r="BM12" s="9">
        <v>2.327</v>
      </c>
      <c r="BN12" s="9">
        <v>1.238</v>
      </c>
      <c r="BO12" s="9">
        <v>1.089</v>
      </c>
      <c r="BP12" s="9">
        <v>22.315999999999999</v>
      </c>
      <c r="BQ12" s="9">
        <v>11.417999999999999</v>
      </c>
      <c r="BR12" s="9">
        <v>10.898</v>
      </c>
      <c r="BS12" s="9">
        <v>10.56</v>
      </c>
      <c r="BT12" s="9">
        <v>5.7549999999999999</v>
      </c>
      <c r="BU12" s="9">
        <v>4.8049999999999997</v>
      </c>
      <c r="BV12" s="9">
        <v>6.0190000000000001</v>
      </c>
      <c r="BW12" s="9">
        <v>1.6819999999999999</v>
      </c>
      <c r="BX12" s="9">
        <v>4.3380000000000001</v>
      </c>
      <c r="BY12" s="9">
        <v>5.0279999999999996</v>
      </c>
      <c r="BZ12" s="9">
        <v>3.2719999999999998</v>
      </c>
      <c r="CA12" s="9">
        <v>1.7549999999999999</v>
      </c>
      <c r="CB12" s="9">
        <v>0.70799999999999996</v>
      </c>
      <c r="CC12" s="9">
        <v>0.70799999999999996</v>
      </c>
      <c r="CD12" s="9">
        <v>0</v>
      </c>
      <c r="CE12" s="9">
        <v>0</v>
      </c>
      <c r="CF12" s="9">
        <v>0</v>
      </c>
      <c r="CG12" s="9">
        <v>0</v>
      </c>
      <c r="CH12" s="9">
        <v>485.077</v>
      </c>
      <c r="CI12" s="9">
        <v>231.19399999999999</v>
      </c>
      <c r="CJ12" s="9">
        <v>253.88300000000001</v>
      </c>
      <c r="CK12" s="9">
        <v>136.02000000000001</v>
      </c>
      <c r="CL12" s="9">
        <v>69.373999999999995</v>
      </c>
      <c r="CM12" s="9">
        <v>66.646000000000001</v>
      </c>
      <c r="CN12" s="9">
        <v>39.343000000000004</v>
      </c>
      <c r="CO12" s="9">
        <v>19.78</v>
      </c>
      <c r="CP12" s="9">
        <v>19.562000000000001</v>
      </c>
      <c r="CQ12" s="9">
        <v>35.225000000000001</v>
      </c>
      <c r="CR12" s="9">
        <v>15.64</v>
      </c>
      <c r="CS12" s="9">
        <v>19.585999999999999</v>
      </c>
      <c r="CT12" s="9">
        <v>61.451999999999998</v>
      </c>
      <c r="CU12" s="9">
        <v>33.954999999999998</v>
      </c>
      <c r="CV12" s="9">
        <v>27.498000000000001</v>
      </c>
      <c r="CW12" s="9">
        <v>349.05700000000002</v>
      </c>
      <c r="CX12" s="9">
        <v>161.82</v>
      </c>
      <c r="CY12" s="9">
        <v>187.23699999999999</v>
      </c>
      <c r="CZ12" s="9">
        <v>151.31700000000001</v>
      </c>
      <c r="DA12" s="9">
        <v>69.119</v>
      </c>
      <c r="DB12" s="9">
        <v>82.197999999999993</v>
      </c>
      <c r="DC12" s="9">
        <v>88.271000000000001</v>
      </c>
      <c r="DD12" s="9">
        <v>44.256999999999998</v>
      </c>
      <c r="DE12" s="9">
        <v>44.014000000000003</v>
      </c>
      <c r="DF12" s="9">
        <v>77.585999999999999</v>
      </c>
      <c r="DG12" s="9">
        <v>35.691000000000003</v>
      </c>
      <c r="DH12" s="9">
        <v>41.896000000000001</v>
      </c>
      <c r="DI12" s="9">
        <v>30.190999999999999</v>
      </c>
      <c r="DJ12" s="9">
        <v>11.569000000000001</v>
      </c>
      <c r="DK12" s="9">
        <v>18.622</v>
      </c>
      <c r="DL12" s="9">
        <v>1.6919999999999999</v>
      </c>
      <c r="DM12" s="9">
        <v>1.1839999999999999</v>
      </c>
      <c r="DN12" s="9">
        <v>0.50700000000000001</v>
      </c>
      <c r="DO12" s="9">
        <v>96.308999999999997</v>
      </c>
      <c r="DP12" s="9">
        <v>47.261000000000003</v>
      </c>
      <c r="DQ12" s="9">
        <v>49.048000000000002</v>
      </c>
      <c r="DR12" s="9">
        <v>41.338999999999999</v>
      </c>
      <c r="DS12" s="9">
        <v>19.190999999999999</v>
      </c>
      <c r="DT12" s="9">
        <v>22.146999999999998</v>
      </c>
      <c r="DU12" s="9">
        <v>12.484999999999999</v>
      </c>
      <c r="DV12" s="9">
        <v>5.6859999999999999</v>
      </c>
      <c r="DW12" s="9">
        <v>6.7990000000000004</v>
      </c>
      <c r="DX12" s="9">
        <v>9.6219999999999999</v>
      </c>
      <c r="DY12" s="9">
        <v>3.4129999999999998</v>
      </c>
      <c r="DZ12" s="9">
        <v>6.2080000000000002</v>
      </c>
      <c r="EA12" s="9">
        <v>19.231999999999999</v>
      </c>
      <c r="EB12" s="9">
        <v>10.092000000000001</v>
      </c>
      <c r="EC12" s="9">
        <v>9.14</v>
      </c>
      <c r="ED12" s="9">
        <v>54.97</v>
      </c>
      <c r="EE12" s="9">
        <v>28.068999999999999</v>
      </c>
      <c r="EF12" s="9">
        <v>26.901</v>
      </c>
      <c r="EG12" s="9">
        <v>26.739000000000001</v>
      </c>
      <c r="EH12" s="9">
        <v>14.734</v>
      </c>
      <c r="EI12" s="9">
        <v>12.005000000000001</v>
      </c>
      <c r="EJ12" s="9">
        <v>13.872999999999999</v>
      </c>
      <c r="EK12" s="9">
        <v>6.6680000000000001</v>
      </c>
      <c r="EL12" s="9">
        <v>7.2050000000000001</v>
      </c>
      <c r="EM12" s="9">
        <v>9.3539999999999992</v>
      </c>
      <c r="EN12" s="9">
        <v>4.3170000000000002</v>
      </c>
      <c r="EO12" s="9">
        <v>5.0369999999999999</v>
      </c>
      <c r="EP12" s="9">
        <v>4.4960000000000004</v>
      </c>
      <c r="EQ12" s="9">
        <v>2.35</v>
      </c>
      <c r="ER12" s="9">
        <v>2.1459999999999999</v>
      </c>
      <c r="ES12" s="9">
        <v>0.50700000000000001</v>
      </c>
      <c r="ET12" s="9">
        <v>0</v>
      </c>
      <c r="EU12" s="9">
        <v>0.50700000000000001</v>
      </c>
      <c r="EV12" s="9">
        <v>21.507000000000001</v>
      </c>
      <c r="EW12" s="9">
        <v>11.726000000000001</v>
      </c>
      <c r="EX12" s="9">
        <v>9.782</v>
      </c>
      <c r="EY12" s="9">
        <v>6.1580000000000004</v>
      </c>
      <c r="EZ12" s="9">
        <v>4.3849999999999998</v>
      </c>
      <c r="FA12" s="9">
        <v>1.7729999999999999</v>
      </c>
      <c r="FB12" s="9">
        <v>3.9</v>
      </c>
      <c r="FC12" s="9">
        <v>3.3279999999999998</v>
      </c>
      <c r="FD12" s="9">
        <v>0.57099999999999995</v>
      </c>
      <c r="FE12" s="9">
        <v>1.587</v>
      </c>
      <c r="FF12" s="9">
        <v>0.96299999999999997</v>
      </c>
      <c r="FG12" s="9">
        <v>0.624</v>
      </c>
      <c r="FH12" s="9">
        <v>0.67</v>
      </c>
      <c r="FI12" s="9">
        <v>9.2999999999999999E-2</v>
      </c>
      <c r="FJ12" s="9">
        <v>0.57799999999999996</v>
      </c>
      <c r="FK12" s="9">
        <v>15.35</v>
      </c>
      <c r="FL12" s="9">
        <v>7.3410000000000002</v>
      </c>
      <c r="FM12" s="9">
        <v>8.0090000000000003</v>
      </c>
      <c r="FN12" s="9">
        <v>10.023999999999999</v>
      </c>
      <c r="FO12" s="9">
        <v>4.4770000000000003</v>
      </c>
      <c r="FP12" s="9">
        <v>5.548</v>
      </c>
      <c r="FQ12" s="9">
        <v>3.9470000000000001</v>
      </c>
      <c r="FR12" s="9">
        <v>1.486</v>
      </c>
      <c r="FS12" s="9">
        <v>2.4609999999999999</v>
      </c>
      <c r="FT12" s="9">
        <v>0.59299999999999997</v>
      </c>
      <c r="FU12" s="9">
        <v>0.59299999999999997</v>
      </c>
      <c r="FV12" s="9">
        <v>0</v>
      </c>
      <c r="FW12" s="9">
        <v>0.78600000000000003</v>
      </c>
      <c r="FX12" s="9">
        <v>0.78600000000000003</v>
      </c>
      <c r="FY12" s="9">
        <v>0</v>
      </c>
      <c r="FZ12" s="9">
        <v>0</v>
      </c>
      <c r="GA12" s="9">
        <v>0</v>
      </c>
      <c r="GB12" s="9">
        <v>0</v>
      </c>
      <c r="GC12" s="9">
        <v>218.637</v>
      </c>
      <c r="GD12" s="9">
        <v>130.751</v>
      </c>
      <c r="GE12" s="9">
        <v>87.887</v>
      </c>
      <c r="GF12" s="9">
        <v>58.837000000000003</v>
      </c>
      <c r="GG12" s="9">
        <v>35.286999999999999</v>
      </c>
      <c r="GH12" s="9">
        <v>23.548999999999999</v>
      </c>
      <c r="GI12" s="9">
        <v>15.686999999999999</v>
      </c>
      <c r="GJ12" s="9">
        <v>7.9560000000000004</v>
      </c>
      <c r="GK12" s="9">
        <v>7.7309999999999999</v>
      </c>
      <c r="GL12" s="9">
        <v>16.425999999999998</v>
      </c>
      <c r="GM12" s="9">
        <v>10.009</v>
      </c>
      <c r="GN12" s="9">
        <v>6.4160000000000004</v>
      </c>
      <c r="GO12" s="9">
        <v>26.724</v>
      </c>
      <c r="GP12" s="9">
        <v>17.321999999999999</v>
      </c>
      <c r="GQ12" s="9">
        <v>9.4019999999999992</v>
      </c>
      <c r="GR12" s="9">
        <v>159.80099999999999</v>
      </c>
      <c r="GS12" s="9">
        <v>95.462999999999994</v>
      </c>
      <c r="GT12" s="9">
        <v>64.337000000000003</v>
      </c>
      <c r="GU12" s="9">
        <v>63.523000000000003</v>
      </c>
      <c r="GV12" s="9">
        <v>35.204999999999998</v>
      </c>
      <c r="GW12" s="9">
        <v>28.318000000000001</v>
      </c>
      <c r="GX12" s="9">
        <v>44.536000000000001</v>
      </c>
      <c r="GY12" s="9">
        <v>29.283000000000001</v>
      </c>
      <c r="GZ12" s="9">
        <v>15.252000000000001</v>
      </c>
      <c r="HA12" s="9">
        <v>37.088000000000001</v>
      </c>
      <c r="HB12" s="9">
        <v>23.532</v>
      </c>
      <c r="HC12" s="9">
        <v>13.555</v>
      </c>
      <c r="HD12" s="9">
        <v>13.571999999999999</v>
      </c>
      <c r="HE12" s="9">
        <v>6.3609999999999998</v>
      </c>
      <c r="HF12" s="9">
        <v>7.2110000000000003</v>
      </c>
      <c r="HG12" s="9">
        <v>1.081</v>
      </c>
      <c r="HH12" s="9">
        <v>1.081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127.69199999999999</v>
      </c>
    </row>
    <row r="13" spans="1:251">
      <c r="A13" s="10">
        <v>42767</v>
      </c>
      <c r="B13" s="9">
        <v>2.6640000000000001</v>
      </c>
      <c r="C13" s="9">
        <v>1.161</v>
      </c>
      <c r="D13" s="9">
        <v>1.5029999999999999</v>
      </c>
      <c r="E13" s="9">
        <v>2.2629999999999999</v>
      </c>
      <c r="F13" s="9">
        <v>1.161</v>
      </c>
      <c r="G13" s="9">
        <v>1.101</v>
      </c>
      <c r="H13" s="9">
        <v>0.40200000000000002</v>
      </c>
      <c r="I13" s="9">
        <v>0</v>
      </c>
      <c r="J13" s="9">
        <v>0.40200000000000002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102.839</v>
      </c>
      <c r="U13" s="9">
        <v>55.777000000000001</v>
      </c>
      <c r="V13" s="9">
        <v>47.061</v>
      </c>
      <c r="W13" s="9">
        <v>66.506</v>
      </c>
      <c r="X13" s="9">
        <v>33.869999999999997</v>
      </c>
      <c r="Y13" s="9">
        <v>32.636000000000003</v>
      </c>
      <c r="Z13" s="9">
        <v>31.196999999999999</v>
      </c>
      <c r="AA13" s="9">
        <v>17.847999999999999</v>
      </c>
      <c r="AB13" s="9">
        <v>13.349</v>
      </c>
      <c r="AC13" s="9">
        <v>17.152999999999999</v>
      </c>
      <c r="AD13" s="9">
        <v>7.0279999999999996</v>
      </c>
      <c r="AE13" s="9">
        <v>10.125</v>
      </c>
      <c r="AF13" s="9">
        <v>18.155999999999999</v>
      </c>
      <c r="AG13" s="9">
        <v>8.9949999999999992</v>
      </c>
      <c r="AH13" s="9">
        <v>9.1609999999999996</v>
      </c>
      <c r="AI13" s="9">
        <v>36.332000000000001</v>
      </c>
      <c r="AJ13" s="9">
        <v>21.907</v>
      </c>
      <c r="AK13" s="9">
        <v>14.426</v>
      </c>
      <c r="AL13" s="9">
        <v>23.718</v>
      </c>
      <c r="AM13" s="9">
        <v>15.332000000000001</v>
      </c>
      <c r="AN13" s="9">
        <v>8.3870000000000005</v>
      </c>
      <c r="AO13" s="9">
        <v>6.1929999999999996</v>
      </c>
      <c r="AP13" s="9">
        <v>3.4039999999999999</v>
      </c>
      <c r="AQ13" s="9">
        <v>2.7890000000000001</v>
      </c>
      <c r="AR13" s="9">
        <v>4.6420000000000003</v>
      </c>
      <c r="AS13" s="9">
        <v>1.8660000000000001</v>
      </c>
      <c r="AT13" s="9">
        <v>2.7759999999999998</v>
      </c>
      <c r="AU13" s="9">
        <v>1.3049999999999999</v>
      </c>
      <c r="AV13" s="9">
        <v>1.3049999999999999</v>
      </c>
      <c r="AW13" s="9">
        <v>0</v>
      </c>
      <c r="AX13" s="9">
        <v>0.47399999999999998</v>
      </c>
      <c r="AY13" s="9">
        <v>0</v>
      </c>
      <c r="AZ13" s="9">
        <v>0.47399999999999998</v>
      </c>
      <c r="BA13" s="9">
        <v>33.267000000000003</v>
      </c>
      <c r="BB13" s="9">
        <v>15.837</v>
      </c>
      <c r="BC13" s="9">
        <v>17.431000000000001</v>
      </c>
      <c r="BD13" s="9">
        <v>12.090999999999999</v>
      </c>
      <c r="BE13" s="9">
        <v>5.2880000000000003</v>
      </c>
      <c r="BF13" s="9">
        <v>6.8029999999999999</v>
      </c>
      <c r="BG13" s="9">
        <v>4.37</v>
      </c>
      <c r="BH13" s="9">
        <v>2.5550000000000002</v>
      </c>
      <c r="BI13" s="9">
        <v>1.8149999999999999</v>
      </c>
      <c r="BJ13" s="9">
        <v>1.0649999999999999</v>
      </c>
      <c r="BK13" s="9">
        <v>1.0649999999999999</v>
      </c>
      <c r="BL13" s="9">
        <v>0</v>
      </c>
      <c r="BM13" s="9">
        <v>6.6559999999999997</v>
      </c>
      <c r="BN13" s="9">
        <v>1.6679999999999999</v>
      </c>
      <c r="BO13" s="9">
        <v>4.9880000000000004</v>
      </c>
      <c r="BP13" s="9">
        <v>21.175999999999998</v>
      </c>
      <c r="BQ13" s="9">
        <v>10.548</v>
      </c>
      <c r="BR13" s="9">
        <v>10.628</v>
      </c>
      <c r="BS13" s="9">
        <v>5.415</v>
      </c>
      <c r="BT13" s="9">
        <v>0.71699999999999997</v>
      </c>
      <c r="BU13" s="9">
        <v>4.6980000000000004</v>
      </c>
      <c r="BV13" s="9">
        <v>4.8869999999999996</v>
      </c>
      <c r="BW13" s="9">
        <v>3.6339999999999999</v>
      </c>
      <c r="BX13" s="9">
        <v>1.2529999999999999</v>
      </c>
      <c r="BY13" s="9">
        <v>6.9370000000000003</v>
      </c>
      <c r="BZ13" s="9">
        <v>3.448</v>
      </c>
      <c r="CA13" s="9">
        <v>3.488</v>
      </c>
      <c r="CB13" s="9">
        <v>3.391</v>
      </c>
      <c r="CC13" s="9">
        <v>2.202</v>
      </c>
      <c r="CD13" s="9">
        <v>1.1890000000000001</v>
      </c>
      <c r="CE13" s="9">
        <v>0.54600000000000004</v>
      </c>
      <c r="CF13" s="9">
        <v>0.54600000000000004</v>
      </c>
      <c r="CG13" s="9">
        <v>0</v>
      </c>
      <c r="CH13" s="9">
        <v>527.13199999999995</v>
      </c>
      <c r="CI13" s="9">
        <v>254.27099999999999</v>
      </c>
      <c r="CJ13" s="9">
        <v>272.86099999999999</v>
      </c>
      <c r="CK13" s="9">
        <v>152.196</v>
      </c>
      <c r="CL13" s="9">
        <v>73.284999999999997</v>
      </c>
      <c r="CM13" s="9">
        <v>78.91</v>
      </c>
      <c r="CN13" s="9">
        <v>38.966999999999999</v>
      </c>
      <c r="CO13" s="9">
        <v>22.736000000000001</v>
      </c>
      <c r="CP13" s="9">
        <v>16.231000000000002</v>
      </c>
      <c r="CQ13" s="9">
        <v>44.173999999999999</v>
      </c>
      <c r="CR13" s="9">
        <v>19.917999999999999</v>
      </c>
      <c r="CS13" s="9">
        <v>24.256</v>
      </c>
      <c r="CT13" s="9">
        <v>69.054000000000002</v>
      </c>
      <c r="CU13" s="9">
        <v>30.631</v>
      </c>
      <c r="CV13" s="9">
        <v>38.423000000000002</v>
      </c>
      <c r="CW13" s="9">
        <v>374.93700000000001</v>
      </c>
      <c r="CX13" s="9">
        <v>180.98500000000001</v>
      </c>
      <c r="CY13" s="9">
        <v>193.95099999999999</v>
      </c>
      <c r="CZ13" s="9">
        <v>177.90299999999999</v>
      </c>
      <c r="DA13" s="9">
        <v>90.02</v>
      </c>
      <c r="DB13" s="9">
        <v>87.882999999999996</v>
      </c>
      <c r="DC13" s="9">
        <v>93.215000000000003</v>
      </c>
      <c r="DD13" s="9">
        <v>42.408999999999999</v>
      </c>
      <c r="DE13" s="9">
        <v>50.805999999999997</v>
      </c>
      <c r="DF13" s="9">
        <v>73.021000000000001</v>
      </c>
      <c r="DG13" s="9">
        <v>33.613999999999997</v>
      </c>
      <c r="DH13" s="9">
        <v>39.406999999999996</v>
      </c>
      <c r="DI13" s="9">
        <v>28.795000000000002</v>
      </c>
      <c r="DJ13" s="9">
        <v>13.478999999999999</v>
      </c>
      <c r="DK13" s="9">
        <v>15.316000000000001</v>
      </c>
      <c r="DL13" s="9">
        <v>2.0019999999999998</v>
      </c>
      <c r="DM13" s="9">
        <v>1.4630000000000001</v>
      </c>
      <c r="DN13" s="9">
        <v>0.53900000000000003</v>
      </c>
      <c r="DO13" s="9">
        <v>113.056</v>
      </c>
      <c r="DP13" s="9">
        <v>57.991999999999997</v>
      </c>
      <c r="DQ13" s="9">
        <v>55.064</v>
      </c>
      <c r="DR13" s="9">
        <v>50.44</v>
      </c>
      <c r="DS13" s="9">
        <v>26.027999999999999</v>
      </c>
      <c r="DT13" s="9">
        <v>24.411999999999999</v>
      </c>
      <c r="DU13" s="9">
        <v>13.186</v>
      </c>
      <c r="DV13" s="9">
        <v>7.3550000000000004</v>
      </c>
      <c r="DW13" s="9">
        <v>5.8310000000000004</v>
      </c>
      <c r="DX13" s="9">
        <v>14.137</v>
      </c>
      <c r="DY13" s="9">
        <v>5.6680000000000001</v>
      </c>
      <c r="DZ13" s="9">
        <v>8.4689999999999994</v>
      </c>
      <c r="EA13" s="9">
        <v>23.116</v>
      </c>
      <c r="EB13" s="9">
        <v>13.005000000000001</v>
      </c>
      <c r="EC13" s="9">
        <v>10.112</v>
      </c>
      <c r="ED13" s="9">
        <v>62.616</v>
      </c>
      <c r="EE13" s="9">
        <v>31.965</v>
      </c>
      <c r="EF13" s="9">
        <v>30.651</v>
      </c>
      <c r="EG13" s="9">
        <v>29.681000000000001</v>
      </c>
      <c r="EH13" s="9">
        <v>13.231</v>
      </c>
      <c r="EI13" s="9">
        <v>16.45</v>
      </c>
      <c r="EJ13" s="9">
        <v>14.628</v>
      </c>
      <c r="EK13" s="9">
        <v>8.9930000000000003</v>
      </c>
      <c r="EL13" s="9">
        <v>5.6349999999999998</v>
      </c>
      <c r="EM13" s="9">
        <v>14.32</v>
      </c>
      <c r="EN13" s="9">
        <v>7.3330000000000002</v>
      </c>
      <c r="EO13" s="9">
        <v>6.9880000000000004</v>
      </c>
      <c r="EP13" s="9">
        <v>3.5579999999999998</v>
      </c>
      <c r="EQ13" s="9">
        <v>1.9790000000000001</v>
      </c>
      <c r="ER13" s="9">
        <v>1.579</v>
      </c>
      <c r="ES13" s="9">
        <v>0.43</v>
      </c>
      <c r="ET13" s="9">
        <v>0.43</v>
      </c>
      <c r="EU13" s="9">
        <v>0</v>
      </c>
      <c r="EV13" s="9">
        <v>25.491</v>
      </c>
      <c r="EW13" s="9">
        <v>12.968</v>
      </c>
      <c r="EX13" s="9">
        <v>12.523</v>
      </c>
      <c r="EY13" s="9">
        <v>9.7650000000000006</v>
      </c>
      <c r="EZ13" s="9">
        <v>6.3369999999999997</v>
      </c>
      <c r="FA13" s="9">
        <v>3.4279999999999999</v>
      </c>
      <c r="FB13" s="9">
        <v>3.1040000000000001</v>
      </c>
      <c r="FC13" s="9">
        <v>3.1040000000000001</v>
      </c>
      <c r="FD13" s="9">
        <v>0</v>
      </c>
      <c r="FE13" s="9">
        <v>3.073</v>
      </c>
      <c r="FF13" s="9">
        <v>1.5369999999999999</v>
      </c>
      <c r="FG13" s="9">
        <v>1.536</v>
      </c>
      <c r="FH13" s="9">
        <v>3.5880000000000001</v>
      </c>
      <c r="FI13" s="9">
        <v>1.696</v>
      </c>
      <c r="FJ13" s="9">
        <v>1.8919999999999999</v>
      </c>
      <c r="FK13" s="9">
        <v>15.726000000000001</v>
      </c>
      <c r="FL13" s="9">
        <v>6.6310000000000002</v>
      </c>
      <c r="FM13" s="9">
        <v>9.0950000000000006</v>
      </c>
      <c r="FN13" s="9">
        <v>8.0239999999999991</v>
      </c>
      <c r="FO13" s="9">
        <v>4.1760000000000002</v>
      </c>
      <c r="FP13" s="9">
        <v>3.8490000000000002</v>
      </c>
      <c r="FQ13" s="9">
        <v>3.3969999999999998</v>
      </c>
      <c r="FR13" s="9">
        <v>1.1040000000000001</v>
      </c>
      <c r="FS13" s="9">
        <v>2.2930000000000001</v>
      </c>
      <c r="FT13" s="9">
        <v>2.871</v>
      </c>
      <c r="FU13" s="9">
        <v>0.63</v>
      </c>
      <c r="FV13" s="9">
        <v>2.2410000000000001</v>
      </c>
      <c r="FW13" s="9">
        <v>1.4330000000000001</v>
      </c>
      <c r="FX13" s="9">
        <v>0.72099999999999997</v>
      </c>
      <c r="FY13" s="9">
        <v>0.71199999999999997</v>
      </c>
      <c r="FZ13" s="9">
        <v>0</v>
      </c>
      <c r="GA13" s="9">
        <v>0</v>
      </c>
      <c r="GB13" s="9">
        <v>0</v>
      </c>
      <c r="GC13" s="9">
        <v>228.97</v>
      </c>
      <c r="GD13" s="9">
        <v>137.58000000000001</v>
      </c>
      <c r="GE13" s="9">
        <v>91.391000000000005</v>
      </c>
      <c r="GF13" s="9">
        <v>52.151000000000003</v>
      </c>
      <c r="GG13" s="9">
        <v>27.440999999999999</v>
      </c>
      <c r="GH13" s="9">
        <v>24.71</v>
      </c>
      <c r="GI13" s="9">
        <v>14.087</v>
      </c>
      <c r="GJ13" s="9">
        <v>9.3490000000000002</v>
      </c>
      <c r="GK13" s="9">
        <v>4.7380000000000004</v>
      </c>
      <c r="GL13" s="9">
        <v>15.279</v>
      </c>
      <c r="GM13" s="9">
        <v>5.8860000000000001</v>
      </c>
      <c r="GN13" s="9">
        <v>9.3930000000000007</v>
      </c>
      <c r="GO13" s="9">
        <v>22.785</v>
      </c>
      <c r="GP13" s="9">
        <v>12.206</v>
      </c>
      <c r="GQ13" s="9">
        <v>10.579000000000001</v>
      </c>
      <c r="GR13" s="9">
        <v>176.81899999999999</v>
      </c>
      <c r="GS13" s="9">
        <v>110.139</v>
      </c>
      <c r="GT13" s="9">
        <v>66.680000000000007</v>
      </c>
      <c r="GU13" s="9">
        <v>89.272000000000006</v>
      </c>
      <c r="GV13" s="9">
        <v>58.448999999999998</v>
      </c>
      <c r="GW13" s="9">
        <v>30.823</v>
      </c>
      <c r="GX13" s="9">
        <v>45.764000000000003</v>
      </c>
      <c r="GY13" s="9">
        <v>26.065000000000001</v>
      </c>
      <c r="GZ13" s="9">
        <v>19.7</v>
      </c>
      <c r="HA13" s="9">
        <v>31.45</v>
      </c>
      <c r="HB13" s="9">
        <v>20.016999999999999</v>
      </c>
      <c r="HC13" s="9">
        <v>11.433</v>
      </c>
      <c r="HD13" s="9">
        <v>9.2959999999999994</v>
      </c>
      <c r="HE13" s="9">
        <v>5.1100000000000003</v>
      </c>
      <c r="HF13" s="9">
        <v>4.1849999999999996</v>
      </c>
      <c r="HG13" s="9">
        <v>1.0369999999999999</v>
      </c>
      <c r="HH13" s="9">
        <v>0.498</v>
      </c>
      <c r="HI13" s="9">
        <v>0.53900000000000003</v>
      </c>
      <c r="HJ13" s="9">
        <v>1.3660000000000001</v>
      </c>
      <c r="HK13" s="9">
        <v>0.69</v>
      </c>
      <c r="HL13" s="9">
        <v>0.67600000000000005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1.3660000000000001</v>
      </c>
      <c r="HZ13" s="9">
        <v>0.69</v>
      </c>
      <c r="IA13" s="9">
        <v>0.67600000000000005</v>
      </c>
      <c r="IB13" s="9">
        <v>0.67600000000000005</v>
      </c>
      <c r="IC13" s="9">
        <v>0</v>
      </c>
      <c r="ID13" s="9">
        <v>0.67600000000000005</v>
      </c>
      <c r="IE13" s="9">
        <v>0</v>
      </c>
      <c r="IF13" s="9">
        <v>0</v>
      </c>
      <c r="IG13" s="9">
        <v>0</v>
      </c>
      <c r="IH13" s="9">
        <v>0.69</v>
      </c>
      <c r="II13" s="9">
        <v>0.69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140.94200000000001</v>
      </c>
    </row>
    <row r="14" spans="1:251">
      <c r="A14" s="10">
        <v>43132</v>
      </c>
      <c r="B14" s="9">
        <v>4.0149999999999997</v>
      </c>
      <c r="C14" s="9">
        <v>2.2210000000000001</v>
      </c>
      <c r="D14" s="9">
        <v>1.794</v>
      </c>
      <c r="E14" s="9">
        <v>2.3690000000000002</v>
      </c>
      <c r="F14" s="9">
        <v>0.96</v>
      </c>
      <c r="G14" s="9">
        <v>1.409</v>
      </c>
      <c r="H14" s="9">
        <v>0.72099999999999997</v>
      </c>
      <c r="I14" s="9">
        <v>0.72099999999999997</v>
      </c>
      <c r="J14" s="9">
        <v>0</v>
      </c>
      <c r="K14" s="9">
        <v>0.92400000000000004</v>
      </c>
      <c r="L14" s="9">
        <v>0.54</v>
      </c>
      <c r="M14" s="9">
        <v>0.38500000000000001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94.870999999999995</v>
      </c>
      <c r="U14" s="9">
        <v>50.598999999999997</v>
      </c>
      <c r="V14" s="9">
        <v>44.271999999999998</v>
      </c>
      <c r="W14" s="9">
        <v>62.780999999999999</v>
      </c>
      <c r="X14" s="9">
        <v>33.146999999999998</v>
      </c>
      <c r="Y14" s="9">
        <v>29.634</v>
      </c>
      <c r="Z14" s="9">
        <v>29.161000000000001</v>
      </c>
      <c r="AA14" s="9">
        <v>14.676</v>
      </c>
      <c r="AB14" s="9">
        <v>14.484999999999999</v>
      </c>
      <c r="AC14" s="9">
        <v>14.238</v>
      </c>
      <c r="AD14" s="9">
        <v>7.4130000000000003</v>
      </c>
      <c r="AE14" s="9">
        <v>6.8259999999999996</v>
      </c>
      <c r="AF14" s="9">
        <v>19.381</v>
      </c>
      <c r="AG14" s="9">
        <v>11.058999999999999</v>
      </c>
      <c r="AH14" s="9">
        <v>8.3219999999999992</v>
      </c>
      <c r="AI14" s="9">
        <v>32.090000000000003</v>
      </c>
      <c r="AJ14" s="9">
        <v>17.452000000000002</v>
      </c>
      <c r="AK14" s="9">
        <v>14.638999999999999</v>
      </c>
      <c r="AL14" s="9">
        <v>20.998000000000001</v>
      </c>
      <c r="AM14" s="9">
        <v>12.641</v>
      </c>
      <c r="AN14" s="9">
        <v>8.3569999999999993</v>
      </c>
      <c r="AO14" s="9">
        <v>7.0350000000000001</v>
      </c>
      <c r="AP14" s="9">
        <v>3.3860000000000001</v>
      </c>
      <c r="AQ14" s="9">
        <v>3.649</v>
      </c>
      <c r="AR14" s="9">
        <v>2.2440000000000002</v>
      </c>
      <c r="AS14" s="9">
        <v>0.92500000000000004</v>
      </c>
      <c r="AT14" s="9">
        <v>1.319</v>
      </c>
      <c r="AU14" s="9">
        <v>1.8129999999999999</v>
      </c>
      <c r="AV14" s="9">
        <v>0.499</v>
      </c>
      <c r="AW14" s="9">
        <v>1.3140000000000001</v>
      </c>
      <c r="AX14" s="9">
        <v>0</v>
      </c>
      <c r="AY14" s="9">
        <v>0</v>
      </c>
      <c r="AZ14" s="9">
        <v>0</v>
      </c>
      <c r="BA14" s="9">
        <v>25.399000000000001</v>
      </c>
      <c r="BB14" s="9">
        <v>16.879000000000001</v>
      </c>
      <c r="BC14" s="9">
        <v>8.5210000000000008</v>
      </c>
      <c r="BD14" s="9">
        <v>9.5350000000000001</v>
      </c>
      <c r="BE14" s="9">
        <v>7.3879999999999999</v>
      </c>
      <c r="BF14" s="9">
        <v>2.1480000000000001</v>
      </c>
      <c r="BG14" s="9">
        <v>2.5249999999999999</v>
      </c>
      <c r="BH14" s="9">
        <v>1.952</v>
      </c>
      <c r="BI14" s="9">
        <v>0.57299999999999995</v>
      </c>
      <c r="BJ14" s="9">
        <v>5.2839999999999998</v>
      </c>
      <c r="BK14" s="9">
        <v>4.4370000000000003</v>
      </c>
      <c r="BL14" s="9">
        <v>0.84699999999999998</v>
      </c>
      <c r="BM14" s="9">
        <v>1.726</v>
      </c>
      <c r="BN14" s="9">
        <v>0.999</v>
      </c>
      <c r="BO14" s="9">
        <v>0.72799999999999998</v>
      </c>
      <c r="BP14" s="9">
        <v>15.864000000000001</v>
      </c>
      <c r="BQ14" s="9">
        <v>9.4909999999999997</v>
      </c>
      <c r="BR14" s="9">
        <v>6.3730000000000002</v>
      </c>
      <c r="BS14" s="9">
        <v>5.1760000000000002</v>
      </c>
      <c r="BT14" s="9">
        <v>4.0069999999999997</v>
      </c>
      <c r="BU14" s="9">
        <v>1.169</v>
      </c>
      <c r="BV14" s="9">
        <v>5.1440000000000001</v>
      </c>
      <c r="BW14" s="9">
        <v>1.9279999999999999</v>
      </c>
      <c r="BX14" s="9">
        <v>3.2170000000000001</v>
      </c>
      <c r="BY14" s="9">
        <v>2.7109999999999999</v>
      </c>
      <c r="BZ14" s="9">
        <v>2.4079999999999999</v>
      </c>
      <c r="CA14" s="9">
        <v>0.30299999999999999</v>
      </c>
      <c r="CB14" s="9">
        <v>2.8330000000000002</v>
      </c>
      <c r="CC14" s="9">
        <v>1.1479999999999999</v>
      </c>
      <c r="CD14" s="9">
        <v>1.6839999999999999</v>
      </c>
      <c r="CE14" s="9">
        <v>0</v>
      </c>
      <c r="CF14" s="9">
        <v>0</v>
      </c>
      <c r="CG14" s="9">
        <v>0</v>
      </c>
      <c r="CH14" s="9">
        <v>541.33500000000004</v>
      </c>
      <c r="CI14" s="9">
        <v>275.32100000000003</v>
      </c>
      <c r="CJ14" s="9">
        <v>266.01400000000001</v>
      </c>
      <c r="CK14" s="9">
        <v>164.8</v>
      </c>
      <c r="CL14" s="9">
        <v>83.49</v>
      </c>
      <c r="CM14" s="9">
        <v>81.31</v>
      </c>
      <c r="CN14" s="9">
        <v>34.667000000000002</v>
      </c>
      <c r="CO14" s="9">
        <v>20.763000000000002</v>
      </c>
      <c r="CP14" s="9">
        <v>13.904</v>
      </c>
      <c r="CQ14" s="9">
        <v>45.676000000000002</v>
      </c>
      <c r="CR14" s="9">
        <v>23.541</v>
      </c>
      <c r="CS14" s="9">
        <v>22.135999999999999</v>
      </c>
      <c r="CT14" s="9">
        <v>84.456000000000003</v>
      </c>
      <c r="CU14" s="9">
        <v>39.185000000000002</v>
      </c>
      <c r="CV14" s="9">
        <v>45.271000000000001</v>
      </c>
      <c r="CW14" s="9">
        <v>376.53500000000003</v>
      </c>
      <c r="CX14" s="9">
        <v>191.83099999999999</v>
      </c>
      <c r="CY14" s="9">
        <v>184.70400000000001</v>
      </c>
      <c r="CZ14" s="9">
        <v>177.84399999999999</v>
      </c>
      <c r="DA14" s="9">
        <v>94.63</v>
      </c>
      <c r="DB14" s="9">
        <v>83.212999999999994</v>
      </c>
      <c r="DC14" s="9">
        <v>77.677999999999997</v>
      </c>
      <c r="DD14" s="9">
        <v>33.296999999999997</v>
      </c>
      <c r="DE14" s="9">
        <v>44.381</v>
      </c>
      <c r="DF14" s="9">
        <v>82.733999999999995</v>
      </c>
      <c r="DG14" s="9">
        <v>42.761000000000003</v>
      </c>
      <c r="DH14" s="9">
        <v>39.972999999999999</v>
      </c>
      <c r="DI14" s="9">
        <v>34.33</v>
      </c>
      <c r="DJ14" s="9">
        <v>18.524000000000001</v>
      </c>
      <c r="DK14" s="9">
        <v>15.807</v>
      </c>
      <c r="DL14" s="9">
        <v>3.95</v>
      </c>
      <c r="DM14" s="9">
        <v>2.62</v>
      </c>
      <c r="DN14" s="9">
        <v>1.33</v>
      </c>
      <c r="DO14" s="9">
        <v>127.85299999999999</v>
      </c>
      <c r="DP14" s="9">
        <v>68.728999999999999</v>
      </c>
      <c r="DQ14" s="9">
        <v>59.124000000000002</v>
      </c>
      <c r="DR14" s="9">
        <v>52.612000000000002</v>
      </c>
      <c r="DS14" s="9">
        <v>29.385000000000002</v>
      </c>
      <c r="DT14" s="9">
        <v>23.227</v>
      </c>
      <c r="DU14" s="9">
        <v>10.212999999999999</v>
      </c>
      <c r="DV14" s="9">
        <v>5.8120000000000003</v>
      </c>
      <c r="DW14" s="9">
        <v>4.4009999999999998</v>
      </c>
      <c r="DX14" s="9">
        <v>16.748999999999999</v>
      </c>
      <c r="DY14" s="9">
        <v>8.39</v>
      </c>
      <c r="DZ14" s="9">
        <v>8.359</v>
      </c>
      <c r="EA14" s="9">
        <v>25.65</v>
      </c>
      <c r="EB14" s="9">
        <v>15.183</v>
      </c>
      <c r="EC14" s="9">
        <v>10.467000000000001</v>
      </c>
      <c r="ED14" s="9">
        <v>75.239999999999995</v>
      </c>
      <c r="EE14" s="9">
        <v>39.343000000000004</v>
      </c>
      <c r="EF14" s="9">
        <v>35.896999999999998</v>
      </c>
      <c r="EG14" s="9">
        <v>41.231999999999999</v>
      </c>
      <c r="EH14" s="9">
        <v>21.824999999999999</v>
      </c>
      <c r="EI14" s="9">
        <v>19.407</v>
      </c>
      <c r="EJ14" s="9">
        <v>14.323</v>
      </c>
      <c r="EK14" s="9">
        <v>5.7930000000000001</v>
      </c>
      <c r="EL14" s="9">
        <v>8.5310000000000006</v>
      </c>
      <c r="EM14" s="9">
        <v>14.191000000000001</v>
      </c>
      <c r="EN14" s="9">
        <v>8.3049999999999997</v>
      </c>
      <c r="EO14" s="9">
        <v>5.8849999999999998</v>
      </c>
      <c r="EP14" s="9">
        <v>5.4939999999999998</v>
      </c>
      <c r="EQ14" s="9">
        <v>3.42</v>
      </c>
      <c r="ER14" s="9">
        <v>2.0739999999999998</v>
      </c>
      <c r="ES14" s="9">
        <v>0</v>
      </c>
      <c r="ET14" s="9">
        <v>0</v>
      </c>
      <c r="EU14" s="9">
        <v>0</v>
      </c>
      <c r="EV14" s="9">
        <v>22.87</v>
      </c>
      <c r="EW14" s="9">
        <v>8.5419999999999998</v>
      </c>
      <c r="EX14" s="9">
        <v>14.327999999999999</v>
      </c>
      <c r="EY14" s="9">
        <v>13.436999999999999</v>
      </c>
      <c r="EZ14" s="9">
        <v>4.0919999999999996</v>
      </c>
      <c r="FA14" s="9">
        <v>9.3439999999999994</v>
      </c>
      <c r="FB14" s="9">
        <v>5.1879999999999997</v>
      </c>
      <c r="FC14" s="9">
        <v>1.7809999999999999</v>
      </c>
      <c r="FD14" s="9">
        <v>3.407</v>
      </c>
      <c r="FE14" s="9">
        <v>3.7519999999999998</v>
      </c>
      <c r="FF14" s="9">
        <v>1.746</v>
      </c>
      <c r="FG14" s="9">
        <v>2.0059999999999998</v>
      </c>
      <c r="FH14" s="9">
        <v>4.4969999999999999</v>
      </c>
      <c r="FI14" s="9">
        <v>0.56499999999999995</v>
      </c>
      <c r="FJ14" s="9">
        <v>3.9319999999999999</v>
      </c>
      <c r="FK14" s="9">
        <v>9.4329999999999998</v>
      </c>
      <c r="FL14" s="9">
        <v>4.4489999999999998</v>
      </c>
      <c r="FM14" s="9">
        <v>4.984</v>
      </c>
      <c r="FN14" s="9">
        <v>4.4009999999999998</v>
      </c>
      <c r="FO14" s="9">
        <v>2.1640000000000001</v>
      </c>
      <c r="FP14" s="9">
        <v>2.2370000000000001</v>
      </c>
      <c r="FQ14" s="9">
        <v>2.7080000000000002</v>
      </c>
      <c r="FR14" s="9">
        <v>2.0070000000000001</v>
      </c>
      <c r="FS14" s="9">
        <v>0.70199999999999996</v>
      </c>
      <c r="FT14" s="9">
        <v>1.867</v>
      </c>
      <c r="FU14" s="9">
        <v>0.27800000000000002</v>
      </c>
      <c r="FV14" s="9">
        <v>1.589</v>
      </c>
      <c r="FW14" s="9">
        <v>0.45600000000000002</v>
      </c>
      <c r="FX14" s="9">
        <v>0</v>
      </c>
      <c r="FY14" s="9">
        <v>0.45600000000000002</v>
      </c>
      <c r="FZ14" s="9">
        <v>0</v>
      </c>
      <c r="GA14" s="9">
        <v>0</v>
      </c>
      <c r="GB14" s="9">
        <v>0</v>
      </c>
      <c r="GC14" s="9">
        <v>262.35700000000003</v>
      </c>
      <c r="GD14" s="9">
        <v>159.95500000000001</v>
      </c>
      <c r="GE14" s="9">
        <v>102.402</v>
      </c>
      <c r="GF14" s="9">
        <v>63.274000000000001</v>
      </c>
      <c r="GG14" s="9">
        <v>36.133000000000003</v>
      </c>
      <c r="GH14" s="9">
        <v>27.140999999999998</v>
      </c>
      <c r="GI14" s="9">
        <v>9.8949999999999996</v>
      </c>
      <c r="GJ14" s="9">
        <v>7.3310000000000004</v>
      </c>
      <c r="GK14" s="9">
        <v>2.5640000000000001</v>
      </c>
      <c r="GL14" s="9">
        <v>19.067</v>
      </c>
      <c r="GM14" s="9">
        <v>10.079000000000001</v>
      </c>
      <c r="GN14" s="9">
        <v>8.9879999999999995</v>
      </c>
      <c r="GO14" s="9">
        <v>34.311999999999998</v>
      </c>
      <c r="GP14" s="9">
        <v>18.722000000000001</v>
      </c>
      <c r="GQ14" s="9">
        <v>15.589</v>
      </c>
      <c r="GR14" s="9">
        <v>199.083</v>
      </c>
      <c r="GS14" s="9">
        <v>123.822</v>
      </c>
      <c r="GT14" s="9">
        <v>75.260000000000005</v>
      </c>
      <c r="GU14" s="9">
        <v>99.96</v>
      </c>
      <c r="GV14" s="9">
        <v>60.53</v>
      </c>
      <c r="GW14" s="9">
        <v>39.43</v>
      </c>
      <c r="GX14" s="9">
        <v>37.880000000000003</v>
      </c>
      <c r="GY14" s="9">
        <v>21.620999999999999</v>
      </c>
      <c r="GZ14" s="9">
        <v>16.259</v>
      </c>
      <c r="HA14" s="9">
        <v>38.790999999999997</v>
      </c>
      <c r="HB14" s="9">
        <v>26.082000000000001</v>
      </c>
      <c r="HC14" s="9">
        <v>12.709</v>
      </c>
      <c r="HD14" s="9">
        <v>19.158999999999999</v>
      </c>
      <c r="HE14" s="9">
        <v>12.968999999999999</v>
      </c>
      <c r="HF14" s="9">
        <v>6.19</v>
      </c>
      <c r="HG14" s="9">
        <v>3.2909999999999999</v>
      </c>
      <c r="HH14" s="9">
        <v>2.62</v>
      </c>
      <c r="HI14" s="9">
        <v>0.67200000000000004</v>
      </c>
      <c r="HJ14" s="9">
        <v>0.52800000000000002</v>
      </c>
      <c r="HK14" s="9">
        <v>0</v>
      </c>
      <c r="HL14" s="9">
        <v>0.52800000000000002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0.52800000000000002</v>
      </c>
      <c r="HZ14" s="9">
        <v>0</v>
      </c>
      <c r="IA14" s="9">
        <v>0.52800000000000002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0.52800000000000002</v>
      </c>
      <c r="IO14" s="9">
        <v>0</v>
      </c>
      <c r="IP14" s="9">
        <v>0.52800000000000002</v>
      </c>
      <c r="IQ14" s="9">
        <v>109.444</v>
      </c>
    </row>
    <row r="15" spans="1:251">
      <c r="A15" s="10">
        <v>43497</v>
      </c>
      <c r="B15" s="9">
        <v>3.0649999999999999</v>
      </c>
      <c r="C15" s="9">
        <v>1.73</v>
      </c>
      <c r="D15" s="9">
        <v>1.3340000000000001</v>
      </c>
      <c r="E15" s="9">
        <v>1.9410000000000001</v>
      </c>
      <c r="F15" s="9">
        <v>0.60699999999999998</v>
      </c>
      <c r="G15" s="9">
        <v>1.3340000000000001</v>
      </c>
      <c r="H15" s="9">
        <v>0</v>
      </c>
      <c r="I15" s="9">
        <v>0</v>
      </c>
      <c r="J15" s="9">
        <v>0</v>
      </c>
      <c r="K15" s="9">
        <v>1.123</v>
      </c>
      <c r="L15" s="9">
        <v>1.123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82.462999999999994</v>
      </c>
      <c r="U15" s="9">
        <v>39.683999999999997</v>
      </c>
      <c r="V15" s="9">
        <v>42.779000000000003</v>
      </c>
      <c r="W15" s="9">
        <v>54.777999999999999</v>
      </c>
      <c r="X15" s="9">
        <v>27.515000000000001</v>
      </c>
      <c r="Y15" s="9">
        <v>27.263000000000002</v>
      </c>
      <c r="Z15" s="9">
        <v>20.401</v>
      </c>
      <c r="AA15" s="9">
        <v>9.6989999999999998</v>
      </c>
      <c r="AB15" s="9">
        <v>10.702</v>
      </c>
      <c r="AC15" s="9">
        <v>14.579000000000001</v>
      </c>
      <c r="AD15" s="9">
        <v>7.2640000000000002</v>
      </c>
      <c r="AE15" s="9">
        <v>7.3150000000000004</v>
      </c>
      <c r="AF15" s="9">
        <v>19.797999999999998</v>
      </c>
      <c r="AG15" s="9">
        <v>10.552</v>
      </c>
      <c r="AH15" s="9">
        <v>9.2460000000000004</v>
      </c>
      <c r="AI15" s="9">
        <v>27.684999999999999</v>
      </c>
      <c r="AJ15" s="9">
        <v>12.169</v>
      </c>
      <c r="AK15" s="9">
        <v>15.516999999999999</v>
      </c>
      <c r="AL15" s="9">
        <v>20.338999999999999</v>
      </c>
      <c r="AM15" s="9">
        <v>8.0809999999999995</v>
      </c>
      <c r="AN15" s="9">
        <v>12.257</v>
      </c>
      <c r="AO15" s="9">
        <v>4.601</v>
      </c>
      <c r="AP15" s="9">
        <v>2.2189999999999999</v>
      </c>
      <c r="AQ15" s="9">
        <v>2.383</v>
      </c>
      <c r="AR15" s="9">
        <v>1.2030000000000001</v>
      </c>
      <c r="AS15" s="9">
        <v>1.2030000000000001</v>
      </c>
      <c r="AT15" s="9">
        <v>0</v>
      </c>
      <c r="AU15" s="9">
        <v>1.542</v>
      </c>
      <c r="AV15" s="9">
        <v>0.66600000000000004</v>
      </c>
      <c r="AW15" s="9">
        <v>0.876</v>
      </c>
      <c r="AX15" s="9">
        <v>0</v>
      </c>
      <c r="AY15" s="9">
        <v>0</v>
      </c>
      <c r="AZ15" s="9">
        <v>0</v>
      </c>
      <c r="BA15" s="9">
        <v>40.073999999999998</v>
      </c>
      <c r="BB15" s="9">
        <v>21.187000000000001</v>
      </c>
      <c r="BC15" s="9">
        <v>18.887</v>
      </c>
      <c r="BD15" s="9">
        <v>11.904999999999999</v>
      </c>
      <c r="BE15" s="9">
        <v>7.0789999999999997</v>
      </c>
      <c r="BF15" s="9">
        <v>4.8259999999999996</v>
      </c>
      <c r="BG15" s="9">
        <v>4.5190000000000001</v>
      </c>
      <c r="BH15" s="9">
        <v>2.048</v>
      </c>
      <c r="BI15" s="9">
        <v>2.4710000000000001</v>
      </c>
      <c r="BJ15" s="9">
        <v>3.1120000000000001</v>
      </c>
      <c r="BK15" s="9">
        <v>1.2450000000000001</v>
      </c>
      <c r="BL15" s="9">
        <v>1.8680000000000001</v>
      </c>
      <c r="BM15" s="9">
        <v>4.274</v>
      </c>
      <c r="BN15" s="9">
        <v>3.7869999999999999</v>
      </c>
      <c r="BO15" s="9">
        <v>0.48699999999999999</v>
      </c>
      <c r="BP15" s="9">
        <v>28.169</v>
      </c>
      <c r="BQ15" s="9">
        <v>14.108000000000001</v>
      </c>
      <c r="BR15" s="9">
        <v>14.061</v>
      </c>
      <c r="BS15" s="9">
        <v>17.36</v>
      </c>
      <c r="BT15" s="9">
        <v>10.747</v>
      </c>
      <c r="BU15" s="9">
        <v>6.6120000000000001</v>
      </c>
      <c r="BV15" s="9">
        <v>7.2409999999999997</v>
      </c>
      <c r="BW15" s="9">
        <v>2.4670000000000001</v>
      </c>
      <c r="BX15" s="9">
        <v>4.7729999999999997</v>
      </c>
      <c r="BY15" s="9">
        <v>2.5019999999999998</v>
      </c>
      <c r="BZ15" s="9">
        <v>0.89300000000000002</v>
      </c>
      <c r="CA15" s="9">
        <v>1.609</v>
      </c>
      <c r="CB15" s="9">
        <v>0.56799999999999995</v>
      </c>
      <c r="CC15" s="9">
        <v>0</v>
      </c>
      <c r="CD15" s="9">
        <v>0.56799999999999995</v>
      </c>
      <c r="CE15" s="9">
        <v>0.499</v>
      </c>
      <c r="CF15" s="9">
        <v>0</v>
      </c>
      <c r="CG15" s="9">
        <v>0.499</v>
      </c>
      <c r="CH15" s="9">
        <v>553.73299999999995</v>
      </c>
      <c r="CI15" s="9">
        <v>252.649</v>
      </c>
      <c r="CJ15" s="9">
        <v>301.084</v>
      </c>
      <c r="CK15" s="9">
        <v>178.90299999999999</v>
      </c>
      <c r="CL15" s="9">
        <v>80.884</v>
      </c>
      <c r="CM15" s="9">
        <v>98.019000000000005</v>
      </c>
      <c r="CN15" s="9">
        <v>46.718000000000004</v>
      </c>
      <c r="CO15" s="9">
        <v>21.992999999999999</v>
      </c>
      <c r="CP15" s="9">
        <v>24.725000000000001</v>
      </c>
      <c r="CQ15" s="9">
        <v>47.378999999999998</v>
      </c>
      <c r="CR15" s="9">
        <v>22.763000000000002</v>
      </c>
      <c r="CS15" s="9">
        <v>24.616</v>
      </c>
      <c r="CT15" s="9">
        <v>84.805999999999997</v>
      </c>
      <c r="CU15" s="9">
        <v>36.128</v>
      </c>
      <c r="CV15" s="9">
        <v>48.677999999999997</v>
      </c>
      <c r="CW15" s="9">
        <v>374.83</v>
      </c>
      <c r="CX15" s="9">
        <v>171.76400000000001</v>
      </c>
      <c r="CY15" s="9">
        <v>203.065</v>
      </c>
      <c r="CZ15" s="9">
        <v>182.976</v>
      </c>
      <c r="DA15" s="9">
        <v>86.986000000000004</v>
      </c>
      <c r="DB15" s="9">
        <v>95.99</v>
      </c>
      <c r="DC15" s="9">
        <v>85.38</v>
      </c>
      <c r="DD15" s="9">
        <v>33.485999999999997</v>
      </c>
      <c r="DE15" s="9">
        <v>51.893999999999998</v>
      </c>
      <c r="DF15" s="9">
        <v>72.912999999999997</v>
      </c>
      <c r="DG15" s="9">
        <v>34.198999999999998</v>
      </c>
      <c r="DH15" s="9">
        <v>38.715000000000003</v>
      </c>
      <c r="DI15" s="9">
        <v>29.803000000000001</v>
      </c>
      <c r="DJ15" s="9">
        <v>13.337</v>
      </c>
      <c r="DK15" s="9">
        <v>16.466000000000001</v>
      </c>
      <c r="DL15" s="9">
        <v>3.7570000000000001</v>
      </c>
      <c r="DM15" s="9">
        <v>3.7570000000000001</v>
      </c>
      <c r="DN15" s="9">
        <v>0</v>
      </c>
      <c r="DO15" s="9">
        <v>120.208</v>
      </c>
      <c r="DP15" s="9">
        <v>64.271000000000001</v>
      </c>
      <c r="DQ15" s="9">
        <v>55.936</v>
      </c>
      <c r="DR15" s="9">
        <v>52.101999999999997</v>
      </c>
      <c r="DS15" s="9">
        <v>28.318999999999999</v>
      </c>
      <c r="DT15" s="9">
        <v>23.783000000000001</v>
      </c>
      <c r="DU15" s="9">
        <v>16.376999999999999</v>
      </c>
      <c r="DV15" s="9">
        <v>7.8150000000000004</v>
      </c>
      <c r="DW15" s="9">
        <v>8.5619999999999994</v>
      </c>
      <c r="DX15" s="9">
        <v>13.757</v>
      </c>
      <c r="DY15" s="9">
        <v>9.0269999999999992</v>
      </c>
      <c r="DZ15" s="9">
        <v>4.7300000000000004</v>
      </c>
      <c r="EA15" s="9">
        <v>21.968</v>
      </c>
      <c r="EB15" s="9">
        <v>11.477</v>
      </c>
      <c r="EC15" s="9">
        <v>10.491</v>
      </c>
      <c r="ED15" s="9">
        <v>68.105999999999995</v>
      </c>
      <c r="EE15" s="9">
        <v>35.951999999999998</v>
      </c>
      <c r="EF15" s="9">
        <v>32.152999999999999</v>
      </c>
      <c r="EG15" s="9">
        <v>38.395000000000003</v>
      </c>
      <c r="EH15" s="9">
        <v>21.396999999999998</v>
      </c>
      <c r="EI15" s="9">
        <v>16.998000000000001</v>
      </c>
      <c r="EJ15" s="9">
        <v>14.302</v>
      </c>
      <c r="EK15" s="9">
        <v>6.9779999999999998</v>
      </c>
      <c r="EL15" s="9">
        <v>7.3239999999999998</v>
      </c>
      <c r="EM15" s="9">
        <v>9.5540000000000003</v>
      </c>
      <c r="EN15" s="9">
        <v>3.8809999999999998</v>
      </c>
      <c r="EO15" s="9">
        <v>5.673</v>
      </c>
      <c r="EP15" s="9">
        <v>4.7460000000000004</v>
      </c>
      <c r="EQ15" s="9">
        <v>2.5870000000000002</v>
      </c>
      <c r="ER15" s="9">
        <v>2.1589999999999998</v>
      </c>
      <c r="ES15" s="9">
        <v>1.109</v>
      </c>
      <c r="ET15" s="9">
        <v>1.109</v>
      </c>
      <c r="EU15" s="9">
        <v>0</v>
      </c>
      <c r="EV15" s="9">
        <v>31.356999999999999</v>
      </c>
      <c r="EW15" s="9">
        <v>14.497999999999999</v>
      </c>
      <c r="EX15" s="9">
        <v>16.86</v>
      </c>
      <c r="EY15" s="9">
        <v>13.153</v>
      </c>
      <c r="EZ15" s="9">
        <v>6.6269999999999998</v>
      </c>
      <c r="FA15" s="9">
        <v>6.5259999999999998</v>
      </c>
      <c r="FB15" s="9">
        <v>5.6070000000000002</v>
      </c>
      <c r="FC15" s="9">
        <v>3.3119999999999998</v>
      </c>
      <c r="FD15" s="9">
        <v>2.2949999999999999</v>
      </c>
      <c r="FE15" s="9">
        <v>2.625</v>
      </c>
      <c r="FF15" s="9">
        <v>0.81799999999999995</v>
      </c>
      <c r="FG15" s="9">
        <v>1.8069999999999999</v>
      </c>
      <c r="FH15" s="9">
        <v>4.9210000000000003</v>
      </c>
      <c r="FI15" s="9">
        <v>2.4980000000000002</v>
      </c>
      <c r="FJ15" s="9">
        <v>2.4239999999999999</v>
      </c>
      <c r="FK15" s="9">
        <v>18.204000000000001</v>
      </c>
      <c r="FL15" s="9">
        <v>7.87</v>
      </c>
      <c r="FM15" s="9">
        <v>10.334</v>
      </c>
      <c r="FN15" s="9">
        <v>13.163</v>
      </c>
      <c r="FO15" s="9">
        <v>5.6</v>
      </c>
      <c r="FP15" s="9">
        <v>7.5629999999999997</v>
      </c>
      <c r="FQ15" s="9">
        <v>2.375</v>
      </c>
      <c r="FR15" s="9">
        <v>1.7310000000000001</v>
      </c>
      <c r="FS15" s="9">
        <v>0.64400000000000002</v>
      </c>
      <c r="FT15" s="9">
        <v>2.181</v>
      </c>
      <c r="FU15" s="9">
        <v>0.54</v>
      </c>
      <c r="FV15" s="9">
        <v>1.6419999999999999</v>
      </c>
      <c r="FW15" s="9">
        <v>0.48499999999999999</v>
      </c>
      <c r="FX15" s="9">
        <v>0</v>
      </c>
      <c r="FY15" s="9">
        <v>0.48499999999999999</v>
      </c>
      <c r="FZ15" s="9">
        <v>0</v>
      </c>
      <c r="GA15" s="9">
        <v>0</v>
      </c>
      <c r="GB15" s="9">
        <v>0</v>
      </c>
      <c r="GC15" s="9">
        <v>271.95600000000002</v>
      </c>
      <c r="GD15" s="9">
        <v>142.96100000000001</v>
      </c>
      <c r="GE15" s="9">
        <v>128.994</v>
      </c>
      <c r="GF15" s="9">
        <v>78.59</v>
      </c>
      <c r="GG15" s="9">
        <v>37.787999999999997</v>
      </c>
      <c r="GH15" s="9">
        <v>40.802</v>
      </c>
      <c r="GI15" s="9">
        <v>17.757000000000001</v>
      </c>
      <c r="GJ15" s="9">
        <v>8.9920000000000009</v>
      </c>
      <c r="GK15" s="9">
        <v>8.7650000000000006</v>
      </c>
      <c r="GL15" s="9">
        <v>22.087</v>
      </c>
      <c r="GM15" s="9">
        <v>12.281000000000001</v>
      </c>
      <c r="GN15" s="9">
        <v>9.8059999999999992</v>
      </c>
      <c r="GO15" s="9">
        <v>38.746000000000002</v>
      </c>
      <c r="GP15" s="9">
        <v>16.515000000000001</v>
      </c>
      <c r="GQ15" s="9">
        <v>22.231000000000002</v>
      </c>
      <c r="GR15" s="9">
        <v>193.36600000000001</v>
      </c>
      <c r="GS15" s="9">
        <v>105.17400000000001</v>
      </c>
      <c r="GT15" s="9">
        <v>88.191999999999993</v>
      </c>
      <c r="GU15" s="9">
        <v>89.978999999999999</v>
      </c>
      <c r="GV15" s="9">
        <v>49.972000000000001</v>
      </c>
      <c r="GW15" s="9">
        <v>40.006999999999998</v>
      </c>
      <c r="GX15" s="9">
        <v>47.542000000000002</v>
      </c>
      <c r="GY15" s="9">
        <v>21.356000000000002</v>
      </c>
      <c r="GZ15" s="9">
        <v>26.186</v>
      </c>
      <c r="HA15" s="9">
        <v>39.973999999999997</v>
      </c>
      <c r="HB15" s="9">
        <v>25.31</v>
      </c>
      <c r="HC15" s="9">
        <v>14.664</v>
      </c>
      <c r="HD15" s="9">
        <v>14.564</v>
      </c>
      <c r="HE15" s="9">
        <v>7.2290000000000001</v>
      </c>
      <c r="HF15" s="9">
        <v>7.335</v>
      </c>
      <c r="HG15" s="9">
        <v>1.3069999999999999</v>
      </c>
      <c r="HH15" s="9">
        <v>1.3069999999999999</v>
      </c>
      <c r="HI15" s="9">
        <v>0</v>
      </c>
      <c r="HJ15" s="9">
        <v>0.68100000000000005</v>
      </c>
      <c r="HK15" s="9">
        <v>0.68100000000000005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0.68100000000000005</v>
      </c>
      <c r="HZ15" s="9">
        <v>0.68100000000000005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0.68100000000000005</v>
      </c>
      <c r="IO15" s="9">
        <v>0.68100000000000005</v>
      </c>
      <c r="IP15" s="9">
        <v>0</v>
      </c>
      <c r="IQ15" s="9">
        <v>116.17700000000001</v>
      </c>
    </row>
    <row r="16" spans="1:251">
      <c r="A16" s="10">
        <v>43862</v>
      </c>
      <c r="B16" s="9">
        <v>5.1239999999999997</v>
      </c>
      <c r="C16" s="9">
        <v>4.5410000000000004</v>
      </c>
      <c r="D16" s="9">
        <v>0.58299999999999996</v>
      </c>
      <c r="E16" s="9">
        <v>2.7789999999999999</v>
      </c>
      <c r="F16" s="9">
        <v>2.7789999999999999</v>
      </c>
      <c r="G16" s="9">
        <v>0</v>
      </c>
      <c r="H16" s="9">
        <v>0.58299999999999996</v>
      </c>
      <c r="I16" s="9">
        <v>0</v>
      </c>
      <c r="J16" s="9">
        <v>0.58299999999999996</v>
      </c>
      <c r="K16" s="9">
        <v>0.76900000000000002</v>
      </c>
      <c r="L16" s="9">
        <v>0.76900000000000002</v>
      </c>
      <c r="M16" s="9">
        <v>0</v>
      </c>
      <c r="N16" s="9">
        <v>0.99299999999999999</v>
      </c>
      <c r="O16" s="9">
        <v>0.99299999999999999</v>
      </c>
      <c r="P16" s="9">
        <v>0</v>
      </c>
      <c r="Q16" s="9">
        <v>0</v>
      </c>
      <c r="R16" s="9">
        <v>0</v>
      </c>
      <c r="S16" s="9">
        <v>0</v>
      </c>
      <c r="T16" s="9">
        <v>88.561000000000007</v>
      </c>
      <c r="U16" s="9">
        <v>40.911999999999999</v>
      </c>
      <c r="V16" s="9">
        <v>47.649000000000001</v>
      </c>
      <c r="W16" s="9">
        <v>56.066000000000003</v>
      </c>
      <c r="X16" s="9">
        <v>26.105</v>
      </c>
      <c r="Y16" s="9">
        <v>29.960999999999999</v>
      </c>
      <c r="Z16" s="9">
        <v>23.158000000000001</v>
      </c>
      <c r="AA16" s="9">
        <v>12.16</v>
      </c>
      <c r="AB16" s="9">
        <v>10.997999999999999</v>
      </c>
      <c r="AC16" s="9">
        <v>17.856000000000002</v>
      </c>
      <c r="AD16" s="9">
        <v>8.7669999999999995</v>
      </c>
      <c r="AE16" s="9">
        <v>9.0890000000000004</v>
      </c>
      <c r="AF16" s="9">
        <v>15.053000000000001</v>
      </c>
      <c r="AG16" s="9">
        <v>5.1779999999999999</v>
      </c>
      <c r="AH16" s="9">
        <v>9.8740000000000006</v>
      </c>
      <c r="AI16" s="9">
        <v>32.494</v>
      </c>
      <c r="AJ16" s="9">
        <v>14.805999999999999</v>
      </c>
      <c r="AK16" s="9">
        <v>17.687999999999999</v>
      </c>
      <c r="AL16" s="9">
        <v>24.187000000000001</v>
      </c>
      <c r="AM16" s="9">
        <v>11.083</v>
      </c>
      <c r="AN16" s="9">
        <v>13.103999999999999</v>
      </c>
      <c r="AO16" s="9">
        <v>3.2370000000000001</v>
      </c>
      <c r="AP16" s="9">
        <v>1.78</v>
      </c>
      <c r="AQ16" s="9">
        <v>1.4570000000000001</v>
      </c>
      <c r="AR16" s="9">
        <v>5.07</v>
      </c>
      <c r="AS16" s="9">
        <v>1.9430000000000001</v>
      </c>
      <c r="AT16" s="9">
        <v>3.1269999999999998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34.968000000000004</v>
      </c>
      <c r="BB16" s="9">
        <v>19.492000000000001</v>
      </c>
      <c r="BC16" s="9">
        <v>15.476000000000001</v>
      </c>
      <c r="BD16" s="9">
        <v>14.08</v>
      </c>
      <c r="BE16" s="9">
        <v>8.0380000000000003</v>
      </c>
      <c r="BF16" s="9">
        <v>6.0410000000000004</v>
      </c>
      <c r="BG16" s="9">
        <v>4.21</v>
      </c>
      <c r="BH16" s="9">
        <v>3.2250000000000001</v>
      </c>
      <c r="BI16" s="9">
        <v>0.98399999999999999</v>
      </c>
      <c r="BJ16" s="9">
        <v>5.28</v>
      </c>
      <c r="BK16" s="9">
        <v>2.3690000000000002</v>
      </c>
      <c r="BL16" s="9">
        <v>2.9119999999999999</v>
      </c>
      <c r="BM16" s="9">
        <v>4.5890000000000004</v>
      </c>
      <c r="BN16" s="9">
        <v>2.444</v>
      </c>
      <c r="BO16" s="9">
        <v>2.1459999999999999</v>
      </c>
      <c r="BP16" s="9">
        <v>20.888000000000002</v>
      </c>
      <c r="BQ16" s="9">
        <v>11.452999999999999</v>
      </c>
      <c r="BR16" s="9">
        <v>9.4350000000000005</v>
      </c>
      <c r="BS16" s="9">
        <v>10.124000000000001</v>
      </c>
      <c r="BT16" s="9">
        <v>6.48</v>
      </c>
      <c r="BU16" s="9">
        <v>3.6440000000000001</v>
      </c>
      <c r="BV16" s="9">
        <v>6.3719999999999999</v>
      </c>
      <c r="BW16" s="9">
        <v>1.7849999999999999</v>
      </c>
      <c r="BX16" s="9">
        <v>4.5869999999999997</v>
      </c>
      <c r="BY16" s="9">
        <v>1.3260000000000001</v>
      </c>
      <c r="BZ16" s="9">
        <v>0.68600000000000005</v>
      </c>
      <c r="CA16" s="9">
        <v>0.63900000000000001</v>
      </c>
      <c r="CB16" s="9">
        <v>3.0659999999999998</v>
      </c>
      <c r="CC16" s="9">
        <v>2.5019999999999998</v>
      </c>
      <c r="CD16" s="9">
        <v>0.56399999999999995</v>
      </c>
      <c r="CE16" s="9">
        <v>0</v>
      </c>
      <c r="CF16" s="9">
        <v>0</v>
      </c>
      <c r="CG16" s="9">
        <v>0</v>
      </c>
      <c r="CH16" s="9">
        <v>565.79399999999998</v>
      </c>
      <c r="CI16" s="9">
        <v>277.67200000000003</v>
      </c>
      <c r="CJ16" s="9">
        <v>288.12200000000001</v>
      </c>
      <c r="CK16" s="9">
        <v>165.68100000000001</v>
      </c>
      <c r="CL16" s="9">
        <v>88.861999999999995</v>
      </c>
      <c r="CM16" s="9">
        <v>76.819000000000003</v>
      </c>
      <c r="CN16" s="9">
        <v>37.103999999999999</v>
      </c>
      <c r="CO16" s="9">
        <v>19.053999999999998</v>
      </c>
      <c r="CP16" s="9">
        <v>18.05</v>
      </c>
      <c r="CQ16" s="9">
        <v>40.677</v>
      </c>
      <c r="CR16" s="9">
        <v>20.963000000000001</v>
      </c>
      <c r="CS16" s="9">
        <v>19.713000000000001</v>
      </c>
      <c r="CT16" s="9">
        <v>87.9</v>
      </c>
      <c r="CU16" s="9">
        <v>48.844000000000001</v>
      </c>
      <c r="CV16" s="9">
        <v>39.055999999999997</v>
      </c>
      <c r="CW16" s="9">
        <v>400.113</v>
      </c>
      <c r="CX16" s="9">
        <v>188.81</v>
      </c>
      <c r="CY16" s="9">
        <v>211.303</v>
      </c>
      <c r="CZ16" s="9">
        <v>180.196</v>
      </c>
      <c r="DA16" s="9">
        <v>85.460999999999999</v>
      </c>
      <c r="DB16" s="9">
        <v>94.734999999999999</v>
      </c>
      <c r="DC16" s="9">
        <v>97.021000000000001</v>
      </c>
      <c r="DD16" s="9">
        <v>42.29</v>
      </c>
      <c r="DE16" s="9">
        <v>54.731000000000002</v>
      </c>
      <c r="DF16" s="9">
        <v>83.44</v>
      </c>
      <c r="DG16" s="9">
        <v>40.619999999999997</v>
      </c>
      <c r="DH16" s="9">
        <v>42.82</v>
      </c>
      <c r="DI16" s="9">
        <v>36.83</v>
      </c>
      <c r="DJ16" s="9">
        <v>18.994</v>
      </c>
      <c r="DK16" s="9">
        <v>17.835999999999999</v>
      </c>
      <c r="DL16" s="9">
        <v>2.6269999999999998</v>
      </c>
      <c r="DM16" s="9">
        <v>1.446</v>
      </c>
      <c r="DN16" s="9">
        <v>1.181</v>
      </c>
      <c r="DO16" s="9">
        <v>101.49299999999999</v>
      </c>
      <c r="DP16" s="9">
        <v>58.786000000000001</v>
      </c>
      <c r="DQ16" s="9">
        <v>42.707000000000001</v>
      </c>
      <c r="DR16" s="9">
        <v>45.173000000000002</v>
      </c>
      <c r="DS16" s="9">
        <v>25.573</v>
      </c>
      <c r="DT16" s="9">
        <v>19.600000000000001</v>
      </c>
      <c r="DU16" s="9">
        <v>10.48</v>
      </c>
      <c r="DV16" s="9">
        <v>6.6769999999999996</v>
      </c>
      <c r="DW16" s="9">
        <v>3.8029999999999999</v>
      </c>
      <c r="DX16" s="9">
        <v>13.07</v>
      </c>
      <c r="DY16" s="9">
        <v>7.1749999999999998</v>
      </c>
      <c r="DZ16" s="9">
        <v>5.8949999999999996</v>
      </c>
      <c r="EA16" s="9">
        <v>21.623000000000001</v>
      </c>
      <c r="EB16" s="9">
        <v>11.721</v>
      </c>
      <c r="EC16" s="9">
        <v>9.9019999999999992</v>
      </c>
      <c r="ED16" s="9">
        <v>56.32</v>
      </c>
      <c r="EE16" s="9">
        <v>33.213000000000001</v>
      </c>
      <c r="EF16" s="9">
        <v>23.108000000000001</v>
      </c>
      <c r="EG16" s="9">
        <v>29.222000000000001</v>
      </c>
      <c r="EH16" s="9">
        <v>17.154</v>
      </c>
      <c r="EI16" s="9">
        <v>12.067</v>
      </c>
      <c r="EJ16" s="9">
        <v>13.9</v>
      </c>
      <c r="EK16" s="9">
        <v>6.8529999999999998</v>
      </c>
      <c r="EL16" s="9">
        <v>7.0469999999999997</v>
      </c>
      <c r="EM16" s="9">
        <v>9.3710000000000004</v>
      </c>
      <c r="EN16" s="9">
        <v>6.7370000000000001</v>
      </c>
      <c r="EO16" s="9">
        <v>2.633</v>
      </c>
      <c r="EP16" s="9">
        <v>2.7570000000000001</v>
      </c>
      <c r="EQ16" s="9">
        <v>2.4689999999999999</v>
      </c>
      <c r="ER16" s="9">
        <v>0.28899999999999998</v>
      </c>
      <c r="ES16" s="9">
        <v>1.071</v>
      </c>
      <c r="ET16" s="9">
        <v>0</v>
      </c>
      <c r="EU16" s="9">
        <v>1.071</v>
      </c>
      <c r="EV16" s="9">
        <v>20.907</v>
      </c>
      <c r="EW16" s="9">
        <v>11.438000000000001</v>
      </c>
      <c r="EX16" s="9">
        <v>9.468</v>
      </c>
      <c r="EY16" s="9">
        <v>10.385</v>
      </c>
      <c r="EZ16" s="9">
        <v>5.7859999999999996</v>
      </c>
      <c r="FA16" s="9">
        <v>4.5990000000000002</v>
      </c>
      <c r="FB16" s="9">
        <v>4.1840000000000002</v>
      </c>
      <c r="FC16" s="9">
        <v>2.3559999999999999</v>
      </c>
      <c r="FD16" s="9">
        <v>1.829</v>
      </c>
      <c r="FE16" s="9">
        <v>3.04</v>
      </c>
      <c r="FF16" s="9">
        <v>1.4379999999999999</v>
      </c>
      <c r="FG16" s="9">
        <v>1.6020000000000001</v>
      </c>
      <c r="FH16" s="9">
        <v>3.161</v>
      </c>
      <c r="FI16" s="9">
        <v>1.9930000000000001</v>
      </c>
      <c r="FJ16" s="9">
        <v>1.1679999999999999</v>
      </c>
      <c r="FK16" s="9">
        <v>10.522</v>
      </c>
      <c r="FL16" s="9">
        <v>5.6520000000000001</v>
      </c>
      <c r="FM16" s="9">
        <v>4.87</v>
      </c>
      <c r="FN16" s="9">
        <v>5.4119999999999999</v>
      </c>
      <c r="FO16" s="9">
        <v>3.452</v>
      </c>
      <c r="FP16" s="9">
        <v>1.96</v>
      </c>
      <c r="FQ16" s="9">
        <v>0.90600000000000003</v>
      </c>
      <c r="FR16" s="9">
        <v>0.69799999999999995</v>
      </c>
      <c r="FS16" s="9">
        <v>0.20799999999999999</v>
      </c>
      <c r="FT16" s="9">
        <v>3.452</v>
      </c>
      <c r="FU16" s="9">
        <v>0.751</v>
      </c>
      <c r="FV16" s="9">
        <v>2.7010000000000001</v>
      </c>
      <c r="FW16" s="9">
        <v>0.751</v>
      </c>
      <c r="FX16" s="9">
        <v>0.751</v>
      </c>
      <c r="FY16" s="9">
        <v>0</v>
      </c>
      <c r="FZ16" s="9">
        <v>0</v>
      </c>
      <c r="GA16" s="9">
        <v>0</v>
      </c>
      <c r="GB16" s="9">
        <v>0</v>
      </c>
      <c r="GC16" s="9">
        <v>288.93200000000002</v>
      </c>
      <c r="GD16" s="9">
        <v>157.607</v>
      </c>
      <c r="GE16" s="9">
        <v>131.32499999999999</v>
      </c>
      <c r="GF16" s="9">
        <v>76.91</v>
      </c>
      <c r="GG16" s="9">
        <v>46.054000000000002</v>
      </c>
      <c r="GH16" s="9">
        <v>30.856000000000002</v>
      </c>
      <c r="GI16" s="9">
        <v>16.399999999999999</v>
      </c>
      <c r="GJ16" s="9">
        <v>8.6359999999999992</v>
      </c>
      <c r="GK16" s="9">
        <v>7.7640000000000002</v>
      </c>
      <c r="GL16" s="9">
        <v>15.077999999999999</v>
      </c>
      <c r="GM16" s="9">
        <v>7.8179999999999996</v>
      </c>
      <c r="GN16" s="9">
        <v>7.26</v>
      </c>
      <c r="GO16" s="9">
        <v>45.432000000000002</v>
      </c>
      <c r="GP16" s="9">
        <v>29.6</v>
      </c>
      <c r="GQ16" s="9">
        <v>15.832000000000001</v>
      </c>
      <c r="GR16" s="9">
        <v>212.02099999999999</v>
      </c>
      <c r="GS16" s="9">
        <v>111.553</v>
      </c>
      <c r="GT16" s="9">
        <v>100.468</v>
      </c>
      <c r="GU16" s="9">
        <v>95.995999999999995</v>
      </c>
      <c r="GV16" s="9">
        <v>47.280999999999999</v>
      </c>
      <c r="GW16" s="9">
        <v>48.715000000000003</v>
      </c>
      <c r="GX16" s="9">
        <v>55.845999999999997</v>
      </c>
      <c r="GY16" s="9">
        <v>28.202999999999999</v>
      </c>
      <c r="GZ16" s="9">
        <v>27.643000000000001</v>
      </c>
      <c r="HA16" s="9">
        <v>42.347999999999999</v>
      </c>
      <c r="HB16" s="9">
        <v>25.533000000000001</v>
      </c>
      <c r="HC16" s="9">
        <v>16.815000000000001</v>
      </c>
      <c r="HD16" s="9">
        <v>16.491</v>
      </c>
      <c r="HE16" s="9">
        <v>9.1959999999999997</v>
      </c>
      <c r="HF16" s="9">
        <v>7.2960000000000003</v>
      </c>
      <c r="HG16" s="9">
        <v>1.34</v>
      </c>
      <c r="HH16" s="9">
        <v>1.34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136.18700000000001</v>
      </c>
    </row>
    <row r="17" spans="1:251">
      <c r="A17" s="10">
        <v>44228</v>
      </c>
      <c r="B17" s="9">
        <v>2.3039999999999998</v>
      </c>
      <c r="C17" s="9">
        <v>1.258</v>
      </c>
      <c r="D17" s="9">
        <v>1.046</v>
      </c>
      <c r="E17" s="9">
        <v>1.21</v>
      </c>
      <c r="F17" s="9">
        <v>1.21</v>
      </c>
      <c r="G17" s="9">
        <v>0</v>
      </c>
      <c r="H17" s="9">
        <v>1.0940000000000001</v>
      </c>
      <c r="I17" s="9">
        <v>4.8000000000000001E-2</v>
      </c>
      <c r="J17" s="9">
        <v>1.046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85.578999999999994</v>
      </c>
      <c r="U17" s="9">
        <v>44.171999999999997</v>
      </c>
      <c r="V17" s="9">
        <v>41.408000000000001</v>
      </c>
      <c r="W17" s="9">
        <v>51.423999999999999</v>
      </c>
      <c r="X17" s="9">
        <v>29.404</v>
      </c>
      <c r="Y17" s="9">
        <v>22.02</v>
      </c>
      <c r="Z17" s="9">
        <v>23.234000000000002</v>
      </c>
      <c r="AA17" s="9">
        <v>11.355</v>
      </c>
      <c r="AB17" s="9">
        <v>11.879</v>
      </c>
      <c r="AC17" s="9">
        <v>16.061</v>
      </c>
      <c r="AD17" s="9">
        <v>11.215999999999999</v>
      </c>
      <c r="AE17" s="9">
        <v>4.8449999999999998</v>
      </c>
      <c r="AF17" s="9">
        <v>12.129</v>
      </c>
      <c r="AG17" s="9">
        <v>6.8330000000000002</v>
      </c>
      <c r="AH17" s="9">
        <v>5.2960000000000003</v>
      </c>
      <c r="AI17" s="9">
        <v>34.155000000000001</v>
      </c>
      <c r="AJ17" s="9">
        <v>14.768000000000001</v>
      </c>
      <c r="AK17" s="9">
        <v>19.387</v>
      </c>
      <c r="AL17" s="9">
        <v>21.884</v>
      </c>
      <c r="AM17" s="9">
        <v>7.6959999999999997</v>
      </c>
      <c r="AN17" s="9">
        <v>14.189</v>
      </c>
      <c r="AO17" s="9">
        <v>7.6429999999999998</v>
      </c>
      <c r="AP17" s="9">
        <v>5.0990000000000002</v>
      </c>
      <c r="AQ17" s="9">
        <v>2.544</v>
      </c>
      <c r="AR17" s="9">
        <v>3.1419999999999999</v>
      </c>
      <c r="AS17" s="9">
        <v>1.4339999999999999</v>
      </c>
      <c r="AT17" s="9">
        <v>1.708</v>
      </c>
      <c r="AU17" s="9">
        <v>1.486</v>
      </c>
      <c r="AV17" s="9">
        <v>0.54</v>
      </c>
      <c r="AW17" s="9">
        <v>0.94599999999999995</v>
      </c>
      <c r="AX17" s="9">
        <v>0</v>
      </c>
      <c r="AY17" s="9">
        <v>0</v>
      </c>
      <c r="AZ17" s="9">
        <v>0</v>
      </c>
      <c r="BA17" s="9">
        <v>24.132000000000001</v>
      </c>
      <c r="BB17" s="9">
        <v>9.8729999999999993</v>
      </c>
      <c r="BC17" s="9">
        <v>14.259</v>
      </c>
      <c r="BD17" s="9">
        <v>10.068</v>
      </c>
      <c r="BE17" s="9">
        <v>2.5680000000000001</v>
      </c>
      <c r="BF17" s="9">
        <v>7.5</v>
      </c>
      <c r="BG17" s="9">
        <v>2.9750000000000001</v>
      </c>
      <c r="BH17" s="9">
        <v>1.7589999999999999</v>
      </c>
      <c r="BI17" s="9">
        <v>1.216</v>
      </c>
      <c r="BJ17" s="9">
        <v>3.5219999999999998</v>
      </c>
      <c r="BK17" s="9">
        <v>0.58299999999999996</v>
      </c>
      <c r="BL17" s="9">
        <v>2.9390000000000001</v>
      </c>
      <c r="BM17" s="9">
        <v>3.5710000000000002</v>
      </c>
      <c r="BN17" s="9">
        <v>0.22600000000000001</v>
      </c>
      <c r="BO17" s="9">
        <v>3.3450000000000002</v>
      </c>
      <c r="BP17" s="9">
        <v>14.064</v>
      </c>
      <c r="BQ17" s="9">
        <v>7.3049999999999997</v>
      </c>
      <c r="BR17" s="9">
        <v>6.7590000000000003</v>
      </c>
      <c r="BS17" s="9">
        <v>7.2539999999999996</v>
      </c>
      <c r="BT17" s="9">
        <v>4.04</v>
      </c>
      <c r="BU17" s="9">
        <v>3.2130000000000001</v>
      </c>
      <c r="BV17" s="9">
        <v>2.028</v>
      </c>
      <c r="BW17" s="9">
        <v>0.25800000000000001</v>
      </c>
      <c r="BX17" s="9">
        <v>1.77</v>
      </c>
      <c r="BY17" s="9">
        <v>3.2839999999999998</v>
      </c>
      <c r="BZ17" s="9">
        <v>1.774</v>
      </c>
      <c r="CA17" s="9">
        <v>1.51</v>
      </c>
      <c r="CB17" s="9">
        <v>1.4990000000000001</v>
      </c>
      <c r="CC17" s="9">
        <v>1.2330000000000001</v>
      </c>
      <c r="CD17" s="9">
        <v>0.26500000000000001</v>
      </c>
      <c r="CE17" s="9">
        <v>0</v>
      </c>
      <c r="CF17" s="9">
        <v>0</v>
      </c>
      <c r="CG17" s="9">
        <v>0</v>
      </c>
      <c r="CH17" s="9">
        <v>426.73899999999998</v>
      </c>
      <c r="CI17" s="9">
        <v>193.45</v>
      </c>
      <c r="CJ17" s="9">
        <v>233.28899999999999</v>
      </c>
      <c r="CK17" s="9">
        <v>117.803</v>
      </c>
      <c r="CL17" s="9">
        <v>58.206000000000003</v>
      </c>
      <c r="CM17" s="9">
        <v>59.597000000000001</v>
      </c>
      <c r="CN17" s="9">
        <v>31.657</v>
      </c>
      <c r="CO17" s="9">
        <v>14.492000000000001</v>
      </c>
      <c r="CP17" s="9">
        <v>17.164999999999999</v>
      </c>
      <c r="CQ17" s="9">
        <v>36.396999999999998</v>
      </c>
      <c r="CR17" s="9">
        <v>16.414000000000001</v>
      </c>
      <c r="CS17" s="9">
        <v>19.983000000000001</v>
      </c>
      <c r="CT17" s="9">
        <v>49.749000000000002</v>
      </c>
      <c r="CU17" s="9">
        <v>27.298999999999999</v>
      </c>
      <c r="CV17" s="9">
        <v>22.45</v>
      </c>
      <c r="CW17" s="9">
        <v>308.93599999999998</v>
      </c>
      <c r="CX17" s="9">
        <v>135.244</v>
      </c>
      <c r="CY17" s="9">
        <v>173.69200000000001</v>
      </c>
      <c r="CZ17" s="9">
        <v>138.50700000000001</v>
      </c>
      <c r="DA17" s="9">
        <v>64.257000000000005</v>
      </c>
      <c r="DB17" s="9">
        <v>74.25</v>
      </c>
      <c r="DC17" s="9">
        <v>69.102999999999994</v>
      </c>
      <c r="DD17" s="9">
        <v>30.550999999999998</v>
      </c>
      <c r="DE17" s="9">
        <v>38.552999999999997</v>
      </c>
      <c r="DF17" s="9">
        <v>72.680999999999997</v>
      </c>
      <c r="DG17" s="9">
        <v>31.695</v>
      </c>
      <c r="DH17" s="9">
        <v>40.985999999999997</v>
      </c>
      <c r="DI17" s="9">
        <v>27.952999999999999</v>
      </c>
      <c r="DJ17" s="9">
        <v>8.0500000000000007</v>
      </c>
      <c r="DK17" s="9">
        <v>19.902999999999999</v>
      </c>
      <c r="DL17" s="9">
        <v>0.69199999999999995</v>
      </c>
      <c r="DM17" s="9">
        <v>0.69199999999999995</v>
      </c>
      <c r="DN17" s="9">
        <v>0</v>
      </c>
      <c r="DO17" s="9">
        <v>91.539000000000001</v>
      </c>
      <c r="DP17" s="9">
        <v>44.951000000000001</v>
      </c>
      <c r="DQ17" s="9">
        <v>46.588000000000001</v>
      </c>
      <c r="DR17" s="9">
        <v>33.259</v>
      </c>
      <c r="DS17" s="9">
        <v>16.274999999999999</v>
      </c>
      <c r="DT17" s="9">
        <v>16.984000000000002</v>
      </c>
      <c r="DU17" s="9">
        <v>12.874000000000001</v>
      </c>
      <c r="DV17" s="9">
        <v>6.2060000000000004</v>
      </c>
      <c r="DW17" s="9">
        <v>6.6680000000000001</v>
      </c>
      <c r="DX17" s="9">
        <v>10.436999999999999</v>
      </c>
      <c r="DY17" s="9">
        <v>3.944</v>
      </c>
      <c r="DZ17" s="9">
        <v>6.4930000000000003</v>
      </c>
      <c r="EA17" s="9">
        <v>9.9469999999999992</v>
      </c>
      <c r="EB17" s="9">
        <v>6.125</v>
      </c>
      <c r="EC17" s="9">
        <v>3.823</v>
      </c>
      <c r="ED17" s="9">
        <v>58.28</v>
      </c>
      <c r="EE17" s="9">
        <v>28.675999999999998</v>
      </c>
      <c r="EF17" s="9">
        <v>29.603999999999999</v>
      </c>
      <c r="EG17" s="9">
        <v>33.070999999999998</v>
      </c>
      <c r="EH17" s="9">
        <v>15.098000000000001</v>
      </c>
      <c r="EI17" s="9">
        <v>17.972999999999999</v>
      </c>
      <c r="EJ17" s="9">
        <v>9.6890000000000001</v>
      </c>
      <c r="EK17" s="9">
        <v>6.415</v>
      </c>
      <c r="EL17" s="9">
        <v>3.2730000000000001</v>
      </c>
      <c r="EM17" s="9">
        <v>12.987</v>
      </c>
      <c r="EN17" s="9">
        <v>5.94</v>
      </c>
      <c r="EO17" s="9">
        <v>7.0469999999999997</v>
      </c>
      <c r="EP17" s="9">
        <v>2.5339999999999998</v>
      </c>
      <c r="EQ17" s="9">
        <v>1.2230000000000001</v>
      </c>
      <c r="ER17" s="9">
        <v>1.3109999999999999</v>
      </c>
      <c r="ES17" s="9">
        <v>0</v>
      </c>
      <c r="ET17" s="9">
        <v>0</v>
      </c>
      <c r="EU17" s="9">
        <v>0</v>
      </c>
      <c r="EV17" s="9">
        <v>10.984</v>
      </c>
      <c r="EW17" s="9">
        <v>4.6740000000000004</v>
      </c>
      <c r="EX17" s="9">
        <v>6.3090000000000002</v>
      </c>
      <c r="EY17" s="9">
        <v>4.8170000000000002</v>
      </c>
      <c r="EZ17" s="9">
        <v>2.7210000000000001</v>
      </c>
      <c r="FA17" s="9">
        <v>2.0950000000000002</v>
      </c>
      <c r="FB17" s="9">
        <v>2.2120000000000002</v>
      </c>
      <c r="FC17" s="9">
        <v>1.8</v>
      </c>
      <c r="FD17" s="9">
        <v>0.41099999999999998</v>
      </c>
      <c r="FE17" s="9">
        <v>0.96099999999999997</v>
      </c>
      <c r="FF17" s="9">
        <v>0.441</v>
      </c>
      <c r="FG17" s="9">
        <v>0.52</v>
      </c>
      <c r="FH17" s="9">
        <v>1.6439999999999999</v>
      </c>
      <c r="FI17" s="9">
        <v>0.48</v>
      </c>
      <c r="FJ17" s="9">
        <v>1.1639999999999999</v>
      </c>
      <c r="FK17" s="9">
        <v>6.1669999999999998</v>
      </c>
      <c r="FL17" s="9">
        <v>1.9530000000000001</v>
      </c>
      <c r="FM17" s="9">
        <v>4.2140000000000004</v>
      </c>
      <c r="FN17" s="9">
        <v>2.5859999999999999</v>
      </c>
      <c r="FO17" s="9">
        <v>1.091</v>
      </c>
      <c r="FP17" s="9">
        <v>1.496</v>
      </c>
      <c r="FQ17" s="9">
        <v>0.73499999999999999</v>
      </c>
      <c r="FR17" s="9">
        <v>0.13600000000000001</v>
      </c>
      <c r="FS17" s="9">
        <v>0.59899999999999998</v>
      </c>
      <c r="FT17" s="9">
        <v>2.8460000000000001</v>
      </c>
      <c r="FU17" s="9">
        <v>0.72699999999999998</v>
      </c>
      <c r="FV17" s="9">
        <v>2.1190000000000002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202.31200000000001</v>
      </c>
      <c r="GD17" s="9">
        <v>112.685</v>
      </c>
      <c r="GE17" s="9">
        <v>89.626999999999995</v>
      </c>
      <c r="GF17" s="9">
        <v>54.35</v>
      </c>
      <c r="GG17" s="9">
        <v>29.35</v>
      </c>
      <c r="GH17" s="9">
        <v>25</v>
      </c>
      <c r="GI17" s="9">
        <v>12.772</v>
      </c>
      <c r="GJ17" s="9">
        <v>5.7729999999999997</v>
      </c>
      <c r="GK17" s="9">
        <v>7</v>
      </c>
      <c r="GL17" s="9">
        <v>18.731999999999999</v>
      </c>
      <c r="GM17" s="9">
        <v>11.488</v>
      </c>
      <c r="GN17" s="9">
        <v>7.2450000000000001</v>
      </c>
      <c r="GO17" s="9">
        <v>22.846</v>
      </c>
      <c r="GP17" s="9">
        <v>12.09</v>
      </c>
      <c r="GQ17" s="9">
        <v>10.756</v>
      </c>
      <c r="GR17" s="9">
        <v>147.96100000000001</v>
      </c>
      <c r="GS17" s="9">
        <v>83.334999999999994</v>
      </c>
      <c r="GT17" s="9">
        <v>64.626999999999995</v>
      </c>
      <c r="GU17" s="9">
        <v>62.686999999999998</v>
      </c>
      <c r="GV17" s="9">
        <v>36.847999999999999</v>
      </c>
      <c r="GW17" s="9">
        <v>25.838999999999999</v>
      </c>
      <c r="GX17" s="9">
        <v>31.515000000000001</v>
      </c>
      <c r="GY17" s="9">
        <v>18.228999999999999</v>
      </c>
      <c r="GZ17" s="9">
        <v>13.286</v>
      </c>
      <c r="HA17" s="9">
        <v>37.563000000000002</v>
      </c>
      <c r="HB17" s="9">
        <v>21.596</v>
      </c>
      <c r="HC17" s="9">
        <v>15.967000000000001</v>
      </c>
      <c r="HD17" s="9">
        <v>15.503</v>
      </c>
      <c r="HE17" s="9">
        <v>5.9690000000000003</v>
      </c>
      <c r="HF17" s="9">
        <v>9.5340000000000007</v>
      </c>
      <c r="HG17" s="9">
        <v>0.69199999999999995</v>
      </c>
      <c r="HH17" s="9">
        <v>0.69199999999999995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108.723</v>
      </c>
    </row>
    <row r="18" spans="1:251">
      <c r="A18" s="10">
        <v>44593</v>
      </c>
      <c r="B18" s="9">
        <v>10.233000000000001</v>
      </c>
      <c r="C18" s="9">
        <v>7.3230000000000004</v>
      </c>
      <c r="D18" s="9">
        <v>2.91</v>
      </c>
      <c r="E18" s="9">
        <v>5.383</v>
      </c>
      <c r="F18" s="9">
        <v>3.7050000000000001</v>
      </c>
      <c r="G18" s="9">
        <v>1.6779999999999999</v>
      </c>
      <c r="H18" s="9">
        <v>3.1640000000000001</v>
      </c>
      <c r="I18" s="9">
        <v>2.2269999999999999</v>
      </c>
      <c r="J18" s="9">
        <v>0.93700000000000006</v>
      </c>
      <c r="K18" s="9">
        <v>1.6870000000000001</v>
      </c>
      <c r="L18" s="9">
        <v>1.391</v>
      </c>
      <c r="M18" s="9">
        <v>0.29499999999999998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68.251000000000005</v>
      </c>
      <c r="U18" s="9">
        <v>34.252000000000002</v>
      </c>
      <c r="V18" s="9">
        <v>33.999000000000002</v>
      </c>
      <c r="W18" s="9">
        <v>45.499000000000002</v>
      </c>
      <c r="X18" s="9">
        <v>22.771999999999998</v>
      </c>
      <c r="Y18" s="9">
        <v>22.727</v>
      </c>
      <c r="Z18" s="9">
        <v>19.986999999999998</v>
      </c>
      <c r="AA18" s="9">
        <v>9.798</v>
      </c>
      <c r="AB18" s="9">
        <v>10.189</v>
      </c>
      <c r="AC18" s="9">
        <v>15.053000000000001</v>
      </c>
      <c r="AD18" s="9">
        <v>5.976</v>
      </c>
      <c r="AE18" s="9">
        <v>9.077</v>
      </c>
      <c r="AF18" s="9">
        <v>10.459</v>
      </c>
      <c r="AG18" s="9">
        <v>6.9980000000000002</v>
      </c>
      <c r="AH18" s="9">
        <v>3.46</v>
      </c>
      <c r="AI18" s="9">
        <v>22.751999999999999</v>
      </c>
      <c r="AJ18" s="9">
        <v>11.48</v>
      </c>
      <c r="AK18" s="9">
        <v>11.272</v>
      </c>
      <c r="AL18" s="9">
        <v>13.481</v>
      </c>
      <c r="AM18" s="9">
        <v>6.4960000000000004</v>
      </c>
      <c r="AN18" s="9">
        <v>6.9850000000000003</v>
      </c>
      <c r="AO18" s="9">
        <v>5.0149999999999997</v>
      </c>
      <c r="AP18" s="9">
        <v>2.254</v>
      </c>
      <c r="AQ18" s="9">
        <v>2.7610000000000001</v>
      </c>
      <c r="AR18" s="9">
        <v>2.9329999999999998</v>
      </c>
      <c r="AS18" s="9">
        <v>2.157</v>
      </c>
      <c r="AT18" s="9">
        <v>0.77600000000000002</v>
      </c>
      <c r="AU18" s="9">
        <v>1.323</v>
      </c>
      <c r="AV18" s="9">
        <v>0.57199999999999995</v>
      </c>
      <c r="AW18" s="9">
        <v>0.751</v>
      </c>
      <c r="AX18" s="9">
        <v>0</v>
      </c>
      <c r="AY18" s="9">
        <v>0</v>
      </c>
      <c r="AZ18" s="9">
        <v>0</v>
      </c>
      <c r="BA18" s="9">
        <v>38.063000000000002</v>
      </c>
      <c r="BB18" s="9">
        <v>22.715</v>
      </c>
      <c r="BC18" s="9">
        <v>15.348000000000001</v>
      </c>
      <c r="BD18" s="9">
        <v>14.246</v>
      </c>
      <c r="BE18" s="9">
        <v>8.6020000000000003</v>
      </c>
      <c r="BF18" s="9">
        <v>5.6440000000000001</v>
      </c>
      <c r="BG18" s="9">
        <v>5.0259999999999998</v>
      </c>
      <c r="BH18" s="9">
        <v>3.89</v>
      </c>
      <c r="BI18" s="9">
        <v>1.1359999999999999</v>
      </c>
      <c r="BJ18" s="9">
        <v>2.8239999999999998</v>
      </c>
      <c r="BK18" s="9">
        <v>1.216</v>
      </c>
      <c r="BL18" s="9">
        <v>1.6080000000000001</v>
      </c>
      <c r="BM18" s="9">
        <v>6.3949999999999996</v>
      </c>
      <c r="BN18" s="9">
        <v>3.496</v>
      </c>
      <c r="BO18" s="9">
        <v>2.9</v>
      </c>
      <c r="BP18" s="9">
        <v>23.817</v>
      </c>
      <c r="BQ18" s="9">
        <v>14.113</v>
      </c>
      <c r="BR18" s="9">
        <v>9.7040000000000006</v>
      </c>
      <c r="BS18" s="9">
        <v>9.5589999999999993</v>
      </c>
      <c r="BT18" s="9">
        <v>4.0490000000000004</v>
      </c>
      <c r="BU18" s="9">
        <v>5.51</v>
      </c>
      <c r="BV18" s="9">
        <v>5.2839999999999998</v>
      </c>
      <c r="BW18" s="9">
        <v>4.125</v>
      </c>
      <c r="BX18" s="9">
        <v>1.159</v>
      </c>
      <c r="BY18" s="9">
        <v>7.1689999999999996</v>
      </c>
      <c r="BZ18" s="9">
        <v>4.2560000000000002</v>
      </c>
      <c r="CA18" s="9">
        <v>2.9129999999999998</v>
      </c>
      <c r="CB18" s="9">
        <v>1.2190000000000001</v>
      </c>
      <c r="CC18" s="9">
        <v>1.097</v>
      </c>
      <c r="CD18" s="9">
        <v>0.122</v>
      </c>
      <c r="CE18" s="9">
        <v>0.58699999999999997</v>
      </c>
      <c r="CF18" s="9">
        <v>0.58699999999999997</v>
      </c>
      <c r="CG18" s="9">
        <v>0</v>
      </c>
      <c r="CH18" s="9">
        <v>640.67200000000003</v>
      </c>
      <c r="CI18" s="9">
        <v>300.20600000000002</v>
      </c>
      <c r="CJ18" s="9">
        <v>340.46600000000001</v>
      </c>
      <c r="CK18" s="9">
        <v>169.75</v>
      </c>
      <c r="CL18" s="9">
        <v>82.465000000000003</v>
      </c>
      <c r="CM18" s="9">
        <v>87.286000000000001</v>
      </c>
      <c r="CN18" s="9">
        <v>40.966999999999999</v>
      </c>
      <c r="CO18" s="9">
        <v>22.977</v>
      </c>
      <c r="CP18" s="9">
        <v>17.989000000000001</v>
      </c>
      <c r="CQ18" s="9">
        <v>43.692</v>
      </c>
      <c r="CR18" s="9">
        <v>19.321999999999999</v>
      </c>
      <c r="CS18" s="9">
        <v>24.37</v>
      </c>
      <c r="CT18" s="9">
        <v>85.090999999999994</v>
      </c>
      <c r="CU18" s="9">
        <v>40.164999999999999</v>
      </c>
      <c r="CV18" s="9">
        <v>44.926000000000002</v>
      </c>
      <c r="CW18" s="9">
        <v>470.92200000000003</v>
      </c>
      <c r="CX18" s="9">
        <v>217.74199999999999</v>
      </c>
      <c r="CY18" s="9">
        <v>253.18</v>
      </c>
      <c r="CZ18" s="9">
        <v>220.48500000000001</v>
      </c>
      <c r="DA18" s="9">
        <v>104.657</v>
      </c>
      <c r="DB18" s="9">
        <v>115.828</v>
      </c>
      <c r="DC18" s="9">
        <v>109.762</v>
      </c>
      <c r="DD18" s="9">
        <v>54.334000000000003</v>
      </c>
      <c r="DE18" s="9">
        <v>55.427999999999997</v>
      </c>
      <c r="DF18" s="9">
        <v>94.983999999999995</v>
      </c>
      <c r="DG18" s="9">
        <v>40.409999999999997</v>
      </c>
      <c r="DH18" s="9">
        <v>54.573999999999998</v>
      </c>
      <c r="DI18" s="9">
        <v>44.566000000000003</v>
      </c>
      <c r="DJ18" s="9">
        <v>17.448</v>
      </c>
      <c r="DK18" s="9">
        <v>27.117999999999999</v>
      </c>
      <c r="DL18" s="9">
        <v>1.1259999999999999</v>
      </c>
      <c r="DM18" s="9">
        <v>0.89300000000000002</v>
      </c>
      <c r="DN18" s="9">
        <v>0.23300000000000001</v>
      </c>
      <c r="DO18" s="9">
        <v>122.73099999999999</v>
      </c>
      <c r="DP18" s="9">
        <v>61.811</v>
      </c>
      <c r="DQ18" s="9">
        <v>60.92</v>
      </c>
      <c r="DR18" s="9">
        <v>41.023000000000003</v>
      </c>
      <c r="DS18" s="9">
        <v>22.05</v>
      </c>
      <c r="DT18" s="9">
        <v>18.972000000000001</v>
      </c>
      <c r="DU18" s="9">
        <v>14.175000000000001</v>
      </c>
      <c r="DV18" s="9">
        <v>8.5860000000000003</v>
      </c>
      <c r="DW18" s="9">
        <v>5.5890000000000004</v>
      </c>
      <c r="DX18" s="9">
        <v>10.076000000000001</v>
      </c>
      <c r="DY18" s="9">
        <v>4.7370000000000001</v>
      </c>
      <c r="DZ18" s="9">
        <v>5.34</v>
      </c>
      <c r="EA18" s="9">
        <v>16.771000000000001</v>
      </c>
      <c r="EB18" s="9">
        <v>8.7279999999999998</v>
      </c>
      <c r="EC18" s="9">
        <v>8.0440000000000005</v>
      </c>
      <c r="ED18" s="9">
        <v>81.707999999999998</v>
      </c>
      <c r="EE18" s="9">
        <v>39.76</v>
      </c>
      <c r="EF18" s="9">
        <v>41.948</v>
      </c>
      <c r="EG18" s="9">
        <v>38.387</v>
      </c>
      <c r="EH18" s="9">
        <v>18.521000000000001</v>
      </c>
      <c r="EI18" s="9">
        <v>19.866</v>
      </c>
      <c r="EJ18" s="9">
        <v>21.641999999999999</v>
      </c>
      <c r="EK18" s="9">
        <v>11.041</v>
      </c>
      <c r="EL18" s="9">
        <v>10.6</v>
      </c>
      <c r="EM18" s="9">
        <v>14.826000000000001</v>
      </c>
      <c r="EN18" s="9">
        <v>7.5019999999999998</v>
      </c>
      <c r="EO18" s="9">
        <v>7.3239999999999998</v>
      </c>
      <c r="EP18" s="9">
        <v>6.6210000000000004</v>
      </c>
      <c r="EQ18" s="9">
        <v>2.6960000000000002</v>
      </c>
      <c r="ER18" s="9">
        <v>3.9249999999999998</v>
      </c>
      <c r="ES18" s="9">
        <v>0.23300000000000001</v>
      </c>
      <c r="ET18" s="9">
        <v>0</v>
      </c>
      <c r="EU18" s="9">
        <v>0.23300000000000001</v>
      </c>
      <c r="EV18" s="9">
        <v>14.233000000000001</v>
      </c>
      <c r="EW18" s="9">
        <v>5.3419999999999996</v>
      </c>
      <c r="EX18" s="9">
        <v>8.891</v>
      </c>
      <c r="EY18" s="9">
        <v>6.5540000000000003</v>
      </c>
      <c r="EZ18" s="9">
        <v>3.9670000000000001</v>
      </c>
      <c r="FA18" s="9">
        <v>2.5870000000000002</v>
      </c>
      <c r="FB18" s="9">
        <v>0.65700000000000003</v>
      </c>
      <c r="FC18" s="9">
        <v>0.65700000000000003</v>
      </c>
      <c r="FD18" s="9">
        <v>0</v>
      </c>
      <c r="FE18" s="9">
        <v>2.9740000000000002</v>
      </c>
      <c r="FF18" s="9">
        <v>1.379</v>
      </c>
      <c r="FG18" s="9">
        <v>1.595</v>
      </c>
      <c r="FH18" s="9">
        <v>2.9239999999999999</v>
      </c>
      <c r="FI18" s="9">
        <v>1.9319999999999999</v>
      </c>
      <c r="FJ18" s="9">
        <v>0.99199999999999999</v>
      </c>
      <c r="FK18" s="9">
        <v>7.6790000000000003</v>
      </c>
      <c r="FL18" s="9">
        <v>1.3740000000000001</v>
      </c>
      <c r="FM18" s="9">
        <v>6.3049999999999997</v>
      </c>
      <c r="FN18" s="9">
        <v>5.0949999999999998</v>
      </c>
      <c r="FO18" s="9">
        <v>0.50800000000000001</v>
      </c>
      <c r="FP18" s="9">
        <v>4.5869999999999997</v>
      </c>
      <c r="FQ18" s="9">
        <v>0.86599999999999999</v>
      </c>
      <c r="FR18" s="9">
        <v>0.86599999999999999</v>
      </c>
      <c r="FS18" s="9">
        <v>0</v>
      </c>
      <c r="FT18" s="9">
        <v>0.31900000000000001</v>
      </c>
      <c r="FU18" s="9">
        <v>0</v>
      </c>
      <c r="FV18" s="9">
        <v>0.31900000000000001</v>
      </c>
      <c r="FW18" s="9">
        <v>1.3979999999999999</v>
      </c>
      <c r="FX18" s="9">
        <v>0</v>
      </c>
      <c r="FY18" s="9">
        <v>1.3979999999999999</v>
      </c>
      <c r="FZ18" s="9">
        <v>0</v>
      </c>
      <c r="GA18" s="9">
        <v>0</v>
      </c>
      <c r="GB18" s="9">
        <v>0</v>
      </c>
      <c r="GC18" s="9">
        <v>375.39</v>
      </c>
      <c r="GD18" s="9">
        <v>198.851</v>
      </c>
      <c r="GE18" s="9">
        <v>176.53899999999999</v>
      </c>
      <c r="GF18" s="9">
        <v>92.984999999999999</v>
      </c>
      <c r="GG18" s="9">
        <v>49.209000000000003</v>
      </c>
      <c r="GH18" s="9">
        <v>43.776000000000003</v>
      </c>
      <c r="GI18" s="9">
        <v>21.768000000000001</v>
      </c>
      <c r="GJ18" s="9">
        <v>12.477</v>
      </c>
      <c r="GK18" s="9">
        <v>9.2910000000000004</v>
      </c>
      <c r="GL18" s="9">
        <v>22.01</v>
      </c>
      <c r="GM18" s="9">
        <v>10.742000000000001</v>
      </c>
      <c r="GN18" s="9">
        <v>11.268000000000001</v>
      </c>
      <c r="GO18" s="9">
        <v>49.207000000000001</v>
      </c>
      <c r="GP18" s="9">
        <v>25.99</v>
      </c>
      <c r="GQ18" s="9">
        <v>23.216999999999999</v>
      </c>
      <c r="GR18" s="9">
        <v>282.404</v>
      </c>
      <c r="GS18" s="9">
        <v>149.642</v>
      </c>
      <c r="GT18" s="9">
        <v>132.762</v>
      </c>
      <c r="GU18" s="9">
        <v>135.65100000000001</v>
      </c>
      <c r="GV18" s="9">
        <v>72.453999999999994</v>
      </c>
      <c r="GW18" s="9">
        <v>63.198</v>
      </c>
      <c r="GX18" s="9">
        <v>67.096999999999994</v>
      </c>
      <c r="GY18" s="9">
        <v>38.418999999999997</v>
      </c>
      <c r="GZ18" s="9">
        <v>28.678000000000001</v>
      </c>
      <c r="HA18" s="9">
        <v>53.414999999999999</v>
      </c>
      <c r="HB18" s="9">
        <v>26.536999999999999</v>
      </c>
      <c r="HC18" s="9">
        <v>26.878</v>
      </c>
      <c r="HD18" s="9">
        <v>25.347999999999999</v>
      </c>
      <c r="HE18" s="9">
        <v>11.34</v>
      </c>
      <c r="HF18" s="9">
        <v>14.009</v>
      </c>
      <c r="HG18" s="9">
        <v>0.89300000000000002</v>
      </c>
      <c r="HH18" s="9">
        <v>0.89300000000000002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114.14100000000001</v>
      </c>
    </row>
    <row r="19" spans="1:251">
      <c r="A19" s="10">
        <v>44958</v>
      </c>
      <c r="B19" s="9">
        <v>3.2879999999999998</v>
      </c>
      <c r="C19" s="9">
        <v>3.2879999999999998</v>
      </c>
      <c r="D19" s="9">
        <v>0</v>
      </c>
      <c r="E19" s="9">
        <v>1.8620000000000001</v>
      </c>
      <c r="F19" s="9">
        <v>1.8620000000000001</v>
      </c>
      <c r="G19" s="9">
        <v>0</v>
      </c>
      <c r="H19" s="9">
        <v>1.254</v>
      </c>
      <c r="I19" s="9">
        <v>1.254</v>
      </c>
      <c r="J19" s="9">
        <v>0</v>
      </c>
      <c r="K19" s="9">
        <v>0.17299999999999999</v>
      </c>
      <c r="L19" s="9">
        <v>0.17299999999999999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66.456000000000003</v>
      </c>
      <c r="U19" s="9">
        <v>29.545000000000002</v>
      </c>
      <c r="V19" s="9">
        <v>36.911000000000001</v>
      </c>
      <c r="W19" s="9">
        <v>48.052</v>
      </c>
      <c r="X19" s="9">
        <v>20.882999999999999</v>
      </c>
      <c r="Y19" s="9">
        <v>27.169</v>
      </c>
      <c r="Z19" s="9">
        <v>18.867000000000001</v>
      </c>
      <c r="AA19" s="9">
        <v>6.6210000000000004</v>
      </c>
      <c r="AB19" s="9">
        <v>12.246</v>
      </c>
      <c r="AC19" s="9">
        <v>15.933999999999999</v>
      </c>
      <c r="AD19" s="9">
        <v>5.4729999999999999</v>
      </c>
      <c r="AE19" s="9">
        <v>10.461</v>
      </c>
      <c r="AF19" s="9">
        <v>13.250999999999999</v>
      </c>
      <c r="AG19" s="9">
        <v>8.7889999999999997</v>
      </c>
      <c r="AH19" s="9">
        <v>4.4619999999999997</v>
      </c>
      <c r="AI19" s="9">
        <v>18.404</v>
      </c>
      <c r="AJ19" s="9">
        <v>8.6620000000000008</v>
      </c>
      <c r="AK19" s="9">
        <v>9.7420000000000009</v>
      </c>
      <c r="AL19" s="9">
        <v>10.345000000000001</v>
      </c>
      <c r="AM19" s="9">
        <v>3.8079999999999998</v>
      </c>
      <c r="AN19" s="9">
        <v>6.5380000000000003</v>
      </c>
      <c r="AO19" s="9">
        <v>3.5310000000000001</v>
      </c>
      <c r="AP19" s="9">
        <v>1.605</v>
      </c>
      <c r="AQ19" s="9">
        <v>1.9259999999999999</v>
      </c>
      <c r="AR19" s="9">
        <v>2.7589999999999999</v>
      </c>
      <c r="AS19" s="9">
        <v>1.77</v>
      </c>
      <c r="AT19" s="9">
        <v>0.98899999999999999</v>
      </c>
      <c r="AU19" s="9">
        <v>1.768</v>
      </c>
      <c r="AV19" s="9">
        <v>1.4790000000000001</v>
      </c>
      <c r="AW19" s="9">
        <v>0.28999999999999998</v>
      </c>
      <c r="AX19" s="9">
        <v>0</v>
      </c>
      <c r="AY19" s="9">
        <v>0</v>
      </c>
      <c r="AZ19" s="9">
        <v>0</v>
      </c>
      <c r="BA19" s="9">
        <v>35.89</v>
      </c>
      <c r="BB19" s="9">
        <v>18.212</v>
      </c>
      <c r="BC19" s="9">
        <v>17.677</v>
      </c>
      <c r="BD19" s="9">
        <v>15.74</v>
      </c>
      <c r="BE19" s="9">
        <v>7.75</v>
      </c>
      <c r="BF19" s="9">
        <v>7.99</v>
      </c>
      <c r="BG19" s="9">
        <v>6.93</v>
      </c>
      <c r="BH19" s="9">
        <v>2.8220000000000001</v>
      </c>
      <c r="BI19" s="9">
        <v>4.1079999999999997</v>
      </c>
      <c r="BJ19" s="9">
        <v>4.2729999999999997</v>
      </c>
      <c r="BK19" s="9">
        <v>1.022</v>
      </c>
      <c r="BL19" s="9">
        <v>3.2509999999999999</v>
      </c>
      <c r="BM19" s="9">
        <v>4.5369999999999999</v>
      </c>
      <c r="BN19" s="9">
        <v>3.9060000000000001</v>
      </c>
      <c r="BO19" s="9">
        <v>0.63100000000000001</v>
      </c>
      <c r="BP19" s="9">
        <v>20.149999999999999</v>
      </c>
      <c r="BQ19" s="9">
        <v>10.462999999999999</v>
      </c>
      <c r="BR19" s="9">
        <v>9.6869999999999994</v>
      </c>
      <c r="BS19" s="9">
        <v>10.178000000000001</v>
      </c>
      <c r="BT19" s="9">
        <v>5.0780000000000003</v>
      </c>
      <c r="BU19" s="9">
        <v>5.0999999999999996</v>
      </c>
      <c r="BV19" s="9">
        <v>2.88</v>
      </c>
      <c r="BW19" s="9">
        <v>1.5469999999999999</v>
      </c>
      <c r="BX19" s="9">
        <v>1.3340000000000001</v>
      </c>
      <c r="BY19" s="9">
        <v>3.8650000000000002</v>
      </c>
      <c r="BZ19" s="9">
        <v>2.0960000000000001</v>
      </c>
      <c r="CA19" s="9">
        <v>1.7689999999999999</v>
      </c>
      <c r="CB19" s="9">
        <v>3.226</v>
      </c>
      <c r="CC19" s="9">
        <v>1.742</v>
      </c>
      <c r="CD19" s="9">
        <v>1.484</v>
      </c>
      <c r="CE19" s="9">
        <v>0</v>
      </c>
      <c r="CF19" s="9">
        <v>0</v>
      </c>
      <c r="CG19" s="9">
        <v>0</v>
      </c>
      <c r="CH19" s="9">
        <v>756.49699999999996</v>
      </c>
      <c r="CI19" s="9">
        <v>372.42700000000002</v>
      </c>
      <c r="CJ19" s="9">
        <v>384.07</v>
      </c>
      <c r="CK19" s="9">
        <v>218.941</v>
      </c>
      <c r="CL19" s="9">
        <v>113.553</v>
      </c>
      <c r="CM19" s="9">
        <v>105.38800000000001</v>
      </c>
      <c r="CN19" s="9">
        <v>51.389000000000003</v>
      </c>
      <c r="CO19" s="9">
        <v>26.925999999999998</v>
      </c>
      <c r="CP19" s="9">
        <v>24.463000000000001</v>
      </c>
      <c r="CQ19" s="9">
        <v>58.247999999999998</v>
      </c>
      <c r="CR19" s="9">
        <v>31.248999999999999</v>
      </c>
      <c r="CS19" s="9">
        <v>27</v>
      </c>
      <c r="CT19" s="9">
        <v>109.304</v>
      </c>
      <c r="CU19" s="9">
        <v>55.378999999999998</v>
      </c>
      <c r="CV19" s="9">
        <v>53.924999999999997</v>
      </c>
      <c r="CW19" s="9">
        <v>537.55600000000004</v>
      </c>
      <c r="CX19" s="9">
        <v>258.87299999999999</v>
      </c>
      <c r="CY19" s="9">
        <v>278.68200000000002</v>
      </c>
      <c r="CZ19" s="9">
        <v>257.565</v>
      </c>
      <c r="DA19" s="9">
        <v>119.73399999999999</v>
      </c>
      <c r="DB19" s="9">
        <v>137.83099999999999</v>
      </c>
      <c r="DC19" s="9">
        <v>107.29900000000001</v>
      </c>
      <c r="DD19" s="9">
        <v>50.847000000000001</v>
      </c>
      <c r="DE19" s="9">
        <v>56.451999999999998</v>
      </c>
      <c r="DF19" s="9">
        <v>122.206</v>
      </c>
      <c r="DG19" s="9">
        <v>60.811</v>
      </c>
      <c r="DH19" s="9">
        <v>61.395000000000003</v>
      </c>
      <c r="DI19" s="9">
        <v>49.569000000000003</v>
      </c>
      <c r="DJ19" s="9">
        <v>27.481999999999999</v>
      </c>
      <c r="DK19" s="9">
        <v>22.087</v>
      </c>
      <c r="DL19" s="9">
        <v>0.91600000000000004</v>
      </c>
      <c r="DM19" s="9">
        <v>0</v>
      </c>
      <c r="DN19" s="9">
        <v>0.91600000000000004</v>
      </c>
      <c r="DO19" s="9">
        <v>139.89500000000001</v>
      </c>
      <c r="DP19" s="9">
        <v>71.236999999999995</v>
      </c>
      <c r="DQ19" s="9">
        <v>68.658000000000001</v>
      </c>
      <c r="DR19" s="9">
        <v>52.869</v>
      </c>
      <c r="DS19" s="9">
        <v>29.225000000000001</v>
      </c>
      <c r="DT19" s="9">
        <v>23.643999999999998</v>
      </c>
      <c r="DU19" s="9">
        <v>16.013000000000002</v>
      </c>
      <c r="DV19" s="9">
        <v>10.723000000000001</v>
      </c>
      <c r="DW19" s="9">
        <v>5.29</v>
      </c>
      <c r="DX19" s="9">
        <v>11.726000000000001</v>
      </c>
      <c r="DY19" s="9">
        <v>5.1050000000000004</v>
      </c>
      <c r="DZ19" s="9">
        <v>6.6210000000000004</v>
      </c>
      <c r="EA19" s="9">
        <v>25.13</v>
      </c>
      <c r="EB19" s="9">
        <v>13.397</v>
      </c>
      <c r="EC19" s="9">
        <v>11.733000000000001</v>
      </c>
      <c r="ED19" s="9">
        <v>87.025999999999996</v>
      </c>
      <c r="EE19" s="9">
        <v>42.012</v>
      </c>
      <c r="EF19" s="9">
        <v>45.014000000000003</v>
      </c>
      <c r="EG19" s="9">
        <v>45.451000000000001</v>
      </c>
      <c r="EH19" s="9">
        <v>21.213000000000001</v>
      </c>
      <c r="EI19" s="9">
        <v>24.239000000000001</v>
      </c>
      <c r="EJ19" s="9">
        <v>20.321999999999999</v>
      </c>
      <c r="EK19" s="9">
        <v>10.089</v>
      </c>
      <c r="EL19" s="9">
        <v>10.233000000000001</v>
      </c>
      <c r="EM19" s="9">
        <v>14.834</v>
      </c>
      <c r="EN19" s="9">
        <v>6.4720000000000004</v>
      </c>
      <c r="EO19" s="9">
        <v>8.3620000000000001</v>
      </c>
      <c r="EP19" s="9">
        <v>6.4189999999999996</v>
      </c>
      <c r="EQ19" s="9">
        <v>4.2380000000000004</v>
      </c>
      <c r="ER19" s="9">
        <v>2.181</v>
      </c>
      <c r="ES19" s="9">
        <v>0</v>
      </c>
      <c r="ET19" s="9">
        <v>0</v>
      </c>
      <c r="EU19" s="9">
        <v>0</v>
      </c>
      <c r="EV19" s="9">
        <v>23.763999999999999</v>
      </c>
      <c r="EW19" s="9">
        <v>15.901999999999999</v>
      </c>
      <c r="EX19" s="9">
        <v>7.8630000000000004</v>
      </c>
      <c r="EY19" s="9">
        <v>7.05</v>
      </c>
      <c r="EZ19" s="9">
        <v>3.3279999999999998</v>
      </c>
      <c r="FA19" s="9">
        <v>3.722</v>
      </c>
      <c r="FB19" s="9">
        <v>4.4089999999999998</v>
      </c>
      <c r="FC19" s="9">
        <v>2.3820000000000001</v>
      </c>
      <c r="FD19" s="9">
        <v>2.0270000000000001</v>
      </c>
      <c r="FE19" s="9">
        <v>2.2229999999999999</v>
      </c>
      <c r="FF19" s="9">
        <v>0.94599999999999995</v>
      </c>
      <c r="FG19" s="9">
        <v>1.2769999999999999</v>
      </c>
      <c r="FH19" s="9">
        <v>0.41799999999999998</v>
      </c>
      <c r="FI19" s="9">
        <v>0</v>
      </c>
      <c r="FJ19" s="9">
        <v>0.41799999999999998</v>
      </c>
      <c r="FK19" s="9">
        <v>16.713999999999999</v>
      </c>
      <c r="FL19" s="9">
        <v>12.573</v>
      </c>
      <c r="FM19" s="9">
        <v>4.141</v>
      </c>
      <c r="FN19" s="9">
        <v>8.9049999999999994</v>
      </c>
      <c r="FO19" s="9">
        <v>7.7510000000000003</v>
      </c>
      <c r="FP19" s="9">
        <v>1.1539999999999999</v>
      </c>
      <c r="FQ19" s="9">
        <v>2.278</v>
      </c>
      <c r="FR19" s="9">
        <v>1.524</v>
      </c>
      <c r="FS19" s="9">
        <v>0.754</v>
      </c>
      <c r="FT19" s="9">
        <v>3.5030000000000001</v>
      </c>
      <c r="FU19" s="9">
        <v>2.6179999999999999</v>
      </c>
      <c r="FV19" s="9">
        <v>0.88600000000000001</v>
      </c>
      <c r="FW19" s="9">
        <v>2.0270000000000001</v>
      </c>
      <c r="FX19" s="9">
        <v>0.68</v>
      </c>
      <c r="FY19" s="9">
        <v>1.347</v>
      </c>
      <c r="FZ19" s="9">
        <v>0</v>
      </c>
      <c r="GA19" s="9">
        <v>0</v>
      </c>
      <c r="GB19" s="9">
        <v>0</v>
      </c>
      <c r="GC19" s="9">
        <v>421.887</v>
      </c>
      <c r="GD19" s="9">
        <v>238.381</v>
      </c>
      <c r="GE19" s="9">
        <v>183.50700000000001</v>
      </c>
      <c r="GF19" s="9">
        <v>112.53700000000001</v>
      </c>
      <c r="GG19" s="9">
        <v>68.602999999999994</v>
      </c>
      <c r="GH19" s="9">
        <v>43.933999999999997</v>
      </c>
      <c r="GI19" s="9">
        <v>20.001999999999999</v>
      </c>
      <c r="GJ19" s="9">
        <v>12.336</v>
      </c>
      <c r="GK19" s="9">
        <v>7.6660000000000004</v>
      </c>
      <c r="GL19" s="9">
        <v>31.744</v>
      </c>
      <c r="GM19" s="9">
        <v>20.527999999999999</v>
      </c>
      <c r="GN19" s="9">
        <v>11.215999999999999</v>
      </c>
      <c r="GO19" s="9">
        <v>60.79</v>
      </c>
      <c r="GP19" s="9">
        <v>35.738999999999997</v>
      </c>
      <c r="GQ19" s="9">
        <v>25.050999999999998</v>
      </c>
      <c r="GR19" s="9">
        <v>309.35000000000002</v>
      </c>
      <c r="GS19" s="9">
        <v>169.77699999999999</v>
      </c>
      <c r="GT19" s="9">
        <v>139.57300000000001</v>
      </c>
      <c r="GU19" s="9">
        <v>148.78800000000001</v>
      </c>
      <c r="GV19" s="9">
        <v>75.501999999999995</v>
      </c>
      <c r="GW19" s="9">
        <v>73.287000000000006</v>
      </c>
      <c r="GX19" s="9">
        <v>60.890999999999998</v>
      </c>
      <c r="GY19" s="9">
        <v>32.265000000000001</v>
      </c>
      <c r="GZ19" s="9">
        <v>28.626000000000001</v>
      </c>
      <c r="HA19" s="9">
        <v>67.941999999999993</v>
      </c>
      <c r="HB19" s="9">
        <v>41.444000000000003</v>
      </c>
      <c r="HC19" s="9">
        <v>26.498000000000001</v>
      </c>
      <c r="HD19" s="9">
        <v>31.37</v>
      </c>
      <c r="HE19" s="9">
        <v>20.567</v>
      </c>
      <c r="HF19" s="9">
        <v>10.803000000000001</v>
      </c>
      <c r="HG19" s="9">
        <v>0.35899999999999999</v>
      </c>
      <c r="HH19" s="9">
        <v>0</v>
      </c>
      <c r="HI19" s="9">
        <v>0.35899999999999999</v>
      </c>
      <c r="HJ19" s="9">
        <v>0.88200000000000001</v>
      </c>
      <c r="HK19" s="9">
        <v>0</v>
      </c>
      <c r="HL19" s="9">
        <v>0.88200000000000001</v>
      </c>
      <c r="HM19" s="9">
        <v>0.55900000000000005</v>
      </c>
      <c r="HN19" s="9">
        <v>0</v>
      </c>
      <c r="HO19" s="9">
        <v>0.55900000000000005</v>
      </c>
      <c r="HP19" s="9">
        <v>0</v>
      </c>
      <c r="HQ19" s="9">
        <v>0</v>
      </c>
      <c r="HR19" s="9">
        <v>0</v>
      </c>
      <c r="HS19" s="9">
        <v>0.55900000000000005</v>
      </c>
      <c r="HT19" s="9">
        <v>0</v>
      </c>
      <c r="HU19" s="9">
        <v>0.55900000000000005</v>
      </c>
      <c r="HV19" s="9">
        <v>0</v>
      </c>
      <c r="HW19" s="9">
        <v>0</v>
      </c>
      <c r="HX19" s="9">
        <v>0</v>
      </c>
      <c r="HY19" s="9">
        <v>0.32300000000000001</v>
      </c>
      <c r="HZ19" s="9">
        <v>0</v>
      </c>
      <c r="IA19" s="9">
        <v>0.32300000000000001</v>
      </c>
      <c r="IB19" s="9">
        <v>0</v>
      </c>
      <c r="IC19" s="9">
        <v>0</v>
      </c>
      <c r="ID19" s="9">
        <v>0</v>
      </c>
      <c r="IE19" s="9">
        <v>0.32300000000000001</v>
      </c>
      <c r="IF19" s="9">
        <v>0</v>
      </c>
      <c r="IG19" s="9">
        <v>0.32300000000000001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148.11500000000001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29.234999999999999</v>
      </c>
      <c r="C11" s="9">
        <v>101.42</v>
      </c>
      <c r="D11" s="9">
        <v>33.002000000000002</v>
      </c>
      <c r="E11" s="9">
        <v>7.9790000000000001</v>
      </c>
      <c r="F11" s="9">
        <v>25.023</v>
      </c>
      <c r="G11" s="9">
        <v>8.1280000000000001</v>
      </c>
      <c r="H11" s="9">
        <v>2.4420000000000002</v>
      </c>
      <c r="I11" s="9">
        <v>5.6859999999999999</v>
      </c>
      <c r="J11" s="9">
        <v>10.587999999999999</v>
      </c>
      <c r="K11" s="9">
        <v>2.1840000000000002</v>
      </c>
      <c r="L11" s="9">
        <v>8.4049999999999994</v>
      </c>
      <c r="M11" s="9">
        <v>14.286</v>
      </c>
      <c r="N11" s="9">
        <v>3.3530000000000002</v>
      </c>
      <c r="O11" s="9">
        <v>10.933</v>
      </c>
      <c r="P11" s="9">
        <v>97.653000000000006</v>
      </c>
      <c r="Q11" s="9">
        <v>21.256</v>
      </c>
      <c r="R11" s="9">
        <v>76.397000000000006</v>
      </c>
      <c r="S11" s="9">
        <v>41.963999999999999</v>
      </c>
      <c r="T11" s="9">
        <v>14.497999999999999</v>
      </c>
      <c r="U11" s="9">
        <v>27.465</v>
      </c>
      <c r="V11" s="9">
        <v>22.731999999999999</v>
      </c>
      <c r="W11" s="9">
        <v>3.794</v>
      </c>
      <c r="X11" s="9">
        <v>18.937999999999999</v>
      </c>
      <c r="Y11" s="9">
        <v>21.314</v>
      </c>
      <c r="Z11" s="9">
        <v>2.2749999999999999</v>
      </c>
      <c r="AA11" s="9">
        <v>19.039000000000001</v>
      </c>
      <c r="AB11" s="9">
        <v>10.641999999999999</v>
      </c>
      <c r="AC11" s="9">
        <v>0.42399999999999999</v>
      </c>
      <c r="AD11" s="9">
        <v>10.218</v>
      </c>
      <c r="AE11" s="9">
        <v>1.002</v>
      </c>
      <c r="AF11" s="9">
        <v>0.26600000000000001</v>
      </c>
      <c r="AG11" s="9">
        <v>0.73599999999999999</v>
      </c>
      <c r="AH11" s="9">
        <v>15.736000000000001</v>
      </c>
      <c r="AI11" s="9">
        <v>12.446999999999999</v>
      </c>
      <c r="AJ11" s="9">
        <v>3.2890000000000001</v>
      </c>
      <c r="AK11" s="9">
        <v>2.8959999999999999</v>
      </c>
      <c r="AL11" s="9">
        <v>2.1240000000000001</v>
      </c>
      <c r="AM11" s="9">
        <v>0.77200000000000002</v>
      </c>
      <c r="AN11" s="9">
        <v>1.0920000000000001</v>
      </c>
      <c r="AO11" s="9">
        <v>0.66100000000000003</v>
      </c>
      <c r="AP11" s="9">
        <v>0.432</v>
      </c>
      <c r="AQ11" s="9">
        <v>0.53300000000000003</v>
      </c>
      <c r="AR11" s="9">
        <v>0.192</v>
      </c>
      <c r="AS11" s="9">
        <v>0.34100000000000003</v>
      </c>
      <c r="AT11" s="9">
        <v>1.2709999999999999</v>
      </c>
      <c r="AU11" s="9">
        <v>1.2709999999999999</v>
      </c>
      <c r="AV11" s="9">
        <v>0</v>
      </c>
      <c r="AW11" s="9">
        <v>12.84</v>
      </c>
      <c r="AX11" s="9">
        <v>10.324</v>
      </c>
      <c r="AY11" s="9">
        <v>2.516</v>
      </c>
      <c r="AZ11" s="9">
        <v>4.43</v>
      </c>
      <c r="BA11" s="9">
        <v>4.43</v>
      </c>
      <c r="BB11" s="9">
        <v>0</v>
      </c>
      <c r="BC11" s="9">
        <v>2.6579999999999999</v>
      </c>
      <c r="BD11" s="9">
        <v>1.6559999999999999</v>
      </c>
      <c r="BE11" s="9">
        <v>1.002</v>
      </c>
      <c r="BF11" s="9">
        <v>5.2080000000000002</v>
      </c>
      <c r="BG11" s="9">
        <v>3.694</v>
      </c>
      <c r="BH11" s="9">
        <v>1.5149999999999999</v>
      </c>
      <c r="BI11" s="9">
        <v>0.54400000000000004</v>
      </c>
      <c r="BJ11" s="9">
        <v>0.54400000000000004</v>
      </c>
      <c r="BK11" s="9">
        <v>0</v>
      </c>
      <c r="BL11" s="9">
        <v>0</v>
      </c>
      <c r="BM11" s="9">
        <v>0</v>
      </c>
      <c r="BN11" s="9">
        <v>0</v>
      </c>
      <c r="BO11" s="9">
        <v>71.108000000000004</v>
      </c>
      <c r="BP11" s="9">
        <v>29.888999999999999</v>
      </c>
      <c r="BQ11" s="9">
        <v>41.219000000000001</v>
      </c>
      <c r="BR11" s="9">
        <v>14.159000000000001</v>
      </c>
      <c r="BS11" s="9">
        <v>6.3170000000000002</v>
      </c>
      <c r="BT11" s="9">
        <v>7.8419999999999996</v>
      </c>
      <c r="BU11" s="9">
        <v>3.6259999999999999</v>
      </c>
      <c r="BV11" s="9">
        <v>1.0860000000000001</v>
      </c>
      <c r="BW11" s="9">
        <v>2.5409999999999999</v>
      </c>
      <c r="BX11" s="9">
        <v>2.3450000000000002</v>
      </c>
      <c r="BY11" s="9">
        <v>0.65600000000000003</v>
      </c>
      <c r="BZ11" s="9">
        <v>1.6890000000000001</v>
      </c>
      <c r="CA11" s="9">
        <v>8.1880000000000006</v>
      </c>
      <c r="CB11" s="9">
        <v>4.5759999999999996</v>
      </c>
      <c r="CC11" s="9">
        <v>3.613</v>
      </c>
      <c r="CD11" s="9">
        <v>56.948</v>
      </c>
      <c r="CE11" s="9">
        <v>23.571000000000002</v>
      </c>
      <c r="CF11" s="9">
        <v>33.377000000000002</v>
      </c>
      <c r="CG11" s="9">
        <v>28.221</v>
      </c>
      <c r="CH11" s="9">
        <v>11.919</v>
      </c>
      <c r="CI11" s="9">
        <v>16.302</v>
      </c>
      <c r="CJ11" s="9">
        <v>13.308</v>
      </c>
      <c r="CK11" s="9">
        <v>5.1109999999999998</v>
      </c>
      <c r="CL11" s="9">
        <v>8.1959999999999997</v>
      </c>
      <c r="CM11" s="9">
        <v>8.5939999999999994</v>
      </c>
      <c r="CN11" s="9">
        <v>3.2650000000000001</v>
      </c>
      <c r="CO11" s="9">
        <v>5.3289999999999997</v>
      </c>
      <c r="CP11" s="9">
        <v>6.1479999999999997</v>
      </c>
      <c r="CQ11" s="9">
        <v>3.2759999999999998</v>
      </c>
      <c r="CR11" s="9">
        <v>2.8719999999999999</v>
      </c>
      <c r="CS11" s="9">
        <v>0.67800000000000005</v>
      </c>
      <c r="CT11" s="9">
        <v>0</v>
      </c>
      <c r="CU11" s="9">
        <v>0.67800000000000005</v>
      </c>
      <c r="CV11" s="9">
        <v>422.41</v>
      </c>
      <c r="CW11" s="9">
        <v>222.55</v>
      </c>
      <c r="CX11" s="9">
        <v>199.86</v>
      </c>
      <c r="CY11" s="9">
        <v>113.84399999999999</v>
      </c>
      <c r="CZ11" s="9">
        <v>61.72</v>
      </c>
      <c r="DA11" s="9">
        <v>52.124000000000002</v>
      </c>
      <c r="DB11" s="9">
        <v>46.134</v>
      </c>
      <c r="DC11" s="9">
        <v>27.120999999999999</v>
      </c>
      <c r="DD11" s="9">
        <v>19.013000000000002</v>
      </c>
      <c r="DE11" s="9">
        <v>34.030999999999999</v>
      </c>
      <c r="DF11" s="9">
        <v>17.527000000000001</v>
      </c>
      <c r="DG11" s="9">
        <v>16.504000000000001</v>
      </c>
      <c r="DH11" s="9">
        <v>33.679000000000002</v>
      </c>
      <c r="DI11" s="9">
        <v>17.071999999999999</v>
      </c>
      <c r="DJ11" s="9">
        <v>16.606999999999999</v>
      </c>
      <c r="DK11" s="9">
        <v>308.56599999999997</v>
      </c>
      <c r="DL11" s="9">
        <v>160.83000000000001</v>
      </c>
      <c r="DM11" s="9">
        <v>147.73599999999999</v>
      </c>
      <c r="DN11" s="9">
        <v>95.811000000000007</v>
      </c>
      <c r="DO11" s="9">
        <v>54.896999999999998</v>
      </c>
      <c r="DP11" s="9">
        <v>40.914000000000001</v>
      </c>
      <c r="DQ11" s="9">
        <v>44.631</v>
      </c>
      <c r="DR11" s="9">
        <v>18.143000000000001</v>
      </c>
      <c r="DS11" s="9">
        <v>26.488</v>
      </c>
      <c r="DT11" s="9">
        <v>71.614000000000004</v>
      </c>
      <c r="DU11" s="9">
        <v>33.073</v>
      </c>
      <c r="DV11" s="9">
        <v>38.542000000000002</v>
      </c>
      <c r="DW11" s="9">
        <v>55.552</v>
      </c>
      <c r="DX11" s="9">
        <v>28.419</v>
      </c>
      <c r="DY11" s="9">
        <v>27.132999999999999</v>
      </c>
      <c r="DZ11" s="9">
        <v>40.957000000000001</v>
      </c>
      <c r="EA11" s="9">
        <v>26.297999999999998</v>
      </c>
      <c r="EB11" s="9">
        <v>14.659000000000001</v>
      </c>
      <c r="EC11" s="9">
        <v>217.18799999999999</v>
      </c>
      <c r="ED11" s="9">
        <v>130.33500000000001</v>
      </c>
      <c r="EE11" s="9">
        <v>86.852999999999994</v>
      </c>
      <c r="EF11" s="9">
        <v>76.64</v>
      </c>
      <c r="EG11" s="9">
        <v>44.786000000000001</v>
      </c>
      <c r="EH11" s="9">
        <v>31.855</v>
      </c>
      <c r="EI11" s="9">
        <v>34.898000000000003</v>
      </c>
      <c r="EJ11" s="9">
        <v>21.402000000000001</v>
      </c>
      <c r="EK11" s="9">
        <v>13.494999999999999</v>
      </c>
      <c r="EL11" s="9">
        <v>22.358000000000001</v>
      </c>
      <c r="EM11" s="9">
        <v>12.65</v>
      </c>
      <c r="EN11" s="9">
        <v>9.7080000000000002</v>
      </c>
      <c r="EO11" s="9">
        <v>19.385000000000002</v>
      </c>
      <c r="EP11" s="9">
        <v>10.734</v>
      </c>
      <c r="EQ11" s="9">
        <v>8.6509999999999998</v>
      </c>
      <c r="ER11" s="9">
        <v>140.547</v>
      </c>
      <c r="ES11" s="9">
        <v>85.55</v>
      </c>
      <c r="ET11" s="9">
        <v>54.997999999999998</v>
      </c>
      <c r="EU11" s="9">
        <v>46.360999999999997</v>
      </c>
      <c r="EV11" s="9">
        <v>28.66</v>
      </c>
      <c r="EW11" s="9">
        <v>17.701000000000001</v>
      </c>
      <c r="EX11" s="9">
        <v>19.948</v>
      </c>
      <c r="EY11" s="9">
        <v>10.888999999999999</v>
      </c>
      <c r="EZ11" s="9">
        <v>9.0589999999999993</v>
      </c>
      <c r="FA11" s="9">
        <v>34.621000000000002</v>
      </c>
      <c r="FB11" s="9">
        <v>18.617999999999999</v>
      </c>
      <c r="FC11" s="9">
        <v>16.003</v>
      </c>
      <c r="FD11" s="9">
        <v>24.745999999999999</v>
      </c>
      <c r="FE11" s="9">
        <v>15.696999999999999</v>
      </c>
      <c r="FF11" s="9">
        <v>9.048</v>
      </c>
      <c r="FG11" s="9">
        <v>14.872</v>
      </c>
      <c r="FH11" s="9">
        <v>11.685</v>
      </c>
      <c r="FI11" s="9">
        <v>3.1869999999999998</v>
      </c>
      <c r="FJ11" s="9">
        <v>105.989</v>
      </c>
      <c r="FK11" s="9">
        <v>74.173000000000002</v>
      </c>
      <c r="FL11" s="9">
        <v>31.815999999999999</v>
      </c>
      <c r="FM11" s="9">
        <v>24.92</v>
      </c>
      <c r="FN11" s="9">
        <v>17.771000000000001</v>
      </c>
      <c r="FO11" s="9">
        <v>7.149</v>
      </c>
      <c r="FP11" s="9">
        <v>7.7969999999999997</v>
      </c>
      <c r="FQ11" s="9">
        <v>6.9530000000000003</v>
      </c>
      <c r="FR11" s="9">
        <v>0.84399999999999997</v>
      </c>
      <c r="FS11" s="9">
        <v>7.915</v>
      </c>
      <c r="FT11" s="9">
        <v>5.2380000000000004</v>
      </c>
      <c r="FU11" s="9">
        <v>2.677</v>
      </c>
      <c r="FV11" s="9">
        <v>9.2080000000000002</v>
      </c>
      <c r="FW11" s="9">
        <v>5.58</v>
      </c>
      <c r="FX11" s="9">
        <v>3.6280000000000001</v>
      </c>
      <c r="FY11" s="9">
        <v>81.069999999999993</v>
      </c>
      <c r="FZ11" s="9">
        <v>56.402000000000001</v>
      </c>
      <c r="GA11" s="9">
        <v>24.667000000000002</v>
      </c>
      <c r="GB11" s="9">
        <v>26.177</v>
      </c>
      <c r="GC11" s="9">
        <v>17.324999999999999</v>
      </c>
      <c r="GD11" s="9">
        <v>8.8520000000000003</v>
      </c>
      <c r="GE11" s="9">
        <v>10.08</v>
      </c>
      <c r="GF11" s="9">
        <v>7.3650000000000002</v>
      </c>
      <c r="GG11" s="9">
        <v>2.7160000000000002</v>
      </c>
      <c r="GH11" s="9">
        <v>21.684000000000001</v>
      </c>
      <c r="GI11" s="9">
        <v>13.638</v>
      </c>
      <c r="GJ11" s="9">
        <v>8.0459999999999994</v>
      </c>
      <c r="GK11" s="9">
        <v>14.494999999999999</v>
      </c>
      <c r="GL11" s="9">
        <v>10.914999999999999</v>
      </c>
      <c r="GM11" s="9">
        <v>3.58</v>
      </c>
      <c r="GN11" s="9">
        <v>8.6340000000000003</v>
      </c>
      <c r="GO11" s="9">
        <v>7.1609999999999996</v>
      </c>
      <c r="GP11" s="9">
        <v>1.4730000000000001</v>
      </c>
      <c r="GQ11" s="9">
        <v>5.3920000000000003</v>
      </c>
      <c r="GR11" s="9">
        <v>3.0550000000000002</v>
      </c>
      <c r="GS11" s="9">
        <v>2.3370000000000002</v>
      </c>
      <c r="GT11" s="9">
        <v>2.9609999999999999</v>
      </c>
      <c r="GU11" s="9">
        <v>1.488</v>
      </c>
      <c r="GV11" s="9">
        <v>1.4730000000000001</v>
      </c>
      <c r="GW11" s="9">
        <v>1.343</v>
      </c>
      <c r="GX11" s="9">
        <v>0.34899999999999998</v>
      </c>
      <c r="GY11" s="9">
        <v>0.99399999999999999</v>
      </c>
      <c r="GZ11" s="9">
        <v>0</v>
      </c>
      <c r="HA11" s="9">
        <v>0</v>
      </c>
      <c r="HB11" s="9">
        <v>0</v>
      </c>
      <c r="HC11" s="9">
        <v>1.6180000000000001</v>
      </c>
      <c r="HD11" s="9">
        <v>1.139</v>
      </c>
      <c r="HE11" s="9">
        <v>0.47899999999999998</v>
      </c>
      <c r="HF11" s="9">
        <v>2.431</v>
      </c>
      <c r="HG11" s="9">
        <v>1.5680000000000001</v>
      </c>
      <c r="HH11" s="9">
        <v>0.86299999999999999</v>
      </c>
      <c r="HI11" s="9">
        <v>0.54200000000000004</v>
      </c>
      <c r="HJ11" s="9">
        <v>0.54200000000000004</v>
      </c>
      <c r="HK11" s="9">
        <v>0</v>
      </c>
      <c r="HL11" s="9">
        <v>0.78700000000000003</v>
      </c>
      <c r="HM11" s="9">
        <v>0</v>
      </c>
      <c r="HN11" s="9">
        <v>0.78700000000000003</v>
      </c>
      <c r="HO11" s="9">
        <v>0.622</v>
      </c>
      <c r="HP11" s="9">
        <v>0.54600000000000004</v>
      </c>
      <c r="HQ11" s="9">
        <v>7.5999999999999998E-2</v>
      </c>
      <c r="HR11" s="9">
        <v>0.48</v>
      </c>
      <c r="HS11" s="9">
        <v>0.48</v>
      </c>
      <c r="HT11" s="9">
        <v>0</v>
      </c>
      <c r="HU11" s="9">
        <v>0</v>
      </c>
      <c r="HV11" s="9">
        <v>0</v>
      </c>
      <c r="HW11" s="9">
        <v>0</v>
      </c>
      <c r="HX11" s="9">
        <v>60.670999999999999</v>
      </c>
      <c r="HY11" s="9">
        <v>33.011000000000003</v>
      </c>
      <c r="HZ11" s="9">
        <v>27.66</v>
      </c>
      <c r="IA11" s="9">
        <v>40.929000000000002</v>
      </c>
      <c r="IB11" s="9">
        <v>22.016999999999999</v>
      </c>
      <c r="IC11" s="9">
        <v>18.911999999999999</v>
      </c>
      <c r="ID11" s="9">
        <v>23.637</v>
      </c>
      <c r="IE11" s="9">
        <v>12.657999999999999</v>
      </c>
      <c r="IF11" s="9">
        <v>10.978999999999999</v>
      </c>
      <c r="IG11" s="9">
        <v>12.115</v>
      </c>
      <c r="IH11" s="9">
        <v>6.9379999999999997</v>
      </c>
      <c r="II11" s="9">
        <v>5.1769999999999996</v>
      </c>
      <c r="IJ11" s="9">
        <v>5.1769999999999996</v>
      </c>
      <c r="IK11" s="9">
        <v>2.4209999999999998</v>
      </c>
      <c r="IL11" s="9">
        <v>2.7559999999999998</v>
      </c>
      <c r="IM11" s="9">
        <v>19.742000000000001</v>
      </c>
      <c r="IN11" s="9">
        <v>10.994</v>
      </c>
      <c r="IO11" s="9">
        <v>8.7479999999999993</v>
      </c>
      <c r="IP11" s="9">
        <v>10.504</v>
      </c>
      <c r="IQ11" s="9">
        <v>7.2809999999999997</v>
      </c>
    </row>
    <row r="12" spans="1:251">
      <c r="A12" s="10">
        <v>42401</v>
      </c>
      <c r="B12" s="9">
        <v>27.419</v>
      </c>
      <c r="C12" s="9">
        <v>100.27200000000001</v>
      </c>
      <c r="D12" s="9">
        <v>25.402999999999999</v>
      </c>
      <c r="E12" s="9">
        <v>6.9009999999999998</v>
      </c>
      <c r="F12" s="9">
        <v>18.503</v>
      </c>
      <c r="G12" s="9">
        <v>6.0030000000000001</v>
      </c>
      <c r="H12" s="9">
        <v>1.542</v>
      </c>
      <c r="I12" s="9">
        <v>4.4610000000000003</v>
      </c>
      <c r="J12" s="9">
        <v>6.3540000000000001</v>
      </c>
      <c r="K12" s="9">
        <v>0.69</v>
      </c>
      <c r="L12" s="9">
        <v>5.6639999999999997</v>
      </c>
      <c r="M12" s="9">
        <v>13.047000000000001</v>
      </c>
      <c r="N12" s="9">
        <v>4.6689999999999996</v>
      </c>
      <c r="O12" s="9">
        <v>8.3780000000000001</v>
      </c>
      <c r="P12" s="9">
        <v>102.289</v>
      </c>
      <c r="Q12" s="9">
        <v>20.518999999999998</v>
      </c>
      <c r="R12" s="9">
        <v>81.77</v>
      </c>
      <c r="S12" s="9">
        <v>45.277000000000001</v>
      </c>
      <c r="T12" s="9">
        <v>11.907999999999999</v>
      </c>
      <c r="U12" s="9">
        <v>33.369</v>
      </c>
      <c r="V12" s="9">
        <v>23.364999999999998</v>
      </c>
      <c r="W12" s="9">
        <v>4.5250000000000004</v>
      </c>
      <c r="X12" s="9">
        <v>18.84</v>
      </c>
      <c r="Y12" s="9">
        <v>24.486000000000001</v>
      </c>
      <c r="Z12" s="9">
        <v>3.1059999999999999</v>
      </c>
      <c r="AA12" s="9">
        <v>21.379000000000001</v>
      </c>
      <c r="AB12" s="9">
        <v>9.0579999999999998</v>
      </c>
      <c r="AC12" s="9">
        <v>0.877</v>
      </c>
      <c r="AD12" s="9">
        <v>8.1809999999999992</v>
      </c>
      <c r="AE12" s="9">
        <v>0.10299999999999999</v>
      </c>
      <c r="AF12" s="9">
        <v>0.10299999999999999</v>
      </c>
      <c r="AG12" s="9">
        <v>0</v>
      </c>
      <c r="AH12" s="9">
        <v>20.931999999999999</v>
      </c>
      <c r="AI12" s="9">
        <v>14.038</v>
      </c>
      <c r="AJ12" s="9">
        <v>6.8940000000000001</v>
      </c>
      <c r="AK12" s="9">
        <v>4.2839999999999998</v>
      </c>
      <c r="AL12" s="9">
        <v>3.61</v>
      </c>
      <c r="AM12" s="9">
        <v>0.67300000000000004</v>
      </c>
      <c r="AN12" s="9">
        <v>1.2669999999999999</v>
      </c>
      <c r="AO12" s="9">
        <v>1.2669999999999999</v>
      </c>
      <c r="AP12" s="9">
        <v>0</v>
      </c>
      <c r="AQ12" s="9">
        <v>1.2370000000000001</v>
      </c>
      <c r="AR12" s="9">
        <v>0.56399999999999995</v>
      </c>
      <c r="AS12" s="9">
        <v>0.67300000000000004</v>
      </c>
      <c r="AT12" s="9">
        <v>1.7789999999999999</v>
      </c>
      <c r="AU12" s="9">
        <v>1.7789999999999999</v>
      </c>
      <c r="AV12" s="9">
        <v>0</v>
      </c>
      <c r="AW12" s="9">
        <v>16.648</v>
      </c>
      <c r="AX12" s="9">
        <v>10.428000000000001</v>
      </c>
      <c r="AY12" s="9">
        <v>6.2210000000000001</v>
      </c>
      <c r="AZ12" s="9">
        <v>5.7530000000000001</v>
      </c>
      <c r="BA12" s="9">
        <v>2.7949999999999999</v>
      </c>
      <c r="BB12" s="9">
        <v>2.9580000000000002</v>
      </c>
      <c r="BC12" s="9">
        <v>2.5499999999999998</v>
      </c>
      <c r="BD12" s="9">
        <v>2.294</v>
      </c>
      <c r="BE12" s="9">
        <v>0.25600000000000001</v>
      </c>
      <c r="BF12" s="9">
        <v>6.0659999999999998</v>
      </c>
      <c r="BG12" s="9">
        <v>4.1420000000000003</v>
      </c>
      <c r="BH12" s="9">
        <v>1.923</v>
      </c>
      <c r="BI12" s="9">
        <v>2.2789999999999999</v>
      </c>
      <c r="BJ12" s="9">
        <v>1.196</v>
      </c>
      <c r="BK12" s="9">
        <v>1.083</v>
      </c>
      <c r="BL12" s="9">
        <v>0</v>
      </c>
      <c r="BM12" s="9">
        <v>0</v>
      </c>
      <c r="BN12" s="9">
        <v>0</v>
      </c>
      <c r="BO12" s="9">
        <v>75.120999999999995</v>
      </c>
      <c r="BP12" s="9">
        <v>29.280999999999999</v>
      </c>
      <c r="BQ12" s="9">
        <v>45.84</v>
      </c>
      <c r="BR12" s="9">
        <v>18.943000000000001</v>
      </c>
      <c r="BS12" s="9">
        <v>9.0619999999999994</v>
      </c>
      <c r="BT12" s="9">
        <v>9.8810000000000002</v>
      </c>
      <c r="BU12" s="9">
        <v>5.9089999999999998</v>
      </c>
      <c r="BV12" s="9">
        <v>2.8849999999999998</v>
      </c>
      <c r="BW12" s="9">
        <v>3.024</v>
      </c>
      <c r="BX12" s="9">
        <v>3.7</v>
      </c>
      <c r="BY12" s="9">
        <v>1.512</v>
      </c>
      <c r="BZ12" s="9">
        <v>2.1880000000000002</v>
      </c>
      <c r="CA12" s="9">
        <v>9.3339999999999996</v>
      </c>
      <c r="CB12" s="9">
        <v>4.665</v>
      </c>
      <c r="CC12" s="9">
        <v>4.6680000000000001</v>
      </c>
      <c r="CD12" s="9">
        <v>56.177999999999997</v>
      </c>
      <c r="CE12" s="9">
        <v>20.22</v>
      </c>
      <c r="CF12" s="9">
        <v>35.959000000000003</v>
      </c>
      <c r="CG12" s="9">
        <v>25.68</v>
      </c>
      <c r="CH12" s="9">
        <v>10.269</v>
      </c>
      <c r="CI12" s="9">
        <v>15.411</v>
      </c>
      <c r="CJ12" s="9">
        <v>11.302</v>
      </c>
      <c r="CK12" s="9">
        <v>3.3069999999999999</v>
      </c>
      <c r="CL12" s="9">
        <v>7.9939999999999998</v>
      </c>
      <c r="CM12" s="9">
        <v>11.882999999999999</v>
      </c>
      <c r="CN12" s="9">
        <v>4.5579999999999998</v>
      </c>
      <c r="CO12" s="9">
        <v>7.3250000000000002</v>
      </c>
      <c r="CP12" s="9">
        <v>7.3129999999999997</v>
      </c>
      <c r="CQ12" s="9">
        <v>2.085</v>
      </c>
      <c r="CR12" s="9">
        <v>5.2279999999999998</v>
      </c>
      <c r="CS12" s="9">
        <v>0</v>
      </c>
      <c r="CT12" s="9">
        <v>0</v>
      </c>
      <c r="CU12" s="9">
        <v>0</v>
      </c>
      <c r="CV12" s="9">
        <v>427.80500000000001</v>
      </c>
      <c r="CW12" s="9">
        <v>225.77099999999999</v>
      </c>
      <c r="CX12" s="9">
        <v>202.03399999999999</v>
      </c>
      <c r="CY12" s="9">
        <v>124.271</v>
      </c>
      <c r="CZ12" s="9">
        <v>68.700999999999993</v>
      </c>
      <c r="DA12" s="9">
        <v>55.57</v>
      </c>
      <c r="DB12" s="9">
        <v>53.31</v>
      </c>
      <c r="DC12" s="9">
        <v>28.221</v>
      </c>
      <c r="DD12" s="9">
        <v>25.088999999999999</v>
      </c>
      <c r="DE12" s="9">
        <v>26.292999999999999</v>
      </c>
      <c r="DF12" s="9">
        <v>15.345000000000001</v>
      </c>
      <c r="DG12" s="9">
        <v>10.948</v>
      </c>
      <c r="DH12" s="9">
        <v>44.667999999999999</v>
      </c>
      <c r="DI12" s="9">
        <v>25.135000000000002</v>
      </c>
      <c r="DJ12" s="9">
        <v>19.533000000000001</v>
      </c>
      <c r="DK12" s="9">
        <v>303.53399999999999</v>
      </c>
      <c r="DL12" s="9">
        <v>157.07</v>
      </c>
      <c r="DM12" s="9">
        <v>146.464</v>
      </c>
      <c r="DN12" s="9">
        <v>79.638000000000005</v>
      </c>
      <c r="DO12" s="9">
        <v>43.465000000000003</v>
      </c>
      <c r="DP12" s="9">
        <v>36.173000000000002</v>
      </c>
      <c r="DQ12" s="9">
        <v>57.613999999999997</v>
      </c>
      <c r="DR12" s="9">
        <v>29.466000000000001</v>
      </c>
      <c r="DS12" s="9">
        <v>28.148</v>
      </c>
      <c r="DT12" s="9">
        <v>69.700999999999993</v>
      </c>
      <c r="DU12" s="9">
        <v>33.96</v>
      </c>
      <c r="DV12" s="9">
        <v>35.741</v>
      </c>
      <c r="DW12" s="9">
        <v>58.607999999999997</v>
      </c>
      <c r="DX12" s="9">
        <v>29.475000000000001</v>
      </c>
      <c r="DY12" s="9">
        <v>29.132999999999999</v>
      </c>
      <c r="DZ12" s="9">
        <v>37.972999999999999</v>
      </c>
      <c r="EA12" s="9">
        <v>20.704000000000001</v>
      </c>
      <c r="EB12" s="9">
        <v>17.268999999999998</v>
      </c>
      <c r="EC12" s="9">
        <v>221.18799999999999</v>
      </c>
      <c r="ED12" s="9">
        <v>131.20699999999999</v>
      </c>
      <c r="EE12" s="9">
        <v>89.980999999999995</v>
      </c>
      <c r="EF12" s="9">
        <v>71.716999999999999</v>
      </c>
      <c r="EG12" s="9">
        <v>42.698999999999998</v>
      </c>
      <c r="EH12" s="9">
        <v>29.018000000000001</v>
      </c>
      <c r="EI12" s="9">
        <v>35.582000000000001</v>
      </c>
      <c r="EJ12" s="9">
        <v>22.302</v>
      </c>
      <c r="EK12" s="9">
        <v>13.28</v>
      </c>
      <c r="EL12" s="9">
        <v>13.766</v>
      </c>
      <c r="EM12" s="9">
        <v>8.0139999999999993</v>
      </c>
      <c r="EN12" s="9">
        <v>5.7519999999999998</v>
      </c>
      <c r="EO12" s="9">
        <v>22.369</v>
      </c>
      <c r="EP12" s="9">
        <v>12.382999999999999</v>
      </c>
      <c r="EQ12" s="9">
        <v>9.9860000000000007</v>
      </c>
      <c r="ER12" s="9">
        <v>149.471</v>
      </c>
      <c r="ES12" s="9">
        <v>88.507999999999996</v>
      </c>
      <c r="ET12" s="9">
        <v>60.963999999999999</v>
      </c>
      <c r="EU12" s="9">
        <v>38.948999999999998</v>
      </c>
      <c r="EV12" s="9">
        <v>23.942</v>
      </c>
      <c r="EW12" s="9">
        <v>15.007</v>
      </c>
      <c r="EX12" s="9">
        <v>27.353000000000002</v>
      </c>
      <c r="EY12" s="9">
        <v>17.266999999999999</v>
      </c>
      <c r="EZ12" s="9">
        <v>10.086</v>
      </c>
      <c r="FA12" s="9">
        <v>35.783999999999999</v>
      </c>
      <c r="FB12" s="9">
        <v>22.844999999999999</v>
      </c>
      <c r="FC12" s="9">
        <v>12.938000000000001</v>
      </c>
      <c r="FD12" s="9">
        <v>32.555</v>
      </c>
      <c r="FE12" s="9">
        <v>16.193999999999999</v>
      </c>
      <c r="FF12" s="9">
        <v>16.361999999999998</v>
      </c>
      <c r="FG12" s="9">
        <v>14.83</v>
      </c>
      <c r="FH12" s="9">
        <v>8.26</v>
      </c>
      <c r="FI12" s="9">
        <v>6.57</v>
      </c>
      <c r="FJ12" s="9">
        <v>111.61799999999999</v>
      </c>
      <c r="FK12" s="9">
        <v>71.073999999999998</v>
      </c>
      <c r="FL12" s="9">
        <v>40.543999999999997</v>
      </c>
      <c r="FM12" s="9">
        <v>23.123000000000001</v>
      </c>
      <c r="FN12" s="9">
        <v>12.411</v>
      </c>
      <c r="FO12" s="9">
        <v>10.711</v>
      </c>
      <c r="FP12" s="9">
        <v>8.3279999999999994</v>
      </c>
      <c r="FQ12" s="9">
        <v>4.2750000000000004</v>
      </c>
      <c r="FR12" s="9">
        <v>4.0529999999999999</v>
      </c>
      <c r="FS12" s="9">
        <v>6.0460000000000003</v>
      </c>
      <c r="FT12" s="9">
        <v>3.4660000000000002</v>
      </c>
      <c r="FU12" s="9">
        <v>2.58</v>
      </c>
      <c r="FV12" s="9">
        <v>8.7479999999999993</v>
      </c>
      <c r="FW12" s="9">
        <v>4.67</v>
      </c>
      <c r="FX12" s="9">
        <v>4.0789999999999997</v>
      </c>
      <c r="FY12" s="9">
        <v>88.495000000000005</v>
      </c>
      <c r="FZ12" s="9">
        <v>58.661999999999999</v>
      </c>
      <c r="GA12" s="9">
        <v>29.832000000000001</v>
      </c>
      <c r="GB12" s="9">
        <v>22.434000000000001</v>
      </c>
      <c r="GC12" s="9">
        <v>14.416</v>
      </c>
      <c r="GD12" s="9">
        <v>8.0180000000000007</v>
      </c>
      <c r="GE12" s="9">
        <v>15.722</v>
      </c>
      <c r="GF12" s="9">
        <v>12.06</v>
      </c>
      <c r="GG12" s="9">
        <v>3.6619999999999999</v>
      </c>
      <c r="GH12" s="9">
        <v>22.364999999999998</v>
      </c>
      <c r="GI12" s="9">
        <v>15.41</v>
      </c>
      <c r="GJ12" s="9">
        <v>6.9560000000000004</v>
      </c>
      <c r="GK12" s="9">
        <v>18.276</v>
      </c>
      <c r="GL12" s="9">
        <v>10.789</v>
      </c>
      <c r="GM12" s="9">
        <v>7.4880000000000004</v>
      </c>
      <c r="GN12" s="9">
        <v>9.6969999999999992</v>
      </c>
      <c r="GO12" s="9">
        <v>5.9889999999999999</v>
      </c>
      <c r="GP12" s="9">
        <v>3.7080000000000002</v>
      </c>
      <c r="GQ12" s="9">
        <v>2.93</v>
      </c>
      <c r="GR12" s="9">
        <v>1.8120000000000001</v>
      </c>
      <c r="GS12" s="9">
        <v>1.1180000000000001</v>
      </c>
      <c r="GT12" s="9">
        <v>0.629</v>
      </c>
      <c r="GU12" s="9">
        <v>0.629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0.629</v>
      </c>
      <c r="HD12" s="9">
        <v>0.629</v>
      </c>
      <c r="HE12" s="9">
        <v>0</v>
      </c>
      <c r="HF12" s="9">
        <v>2.2999999999999998</v>
      </c>
      <c r="HG12" s="9">
        <v>1.1819999999999999</v>
      </c>
      <c r="HH12" s="9">
        <v>1.1180000000000001</v>
      </c>
      <c r="HI12" s="9">
        <v>0.38300000000000001</v>
      </c>
      <c r="HJ12" s="9">
        <v>0</v>
      </c>
      <c r="HK12" s="9">
        <v>0.38300000000000001</v>
      </c>
      <c r="HL12" s="9">
        <v>0</v>
      </c>
      <c r="HM12" s="9">
        <v>0</v>
      </c>
      <c r="HN12" s="9">
        <v>0</v>
      </c>
      <c r="HO12" s="9">
        <v>1.276</v>
      </c>
      <c r="HP12" s="9">
        <v>0.54100000000000004</v>
      </c>
      <c r="HQ12" s="9">
        <v>0.73499999999999999</v>
      </c>
      <c r="HR12" s="9">
        <v>0.64200000000000002</v>
      </c>
      <c r="HS12" s="9">
        <v>0.64200000000000002</v>
      </c>
      <c r="HT12" s="9">
        <v>0</v>
      </c>
      <c r="HU12" s="9">
        <v>0</v>
      </c>
      <c r="HV12" s="9">
        <v>0</v>
      </c>
      <c r="HW12" s="9">
        <v>0</v>
      </c>
      <c r="HX12" s="9">
        <v>71.114000000000004</v>
      </c>
      <c r="HY12" s="9">
        <v>39.055999999999997</v>
      </c>
      <c r="HZ12" s="9">
        <v>32.058</v>
      </c>
      <c r="IA12" s="9">
        <v>41.34</v>
      </c>
      <c r="IB12" s="9">
        <v>25.803000000000001</v>
      </c>
      <c r="IC12" s="9">
        <v>15.537000000000001</v>
      </c>
      <c r="ID12" s="9">
        <v>23.888999999999999</v>
      </c>
      <c r="IE12" s="9">
        <v>16.327000000000002</v>
      </c>
      <c r="IF12" s="9">
        <v>7.5620000000000003</v>
      </c>
      <c r="IG12" s="9">
        <v>6.1219999999999999</v>
      </c>
      <c r="IH12" s="9">
        <v>4.0540000000000003</v>
      </c>
      <c r="II12" s="9">
        <v>2.0680000000000001</v>
      </c>
      <c r="IJ12" s="9">
        <v>11.329000000000001</v>
      </c>
      <c r="IK12" s="9">
        <v>5.4219999999999997</v>
      </c>
      <c r="IL12" s="9">
        <v>5.907</v>
      </c>
      <c r="IM12" s="9">
        <v>29.774999999999999</v>
      </c>
      <c r="IN12" s="9">
        <v>13.254</v>
      </c>
      <c r="IO12" s="9">
        <v>16.521000000000001</v>
      </c>
      <c r="IP12" s="9">
        <v>12.271000000000001</v>
      </c>
      <c r="IQ12" s="9">
        <v>6.6070000000000002</v>
      </c>
    </row>
    <row r="13" spans="1:251">
      <c r="A13" s="10">
        <v>42767</v>
      </c>
      <c r="B13" s="9">
        <v>31.902000000000001</v>
      </c>
      <c r="C13" s="9">
        <v>109.041</v>
      </c>
      <c r="D13" s="9">
        <v>36.905000000000001</v>
      </c>
      <c r="E13" s="9">
        <v>12.361000000000001</v>
      </c>
      <c r="F13" s="9">
        <v>24.544</v>
      </c>
      <c r="G13" s="9">
        <v>8.5890000000000004</v>
      </c>
      <c r="H13" s="9">
        <v>2.9279999999999999</v>
      </c>
      <c r="I13" s="9">
        <v>5.6619999999999999</v>
      </c>
      <c r="J13" s="9">
        <v>10.518000000000001</v>
      </c>
      <c r="K13" s="9">
        <v>6.2140000000000004</v>
      </c>
      <c r="L13" s="9">
        <v>4.3040000000000003</v>
      </c>
      <c r="M13" s="9">
        <v>17.797999999999998</v>
      </c>
      <c r="N13" s="9">
        <v>3.22</v>
      </c>
      <c r="O13" s="9">
        <v>14.577999999999999</v>
      </c>
      <c r="P13" s="9">
        <v>104.03700000000001</v>
      </c>
      <c r="Q13" s="9">
        <v>19.541</v>
      </c>
      <c r="R13" s="9">
        <v>84.495999999999995</v>
      </c>
      <c r="S13" s="9">
        <v>45.220999999999997</v>
      </c>
      <c r="T13" s="9">
        <v>9.1359999999999992</v>
      </c>
      <c r="U13" s="9">
        <v>36.085000000000001</v>
      </c>
      <c r="V13" s="9">
        <v>27.358000000000001</v>
      </c>
      <c r="W13" s="9">
        <v>4.18</v>
      </c>
      <c r="X13" s="9">
        <v>23.178000000000001</v>
      </c>
      <c r="Y13" s="9">
        <v>18.512</v>
      </c>
      <c r="Z13" s="9">
        <v>1.631</v>
      </c>
      <c r="AA13" s="9">
        <v>16.881</v>
      </c>
      <c r="AB13" s="9">
        <v>12.41</v>
      </c>
      <c r="AC13" s="9">
        <v>4.0579999999999998</v>
      </c>
      <c r="AD13" s="9">
        <v>8.3520000000000003</v>
      </c>
      <c r="AE13" s="9">
        <v>0.53500000000000003</v>
      </c>
      <c r="AF13" s="9">
        <v>0.53500000000000003</v>
      </c>
      <c r="AG13" s="9">
        <v>0</v>
      </c>
      <c r="AH13" s="9">
        <v>17.306999999999999</v>
      </c>
      <c r="AI13" s="9">
        <v>13.14</v>
      </c>
      <c r="AJ13" s="9">
        <v>4.1669999999999998</v>
      </c>
      <c r="AK13" s="9">
        <v>2.9340000000000002</v>
      </c>
      <c r="AL13" s="9">
        <v>1.119</v>
      </c>
      <c r="AM13" s="9">
        <v>1.8149999999999999</v>
      </c>
      <c r="AN13" s="9">
        <v>0</v>
      </c>
      <c r="AO13" s="9">
        <v>0</v>
      </c>
      <c r="AP13" s="9">
        <v>0</v>
      </c>
      <c r="AQ13" s="9">
        <v>1.167</v>
      </c>
      <c r="AR13" s="9">
        <v>0.61399999999999999</v>
      </c>
      <c r="AS13" s="9">
        <v>0.55300000000000005</v>
      </c>
      <c r="AT13" s="9">
        <v>1.7669999999999999</v>
      </c>
      <c r="AU13" s="9">
        <v>0.505</v>
      </c>
      <c r="AV13" s="9">
        <v>1.262</v>
      </c>
      <c r="AW13" s="9">
        <v>14.372</v>
      </c>
      <c r="AX13" s="9">
        <v>12.021000000000001</v>
      </c>
      <c r="AY13" s="9">
        <v>2.3519999999999999</v>
      </c>
      <c r="AZ13" s="9">
        <v>5.0279999999999996</v>
      </c>
      <c r="BA13" s="9">
        <v>5.0279999999999996</v>
      </c>
      <c r="BB13" s="9">
        <v>0</v>
      </c>
      <c r="BC13" s="9">
        <v>2.0670000000000002</v>
      </c>
      <c r="BD13" s="9">
        <v>2.0670000000000002</v>
      </c>
      <c r="BE13" s="9">
        <v>0</v>
      </c>
      <c r="BF13" s="9">
        <v>5.1779999999999999</v>
      </c>
      <c r="BG13" s="9">
        <v>3.3130000000000002</v>
      </c>
      <c r="BH13" s="9">
        <v>1.865</v>
      </c>
      <c r="BI13" s="9">
        <v>2.0979999999999999</v>
      </c>
      <c r="BJ13" s="9">
        <v>1.6120000000000001</v>
      </c>
      <c r="BK13" s="9">
        <v>0.48699999999999999</v>
      </c>
      <c r="BL13" s="9">
        <v>0</v>
      </c>
      <c r="BM13" s="9">
        <v>0</v>
      </c>
      <c r="BN13" s="9">
        <v>0</v>
      </c>
      <c r="BO13" s="9">
        <v>73.527000000000001</v>
      </c>
      <c r="BP13" s="9">
        <v>33.79</v>
      </c>
      <c r="BQ13" s="9">
        <v>39.737000000000002</v>
      </c>
      <c r="BR13" s="9">
        <v>20.026</v>
      </c>
      <c r="BS13" s="9">
        <v>10.081</v>
      </c>
      <c r="BT13" s="9">
        <v>9.9450000000000003</v>
      </c>
      <c r="BU13" s="9">
        <v>4.9809999999999999</v>
      </c>
      <c r="BV13" s="9">
        <v>3.5049999999999999</v>
      </c>
      <c r="BW13" s="9">
        <v>1.476</v>
      </c>
      <c r="BX13" s="9">
        <v>5.4340000000000002</v>
      </c>
      <c r="BY13" s="9">
        <v>2.427</v>
      </c>
      <c r="BZ13" s="9">
        <v>3.0070000000000001</v>
      </c>
      <c r="CA13" s="9">
        <v>9.6110000000000007</v>
      </c>
      <c r="CB13" s="9">
        <v>4.149</v>
      </c>
      <c r="CC13" s="9">
        <v>5.4630000000000001</v>
      </c>
      <c r="CD13" s="9">
        <v>53.500999999999998</v>
      </c>
      <c r="CE13" s="9">
        <v>23.709</v>
      </c>
      <c r="CF13" s="9">
        <v>29.791</v>
      </c>
      <c r="CG13" s="9">
        <v>21.215</v>
      </c>
      <c r="CH13" s="9">
        <v>11.362</v>
      </c>
      <c r="CI13" s="9">
        <v>9.8529999999999998</v>
      </c>
      <c r="CJ13" s="9">
        <v>16.760999999999999</v>
      </c>
      <c r="CK13" s="9">
        <v>5.6059999999999999</v>
      </c>
      <c r="CL13" s="9">
        <v>11.156000000000001</v>
      </c>
      <c r="CM13" s="9">
        <v>9.9350000000000005</v>
      </c>
      <c r="CN13" s="9">
        <v>3.9990000000000001</v>
      </c>
      <c r="CO13" s="9">
        <v>5.9359999999999999</v>
      </c>
      <c r="CP13" s="9">
        <v>5.1980000000000004</v>
      </c>
      <c r="CQ13" s="9">
        <v>2.351</v>
      </c>
      <c r="CR13" s="9">
        <v>2.847</v>
      </c>
      <c r="CS13" s="9">
        <v>0.39200000000000002</v>
      </c>
      <c r="CT13" s="9">
        <v>0.39200000000000002</v>
      </c>
      <c r="CU13" s="9">
        <v>0</v>
      </c>
      <c r="CV13" s="9">
        <v>433.02699999999999</v>
      </c>
      <c r="CW13" s="9">
        <v>217.881</v>
      </c>
      <c r="CX13" s="9">
        <v>215.14500000000001</v>
      </c>
      <c r="CY13" s="9">
        <v>123.794</v>
      </c>
      <c r="CZ13" s="9">
        <v>61.6</v>
      </c>
      <c r="DA13" s="9">
        <v>62.194000000000003</v>
      </c>
      <c r="DB13" s="9">
        <v>48.305</v>
      </c>
      <c r="DC13" s="9">
        <v>23.452000000000002</v>
      </c>
      <c r="DD13" s="9">
        <v>24.853999999999999</v>
      </c>
      <c r="DE13" s="9">
        <v>27.306999999999999</v>
      </c>
      <c r="DF13" s="9">
        <v>13.449</v>
      </c>
      <c r="DG13" s="9">
        <v>13.858000000000001</v>
      </c>
      <c r="DH13" s="9">
        <v>48.180999999999997</v>
      </c>
      <c r="DI13" s="9">
        <v>24.7</v>
      </c>
      <c r="DJ13" s="9">
        <v>23.481999999999999</v>
      </c>
      <c r="DK13" s="9">
        <v>309.233</v>
      </c>
      <c r="DL13" s="9">
        <v>156.28100000000001</v>
      </c>
      <c r="DM13" s="9">
        <v>152.952</v>
      </c>
      <c r="DN13" s="9">
        <v>87.548000000000002</v>
      </c>
      <c r="DO13" s="9">
        <v>43.91</v>
      </c>
      <c r="DP13" s="9">
        <v>43.637999999999998</v>
      </c>
      <c r="DQ13" s="9">
        <v>50.804000000000002</v>
      </c>
      <c r="DR13" s="9">
        <v>24.225999999999999</v>
      </c>
      <c r="DS13" s="9">
        <v>26.577999999999999</v>
      </c>
      <c r="DT13" s="9">
        <v>61.38</v>
      </c>
      <c r="DU13" s="9">
        <v>28.992999999999999</v>
      </c>
      <c r="DV13" s="9">
        <v>32.387</v>
      </c>
      <c r="DW13" s="9">
        <v>65.801000000000002</v>
      </c>
      <c r="DX13" s="9">
        <v>33.296999999999997</v>
      </c>
      <c r="DY13" s="9">
        <v>32.503999999999998</v>
      </c>
      <c r="DZ13" s="9">
        <v>43.7</v>
      </c>
      <c r="EA13" s="9">
        <v>25.855</v>
      </c>
      <c r="EB13" s="9">
        <v>17.846</v>
      </c>
      <c r="EC13" s="9">
        <v>225.63399999999999</v>
      </c>
      <c r="ED13" s="9">
        <v>120.57899999999999</v>
      </c>
      <c r="EE13" s="9">
        <v>105.05500000000001</v>
      </c>
      <c r="EF13" s="9">
        <v>80.566000000000003</v>
      </c>
      <c r="EG13" s="9">
        <v>40.851999999999997</v>
      </c>
      <c r="EH13" s="9">
        <v>39.713999999999999</v>
      </c>
      <c r="EI13" s="9">
        <v>35.299999999999997</v>
      </c>
      <c r="EJ13" s="9">
        <v>17.352</v>
      </c>
      <c r="EK13" s="9">
        <v>17.948</v>
      </c>
      <c r="EL13" s="9">
        <v>18.131</v>
      </c>
      <c r="EM13" s="9">
        <v>7.5739999999999998</v>
      </c>
      <c r="EN13" s="9">
        <v>10.557</v>
      </c>
      <c r="EO13" s="9">
        <v>27.135000000000002</v>
      </c>
      <c r="EP13" s="9">
        <v>15.925000000000001</v>
      </c>
      <c r="EQ13" s="9">
        <v>11.21</v>
      </c>
      <c r="ER13" s="9">
        <v>145.06700000000001</v>
      </c>
      <c r="ES13" s="9">
        <v>79.727000000000004</v>
      </c>
      <c r="ET13" s="9">
        <v>65.340999999999994</v>
      </c>
      <c r="EU13" s="9">
        <v>36.981000000000002</v>
      </c>
      <c r="EV13" s="9">
        <v>21.530999999999999</v>
      </c>
      <c r="EW13" s="9">
        <v>15.45</v>
      </c>
      <c r="EX13" s="9">
        <v>21.524999999999999</v>
      </c>
      <c r="EY13" s="9">
        <v>12.169</v>
      </c>
      <c r="EZ13" s="9">
        <v>9.3559999999999999</v>
      </c>
      <c r="FA13" s="9">
        <v>30.491</v>
      </c>
      <c r="FB13" s="9">
        <v>15.146000000000001</v>
      </c>
      <c r="FC13" s="9">
        <v>15.345000000000001</v>
      </c>
      <c r="FD13" s="9">
        <v>29.55</v>
      </c>
      <c r="FE13" s="9">
        <v>14.222</v>
      </c>
      <c r="FF13" s="9">
        <v>15.327</v>
      </c>
      <c r="FG13" s="9">
        <v>26.521000000000001</v>
      </c>
      <c r="FH13" s="9">
        <v>16.658999999999999</v>
      </c>
      <c r="FI13" s="9">
        <v>9.8610000000000007</v>
      </c>
      <c r="FJ13" s="9">
        <v>97.007999999999996</v>
      </c>
      <c r="FK13" s="9">
        <v>58.808</v>
      </c>
      <c r="FL13" s="9">
        <v>38.198999999999998</v>
      </c>
      <c r="FM13" s="9">
        <v>22.204999999999998</v>
      </c>
      <c r="FN13" s="9">
        <v>13.036</v>
      </c>
      <c r="FO13" s="9">
        <v>9.1690000000000005</v>
      </c>
      <c r="FP13" s="9">
        <v>4.9729999999999999</v>
      </c>
      <c r="FQ13" s="9">
        <v>3.1019999999999999</v>
      </c>
      <c r="FR13" s="9">
        <v>1.8720000000000001</v>
      </c>
      <c r="FS13" s="9">
        <v>5.0410000000000004</v>
      </c>
      <c r="FT13" s="9">
        <v>2.9609999999999999</v>
      </c>
      <c r="FU13" s="9">
        <v>2.08</v>
      </c>
      <c r="FV13" s="9">
        <v>12.19</v>
      </c>
      <c r="FW13" s="9">
        <v>6.9729999999999999</v>
      </c>
      <c r="FX13" s="9">
        <v>5.2169999999999996</v>
      </c>
      <c r="FY13" s="9">
        <v>74.802999999999997</v>
      </c>
      <c r="FZ13" s="9">
        <v>45.773000000000003</v>
      </c>
      <c r="GA13" s="9">
        <v>29.03</v>
      </c>
      <c r="GB13" s="9">
        <v>18.318000000000001</v>
      </c>
      <c r="GC13" s="9">
        <v>10.7</v>
      </c>
      <c r="GD13" s="9">
        <v>7.6180000000000003</v>
      </c>
      <c r="GE13" s="9">
        <v>14.976000000000001</v>
      </c>
      <c r="GF13" s="9">
        <v>9.4250000000000007</v>
      </c>
      <c r="GG13" s="9">
        <v>5.5510000000000002</v>
      </c>
      <c r="GH13" s="9">
        <v>14.188000000000001</v>
      </c>
      <c r="GI13" s="9">
        <v>8.9339999999999993</v>
      </c>
      <c r="GJ13" s="9">
        <v>5.2539999999999996</v>
      </c>
      <c r="GK13" s="9">
        <v>16.61</v>
      </c>
      <c r="GL13" s="9">
        <v>9.5169999999999995</v>
      </c>
      <c r="GM13" s="9">
        <v>7.093</v>
      </c>
      <c r="GN13" s="9">
        <v>10.71</v>
      </c>
      <c r="GO13" s="9">
        <v>7.1980000000000004</v>
      </c>
      <c r="GP13" s="9">
        <v>3.512</v>
      </c>
      <c r="GQ13" s="9">
        <v>5.0609999999999999</v>
      </c>
      <c r="GR13" s="9">
        <v>3.0720000000000001</v>
      </c>
      <c r="GS13" s="9">
        <v>1.9890000000000001</v>
      </c>
      <c r="GT13" s="9">
        <v>2.5089999999999999</v>
      </c>
      <c r="GU13" s="9">
        <v>1.776</v>
      </c>
      <c r="GV13" s="9">
        <v>0.73299999999999998</v>
      </c>
      <c r="GW13" s="9">
        <v>1.073</v>
      </c>
      <c r="GX13" s="9">
        <v>1.073</v>
      </c>
      <c r="GY13" s="9">
        <v>0</v>
      </c>
      <c r="GZ13" s="9">
        <v>0.73299999999999998</v>
      </c>
      <c r="HA13" s="9">
        <v>0</v>
      </c>
      <c r="HB13" s="9">
        <v>0.73299999999999998</v>
      </c>
      <c r="HC13" s="9">
        <v>0.70299999999999996</v>
      </c>
      <c r="HD13" s="9">
        <v>0.70299999999999996</v>
      </c>
      <c r="HE13" s="9">
        <v>0</v>
      </c>
      <c r="HF13" s="9">
        <v>2.5529999999999999</v>
      </c>
      <c r="HG13" s="9">
        <v>1.296</v>
      </c>
      <c r="HH13" s="9">
        <v>1.2569999999999999</v>
      </c>
      <c r="HI13" s="9">
        <v>1.2569999999999999</v>
      </c>
      <c r="HJ13" s="9">
        <v>0</v>
      </c>
      <c r="HK13" s="9">
        <v>1.2569999999999999</v>
      </c>
      <c r="HL13" s="9">
        <v>0.41699999999999998</v>
      </c>
      <c r="HM13" s="9">
        <v>0.41699999999999998</v>
      </c>
      <c r="HN13" s="9">
        <v>0</v>
      </c>
      <c r="HO13" s="9">
        <v>0.879</v>
      </c>
      <c r="HP13" s="9">
        <v>0.879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84.471999999999994</v>
      </c>
      <c r="HY13" s="9">
        <v>41.384999999999998</v>
      </c>
      <c r="HZ13" s="9">
        <v>43.085999999999999</v>
      </c>
      <c r="IA13" s="9">
        <v>48.933</v>
      </c>
      <c r="IB13" s="9">
        <v>21.814</v>
      </c>
      <c r="IC13" s="9">
        <v>27.119</v>
      </c>
      <c r="ID13" s="9">
        <v>26.513000000000002</v>
      </c>
      <c r="IE13" s="9">
        <v>11.731</v>
      </c>
      <c r="IF13" s="9">
        <v>14.782</v>
      </c>
      <c r="IG13" s="9">
        <v>10.579000000000001</v>
      </c>
      <c r="IH13" s="9">
        <v>3.2869999999999999</v>
      </c>
      <c r="II13" s="9">
        <v>7.2919999999999998</v>
      </c>
      <c r="IJ13" s="9">
        <v>11.840999999999999</v>
      </c>
      <c r="IK13" s="9">
        <v>6.7960000000000003</v>
      </c>
      <c r="IL13" s="9">
        <v>5.0449999999999999</v>
      </c>
      <c r="IM13" s="9">
        <v>35.539000000000001</v>
      </c>
      <c r="IN13" s="9">
        <v>19.571999999999999</v>
      </c>
      <c r="IO13" s="9">
        <v>15.967000000000001</v>
      </c>
      <c r="IP13" s="9">
        <v>10.19</v>
      </c>
      <c r="IQ13" s="9">
        <v>7.4870000000000001</v>
      </c>
    </row>
    <row r="14" spans="1:251">
      <c r="A14" s="10">
        <v>43132</v>
      </c>
      <c r="B14" s="9">
        <v>23.943000000000001</v>
      </c>
      <c r="C14" s="9">
        <v>85.501000000000005</v>
      </c>
      <c r="D14" s="9">
        <v>29.341000000000001</v>
      </c>
      <c r="E14" s="9">
        <v>8.9700000000000006</v>
      </c>
      <c r="F14" s="9">
        <v>20.370999999999999</v>
      </c>
      <c r="G14" s="9">
        <v>5.2859999999999996</v>
      </c>
      <c r="H14" s="9">
        <v>2.3220000000000001</v>
      </c>
      <c r="I14" s="9">
        <v>2.9630000000000001</v>
      </c>
      <c r="J14" s="9">
        <v>4.931</v>
      </c>
      <c r="K14" s="9">
        <v>2.1480000000000001</v>
      </c>
      <c r="L14" s="9">
        <v>2.7829999999999999</v>
      </c>
      <c r="M14" s="9">
        <v>19.125</v>
      </c>
      <c r="N14" s="9">
        <v>4.5</v>
      </c>
      <c r="O14" s="9">
        <v>14.625</v>
      </c>
      <c r="P14" s="9">
        <v>80.102999999999994</v>
      </c>
      <c r="Q14" s="9">
        <v>14.973000000000001</v>
      </c>
      <c r="R14" s="9">
        <v>65.13</v>
      </c>
      <c r="S14" s="9">
        <v>28.215</v>
      </c>
      <c r="T14" s="9">
        <v>7.21</v>
      </c>
      <c r="U14" s="9">
        <v>21.004000000000001</v>
      </c>
      <c r="V14" s="9">
        <v>19.437000000000001</v>
      </c>
      <c r="W14" s="9">
        <v>1.792</v>
      </c>
      <c r="X14" s="9">
        <v>17.645</v>
      </c>
      <c r="Y14" s="9">
        <v>23.100999999999999</v>
      </c>
      <c r="Z14" s="9">
        <v>3.8370000000000002</v>
      </c>
      <c r="AA14" s="9">
        <v>19.263999999999999</v>
      </c>
      <c r="AB14" s="9">
        <v>9.2200000000000006</v>
      </c>
      <c r="AC14" s="9">
        <v>2.1339999999999999</v>
      </c>
      <c r="AD14" s="9">
        <v>7.0860000000000003</v>
      </c>
      <c r="AE14" s="9">
        <v>0.13</v>
      </c>
      <c r="AF14" s="9">
        <v>0</v>
      </c>
      <c r="AG14" s="9">
        <v>0.13</v>
      </c>
      <c r="AH14" s="9">
        <v>18.283000000000001</v>
      </c>
      <c r="AI14" s="9">
        <v>14.151999999999999</v>
      </c>
      <c r="AJ14" s="9">
        <v>4.1310000000000002</v>
      </c>
      <c r="AK14" s="9">
        <v>6.1349999999999998</v>
      </c>
      <c r="AL14" s="9">
        <v>4.9089999999999998</v>
      </c>
      <c r="AM14" s="9">
        <v>1.2270000000000001</v>
      </c>
      <c r="AN14" s="9">
        <v>4.085</v>
      </c>
      <c r="AO14" s="9">
        <v>3.5169999999999999</v>
      </c>
      <c r="AP14" s="9">
        <v>0.56799999999999995</v>
      </c>
      <c r="AQ14" s="9">
        <v>1.177</v>
      </c>
      <c r="AR14" s="9">
        <v>1.177</v>
      </c>
      <c r="AS14" s="9">
        <v>0</v>
      </c>
      <c r="AT14" s="9">
        <v>0.873</v>
      </c>
      <c r="AU14" s="9">
        <v>0.214</v>
      </c>
      <c r="AV14" s="9">
        <v>0.65800000000000003</v>
      </c>
      <c r="AW14" s="9">
        <v>12.148</v>
      </c>
      <c r="AX14" s="9">
        <v>9.2439999999999998</v>
      </c>
      <c r="AY14" s="9">
        <v>2.9039999999999999</v>
      </c>
      <c r="AZ14" s="9">
        <v>4.0350000000000001</v>
      </c>
      <c r="BA14" s="9">
        <v>2.9</v>
      </c>
      <c r="BB14" s="9">
        <v>1.135</v>
      </c>
      <c r="BC14" s="9">
        <v>3.3290000000000002</v>
      </c>
      <c r="BD14" s="9">
        <v>2.085</v>
      </c>
      <c r="BE14" s="9">
        <v>1.244</v>
      </c>
      <c r="BF14" s="9">
        <v>4.7830000000000004</v>
      </c>
      <c r="BG14" s="9">
        <v>4.258</v>
      </c>
      <c r="BH14" s="9">
        <v>0.52500000000000002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79.581999999999994</v>
      </c>
      <c r="BP14" s="9">
        <v>39.534999999999997</v>
      </c>
      <c r="BQ14" s="9">
        <v>40.046999999999997</v>
      </c>
      <c r="BR14" s="9">
        <v>27.251000000000001</v>
      </c>
      <c r="BS14" s="9">
        <v>16.417999999999999</v>
      </c>
      <c r="BT14" s="9">
        <v>10.832000000000001</v>
      </c>
      <c r="BU14" s="9">
        <v>8.4600000000000009</v>
      </c>
      <c r="BV14" s="9">
        <v>6.4340000000000002</v>
      </c>
      <c r="BW14" s="9">
        <v>2.0259999999999998</v>
      </c>
      <c r="BX14" s="9">
        <v>11.259</v>
      </c>
      <c r="BY14" s="9">
        <v>6.3159999999999998</v>
      </c>
      <c r="BZ14" s="9">
        <v>4.9429999999999996</v>
      </c>
      <c r="CA14" s="9">
        <v>7.532</v>
      </c>
      <c r="CB14" s="9">
        <v>3.6680000000000001</v>
      </c>
      <c r="CC14" s="9">
        <v>3.8639999999999999</v>
      </c>
      <c r="CD14" s="9">
        <v>52.331000000000003</v>
      </c>
      <c r="CE14" s="9">
        <v>23.116</v>
      </c>
      <c r="CF14" s="9">
        <v>29.215</v>
      </c>
      <c r="CG14" s="9">
        <v>26.344999999999999</v>
      </c>
      <c r="CH14" s="9">
        <v>13.484999999999999</v>
      </c>
      <c r="CI14" s="9">
        <v>12.859</v>
      </c>
      <c r="CJ14" s="9">
        <v>10.193</v>
      </c>
      <c r="CK14" s="9">
        <v>2.7570000000000001</v>
      </c>
      <c r="CL14" s="9">
        <v>7.4349999999999996</v>
      </c>
      <c r="CM14" s="9">
        <v>12.17</v>
      </c>
      <c r="CN14" s="9">
        <v>4.8609999999999998</v>
      </c>
      <c r="CO14" s="9">
        <v>7.3090000000000002</v>
      </c>
      <c r="CP14" s="9">
        <v>3.6240000000000001</v>
      </c>
      <c r="CQ14" s="9">
        <v>2.012</v>
      </c>
      <c r="CR14" s="9">
        <v>1.611</v>
      </c>
      <c r="CS14" s="9">
        <v>0</v>
      </c>
      <c r="CT14" s="9">
        <v>0</v>
      </c>
      <c r="CU14" s="9">
        <v>0</v>
      </c>
      <c r="CV14" s="9">
        <v>434.98599999999999</v>
      </c>
      <c r="CW14" s="9">
        <v>226.52799999999999</v>
      </c>
      <c r="CX14" s="9">
        <v>208.458</v>
      </c>
      <c r="CY14" s="9">
        <v>128.33099999999999</v>
      </c>
      <c r="CZ14" s="9">
        <v>74.194000000000003</v>
      </c>
      <c r="DA14" s="9">
        <v>54.137</v>
      </c>
      <c r="DB14" s="9">
        <v>58.548000000000002</v>
      </c>
      <c r="DC14" s="9">
        <v>38.89</v>
      </c>
      <c r="DD14" s="9">
        <v>19.658000000000001</v>
      </c>
      <c r="DE14" s="9">
        <v>27.536000000000001</v>
      </c>
      <c r="DF14" s="9">
        <v>14.849</v>
      </c>
      <c r="DG14" s="9">
        <v>12.686</v>
      </c>
      <c r="DH14" s="9">
        <v>42.247</v>
      </c>
      <c r="DI14" s="9">
        <v>20.454999999999998</v>
      </c>
      <c r="DJ14" s="9">
        <v>21.792000000000002</v>
      </c>
      <c r="DK14" s="9">
        <v>306.65499999999997</v>
      </c>
      <c r="DL14" s="9">
        <v>152.334</v>
      </c>
      <c r="DM14" s="9">
        <v>154.321</v>
      </c>
      <c r="DN14" s="9">
        <v>90.736000000000004</v>
      </c>
      <c r="DO14" s="9">
        <v>51.390999999999998</v>
      </c>
      <c r="DP14" s="9">
        <v>39.344999999999999</v>
      </c>
      <c r="DQ14" s="9">
        <v>48.412999999999997</v>
      </c>
      <c r="DR14" s="9">
        <v>24.466999999999999</v>
      </c>
      <c r="DS14" s="9">
        <v>23.946000000000002</v>
      </c>
      <c r="DT14" s="9">
        <v>74.736000000000004</v>
      </c>
      <c r="DU14" s="9">
        <v>34.982999999999997</v>
      </c>
      <c r="DV14" s="9">
        <v>39.752000000000002</v>
      </c>
      <c r="DW14" s="9">
        <v>54.43</v>
      </c>
      <c r="DX14" s="9">
        <v>21.059000000000001</v>
      </c>
      <c r="DY14" s="9">
        <v>33.369999999999997</v>
      </c>
      <c r="DZ14" s="9">
        <v>38.341000000000001</v>
      </c>
      <c r="EA14" s="9">
        <v>20.434000000000001</v>
      </c>
      <c r="EB14" s="9">
        <v>17.907</v>
      </c>
      <c r="EC14" s="9">
        <v>195.07300000000001</v>
      </c>
      <c r="ED14" s="9">
        <v>109.511</v>
      </c>
      <c r="EE14" s="9">
        <v>85.561999999999998</v>
      </c>
      <c r="EF14" s="9">
        <v>73.882000000000005</v>
      </c>
      <c r="EG14" s="9">
        <v>44.902999999999999</v>
      </c>
      <c r="EH14" s="9">
        <v>28.978999999999999</v>
      </c>
      <c r="EI14" s="9">
        <v>41.345999999999997</v>
      </c>
      <c r="EJ14" s="9">
        <v>27.105</v>
      </c>
      <c r="EK14" s="9">
        <v>14.241</v>
      </c>
      <c r="EL14" s="9">
        <v>13.597</v>
      </c>
      <c r="EM14" s="9">
        <v>7.9039999999999999</v>
      </c>
      <c r="EN14" s="9">
        <v>5.6929999999999996</v>
      </c>
      <c r="EO14" s="9">
        <v>18.939</v>
      </c>
      <c r="EP14" s="9">
        <v>9.8949999999999996</v>
      </c>
      <c r="EQ14" s="9">
        <v>9.0440000000000005</v>
      </c>
      <c r="ER14" s="9">
        <v>121.191</v>
      </c>
      <c r="ES14" s="9">
        <v>64.606999999999999</v>
      </c>
      <c r="ET14" s="9">
        <v>56.582999999999998</v>
      </c>
      <c r="EU14" s="9">
        <v>36.512</v>
      </c>
      <c r="EV14" s="9">
        <v>22.192</v>
      </c>
      <c r="EW14" s="9">
        <v>14.32</v>
      </c>
      <c r="EX14" s="9">
        <v>19.146000000000001</v>
      </c>
      <c r="EY14" s="9">
        <v>10.776999999999999</v>
      </c>
      <c r="EZ14" s="9">
        <v>8.3699999999999992</v>
      </c>
      <c r="FA14" s="9">
        <v>33.183</v>
      </c>
      <c r="FB14" s="9">
        <v>16.218</v>
      </c>
      <c r="FC14" s="9">
        <v>16.965</v>
      </c>
      <c r="FD14" s="9">
        <v>16.015999999999998</v>
      </c>
      <c r="FE14" s="9">
        <v>5.08</v>
      </c>
      <c r="FF14" s="9">
        <v>10.935</v>
      </c>
      <c r="FG14" s="9">
        <v>16.334</v>
      </c>
      <c r="FH14" s="9">
        <v>10.34</v>
      </c>
      <c r="FI14" s="9">
        <v>5.9939999999999998</v>
      </c>
      <c r="FJ14" s="9">
        <v>84.013000000000005</v>
      </c>
      <c r="FK14" s="9">
        <v>48.923000000000002</v>
      </c>
      <c r="FL14" s="9">
        <v>35.090000000000003</v>
      </c>
      <c r="FM14" s="9">
        <v>21.58</v>
      </c>
      <c r="FN14" s="9">
        <v>15.2</v>
      </c>
      <c r="FO14" s="9">
        <v>6.38</v>
      </c>
      <c r="FP14" s="9">
        <v>10.217000000000001</v>
      </c>
      <c r="FQ14" s="9">
        <v>6.4690000000000003</v>
      </c>
      <c r="FR14" s="9">
        <v>3.7480000000000002</v>
      </c>
      <c r="FS14" s="9">
        <v>4.085</v>
      </c>
      <c r="FT14" s="9">
        <v>2.7160000000000002</v>
      </c>
      <c r="FU14" s="9">
        <v>1.369</v>
      </c>
      <c r="FV14" s="9">
        <v>7.2779999999999996</v>
      </c>
      <c r="FW14" s="9">
        <v>6.016</v>
      </c>
      <c r="FX14" s="9">
        <v>1.262</v>
      </c>
      <c r="FY14" s="9">
        <v>62.433</v>
      </c>
      <c r="FZ14" s="9">
        <v>33.722000000000001</v>
      </c>
      <c r="GA14" s="9">
        <v>28.71</v>
      </c>
      <c r="GB14" s="9">
        <v>17.867000000000001</v>
      </c>
      <c r="GC14" s="9">
        <v>11.954000000000001</v>
      </c>
      <c r="GD14" s="9">
        <v>5.9130000000000003</v>
      </c>
      <c r="GE14" s="9">
        <v>10.765000000000001</v>
      </c>
      <c r="GF14" s="9">
        <v>6.1210000000000004</v>
      </c>
      <c r="GG14" s="9">
        <v>4.6440000000000001</v>
      </c>
      <c r="GH14" s="9">
        <v>16.030999999999999</v>
      </c>
      <c r="GI14" s="9">
        <v>9.0039999999999996</v>
      </c>
      <c r="GJ14" s="9">
        <v>7.0270000000000001</v>
      </c>
      <c r="GK14" s="9">
        <v>10.602</v>
      </c>
      <c r="GL14" s="9">
        <v>3.048</v>
      </c>
      <c r="GM14" s="9">
        <v>7.5540000000000003</v>
      </c>
      <c r="GN14" s="9">
        <v>7.1680000000000001</v>
      </c>
      <c r="GO14" s="9">
        <v>3.5960000000000001</v>
      </c>
      <c r="GP14" s="9">
        <v>3.5710000000000002</v>
      </c>
      <c r="GQ14" s="9">
        <v>4.7539999999999996</v>
      </c>
      <c r="GR14" s="9">
        <v>3.2410000000000001</v>
      </c>
      <c r="GS14" s="9">
        <v>1.5129999999999999</v>
      </c>
      <c r="GT14" s="9">
        <v>4.7539999999999996</v>
      </c>
      <c r="GU14" s="9">
        <v>3.2410000000000001</v>
      </c>
      <c r="GV14" s="9">
        <v>1.5129999999999999</v>
      </c>
      <c r="GW14" s="9">
        <v>3.5369999999999999</v>
      </c>
      <c r="GX14" s="9">
        <v>2.6619999999999999</v>
      </c>
      <c r="GY14" s="9">
        <v>0.875</v>
      </c>
      <c r="GZ14" s="9">
        <v>0.63900000000000001</v>
      </c>
      <c r="HA14" s="9">
        <v>0</v>
      </c>
      <c r="HB14" s="9">
        <v>0.63900000000000001</v>
      </c>
      <c r="HC14" s="9">
        <v>0.57899999999999996</v>
      </c>
      <c r="HD14" s="9">
        <v>0.57899999999999996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62.732999999999997</v>
      </c>
      <c r="HY14" s="9">
        <v>37.026000000000003</v>
      </c>
      <c r="HZ14" s="9">
        <v>25.707000000000001</v>
      </c>
      <c r="IA14" s="9">
        <v>39.485999999999997</v>
      </c>
      <c r="IB14" s="9">
        <v>21.853000000000002</v>
      </c>
      <c r="IC14" s="9">
        <v>17.632999999999999</v>
      </c>
      <c r="ID14" s="9">
        <v>23.379000000000001</v>
      </c>
      <c r="IE14" s="9">
        <v>14.842000000000001</v>
      </c>
      <c r="IF14" s="9">
        <v>8.5370000000000008</v>
      </c>
      <c r="IG14" s="9">
        <v>6.9210000000000003</v>
      </c>
      <c r="IH14" s="9">
        <v>4.6619999999999999</v>
      </c>
      <c r="II14" s="9">
        <v>2.2589999999999999</v>
      </c>
      <c r="IJ14" s="9">
        <v>9.1869999999999994</v>
      </c>
      <c r="IK14" s="9">
        <v>2.3490000000000002</v>
      </c>
      <c r="IL14" s="9">
        <v>6.8369999999999997</v>
      </c>
      <c r="IM14" s="9">
        <v>23.247</v>
      </c>
      <c r="IN14" s="9">
        <v>15.173</v>
      </c>
      <c r="IO14" s="9">
        <v>8.0730000000000004</v>
      </c>
      <c r="IP14" s="9">
        <v>11.507999999999999</v>
      </c>
      <c r="IQ14" s="9">
        <v>7.766</v>
      </c>
    </row>
    <row r="15" spans="1:251">
      <c r="A15" s="10">
        <v>43497</v>
      </c>
      <c r="B15" s="9">
        <v>21.724</v>
      </c>
      <c r="C15" s="9">
        <v>94.453000000000003</v>
      </c>
      <c r="D15" s="9">
        <v>31.41</v>
      </c>
      <c r="E15" s="9">
        <v>6.5190000000000001</v>
      </c>
      <c r="F15" s="9">
        <v>24.891999999999999</v>
      </c>
      <c r="G15" s="9">
        <v>5.9610000000000003</v>
      </c>
      <c r="H15" s="9">
        <v>0.85799999999999998</v>
      </c>
      <c r="I15" s="9">
        <v>5.1020000000000003</v>
      </c>
      <c r="J15" s="9">
        <v>8.3350000000000009</v>
      </c>
      <c r="K15" s="9">
        <v>0.63600000000000001</v>
      </c>
      <c r="L15" s="9">
        <v>7.6989999999999998</v>
      </c>
      <c r="M15" s="9">
        <v>17.114999999999998</v>
      </c>
      <c r="N15" s="9">
        <v>5.024</v>
      </c>
      <c r="O15" s="9">
        <v>12.090999999999999</v>
      </c>
      <c r="P15" s="9">
        <v>84.766999999999996</v>
      </c>
      <c r="Q15" s="9">
        <v>15.205</v>
      </c>
      <c r="R15" s="9">
        <v>69.561999999999998</v>
      </c>
      <c r="S15" s="9">
        <v>37.716000000000001</v>
      </c>
      <c r="T15" s="9">
        <v>7.1180000000000003</v>
      </c>
      <c r="U15" s="9">
        <v>30.599</v>
      </c>
      <c r="V15" s="9">
        <v>18.981000000000002</v>
      </c>
      <c r="W15" s="9">
        <v>1.796</v>
      </c>
      <c r="X15" s="9">
        <v>17.186</v>
      </c>
      <c r="Y15" s="9">
        <v>19.483000000000001</v>
      </c>
      <c r="Z15" s="9">
        <v>3.5489999999999999</v>
      </c>
      <c r="AA15" s="9">
        <v>15.935</v>
      </c>
      <c r="AB15" s="9">
        <v>7.9260000000000002</v>
      </c>
      <c r="AC15" s="9">
        <v>2.0830000000000002</v>
      </c>
      <c r="AD15" s="9">
        <v>5.843</v>
      </c>
      <c r="AE15" s="9">
        <v>0.65900000000000003</v>
      </c>
      <c r="AF15" s="9">
        <v>0.65900000000000003</v>
      </c>
      <c r="AG15" s="9">
        <v>0</v>
      </c>
      <c r="AH15" s="9">
        <v>13.353</v>
      </c>
      <c r="AI15" s="9">
        <v>8.5129999999999999</v>
      </c>
      <c r="AJ15" s="9">
        <v>4.84</v>
      </c>
      <c r="AK15" s="9">
        <v>3.6469999999999998</v>
      </c>
      <c r="AL15" s="9">
        <v>1.6319999999999999</v>
      </c>
      <c r="AM15" s="9">
        <v>2.0150000000000001</v>
      </c>
      <c r="AN15" s="9">
        <v>1.0169999999999999</v>
      </c>
      <c r="AO15" s="9">
        <v>1.0169999999999999</v>
      </c>
      <c r="AP15" s="9">
        <v>0</v>
      </c>
      <c r="AQ15" s="9">
        <v>0.57399999999999995</v>
      </c>
      <c r="AR15" s="9">
        <v>0</v>
      </c>
      <c r="AS15" s="9">
        <v>0.57399999999999995</v>
      </c>
      <c r="AT15" s="9">
        <v>2.056</v>
      </c>
      <c r="AU15" s="9">
        <v>0.61499999999999999</v>
      </c>
      <c r="AV15" s="9">
        <v>1.4410000000000001</v>
      </c>
      <c r="AW15" s="9">
        <v>9.7059999999999995</v>
      </c>
      <c r="AX15" s="9">
        <v>6.8810000000000002</v>
      </c>
      <c r="AY15" s="9">
        <v>2.8250000000000002</v>
      </c>
      <c r="AZ15" s="9">
        <v>3.7240000000000002</v>
      </c>
      <c r="BA15" s="9">
        <v>2.9</v>
      </c>
      <c r="BB15" s="9">
        <v>0.82399999999999995</v>
      </c>
      <c r="BC15" s="9">
        <v>2.1800000000000002</v>
      </c>
      <c r="BD15" s="9">
        <v>1.625</v>
      </c>
      <c r="BE15" s="9">
        <v>0.55500000000000005</v>
      </c>
      <c r="BF15" s="9">
        <v>1.72</v>
      </c>
      <c r="BG15" s="9">
        <v>0.91900000000000004</v>
      </c>
      <c r="BH15" s="9">
        <v>0.80100000000000005</v>
      </c>
      <c r="BI15" s="9">
        <v>2.0819999999999999</v>
      </c>
      <c r="BJ15" s="9">
        <v>1.4370000000000001</v>
      </c>
      <c r="BK15" s="9">
        <v>0.64500000000000002</v>
      </c>
      <c r="BL15" s="9">
        <v>0</v>
      </c>
      <c r="BM15" s="9">
        <v>0</v>
      </c>
      <c r="BN15" s="9">
        <v>0</v>
      </c>
      <c r="BO15" s="9">
        <v>88.347999999999999</v>
      </c>
      <c r="BP15" s="9">
        <v>45.234999999999999</v>
      </c>
      <c r="BQ15" s="9">
        <v>43.113</v>
      </c>
      <c r="BR15" s="9">
        <v>29.027000000000001</v>
      </c>
      <c r="BS15" s="9">
        <v>16.751000000000001</v>
      </c>
      <c r="BT15" s="9">
        <v>12.276</v>
      </c>
      <c r="BU15" s="9">
        <v>8.1329999999999991</v>
      </c>
      <c r="BV15" s="9">
        <v>4.5129999999999999</v>
      </c>
      <c r="BW15" s="9">
        <v>3.62</v>
      </c>
      <c r="BX15" s="9">
        <v>5.2960000000000003</v>
      </c>
      <c r="BY15" s="9">
        <v>1.903</v>
      </c>
      <c r="BZ15" s="9">
        <v>3.3929999999999998</v>
      </c>
      <c r="CA15" s="9">
        <v>15.598000000000001</v>
      </c>
      <c r="CB15" s="9">
        <v>10.335000000000001</v>
      </c>
      <c r="CC15" s="9">
        <v>5.2629999999999999</v>
      </c>
      <c r="CD15" s="9">
        <v>59.320999999999998</v>
      </c>
      <c r="CE15" s="9">
        <v>28.483000000000001</v>
      </c>
      <c r="CF15" s="9">
        <v>30.837</v>
      </c>
      <c r="CG15" s="9">
        <v>31.257000000000001</v>
      </c>
      <c r="CH15" s="9">
        <v>15.45</v>
      </c>
      <c r="CI15" s="9">
        <v>15.807</v>
      </c>
      <c r="CJ15" s="9">
        <v>13.568</v>
      </c>
      <c r="CK15" s="9">
        <v>5.8659999999999997</v>
      </c>
      <c r="CL15" s="9">
        <v>7.702</v>
      </c>
      <c r="CM15" s="9">
        <v>10.756</v>
      </c>
      <c r="CN15" s="9">
        <v>4.8550000000000004</v>
      </c>
      <c r="CO15" s="9">
        <v>5.9020000000000001</v>
      </c>
      <c r="CP15" s="9">
        <v>3.35</v>
      </c>
      <c r="CQ15" s="9">
        <v>2.3130000000000002</v>
      </c>
      <c r="CR15" s="9">
        <v>1.0369999999999999</v>
      </c>
      <c r="CS15" s="9">
        <v>0.38900000000000001</v>
      </c>
      <c r="CT15" s="9">
        <v>0</v>
      </c>
      <c r="CU15" s="9">
        <v>0.38900000000000001</v>
      </c>
      <c r="CV15" s="9">
        <v>444.49200000000002</v>
      </c>
      <c r="CW15" s="9">
        <v>234.374</v>
      </c>
      <c r="CX15" s="9">
        <v>210.11799999999999</v>
      </c>
      <c r="CY15" s="9">
        <v>120.535</v>
      </c>
      <c r="CZ15" s="9">
        <v>68.569999999999993</v>
      </c>
      <c r="DA15" s="9">
        <v>51.965000000000003</v>
      </c>
      <c r="DB15" s="9">
        <v>45.433999999999997</v>
      </c>
      <c r="DC15" s="9">
        <v>28.672000000000001</v>
      </c>
      <c r="DD15" s="9">
        <v>16.762</v>
      </c>
      <c r="DE15" s="9">
        <v>30.498000000000001</v>
      </c>
      <c r="DF15" s="9">
        <v>17.5</v>
      </c>
      <c r="DG15" s="9">
        <v>12.997999999999999</v>
      </c>
      <c r="DH15" s="9">
        <v>44.603999999999999</v>
      </c>
      <c r="DI15" s="9">
        <v>22.399000000000001</v>
      </c>
      <c r="DJ15" s="9">
        <v>22.204999999999998</v>
      </c>
      <c r="DK15" s="9">
        <v>323.95600000000002</v>
      </c>
      <c r="DL15" s="9">
        <v>165.804</v>
      </c>
      <c r="DM15" s="9">
        <v>158.15299999999999</v>
      </c>
      <c r="DN15" s="9">
        <v>107.881</v>
      </c>
      <c r="DO15" s="9">
        <v>62.478999999999999</v>
      </c>
      <c r="DP15" s="9">
        <v>45.402000000000001</v>
      </c>
      <c r="DQ15" s="9">
        <v>53.29</v>
      </c>
      <c r="DR15" s="9">
        <v>22.716000000000001</v>
      </c>
      <c r="DS15" s="9">
        <v>30.574999999999999</v>
      </c>
      <c r="DT15" s="9">
        <v>59.417999999999999</v>
      </c>
      <c r="DU15" s="9">
        <v>29.202000000000002</v>
      </c>
      <c r="DV15" s="9">
        <v>30.216000000000001</v>
      </c>
      <c r="DW15" s="9">
        <v>63.177999999999997</v>
      </c>
      <c r="DX15" s="9">
        <v>26.876999999999999</v>
      </c>
      <c r="DY15" s="9">
        <v>36.301000000000002</v>
      </c>
      <c r="DZ15" s="9">
        <v>40.19</v>
      </c>
      <c r="EA15" s="9">
        <v>24.530999999999999</v>
      </c>
      <c r="EB15" s="9">
        <v>15.659000000000001</v>
      </c>
      <c r="EC15" s="9">
        <v>181.32499999999999</v>
      </c>
      <c r="ED15" s="9">
        <v>106.715</v>
      </c>
      <c r="EE15" s="9">
        <v>74.61</v>
      </c>
      <c r="EF15" s="9">
        <v>66.555999999999997</v>
      </c>
      <c r="EG15" s="9">
        <v>38.369</v>
      </c>
      <c r="EH15" s="9">
        <v>28.186</v>
      </c>
      <c r="EI15" s="9">
        <v>27.337</v>
      </c>
      <c r="EJ15" s="9">
        <v>17.094000000000001</v>
      </c>
      <c r="EK15" s="9">
        <v>10.243</v>
      </c>
      <c r="EL15" s="9">
        <v>16.638999999999999</v>
      </c>
      <c r="EM15" s="9">
        <v>8.7360000000000007</v>
      </c>
      <c r="EN15" s="9">
        <v>7.9029999999999996</v>
      </c>
      <c r="EO15" s="9">
        <v>22.58</v>
      </c>
      <c r="EP15" s="9">
        <v>12.539</v>
      </c>
      <c r="EQ15" s="9">
        <v>10.039999999999999</v>
      </c>
      <c r="ER15" s="9">
        <v>114.76900000000001</v>
      </c>
      <c r="ES15" s="9">
        <v>68.344999999999999</v>
      </c>
      <c r="ET15" s="9">
        <v>46.423999999999999</v>
      </c>
      <c r="EU15" s="9">
        <v>37.609000000000002</v>
      </c>
      <c r="EV15" s="9">
        <v>23.067</v>
      </c>
      <c r="EW15" s="9">
        <v>14.542999999999999</v>
      </c>
      <c r="EX15" s="9">
        <v>17.347999999999999</v>
      </c>
      <c r="EY15" s="9">
        <v>8.6560000000000006</v>
      </c>
      <c r="EZ15" s="9">
        <v>8.6920000000000002</v>
      </c>
      <c r="FA15" s="9">
        <v>21.913</v>
      </c>
      <c r="FB15" s="9">
        <v>12.603999999999999</v>
      </c>
      <c r="FC15" s="9">
        <v>9.3089999999999993</v>
      </c>
      <c r="FD15" s="9">
        <v>22.088000000000001</v>
      </c>
      <c r="FE15" s="9">
        <v>11.5</v>
      </c>
      <c r="FF15" s="9">
        <v>10.587999999999999</v>
      </c>
      <c r="FG15" s="9">
        <v>15.811</v>
      </c>
      <c r="FH15" s="9">
        <v>12.519</v>
      </c>
      <c r="FI15" s="9">
        <v>3.2919999999999998</v>
      </c>
      <c r="FJ15" s="9">
        <v>82.512</v>
      </c>
      <c r="FK15" s="9">
        <v>52.402999999999999</v>
      </c>
      <c r="FL15" s="9">
        <v>30.109000000000002</v>
      </c>
      <c r="FM15" s="9">
        <v>23.739000000000001</v>
      </c>
      <c r="FN15" s="9">
        <v>14.141</v>
      </c>
      <c r="FO15" s="9">
        <v>9.5969999999999995</v>
      </c>
      <c r="FP15" s="9">
        <v>6.952</v>
      </c>
      <c r="FQ15" s="9">
        <v>4.234</v>
      </c>
      <c r="FR15" s="9">
        <v>2.718</v>
      </c>
      <c r="FS15" s="9">
        <v>5.5529999999999999</v>
      </c>
      <c r="FT15" s="9">
        <v>3.2519999999999998</v>
      </c>
      <c r="FU15" s="9">
        <v>2.2999999999999998</v>
      </c>
      <c r="FV15" s="9">
        <v>11.234</v>
      </c>
      <c r="FW15" s="9">
        <v>6.6550000000000002</v>
      </c>
      <c r="FX15" s="9">
        <v>4.58</v>
      </c>
      <c r="FY15" s="9">
        <v>58.773000000000003</v>
      </c>
      <c r="FZ15" s="9">
        <v>38.261000000000003</v>
      </c>
      <c r="GA15" s="9">
        <v>20.512</v>
      </c>
      <c r="GB15" s="9">
        <v>15.851000000000001</v>
      </c>
      <c r="GC15" s="9">
        <v>10.269</v>
      </c>
      <c r="GD15" s="9">
        <v>5.5819999999999999</v>
      </c>
      <c r="GE15" s="9">
        <v>8.8420000000000005</v>
      </c>
      <c r="GF15" s="9">
        <v>4.2469999999999999</v>
      </c>
      <c r="GG15" s="9">
        <v>4.5949999999999998</v>
      </c>
      <c r="GH15" s="9">
        <v>15.042999999999999</v>
      </c>
      <c r="GI15" s="9">
        <v>9.7240000000000002</v>
      </c>
      <c r="GJ15" s="9">
        <v>5.319</v>
      </c>
      <c r="GK15" s="9">
        <v>9.8119999999999994</v>
      </c>
      <c r="GL15" s="9">
        <v>5.8070000000000004</v>
      </c>
      <c r="GM15" s="9">
        <v>4.0039999999999996</v>
      </c>
      <c r="GN15" s="9">
        <v>9.2249999999999996</v>
      </c>
      <c r="GO15" s="9">
        <v>8.2140000000000004</v>
      </c>
      <c r="GP15" s="9">
        <v>1.012</v>
      </c>
      <c r="GQ15" s="9">
        <v>4.12</v>
      </c>
      <c r="GR15" s="9">
        <v>2.073</v>
      </c>
      <c r="GS15" s="9">
        <v>2.0470000000000002</v>
      </c>
      <c r="GT15" s="9">
        <v>2.2440000000000002</v>
      </c>
      <c r="GU15" s="9">
        <v>1.508</v>
      </c>
      <c r="GV15" s="9">
        <v>0.73599999999999999</v>
      </c>
      <c r="GW15" s="9">
        <v>1.075</v>
      </c>
      <c r="GX15" s="9">
        <v>0.33900000000000002</v>
      </c>
      <c r="GY15" s="9">
        <v>0.73599999999999999</v>
      </c>
      <c r="GZ15" s="9">
        <v>0.35199999999999998</v>
      </c>
      <c r="HA15" s="9">
        <v>0.35199999999999998</v>
      </c>
      <c r="HB15" s="9">
        <v>0</v>
      </c>
      <c r="HC15" s="9">
        <v>0.81799999999999995</v>
      </c>
      <c r="HD15" s="9">
        <v>0.81799999999999995</v>
      </c>
      <c r="HE15" s="9">
        <v>0</v>
      </c>
      <c r="HF15" s="9">
        <v>1.8759999999999999</v>
      </c>
      <c r="HG15" s="9">
        <v>0.56499999999999995</v>
      </c>
      <c r="HH15" s="9">
        <v>1.3109999999999999</v>
      </c>
      <c r="HI15" s="9">
        <v>1.5760000000000001</v>
      </c>
      <c r="HJ15" s="9">
        <v>0.26600000000000001</v>
      </c>
      <c r="HK15" s="9">
        <v>1.3109999999999999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0.29899999999999999</v>
      </c>
      <c r="HS15" s="9">
        <v>0.29899999999999999</v>
      </c>
      <c r="HT15" s="9">
        <v>0</v>
      </c>
      <c r="HU15" s="9">
        <v>0</v>
      </c>
      <c r="HV15" s="9">
        <v>0</v>
      </c>
      <c r="HW15" s="9">
        <v>0</v>
      </c>
      <c r="HX15" s="9">
        <v>59.813000000000002</v>
      </c>
      <c r="HY15" s="9">
        <v>32.695</v>
      </c>
      <c r="HZ15" s="9">
        <v>27.117000000000001</v>
      </c>
      <c r="IA15" s="9">
        <v>32.091999999999999</v>
      </c>
      <c r="IB15" s="9">
        <v>17.062000000000001</v>
      </c>
      <c r="IC15" s="9">
        <v>15.03</v>
      </c>
      <c r="ID15" s="9">
        <v>15.941000000000001</v>
      </c>
      <c r="IE15" s="9">
        <v>9.5909999999999993</v>
      </c>
      <c r="IF15" s="9">
        <v>6.35</v>
      </c>
      <c r="IG15" s="9">
        <v>8.6039999999999992</v>
      </c>
      <c r="IH15" s="9">
        <v>4.0010000000000003</v>
      </c>
      <c r="II15" s="9">
        <v>4.6029999999999998</v>
      </c>
      <c r="IJ15" s="9">
        <v>7.5469999999999997</v>
      </c>
      <c r="IK15" s="9">
        <v>3.47</v>
      </c>
      <c r="IL15" s="9">
        <v>4.077</v>
      </c>
      <c r="IM15" s="9">
        <v>27.72</v>
      </c>
      <c r="IN15" s="9">
        <v>15.634</v>
      </c>
      <c r="IO15" s="9">
        <v>12.087</v>
      </c>
      <c r="IP15" s="9">
        <v>12.738</v>
      </c>
      <c r="IQ15" s="9">
        <v>8.3450000000000006</v>
      </c>
    </row>
    <row r="16" spans="1:251">
      <c r="A16" s="10">
        <v>43862</v>
      </c>
      <c r="B16" s="9">
        <v>36.624000000000002</v>
      </c>
      <c r="C16" s="9">
        <v>99.563000000000002</v>
      </c>
      <c r="D16" s="9">
        <v>30.475999999999999</v>
      </c>
      <c r="E16" s="9">
        <v>10.512</v>
      </c>
      <c r="F16" s="9">
        <v>19.963999999999999</v>
      </c>
      <c r="G16" s="9">
        <v>4.7590000000000003</v>
      </c>
      <c r="H16" s="9">
        <v>1.385</v>
      </c>
      <c r="I16" s="9">
        <v>3.3740000000000001</v>
      </c>
      <c r="J16" s="9">
        <v>9.4890000000000008</v>
      </c>
      <c r="K16" s="9">
        <v>4.5330000000000004</v>
      </c>
      <c r="L16" s="9">
        <v>4.9560000000000004</v>
      </c>
      <c r="M16" s="9">
        <v>16.228000000000002</v>
      </c>
      <c r="N16" s="9">
        <v>4.5940000000000003</v>
      </c>
      <c r="O16" s="9">
        <v>11.634</v>
      </c>
      <c r="P16" s="9">
        <v>105.712</v>
      </c>
      <c r="Q16" s="9">
        <v>26.111999999999998</v>
      </c>
      <c r="R16" s="9">
        <v>79.599000000000004</v>
      </c>
      <c r="S16" s="9">
        <v>41.427999999999997</v>
      </c>
      <c r="T16" s="9">
        <v>10.259</v>
      </c>
      <c r="U16" s="9">
        <v>31.169</v>
      </c>
      <c r="V16" s="9">
        <v>23.265999999999998</v>
      </c>
      <c r="W16" s="9">
        <v>5.3339999999999996</v>
      </c>
      <c r="X16" s="9">
        <v>17.931999999999999</v>
      </c>
      <c r="Y16" s="9">
        <v>25.213999999999999</v>
      </c>
      <c r="Z16" s="9">
        <v>5.077</v>
      </c>
      <c r="AA16" s="9">
        <v>20.137</v>
      </c>
      <c r="AB16" s="9">
        <v>15.587999999999999</v>
      </c>
      <c r="AC16" s="9">
        <v>5.3369999999999997</v>
      </c>
      <c r="AD16" s="9">
        <v>10.250999999999999</v>
      </c>
      <c r="AE16" s="9">
        <v>0.215</v>
      </c>
      <c r="AF16" s="9">
        <v>0.105</v>
      </c>
      <c r="AG16" s="9">
        <v>0.11</v>
      </c>
      <c r="AH16" s="9">
        <v>18.274999999999999</v>
      </c>
      <c r="AI16" s="9">
        <v>13.217000000000001</v>
      </c>
      <c r="AJ16" s="9">
        <v>5.0590000000000002</v>
      </c>
      <c r="AK16" s="9">
        <v>2.7370000000000001</v>
      </c>
      <c r="AL16" s="9">
        <v>0.93600000000000005</v>
      </c>
      <c r="AM16" s="9">
        <v>1.8009999999999999</v>
      </c>
      <c r="AN16" s="9">
        <v>1.2809999999999999</v>
      </c>
      <c r="AO16" s="9">
        <v>0</v>
      </c>
      <c r="AP16" s="9">
        <v>1.2809999999999999</v>
      </c>
      <c r="AQ16" s="9">
        <v>0</v>
      </c>
      <c r="AR16" s="9">
        <v>0</v>
      </c>
      <c r="AS16" s="9">
        <v>0</v>
      </c>
      <c r="AT16" s="9">
        <v>1.456</v>
      </c>
      <c r="AU16" s="9">
        <v>0.93600000000000005</v>
      </c>
      <c r="AV16" s="9">
        <v>0.52</v>
      </c>
      <c r="AW16" s="9">
        <v>15.538</v>
      </c>
      <c r="AX16" s="9">
        <v>12.281000000000001</v>
      </c>
      <c r="AY16" s="9">
        <v>3.258</v>
      </c>
      <c r="AZ16" s="9">
        <v>8.1379999999999999</v>
      </c>
      <c r="BA16" s="9">
        <v>7.3150000000000004</v>
      </c>
      <c r="BB16" s="9">
        <v>0.82299999999999995</v>
      </c>
      <c r="BC16" s="9">
        <v>3.1019999999999999</v>
      </c>
      <c r="BD16" s="9">
        <v>1.202</v>
      </c>
      <c r="BE16" s="9">
        <v>1.901</v>
      </c>
      <c r="BF16" s="9">
        <v>3.056</v>
      </c>
      <c r="BG16" s="9">
        <v>2.5219999999999998</v>
      </c>
      <c r="BH16" s="9">
        <v>0.53400000000000003</v>
      </c>
      <c r="BI16" s="9">
        <v>1.242</v>
      </c>
      <c r="BJ16" s="9">
        <v>1.242</v>
      </c>
      <c r="BK16" s="9">
        <v>0</v>
      </c>
      <c r="BL16" s="9">
        <v>0</v>
      </c>
      <c r="BM16" s="9">
        <v>0</v>
      </c>
      <c r="BN16" s="9">
        <v>0</v>
      </c>
      <c r="BO16" s="9">
        <v>88.388000000000005</v>
      </c>
      <c r="BP16" s="9">
        <v>40.593000000000004</v>
      </c>
      <c r="BQ16" s="9">
        <v>47.795000000000002</v>
      </c>
      <c r="BR16" s="9">
        <v>28.655000000000001</v>
      </c>
      <c r="BS16" s="9">
        <v>12.856</v>
      </c>
      <c r="BT16" s="9">
        <v>15.798999999999999</v>
      </c>
      <c r="BU16" s="9">
        <v>5.2690000000000001</v>
      </c>
      <c r="BV16" s="9">
        <v>3.4630000000000001</v>
      </c>
      <c r="BW16" s="9">
        <v>1.806</v>
      </c>
      <c r="BX16" s="9">
        <v>3.0609999999999999</v>
      </c>
      <c r="BY16" s="9">
        <v>1.851</v>
      </c>
      <c r="BZ16" s="9">
        <v>1.21</v>
      </c>
      <c r="CA16" s="9">
        <v>20.324000000000002</v>
      </c>
      <c r="CB16" s="9">
        <v>7.5419999999999998</v>
      </c>
      <c r="CC16" s="9">
        <v>12.782</v>
      </c>
      <c r="CD16" s="9">
        <v>59.732999999999997</v>
      </c>
      <c r="CE16" s="9">
        <v>27.736999999999998</v>
      </c>
      <c r="CF16" s="9">
        <v>31.995999999999999</v>
      </c>
      <c r="CG16" s="9">
        <v>27.085000000000001</v>
      </c>
      <c r="CH16" s="9">
        <v>13.177</v>
      </c>
      <c r="CI16" s="9">
        <v>13.909000000000001</v>
      </c>
      <c r="CJ16" s="9">
        <v>15.997999999999999</v>
      </c>
      <c r="CK16" s="9">
        <v>6.7480000000000002</v>
      </c>
      <c r="CL16" s="9">
        <v>9.25</v>
      </c>
      <c r="CM16" s="9">
        <v>9.9499999999999993</v>
      </c>
      <c r="CN16" s="9">
        <v>4.1260000000000003</v>
      </c>
      <c r="CO16" s="9">
        <v>5.8230000000000004</v>
      </c>
      <c r="CP16" s="9">
        <v>6.56</v>
      </c>
      <c r="CQ16" s="9">
        <v>3.6859999999999999</v>
      </c>
      <c r="CR16" s="9">
        <v>2.8740000000000001</v>
      </c>
      <c r="CS16" s="9">
        <v>0.14000000000000001</v>
      </c>
      <c r="CT16" s="9">
        <v>0</v>
      </c>
      <c r="CU16" s="9">
        <v>0.14000000000000001</v>
      </c>
      <c r="CV16" s="9">
        <v>452.41800000000001</v>
      </c>
      <c r="CW16" s="9">
        <v>233.44499999999999</v>
      </c>
      <c r="CX16" s="9">
        <v>218.97300000000001</v>
      </c>
      <c r="CY16" s="9">
        <v>125.176</v>
      </c>
      <c r="CZ16" s="9">
        <v>67.123000000000005</v>
      </c>
      <c r="DA16" s="9">
        <v>58.052999999999997</v>
      </c>
      <c r="DB16" s="9">
        <v>40.874000000000002</v>
      </c>
      <c r="DC16" s="9">
        <v>21.523</v>
      </c>
      <c r="DD16" s="9">
        <v>19.350999999999999</v>
      </c>
      <c r="DE16" s="9">
        <v>32.979999999999997</v>
      </c>
      <c r="DF16" s="9">
        <v>17.271999999999998</v>
      </c>
      <c r="DG16" s="9">
        <v>15.708</v>
      </c>
      <c r="DH16" s="9">
        <v>51.322000000000003</v>
      </c>
      <c r="DI16" s="9">
        <v>28.327999999999999</v>
      </c>
      <c r="DJ16" s="9">
        <v>22.994</v>
      </c>
      <c r="DK16" s="9">
        <v>327.24200000000002</v>
      </c>
      <c r="DL16" s="9">
        <v>166.322</v>
      </c>
      <c r="DM16" s="9">
        <v>160.91999999999999</v>
      </c>
      <c r="DN16" s="9">
        <v>91.376999999999995</v>
      </c>
      <c r="DO16" s="9">
        <v>45.375</v>
      </c>
      <c r="DP16" s="9">
        <v>46.000999999999998</v>
      </c>
      <c r="DQ16" s="9">
        <v>56.488999999999997</v>
      </c>
      <c r="DR16" s="9">
        <v>28.69</v>
      </c>
      <c r="DS16" s="9">
        <v>27.798999999999999</v>
      </c>
      <c r="DT16" s="9">
        <v>64.652000000000001</v>
      </c>
      <c r="DU16" s="9">
        <v>33.238</v>
      </c>
      <c r="DV16" s="9">
        <v>31.413</v>
      </c>
      <c r="DW16" s="9">
        <v>74.400000000000006</v>
      </c>
      <c r="DX16" s="9">
        <v>36.673999999999999</v>
      </c>
      <c r="DY16" s="9">
        <v>37.726999999999997</v>
      </c>
      <c r="DZ16" s="9">
        <v>40.323999999999998</v>
      </c>
      <c r="EA16" s="9">
        <v>22.344999999999999</v>
      </c>
      <c r="EB16" s="9">
        <v>17.978999999999999</v>
      </c>
      <c r="EC16" s="9">
        <v>199.96100000000001</v>
      </c>
      <c r="ED16" s="9">
        <v>113.152</v>
      </c>
      <c r="EE16" s="9">
        <v>86.808999999999997</v>
      </c>
      <c r="EF16" s="9">
        <v>67.06</v>
      </c>
      <c r="EG16" s="9">
        <v>39.149000000000001</v>
      </c>
      <c r="EH16" s="9">
        <v>27.911000000000001</v>
      </c>
      <c r="EI16" s="9">
        <v>21.87</v>
      </c>
      <c r="EJ16" s="9">
        <v>12.999000000000001</v>
      </c>
      <c r="EK16" s="9">
        <v>8.8699999999999992</v>
      </c>
      <c r="EL16" s="9">
        <v>17.622</v>
      </c>
      <c r="EM16" s="9">
        <v>9.4429999999999996</v>
      </c>
      <c r="EN16" s="9">
        <v>8.1790000000000003</v>
      </c>
      <c r="EO16" s="9">
        <v>27.568999999999999</v>
      </c>
      <c r="EP16" s="9">
        <v>16.707000000000001</v>
      </c>
      <c r="EQ16" s="9">
        <v>10.862</v>
      </c>
      <c r="ER16" s="9">
        <v>132.9</v>
      </c>
      <c r="ES16" s="9">
        <v>74.003</v>
      </c>
      <c r="ET16" s="9">
        <v>58.896999999999998</v>
      </c>
      <c r="EU16" s="9">
        <v>38.636000000000003</v>
      </c>
      <c r="EV16" s="9">
        <v>20.683</v>
      </c>
      <c r="EW16" s="9">
        <v>17.952000000000002</v>
      </c>
      <c r="EX16" s="9">
        <v>17.588000000000001</v>
      </c>
      <c r="EY16" s="9">
        <v>9.7260000000000009</v>
      </c>
      <c r="EZ16" s="9">
        <v>7.8630000000000004</v>
      </c>
      <c r="FA16" s="9">
        <v>28.853000000000002</v>
      </c>
      <c r="FB16" s="9">
        <v>16.501999999999999</v>
      </c>
      <c r="FC16" s="9">
        <v>12.351000000000001</v>
      </c>
      <c r="FD16" s="9">
        <v>33.28</v>
      </c>
      <c r="FE16" s="9">
        <v>18.234999999999999</v>
      </c>
      <c r="FF16" s="9">
        <v>15.045</v>
      </c>
      <c r="FG16" s="9">
        <v>14.542999999999999</v>
      </c>
      <c r="FH16" s="9">
        <v>8.8569999999999993</v>
      </c>
      <c r="FI16" s="9">
        <v>5.6859999999999999</v>
      </c>
      <c r="FJ16" s="9">
        <v>89.858999999999995</v>
      </c>
      <c r="FK16" s="9">
        <v>58.707999999999998</v>
      </c>
      <c r="FL16" s="9">
        <v>31.15</v>
      </c>
      <c r="FM16" s="9">
        <v>24.338000000000001</v>
      </c>
      <c r="FN16" s="9">
        <v>16.856000000000002</v>
      </c>
      <c r="FO16" s="9">
        <v>7.4809999999999999</v>
      </c>
      <c r="FP16" s="9">
        <v>7.3109999999999999</v>
      </c>
      <c r="FQ16" s="9">
        <v>5.1509999999999998</v>
      </c>
      <c r="FR16" s="9">
        <v>2.16</v>
      </c>
      <c r="FS16" s="9">
        <v>3.9239999999999999</v>
      </c>
      <c r="FT16" s="9">
        <v>3.1859999999999999</v>
      </c>
      <c r="FU16" s="9">
        <v>0.73799999999999999</v>
      </c>
      <c r="FV16" s="9">
        <v>13.103</v>
      </c>
      <c r="FW16" s="9">
        <v>8.52</v>
      </c>
      <c r="FX16" s="9">
        <v>4.5830000000000002</v>
      </c>
      <c r="FY16" s="9">
        <v>65.521000000000001</v>
      </c>
      <c r="FZ16" s="9">
        <v>41.851999999999997</v>
      </c>
      <c r="GA16" s="9">
        <v>23.669</v>
      </c>
      <c r="GB16" s="9">
        <v>14.619</v>
      </c>
      <c r="GC16" s="9">
        <v>9.8550000000000004</v>
      </c>
      <c r="GD16" s="9">
        <v>4.7640000000000002</v>
      </c>
      <c r="GE16" s="9">
        <v>11.36</v>
      </c>
      <c r="GF16" s="9">
        <v>7.38</v>
      </c>
      <c r="GG16" s="9">
        <v>3.98</v>
      </c>
      <c r="GH16" s="9">
        <v>16.491</v>
      </c>
      <c r="GI16" s="9">
        <v>11.541</v>
      </c>
      <c r="GJ16" s="9">
        <v>4.95</v>
      </c>
      <c r="GK16" s="9">
        <v>17.396999999999998</v>
      </c>
      <c r="GL16" s="9">
        <v>10.345000000000001</v>
      </c>
      <c r="GM16" s="9">
        <v>7.0519999999999996</v>
      </c>
      <c r="GN16" s="9">
        <v>5.6550000000000002</v>
      </c>
      <c r="GO16" s="9">
        <v>2.7309999999999999</v>
      </c>
      <c r="GP16" s="9">
        <v>2.9239999999999999</v>
      </c>
      <c r="GQ16" s="9">
        <v>9.0630000000000006</v>
      </c>
      <c r="GR16" s="9">
        <v>4.54</v>
      </c>
      <c r="GS16" s="9">
        <v>4.524</v>
      </c>
      <c r="GT16" s="9">
        <v>2.988</v>
      </c>
      <c r="GU16" s="9">
        <v>1.6779999999999999</v>
      </c>
      <c r="GV16" s="9">
        <v>1.31</v>
      </c>
      <c r="GW16" s="9">
        <v>1.2629999999999999</v>
      </c>
      <c r="GX16" s="9">
        <v>0.66200000000000003</v>
      </c>
      <c r="GY16" s="9">
        <v>0.60099999999999998</v>
      </c>
      <c r="GZ16" s="9">
        <v>1.381</v>
      </c>
      <c r="HA16" s="9">
        <v>0.67100000000000004</v>
      </c>
      <c r="HB16" s="9">
        <v>0.71</v>
      </c>
      <c r="HC16" s="9">
        <v>0.34399999999999997</v>
      </c>
      <c r="HD16" s="9">
        <v>0.34399999999999997</v>
      </c>
      <c r="HE16" s="9">
        <v>0</v>
      </c>
      <c r="HF16" s="9">
        <v>6.0750000000000002</v>
      </c>
      <c r="HG16" s="9">
        <v>2.8620000000000001</v>
      </c>
      <c r="HH16" s="9">
        <v>3.2130000000000001</v>
      </c>
      <c r="HI16" s="9">
        <v>2.3780000000000001</v>
      </c>
      <c r="HJ16" s="9">
        <v>0.84299999999999997</v>
      </c>
      <c r="HK16" s="9">
        <v>1.536</v>
      </c>
      <c r="HL16" s="9">
        <v>0.46600000000000003</v>
      </c>
      <c r="HM16" s="9">
        <v>0</v>
      </c>
      <c r="HN16" s="9">
        <v>0.46600000000000003</v>
      </c>
      <c r="HO16" s="9">
        <v>2.597</v>
      </c>
      <c r="HP16" s="9">
        <v>2.0190000000000001</v>
      </c>
      <c r="HQ16" s="9">
        <v>0.57799999999999996</v>
      </c>
      <c r="HR16" s="9">
        <v>0.63400000000000001</v>
      </c>
      <c r="HS16" s="9">
        <v>0</v>
      </c>
      <c r="HT16" s="9">
        <v>0.63400000000000001</v>
      </c>
      <c r="HU16" s="9">
        <v>0</v>
      </c>
      <c r="HV16" s="9">
        <v>0</v>
      </c>
      <c r="HW16" s="9">
        <v>0</v>
      </c>
      <c r="HX16" s="9">
        <v>63.116999999999997</v>
      </c>
      <c r="HY16" s="9">
        <v>30.791</v>
      </c>
      <c r="HZ16" s="9">
        <v>32.326000000000001</v>
      </c>
      <c r="IA16" s="9">
        <v>33.433</v>
      </c>
      <c r="IB16" s="9">
        <v>16.440000000000001</v>
      </c>
      <c r="IC16" s="9">
        <v>16.992999999999999</v>
      </c>
      <c r="ID16" s="9">
        <v>9.1150000000000002</v>
      </c>
      <c r="IE16" s="9">
        <v>4.4660000000000002</v>
      </c>
      <c r="IF16" s="9">
        <v>4.649</v>
      </c>
      <c r="IG16" s="9">
        <v>11.898999999999999</v>
      </c>
      <c r="IH16" s="9">
        <v>5.1669999999999998</v>
      </c>
      <c r="II16" s="9">
        <v>6.7320000000000002</v>
      </c>
      <c r="IJ16" s="9">
        <v>12.419</v>
      </c>
      <c r="IK16" s="9">
        <v>6.806</v>
      </c>
      <c r="IL16" s="9">
        <v>5.6130000000000004</v>
      </c>
      <c r="IM16" s="9">
        <v>29.684000000000001</v>
      </c>
      <c r="IN16" s="9">
        <v>14.352</v>
      </c>
      <c r="IO16" s="9">
        <v>15.333</v>
      </c>
      <c r="IP16" s="9">
        <v>13.837</v>
      </c>
      <c r="IQ16" s="9">
        <v>6.8120000000000003</v>
      </c>
    </row>
    <row r="17" spans="1:251">
      <c r="A17" s="10">
        <v>44228</v>
      </c>
      <c r="B17" s="9">
        <v>21.876000000000001</v>
      </c>
      <c r="C17" s="9">
        <v>86.846999999999994</v>
      </c>
      <c r="D17" s="9">
        <v>21.841999999999999</v>
      </c>
      <c r="E17" s="9">
        <v>6.8739999999999997</v>
      </c>
      <c r="F17" s="9">
        <v>14.968</v>
      </c>
      <c r="G17" s="9">
        <v>3.5950000000000002</v>
      </c>
      <c r="H17" s="9">
        <v>0.50900000000000001</v>
      </c>
      <c r="I17" s="9">
        <v>3.0859999999999999</v>
      </c>
      <c r="J17" s="9">
        <v>5.7160000000000002</v>
      </c>
      <c r="K17" s="9">
        <v>0.54100000000000004</v>
      </c>
      <c r="L17" s="9">
        <v>5.1749999999999998</v>
      </c>
      <c r="M17" s="9">
        <v>12.531000000000001</v>
      </c>
      <c r="N17" s="9">
        <v>5.8239999999999998</v>
      </c>
      <c r="O17" s="9">
        <v>6.7069999999999999</v>
      </c>
      <c r="P17" s="9">
        <v>86.88</v>
      </c>
      <c r="Q17" s="9">
        <v>15.002000000000001</v>
      </c>
      <c r="R17" s="9">
        <v>71.879000000000005</v>
      </c>
      <c r="S17" s="9">
        <v>35.383000000000003</v>
      </c>
      <c r="T17" s="9">
        <v>7.1740000000000004</v>
      </c>
      <c r="U17" s="9">
        <v>28.209</v>
      </c>
      <c r="V17" s="9">
        <v>24.385000000000002</v>
      </c>
      <c r="W17" s="9">
        <v>4.9950000000000001</v>
      </c>
      <c r="X17" s="9">
        <v>19.39</v>
      </c>
      <c r="Y17" s="9">
        <v>18.055</v>
      </c>
      <c r="Z17" s="9">
        <v>2.8319999999999999</v>
      </c>
      <c r="AA17" s="9">
        <v>15.222</v>
      </c>
      <c r="AB17" s="9">
        <v>9.0579999999999998</v>
      </c>
      <c r="AC17" s="9">
        <v>0</v>
      </c>
      <c r="AD17" s="9">
        <v>9.0579999999999998</v>
      </c>
      <c r="AE17" s="9">
        <v>0</v>
      </c>
      <c r="AF17" s="9">
        <v>0</v>
      </c>
      <c r="AG17" s="9">
        <v>0</v>
      </c>
      <c r="AH17" s="9">
        <v>13.183</v>
      </c>
      <c r="AI17" s="9">
        <v>9.2639999999999993</v>
      </c>
      <c r="AJ17" s="9">
        <v>3.9180000000000001</v>
      </c>
      <c r="AK17" s="9">
        <v>3.5350000000000001</v>
      </c>
      <c r="AL17" s="9">
        <v>2.9849999999999999</v>
      </c>
      <c r="AM17" s="9">
        <v>0.55000000000000004</v>
      </c>
      <c r="AN17" s="9">
        <v>0.20399999999999999</v>
      </c>
      <c r="AO17" s="9">
        <v>0.20399999999999999</v>
      </c>
      <c r="AP17" s="9">
        <v>0</v>
      </c>
      <c r="AQ17" s="9">
        <v>0.55000000000000004</v>
      </c>
      <c r="AR17" s="9">
        <v>0</v>
      </c>
      <c r="AS17" s="9">
        <v>0.55000000000000004</v>
      </c>
      <c r="AT17" s="9">
        <v>2.7810000000000001</v>
      </c>
      <c r="AU17" s="9">
        <v>2.7810000000000001</v>
      </c>
      <c r="AV17" s="9">
        <v>0</v>
      </c>
      <c r="AW17" s="9">
        <v>9.6470000000000002</v>
      </c>
      <c r="AX17" s="9">
        <v>6.2789999999999999</v>
      </c>
      <c r="AY17" s="9">
        <v>3.3679999999999999</v>
      </c>
      <c r="AZ17" s="9">
        <v>4.7789999999999999</v>
      </c>
      <c r="BA17" s="9">
        <v>4.0460000000000003</v>
      </c>
      <c r="BB17" s="9">
        <v>0.73299999999999998</v>
      </c>
      <c r="BC17" s="9">
        <v>2.78</v>
      </c>
      <c r="BD17" s="9">
        <v>0.77500000000000002</v>
      </c>
      <c r="BE17" s="9">
        <v>2.004</v>
      </c>
      <c r="BF17" s="9">
        <v>1.23</v>
      </c>
      <c r="BG17" s="9">
        <v>0.59899999999999998</v>
      </c>
      <c r="BH17" s="9">
        <v>0.63100000000000001</v>
      </c>
      <c r="BI17" s="9">
        <v>0.85799999999999998</v>
      </c>
      <c r="BJ17" s="9">
        <v>0.85799999999999998</v>
      </c>
      <c r="BK17" s="9">
        <v>0</v>
      </c>
      <c r="BL17" s="9">
        <v>0</v>
      </c>
      <c r="BM17" s="9">
        <v>0</v>
      </c>
      <c r="BN17" s="9">
        <v>0</v>
      </c>
      <c r="BO17" s="9">
        <v>97.323999999999998</v>
      </c>
      <c r="BP17" s="9">
        <v>36.987000000000002</v>
      </c>
      <c r="BQ17" s="9">
        <v>60.337000000000003</v>
      </c>
      <c r="BR17" s="9">
        <v>28.103999999999999</v>
      </c>
      <c r="BS17" s="9">
        <v>12.42</v>
      </c>
      <c r="BT17" s="9">
        <v>15.683999999999999</v>
      </c>
      <c r="BU17" s="9">
        <v>5.2850000000000001</v>
      </c>
      <c r="BV17" s="9">
        <v>2.2290000000000001</v>
      </c>
      <c r="BW17" s="9">
        <v>3.0550000000000002</v>
      </c>
      <c r="BX17" s="9">
        <v>7.5090000000000003</v>
      </c>
      <c r="BY17" s="9">
        <v>5.2539999999999996</v>
      </c>
      <c r="BZ17" s="9">
        <v>2.2549999999999999</v>
      </c>
      <c r="CA17" s="9">
        <v>15.31</v>
      </c>
      <c r="CB17" s="9">
        <v>4.9359999999999999</v>
      </c>
      <c r="CC17" s="9">
        <v>10.372999999999999</v>
      </c>
      <c r="CD17" s="9">
        <v>69.22</v>
      </c>
      <c r="CE17" s="9">
        <v>24.567</v>
      </c>
      <c r="CF17" s="9">
        <v>44.654000000000003</v>
      </c>
      <c r="CG17" s="9">
        <v>31.74</v>
      </c>
      <c r="CH17" s="9">
        <v>9.9120000000000008</v>
      </c>
      <c r="CI17" s="9">
        <v>21.827000000000002</v>
      </c>
      <c r="CJ17" s="9">
        <v>13.637</v>
      </c>
      <c r="CK17" s="9">
        <v>5.0970000000000004</v>
      </c>
      <c r="CL17" s="9">
        <v>8.5399999999999991</v>
      </c>
      <c r="CM17" s="9">
        <v>14.920999999999999</v>
      </c>
      <c r="CN17" s="9">
        <v>5.2969999999999997</v>
      </c>
      <c r="CO17" s="9">
        <v>9.6229999999999993</v>
      </c>
      <c r="CP17" s="9">
        <v>7.9450000000000003</v>
      </c>
      <c r="CQ17" s="9">
        <v>3.722</v>
      </c>
      <c r="CR17" s="9">
        <v>4.2220000000000004</v>
      </c>
      <c r="CS17" s="9">
        <v>0.97799999999999998</v>
      </c>
      <c r="CT17" s="9">
        <v>0.53800000000000003</v>
      </c>
      <c r="CU17" s="9">
        <v>0.44</v>
      </c>
      <c r="CV17" s="9">
        <v>452.596</v>
      </c>
      <c r="CW17" s="9">
        <v>218.559</v>
      </c>
      <c r="CX17" s="9">
        <v>234.03700000000001</v>
      </c>
      <c r="CY17" s="9">
        <v>122.28100000000001</v>
      </c>
      <c r="CZ17" s="9">
        <v>60.337000000000003</v>
      </c>
      <c r="DA17" s="9">
        <v>61.944000000000003</v>
      </c>
      <c r="DB17" s="9">
        <v>42.841999999999999</v>
      </c>
      <c r="DC17" s="9">
        <v>21.533000000000001</v>
      </c>
      <c r="DD17" s="9">
        <v>21.309000000000001</v>
      </c>
      <c r="DE17" s="9">
        <v>32.372</v>
      </c>
      <c r="DF17" s="9">
        <v>16.632999999999999</v>
      </c>
      <c r="DG17" s="9">
        <v>15.739000000000001</v>
      </c>
      <c r="DH17" s="9">
        <v>47.067</v>
      </c>
      <c r="DI17" s="9">
        <v>22.172000000000001</v>
      </c>
      <c r="DJ17" s="9">
        <v>24.895</v>
      </c>
      <c r="DK17" s="9">
        <v>330.315</v>
      </c>
      <c r="DL17" s="9">
        <v>158.22200000000001</v>
      </c>
      <c r="DM17" s="9">
        <v>172.09299999999999</v>
      </c>
      <c r="DN17" s="9">
        <v>99.998000000000005</v>
      </c>
      <c r="DO17" s="9">
        <v>44.735999999999997</v>
      </c>
      <c r="DP17" s="9">
        <v>55.262</v>
      </c>
      <c r="DQ17" s="9">
        <v>54.55</v>
      </c>
      <c r="DR17" s="9">
        <v>26.74</v>
      </c>
      <c r="DS17" s="9">
        <v>27.81</v>
      </c>
      <c r="DT17" s="9">
        <v>73.159000000000006</v>
      </c>
      <c r="DU17" s="9">
        <v>38.475000000000001</v>
      </c>
      <c r="DV17" s="9">
        <v>34.683999999999997</v>
      </c>
      <c r="DW17" s="9">
        <v>66.847999999999999</v>
      </c>
      <c r="DX17" s="9">
        <v>30.379000000000001</v>
      </c>
      <c r="DY17" s="9">
        <v>36.469000000000001</v>
      </c>
      <c r="DZ17" s="9">
        <v>35.759</v>
      </c>
      <c r="EA17" s="9">
        <v>17.891999999999999</v>
      </c>
      <c r="EB17" s="9">
        <v>17.867999999999999</v>
      </c>
      <c r="EC17" s="9">
        <v>215.27099999999999</v>
      </c>
      <c r="ED17" s="9">
        <v>110.389</v>
      </c>
      <c r="EE17" s="9">
        <v>104.88200000000001</v>
      </c>
      <c r="EF17" s="9">
        <v>67.33</v>
      </c>
      <c r="EG17" s="9">
        <v>34.195</v>
      </c>
      <c r="EH17" s="9">
        <v>33.136000000000003</v>
      </c>
      <c r="EI17" s="9">
        <v>25.308</v>
      </c>
      <c r="EJ17" s="9">
        <v>13.343</v>
      </c>
      <c r="EK17" s="9">
        <v>11.965</v>
      </c>
      <c r="EL17" s="9">
        <v>16.228000000000002</v>
      </c>
      <c r="EM17" s="9">
        <v>9.5670000000000002</v>
      </c>
      <c r="EN17" s="9">
        <v>6.6609999999999996</v>
      </c>
      <c r="EO17" s="9">
        <v>25.795000000000002</v>
      </c>
      <c r="EP17" s="9">
        <v>11.285</v>
      </c>
      <c r="EQ17" s="9">
        <v>14.51</v>
      </c>
      <c r="ER17" s="9">
        <v>147.94</v>
      </c>
      <c r="ES17" s="9">
        <v>76.194000000000003</v>
      </c>
      <c r="ET17" s="9">
        <v>71.745999999999995</v>
      </c>
      <c r="EU17" s="9">
        <v>46.005000000000003</v>
      </c>
      <c r="EV17" s="9">
        <v>20.692</v>
      </c>
      <c r="EW17" s="9">
        <v>25.312999999999999</v>
      </c>
      <c r="EX17" s="9">
        <v>20.318999999999999</v>
      </c>
      <c r="EY17" s="9">
        <v>10.826000000000001</v>
      </c>
      <c r="EZ17" s="9">
        <v>9.4930000000000003</v>
      </c>
      <c r="FA17" s="9">
        <v>34.558</v>
      </c>
      <c r="FB17" s="9">
        <v>21.905999999999999</v>
      </c>
      <c r="FC17" s="9">
        <v>12.651999999999999</v>
      </c>
      <c r="FD17" s="9">
        <v>29.754999999999999</v>
      </c>
      <c r="FE17" s="9">
        <v>15.563000000000001</v>
      </c>
      <c r="FF17" s="9">
        <v>14.192</v>
      </c>
      <c r="FG17" s="9">
        <v>17.302</v>
      </c>
      <c r="FH17" s="9">
        <v>7.2060000000000004</v>
      </c>
      <c r="FI17" s="9">
        <v>10.096</v>
      </c>
      <c r="FJ17" s="9">
        <v>117.31699999999999</v>
      </c>
      <c r="FK17" s="9">
        <v>61.045999999999999</v>
      </c>
      <c r="FL17" s="9">
        <v>56.271000000000001</v>
      </c>
      <c r="FM17" s="9">
        <v>26.545999999999999</v>
      </c>
      <c r="FN17" s="9">
        <v>15.385</v>
      </c>
      <c r="FO17" s="9">
        <v>11.161</v>
      </c>
      <c r="FP17" s="9">
        <v>6.2030000000000003</v>
      </c>
      <c r="FQ17" s="9">
        <v>2.867</v>
      </c>
      <c r="FR17" s="9">
        <v>3.3359999999999999</v>
      </c>
      <c r="FS17" s="9">
        <v>7.2569999999999997</v>
      </c>
      <c r="FT17" s="9">
        <v>4.2530000000000001</v>
      </c>
      <c r="FU17" s="9">
        <v>3.004</v>
      </c>
      <c r="FV17" s="9">
        <v>13.086</v>
      </c>
      <c r="FW17" s="9">
        <v>8.2650000000000006</v>
      </c>
      <c r="FX17" s="9">
        <v>4.8209999999999997</v>
      </c>
      <c r="FY17" s="9">
        <v>90.771000000000001</v>
      </c>
      <c r="FZ17" s="9">
        <v>45.661000000000001</v>
      </c>
      <c r="GA17" s="9">
        <v>45.11</v>
      </c>
      <c r="GB17" s="9">
        <v>25.39</v>
      </c>
      <c r="GC17" s="9">
        <v>12.52</v>
      </c>
      <c r="GD17" s="9">
        <v>12.87</v>
      </c>
      <c r="GE17" s="9">
        <v>13.044</v>
      </c>
      <c r="GF17" s="9">
        <v>5.1890000000000001</v>
      </c>
      <c r="GG17" s="9">
        <v>7.8550000000000004</v>
      </c>
      <c r="GH17" s="9">
        <v>23.704000000000001</v>
      </c>
      <c r="GI17" s="9">
        <v>14.907999999999999</v>
      </c>
      <c r="GJ17" s="9">
        <v>8.7959999999999994</v>
      </c>
      <c r="GK17" s="9">
        <v>18.106999999999999</v>
      </c>
      <c r="GL17" s="9">
        <v>8.5579999999999998</v>
      </c>
      <c r="GM17" s="9">
        <v>9.5500000000000007</v>
      </c>
      <c r="GN17" s="9">
        <v>10.523999999999999</v>
      </c>
      <c r="GO17" s="9">
        <v>4.4850000000000003</v>
      </c>
      <c r="GP17" s="9">
        <v>6.0389999999999997</v>
      </c>
      <c r="GQ17" s="9">
        <v>3.391</v>
      </c>
      <c r="GR17" s="9">
        <v>2.2610000000000001</v>
      </c>
      <c r="GS17" s="9">
        <v>1.1299999999999999</v>
      </c>
      <c r="GT17" s="9">
        <v>0.30399999999999999</v>
      </c>
      <c r="GU17" s="9">
        <v>0.30399999999999999</v>
      </c>
      <c r="GV17" s="9">
        <v>0</v>
      </c>
      <c r="GW17" s="9">
        <v>0</v>
      </c>
      <c r="GX17" s="9">
        <v>0</v>
      </c>
      <c r="GY17" s="9">
        <v>0</v>
      </c>
      <c r="GZ17" s="9">
        <v>0.30399999999999999</v>
      </c>
      <c r="HA17" s="9">
        <v>0.30399999999999999</v>
      </c>
      <c r="HB17" s="9">
        <v>0</v>
      </c>
      <c r="HC17" s="9">
        <v>0</v>
      </c>
      <c r="HD17" s="9">
        <v>0</v>
      </c>
      <c r="HE17" s="9">
        <v>0</v>
      </c>
      <c r="HF17" s="9">
        <v>3.0870000000000002</v>
      </c>
      <c r="HG17" s="9">
        <v>1.9570000000000001</v>
      </c>
      <c r="HH17" s="9">
        <v>1.1299999999999999</v>
      </c>
      <c r="HI17" s="9">
        <v>1.6519999999999999</v>
      </c>
      <c r="HJ17" s="9">
        <v>0.69399999999999995</v>
      </c>
      <c r="HK17" s="9">
        <v>0.95799999999999996</v>
      </c>
      <c r="HL17" s="9">
        <v>0.17199999999999999</v>
      </c>
      <c r="HM17" s="9">
        <v>0</v>
      </c>
      <c r="HN17" s="9">
        <v>0.17199999999999999</v>
      </c>
      <c r="HO17" s="9">
        <v>0</v>
      </c>
      <c r="HP17" s="9">
        <v>0</v>
      </c>
      <c r="HQ17" s="9">
        <v>0</v>
      </c>
      <c r="HR17" s="9">
        <v>1.2629999999999999</v>
      </c>
      <c r="HS17" s="9">
        <v>1.2629999999999999</v>
      </c>
      <c r="HT17" s="9">
        <v>0</v>
      </c>
      <c r="HU17" s="9">
        <v>0</v>
      </c>
      <c r="HV17" s="9">
        <v>0</v>
      </c>
      <c r="HW17" s="9">
        <v>0</v>
      </c>
      <c r="HX17" s="9">
        <v>59.712000000000003</v>
      </c>
      <c r="HY17" s="9">
        <v>27.2</v>
      </c>
      <c r="HZ17" s="9">
        <v>32.512</v>
      </c>
      <c r="IA17" s="9">
        <v>32.545000000000002</v>
      </c>
      <c r="IB17" s="9">
        <v>14.577</v>
      </c>
      <c r="IC17" s="9">
        <v>17.968</v>
      </c>
      <c r="ID17" s="9">
        <v>16.335000000000001</v>
      </c>
      <c r="IE17" s="9">
        <v>7.7060000000000004</v>
      </c>
      <c r="IF17" s="9">
        <v>8.6289999999999996</v>
      </c>
      <c r="IG17" s="9">
        <v>6.5019999999999998</v>
      </c>
      <c r="IH17" s="9">
        <v>4.4379999999999997</v>
      </c>
      <c r="II17" s="9">
        <v>2.0640000000000001</v>
      </c>
      <c r="IJ17" s="9">
        <v>9.7070000000000007</v>
      </c>
      <c r="IK17" s="9">
        <v>2.4329999999999998</v>
      </c>
      <c r="IL17" s="9">
        <v>7.274</v>
      </c>
      <c r="IM17" s="9">
        <v>27.167000000000002</v>
      </c>
      <c r="IN17" s="9">
        <v>12.622999999999999</v>
      </c>
      <c r="IO17" s="9">
        <v>14.544</v>
      </c>
      <c r="IP17" s="9">
        <v>11.92</v>
      </c>
      <c r="IQ17" s="9">
        <v>4.0090000000000003</v>
      </c>
    </row>
    <row r="18" spans="1:251">
      <c r="A18" s="10">
        <v>44593</v>
      </c>
      <c r="B18" s="9">
        <v>25.126999999999999</v>
      </c>
      <c r="C18" s="9">
        <v>89.013999999999996</v>
      </c>
      <c r="D18" s="9">
        <v>25.911999999999999</v>
      </c>
      <c r="E18" s="9">
        <v>4.7990000000000004</v>
      </c>
      <c r="F18" s="9">
        <v>21.113</v>
      </c>
      <c r="G18" s="9">
        <v>4.367</v>
      </c>
      <c r="H18" s="9">
        <v>1.2569999999999999</v>
      </c>
      <c r="I18" s="9">
        <v>3.109</v>
      </c>
      <c r="J18" s="9">
        <v>6.57</v>
      </c>
      <c r="K18" s="9">
        <v>1.2390000000000001</v>
      </c>
      <c r="L18" s="9">
        <v>5.3310000000000004</v>
      </c>
      <c r="M18" s="9">
        <v>14.976000000000001</v>
      </c>
      <c r="N18" s="9">
        <v>2.3029999999999999</v>
      </c>
      <c r="O18" s="9">
        <v>12.673</v>
      </c>
      <c r="P18" s="9">
        <v>88.228999999999999</v>
      </c>
      <c r="Q18" s="9">
        <v>20.327999999999999</v>
      </c>
      <c r="R18" s="9">
        <v>67.900999999999996</v>
      </c>
      <c r="S18" s="9">
        <v>37.087000000000003</v>
      </c>
      <c r="T18" s="9">
        <v>10.897</v>
      </c>
      <c r="U18" s="9">
        <v>26.19</v>
      </c>
      <c r="V18" s="9">
        <v>17.792999999999999</v>
      </c>
      <c r="W18" s="9">
        <v>2.903</v>
      </c>
      <c r="X18" s="9">
        <v>14.89</v>
      </c>
      <c r="Y18" s="9">
        <v>23.68</v>
      </c>
      <c r="Z18" s="9">
        <v>4.5380000000000003</v>
      </c>
      <c r="AA18" s="9">
        <v>19.140999999999998</v>
      </c>
      <c r="AB18" s="9">
        <v>9.67</v>
      </c>
      <c r="AC18" s="9">
        <v>1.99</v>
      </c>
      <c r="AD18" s="9">
        <v>7.68</v>
      </c>
      <c r="AE18" s="9">
        <v>0</v>
      </c>
      <c r="AF18" s="9">
        <v>0</v>
      </c>
      <c r="AG18" s="9">
        <v>0</v>
      </c>
      <c r="AH18" s="9">
        <v>14.178000000000001</v>
      </c>
      <c r="AI18" s="9">
        <v>9.0760000000000005</v>
      </c>
      <c r="AJ18" s="9">
        <v>5.1020000000000003</v>
      </c>
      <c r="AK18" s="9">
        <v>3.2759999999999998</v>
      </c>
      <c r="AL18" s="9">
        <v>2.4390000000000001</v>
      </c>
      <c r="AM18" s="9">
        <v>0.83699999999999997</v>
      </c>
      <c r="AN18" s="9">
        <v>0</v>
      </c>
      <c r="AO18" s="9">
        <v>0</v>
      </c>
      <c r="AP18" s="9">
        <v>0</v>
      </c>
      <c r="AQ18" s="9">
        <v>2.0630000000000002</v>
      </c>
      <c r="AR18" s="9">
        <v>1.226</v>
      </c>
      <c r="AS18" s="9">
        <v>0.83699999999999997</v>
      </c>
      <c r="AT18" s="9">
        <v>1.2130000000000001</v>
      </c>
      <c r="AU18" s="9">
        <v>1.2130000000000001</v>
      </c>
      <c r="AV18" s="9">
        <v>0</v>
      </c>
      <c r="AW18" s="9">
        <v>10.901</v>
      </c>
      <c r="AX18" s="9">
        <v>6.6369999999999996</v>
      </c>
      <c r="AY18" s="9">
        <v>4.2640000000000002</v>
      </c>
      <c r="AZ18" s="9">
        <v>4.2649999999999997</v>
      </c>
      <c r="BA18" s="9">
        <v>2.278</v>
      </c>
      <c r="BB18" s="9">
        <v>1.986</v>
      </c>
      <c r="BC18" s="9">
        <v>2.3650000000000002</v>
      </c>
      <c r="BD18" s="9">
        <v>1.1040000000000001</v>
      </c>
      <c r="BE18" s="9">
        <v>1.2609999999999999</v>
      </c>
      <c r="BF18" s="9">
        <v>2.7440000000000002</v>
      </c>
      <c r="BG18" s="9">
        <v>1.833</v>
      </c>
      <c r="BH18" s="9">
        <v>0.91100000000000003</v>
      </c>
      <c r="BI18" s="9">
        <v>1.5289999999999999</v>
      </c>
      <c r="BJ18" s="9">
        <v>1.4219999999999999</v>
      </c>
      <c r="BK18" s="9">
        <v>0.106</v>
      </c>
      <c r="BL18" s="9">
        <v>0</v>
      </c>
      <c r="BM18" s="9">
        <v>0</v>
      </c>
      <c r="BN18" s="9">
        <v>0</v>
      </c>
      <c r="BO18" s="9">
        <v>119.559</v>
      </c>
      <c r="BP18" s="9">
        <v>56.48</v>
      </c>
      <c r="BQ18" s="9">
        <v>63.079000000000001</v>
      </c>
      <c r="BR18" s="9">
        <v>40.177999999999997</v>
      </c>
      <c r="BS18" s="9">
        <v>19.446000000000002</v>
      </c>
      <c r="BT18" s="9">
        <v>20.731999999999999</v>
      </c>
      <c r="BU18" s="9">
        <v>14.545</v>
      </c>
      <c r="BV18" s="9">
        <v>6.3230000000000004</v>
      </c>
      <c r="BW18" s="9">
        <v>8.2219999999999995</v>
      </c>
      <c r="BX18" s="9">
        <v>11.92</v>
      </c>
      <c r="BY18" s="9">
        <v>5.2910000000000004</v>
      </c>
      <c r="BZ18" s="9">
        <v>6.6289999999999996</v>
      </c>
      <c r="CA18" s="9">
        <v>13.712999999999999</v>
      </c>
      <c r="CB18" s="9">
        <v>7.8319999999999999</v>
      </c>
      <c r="CC18" s="9">
        <v>5.88</v>
      </c>
      <c r="CD18" s="9">
        <v>79.381</v>
      </c>
      <c r="CE18" s="9">
        <v>37.033999999999999</v>
      </c>
      <c r="CF18" s="9">
        <v>42.347000000000001</v>
      </c>
      <c r="CG18" s="9">
        <v>34.542000000000002</v>
      </c>
      <c r="CH18" s="9">
        <v>18.87</v>
      </c>
      <c r="CI18" s="9">
        <v>15.672000000000001</v>
      </c>
      <c r="CJ18" s="9">
        <v>22.673999999999999</v>
      </c>
      <c r="CK18" s="9">
        <v>8.9619999999999997</v>
      </c>
      <c r="CL18" s="9">
        <v>13.712</v>
      </c>
      <c r="CM18" s="9">
        <v>14.952999999999999</v>
      </c>
      <c r="CN18" s="9">
        <v>4.7629999999999999</v>
      </c>
      <c r="CO18" s="9">
        <v>10.19</v>
      </c>
      <c r="CP18" s="9">
        <v>6.3220000000000001</v>
      </c>
      <c r="CQ18" s="9">
        <v>3.782</v>
      </c>
      <c r="CR18" s="9">
        <v>2.5390000000000001</v>
      </c>
      <c r="CS18" s="9">
        <v>0.89</v>
      </c>
      <c r="CT18" s="9">
        <v>0.65600000000000003</v>
      </c>
      <c r="CU18" s="9">
        <v>0.23400000000000001</v>
      </c>
      <c r="CV18" s="9">
        <v>507.44400000000002</v>
      </c>
      <c r="CW18" s="9">
        <v>243.84200000000001</v>
      </c>
      <c r="CX18" s="9">
        <v>263.60199999999998</v>
      </c>
      <c r="CY18" s="9">
        <v>142.148</v>
      </c>
      <c r="CZ18" s="9">
        <v>73.117999999999995</v>
      </c>
      <c r="DA18" s="9">
        <v>69.03</v>
      </c>
      <c r="DB18" s="9">
        <v>52.911000000000001</v>
      </c>
      <c r="DC18" s="9">
        <v>26.478999999999999</v>
      </c>
      <c r="DD18" s="9">
        <v>26.431999999999999</v>
      </c>
      <c r="DE18" s="9">
        <v>35.18</v>
      </c>
      <c r="DF18" s="9">
        <v>17.469000000000001</v>
      </c>
      <c r="DG18" s="9">
        <v>17.710999999999999</v>
      </c>
      <c r="DH18" s="9">
        <v>54.058</v>
      </c>
      <c r="DI18" s="9">
        <v>29.17</v>
      </c>
      <c r="DJ18" s="9">
        <v>24.887</v>
      </c>
      <c r="DK18" s="9">
        <v>365.29700000000003</v>
      </c>
      <c r="DL18" s="9">
        <v>170.72499999999999</v>
      </c>
      <c r="DM18" s="9">
        <v>194.572</v>
      </c>
      <c r="DN18" s="9">
        <v>111.28100000000001</v>
      </c>
      <c r="DO18" s="9">
        <v>53.923000000000002</v>
      </c>
      <c r="DP18" s="9">
        <v>57.357999999999997</v>
      </c>
      <c r="DQ18" s="9">
        <v>68.203999999999994</v>
      </c>
      <c r="DR18" s="9">
        <v>32.115000000000002</v>
      </c>
      <c r="DS18" s="9">
        <v>36.088000000000001</v>
      </c>
      <c r="DT18" s="9">
        <v>69.051000000000002</v>
      </c>
      <c r="DU18" s="9">
        <v>30.731999999999999</v>
      </c>
      <c r="DV18" s="9">
        <v>38.319000000000003</v>
      </c>
      <c r="DW18" s="9">
        <v>69.094999999999999</v>
      </c>
      <c r="DX18" s="9">
        <v>31.074999999999999</v>
      </c>
      <c r="DY18" s="9">
        <v>38.020000000000003</v>
      </c>
      <c r="DZ18" s="9">
        <v>47.667000000000002</v>
      </c>
      <c r="EA18" s="9">
        <v>22.88</v>
      </c>
      <c r="EB18" s="9">
        <v>24.786999999999999</v>
      </c>
      <c r="EC18" s="9">
        <v>161.96100000000001</v>
      </c>
      <c r="ED18" s="9">
        <v>84.358999999999995</v>
      </c>
      <c r="EE18" s="9">
        <v>77.602999999999994</v>
      </c>
      <c r="EF18" s="9">
        <v>64.361999999999995</v>
      </c>
      <c r="EG18" s="9">
        <v>37.08</v>
      </c>
      <c r="EH18" s="9">
        <v>27.282</v>
      </c>
      <c r="EI18" s="9">
        <v>30.091999999999999</v>
      </c>
      <c r="EJ18" s="9">
        <v>15.945</v>
      </c>
      <c r="EK18" s="9">
        <v>14.147</v>
      </c>
      <c r="EL18" s="9">
        <v>12.75</v>
      </c>
      <c r="EM18" s="9">
        <v>8.1</v>
      </c>
      <c r="EN18" s="9">
        <v>4.6500000000000004</v>
      </c>
      <c r="EO18" s="9">
        <v>21.521000000000001</v>
      </c>
      <c r="EP18" s="9">
        <v>13.035</v>
      </c>
      <c r="EQ18" s="9">
        <v>8.4860000000000007</v>
      </c>
      <c r="ER18" s="9">
        <v>97.599000000000004</v>
      </c>
      <c r="ES18" s="9">
        <v>47.279000000000003</v>
      </c>
      <c r="ET18" s="9">
        <v>50.32</v>
      </c>
      <c r="EU18" s="9">
        <v>32.406999999999996</v>
      </c>
      <c r="EV18" s="9">
        <v>16.739000000000001</v>
      </c>
      <c r="EW18" s="9">
        <v>15.667999999999999</v>
      </c>
      <c r="EX18" s="9">
        <v>15.72</v>
      </c>
      <c r="EY18" s="9">
        <v>6.7380000000000004</v>
      </c>
      <c r="EZ18" s="9">
        <v>8.9819999999999993</v>
      </c>
      <c r="FA18" s="9">
        <v>18.823</v>
      </c>
      <c r="FB18" s="9">
        <v>10.496</v>
      </c>
      <c r="FC18" s="9">
        <v>8.327</v>
      </c>
      <c r="FD18" s="9">
        <v>18.748000000000001</v>
      </c>
      <c r="FE18" s="9">
        <v>8.6620000000000008</v>
      </c>
      <c r="FF18" s="9">
        <v>10.086</v>
      </c>
      <c r="FG18" s="9">
        <v>11.901</v>
      </c>
      <c r="FH18" s="9">
        <v>4.6440000000000001</v>
      </c>
      <c r="FI18" s="9">
        <v>7.2569999999999997</v>
      </c>
      <c r="FJ18" s="9">
        <v>71.700999999999993</v>
      </c>
      <c r="FK18" s="9">
        <v>36.767000000000003</v>
      </c>
      <c r="FL18" s="9">
        <v>34.933999999999997</v>
      </c>
      <c r="FM18" s="9">
        <v>17.260000000000002</v>
      </c>
      <c r="FN18" s="9">
        <v>9.6820000000000004</v>
      </c>
      <c r="FO18" s="9">
        <v>7.5780000000000003</v>
      </c>
      <c r="FP18" s="9">
        <v>2.855</v>
      </c>
      <c r="FQ18" s="9">
        <v>2.069</v>
      </c>
      <c r="FR18" s="9">
        <v>0.78500000000000003</v>
      </c>
      <c r="FS18" s="9">
        <v>4.2240000000000002</v>
      </c>
      <c r="FT18" s="9">
        <v>2.6179999999999999</v>
      </c>
      <c r="FU18" s="9">
        <v>1.6060000000000001</v>
      </c>
      <c r="FV18" s="9">
        <v>10.182</v>
      </c>
      <c r="FW18" s="9">
        <v>4.9939999999999998</v>
      </c>
      <c r="FX18" s="9">
        <v>5.1879999999999997</v>
      </c>
      <c r="FY18" s="9">
        <v>54.441000000000003</v>
      </c>
      <c r="FZ18" s="9">
        <v>27.085000000000001</v>
      </c>
      <c r="GA18" s="9">
        <v>27.356000000000002</v>
      </c>
      <c r="GB18" s="9">
        <v>17.738</v>
      </c>
      <c r="GC18" s="9">
        <v>8.6259999999999994</v>
      </c>
      <c r="GD18" s="9">
        <v>9.1120000000000001</v>
      </c>
      <c r="GE18" s="9">
        <v>8.4039999999999999</v>
      </c>
      <c r="GF18" s="9">
        <v>3.669</v>
      </c>
      <c r="GG18" s="9">
        <v>4.734</v>
      </c>
      <c r="GH18" s="9">
        <v>13.238</v>
      </c>
      <c r="GI18" s="9">
        <v>7.7039999999999997</v>
      </c>
      <c r="GJ18" s="9">
        <v>5.5339999999999998</v>
      </c>
      <c r="GK18" s="9">
        <v>8.4719999999999995</v>
      </c>
      <c r="GL18" s="9">
        <v>4.6719999999999997</v>
      </c>
      <c r="GM18" s="9">
        <v>3.8</v>
      </c>
      <c r="GN18" s="9">
        <v>6.5890000000000004</v>
      </c>
      <c r="GO18" s="9">
        <v>2.4140000000000001</v>
      </c>
      <c r="GP18" s="9">
        <v>4.1749999999999998</v>
      </c>
      <c r="GQ18" s="9">
        <v>5.056</v>
      </c>
      <c r="GR18" s="9">
        <v>3.5659999999999998</v>
      </c>
      <c r="GS18" s="9">
        <v>1.4910000000000001</v>
      </c>
      <c r="GT18" s="9">
        <v>2.3290000000000002</v>
      </c>
      <c r="GU18" s="9">
        <v>1.524</v>
      </c>
      <c r="GV18" s="9">
        <v>0.80500000000000005</v>
      </c>
      <c r="GW18" s="9">
        <v>1.7809999999999999</v>
      </c>
      <c r="GX18" s="9">
        <v>0.97699999999999998</v>
      </c>
      <c r="GY18" s="9">
        <v>0.80500000000000005</v>
      </c>
      <c r="GZ18" s="9">
        <v>0.40699999999999997</v>
      </c>
      <c r="HA18" s="9">
        <v>0.40699999999999997</v>
      </c>
      <c r="HB18" s="9">
        <v>0</v>
      </c>
      <c r="HC18" s="9">
        <v>0.14000000000000001</v>
      </c>
      <c r="HD18" s="9">
        <v>0.14000000000000001</v>
      </c>
      <c r="HE18" s="9">
        <v>0</v>
      </c>
      <c r="HF18" s="9">
        <v>2.7269999999999999</v>
      </c>
      <c r="HG18" s="9">
        <v>2.0409999999999999</v>
      </c>
      <c r="HH18" s="9">
        <v>0.68600000000000005</v>
      </c>
      <c r="HI18" s="9">
        <v>1.125</v>
      </c>
      <c r="HJ18" s="9">
        <v>1.125</v>
      </c>
      <c r="HK18" s="9">
        <v>0</v>
      </c>
      <c r="HL18" s="9">
        <v>0.309</v>
      </c>
      <c r="HM18" s="9">
        <v>0.309</v>
      </c>
      <c r="HN18" s="9">
        <v>0</v>
      </c>
      <c r="HO18" s="9">
        <v>0.60699999999999998</v>
      </c>
      <c r="HP18" s="9">
        <v>0.60699999999999998</v>
      </c>
      <c r="HQ18" s="9">
        <v>0</v>
      </c>
      <c r="HR18" s="9">
        <v>0.68600000000000005</v>
      </c>
      <c r="HS18" s="9">
        <v>0</v>
      </c>
      <c r="HT18" s="9">
        <v>0.68600000000000005</v>
      </c>
      <c r="HU18" s="9">
        <v>0</v>
      </c>
      <c r="HV18" s="9">
        <v>0</v>
      </c>
      <c r="HW18" s="9">
        <v>0</v>
      </c>
      <c r="HX18" s="9">
        <v>47.406999999999996</v>
      </c>
      <c r="HY18" s="9">
        <v>24.257999999999999</v>
      </c>
      <c r="HZ18" s="9">
        <v>23.149000000000001</v>
      </c>
      <c r="IA18" s="9">
        <v>33.052999999999997</v>
      </c>
      <c r="IB18" s="9">
        <v>18.550999999999998</v>
      </c>
      <c r="IC18" s="9">
        <v>14.502000000000001</v>
      </c>
      <c r="ID18" s="9">
        <v>19.206</v>
      </c>
      <c r="IE18" s="9">
        <v>9.4039999999999999</v>
      </c>
      <c r="IF18" s="9">
        <v>9.8019999999999996</v>
      </c>
      <c r="IG18" s="9">
        <v>5.4710000000000001</v>
      </c>
      <c r="IH18" s="9">
        <v>2.831</v>
      </c>
      <c r="II18" s="9">
        <v>2.641</v>
      </c>
      <c r="IJ18" s="9">
        <v>8.3759999999999994</v>
      </c>
      <c r="IK18" s="9">
        <v>6.3159999999999998</v>
      </c>
      <c r="IL18" s="9">
        <v>2.0590000000000002</v>
      </c>
      <c r="IM18" s="9">
        <v>14.353999999999999</v>
      </c>
      <c r="IN18" s="9">
        <v>5.7069999999999999</v>
      </c>
      <c r="IO18" s="9">
        <v>8.6479999999999997</v>
      </c>
      <c r="IP18" s="9">
        <v>7.1509999999999998</v>
      </c>
      <c r="IQ18" s="9">
        <v>3.3620000000000001</v>
      </c>
    </row>
    <row r="19" spans="1:251">
      <c r="A19" s="10">
        <v>44958</v>
      </c>
      <c r="B19" s="9">
        <v>30.596</v>
      </c>
      <c r="C19" s="9">
        <v>117.51900000000001</v>
      </c>
      <c r="D19" s="9">
        <v>40.689</v>
      </c>
      <c r="E19" s="9">
        <v>8.0410000000000004</v>
      </c>
      <c r="F19" s="9">
        <v>32.649000000000001</v>
      </c>
      <c r="G19" s="9">
        <v>10.965</v>
      </c>
      <c r="H19" s="9">
        <v>1.484</v>
      </c>
      <c r="I19" s="9">
        <v>9.48</v>
      </c>
      <c r="J19" s="9">
        <v>10.837999999999999</v>
      </c>
      <c r="K19" s="9">
        <v>3.5110000000000001</v>
      </c>
      <c r="L19" s="9">
        <v>7.3259999999999996</v>
      </c>
      <c r="M19" s="9">
        <v>18.887</v>
      </c>
      <c r="N19" s="9">
        <v>3.0449999999999999</v>
      </c>
      <c r="O19" s="9">
        <v>15.842000000000001</v>
      </c>
      <c r="P19" s="9">
        <v>107.426</v>
      </c>
      <c r="Q19" s="9">
        <v>22.555</v>
      </c>
      <c r="R19" s="9">
        <v>84.870999999999995</v>
      </c>
      <c r="S19" s="9">
        <v>46.758000000000003</v>
      </c>
      <c r="T19" s="9">
        <v>10.927</v>
      </c>
      <c r="U19" s="9">
        <v>35.83</v>
      </c>
      <c r="V19" s="9">
        <v>19.068999999999999</v>
      </c>
      <c r="W19" s="9">
        <v>3.9910000000000001</v>
      </c>
      <c r="X19" s="9">
        <v>15.077999999999999</v>
      </c>
      <c r="Y19" s="9">
        <v>32.808999999999997</v>
      </c>
      <c r="Z19" s="9">
        <v>7.1589999999999998</v>
      </c>
      <c r="AA19" s="9">
        <v>25.649000000000001</v>
      </c>
      <c r="AB19" s="9">
        <v>8.2330000000000005</v>
      </c>
      <c r="AC19" s="9">
        <v>0.47699999999999998</v>
      </c>
      <c r="AD19" s="9">
        <v>7.7549999999999999</v>
      </c>
      <c r="AE19" s="9">
        <v>0.55800000000000005</v>
      </c>
      <c r="AF19" s="9">
        <v>0</v>
      </c>
      <c r="AG19" s="9">
        <v>0.55800000000000005</v>
      </c>
      <c r="AH19" s="9">
        <v>21.954000000000001</v>
      </c>
      <c r="AI19" s="9">
        <v>16.311</v>
      </c>
      <c r="AJ19" s="9">
        <v>5.6420000000000003</v>
      </c>
      <c r="AK19" s="9">
        <v>5.2370000000000001</v>
      </c>
      <c r="AL19" s="9">
        <v>4.3550000000000004</v>
      </c>
      <c r="AM19" s="9">
        <v>0.88200000000000001</v>
      </c>
      <c r="AN19" s="9">
        <v>0</v>
      </c>
      <c r="AO19" s="9">
        <v>0</v>
      </c>
      <c r="AP19" s="9">
        <v>0</v>
      </c>
      <c r="AQ19" s="9">
        <v>1.1579999999999999</v>
      </c>
      <c r="AR19" s="9">
        <v>1.1579999999999999</v>
      </c>
      <c r="AS19" s="9">
        <v>0</v>
      </c>
      <c r="AT19" s="9">
        <v>4.0789999999999997</v>
      </c>
      <c r="AU19" s="9">
        <v>3.1970000000000001</v>
      </c>
      <c r="AV19" s="9">
        <v>0.88200000000000001</v>
      </c>
      <c r="AW19" s="9">
        <v>16.716999999999999</v>
      </c>
      <c r="AX19" s="9">
        <v>11.956</v>
      </c>
      <c r="AY19" s="9">
        <v>4.7610000000000001</v>
      </c>
      <c r="AZ19" s="9">
        <v>7.6630000000000003</v>
      </c>
      <c r="BA19" s="9">
        <v>4.3410000000000002</v>
      </c>
      <c r="BB19" s="9">
        <v>3.3220000000000001</v>
      </c>
      <c r="BC19" s="9">
        <v>4.4160000000000004</v>
      </c>
      <c r="BD19" s="9">
        <v>2.9780000000000002</v>
      </c>
      <c r="BE19" s="9">
        <v>1.4379999999999999</v>
      </c>
      <c r="BF19" s="9">
        <v>3.1179999999999999</v>
      </c>
      <c r="BG19" s="9">
        <v>3.1179999999999999</v>
      </c>
      <c r="BH19" s="9">
        <v>0</v>
      </c>
      <c r="BI19" s="9">
        <v>1.52</v>
      </c>
      <c r="BJ19" s="9">
        <v>1.52</v>
      </c>
      <c r="BK19" s="9">
        <v>0</v>
      </c>
      <c r="BL19" s="9">
        <v>0</v>
      </c>
      <c r="BM19" s="9">
        <v>0</v>
      </c>
      <c r="BN19" s="9">
        <v>0</v>
      </c>
      <c r="BO19" s="9">
        <v>125.03100000000001</v>
      </c>
      <c r="BP19" s="9">
        <v>53.347000000000001</v>
      </c>
      <c r="BQ19" s="9">
        <v>71.683999999999997</v>
      </c>
      <c r="BR19" s="9">
        <v>39.457999999999998</v>
      </c>
      <c r="BS19" s="9">
        <v>16.568000000000001</v>
      </c>
      <c r="BT19" s="9">
        <v>22.89</v>
      </c>
      <c r="BU19" s="9">
        <v>14.750999999999999</v>
      </c>
      <c r="BV19" s="9">
        <v>5.0720000000000001</v>
      </c>
      <c r="BW19" s="9">
        <v>9.6790000000000003</v>
      </c>
      <c r="BX19" s="9">
        <v>9.8209999999999997</v>
      </c>
      <c r="BY19" s="9">
        <v>3.355</v>
      </c>
      <c r="BZ19" s="9">
        <v>6.4660000000000002</v>
      </c>
      <c r="CA19" s="9">
        <v>14.885999999999999</v>
      </c>
      <c r="CB19" s="9">
        <v>8.141</v>
      </c>
      <c r="CC19" s="9">
        <v>6.7460000000000004</v>
      </c>
      <c r="CD19" s="9">
        <v>85.572999999999993</v>
      </c>
      <c r="CE19" s="9">
        <v>36.779000000000003</v>
      </c>
      <c r="CF19" s="9">
        <v>48.793999999999997</v>
      </c>
      <c r="CG19" s="9">
        <v>37.863999999999997</v>
      </c>
      <c r="CH19" s="9">
        <v>14.927</v>
      </c>
      <c r="CI19" s="9">
        <v>22.936</v>
      </c>
      <c r="CJ19" s="9">
        <v>16.219000000000001</v>
      </c>
      <c r="CK19" s="9">
        <v>8.141</v>
      </c>
      <c r="CL19" s="9">
        <v>8.0779999999999994</v>
      </c>
      <c r="CM19" s="9">
        <v>20.257000000000001</v>
      </c>
      <c r="CN19" s="9">
        <v>8.7880000000000003</v>
      </c>
      <c r="CO19" s="9">
        <v>11.468</v>
      </c>
      <c r="CP19" s="9">
        <v>10.904999999999999</v>
      </c>
      <c r="CQ19" s="9">
        <v>4.9219999999999997</v>
      </c>
      <c r="CR19" s="9">
        <v>5.9829999999999997</v>
      </c>
      <c r="CS19" s="9">
        <v>0.32900000000000001</v>
      </c>
      <c r="CT19" s="9">
        <v>0</v>
      </c>
      <c r="CU19" s="9">
        <v>0.32900000000000001</v>
      </c>
      <c r="CV19" s="9">
        <v>543.00699999999995</v>
      </c>
      <c r="CW19" s="9">
        <v>272.11200000000002</v>
      </c>
      <c r="CX19" s="9">
        <v>270.89499999999998</v>
      </c>
      <c r="CY19" s="9">
        <v>157.92599999999999</v>
      </c>
      <c r="CZ19" s="9">
        <v>76.366</v>
      </c>
      <c r="DA19" s="9">
        <v>81.56</v>
      </c>
      <c r="DB19" s="9">
        <v>47.972000000000001</v>
      </c>
      <c r="DC19" s="9">
        <v>21.117999999999999</v>
      </c>
      <c r="DD19" s="9">
        <v>26.853999999999999</v>
      </c>
      <c r="DE19" s="9">
        <v>39.896999999999998</v>
      </c>
      <c r="DF19" s="9">
        <v>20.617999999999999</v>
      </c>
      <c r="DG19" s="9">
        <v>19.279</v>
      </c>
      <c r="DH19" s="9">
        <v>70.057000000000002</v>
      </c>
      <c r="DI19" s="9">
        <v>34.630000000000003</v>
      </c>
      <c r="DJ19" s="9">
        <v>35.427</v>
      </c>
      <c r="DK19" s="9">
        <v>385.08100000000002</v>
      </c>
      <c r="DL19" s="9">
        <v>195.74600000000001</v>
      </c>
      <c r="DM19" s="9">
        <v>189.33500000000001</v>
      </c>
      <c r="DN19" s="9">
        <v>119.96899999999999</v>
      </c>
      <c r="DO19" s="9">
        <v>63.472999999999999</v>
      </c>
      <c r="DP19" s="9">
        <v>56.494999999999997</v>
      </c>
      <c r="DQ19" s="9">
        <v>61.244</v>
      </c>
      <c r="DR19" s="9">
        <v>32.183</v>
      </c>
      <c r="DS19" s="9">
        <v>29.06</v>
      </c>
      <c r="DT19" s="9">
        <v>77.486999999999995</v>
      </c>
      <c r="DU19" s="9">
        <v>35.703000000000003</v>
      </c>
      <c r="DV19" s="9">
        <v>41.783999999999999</v>
      </c>
      <c r="DW19" s="9">
        <v>77.91</v>
      </c>
      <c r="DX19" s="9">
        <v>35.195999999999998</v>
      </c>
      <c r="DY19" s="9">
        <v>42.713000000000001</v>
      </c>
      <c r="DZ19" s="9">
        <v>48.472000000000001</v>
      </c>
      <c r="EA19" s="9">
        <v>29.19</v>
      </c>
      <c r="EB19" s="9">
        <v>19.282</v>
      </c>
      <c r="EC19" s="9">
        <v>161.75800000000001</v>
      </c>
      <c r="ED19" s="9">
        <v>86.875</v>
      </c>
      <c r="EE19" s="9">
        <v>74.882999999999996</v>
      </c>
      <c r="EF19" s="9">
        <v>64.811999999999998</v>
      </c>
      <c r="EG19" s="9">
        <v>32.39</v>
      </c>
      <c r="EH19" s="9">
        <v>32.423000000000002</v>
      </c>
      <c r="EI19" s="9">
        <v>28.053000000000001</v>
      </c>
      <c r="EJ19" s="9">
        <v>12.395</v>
      </c>
      <c r="EK19" s="9">
        <v>15.659000000000001</v>
      </c>
      <c r="EL19" s="9">
        <v>16.728999999999999</v>
      </c>
      <c r="EM19" s="9">
        <v>9.91</v>
      </c>
      <c r="EN19" s="9">
        <v>6.8179999999999996</v>
      </c>
      <c r="EO19" s="9">
        <v>20.03</v>
      </c>
      <c r="EP19" s="9">
        <v>10.085000000000001</v>
      </c>
      <c r="EQ19" s="9">
        <v>9.9450000000000003</v>
      </c>
      <c r="ER19" s="9">
        <v>96.945999999999998</v>
      </c>
      <c r="ES19" s="9">
        <v>54.484999999999999</v>
      </c>
      <c r="ET19" s="9">
        <v>42.46</v>
      </c>
      <c r="EU19" s="9">
        <v>29.902000000000001</v>
      </c>
      <c r="EV19" s="9">
        <v>19.266999999999999</v>
      </c>
      <c r="EW19" s="9">
        <v>10.635</v>
      </c>
      <c r="EX19" s="9">
        <v>15.92</v>
      </c>
      <c r="EY19" s="9">
        <v>8.8580000000000005</v>
      </c>
      <c r="EZ19" s="9">
        <v>7.0629999999999997</v>
      </c>
      <c r="FA19" s="9">
        <v>18.163</v>
      </c>
      <c r="FB19" s="9">
        <v>8.1140000000000008</v>
      </c>
      <c r="FC19" s="9">
        <v>10.048999999999999</v>
      </c>
      <c r="FD19" s="9">
        <v>18.568000000000001</v>
      </c>
      <c r="FE19" s="9">
        <v>7.5919999999999996</v>
      </c>
      <c r="FF19" s="9">
        <v>10.975</v>
      </c>
      <c r="FG19" s="9">
        <v>14.393000000000001</v>
      </c>
      <c r="FH19" s="9">
        <v>10.654</v>
      </c>
      <c r="FI19" s="9">
        <v>3.7389999999999999</v>
      </c>
      <c r="FJ19" s="9">
        <v>55.167999999999999</v>
      </c>
      <c r="FK19" s="9">
        <v>31.922999999999998</v>
      </c>
      <c r="FL19" s="9">
        <v>23.245999999999999</v>
      </c>
      <c r="FM19" s="9">
        <v>18.349</v>
      </c>
      <c r="FN19" s="9">
        <v>10.489000000000001</v>
      </c>
      <c r="FO19" s="9">
        <v>7.86</v>
      </c>
      <c r="FP19" s="9">
        <v>3.3559999999999999</v>
      </c>
      <c r="FQ19" s="9">
        <v>1.161</v>
      </c>
      <c r="FR19" s="9">
        <v>2.194</v>
      </c>
      <c r="FS19" s="9">
        <v>7.1440000000000001</v>
      </c>
      <c r="FT19" s="9">
        <v>5.0350000000000001</v>
      </c>
      <c r="FU19" s="9">
        <v>2.109</v>
      </c>
      <c r="FV19" s="9">
        <v>7.85</v>
      </c>
      <c r="FW19" s="9">
        <v>4.2930000000000001</v>
      </c>
      <c r="FX19" s="9">
        <v>3.5569999999999999</v>
      </c>
      <c r="FY19" s="9">
        <v>36.819000000000003</v>
      </c>
      <c r="FZ19" s="9">
        <v>21.434000000000001</v>
      </c>
      <c r="GA19" s="9">
        <v>15.385999999999999</v>
      </c>
      <c r="GB19" s="9">
        <v>9.0150000000000006</v>
      </c>
      <c r="GC19" s="9">
        <v>5.516</v>
      </c>
      <c r="GD19" s="9">
        <v>3.4980000000000002</v>
      </c>
      <c r="GE19" s="9">
        <v>5.0739999999999998</v>
      </c>
      <c r="GF19" s="9">
        <v>3.2890000000000001</v>
      </c>
      <c r="GG19" s="9">
        <v>1.7849999999999999</v>
      </c>
      <c r="GH19" s="9">
        <v>7.46</v>
      </c>
      <c r="GI19" s="9">
        <v>4.33</v>
      </c>
      <c r="GJ19" s="9">
        <v>3.13</v>
      </c>
      <c r="GK19" s="9">
        <v>7.93</v>
      </c>
      <c r="GL19" s="9">
        <v>2.78</v>
      </c>
      <c r="GM19" s="9">
        <v>5.1509999999999998</v>
      </c>
      <c r="GN19" s="9">
        <v>7.34</v>
      </c>
      <c r="GO19" s="9">
        <v>5.5190000000000001</v>
      </c>
      <c r="GP19" s="9">
        <v>1.8220000000000001</v>
      </c>
      <c r="GQ19" s="9">
        <v>4.423</v>
      </c>
      <c r="GR19" s="9">
        <v>3.7229999999999999</v>
      </c>
      <c r="GS19" s="9">
        <v>0.7</v>
      </c>
      <c r="GT19" s="9">
        <v>2.694</v>
      </c>
      <c r="GU19" s="9">
        <v>2.694</v>
      </c>
      <c r="GV19" s="9">
        <v>0</v>
      </c>
      <c r="GW19" s="9">
        <v>0.27700000000000002</v>
      </c>
      <c r="GX19" s="9">
        <v>0.27700000000000002</v>
      </c>
      <c r="GY19" s="9">
        <v>0</v>
      </c>
      <c r="GZ19" s="9">
        <v>1.6259999999999999</v>
      </c>
      <c r="HA19" s="9">
        <v>1.6259999999999999</v>
      </c>
      <c r="HB19" s="9">
        <v>0</v>
      </c>
      <c r="HC19" s="9">
        <v>0.79</v>
      </c>
      <c r="HD19" s="9">
        <v>0.79</v>
      </c>
      <c r="HE19" s="9">
        <v>0</v>
      </c>
      <c r="HF19" s="9">
        <v>1.73</v>
      </c>
      <c r="HG19" s="9">
        <v>1.03</v>
      </c>
      <c r="HH19" s="9">
        <v>0.7</v>
      </c>
      <c r="HI19" s="9">
        <v>0</v>
      </c>
      <c r="HJ19" s="9">
        <v>0</v>
      </c>
      <c r="HK19" s="9">
        <v>0</v>
      </c>
      <c r="HL19" s="9">
        <v>0.72599999999999998</v>
      </c>
      <c r="HM19" s="9">
        <v>0.72599999999999998</v>
      </c>
      <c r="HN19" s="9">
        <v>0</v>
      </c>
      <c r="HO19" s="9">
        <v>0.7</v>
      </c>
      <c r="HP19" s="9">
        <v>0</v>
      </c>
      <c r="HQ19" s="9">
        <v>0.7</v>
      </c>
      <c r="HR19" s="9">
        <v>0.30299999999999999</v>
      </c>
      <c r="HS19" s="9">
        <v>0.30299999999999999</v>
      </c>
      <c r="HT19" s="9">
        <v>0</v>
      </c>
      <c r="HU19" s="9">
        <v>0</v>
      </c>
      <c r="HV19" s="9">
        <v>0</v>
      </c>
      <c r="HW19" s="9">
        <v>0</v>
      </c>
      <c r="HX19" s="9">
        <v>47.814999999999998</v>
      </c>
      <c r="HY19" s="9">
        <v>21.643000000000001</v>
      </c>
      <c r="HZ19" s="9">
        <v>26.172000000000001</v>
      </c>
      <c r="IA19" s="9">
        <v>28.507000000000001</v>
      </c>
      <c r="IB19" s="9">
        <v>11.955</v>
      </c>
      <c r="IC19" s="9">
        <v>16.552</v>
      </c>
      <c r="ID19" s="9">
        <v>17.818000000000001</v>
      </c>
      <c r="IE19" s="9">
        <v>7.88</v>
      </c>
      <c r="IF19" s="9">
        <v>9.9380000000000006</v>
      </c>
      <c r="IG19" s="9">
        <v>4.3529999999999998</v>
      </c>
      <c r="IH19" s="9">
        <v>1.292</v>
      </c>
      <c r="II19" s="9">
        <v>3.0619999999999998</v>
      </c>
      <c r="IJ19" s="9">
        <v>6.3360000000000003</v>
      </c>
      <c r="IK19" s="9">
        <v>2.7839999999999998</v>
      </c>
      <c r="IL19" s="9">
        <v>3.552</v>
      </c>
      <c r="IM19" s="9">
        <v>19.308</v>
      </c>
      <c r="IN19" s="9">
        <v>9.6880000000000006</v>
      </c>
      <c r="IO19" s="9">
        <v>9.6199999999999992</v>
      </c>
      <c r="IP19" s="9">
        <v>10.914</v>
      </c>
      <c r="IQ19" s="9">
        <v>5.5839999999999996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3.2229999999999999</v>
      </c>
      <c r="C11" s="9">
        <v>2.6890000000000001</v>
      </c>
      <c r="D11" s="9">
        <v>1.2410000000000001</v>
      </c>
      <c r="E11" s="9">
        <v>1.448</v>
      </c>
      <c r="F11" s="9">
        <v>3.915</v>
      </c>
      <c r="G11" s="9">
        <v>1.5529999999999999</v>
      </c>
      <c r="H11" s="9">
        <v>2.3610000000000002</v>
      </c>
      <c r="I11" s="9">
        <v>1.4950000000000001</v>
      </c>
      <c r="J11" s="9">
        <v>0</v>
      </c>
      <c r="K11" s="9">
        <v>1.4950000000000001</v>
      </c>
      <c r="L11" s="9">
        <v>1.141</v>
      </c>
      <c r="M11" s="9">
        <v>0.91900000000000004</v>
      </c>
      <c r="N11" s="9">
        <v>0.222</v>
      </c>
      <c r="O11" s="9">
        <v>45.134999999999998</v>
      </c>
      <c r="P11" s="9">
        <v>20.094999999999999</v>
      </c>
      <c r="Q11" s="9">
        <v>25.04</v>
      </c>
      <c r="R11" s="9">
        <v>7.8310000000000004</v>
      </c>
      <c r="S11" s="9">
        <v>3.51</v>
      </c>
      <c r="T11" s="9">
        <v>4.3209999999999997</v>
      </c>
      <c r="U11" s="9">
        <v>2.121</v>
      </c>
      <c r="V11" s="9">
        <v>1.4419999999999999</v>
      </c>
      <c r="W11" s="9">
        <v>0.67800000000000005</v>
      </c>
      <c r="X11" s="9">
        <v>2.3279999999999998</v>
      </c>
      <c r="Y11" s="9">
        <v>0.47399999999999998</v>
      </c>
      <c r="Z11" s="9">
        <v>1.8540000000000001</v>
      </c>
      <c r="AA11" s="9">
        <v>3.3820000000000001</v>
      </c>
      <c r="AB11" s="9">
        <v>1.593</v>
      </c>
      <c r="AC11" s="9">
        <v>1.7889999999999999</v>
      </c>
      <c r="AD11" s="9">
        <v>37.305</v>
      </c>
      <c r="AE11" s="9">
        <v>16.585000000000001</v>
      </c>
      <c r="AF11" s="9">
        <v>20.719000000000001</v>
      </c>
      <c r="AG11" s="9">
        <v>9.1379999999999999</v>
      </c>
      <c r="AH11" s="9">
        <v>3.512</v>
      </c>
      <c r="AI11" s="9">
        <v>5.6260000000000003</v>
      </c>
      <c r="AJ11" s="9">
        <v>6.3920000000000003</v>
      </c>
      <c r="AK11" s="9">
        <v>2.2839999999999998</v>
      </c>
      <c r="AL11" s="9">
        <v>4.1079999999999997</v>
      </c>
      <c r="AM11" s="9">
        <v>8.4009999999999998</v>
      </c>
      <c r="AN11" s="9">
        <v>2.8809999999999998</v>
      </c>
      <c r="AO11" s="9">
        <v>5.52</v>
      </c>
      <c r="AP11" s="9">
        <v>8.2759999999999998</v>
      </c>
      <c r="AQ11" s="9">
        <v>4.3029999999999999</v>
      </c>
      <c r="AR11" s="9">
        <v>3.9729999999999999</v>
      </c>
      <c r="AS11" s="9">
        <v>5.0970000000000004</v>
      </c>
      <c r="AT11" s="9">
        <v>3.605</v>
      </c>
      <c r="AU11" s="9">
        <v>1.4910000000000001</v>
      </c>
      <c r="AV11" s="9">
        <v>169.554</v>
      </c>
      <c r="AW11" s="9">
        <v>76.155000000000001</v>
      </c>
      <c r="AX11" s="9">
        <v>93.4</v>
      </c>
      <c r="AY11" s="9">
        <v>30.405000000000001</v>
      </c>
      <c r="AZ11" s="9">
        <v>13.114000000000001</v>
      </c>
      <c r="BA11" s="9">
        <v>17.291</v>
      </c>
      <c r="BB11" s="9">
        <v>6.1260000000000003</v>
      </c>
      <c r="BC11" s="9">
        <v>2.9409999999999998</v>
      </c>
      <c r="BD11" s="9">
        <v>3.1850000000000001</v>
      </c>
      <c r="BE11" s="9">
        <v>11.028</v>
      </c>
      <c r="BF11" s="9">
        <v>4.8769999999999998</v>
      </c>
      <c r="BG11" s="9">
        <v>6.1509999999999998</v>
      </c>
      <c r="BH11" s="9">
        <v>13.250999999999999</v>
      </c>
      <c r="BI11" s="9">
        <v>5.2949999999999999</v>
      </c>
      <c r="BJ11" s="9">
        <v>7.9560000000000004</v>
      </c>
      <c r="BK11" s="9">
        <v>139.15</v>
      </c>
      <c r="BL11" s="9">
        <v>63.040999999999997</v>
      </c>
      <c r="BM11" s="9">
        <v>76.108999999999995</v>
      </c>
      <c r="BN11" s="9">
        <v>41.015999999999998</v>
      </c>
      <c r="BO11" s="9">
        <v>22.053000000000001</v>
      </c>
      <c r="BP11" s="9">
        <v>18.963000000000001</v>
      </c>
      <c r="BQ11" s="9">
        <v>20.305</v>
      </c>
      <c r="BR11" s="9">
        <v>6.1210000000000004</v>
      </c>
      <c r="BS11" s="9">
        <v>14.183999999999999</v>
      </c>
      <c r="BT11" s="9">
        <v>29.943999999999999</v>
      </c>
      <c r="BU11" s="9">
        <v>11.8</v>
      </c>
      <c r="BV11" s="9">
        <v>18.143999999999998</v>
      </c>
      <c r="BW11" s="9">
        <v>25.632000000000001</v>
      </c>
      <c r="BX11" s="9">
        <v>11.298</v>
      </c>
      <c r="BY11" s="9">
        <v>14.333</v>
      </c>
      <c r="BZ11" s="9">
        <v>22.253</v>
      </c>
      <c r="CA11" s="9">
        <v>11.769</v>
      </c>
      <c r="CB11" s="9">
        <v>10.484</v>
      </c>
      <c r="CC11" s="9">
        <v>36.206000000000003</v>
      </c>
      <c r="CD11" s="9">
        <v>18.539000000000001</v>
      </c>
      <c r="CE11" s="9">
        <v>17.666</v>
      </c>
      <c r="CF11" s="9">
        <v>12.742000000000001</v>
      </c>
      <c r="CG11" s="9">
        <v>6.4459999999999997</v>
      </c>
      <c r="CH11" s="9">
        <v>6.2960000000000003</v>
      </c>
      <c r="CI11" s="9">
        <v>3.226</v>
      </c>
      <c r="CJ11" s="9">
        <v>1.502</v>
      </c>
      <c r="CK11" s="9">
        <v>1.724</v>
      </c>
      <c r="CL11" s="9">
        <v>5.444</v>
      </c>
      <c r="CM11" s="9">
        <v>3.097</v>
      </c>
      <c r="CN11" s="9">
        <v>2.347</v>
      </c>
      <c r="CO11" s="9">
        <v>4.0720000000000001</v>
      </c>
      <c r="CP11" s="9">
        <v>1.847</v>
      </c>
      <c r="CQ11" s="9">
        <v>2.2250000000000001</v>
      </c>
      <c r="CR11" s="9">
        <v>23.463000000000001</v>
      </c>
      <c r="CS11" s="9">
        <v>12.093</v>
      </c>
      <c r="CT11" s="9">
        <v>11.37</v>
      </c>
      <c r="CU11" s="9">
        <v>10.693</v>
      </c>
      <c r="CV11" s="9">
        <v>6.734</v>
      </c>
      <c r="CW11" s="9">
        <v>3.9590000000000001</v>
      </c>
      <c r="CX11" s="9">
        <v>4.2270000000000003</v>
      </c>
      <c r="CY11" s="9">
        <v>0.26</v>
      </c>
      <c r="CZ11" s="9">
        <v>3.968</v>
      </c>
      <c r="DA11" s="9">
        <v>5.17</v>
      </c>
      <c r="DB11" s="9">
        <v>3.1579999999999999</v>
      </c>
      <c r="DC11" s="9">
        <v>2.012</v>
      </c>
      <c r="DD11" s="9">
        <v>2.0059999999999998</v>
      </c>
      <c r="DE11" s="9">
        <v>0.85899999999999999</v>
      </c>
      <c r="DF11" s="9">
        <v>1.147</v>
      </c>
      <c r="DG11" s="9">
        <v>1.3660000000000001</v>
      </c>
      <c r="DH11" s="9">
        <v>1.083</v>
      </c>
      <c r="DI11" s="9">
        <v>0.28399999999999997</v>
      </c>
      <c r="DJ11" s="9">
        <v>3.7709999999999999</v>
      </c>
      <c r="DK11" s="9">
        <v>0.27600000000000002</v>
      </c>
      <c r="DL11" s="9">
        <v>3.4950000000000001</v>
      </c>
      <c r="DM11" s="9">
        <v>0.57699999999999996</v>
      </c>
      <c r="DN11" s="9">
        <v>0</v>
      </c>
      <c r="DO11" s="9">
        <v>0.57699999999999996</v>
      </c>
      <c r="DP11" s="9">
        <v>7.0999999999999994E-2</v>
      </c>
      <c r="DQ11" s="9">
        <v>0</v>
      </c>
      <c r="DR11" s="9">
        <v>7.0999999999999994E-2</v>
      </c>
      <c r="DS11" s="9">
        <v>0.50600000000000001</v>
      </c>
      <c r="DT11" s="9">
        <v>0</v>
      </c>
      <c r="DU11" s="9">
        <v>0.50600000000000001</v>
      </c>
      <c r="DV11" s="9">
        <v>0</v>
      </c>
      <c r="DW11" s="9">
        <v>0</v>
      </c>
      <c r="DX11" s="9">
        <v>0</v>
      </c>
      <c r="DY11" s="9">
        <v>3.1949999999999998</v>
      </c>
      <c r="DZ11" s="9">
        <v>0.27600000000000002</v>
      </c>
      <c r="EA11" s="9">
        <v>2.9180000000000001</v>
      </c>
      <c r="EB11" s="9">
        <v>2.4249999999999998</v>
      </c>
      <c r="EC11" s="9">
        <v>0.27600000000000002</v>
      </c>
      <c r="ED11" s="9">
        <v>2.149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0.76900000000000002</v>
      </c>
      <c r="EO11" s="9">
        <v>0</v>
      </c>
      <c r="EP11" s="9">
        <v>0.76900000000000002</v>
      </c>
      <c r="EQ11" s="9">
        <v>63.722999999999999</v>
      </c>
      <c r="ER11" s="9">
        <v>31.917999999999999</v>
      </c>
      <c r="ES11" s="9">
        <v>31.805</v>
      </c>
      <c r="ET11" s="9">
        <v>12.343</v>
      </c>
      <c r="EU11" s="9">
        <v>5.4950000000000001</v>
      </c>
      <c r="EV11" s="9">
        <v>6.8479999999999999</v>
      </c>
      <c r="EW11" s="9">
        <v>2.722</v>
      </c>
      <c r="EX11" s="9">
        <v>1.4390000000000001</v>
      </c>
      <c r="EY11" s="9">
        <v>1.284</v>
      </c>
      <c r="EZ11" s="9">
        <v>3.762</v>
      </c>
      <c r="FA11" s="9">
        <v>1.466</v>
      </c>
      <c r="FB11" s="9">
        <v>2.2970000000000002</v>
      </c>
      <c r="FC11" s="9">
        <v>5.8579999999999997</v>
      </c>
      <c r="FD11" s="9">
        <v>2.59</v>
      </c>
      <c r="FE11" s="9">
        <v>3.2679999999999998</v>
      </c>
      <c r="FF11" s="9">
        <v>51.38</v>
      </c>
      <c r="FG11" s="9">
        <v>26.422999999999998</v>
      </c>
      <c r="FH11" s="9">
        <v>24.957000000000001</v>
      </c>
      <c r="FI11" s="9">
        <v>20.259</v>
      </c>
      <c r="FJ11" s="9">
        <v>11.425000000000001</v>
      </c>
      <c r="FK11" s="9">
        <v>8.8350000000000009</v>
      </c>
      <c r="FL11" s="9">
        <v>6.4980000000000002</v>
      </c>
      <c r="FM11" s="9">
        <v>2.4870000000000001</v>
      </c>
      <c r="FN11" s="9">
        <v>4.01</v>
      </c>
      <c r="FO11" s="9">
        <v>14.286</v>
      </c>
      <c r="FP11" s="9">
        <v>6.3520000000000003</v>
      </c>
      <c r="FQ11" s="9">
        <v>7.9340000000000002</v>
      </c>
      <c r="FR11" s="9">
        <v>6.6360000000000001</v>
      </c>
      <c r="FS11" s="9">
        <v>3.5449999999999999</v>
      </c>
      <c r="FT11" s="9">
        <v>3.09</v>
      </c>
      <c r="FU11" s="9">
        <v>3.702</v>
      </c>
      <c r="FV11" s="9">
        <v>2.6150000000000002</v>
      </c>
      <c r="FW11" s="9">
        <v>1.087</v>
      </c>
      <c r="FX11" s="9">
        <v>28.797999999999998</v>
      </c>
      <c r="FY11" s="9">
        <v>13.56</v>
      </c>
      <c r="FZ11" s="9">
        <v>15.237</v>
      </c>
      <c r="GA11" s="9">
        <v>0.623</v>
      </c>
      <c r="GB11" s="9">
        <v>0</v>
      </c>
      <c r="GC11" s="9">
        <v>0.623</v>
      </c>
      <c r="GD11" s="9">
        <v>0</v>
      </c>
      <c r="GE11" s="9">
        <v>0</v>
      </c>
      <c r="GF11" s="9">
        <v>0</v>
      </c>
      <c r="GG11" s="9">
        <v>0.623</v>
      </c>
      <c r="GH11" s="9">
        <v>0</v>
      </c>
      <c r="GI11" s="9">
        <v>0.623</v>
      </c>
      <c r="GJ11" s="9">
        <v>0</v>
      </c>
      <c r="GK11" s="9">
        <v>0</v>
      </c>
      <c r="GL11" s="9">
        <v>0</v>
      </c>
      <c r="GM11" s="9">
        <v>28.173999999999999</v>
      </c>
      <c r="GN11" s="9">
        <v>13.56</v>
      </c>
      <c r="GO11" s="9">
        <v>14.614000000000001</v>
      </c>
      <c r="GP11" s="9">
        <v>0.96599999999999997</v>
      </c>
      <c r="GQ11" s="9">
        <v>0</v>
      </c>
      <c r="GR11" s="9">
        <v>0.96599999999999997</v>
      </c>
      <c r="GS11" s="9">
        <v>1.21</v>
      </c>
      <c r="GT11" s="9">
        <v>0.871</v>
      </c>
      <c r="GU11" s="9">
        <v>0.33900000000000002</v>
      </c>
      <c r="GV11" s="9">
        <v>3.286</v>
      </c>
      <c r="GW11" s="9">
        <v>1.964</v>
      </c>
      <c r="GX11" s="9">
        <v>1.3220000000000001</v>
      </c>
      <c r="GY11" s="9">
        <v>9.4640000000000004</v>
      </c>
      <c r="GZ11" s="9">
        <v>3.488</v>
      </c>
      <c r="HA11" s="9">
        <v>5.976</v>
      </c>
      <c r="HB11" s="9">
        <v>13.249000000000001</v>
      </c>
      <c r="HC11" s="9">
        <v>7.2380000000000004</v>
      </c>
      <c r="HD11" s="9">
        <v>6.0110000000000001</v>
      </c>
      <c r="HE11" s="9">
        <v>31.446999999999999</v>
      </c>
      <c r="HF11" s="9">
        <v>7.3689999999999998</v>
      </c>
      <c r="HG11" s="9">
        <v>24.079000000000001</v>
      </c>
      <c r="HH11" s="9">
        <v>3.2519999999999998</v>
      </c>
      <c r="HI11" s="9">
        <v>0.92300000000000004</v>
      </c>
      <c r="HJ11" s="9">
        <v>2.3290000000000002</v>
      </c>
      <c r="HK11" s="9">
        <v>0.106</v>
      </c>
      <c r="HL11" s="9">
        <v>0</v>
      </c>
      <c r="HM11" s="9">
        <v>0.106</v>
      </c>
      <c r="HN11" s="9">
        <v>0.69199999999999995</v>
      </c>
      <c r="HO11" s="9">
        <v>0.315</v>
      </c>
      <c r="HP11" s="9">
        <v>0.378</v>
      </c>
      <c r="HQ11" s="9">
        <v>2.4529999999999998</v>
      </c>
      <c r="HR11" s="9">
        <v>0.60799999999999998</v>
      </c>
      <c r="HS11" s="9">
        <v>1.845</v>
      </c>
      <c r="HT11" s="9">
        <v>28.196000000000002</v>
      </c>
      <c r="HU11" s="9">
        <v>6.4459999999999997</v>
      </c>
      <c r="HV11" s="9">
        <v>21.75</v>
      </c>
      <c r="HW11" s="9">
        <v>5.0709999999999997</v>
      </c>
      <c r="HX11" s="9">
        <v>2.0179999999999998</v>
      </c>
      <c r="HY11" s="9">
        <v>3.0539999999999998</v>
      </c>
      <c r="HZ11" s="9">
        <v>6.7869999999999999</v>
      </c>
      <c r="IA11" s="9">
        <v>0.92</v>
      </c>
      <c r="IB11" s="9">
        <v>5.867</v>
      </c>
      <c r="IC11" s="9">
        <v>6.702</v>
      </c>
      <c r="ID11" s="9">
        <v>0.32600000000000001</v>
      </c>
      <c r="IE11" s="9">
        <v>6.3760000000000003</v>
      </c>
      <c r="IF11" s="9">
        <v>6.468</v>
      </c>
      <c r="IG11" s="9">
        <v>2.3490000000000002</v>
      </c>
      <c r="IH11" s="9">
        <v>4.1189999999999998</v>
      </c>
      <c r="II11" s="9">
        <v>3.1659999999999999</v>
      </c>
      <c r="IJ11" s="9">
        <v>0.83299999999999996</v>
      </c>
      <c r="IK11" s="9">
        <v>2.3330000000000002</v>
      </c>
      <c r="IL11" s="9">
        <v>5.609</v>
      </c>
      <c r="IM11" s="9">
        <v>4.4930000000000003</v>
      </c>
      <c r="IN11" s="9">
        <v>1.117</v>
      </c>
      <c r="IO11" s="9">
        <v>0.86799999999999999</v>
      </c>
      <c r="IP11" s="9">
        <v>0.25</v>
      </c>
      <c r="IQ11" s="9">
        <v>0.61799999999999999</v>
      </c>
    </row>
    <row r="12" spans="1:251">
      <c r="A12" s="10">
        <v>42401</v>
      </c>
      <c r="B12" s="9">
        <v>5.6639999999999997</v>
      </c>
      <c r="C12" s="9">
        <v>5.74</v>
      </c>
      <c r="D12" s="9">
        <v>2.0489999999999999</v>
      </c>
      <c r="E12" s="9">
        <v>3.6909999999999998</v>
      </c>
      <c r="F12" s="9">
        <v>5.4029999999999996</v>
      </c>
      <c r="G12" s="9">
        <v>3.1459999999999999</v>
      </c>
      <c r="H12" s="9">
        <v>2.258</v>
      </c>
      <c r="I12" s="9">
        <v>4.6710000000000003</v>
      </c>
      <c r="J12" s="9">
        <v>0.98899999999999999</v>
      </c>
      <c r="K12" s="9">
        <v>3.6829999999999998</v>
      </c>
      <c r="L12" s="9">
        <v>1.69</v>
      </c>
      <c r="M12" s="9">
        <v>0.46300000000000002</v>
      </c>
      <c r="N12" s="9">
        <v>1.2270000000000001</v>
      </c>
      <c r="O12" s="9">
        <v>35.526000000000003</v>
      </c>
      <c r="P12" s="9">
        <v>19.265000000000001</v>
      </c>
      <c r="Q12" s="9">
        <v>16.262</v>
      </c>
      <c r="R12" s="9">
        <v>6.625</v>
      </c>
      <c r="S12" s="9">
        <v>3.855</v>
      </c>
      <c r="T12" s="9">
        <v>2.77</v>
      </c>
      <c r="U12" s="9">
        <v>3.3650000000000002</v>
      </c>
      <c r="V12" s="9">
        <v>1.6990000000000001</v>
      </c>
      <c r="W12" s="9">
        <v>1.6659999999999999</v>
      </c>
      <c r="X12" s="9">
        <v>1.5980000000000001</v>
      </c>
      <c r="Y12" s="9">
        <v>0.49399999999999999</v>
      </c>
      <c r="Z12" s="9">
        <v>1.1040000000000001</v>
      </c>
      <c r="AA12" s="9">
        <v>1.6619999999999999</v>
      </c>
      <c r="AB12" s="9">
        <v>1.6619999999999999</v>
      </c>
      <c r="AC12" s="9">
        <v>0</v>
      </c>
      <c r="AD12" s="9">
        <v>28.902000000000001</v>
      </c>
      <c r="AE12" s="9">
        <v>15.409000000000001</v>
      </c>
      <c r="AF12" s="9">
        <v>13.492000000000001</v>
      </c>
      <c r="AG12" s="9">
        <v>3.8610000000000002</v>
      </c>
      <c r="AH12" s="9">
        <v>2.919</v>
      </c>
      <c r="AI12" s="9">
        <v>0.94199999999999995</v>
      </c>
      <c r="AJ12" s="9">
        <v>5.8920000000000003</v>
      </c>
      <c r="AK12" s="9">
        <v>3.1579999999999999</v>
      </c>
      <c r="AL12" s="9">
        <v>2.734</v>
      </c>
      <c r="AM12" s="9">
        <v>6.74</v>
      </c>
      <c r="AN12" s="9">
        <v>3.75</v>
      </c>
      <c r="AO12" s="9">
        <v>2.99</v>
      </c>
      <c r="AP12" s="9">
        <v>8.9659999999999993</v>
      </c>
      <c r="AQ12" s="9">
        <v>3.7749999999999999</v>
      </c>
      <c r="AR12" s="9">
        <v>5.1909999999999998</v>
      </c>
      <c r="AS12" s="9">
        <v>3.4430000000000001</v>
      </c>
      <c r="AT12" s="9">
        <v>1.8080000000000001</v>
      </c>
      <c r="AU12" s="9">
        <v>1.635</v>
      </c>
      <c r="AV12" s="9">
        <v>167.929</v>
      </c>
      <c r="AW12" s="9">
        <v>79.512</v>
      </c>
      <c r="AX12" s="9">
        <v>88.417000000000002</v>
      </c>
      <c r="AY12" s="9">
        <v>43.35</v>
      </c>
      <c r="AZ12" s="9">
        <v>23.109000000000002</v>
      </c>
      <c r="BA12" s="9">
        <v>20.241</v>
      </c>
      <c r="BB12" s="9">
        <v>12.939</v>
      </c>
      <c r="BC12" s="9">
        <v>4.718</v>
      </c>
      <c r="BD12" s="9">
        <v>8.2210000000000001</v>
      </c>
      <c r="BE12" s="9">
        <v>9.6690000000000005</v>
      </c>
      <c r="BF12" s="9">
        <v>6.1159999999999997</v>
      </c>
      <c r="BG12" s="9">
        <v>3.5529999999999999</v>
      </c>
      <c r="BH12" s="9">
        <v>20.742000000000001</v>
      </c>
      <c r="BI12" s="9">
        <v>12.275</v>
      </c>
      <c r="BJ12" s="9">
        <v>8.4659999999999993</v>
      </c>
      <c r="BK12" s="9">
        <v>124.57899999999999</v>
      </c>
      <c r="BL12" s="9">
        <v>56.402999999999999</v>
      </c>
      <c r="BM12" s="9">
        <v>68.176000000000002</v>
      </c>
      <c r="BN12" s="9">
        <v>32.718000000000004</v>
      </c>
      <c r="BO12" s="9">
        <v>16.193999999999999</v>
      </c>
      <c r="BP12" s="9">
        <v>16.524000000000001</v>
      </c>
      <c r="BQ12" s="9">
        <v>25.300999999999998</v>
      </c>
      <c r="BR12" s="9">
        <v>10.654</v>
      </c>
      <c r="BS12" s="9">
        <v>14.647</v>
      </c>
      <c r="BT12" s="9">
        <v>26.882000000000001</v>
      </c>
      <c r="BU12" s="9">
        <v>9.2669999999999995</v>
      </c>
      <c r="BV12" s="9">
        <v>17.614999999999998</v>
      </c>
      <c r="BW12" s="9">
        <v>20.783000000000001</v>
      </c>
      <c r="BX12" s="9">
        <v>10.768000000000001</v>
      </c>
      <c r="BY12" s="9">
        <v>10.015000000000001</v>
      </c>
      <c r="BZ12" s="9">
        <v>18.896000000000001</v>
      </c>
      <c r="CA12" s="9">
        <v>9.52</v>
      </c>
      <c r="CB12" s="9">
        <v>9.3759999999999994</v>
      </c>
      <c r="CC12" s="9">
        <v>41.107999999999997</v>
      </c>
      <c r="CD12" s="9">
        <v>17.36</v>
      </c>
      <c r="CE12" s="9">
        <v>23.748000000000001</v>
      </c>
      <c r="CF12" s="9">
        <v>13.943</v>
      </c>
      <c r="CG12" s="9">
        <v>7.0430000000000001</v>
      </c>
      <c r="CH12" s="9">
        <v>6.899</v>
      </c>
      <c r="CI12" s="9">
        <v>5.0309999999999997</v>
      </c>
      <c r="CJ12" s="9">
        <v>1.8080000000000001</v>
      </c>
      <c r="CK12" s="9">
        <v>3.2240000000000002</v>
      </c>
      <c r="CL12" s="9">
        <v>2.794</v>
      </c>
      <c r="CM12" s="9">
        <v>1.5209999999999999</v>
      </c>
      <c r="CN12" s="9">
        <v>1.2729999999999999</v>
      </c>
      <c r="CO12" s="9">
        <v>6.117</v>
      </c>
      <c r="CP12" s="9">
        <v>3.7149999999999999</v>
      </c>
      <c r="CQ12" s="9">
        <v>2.4020000000000001</v>
      </c>
      <c r="CR12" s="9">
        <v>27.164999999999999</v>
      </c>
      <c r="CS12" s="9">
        <v>10.317</v>
      </c>
      <c r="CT12" s="9">
        <v>16.849</v>
      </c>
      <c r="CU12" s="9">
        <v>11.516</v>
      </c>
      <c r="CV12" s="9">
        <v>5.61</v>
      </c>
      <c r="CW12" s="9">
        <v>5.9059999999999997</v>
      </c>
      <c r="CX12" s="9">
        <v>7.274</v>
      </c>
      <c r="CY12" s="9">
        <v>2.7189999999999999</v>
      </c>
      <c r="CZ12" s="9">
        <v>4.5549999999999997</v>
      </c>
      <c r="DA12" s="9">
        <v>4.7690000000000001</v>
      </c>
      <c r="DB12" s="9">
        <v>0</v>
      </c>
      <c r="DC12" s="9">
        <v>4.7690000000000001</v>
      </c>
      <c r="DD12" s="9">
        <v>3.4830000000000001</v>
      </c>
      <c r="DE12" s="9">
        <v>1.8640000000000001</v>
      </c>
      <c r="DF12" s="9">
        <v>1.619</v>
      </c>
      <c r="DG12" s="9">
        <v>0.124</v>
      </c>
      <c r="DH12" s="9">
        <v>0.124</v>
      </c>
      <c r="DI12" s="9">
        <v>0</v>
      </c>
      <c r="DJ12" s="9">
        <v>3.2450000000000001</v>
      </c>
      <c r="DK12" s="9">
        <v>1.33</v>
      </c>
      <c r="DL12" s="9">
        <v>1.915</v>
      </c>
      <c r="DM12" s="9">
        <v>0.71399999999999997</v>
      </c>
      <c r="DN12" s="9">
        <v>0.71399999999999997</v>
      </c>
      <c r="DO12" s="9">
        <v>0</v>
      </c>
      <c r="DP12" s="9">
        <v>0</v>
      </c>
      <c r="DQ12" s="9">
        <v>0</v>
      </c>
      <c r="DR12" s="9">
        <v>0</v>
      </c>
      <c r="DS12" s="9">
        <v>0.51600000000000001</v>
      </c>
      <c r="DT12" s="9">
        <v>0.51600000000000001</v>
      </c>
      <c r="DU12" s="9">
        <v>0</v>
      </c>
      <c r="DV12" s="9">
        <v>0.19800000000000001</v>
      </c>
      <c r="DW12" s="9">
        <v>0.19800000000000001</v>
      </c>
      <c r="DX12" s="9">
        <v>0</v>
      </c>
      <c r="DY12" s="9">
        <v>2.5299999999999998</v>
      </c>
      <c r="DZ12" s="9">
        <v>0.61599999999999999</v>
      </c>
      <c r="EA12" s="9">
        <v>1.915</v>
      </c>
      <c r="EB12" s="9">
        <v>0.93799999999999994</v>
      </c>
      <c r="EC12" s="9">
        <v>9.8000000000000004E-2</v>
      </c>
      <c r="ED12" s="9">
        <v>0.84</v>
      </c>
      <c r="EE12" s="9">
        <v>0.56100000000000005</v>
      </c>
      <c r="EF12" s="9">
        <v>0</v>
      </c>
      <c r="EG12" s="9">
        <v>0.56100000000000005</v>
      </c>
      <c r="EH12" s="9">
        <v>0.51500000000000001</v>
      </c>
      <c r="EI12" s="9">
        <v>0</v>
      </c>
      <c r="EJ12" s="9">
        <v>0.51500000000000001</v>
      </c>
      <c r="EK12" s="9">
        <v>0.51700000000000002</v>
      </c>
      <c r="EL12" s="9">
        <v>0.51700000000000002</v>
      </c>
      <c r="EM12" s="9">
        <v>0</v>
      </c>
      <c r="EN12" s="9">
        <v>0</v>
      </c>
      <c r="EO12" s="9">
        <v>0</v>
      </c>
      <c r="EP12" s="9">
        <v>0</v>
      </c>
      <c r="EQ12" s="9">
        <v>63.875</v>
      </c>
      <c r="ER12" s="9">
        <v>36.950000000000003</v>
      </c>
      <c r="ES12" s="9">
        <v>26.925000000000001</v>
      </c>
      <c r="ET12" s="9">
        <v>21.408999999999999</v>
      </c>
      <c r="EU12" s="9">
        <v>11.968999999999999</v>
      </c>
      <c r="EV12" s="9">
        <v>9.44</v>
      </c>
      <c r="EW12" s="9">
        <v>5.6440000000000001</v>
      </c>
      <c r="EX12" s="9">
        <v>2.1680000000000001</v>
      </c>
      <c r="EY12" s="9">
        <v>3.4750000000000001</v>
      </c>
      <c r="EZ12" s="9">
        <v>5.26</v>
      </c>
      <c r="FA12" s="9">
        <v>3.5289999999999999</v>
      </c>
      <c r="FB12" s="9">
        <v>1.7310000000000001</v>
      </c>
      <c r="FC12" s="9">
        <v>10.505000000000001</v>
      </c>
      <c r="FD12" s="9">
        <v>6.2709999999999999</v>
      </c>
      <c r="FE12" s="9">
        <v>4.234</v>
      </c>
      <c r="FF12" s="9">
        <v>42.466000000000001</v>
      </c>
      <c r="FG12" s="9">
        <v>24.981000000000002</v>
      </c>
      <c r="FH12" s="9">
        <v>17.486000000000001</v>
      </c>
      <c r="FI12" s="9">
        <v>13.228</v>
      </c>
      <c r="FJ12" s="9">
        <v>8.5060000000000002</v>
      </c>
      <c r="FK12" s="9">
        <v>4.7220000000000004</v>
      </c>
      <c r="FL12" s="9">
        <v>10.459</v>
      </c>
      <c r="FM12" s="9">
        <v>6.3410000000000002</v>
      </c>
      <c r="FN12" s="9">
        <v>4.117</v>
      </c>
      <c r="FO12" s="9">
        <v>8.4369999999999994</v>
      </c>
      <c r="FP12" s="9">
        <v>3.6230000000000002</v>
      </c>
      <c r="FQ12" s="9">
        <v>4.8150000000000004</v>
      </c>
      <c r="FR12" s="9">
        <v>8.3569999999999993</v>
      </c>
      <c r="FS12" s="9">
        <v>5.7539999999999996</v>
      </c>
      <c r="FT12" s="9">
        <v>2.6030000000000002</v>
      </c>
      <c r="FU12" s="9">
        <v>1.9850000000000001</v>
      </c>
      <c r="FV12" s="9">
        <v>0.75600000000000001</v>
      </c>
      <c r="FW12" s="9">
        <v>1.2290000000000001</v>
      </c>
      <c r="FX12" s="9">
        <v>32.710999999999999</v>
      </c>
      <c r="FY12" s="9">
        <v>15.628</v>
      </c>
      <c r="FZ12" s="9">
        <v>17.082999999999998</v>
      </c>
      <c r="GA12" s="9">
        <v>2.4790000000000001</v>
      </c>
      <c r="GB12" s="9">
        <v>1.2190000000000001</v>
      </c>
      <c r="GC12" s="9">
        <v>1.26</v>
      </c>
      <c r="GD12" s="9">
        <v>1.4530000000000001</v>
      </c>
      <c r="GE12" s="9">
        <v>0.74199999999999999</v>
      </c>
      <c r="GF12" s="9">
        <v>0.71099999999999997</v>
      </c>
      <c r="GG12" s="9">
        <v>0.54900000000000004</v>
      </c>
      <c r="GH12" s="9">
        <v>0</v>
      </c>
      <c r="GI12" s="9">
        <v>0.54900000000000004</v>
      </c>
      <c r="GJ12" s="9">
        <v>0.47699999999999998</v>
      </c>
      <c r="GK12" s="9">
        <v>0.47699999999999998</v>
      </c>
      <c r="GL12" s="9">
        <v>0</v>
      </c>
      <c r="GM12" s="9">
        <v>30.233000000000001</v>
      </c>
      <c r="GN12" s="9">
        <v>14.41</v>
      </c>
      <c r="GO12" s="9">
        <v>15.823</v>
      </c>
      <c r="GP12" s="9">
        <v>1.1439999999999999</v>
      </c>
      <c r="GQ12" s="9">
        <v>0.51600000000000001</v>
      </c>
      <c r="GR12" s="9">
        <v>0.628</v>
      </c>
      <c r="GS12" s="9">
        <v>2.73</v>
      </c>
      <c r="GT12" s="9">
        <v>1.2609999999999999</v>
      </c>
      <c r="GU12" s="9">
        <v>1.4690000000000001</v>
      </c>
      <c r="GV12" s="9">
        <v>5.8419999999999996</v>
      </c>
      <c r="GW12" s="9">
        <v>2.5390000000000001</v>
      </c>
      <c r="GX12" s="9">
        <v>3.3029999999999999</v>
      </c>
      <c r="GY12" s="9">
        <v>5.1159999999999997</v>
      </c>
      <c r="GZ12" s="9">
        <v>1.7270000000000001</v>
      </c>
      <c r="HA12" s="9">
        <v>3.3889999999999998</v>
      </c>
      <c r="HB12" s="9">
        <v>15.401</v>
      </c>
      <c r="HC12" s="9">
        <v>8.3670000000000009</v>
      </c>
      <c r="HD12" s="9">
        <v>7.0339999999999998</v>
      </c>
      <c r="HE12" s="9">
        <v>21.32</v>
      </c>
      <c r="HF12" s="9">
        <v>4.9320000000000004</v>
      </c>
      <c r="HG12" s="9">
        <v>16.388000000000002</v>
      </c>
      <c r="HH12" s="9">
        <v>3.7290000000000001</v>
      </c>
      <c r="HI12" s="9">
        <v>1.1819999999999999</v>
      </c>
      <c r="HJ12" s="9">
        <v>2.5470000000000002</v>
      </c>
      <c r="HK12" s="9">
        <v>0.81200000000000006</v>
      </c>
      <c r="HL12" s="9">
        <v>0</v>
      </c>
      <c r="HM12" s="9">
        <v>0.81200000000000006</v>
      </c>
      <c r="HN12" s="9">
        <v>0.55000000000000004</v>
      </c>
      <c r="HO12" s="9">
        <v>0.55000000000000004</v>
      </c>
      <c r="HP12" s="9">
        <v>0</v>
      </c>
      <c r="HQ12" s="9">
        <v>2.3679999999999999</v>
      </c>
      <c r="HR12" s="9">
        <v>0.63200000000000001</v>
      </c>
      <c r="HS12" s="9">
        <v>1.736</v>
      </c>
      <c r="HT12" s="9">
        <v>17.591000000000001</v>
      </c>
      <c r="HU12" s="9">
        <v>3.75</v>
      </c>
      <c r="HV12" s="9">
        <v>13.840999999999999</v>
      </c>
      <c r="HW12" s="9">
        <v>4.8390000000000004</v>
      </c>
      <c r="HX12" s="9">
        <v>1.097</v>
      </c>
      <c r="HY12" s="9">
        <v>3.742</v>
      </c>
      <c r="HZ12" s="9">
        <v>3.6819999999999999</v>
      </c>
      <c r="IA12" s="9">
        <v>0</v>
      </c>
      <c r="IB12" s="9">
        <v>3.6819999999999999</v>
      </c>
      <c r="IC12" s="9">
        <v>5.7690000000000001</v>
      </c>
      <c r="ID12" s="9">
        <v>1.556</v>
      </c>
      <c r="IE12" s="9">
        <v>4.2140000000000004</v>
      </c>
      <c r="IF12" s="9">
        <v>1.9970000000000001</v>
      </c>
      <c r="IG12" s="9">
        <v>0.90600000000000003</v>
      </c>
      <c r="IH12" s="9">
        <v>1.091</v>
      </c>
      <c r="II12" s="9">
        <v>1.304</v>
      </c>
      <c r="IJ12" s="9">
        <v>0.191</v>
      </c>
      <c r="IK12" s="9">
        <v>1.1120000000000001</v>
      </c>
      <c r="IL12" s="9">
        <v>5.67</v>
      </c>
      <c r="IM12" s="9">
        <v>3.3119999999999998</v>
      </c>
      <c r="IN12" s="9">
        <v>2.3580000000000001</v>
      </c>
      <c r="IO12" s="9">
        <v>1.077</v>
      </c>
      <c r="IP12" s="9">
        <v>0.98199999999999998</v>
      </c>
      <c r="IQ12" s="9">
        <v>9.5000000000000001E-2</v>
      </c>
    </row>
    <row r="13" spans="1:251">
      <c r="A13" s="10">
        <v>42767</v>
      </c>
      <c r="B13" s="9">
        <v>2.7029999999999998</v>
      </c>
      <c r="C13" s="9">
        <v>4.1719999999999997</v>
      </c>
      <c r="D13" s="9">
        <v>1.169</v>
      </c>
      <c r="E13" s="9">
        <v>3.0030000000000001</v>
      </c>
      <c r="F13" s="9">
        <v>9.2710000000000008</v>
      </c>
      <c r="G13" s="9">
        <v>4.1680000000000001</v>
      </c>
      <c r="H13" s="9">
        <v>5.1029999999999998</v>
      </c>
      <c r="I13" s="9">
        <v>5.8170000000000002</v>
      </c>
      <c r="J13" s="9">
        <v>2.8220000000000001</v>
      </c>
      <c r="K13" s="9">
        <v>2.9950000000000001</v>
      </c>
      <c r="L13" s="9">
        <v>6.0890000000000004</v>
      </c>
      <c r="M13" s="9">
        <v>3.9260000000000002</v>
      </c>
      <c r="N13" s="9">
        <v>2.1629999999999998</v>
      </c>
      <c r="O13" s="9">
        <v>39.093000000000004</v>
      </c>
      <c r="P13" s="9">
        <v>17.312999999999999</v>
      </c>
      <c r="Q13" s="9">
        <v>21.78</v>
      </c>
      <c r="R13" s="9">
        <v>6.92</v>
      </c>
      <c r="S13" s="9">
        <v>4.2270000000000003</v>
      </c>
      <c r="T13" s="9">
        <v>2.6930000000000001</v>
      </c>
      <c r="U13" s="9">
        <v>2.7410000000000001</v>
      </c>
      <c r="V13" s="9">
        <v>1.4470000000000001</v>
      </c>
      <c r="W13" s="9">
        <v>1.294</v>
      </c>
      <c r="X13" s="9">
        <v>1.778</v>
      </c>
      <c r="Y13" s="9">
        <v>1.327</v>
      </c>
      <c r="Z13" s="9">
        <v>0.45100000000000001</v>
      </c>
      <c r="AA13" s="9">
        <v>2.4009999999999998</v>
      </c>
      <c r="AB13" s="9">
        <v>1.4530000000000001</v>
      </c>
      <c r="AC13" s="9">
        <v>0.94799999999999995</v>
      </c>
      <c r="AD13" s="9">
        <v>32.173000000000002</v>
      </c>
      <c r="AE13" s="9">
        <v>13.086</v>
      </c>
      <c r="AF13" s="9">
        <v>19.087</v>
      </c>
      <c r="AG13" s="9">
        <v>7.2160000000000002</v>
      </c>
      <c r="AH13" s="9">
        <v>3.3439999999999999</v>
      </c>
      <c r="AI13" s="9">
        <v>3.8719999999999999</v>
      </c>
      <c r="AJ13" s="9">
        <v>1.96</v>
      </c>
      <c r="AK13" s="9">
        <v>1.1579999999999999</v>
      </c>
      <c r="AL13" s="9">
        <v>0.80200000000000005</v>
      </c>
      <c r="AM13" s="9">
        <v>6.1520000000000001</v>
      </c>
      <c r="AN13" s="9">
        <v>1.165</v>
      </c>
      <c r="AO13" s="9">
        <v>4.9880000000000004</v>
      </c>
      <c r="AP13" s="9">
        <v>7.1230000000000002</v>
      </c>
      <c r="AQ13" s="9">
        <v>1.8839999999999999</v>
      </c>
      <c r="AR13" s="9">
        <v>5.2389999999999999</v>
      </c>
      <c r="AS13" s="9">
        <v>9.7219999999999995</v>
      </c>
      <c r="AT13" s="9">
        <v>5.5359999999999996</v>
      </c>
      <c r="AU13" s="9">
        <v>4.1859999999999999</v>
      </c>
      <c r="AV13" s="9">
        <v>173.184</v>
      </c>
      <c r="AW13" s="9">
        <v>80.840999999999994</v>
      </c>
      <c r="AX13" s="9">
        <v>92.343000000000004</v>
      </c>
      <c r="AY13" s="9">
        <v>38.872</v>
      </c>
      <c r="AZ13" s="9">
        <v>17.783999999999999</v>
      </c>
      <c r="BA13" s="9">
        <v>21.088000000000001</v>
      </c>
      <c r="BB13" s="9">
        <v>10.615</v>
      </c>
      <c r="BC13" s="9">
        <v>4.2549999999999999</v>
      </c>
      <c r="BD13" s="9">
        <v>6.36</v>
      </c>
      <c r="BE13" s="9">
        <v>7.6459999999999999</v>
      </c>
      <c r="BF13" s="9">
        <v>4.7549999999999999</v>
      </c>
      <c r="BG13" s="9">
        <v>2.8919999999999999</v>
      </c>
      <c r="BH13" s="9">
        <v>20.611000000000001</v>
      </c>
      <c r="BI13" s="9">
        <v>8.7739999999999991</v>
      </c>
      <c r="BJ13" s="9">
        <v>11.837</v>
      </c>
      <c r="BK13" s="9">
        <v>134.31200000000001</v>
      </c>
      <c r="BL13" s="9">
        <v>63.057000000000002</v>
      </c>
      <c r="BM13" s="9">
        <v>71.254999999999995</v>
      </c>
      <c r="BN13" s="9">
        <v>42.521999999999998</v>
      </c>
      <c r="BO13" s="9">
        <v>19.713999999999999</v>
      </c>
      <c r="BP13" s="9">
        <v>22.808</v>
      </c>
      <c r="BQ13" s="9">
        <v>24.058</v>
      </c>
      <c r="BR13" s="9">
        <v>10.081</v>
      </c>
      <c r="BS13" s="9">
        <v>13.977</v>
      </c>
      <c r="BT13" s="9">
        <v>21.484999999999999</v>
      </c>
      <c r="BU13" s="9">
        <v>9.6069999999999993</v>
      </c>
      <c r="BV13" s="9">
        <v>11.878</v>
      </c>
      <c r="BW13" s="9">
        <v>30.69</v>
      </c>
      <c r="BX13" s="9">
        <v>14.948</v>
      </c>
      <c r="BY13" s="9">
        <v>15.742000000000001</v>
      </c>
      <c r="BZ13" s="9">
        <v>15.558999999999999</v>
      </c>
      <c r="CA13" s="9">
        <v>8.7080000000000002</v>
      </c>
      <c r="CB13" s="9">
        <v>6.851</v>
      </c>
      <c r="CC13" s="9">
        <v>39.670999999999999</v>
      </c>
      <c r="CD13" s="9">
        <v>18.317</v>
      </c>
      <c r="CE13" s="9">
        <v>21.353999999999999</v>
      </c>
      <c r="CF13" s="9">
        <v>11.507</v>
      </c>
      <c r="CG13" s="9">
        <v>5.9969999999999999</v>
      </c>
      <c r="CH13" s="9">
        <v>5.51</v>
      </c>
      <c r="CI13" s="9">
        <v>2.7919999999999998</v>
      </c>
      <c r="CJ13" s="9">
        <v>1.399</v>
      </c>
      <c r="CK13" s="9">
        <v>1.393</v>
      </c>
      <c r="CL13" s="9">
        <v>1.643</v>
      </c>
      <c r="CM13" s="9">
        <v>1.387</v>
      </c>
      <c r="CN13" s="9">
        <v>0.25600000000000001</v>
      </c>
      <c r="CO13" s="9">
        <v>7.0720000000000001</v>
      </c>
      <c r="CP13" s="9">
        <v>3.2109999999999999</v>
      </c>
      <c r="CQ13" s="9">
        <v>3.8610000000000002</v>
      </c>
      <c r="CR13" s="9">
        <v>28.164000000000001</v>
      </c>
      <c r="CS13" s="9">
        <v>12.32</v>
      </c>
      <c r="CT13" s="9">
        <v>15.843999999999999</v>
      </c>
      <c r="CU13" s="9">
        <v>10.978999999999999</v>
      </c>
      <c r="CV13" s="9">
        <v>4.2190000000000003</v>
      </c>
      <c r="CW13" s="9">
        <v>6.76</v>
      </c>
      <c r="CX13" s="9">
        <v>7.5179999999999998</v>
      </c>
      <c r="CY13" s="9">
        <v>4.0449999999999999</v>
      </c>
      <c r="CZ13" s="9">
        <v>3.4729999999999999</v>
      </c>
      <c r="DA13" s="9">
        <v>2.9020000000000001</v>
      </c>
      <c r="DB13" s="9">
        <v>1.0840000000000001</v>
      </c>
      <c r="DC13" s="9">
        <v>1.8180000000000001</v>
      </c>
      <c r="DD13" s="9">
        <v>4.2220000000000004</v>
      </c>
      <c r="DE13" s="9">
        <v>0.70699999999999996</v>
      </c>
      <c r="DF13" s="9">
        <v>3.5139999999999998</v>
      </c>
      <c r="DG13" s="9">
        <v>2.544</v>
      </c>
      <c r="DH13" s="9">
        <v>2.2650000000000001</v>
      </c>
      <c r="DI13" s="9">
        <v>0.27900000000000003</v>
      </c>
      <c r="DJ13" s="9">
        <v>7.8090000000000002</v>
      </c>
      <c r="DK13" s="9">
        <v>0.98399999999999999</v>
      </c>
      <c r="DL13" s="9">
        <v>6.8250000000000002</v>
      </c>
      <c r="DM13" s="9">
        <v>2.6539999999999999</v>
      </c>
      <c r="DN13" s="9">
        <v>0.59599999999999997</v>
      </c>
      <c r="DO13" s="9">
        <v>2.0569999999999999</v>
      </c>
      <c r="DP13" s="9">
        <v>1.109</v>
      </c>
      <c r="DQ13" s="9">
        <v>0</v>
      </c>
      <c r="DR13" s="9">
        <v>1.109</v>
      </c>
      <c r="DS13" s="9">
        <v>0.59599999999999997</v>
      </c>
      <c r="DT13" s="9">
        <v>0.59599999999999997</v>
      </c>
      <c r="DU13" s="9">
        <v>0</v>
      </c>
      <c r="DV13" s="9">
        <v>0.94799999999999995</v>
      </c>
      <c r="DW13" s="9">
        <v>0</v>
      </c>
      <c r="DX13" s="9">
        <v>0.94799999999999995</v>
      </c>
      <c r="DY13" s="9">
        <v>5.1559999999999997</v>
      </c>
      <c r="DZ13" s="9">
        <v>0.38800000000000001</v>
      </c>
      <c r="EA13" s="9">
        <v>4.7679999999999998</v>
      </c>
      <c r="EB13" s="9">
        <v>1.341</v>
      </c>
      <c r="EC13" s="9">
        <v>0.38800000000000001</v>
      </c>
      <c r="ED13" s="9">
        <v>0.95299999999999996</v>
      </c>
      <c r="EE13" s="9">
        <v>0.79900000000000004</v>
      </c>
      <c r="EF13" s="9">
        <v>0</v>
      </c>
      <c r="EG13" s="9">
        <v>0.79900000000000004</v>
      </c>
      <c r="EH13" s="9">
        <v>2.1080000000000001</v>
      </c>
      <c r="EI13" s="9">
        <v>0</v>
      </c>
      <c r="EJ13" s="9">
        <v>2.1080000000000001</v>
      </c>
      <c r="EK13" s="9">
        <v>0.90800000000000003</v>
      </c>
      <c r="EL13" s="9">
        <v>0</v>
      </c>
      <c r="EM13" s="9">
        <v>0.90800000000000003</v>
      </c>
      <c r="EN13" s="9">
        <v>0</v>
      </c>
      <c r="EO13" s="9">
        <v>0</v>
      </c>
      <c r="EP13" s="9">
        <v>0</v>
      </c>
      <c r="EQ13" s="9">
        <v>56.539000000000001</v>
      </c>
      <c r="ER13" s="9">
        <v>27.428000000000001</v>
      </c>
      <c r="ES13" s="9">
        <v>29.111000000000001</v>
      </c>
      <c r="ET13" s="9">
        <v>14.266999999999999</v>
      </c>
      <c r="EU13" s="9">
        <v>4.7389999999999999</v>
      </c>
      <c r="EV13" s="9">
        <v>9.5280000000000005</v>
      </c>
      <c r="EW13" s="9">
        <v>3.1829999999999998</v>
      </c>
      <c r="EX13" s="9">
        <v>1.056</v>
      </c>
      <c r="EY13" s="9">
        <v>2.1269999999999998</v>
      </c>
      <c r="EZ13" s="9">
        <v>3.6360000000000001</v>
      </c>
      <c r="FA13" s="9">
        <v>1.4530000000000001</v>
      </c>
      <c r="FB13" s="9">
        <v>2.1819999999999999</v>
      </c>
      <c r="FC13" s="9">
        <v>7.4489999999999998</v>
      </c>
      <c r="FD13" s="9">
        <v>2.23</v>
      </c>
      <c r="FE13" s="9">
        <v>5.2190000000000003</v>
      </c>
      <c r="FF13" s="9">
        <v>42.271999999999998</v>
      </c>
      <c r="FG13" s="9">
        <v>22.689</v>
      </c>
      <c r="FH13" s="9">
        <v>19.582999999999998</v>
      </c>
      <c r="FI13" s="9">
        <v>14.881</v>
      </c>
      <c r="FJ13" s="9">
        <v>9.4870000000000001</v>
      </c>
      <c r="FK13" s="9">
        <v>5.3940000000000001</v>
      </c>
      <c r="FL13" s="9">
        <v>9.7129999999999992</v>
      </c>
      <c r="FM13" s="9">
        <v>3.6309999999999998</v>
      </c>
      <c r="FN13" s="9">
        <v>6.0819999999999999</v>
      </c>
      <c r="FO13" s="9">
        <v>8.7530000000000001</v>
      </c>
      <c r="FP13" s="9">
        <v>4.8860000000000001</v>
      </c>
      <c r="FQ13" s="9">
        <v>3.8660000000000001</v>
      </c>
      <c r="FR13" s="9">
        <v>6.7</v>
      </c>
      <c r="FS13" s="9">
        <v>4.0780000000000003</v>
      </c>
      <c r="FT13" s="9">
        <v>2.6219999999999999</v>
      </c>
      <c r="FU13" s="9">
        <v>2.2250000000000001</v>
      </c>
      <c r="FV13" s="9">
        <v>0.60699999999999998</v>
      </c>
      <c r="FW13" s="9">
        <v>1.619</v>
      </c>
      <c r="FX13" s="9">
        <v>32.351999999999997</v>
      </c>
      <c r="FY13" s="9">
        <v>16.713999999999999</v>
      </c>
      <c r="FZ13" s="9">
        <v>15.638</v>
      </c>
      <c r="GA13" s="9">
        <v>0.53400000000000003</v>
      </c>
      <c r="GB13" s="9">
        <v>0.53400000000000003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0.53400000000000003</v>
      </c>
      <c r="GK13" s="9">
        <v>0.53400000000000003</v>
      </c>
      <c r="GL13" s="9">
        <v>0</v>
      </c>
      <c r="GM13" s="9">
        <v>31.818000000000001</v>
      </c>
      <c r="GN13" s="9">
        <v>16.181000000000001</v>
      </c>
      <c r="GO13" s="9">
        <v>15.638</v>
      </c>
      <c r="GP13" s="9">
        <v>6.2590000000000003</v>
      </c>
      <c r="GQ13" s="9">
        <v>3.165</v>
      </c>
      <c r="GR13" s="9">
        <v>3.093</v>
      </c>
      <c r="GS13" s="9">
        <v>0.97099999999999997</v>
      </c>
      <c r="GT13" s="9">
        <v>0.502</v>
      </c>
      <c r="GU13" s="9">
        <v>0.46899999999999997</v>
      </c>
      <c r="GV13" s="9">
        <v>3.94</v>
      </c>
      <c r="GW13" s="9">
        <v>1.4990000000000001</v>
      </c>
      <c r="GX13" s="9">
        <v>2.4409999999999998</v>
      </c>
      <c r="GY13" s="9">
        <v>10.673999999999999</v>
      </c>
      <c r="GZ13" s="9">
        <v>5.1779999999999999</v>
      </c>
      <c r="HA13" s="9">
        <v>5.4960000000000004</v>
      </c>
      <c r="HB13" s="9">
        <v>9.9749999999999996</v>
      </c>
      <c r="HC13" s="9">
        <v>5.8360000000000003</v>
      </c>
      <c r="HD13" s="9">
        <v>4.1390000000000002</v>
      </c>
      <c r="HE13" s="9">
        <v>31.568999999999999</v>
      </c>
      <c r="HF13" s="9">
        <v>13.260999999999999</v>
      </c>
      <c r="HG13" s="9">
        <v>18.308</v>
      </c>
      <c r="HH13" s="9">
        <v>9.1980000000000004</v>
      </c>
      <c r="HI13" s="9">
        <v>5.2060000000000004</v>
      </c>
      <c r="HJ13" s="9">
        <v>3.992</v>
      </c>
      <c r="HK13" s="9">
        <v>3.5310000000000001</v>
      </c>
      <c r="HL13" s="9">
        <v>1.8</v>
      </c>
      <c r="HM13" s="9">
        <v>1.7310000000000001</v>
      </c>
      <c r="HN13" s="9">
        <v>1.7709999999999999</v>
      </c>
      <c r="HO13" s="9">
        <v>1.3180000000000001</v>
      </c>
      <c r="HP13" s="9">
        <v>0.45300000000000001</v>
      </c>
      <c r="HQ13" s="9">
        <v>3.8969999999999998</v>
      </c>
      <c r="HR13" s="9">
        <v>2.089</v>
      </c>
      <c r="HS13" s="9">
        <v>1.8080000000000001</v>
      </c>
      <c r="HT13" s="9">
        <v>22.37</v>
      </c>
      <c r="HU13" s="9">
        <v>8.0540000000000003</v>
      </c>
      <c r="HV13" s="9">
        <v>14.316000000000001</v>
      </c>
      <c r="HW13" s="9">
        <v>8.6479999999999997</v>
      </c>
      <c r="HX13" s="9">
        <v>2.0409999999999999</v>
      </c>
      <c r="HY13" s="9">
        <v>6.6079999999999997</v>
      </c>
      <c r="HZ13" s="9">
        <v>3.1549999999999998</v>
      </c>
      <c r="IA13" s="9">
        <v>0</v>
      </c>
      <c r="IB13" s="9">
        <v>3.1549999999999998</v>
      </c>
      <c r="IC13" s="9">
        <v>3.008</v>
      </c>
      <c r="ID13" s="9">
        <v>1.7729999999999999</v>
      </c>
      <c r="IE13" s="9">
        <v>1.2350000000000001</v>
      </c>
      <c r="IF13" s="9">
        <v>6.7439999999999998</v>
      </c>
      <c r="IG13" s="9">
        <v>4.2409999999999997</v>
      </c>
      <c r="IH13" s="9">
        <v>2.5030000000000001</v>
      </c>
      <c r="II13" s="9">
        <v>0.81499999999999995</v>
      </c>
      <c r="IJ13" s="9">
        <v>0</v>
      </c>
      <c r="IK13" s="9">
        <v>0.81499999999999995</v>
      </c>
      <c r="IL13" s="9">
        <v>5.2430000000000003</v>
      </c>
      <c r="IM13" s="9">
        <v>4.1360000000000001</v>
      </c>
      <c r="IN13" s="9">
        <v>1.107</v>
      </c>
      <c r="IO13" s="9">
        <v>0.71199999999999997</v>
      </c>
      <c r="IP13" s="9">
        <v>0.71199999999999997</v>
      </c>
      <c r="IQ13" s="9">
        <v>0</v>
      </c>
    </row>
    <row r="14" spans="1:251">
      <c r="A14" s="10">
        <v>43132</v>
      </c>
      <c r="B14" s="9">
        <v>3.7429999999999999</v>
      </c>
      <c r="C14" s="9">
        <v>2.605</v>
      </c>
      <c r="D14" s="9">
        <v>1.87</v>
      </c>
      <c r="E14" s="9">
        <v>0.73499999999999999</v>
      </c>
      <c r="F14" s="9">
        <v>5.2969999999999997</v>
      </c>
      <c r="G14" s="9">
        <v>3.2730000000000001</v>
      </c>
      <c r="H14" s="9">
        <v>2.024</v>
      </c>
      <c r="I14" s="9">
        <v>1.9870000000000001</v>
      </c>
      <c r="J14" s="9">
        <v>1.115</v>
      </c>
      <c r="K14" s="9">
        <v>0.872</v>
      </c>
      <c r="L14" s="9">
        <v>1.849</v>
      </c>
      <c r="M14" s="9">
        <v>1.149</v>
      </c>
      <c r="N14" s="9">
        <v>0.7</v>
      </c>
      <c r="O14" s="9">
        <v>43.573</v>
      </c>
      <c r="P14" s="9">
        <v>20.321000000000002</v>
      </c>
      <c r="Q14" s="9">
        <v>23.251999999999999</v>
      </c>
      <c r="R14" s="9">
        <v>8.0619999999999994</v>
      </c>
      <c r="S14" s="9">
        <v>4.609</v>
      </c>
      <c r="T14" s="9">
        <v>3.452</v>
      </c>
      <c r="U14" s="9">
        <v>4.2140000000000004</v>
      </c>
      <c r="V14" s="9">
        <v>3.1320000000000001</v>
      </c>
      <c r="W14" s="9">
        <v>1.0820000000000001</v>
      </c>
      <c r="X14" s="9">
        <v>1.952</v>
      </c>
      <c r="Y14" s="9">
        <v>0.52600000000000002</v>
      </c>
      <c r="Z14" s="9">
        <v>1.4259999999999999</v>
      </c>
      <c r="AA14" s="9">
        <v>1.8959999999999999</v>
      </c>
      <c r="AB14" s="9">
        <v>0.95099999999999996</v>
      </c>
      <c r="AC14" s="9">
        <v>0.94499999999999995</v>
      </c>
      <c r="AD14" s="9">
        <v>35.511000000000003</v>
      </c>
      <c r="AE14" s="9">
        <v>15.712</v>
      </c>
      <c r="AF14" s="9">
        <v>19.8</v>
      </c>
      <c r="AG14" s="9">
        <v>7.1360000000000001</v>
      </c>
      <c r="AH14" s="9">
        <v>2.4729999999999999</v>
      </c>
      <c r="AI14" s="9">
        <v>4.6639999999999997</v>
      </c>
      <c r="AJ14" s="9">
        <v>5.7759999999999998</v>
      </c>
      <c r="AK14" s="9">
        <v>2.7850000000000001</v>
      </c>
      <c r="AL14" s="9">
        <v>2.9910000000000001</v>
      </c>
      <c r="AM14" s="9">
        <v>11.855</v>
      </c>
      <c r="AN14" s="9">
        <v>3.94</v>
      </c>
      <c r="AO14" s="9">
        <v>7.9139999999999997</v>
      </c>
      <c r="AP14" s="9">
        <v>3.427</v>
      </c>
      <c r="AQ14" s="9">
        <v>0.91800000000000004</v>
      </c>
      <c r="AR14" s="9">
        <v>2.5089999999999999</v>
      </c>
      <c r="AS14" s="9">
        <v>7.3170000000000002</v>
      </c>
      <c r="AT14" s="9">
        <v>5.5949999999999998</v>
      </c>
      <c r="AU14" s="9">
        <v>1.722</v>
      </c>
      <c r="AV14" s="9">
        <v>195.501</v>
      </c>
      <c r="AW14" s="9">
        <v>95.641000000000005</v>
      </c>
      <c r="AX14" s="9">
        <v>99.86</v>
      </c>
      <c r="AY14" s="9">
        <v>43.268000000000001</v>
      </c>
      <c r="AZ14" s="9">
        <v>22.898</v>
      </c>
      <c r="BA14" s="9">
        <v>20.37</v>
      </c>
      <c r="BB14" s="9">
        <v>14.393000000000001</v>
      </c>
      <c r="BC14" s="9">
        <v>9.98</v>
      </c>
      <c r="BD14" s="9">
        <v>4.4119999999999999</v>
      </c>
      <c r="BE14" s="9">
        <v>10.747</v>
      </c>
      <c r="BF14" s="9">
        <v>5.3070000000000004</v>
      </c>
      <c r="BG14" s="9">
        <v>5.44</v>
      </c>
      <c r="BH14" s="9">
        <v>18.129000000000001</v>
      </c>
      <c r="BI14" s="9">
        <v>7.6109999999999998</v>
      </c>
      <c r="BJ14" s="9">
        <v>10.518000000000001</v>
      </c>
      <c r="BK14" s="9">
        <v>152.233</v>
      </c>
      <c r="BL14" s="9">
        <v>72.742999999999995</v>
      </c>
      <c r="BM14" s="9">
        <v>79.489999999999995</v>
      </c>
      <c r="BN14" s="9">
        <v>43.597000000000001</v>
      </c>
      <c r="BO14" s="9">
        <v>25.141999999999999</v>
      </c>
      <c r="BP14" s="9">
        <v>18.454999999999998</v>
      </c>
      <c r="BQ14" s="9">
        <v>22.984999999999999</v>
      </c>
      <c r="BR14" s="9">
        <v>11.795999999999999</v>
      </c>
      <c r="BS14" s="9">
        <v>11.189</v>
      </c>
      <c r="BT14" s="9">
        <v>35.613</v>
      </c>
      <c r="BU14" s="9">
        <v>15.711</v>
      </c>
      <c r="BV14" s="9">
        <v>19.902000000000001</v>
      </c>
      <c r="BW14" s="9">
        <v>30.981999999999999</v>
      </c>
      <c r="BX14" s="9">
        <v>11.82</v>
      </c>
      <c r="BY14" s="9">
        <v>19.161999999999999</v>
      </c>
      <c r="BZ14" s="9">
        <v>19.056000000000001</v>
      </c>
      <c r="CA14" s="9">
        <v>8.2729999999999997</v>
      </c>
      <c r="CB14" s="9">
        <v>10.782999999999999</v>
      </c>
      <c r="CC14" s="9">
        <v>45.360999999999997</v>
      </c>
      <c r="CD14" s="9">
        <v>21.881</v>
      </c>
      <c r="CE14" s="9">
        <v>23.48</v>
      </c>
      <c r="CF14" s="9">
        <v>18.187999999999999</v>
      </c>
      <c r="CG14" s="9">
        <v>9.2210000000000001</v>
      </c>
      <c r="CH14" s="9">
        <v>8.9670000000000005</v>
      </c>
      <c r="CI14" s="9">
        <v>7.6059999999999999</v>
      </c>
      <c r="CJ14" s="9">
        <v>5.6890000000000001</v>
      </c>
      <c r="CK14" s="9">
        <v>1.917</v>
      </c>
      <c r="CL14" s="9">
        <v>5.6959999999999997</v>
      </c>
      <c r="CM14" s="9">
        <v>2.3839999999999999</v>
      </c>
      <c r="CN14" s="9">
        <v>3.3119999999999998</v>
      </c>
      <c r="CO14" s="9">
        <v>4.8869999999999996</v>
      </c>
      <c r="CP14" s="9">
        <v>1.1479999999999999</v>
      </c>
      <c r="CQ14" s="9">
        <v>3.738</v>
      </c>
      <c r="CR14" s="9">
        <v>27.172999999999998</v>
      </c>
      <c r="CS14" s="9">
        <v>12.661</v>
      </c>
      <c r="CT14" s="9">
        <v>14.512</v>
      </c>
      <c r="CU14" s="9">
        <v>7.99</v>
      </c>
      <c r="CV14" s="9">
        <v>3.9319999999999999</v>
      </c>
      <c r="CW14" s="9">
        <v>4.0579999999999998</v>
      </c>
      <c r="CX14" s="9">
        <v>3.5990000000000002</v>
      </c>
      <c r="CY14" s="9">
        <v>1.5349999999999999</v>
      </c>
      <c r="CZ14" s="9">
        <v>2.0640000000000001</v>
      </c>
      <c r="DA14" s="9">
        <v>8.6910000000000007</v>
      </c>
      <c r="DB14" s="9">
        <v>4.4050000000000002</v>
      </c>
      <c r="DC14" s="9">
        <v>4.2859999999999996</v>
      </c>
      <c r="DD14" s="9">
        <v>5.1150000000000002</v>
      </c>
      <c r="DE14" s="9">
        <v>2.0840000000000001</v>
      </c>
      <c r="DF14" s="9">
        <v>3.0310000000000001</v>
      </c>
      <c r="DG14" s="9">
        <v>1.778</v>
      </c>
      <c r="DH14" s="9">
        <v>0.70399999999999996</v>
      </c>
      <c r="DI14" s="9">
        <v>1.0740000000000001</v>
      </c>
      <c r="DJ14" s="9">
        <v>2.4870000000000001</v>
      </c>
      <c r="DK14" s="9">
        <v>1.0880000000000001</v>
      </c>
      <c r="DL14" s="9">
        <v>1.399</v>
      </c>
      <c r="DM14" s="9">
        <v>0.53</v>
      </c>
      <c r="DN14" s="9">
        <v>0</v>
      </c>
      <c r="DO14" s="9">
        <v>0.53</v>
      </c>
      <c r="DP14" s="9">
        <v>0.53</v>
      </c>
      <c r="DQ14" s="9">
        <v>0</v>
      </c>
      <c r="DR14" s="9">
        <v>0.53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1.9570000000000001</v>
      </c>
      <c r="DZ14" s="9">
        <v>1.0880000000000001</v>
      </c>
      <c r="EA14" s="9">
        <v>0.87</v>
      </c>
      <c r="EB14" s="9">
        <v>1.0880000000000001</v>
      </c>
      <c r="EC14" s="9">
        <v>1.0880000000000001</v>
      </c>
      <c r="ED14" s="9">
        <v>0</v>
      </c>
      <c r="EE14" s="9">
        <v>0.72599999999999998</v>
      </c>
      <c r="EF14" s="9">
        <v>0</v>
      </c>
      <c r="EG14" s="9">
        <v>0.72599999999999998</v>
      </c>
      <c r="EH14" s="9">
        <v>0.14399999999999999</v>
      </c>
      <c r="EI14" s="9">
        <v>0</v>
      </c>
      <c r="EJ14" s="9">
        <v>0.14399999999999999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70.605000000000004</v>
      </c>
      <c r="ER14" s="9">
        <v>43.095999999999997</v>
      </c>
      <c r="ES14" s="9">
        <v>27.509</v>
      </c>
      <c r="ET14" s="9">
        <v>17.332999999999998</v>
      </c>
      <c r="EU14" s="9">
        <v>10.52</v>
      </c>
      <c r="EV14" s="9">
        <v>6.8140000000000001</v>
      </c>
      <c r="EW14" s="9">
        <v>4.1420000000000003</v>
      </c>
      <c r="EX14" s="9">
        <v>3.5390000000000001</v>
      </c>
      <c r="EY14" s="9">
        <v>0.60299999999999998</v>
      </c>
      <c r="EZ14" s="9">
        <v>3.6909999999999998</v>
      </c>
      <c r="FA14" s="9">
        <v>1.887</v>
      </c>
      <c r="FB14" s="9">
        <v>1.804</v>
      </c>
      <c r="FC14" s="9">
        <v>9.5</v>
      </c>
      <c r="FD14" s="9">
        <v>5.093</v>
      </c>
      <c r="FE14" s="9">
        <v>4.407</v>
      </c>
      <c r="FF14" s="9">
        <v>53.271999999999998</v>
      </c>
      <c r="FG14" s="9">
        <v>32.576999999999998</v>
      </c>
      <c r="FH14" s="9">
        <v>20.695</v>
      </c>
      <c r="FI14" s="9">
        <v>20.178999999999998</v>
      </c>
      <c r="FJ14" s="9">
        <v>12.749000000000001</v>
      </c>
      <c r="FK14" s="9">
        <v>7.43</v>
      </c>
      <c r="FL14" s="9">
        <v>9.6319999999999997</v>
      </c>
      <c r="FM14" s="9">
        <v>5.7809999999999997</v>
      </c>
      <c r="FN14" s="9">
        <v>3.8519999999999999</v>
      </c>
      <c r="FO14" s="9">
        <v>9.609</v>
      </c>
      <c r="FP14" s="9">
        <v>5.3840000000000003</v>
      </c>
      <c r="FQ14" s="9">
        <v>4.2249999999999996</v>
      </c>
      <c r="FR14" s="9">
        <v>10.227</v>
      </c>
      <c r="FS14" s="9">
        <v>5.78</v>
      </c>
      <c r="FT14" s="9">
        <v>4.4459999999999997</v>
      </c>
      <c r="FU14" s="9">
        <v>3.625</v>
      </c>
      <c r="FV14" s="9">
        <v>2.883</v>
      </c>
      <c r="FW14" s="9">
        <v>0.74199999999999999</v>
      </c>
      <c r="FX14" s="9">
        <v>36.991999999999997</v>
      </c>
      <c r="FY14" s="9">
        <v>16.385999999999999</v>
      </c>
      <c r="FZ14" s="9">
        <v>20.606000000000002</v>
      </c>
      <c r="GA14" s="9">
        <v>0.92600000000000005</v>
      </c>
      <c r="GB14" s="9">
        <v>0.65800000000000003</v>
      </c>
      <c r="GC14" s="9">
        <v>0.26800000000000002</v>
      </c>
      <c r="GD14" s="9">
        <v>0.63</v>
      </c>
      <c r="GE14" s="9">
        <v>0.5</v>
      </c>
      <c r="GF14" s="9">
        <v>0.13</v>
      </c>
      <c r="GG14" s="9">
        <v>0.158</v>
      </c>
      <c r="GH14" s="9">
        <v>0.158</v>
      </c>
      <c r="GI14" s="9">
        <v>0</v>
      </c>
      <c r="GJ14" s="9">
        <v>0.13800000000000001</v>
      </c>
      <c r="GK14" s="9">
        <v>0</v>
      </c>
      <c r="GL14" s="9">
        <v>0.13800000000000001</v>
      </c>
      <c r="GM14" s="9">
        <v>36.066000000000003</v>
      </c>
      <c r="GN14" s="9">
        <v>15.728</v>
      </c>
      <c r="GO14" s="9">
        <v>20.338000000000001</v>
      </c>
      <c r="GP14" s="9">
        <v>3.5289999999999999</v>
      </c>
      <c r="GQ14" s="9">
        <v>3.5289999999999999</v>
      </c>
      <c r="GR14" s="9">
        <v>0</v>
      </c>
      <c r="GS14" s="9">
        <v>4.4809999999999999</v>
      </c>
      <c r="GT14" s="9">
        <v>1.972</v>
      </c>
      <c r="GU14" s="9">
        <v>2.5089999999999999</v>
      </c>
      <c r="GV14" s="9">
        <v>6.3159999999999998</v>
      </c>
      <c r="GW14" s="9">
        <v>2.6059999999999999</v>
      </c>
      <c r="GX14" s="9">
        <v>3.71</v>
      </c>
      <c r="GY14" s="9">
        <v>10.738</v>
      </c>
      <c r="GZ14" s="9">
        <v>3.0249999999999999</v>
      </c>
      <c r="HA14" s="9">
        <v>7.7130000000000001</v>
      </c>
      <c r="HB14" s="9">
        <v>11.000999999999999</v>
      </c>
      <c r="HC14" s="9">
        <v>4.5960000000000001</v>
      </c>
      <c r="HD14" s="9">
        <v>6.4059999999999997</v>
      </c>
      <c r="HE14" s="9">
        <v>33.97</v>
      </c>
      <c r="HF14" s="9">
        <v>10.119</v>
      </c>
      <c r="HG14" s="9">
        <v>23.850999999999999</v>
      </c>
      <c r="HH14" s="9">
        <v>5.282</v>
      </c>
      <c r="HI14" s="9">
        <v>1.4910000000000001</v>
      </c>
      <c r="HJ14" s="9">
        <v>3.7909999999999999</v>
      </c>
      <c r="HK14" s="9">
        <v>1.363</v>
      </c>
      <c r="HL14" s="9">
        <v>0.13</v>
      </c>
      <c r="HM14" s="9">
        <v>1.2330000000000001</v>
      </c>
      <c r="HN14" s="9">
        <v>0.70699999999999996</v>
      </c>
      <c r="HO14" s="9">
        <v>0.38300000000000001</v>
      </c>
      <c r="HP14" s="9">
        <v>0.32400000000000001</v>
      </c>
      <c r="HQ14" s="9">
        <v>3.2120000000000002</v>
      </c>
      <c r="HR14" s="9">
        <v>0.97699999999999998</v>
      </c>
      <c r="HS14" s="9">
        <v>2.234</v>
      </c>
      <c r="HT14" s="9">
        <v>28.687999999999999</v>
      </c>
      <c r="HU14" s="9">
        <v>8.6280000000000001</v>
      </c>
      <c r="HV14" s="9">
        <v>20.059999999999999</v>
      </c>
      <c r="HW14" s="9">
        <v>8.3879999999999999</v>
      </c>
      <c r="HX14" s="9">
        <v>3.056</v>
      </c>
      <c r="HY14" s="9">
        <v>5.3319999999999999</v>
      </c>
      <c r="HZ14" s="9">
        <v>3.9279999999999999</v>
      </c>
      <c r="IA14" s="9">
        <v>1.89</v>
      </c>
      <c r="IB14" s="9">
        <v>2.0379999999999998</v>
      </c>
      <c r="IC14" s="9">
        <v>10.36</v>
      </c>
      <c r="ID14" s="9">
        <v>3.1880000000000002</v>
      </c>
      <c r="IE14" s="9">
        <v>7.173</v>
      </c>
      <c r="IF14" s="9">
        <v>3.4729999999999999</v>
      </c>
      <c r="IG14" s="9">
        <v>0.40400000000000003</v>
      </c>
      <c r="IH14" s="9">
        <v>3.069</v>
      </c>
      <c r="II14" s="9">
        <v>2.5379999999999998</v>
      </c>
      <c r="IJ14" s="9">
        <v>0.09</v>
      </c>
      <c r="IK14" s="9">
        <v>2.448</v>
      </c>
      <c r="IL14" s="9">
        <v>6.0860000000000003</v>
      </c>
      <c r="IM14" s="9">
        <v>3.0710000000000002</v>
      </c>
      <c r="IN14" s="9">
        <v>3.0150000000000001</v>
      </c>
      <c r="IO14" s="9">
        <v>1.0089999999999999</v>
      </c>
      <c r="IP14" s="9">
        <v>1.0089999999999999</v>
      </c>
      <c r="IQ14" s="9">
        <v>0</v>
      </c>
    </row>
    <row r="15" spans="1:251">
      <c r="A15" s="10">
        <v>43497</v>
      </c>
      <c r="B15" s="9">
        <v>4.3929999999999998</v>
      </c>
      <c r="C15" s="9">
        <v>4.867</v>
      </c>
      <c r="D15" s="9">
        <v>2.8519999999999999</v>
      </c>
      <c r="E15" s="9">
        <v>2.0150000000000001</v>
      </c>
      <c r="F15" s="9">
        <v>2.4510000000000001</v>
      </c>
      <c r="G15" s="9">
        <v>0.38</v>
      </c>
      <c r="H15" s="9">
        <v>2.0710000000000002</v>
      </c>
      <c r="I15" s="9">
        <v>4.7350000000000003</v>
      </c>
      <c r="J15" s="9">
        <v>1.861</v>
      </c>
      <c r="K15" s="9">
        <v>2.8740000000000001</v>
      </c>
      <c r="L15" s="9">
        <v>2.93</v>
      </c>
      <c r="M15" s="9">
        <v>2.1960000000000002</v>
      </c>
      <c r="N15" s="9">
        <v>0.73399999999999999</v>
      </c>
      <c r="O15" s="9">
        <v>34.880000000000003</v>
      </c>
      <c r="P15" s="9">
        <v>19.542999999999999</v>
      </c>
      <c r="Q15" s="9">
        <v>15.337</v>
      </c>
      <c r="R15" s="9">
        <v>8.48</v>
      </c>
      <c r="S15" s="9">
        <v>5.6580000000000004</v>
      </c>
      <c r="T15" s="9">
        <v>2.823</v>
      </c>
      <c r="U15" s="9">
        <v>3.3690000000000002</v>
      </c>
      <c r="V15" s="9">
        <v>2.9289999999999998</v>
      </c>
      <c r="W15" s="9">
        <v>0.44</v>
      </c>
      <c r="X15" s="9">
        <v>2.1309999999999998</v>
      </c>
      <c r="Y15" s="9">
        <v>1.131</v>
      </c>
      <c r="Z15" s="9">
        <v>0.999</v>
      </c>
      <c r="AA15" s="9">
        <v>2.9809999999999999</v>
      </c>
      <c r="AB15" s="9">
        <v>1.597</v>
      </c>
      <c r="AC15" s="9">
        <v>1.3839999999999999</v>
      </c>
      <c r="AD15" s="9">
        <v>26.4</v>
      </c>
      <c r="AE15" s="9">
        <v>13.885999999999999</v>
      </c>
      <c r="AF15" s="9">
        <v>12.513999999999999</v>
      </c>
      <c r="AG15" s="9">
        <v>7.444</v>
      </c>
      <c r="AH15" s="9">
        <v>4.1870000000000003</v>
      </c>
      <c r="AI15" s="9">
        <v>3.2570000000000001</v>
      </c>
      <c r="AJ15" s="9">
        <v>3.6389999999999998</v>
      </c>
      <c r="AK15" s="9">
        <v>1.556</v>
      </c>
      <c r="AL15" s="9">
        <v>2.0830000000000002</v>
      </c>
      <c r="AM15" s="9">
        <v>4.4189999999999996</v>
      </c>
      <c r="AN15" s="9">
        <v>2.5</v>
      </c>
      <c r="AO15" s="9">
        <v>1.919</v>
      </c>
      <c r="AP15" s="9">
        <v>7.242</v>
      </c>
      <c r="AQ15" s="9">
        <v>3.532</v>
      </c>
      <c r="AR15" s="9">
        <v>3.71</v>
      </c>
      <c r="AS15" s="9">
        <v>3.6549999999999998</v>
      </c>
      <c r="AT15" s="9">
        <v>2.109</v>
      </c>
      <c r="AU15" s="9">
        <v>1.546</v>
      </c>
      <c r="AV15" s="9">
        <v>208.12</v>
      </c>
      <c r="AW15" s="9">
        <v>100.959</v>
      </c>
      <c r="AX15" s="9">
        <v>107.161</v>
      </c>
      <c r="AY15" s="9">
        <v>43.311999999999998</v>
      </c>
      <c r="AZ15" s="9">
        <v>25.518999999999998</v>
      </c>
      <c r="BA15" s="9">
        <v>17.794</v>
      </c>
      <c r="BB15" s="9">
        <v>12.385</v>
      </c>
      <c r="BC15" s="9">
        <v>8.7889999999999997</v>
      </c>
      <c r="BD15" s="9">
        <v>3.597</v>
      </c>
      <c r="BE15" s="9">
        <v>12.114000000000001</v>
      </c>
      <c r="BF15" s="9">
        <v>8.3919999999999995</v>
      </c>
      <c r="BG15" s="9">
        <v>3.722</v>
      </c>
      <c r="BH15" s="9">
        <v>18.812999999999999</v>
      </c>
      <c r="BI15" s="9">
        <v>8.3369999999999997</v>
      </c>
      <c r="BJ15" s="9">
        <v>10.475</v>
      </c>
      <c r="BK15" s="9">
        <v>164.80699999999999</v>
      </c>
      <c r="BL15" s="9">
        <v>75.44</v>
      </c>
      <c r="BM15" s="9">
        <v>89.367000000000004</v>
      </c>
      <c r="BN15" s="9">
        <v>60.177</v>
      </c>
      <c r="BO15" s="9">
        <v>32.622</v>
      </c>
      <c r="BP15" s="9">
        <v>27.555</v>
      </c>
      <c r="BQ15" s="9">
        <v>28.62</v>
      </c>
      <c r="BR15" s="9">
        <v>10.497</v>
      </c>
      <c r="BS15" s="9">
        <v>18.122</v>
      </c>
      <c r="BT15" s="9">
        <v>26.274000000000001</v>
      </c>
      <c r="BU15" s="9">
        <v>11.462999999999999</v>
      </c>
      <c r="BV15" s="9">
        <v>14.811</v>
      </c>
      <c r="BW15" s="9">
        <v>29.291</v>
      </c>
      <c r="BX15" s="9">
        <v>11.282999999999999</v>
      </c>
      <c r="BY15" s="9">
        <v>18.007999999999999</v>
      </c>
      <c r="BZ15" s="9">
        <v>20.446999999999999</v>
      </c>
      <c r="CA15" s="9">
        <v>9.5749999999999993</v>
      </c>
      <c r="CB15" s="9">
        <v>10.871</v>
      </c>
      <c r="CC15" s="9">
        <v>49.267000000000003</v>
      </c>
      <c r="CD15" s="9">
        <v>28.318999999999999</v>
      </c>
      <c r="CE15" s="9">
        <v>20.948</v>
      </c>
      <c r="CF15" s="9">
        <v>19.481000000000002</v>
      </c>
      <c r="CG15" s="9">
        <v>10.914</v>
      </c>
      <c r="CH15" s="9">
        <v>8.5660000000000007</v>
      </c>
      <c r="CI15" s="9">
        <v>6.2789999999999999</v>
      </c>
      <c r="CJ15" s="9">
        <v>5.343</v>
      </c>
      <c r="CK15" s="9">
        <v>0.93600000000000005</v>
      </c>
      <c r="CL15" s="9">
        <v>5.149</v>
      </c>
      <c r="CM15" s="9">
        <v>3.1389999999999998</v>
      </c>
      <c r="CN15" s="9">
        <v>2.0099999999999998</v>
      </c>
      <c r="CO15" s="9">
        <v>8.0530000000000008</v>
      </c>
      <c r="CP15" s="9">
        <v>2.4319999999999999</v>
      </c>
      <c r="CQ15" s="9">
        <v>5.62</v>
      </c>
      <c r="CR15" s="9">
        <v>29.786000000000001</v>
      </c>
      <c r="CS15" s="9">
        <v>17.405000000000001</v>
      </c>
      <c r="CT15" s="9">
        <v>12.382</v>
      </c>
      <c r="CU15" s="9">
        <v>13.648999999999999</v>
      </c>
      <c r="CV15" s="9">
        <v>9.593</v>
      </c>
      <c r="CW15" s="9">
        <v>4.056</v>
      </c>
      <c r="CX15" s="9">
        <v>8.2940000000000005</v>
      </c>
      <c r="CY15" s="9">
        <v>3.2360000000000002</v>
      </c>
      <c r="CZ15" s="9">
        <v>5.0590000000000002</v>
      </c>
      <c r="DA15" s="9">
        <v>3.1739999999999999</v>
      </c>
      <c r="DB15" s="9">
        <v>2.153</v>
      </c>
      <c r="DC15" s="9">
        <v>1.0209999999999999</v>
      </c>
      <c r="DD15" s="9">
        <v>2.5710000000000002</v>
      </c>
      <c r="DE15" s="9">
        <v>0.94</v>
      </c>
      <c r="DF15" s="9">
        <v>1.6319999999999999</v>
      </c>
      <c r="DG15" s="9">
        <v>2.0979999999999999</v>
      </c>
      <c r="DH15" s="9">
        <v>1.484</v>
      </c>
      <c r="DI15" s="9">
        <v>0.61399999999999999</v>
      </c>
      <c r="DJ15" s="9">
        <v>3.3719999999999999</v>
      </c>
      <c r="DK15" s="9">
        <v>0.55900000000000005</v>
      </c>
      <c r="DL15" s="9">
        <v>2.8130000000000002</v>
      </c>
      <c r="DM15" s="9">
        <v>0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3.3719999999999999</v>
      </c>
      <c r="DZ15" s="9">
        <v>0.55900000000000005</v>
      </c>
      <c r="EA15" s="9">
        <v>2.8130000000000002</v>
      </c>
      <c r="EB15" s="9">
        <v>2.4049999999999998</v>
      </c>
      <c r="EC15" s="9">
        <v>0.46899999999999997</v>
      </c>
      <c r="ED15" s="9">
        <v>1.9359999999999999</v>
      </c>
      <c r="EE15" s="9">
        <v>0.877</v>
      </c>
      <c r="EF15" s="9">
        <v>0</v>
      </c>
      <c r="EG15" s="9">
        <v>0.877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0.09</v>
      </c>
      <c r="EO15" s="9">
        <v>0.09</v>
      </c>
      <c r="EP15" s="9">
        <v>0</v>
      </c>
      <c r="EQ15" s="9">
        <v>76.674999999999997</v>
      </c>
      <c r="ER15" s="9">
        <v>40.006999999999998</v>
      </c>
      <c r="ES15" s="9">
        <v>36.667999999999999</v>
      </c>
      <c r="ET15" s="9">
        <v>16.141999999999999</v>
      </c>
      <c r="EU15" s="9">
        <v>9.9109999999999996</v>
      </c>
      <c r="EV15" s="9">
        <v>6.2309999999999999</v>
      </c>
      <c r="EW15" s="9">
        <v>4.2640000000000002</v>
      </c>
      <c r="EX15" s="9">
        <v>2.85</v>
      </c>
      <c r="EY15" s="9">
        <v>1.4139999999999999</v>
      </c>
      <c r="EZ15" s="9">
        <v>4.3070000000000004</v>
      </c>
      <c r="FA15" s="9">
        <v>3.0870000000000002</v>
      </c>
      <c r="FB15" s="9">
        <v>1.2190000000000001</v>
      </c>
      <c r="FC15" s="9">
        <v>7.5709999999999997</v>
      </c>
      <c r="FD15" s="9">
        <v>3.9740000000000002</v>
      </c>
      <c r="FE15" s="9">
        <v>3.597</v>
      </c>
      <c r="FF15" s="9">
        <v>60.533000000000001</v>
      </c>
      <c r="FG15" s="9">
        <v>30.096</v>
      </c>
      <c r="FH15" s="9">
        <v>30.437000000000001</v>
      </c>
      <c r="FI15" s="9">
        <v>25.626999999999999</v>
      </c>
      <c r="FJ15" s="9">
        <v>15.56</v>
      </c>
      <c r="FK15" s="9">
        <v>10.066000000000001</v>
      </c>
      <c r="FL15" s="9">
        <v>11.555999999999999</v>
      </c>
      <c r="FM15" s="9">
        <v>4.1859999999999999</v>
      </c>
      <c r="FN15" s="9">
        <v>7.37</v>
      </c>
      <c r="FO15" s="9">
        <v>10.805999999999999</v>
      </c>
      <c r="FP15" s="9">
        <v>3.883</v>
      </c>
      <c r="FQ15" s="9">
        <v>6.923</v>
      </c>
      <c r="FR15" s="9">
        <v>10.723000000000001</v>
      </c>
      <c r="FS15" s="9">
        <v>5.2779999999999996</v>
      </c>
      <c r="FT15" s="9">
        <v>5.4459999999999997</v>
      </c>
      <c r="FU15" s="9">
        <v>1.821</v>
      </c>
      <c r="FV15" s="9">
        <v>1.1890000000000001</v>
      </c>
      <c r="FW15" s="9">
        <v>0.63200000000000001</v>
      </c>
      <c r="FX15" s="9">
        <v>33.780999999999999</v>
      </c>
      <c r="FY15" s="9">
        <v>13.443</v>
      </c>
      <c r="FZ15" s="9">
        <v>20.338000000000001</v>
      </c>
      <c r="GA15" s="9">
        <v>2.8580000000000001</v>
      </c>
      <c r="GB15" s="9">
        <v>2.2320000000000002</v>
      </c>
      <c r="GC15" s="9">
        <v>0.626</v>
      </c>
      <c r="GD15" s="9">
        <v>0.874</v>
      </c>
      <c r="GE15" s="9">
        <v>0.59599999999999997</v>
      </c>
      <c r="GF15" s="9">
        <v>0.27800000000000002</v>
      </c>
      <c r="GG15" s="9">
        <v>1.6359999999999999</v>
      </c>
      <c r="GH15" s="9">
        <v>1.6359999999999999</v>
      </c>
      <c r="GI15" s="9">
        <v>0</v>
      </c>
      <c r="GJ15" s="9">
        <v>0.34799999999999998</v>
      </c>
      <c r="GK15" s="9">
        <v>0</v>
      </c>
      <c r="GL15" s="9">
        <v>0.34799999999999998</v>
      </c>
      <c r="GM15" s="9">
        <v>30.922999999999998</v>
      </c>
      <c r="GN15" s="9">
        <v>11.211</v>
      </c>
      <c r="GO15" s="9">
        <v>19.712</v>
      </c>
      <c r="GP15" s="9">
        <v>2.4470000000000001</v>
      </c>
      <c r="GQ15" s="9">
        <v>0.89500000000000002</v>
      </c>
      <c r="GR15" s="9">
        <v>1.552</v>
      </c>
      <c r="GS15" s="9">
        <v>2.1419999999999999</v>
      </c>
      <c r="GT15" s="9">
        <v>1.077</v>
      </c>
      <c r="GU15" s="9">
        <v>1.0649999999999999</v>
      </c>
      <c r="GV15" s="9">
        <v>4.9260000000000002</v>
      </c>
      <c r="GW15" s="9">
        <v>2.956</v>
      </c>
      <c r="GX15" s="9">
        <v>1.97</v>
      </c>
      <c r="GY15" s="9">
        <v>8.7690000000000001</v>
      </c>
      <c r="GZ15" s="9">
        <v>2.0750000000000002</v>
      </c>
      <c r="HA15" s="9">
        <v>6.6950000000000003</v>
      </c>
      <c r="HB15" s="9">
        <v>12.638999999999999</v>
      </c>
      <c r="HC15" s="9">
        <v>4.2089999999999996</v>
      </c>
      <c r="HD15" s="9">
        <v>8.43</v>
      </c>
      <c r="HE15" s="9">
        <v>39.613999999999997</v>
      </c>
      <c r="HF15" s="9">
        <v>14.329000000000001</v>
      </c>
      <c r="HG15" s="9">
        <v>25.285</v>
      </c>
      <c r="HH15" s="9">
        <v>3.698</v>
      </c>
      <c r="HI15" s="9">
        <v>1.327</v>
      </c>
      <c r="HJ15" s="9">
        <v>2.371</v>
      </c>
      <c r="HK15" s="9">
        <v>0.96799999999999997</v>
      </c>
      <c r="HL15" s="9">
        <v>0</v>
      </c>
      <c r="HM15" s="9">
        <v>0.96799999999999997</v>
      </c>
      <c r="HN15" s="9">
        <v>1.0229999999999999</v>
      </c>
      <c r="HO15" s="9">
        <v>0.53</v>
      </c>
      <c r="HP15" s="9">
        <v>0.49199999999999999</v>
      </c>
      <c r="HQ15" s="9">
        <v>1.7070000000000001</v>
      </c>
      <c r="HR15" s="9">
        <v>0.79700000000000004</v>
      </c>
      <c r="HS15" s="9">
        <v>0.91</v>
      </c>
      <c r="HT15" s="9">
        <v>35.914999999999999</v>
      </c>
      <c r="HU15" s="9">
        <v>13.002000000000001</v>
      </c>
      <c r="HV15" s="9">
        <v>22.913</v>
      </c>
      <c r="HW15" s="9">
        <v>15.079000000000001</v>
      </c>
      <c r="HX15" s="9">
        <v>5.5759999999999996</v>
      </c>
      <c r="HY15" s="9">
        <v>9.5030000000000001</v>
      </c>
      <c r="HZ15" s="9">
        <v>4.6310000000000002</v>
      </c>
      <c r="IA15" s="9">
        <v>0.879</v>
      </c>
      <c r="IB15" s="9">
        <v>3.7509999999999999</v>
      </c>
      <c r="IC15" s="9">
        <v>6.0679999999999996</v>
      </c>
      <c r="ID15" s="9">
        <v>1.84</v>
      </c>
      <c r="IE15" s="9">
        <v>4.2279999999999998</v>
      </c>
      <c r="IF15" s="9">
        <v>6.931</v>
      </c>
      <c r="IG15" s="9">
        <v>2.6960000000000002</v>
      </c>
      <c r="IH15" s="9">
        <v>4.2359999999999998</v>
      </c>
      <c r="II15" s="9">
        <v>3.206</v>
      </c>
      <c r="IJ15" s="9">
        <v>2.0110000000000001</v>
      </c>
      <c r="IK15" s="9">
        <v>1.1950000000000001</v>
      </c>
      <c r="IL15" s="9">
        <v>5.4109999999999996</v>
      </c>
      <c r="IM15" s="9">
        <v>4.3019999999999996</v>
      </c>
      <c r="IN15" s="9">
        <v>1.1100000000000001</v>
      </c>
      <c r="IO15" s="9">
        <v>1.1339999999999999</v>
      </c>
      <c r="IP15" s="9">
        <v>1.1339999999999999</v>
      </c>
      <c r="IQ15" s="9">
        <v>0</v>
      </c>
    </row>
    <row r="16" spans="1:251">
      <c r="A16" s="10">
        <v>43862</v>
      </c>
      <c r="B16" s="9">
        <v>7.0250000000000004</v>
      </c>
      <c r="C16" s="9">
        <v>4.7149999999999999</v>
      </c>
      <c r="D16" s="9">
        <v>1.98</v>
      </c>
      <c r="E16" s="9">
        <v>2.7349999999999999</v>
      </c>
      <c r="F16" s="9">
        <v>4.1260000000000003</v>
      </c>
      <c r="G16" s="9">
        <v>1.573</v>
      </c>
      <c r="H16" s="9">
        <v>2.5539999999999998</v>
      </c>
      <c r="I16" s="9">
        <v>3.98</v>
      </c>
      <c r="J16" s="9">
        <v>1.5760000000000001</v>
      </c>
      <c r="K16" s="9">
        <v>2.4039999999999999</v>
      </c>
      <c r="L16" s="9">
        <v>3.0270000000000001</v>
      </c>
      <c r="M16" s="9">
        <v>2.411</v>
      </c>
      <c r="N16" s="9">
        <v>0.61499999999999999</v>
      </c>
      <c r="O16" s="9">
        <v>37.920999999999999</v>
      </c>
      <c r="P16" s="9">
        <v>19.111999999999998</v>
      </c>
      <c r="Q16" s="9">
        <v>18.809000000000001</v>
      </c>
      <c r="R16" s="9">
        <v>6.3019999999999996</v>
      </c>
      <c r="S16" s="9">
        <v>4.1749999999999998</v>
      </c>
      <c r="T16" s="9">
        <v>2.1269999999999998</v>
      </c>
      <c r="U16" s="9">
        <v>4.181</v>
      </c>
      <c r="V16" s="9">
        <v>2.72</v>
      </c>
      <c r="W16" s="9">
        <v>1.4610000000000001</v>
      </c>
      <c r="X16" s="9">
        <v>0.41899999999999998</v>
      </c>
      <c r="Y16" s="9">
        <v>0.41899999999999998</v>
      </c>
      <c r="Z16" s="9">
        <v>0</v>
      </c>
      <c r="AA16" s="9">
        <v>1.702</v>
      </c>
      <c r="AB16" s="9">
        <v>1.0369999999999999</v>
      </c>
      <c r="AC16" s="9">
        <v>0.66600000000000004</v>
      </c>
      <c r="AD16" s="9">
        <v>31.619</v>
      </c>
      <c r="AE16" s="9">
        <v>14.936999999999999</v>
      </c>
      <c r="AF16" s="9">
        <v>16.681999999999999</v>
      </c>
      <c r="AG16" s="9">
        <v>7.8019999999999996</v>
      </c>
      <c r="AH16" s="9">
        <v>3.1739999999999999</v>
      </c>
      <c r="AI16" s="9">
        <v>4.6280000000000001</v>
      </c>
      <c r="AJ16" s="9">
        <v>1.048</v>
      </c>
      <c r="AK16" s="9">
        <v>0.36599999999999999</v>
      </c>
      <c r="AL16" s="9">
        <v>0.68100000000000005</v>
      </c>
      <c r="AM16" s="9">
        <v>5.6390000000000002</v>
      </c>
      <c r="AN16" s="9">
        <v>1.369</v>
      </c>
      <c r="AO16" s="9">
        <v>4.2699999999999996</v>
      </c>
      <c r="AP16" s="9">
        <v>11.269</v>
      </c>
      <c r="AQ16" s="9">
        <v>6.3129999999999997</v>
      </c>
      <c r="AR16" s="9">
        <v>4.9560000000000004</v>
      </c>
      <c r="AS16" s="9">
        <v>5.8620000000000001</v>
      </c>
      <c r="AT16" s="9">
        <v>3.7149999999999999</v>
      </c>
      <c r="AU16" s="9">
        <v>2.1469999999999998</v>
      </c>
      <c r="AV16" s="9">
        <v>197.685</v>
      </c>
      <c r="AW16" s="9">
        <v>94.37</v>
      </c>
      <c r="AX16" s="9">
        <v>103.315</v>
      </c>
      <c r="AY16" s="9">
        <v>45.65</v>
      </c>
      <c r="AZ16" s="9">
        <v>21.922000000000001</v>
      </c>
      <c r="BA16" s="9">
        <v>23.728000000000002</v>
      </c>
      <c r="BB16" s="9">
        <v>14.932</v>
      </c>
      <c r="BC16" s="9">
        <v>6.4160000000000004</v>
      </c>
      <c r="BD16" s="9">
        <v>8.516</v>
      </c>
      <c r="BE16" s="9">
        <v>13.478999999999999</v>
      </c>
      <c r="BF16" s="9">
        <v>7.5049999999999999</v>
      </c>
      <c r="BG16" s="9">
        <v>5.9740000000000002</v>
      </c>
      <c r="BH16" s="9">
        <v>17.239999999999998</v>
      </c>
      <c r="BI16" s="9">
        <v>8.0009999999999994</v>
      </c>
      <c r="BJ16" s="9">
        <v>9.2390000000000008</v>
      </c>
      <c r="BK16" s="9">
        <v>152.03399999999999</v>
      </c>
      <c r="BL16" s="9">
        <v>72.447999999999993</v>
      </c>
      <c r="BM16" s="9">
        <v>79.587000000000003</v>
      </c>
      <c r="BN16" s="9">
        <v>41.71</v>
      </c>
      <c r="BO16" s="9">
        <v>21.727</v>
      </c>
      <c r="BP16" s="9">
        <v>19.983000000000001</v>
      </c>
      <c r="BQ16" s="9">
        <v>29.013000000000002</v>
      </c>
      <c r="BR16" s="9">
        <v>14.019</v>
      </c>
      <c r="BS16" s="9">
        <v>14.993</v>
      </c>
      <c r="BT16" s="9">
        <v>29.774000000000001</v>
      </c>
      <c r="BU16" s="9">
        <v>13.54</v>
      </c>
      <c r="BV16" s="9">
        <v>16.234000000000002</v>
      </c>
      <c r="BW16" s="9">
        <v>31.39</v>
      </c>
      <c r="BX16" s="9">
        <v>13.436</v>
      </c>
      <c r="BY16" s="9">
        <v>17.954000000000001</v>
      </c>
      <c r="BZ16" s="9">
        <v>20.148</v>
      </c>
      <c r="CA16" s="9">
        <v>9.7249999999999996</v>
      </c>
      <c r="CB16" s="9">
        <v>10.423</v>
      </c>
      <c r="CC16" s="9">
        <v>39.950000000000003</v>
      </c>
      <c r="CD16" s="9">
        <v>18.489999999999998</v>
      </c>
      <c r="CE16" s="9">
        <v>21.460999999999999</v>
      </c>
      <c r="CF16" s="9">
        <v>14.85</v>
      </c>
      <c r="CG16" s="9">
        <v>6.1340000000000003</v>
      </c>
      <c r="CH16" s="9">
        <v>8.7159999999999993</v>
      </c>
      <c r="CI16" s="9">
        <v>7.1580000000000004</v>
      </c>
      <c r="CJ16" s="9">
        <v>2.6280000000000001</v>
      </c>
      <c r="CK16" s="9">
        <v>4.5289999999999999</v>
      </c>
      <c r="CL16" s="9">
        <v>4.2750000000000004</v>
      </c>
      <c r="CM16" s="9">
        <v>1.419</v>
      </c>
      <c r="CN16" s="9">
        <v>2.8559999999999999</v>
      </c>
      <c r="CO16" s="9">
        <v>3.4169999999999998</v>
      </c>
      <c r="CP16" s="9">
        <v>2.0870000000000002</v>
      </c>
      <c r="CQ16" s="9">
        <v>1.33</v>
      </c>
      <c r="CR16" s="9">
        <v>25.1</v>
      </c>
      <c r="CS16" s="9">
        <v>12.355</v>
      </c>
      <c r="CT16" s="9">
        <v>12.744999999999999</v>
      </c>
      <c r="CU16" s="9">
        <v>10.903</v>
      </c>
      <c r="CV16" s="9">
        <v>5.117</v>
      </c>
      <c r="CW16" s="9">
        <v>5.7859999999999996</v>
      </c>
      <c r="CX16" s="9">
        <v>8.2710000000000008</v>
      </c>
      <c r="CY16" s="9">
        <v>3.9289999999999998</v>
      </c>
      <c r="CZ16" s="9">
        <v>4.343</v>
      </c>
      <c r="DA16" s="9">
        <v>2.6030000000000002</v>
      </c>
      <c r="DB16" s="9">
        <v>1.466</v>
      </c>
      <c r="DC16" s="9">
        <v>1.137</v>
      </c>
      <c r="DD16" s="9">
        <v>3.3220000000000001</v>
      </c>
      <c r="DE16" s="9">
        <v>1.843</v>
      </c>
      <c r="DF16" s="9">
        <v>1.4790000000000001</v>
      </c>
      <c r="DG16" s="9">
        <v>0</v>
      </c>
      <c r="DH16" s="9">
        <v>0</v>
      </c>
      <c r="DI16" s="9">
        <v>0</v>
      </c>
      <c r="DJ16" s="9">
        <v>1.2889999999999999</v>
      </c>
      <c r="DK16" s="9">
        <v>7.2999999999999995E-2</v>
      </c>
      <c r="DL16" s="9">
        <v>1.216</v>
      </c>
      <c r="DM16" s="9">
        <v>1.2889999999999999</v>
      </c>
      <c r="DN16" s="9">
        <v>7.2999999999999995E-2</v>
      </c>
      <c r="DO16" s="9">
        <v>1.216</v>
      </c>
      <c r="DP16" s="9">
        <v>0.85599999999999998</v>
      </c>
      <c r="DQ16" s="9">
        <v>7.2999999999999995E-2</v>
      </c>
      <c r="DR16" s="9">
        <v>0.78300000000000003</v>
      </c>
      <c r="DS16" s="9">
        <v>0</v>
      </c>
      <c r="DT16" s="9">
        <v>0</v>
      </c>
      <c r="DU16" s="9">
        <v>0</v>
      </c>
      <c r="DV16" s="9">
        <v>0.433</v>
      </c>
      <c r="DW16" s="9">
        <v>0</v>
      </c>
      <c r="DX16" s="9">
        <v>0.433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92.686000000000007</v>
      </c>
      <c r="ER16" s="9">
        <v>49.478000000000002</v>
      </c>
      <c r="ES16" s="9">
        <v>43.207999999999998</v>
      </c>
      <c r="ET16" s="9">
        <v>20.873999999999999</v>
      </c>
      <c r="EU16" s="9">
        <v>11.858000000000001</v>
      </c>
      <c r="EV16" s="9">
        <v>9.016</v>
      </c>
      <c r="EW16" s="9">
        <v>3.8159999999999998</v>
      </c>
      <c r="EX16" s="9">
        <v>2.7679999999999998</v>
      </c>
      <c r="EY16" s="9">
        <v>1.048</v>
      </c>
      <c r="EZ16" s="9">
        <v>7.2690000000000001</v>
      </c>
      <c r="FA16" s="9">
        <v>4.4160000000000004</v>
      </c>
      <c r="FB16" s="9">
        <v>2.8530000000000002</v>
      </c>
      <c r="FC16" s="9">
        <v>9.7880000000000003</v>
      </c>
      <c r="FD16" s="9">
        <v>4.673</v>
      </c>
      <c r="FE16" s="9">
        <v>5.1150000000000002</v>
      </c>
      <c r="FF16" s="9">
        <v>71.813000000000002</v>
      </c>
      <c r="FG16" s="9">
        <v>37.619999999999997</v>
      </c>
      <c r="FH16" s="9">
        <v>34.192</v>
      </c>
      <c r="FI16" s="9">
        <v>22.706</v>
      </c>
      <c r="FJ16" s="9">
        <v>13.584</v>
      </c>
      <c r="FK16" s="9">
        <v>9.1219999999999999</v>
      </c>
      <c r="FL16" s="9">
        <v>15.526</v>
      </c>
      <c r="FM16" s="9">
        <v>7.1769999999999996</v>
      </c>
      <c r="FN16" s="9">
        <v>8.3490000000000002</v>
      </c>
      <c r="FO16" s="9">
        <v>17.747</v>
      </c>
      <c r="FP16" s="9">
        <v>8.2929999999999993</v>
      </c>
      <c r="FQ16" s="9">
        <v>9.4540000000000006</v>
      </c>
      <c r="FR16" s="9">
        <v>11.063000000000001</v>
      </c>
      <c r="FS16" s="9">
        <v>5.7930000000000001</v>
      </c>
      <c r="FT16" s="9">
        <v>5.27</v>
      </c>
      <c r="FU16" s="9">
        <v>4.7699999999999996</v>
      </c>
      <c r="FV16" s="9">
        <v>2.7719999999999998</v>
      </c>
      <c r="FW16" s="9">
        <v>1.998</v>
      </c>
      <c r="FX16" s="9">
        <v>30.242000000000001</v>
      </c>
      <c r="FY16" s="9">
        <v>14.153</v>
      </c>
      <c r="FZ16" s="9">
        <v>16.088999999999999</v>
      </c>
      <c r="GA16" s="9">
        <v>0.436</v>
      </c>
      <c r="GB16" s="9">
        <v>0</v>
      </c>
      <c r="GC16" s="9">
        <v>0.436</v>
      </c>
      <c r="GD16" s="9">
        <v>0.436</v>
      </c>
      <c r="GE16" s="9">
        <v>0</v>
      </c>
      <c r="GF16" s="9">
        <v>0.436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29.806000000000001</v>
      </c>
      <c r="GN16" s="9">
        <v>14.153</v>
      </c>
      <c r="GO16" s="9">
        <v>15.654</v>
      </c>
      <c r="GP16" s="9">
        <v>1.9</v>
      </c>
      <c r="GQ16" s="9">
        <v>0.74099999999999999</v>
      </c>
      <c r="GR16" s="9">
        <v>1.159</v>
      </c>
      <c r="GS16" s="9">
        <v>2.2509999999999999</v>
      </c>
      <c r="GT16" s="9">
        <v>1.619</v>
      </c>
      <c r="GU16" s="9">
        <v>0.63200000000000001</v>
      </c>
      <c r="GV16" s="9">
        <v>4.6719999999999997</v>
      </c>
      <c r="GW16" s="9">
        <v>2.1800000000000002</v>
      </c>
      <c r="GX16" s="9">
        <v>2.492</v>
      </c>
      <c r="GY16" s="9">
        <v>8.2680000000000007</v>
      </c>
      <c r="GZ16" s="9">
        <v>3.2629999999999999</v>
      </c>
      <c r="HA16" s="9">
        <v>5.0039999999999996</v>
      </c>
      <c r="HB16" s="9">
        <v>12.715999999999999</v>
      </c>
      <c r="HC16" s="9">
        <v>6.35</v>
      </c>
      <c r="HD16" s="9">
        <v>6.3659999999999997</v>
      </c>
      <c r="HE16" s="9">
        <v>31.367000000000001</v>
      </c>
      <c r="HF16" s="9">
        <v>10.869</v>
      </c>
      <c r="HG16" s="9">
        <v>20.498000000000001</v>
      </c>
      <c r="HH16" s="9">
        <v>8.0150000000000006</v>
      </c>
      <c r="HI16" s="9">
        <v>3.67</v>
      </c>
      <c r="HJ16" s="9">
        <v>4.3440000000000003</v>
      </c>
      <c r="HK16" s="9">
        <v>2.4790000000000001</v>
      </c>
      <c r="HL16" s="9">
        <v>0.76</v>
      </c>
      <c r="HM16" s="9">
        <v>1.7190000000000001</v>
      </c>
      <c r="HN16" s="9">
        <v>1.9339999999999999</v>
      </c>
      <c r="HO16" s="9">
        <v>1.67</v>
      </c>
      <c r="HP16" s="9">
        <v>0.26400000000000001</v>
      </c>
      <c r="HQ16" s="9">
        <v>3.601</v>
      </c>
      <c r="HR16" s="9">
        <v>1.24</v>
      </c>
      <c r="HS16" s="9">
        <v>2.3610000000000002</v>
      </c>
      <c r="HT16" s="9">
        <v>23.352</v>
      </c>
      <c r="HU16" s="9">
        <v>7.1989999999999998</v>
      </c>
      <c r="HV16" s="9">
        <v>16.154</v>
      </c>
      <c r="HW16" s="9">
        <v>5.9459999999999997</v>
      </c>
      <c r="HX16" s="9">
        <v>2.2850000000000001</v>
      </c>
      <c r="HY16" s="9">
        <v>3.661</v>
      </c>
      <c r="HZ16" s="9">
        <v>2.4460000000000002</v>
      </c>
      <c r="IA16" s="9">
        <v>0.77600000000000002</v>
      </c>
      <c r="IB16" s="9">
        <v>1.67</v>
      </c>
      <c r="IC16" s="9">
        <v>4.641</v>
      </c>
      <c r="ID16" s="9">
        <v>1.601</v>
      </c>
      <c r="IE16" s="9">
        <v>3.04</v>
      </c>
      <c r="IF16" s="9">
        <v>8.7360000000000007</v>
      </c>
      <c r="IG16" s="9">
        <v>2.536</v>
      </c>
      <c r="IH16" s="9">
        <v>6.2</v>
      </c>
      <c r="II16" s="9">
        <v>1.583</v>
      </c>
      <c r="IJ16" s="9">
        <v>0</v>
      </c>
      <c r="IK16" s="9">
        <v>1.583</v>
      </c>
      <c r="IL16" s="9">
        <v>2.1509999999999998</v>
      </c>
      <c r="IM16" s="9">
        <v>1.3089999999999999</v>
      </c>
      <c r="IN16" s="9">
        <v>0.84199999999999997</v>
      </c>
      <c r="IO16" s="9">
        <v>0.187</v>
      </c>
      <c r="IP16" s="9">
        <v>0.187</v>
      </c>
      <c r="IQ16" s="9">
        <v>0</v>
      </c>
    </row>
    <row r="17" spans="1:251">
      <c r="A17" s="10">
        <v>44228</v>
      </c>
      <c r="B17" s="9">
        <v>7.9109999999999996</v>
      </c>
      <c r="C17" s="9">
        <v>2.1970000000000001</v>
      </c>
      <c r="D17" s="9">
        <v>1.7869999999999999</v>
      </c>
      <c r="E17" s="9">
        <v>0.41</v>
      </c>
      <c r="F17" s="9">
        <v>4.8769999999999998</v>
      </c>
      <c r="G17" s="9">
        <v>3.54</v>
      </c>
      <c r="H17" s="9">
        <v>1.337</v>
      </c>
      <c r="I17" s="9">
        <v>4.9480000000000004</v>
      </c>
      <c r="J17" s="9">
        <v>2.08</v>
      </c>
      <c r="K17" s="9">
        <v>2.8679999999999999</v>
      </c>
      <c r="L17" s="9">
        <v>3.2240000000000002</v>
      </c>
      <c r="M17" s="9">
        <v>1.2070000000000001</v>
      </c>
      <c r="N17" s="9">
        <v>2.0179999999999998</v>
      </c>
      <c r="O17" s="9">
        <v>34.850999999999999</v>
      </c>
      <c r="P17" s="9">
        <v>19.882000000000001</v>
      </c>
      <c r="Q17" s="9">
        <v>14.968999999999999</v>
      </c>
      <c r="R17" s="9">
        <v>7.9349999999999996</v>
      </c>
      <c r="S17" s="9">
        <v>3.9289999999999998</v>
      </c>
      <c r="T17" s="9">
        <v>4.0069999999999997</v>
      </c>
      <c r="U17" s="9">
        <v>2.77</v>
      </c>
      <c r="V17" s="9">
        <v>2.77</v>
      </c>
      <c r="W17" s="9">
        <v>0</v>
      </c>
      <c r="X17" s="9">
        <v>2.165</v>
      </c>
      <c r="Y17" s="9">
        <v>0.57199999999999995</v>
      </c>
      <c r="Z17" s="9">
        <v>1.593</v>
      </c>
      <c r="AA17" s="9">
        <v>3.0009999999999999</v>
      </c>
      <c r="AB17" s="9">
        <v>0.58699999999999997</v>
      </c>
      <c r="AC17" s="9">
        <v>2.4140000000000001</v>
      </c>
      <c r="AD17" s="9">
        <v>26.914999999999999</v>
      </c>
      <c r="AE17" s="9">
        <v>15.952999999999999</v>
      </c>
      <c r="AF17" s="9">
        <v>10.962</v>
      </c>
      <c r="AG17" s="9">
        <v>7.0430000000000001</v>
      </c>
      <c r="AH17" s="9">
        <v>3.4689999999999999</v>
      </c>
      <c r="AI17" s="9">
        <v>3.5739999999999998</v>
      </c>
      <c r="AJ17" s="9">
        <v>4.9050000000000002</v>
      </c>
      <c r="AK17" s="9">
        <v>3.85</v>
      </c>
      <c r="AL17" s="9">
        <v>1.056</v>
      </c>
      <c r="AM17" s="9">
        <v>5.9770000000000003</v>
      </c>
      <c r="AN17" s="9">
        <v>3.4580000000000002</v>
      </c>
      <c r="AO17" s="9">
        <v>2.5190000000000001</v>
      </c>
      <c r="AP17" s="9">
        <v>5.4359999999999999</v>
      </c>
      <c r="AQ17" s="9">
        <v>3.6619999999999999</v>
      </c>
      <c r="AR17" s="9">
        <v>1.774</v>
      </c>
      <c r="AS17" s="9">
        <v>3.5539999999999998</v>
      </c>
      <c r="AT17" s="9">
        <v>1.514</v>
      </c>
      <c r="AU17" s="9">
        <v>2.0390000000000001</v>
      </c>
      <c r="AV17" s="9">
        <v>171.49799999999999</v>
      </c>
      <c r="AW17" s="9">
        <v>85.655000000000001</v>
      </c>
      <c r="AX17" s="9">
        <v>85.843000000000004</v>
      </c>
      <c r="AY17" s="9">
        <v>39.521999999999998</v>
      </c>
      <c r="AZ17" s="9">
        <v>18.957999999999998</v>
      </c>
      <c r="BA17" s="9">
        <v>20.564</v>
      </c>
      <c r="BB17" s="9">
        <v>13.146000000000001</v>
      </c>
      <c r="BC17" s="9">
        <v>6.53</v>
      </c>
      <c r="BD17" s="9">
        <v>6.617</v>
      </c>
      <c r="BE17" s="9">
        <v>10.727</v>
      </c>
      <c r="BF17" s="9">
        <v>4.6440000000000001</v>
      </c>
      <c r="BG17" s="9">
        <v>6.0830000000000002</v>
      </c>
      <c r="BH17" s="9">
        <v>15.648999999999999</v>
      </c>
      <c r="BI17" s="9">
        <v>7.7839999999999998</v>
      </c>
      <c r="BJ17" s="9">
        <v>7.8650000000000002</v>
      </c>
      <c r="BK17" s="9">
        <v>131.976</v>
      </c>
      <c r="BL17" s="9">
        <v>66.697000000000003</v>
      </c>
      <c r="BM17" s="9">
        <v>65.278999999999996</v>
      </c>
      <c r="BN17" s="9">
        <v>42.25</v>
      </c>
      <c r="BO17" s="9">
        <v>21.788</v>
      </c>
      <c r="BP17" s="9">
        <v>20.462</v>
      </c>
      <c r="BQ17" s="9">
        <v>23.44</v>
      </c>
      <c r="BR17" s="9">
        <v>12.57</v>
      </c>
      <c r="BS17" s="9">
        <v>10.869</v>
      </c>
      <c r="BT17" s="9">
        <v>26.01</v>
      </c>
      <c r="BU17" s="9">
        <v>12.776</v>
      </c>
      <c r="BV17" s="9">
        <v>13.234</v>
      </c>
      <c r="BW17" s="9">
        <v>24.661999999999999</v>
      </c>
      <c r="BX17" s="9">
        <v>9.5269999999999992</v>
      </c>
      <c r="BY17" s="9">
        <v>15.135</v>
      </c>
      <c r="BZ17" s="9">
        <v>15.614000000000001</v>
      </c>
      <c r="CA17" s="9">
        <v>10.036</v>
      </c>
      <c r="CB17" s="9">
        <v>5.5789999999999997</v>
      </c>
      <c r="CC17" s="9">
        <v>34.563000000000002</v>
      </c>
      <c r="CD17" s="9">
        <v>19.404</v>
      </c>
      <c r="CE17" s="9">
        <v>15.16</v>
      </c>
      <c r="CF17" s="9">
        <v>9.41</v>
      </c>
      <c r="CG17" s="9">
        <v>3.4689999999999999</v>
      </c>
      <c r="CH17" s="9">
        <v>5.9420000000000002</v>
      </c>
      <c r="CI17" s="9">
        <v>3.9740000000000002</v>
      </c>
      <c r="CJ17" s="9">
        <v>1.5349999999999999</v>
      </c>
      <c r="CK17" s="9">
        <v>2.4390000000000001</v>
      </c>
      <c r="CL17" s="9">
        <v>3.415</v>
      </c>
      <c r="CM17" s="9">
        <v>0.83799999999999997</v>
      </c>
      <c r="CN17" s="9">
        <v>2.5760000000000001</v>
      </c>
      <c r="CO17" s="9">
        <v>2.0219999999999998</v>
      </c>
      <c r="CP17" s="9">
        <v>1.095</v>
      </c>
      <c r="CQ17" s="9">
        <v>0.92600000000000005</v>
      </c>
      <c r="CR17" s="9">
        <v>25.152999999999999</v>
      </c>
      <c r="CS17" s="9">
        <v>15.935</v>
      </c>
      <c r="CT17" s="9">
        <v>9.218</v>
      </c>
      <c r="CU17" s="9">
        <v>8.8339999999999996</v>
      </c>
      <c r="CV17" s="9">
        <v>3.8969999999999998</v>
      </c>
      <c r="CW17" s="9">
        <v>4.9379999999999997</v>
      </c>
      <c r="CX17" s="9">
        <v>9.1920000000000002</v>
      </c>
      <c r="CY17" s="9">
        <v>7.431</v>
      </c>
      <c r="CZ17" s="9">
        <v>1.7609999999999999</v>
      </c>
      <c r="DA17" s="9">
        <v>4.1619999999999999</v>
      </c>
      <c r="DB17" s="9">
        <v>3.1240000000000001</v>
      </c>
      <c r="DC17" s="9">
        <v>1.038</v>
      </c>
      <c r="DD17" s="9">
        <v>2.4620000000000002</v>
      </c>
      <c r="DE17" s="9">
        <v>0.98</v>
      </c>
      <c r="DF17" s="9">
        <v>1.4810000000000001</v>
      </c>
      <c r="DG17" s="9">
        <v>0.502</v>
      </c>
      <c r="DH17" s="9">
        <v>0.502</v>
      </c>
      <c r="DI17" s="9">
        <v>0</v>
      </c>
      <c r="DJ17" s="9">
        <v>0.66100000000000003</v>
      </c>
      <c r="DK17" s="9">
        <v>0.61299999999999999</v>
      </c>
      <c r="DL17" s="9">
        <v>4.8000000000000001E-2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0.66100000000000003</v>
      </c>
      <c r="DZ17" s="9">
        <v>0.61299999999999999</v>
      </c>
      <c r="EA17" s="9">
        <v>4.8000000000000001E-2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0.66100000000000003</v>
      </c>
      <c r="EI17" s="9">
        <v>0.61299999999999999</v>
      </c>
      <c r="EJ17" s="9">
        <v>4.8000000000000001E-2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83.57</v>
      </c>
      <c r="ER17" s="9">
        <v>43.835000000000001</v>
      </c>
      <c r="ES17" s="9">
        <v>39.734999999999999</v>
      </c>
      <c r="ET17" s="9">
        <v>23.404</v>
      </c>
      <c r="EU17" s="9">
        <v>13.784000000000001</v>
      </c>
      <c r="EV17" s="9">
        <v>9.6199999999999992</v>
      </c>
      <c r="EW17" s="9">
        <v>7.1879999999999997</v>
      </c>
      <c r="EX17" s="9">
        <v>4.1760000000000002</v>
      </c>
      <c r="EY17" s="9">
        <v>3.012</v>
      </c>
      <c r="EZ17" s="9">
        <v>5.875</v>
      </c>
      <c r="FA17" s="9">
        <v>3.004</v>
      </c>
      <c r="FB17" s="9">
        <v>2.87</v>
      </c>
      <c r="FC17" s="9">
        <v>10.340999999999999</v>
      </c>
      <c r="FD17" s="9">
        <v>6.6040000000000001</v>
      </c>
      <c r="FE17" s="9">
        <v>3.7370000000000001</v>
      </c>
      <c r="FF17" s="9">
        <v>60.165999999999997</v>
      </c>
      <c r="FG17" s="9">
        <v>30.050999999999998</v>
      </c>
      <c r="FH17" s="9">
        <v>30.116</v>
      </c>
      <c r="FI17" s="9">
        <v>24.86</v>
      </c>
      <c r="FJ17" s="9">
        <v>14.843999999999999</v>
      </c>
      <c r="FK17" s="9">
        <v>10.016</v>
      </c>
      <c r="FL17" s="9">
        <v>10.654</v>
      </c>
      <c r="FM17" s="9">
        <v>3.8879999999999999</v>
      </c>
      <c r="FN17" s="9">
        <v>6.766</v>
      </c>
      <c r="FO17" s="9">
        <v>13.695</v>
      </c>
      <c r="FP17" s="9">
        <v>4.7430000000000003</v>
      </c>
      <c r="FQ17" s="9">
        <v>8.952</v>
      </c>
      <c r="FR17" s="9">
        <v>8.5660000000000007</v>
      </c>
      <c r="FS17" s="9">
        <v>4.9059999999999997</v>
      </c>
      <c r="FT17" s="9">
        <v>3.6589999999999998</v>
      </c>
      <c r="FU17" s="9">
        <v>2.3919999999999999</v>
      </c>
      <c r="FV17" s="9">
        <v>1.669</v>
      </c>
      <c r="FW17" s="9">
        <v>0.72299999999999998</v>
      </c>
      <c r="FX17" s="9">
        <v>25.01</v>
      </c>
      <c r="FY17" s="9">
        <v>13.895</v>
      </c>
      <c r="FZ17" s="9">
        <v>11.115</v>
      </c>
      <c r="GA17" s="9">
        <v>0.27800000000000002</v>
      </c>
      <c r="GB17" s="9">
        <v>8.4000000000000005E-2</v>
      </c>
      <c r="GC17" s="9">
        <v>0.19400000000000001</v>
      </c>
      <c r="GD17" s="9">
        <v>0.19400000000000001</v>
      </c>
      <c r="GE17" s="9">
        <v>0</v>
      </c>
      <c r="GF17" s="9">
        <v>0.19400000000000001</v>
      </c>
      <c r="GG17" s="9">
        <v>0</v>
      </c>
      <c r="GH17" s="9">
        <v>0</v>
      </c>
      <c r="GI17" s="9">
        <v>0</v>
      </c>
      <c r="GJ17" s="9">
        <v>8.4000000000000005E-2</v>
      </c>
      <c r="GK17" s="9">
        <v>8.4000000000000005E-2</v>
      </c>
      <c r="GL17" s="9">
        <v>0</v>
      </c>
      <c r="GM17" s="9">
        <v>24.731999999999999</v>
      </c>
      <c r="GN17" s="9">
        <v>13.811</v>
      </c>
      <c r="GO17" s="9">
        <v>10.920999999999999</v>
      </c>
      <c r="GP17" s="9">
        <v>0.60799999999999998</v>
      </c>
      <c r="GQ17" s="9">
        <v>0</v>
      </c>
      <c r="GR17" s="9">
        <v>0.60799999999999998</v>
      </c>
      <c r="GS17" s="9">
        <v>2.407</v>
      </c>
      <c r="GT17" s="9">
        <v>1.151</v>
      </c>
      <c r="GU17" s="9">
        <v>1.256</v>
      </c>
      <c r="GV17" s="9">
        <v>4.0609999999999999</v>
      </c>
      <c r="GW17" s="9">
        <v>2.5950000000000002</v>
      </c>
      <c r="GX17" s="9">
        <v>1.466</v>
      </c>
      <c r="GY17" s="9">
        <v>7.1980000000000004</v>
      </c>
      <c r="GZ17" s="9">
        <v>2.9550000000000001</v>
      </c>
      <c r="HA17" s="9">
        <v>4.2430000000000003</v>
      </c>
      <c r="HB17" s="9">
        <v>10.458</v>
      </c>
      <c r="HC17" s="9">
        <v>7.11</v>
      </c>
      <c r="HD17" s="9">
        <v>3.347</v>
      </c>
      <c r="HE17" s="9">
        <v>23.45</v>
      </c>
      <c r="HF17" s="9">
        <v>4.6900000000000004</v>
      </c>
      <c r="HG17" s="9">
        <v>18.760999999999999</v>
      </c>
      <c r="HH17" s="9">
        <v>5.875</v>
      </c>
      <c r="HI17" s="9">
        <v>1.325</v>
      </c>
      <c r="HJ17" s="9">
        <v>4.5510000000000002</v>
      </c>
      <c r="HK17" s="9">
        <v>1.4950000000000001</v>
      </c>
      <c r="HL17" s="9">
        <v>0.52300000000000002</v>
      </c>
      <c r="HM17" s="9">
        <v>0.97199999999999998</v>
      </c>
      <c r="HN17" s="9">
        <v>1.4379999999999999</v>
      </c>
      <c r="HO17" s="9">
        <v>0.80200000000000005</v>
      </c>
      <c r="HP17" s="9">
        <v>0.63600000000000001</v>
      </c>
      <c r="HQ17" s="9">
        <v>2.9430000000000001</v>
      </c>
      <c r="HR17" s="9">
        <v>0</v>
      </c>
      <c r="HS17" s="9">
        <v>2.9430000000000001</v>
      </c>
      <c r="HT17" s="9">
        <v>17.574999999999999</v>
      </c>
      <c r="HU17" s="9">
        <v>3.3650000000000002</v>
      </c>
      <c r="HV17" s="9">
        <v>14.21</v>
      </c>
      <c r="HW17" s="9">
        <v>5.4119999999999999</v>
      </c>
      <c r="HX17" s="9">
        <v>0.63400000000000001</v>
      </c>
      <c r="HY17" s="9">
        <v>4.7779999999999996</v>
      </c>
      <c r="HZ17" s="9">
        <v>1.1859999999999999</v>
      </c>
      <c r="IA17" s="9">
        <v>0.1</v>
      </c>
      <c r="IB17" s="9">
        <v>1.0860000000000001</v>
      </c>
      <c r="IC17" s="9">
        <v>2.73</v>
      </c>
      <c r="ID17" s="9">
        <v>1.554</v>
      </c>
      <c r="IE17" s="9">
        <v>1.177</v>
      </c>
      <c r="IF17" s="9">
        <v>6.3460000000000001</v>
      </c>
      <c r="IG17" s="9">
        <v>0.68500000000000005</v>
      </c>
      <c r="IH17" s="9">
        <v>5.6609999999999996</v>
      </c>
      <c r="II17" s="9">
        <v>1.9</v>
      </c>
      <c r="IJ17" s="9">
        <v>0.39200000000000002</v>
      </c>
      <c r="IK17" s="9">
        <v>1.508</v>
      </c>
      <c r="IL17" s="9">
        <v>4.2439999999999998</v>
      </c>
      <c r="IM17" s="9">
        <v>3.218</v>
      </c>
      <c r="IN17" s="9">
        <v>1.0249999999999999</v>
      </c>
      <c r="IO17" s="9">
        <v>0.55400000000000005</v>
      </c>
      <c r="IP17" s="9">
        <v>0.29599999999999999</v>
      </c>
      <c r="IQ17" s="9">
        <v>0.25900000000000001</v>
      </c>
    </row>
    <row r="18" spans="1:251">
      <c r="A18" s="10">
        <v>44593</v>
      </c>
      <c r="B18" s="9">
        <v>3.7890000000000001</v>
      </c>
      <c r="C18" s="9">
        <v>1.8420000000000001</v>
      </c>
      <c r="D18" s="9">
        <v>0.65800000000000003</v>
      </c>
      <c r="E18" s="9">
        <v>1.1839999999999999</v>
      </c>
      <c r="F18" s="9">
        <v>0.61899999999999999</v>
      </c>
      <c r="G18" s="9">
        <v>0</v>
      </c>
      <c r="H18" s="9">
        <v>0.61899999999999999</v>
      </c>
      <c r="I18" s="9">
        <v>2.8359999999999999</v>
      </c>
      <c r="J18" s="9">
        <v>1.256</v>
      </c>
      <c r="K18" s="9">
        <v>1.58</v>
      </c>
      <c r="L18" s="9">
        <v>1.9059999999999999</v>
      </c>
      <c r="M18" s="9">
        <v>0.43099999999999999</v>
      </c>
      <c r="N18" s="9">
        <v>1.4750000000000001</v>
      </c>
      <c r="O18" s="9">
        <v>37.796999999999997</v>
      </c>
      <c r="P18" s="9">
        <v>19.768000000000001</v>
      </c>
      <c r="Q18" s="9">
        <v>18.027999999999999</v>
      </c>
      <c r="R18" s="9">
        <v>11.72</v>
      </c>
      <c r="S18" s="9">
        <v>7.3220000000000001</v>
      </c>
      <c r="T18" s="9">
        <v>4.3979999999999997</v>
      </c>
      <c r="U18" s="9">
        <v>6.25</v>
      </c>
      <c r="V18" s="9">
        <v>3.4950000000000001</v>
      </c>
      <c r="W18" s="9">
        <v>2.7549999999999999</v>
      </c>
      <c r="X18" s="9">
        <v>2.6469999999999998</v>
      </c>
      <c r="Y18" s="9">
        <v>2.2429999999999999</v>
      </c>
      <c r="Z18" s="9">
        <v>0.40300000000000002</v>
      </c>
      <c r="AA18" s="9">
        <v>2.823</v>
      </c>
      <c r="AB18" s="9">
        <v>1.5840000000000001</v>
      </c>
      <c r="AC18" s="9">
        <v>1.2390000000000001</v>
      </c>
      <c r="AD18" s="9">
        <v>26.077000000000002</v>
      </c>
      <c r="AE18" s="9">
        <v>12.446</v>
      </c>
      <c r="AF18" s="9">
        <v>13.631</v>
      </c>
      <c r="AG18" s="9">
        <v>6.3929999999999998</v>
      </c>
      <c r="AH18" s="9">
        <v>3.6259999999999999</v>
      </c>
      <c r="AI18" s="9">
        <v>2.7669999999999999</v>
      </c>
      <c r="AJ18" s="9">
        <v>5.1660000000000004</v>
      </c>
      <c r="AK18" s="9">
        <v>2.1019999999999999</v>
      </c>
      <c r="AL18" s="9">
        <v>3.0640000000000001</v>
      </c>
      <c r="AM18" s="9">
        <v>4.3579999999999997</v>
      </c>
      <c r="AN18" s="9">
        <v>2.1840000000000002</v>
      </c>
      <c r="AO18" s="9">
        <v>2.1739999999999999</v>
      </c>
      <c r="AP18" s="9">
        <v>6.7539999999999996</v>
      </c>
      <c r="AQ18" s="9">
        <v>2.734</v>
      </c>
      <c r="AR18" s="9">
        <v>4.0199999999999996</v>
      </c>
      <c r="AS18" s="9">
        <v>3.4060000000000001</v>
      </c>
      <c r="AT18" s="9">
        <v>1.8</v>
      </c>
      <c r="AU18" s="9">
        <v>1.6060000000000001</v>
      </c>
      <c r="AV18" s="9">
        <v>276.18799999999999</v>
      </c>
      <c r="AW18" s="9">
        <v>130.66399999999999</v>
      </c>
      <c r="AX18" s="9">
        <v>145.52500000000001</v>
      </c>
      <c r="AY18" s="9">
        <v>60.646000000000001</v>
      </c>
      <c r="AZ18" s="9">
        <v>30.102</v>
      </c>
      <c r="BA18" s="9">
        <v>30.542999999999999</v>
      </c>
      <c r="BB18" s="9">
        <v>16.439</v>
      </c>
      <c r="BC18" s="9">
        <v>9.3339999999999996</v>
      </c>
      <c r="BD18" s="9">
        <v>7.1050000000000004</v>
      </c>
      <c r="BE18" s="9">
        <v>16.579000000000001</v>
      </c>
      <c r="BF18" s="9">
        <v>7.7690000000000001</v>
      </c>
      <c r="BG18" s="9">
        <v>8.81</v>
      </c>
      <c r="BH18" s="9">
        <v>27.628</v>
      </c>
      <c r="BI18" s="9">
        <v>12.999000000000001</v>
      </c>
      <c r="BJ18" s="9">
        <v>14.629</v>
      </c>
      <c r="BK18" s="9">
        <v>215.542</v>
      </c>
      <c r="BL18" s="9">
        <v>100.56100000000001</v>
      </c>
      <c r="BM18" s="9">
        <v>114.98099999999999</v>
      </c>
      <c r="BN18" s="9">
        <v>67.545000000000002</v>
      </c>
      <c r="BO18" s="9">
        <v>30.861000000000001</v>
      </c>
      <c r="BP18" s="9">
        <v>36.683999999999997</v>
      </c>
      <c r="BQ18" s="9">
        <v>43.8</v>
      </c>
      <c r="BR18" s="9">
        <v>22.884</v>
      </c>
      <c r="BS18" s="9">
        <v>20.916</v>
      </c>
      <c r="BT18" s="9">
        <v>40.125</v>
      </c>
      <c r="BU18" s="9">
        <v>16.449000000000002</v>
      </c>
      <c r="BV18" s="9">
        <v>23.675999999999998</v>
      </c>
      <c r="BW18" s="9">
        <v>36.287999999999997</v>
      </c>
      <c r="BX18" s="9">
        <v>16.125</v>
      </c>
      <c r="BY18" s="9">
        <v>20.163</v>
      </c>
      <c r="BZ18" s="9">
        <v>27.783999999999999</v>
      </c>
      <c r="CA18" s="9">
        <v>14.242000000000001</v>
      </c>
      <c r="CB18" s="9">
        <v>13.542</v>
      </c>
      <c r="CC18" s="9">
        <v>59.68</v>
      </c>
      <c r="CD18" s="9">
        <v>21.423999999999999</v>
      </c>
      <c r="CE18" s="9">
        <v>38.255000000000003</v>
      </c>
      <c r="CF18" s="9">
        <v>16.97</v>
      </c>
      <c r="CG18" s="9">
        <v>5.2380000000000004</v>
      </c>
      <c r="CH18" s="9">
        <v>11.731999999999999</v>
      </c>
      <c r="CI18" s="9">
        <v>5.7519999999999998</v>
      </c>
      <c r="CJ18" s="9">
        <v>2.23</v>
      </c>
      <c r="CK18" s="9">
        <v>3.5209999999999999</v>
      </c>
      <c r="CL18" s="9">
        <v>5.4470000000000001</v>
      </c>
      <c r="CM18" s="9">
        <v>2.3490000000000002</v>
      </c>
      <c r="CN18" s="9">
        <v>3.0979999999999999</v>
      </c>
      <c r="CO18" s="9">
        <v>5.7709999999999999</v>
      </c>
      <c r="CP18" s="9">
        <v>0.65800000000000003</v>
      </c>
      <c r="CQ18" s="9">
        <v>5.1120000000000001</v>
      </c>
      <c r="CR18" s="9">
        <v>42.71</v>
      </c>
      <c r="CS18" s="9">
        <v>16.187000000000001</v>
      </c>
      <c r="CT18" s="9">
        <v>26.523</v>
      </c>
      <c r="CU18" s="9">
        <v>19.666</v>
      </c>
      <c r="CV18" s="9">
        <v>7.6950000000000003</v>
      </c>
      <c r="CW18" s="9">
        <v>11.971</v>
      </c>
      <c r="CX18" s="9">
        <v>7.4960000000000004</v>
      </c>
      <c r="CY18" s="9">
        <v>3.677</v>
      </c>
      <c r="CZ18" s="9">
        <v>3.819</v>
      </c>
      <c r="DA18" s="9">
        <v>6.91</v>
      </c>
      <c r="DB18" s="9">
        <v>2.3969999999999998</v>
      </c>
      <c r="DC18" s="9">
        <v>4.5129999999999999</v>
      </c>
      <c r="DD18" s="9">
        <v>7.4</v>
      </c>
      <c r="DE18" s="9">
        <v>2.165</v>
      </c>
      <c r="DF18" s="9">
        <v>5.2350000000000003</v>
      </c>
      <c r="DG18" s="9">
        <v>1.238</v>
      </c>
      <c r="DH18" s="9">
        <v>0.253</v>
      </c>
      <c r="DI18" s="9">
        <v>0.98499999999999999</v>
      </c>
      <c r="DJ18" s="9">
        <v>3.8029999999999999</v>
      </c>
      <c r="DK18" s="9">
        <v>1.286</v>
      </c>
      <c r="DL18" s="9">
        <v>2.516</v>
      </c>
      <c r="DM18" s="9">
        <v>1.1519999999999999</v>
      </c>
      <c r="DN18" s="9">
        <v>0.68600000000000005</v>
      </c>
      <c r="DO18" s="9">
        <v>0.46700000000000003</v>
      </c>
      <c r="DP18" s="9">
        <v>0</v>
      </c>
      <c r="DQ18" s="9">
        <v>0</v>
      </c>
      <c r="DR18" s="9">
        <v>0</v>
      </c>
      <c r="DS18" s="9">
        <v>0.46700000000000003</v>
      </c>
      <c r="DT18" s="9">
        <v>0</v>
      </c>
      <c r="DU18" s="9">
        <v>0.46700000000000003</v>
      </c>
      <c r="DV18" s="9">
        <v>0.68600000000000005</v>
      </c>
      <c r="DW18" s="9">
        <v>0.68600000000000005</v>
      </c>
      <c r="DX18" s="9">
        <v>0</v>
      </c>
      <c r="DY18" s="9">
        <v>2.65</v>
      </c>
      <c r="DZ18" s="9">
        <v>0.6</v>
      </c>
      <c r="EA18" s="9">
        <v>2.0499999999999998</v>
      </c>
      <c r="EB18" s="9">
        <v>0</v>
      </c>
      <c r="EC18" s="9">
        <v>0</v>
      </c>
      <c r="ED18" s="9">
        <v>0</v>
      </c>
      <c r="EE18" s="9">
        <v>0.71299999999999997</v>
      </c>
      <c r="EF18" s="9">
        <v>0</v>
      </c>
      <c r="EG18" s="9">
        <v>0.71299999999999997</v>
      </c>
      <c r="EH18" s="9">
        <v>0.60599999999999998</v>
      </c>
      <c r="EI18" s="9">
        <v>0</v>
      </c>
      <c r="EJ18" s="9">
        <v>0.60599999999999998</v>
      </c>
      <c r="EK18" s="9">
        <v>1.222</v>
      </c>
      <c r="EL18" s="9">
        <v>0.6</v>
      </c>
      <c r="EM18" s="9">
        <v>0.622</v>
      </c>
      <c r="EN18" s="9">
        <v>0.109</v>
      </c>
      <c r="EO18" s="9">
        <v>0</v>
      </c>
      <c r="EP18" s="9">
        <v>0.109</v>
      </c>
      <c r="EQ18" s="9">
        <v>134.89099999999999</v>
      </c>
      <c r="ER18" s="9">
        <v>73.512</v>
      </c>
      <c r="ES18" s="9">
        <v>61.378</v>
      </c>
      <c r="ET18" s="9">
        <v>33.206000000000003</v>
      </c>
      <c r="EU18" s="9">
        <v>19.335000000000001</v>
      </c>
      <c r="EV18" s="9">
        <v>13.871</v>
      </c>
      <c r="EW18" s="9">
        <v>7.2089999999999996</v>
      </c>
      <c r="EX18" s="9">
        <v>4.4749999999999996</v>
      </c>
      <c r="EY18" s="9">
        <v>2.734</v>
      </c>
      <c r="EZ18" s="9">
        <v>7.1420000000000003</v>
      </c>
      <c r="FA18" s="9">
        <v>4.4020000000000001</v>
      </c>
      <c r="FB18" s="9">
        <v>2.7410000000000001</v>
      </c>
      <c r="FC18" s="9">
        <v>18.855</v>
      </c>
      <c r="FD18" s="9">
        <v>10.458</v>
      </c>
      <c r="FE18" s="9">
        <v>8.3970000000000002</v>
      </c>
      <c r="FF18" s="9">
        <v>101.685</v>
      </c>
      <c r="FG18" s="9">
        <v>54.177</v>
      </c>
      <c r="FH18" s="9">
        <v>47.506999999999998</v>
      </c>
      <c r="FI18" s="9">
        <v>35.366</v>
      </c>
      <c r="FJ18" s="9">
        <v>19.347999999999999</v>
      </c>
      <c r="FK18" s="9">
        <v>16.018000000000001</v>
      </c>
      <c r="FL18" s="9">
        <v>28.169</v>
      </c>
      <c r="FM18" s="9">
        <v>16.376000000000001</v>
      </c>
      <c r="FN18" s="9">
        <v>11.792999999999999</v>
      </c>
      <c r="FO18" s="9">
        <v>21.033000000000001</v>
      </c>
      <c r="FP18" s="9">
        <v>9.0220000000000002</v>
      </c>
      <c r="FQ18" s="9">
        <v>12.012</v>
      </c>
      <c r="FR18" s="9">
        <v>11.997999999999999</v>
      </c>
      <c r="FS18" s="9">
        <v>6.6509999999999998</v>
      </c>
      <c r="FT18" s="9">
        <v>5.3470000000000004</v>
      </c>
      <c r="FU18" s="9">
        <v>5.1180000000000003</v>
      </c>
      <c r="FV18" s="9">
        <v>2.7810000000000001</v>
      </c>
      <c r="FW18" s="9">
        <v>2.3370000000000002</v>
      </c>
      <c r="FX18" s="9">
        <v>38.598999999999997</v>
      </c>
      <c r="FY18" s="9">
        <v>18.265999999999998</v>
      </c>
      <c r="FZ18" s="9">
        <v>20.332999999999998</v>
      </c>
      <c r="GA18" s="9">
        <v>1.6120000000000001</v>
      </c>
      <c r="GB18" s="9">
        <v>0.90500000000000003</v>
      </c>
      <c r="GC18" s="9">
        <v>0.70699999999999996</v>
      </c>
      <c r="GD18" s="9">
        <v>1.069</v>
      </c>
      <c r="GE18" s="9">
        <v>0.36099999999999999</v>
      </c>
      <c r="GF18" s="9">
        <v>0.70699999999999996</v>
      </c>
      <c r="GG18" s="9">
        <v>0</v>
      </c>
      <c r="GH18" s="9">
        <v>0</v>
      </c>
      <c r="GI18" s="9">
        <v>0</v>
      </c>
      <c r="GJ18" s="9">
        <v>0.54400000000000004</v>
      </c>
      <c r="GK18" s="9">
        <v>0.54400000000000004</v>
      </c>
      <c r="GL18" s="9">
        <v>0</v>
      </c>
      <c r="GM18" s="9">
        <v>36.987000000000002</v>
      </c>
      <c r="GN18" s="9">
        <v>17.361000000000001</v>
      </c>
      <c r="GO18" s="9">
        <v>19.626000000000001</v>
      </c>
      <c r="GP18" s="9">
        <v>2.4900000000000002</v>
      </c>
      <c r="GQ18" s="9">
        <v>1.0549999999999999</v>
      </c>
      <c r="GR18" s="9">
        <v>1.4339999999999999</v>
      </c>
      <c r="GS18" s="9">
        <v>2.4220000000000002</v>
      </c>
      <c r="GT18" s="9">
        <v>1.655</v>
      </c>
      <c r="GU18" s="9">
        <v>0.76700000000000002</v>
      </c>
      <c r="GV18" s="9">
        <v>5.6369999999999996</v>
      </c>
      <c r="GW18" s="9">
        <v>2.3969999999999998</v>
      </c>
      <c r="GX18" s="9">
        <v>3.2389999999999999</v>
      </c>
      <c r="GY18" s="9">
        <v>9.2249999999999996</v>
      </c>
      <c r="GZ18" s="9">
        <v>3.3759999999999999</v>
      </c>
      <c r="HA18" s="9">
        <v>5.8490000000000002</v>
      </c>
      <c r="HB18" s="9">
        <v>17.213000000000001</v>
      </c>
      <c r="HC18" s="9">
        <v>8.8770000000000007</v>
      </c>
      <c r="HD18" s="9">
        <v>8.3360000000000003</v>
      </c>
      <c r="HE18" s="9">
        <v>31.576000000000001</v>
      </c>
      <c r="HF18" s="9">
        <v>10.531000000000001</v>
      </c>
      <c r="HG18" s="9">
        <v>21.045000000000002</v>
      </c>
      <c r="HH18" s="9">
        <v>5.8780000000000001</v>
      </c>
      <c r="HI18" s="9">
        <v>2.92</v>
      </c>
      <c r="HJ18" s="9">
        <v>2.9580000000000002</v>
      </c>
      <c r="HK18" s="9">
        <v>2.41</v>
      </c>
      <c r="HL18" s="9">
        <v>2.2669999999999999</v>
      </c>
      <c r="HM18" s="9">
        <v>0.14299999999999999</v>
      </c>
      <c r="HN18" s="9">
        <v>2.5049999999999999</v>
      </c>
      <c r="HO18" s="9">
        <v>0</v>
      </c>
      <c r="HP18" s="9">
        <v>2.5049999999999999</v>
      </c>
      <c r="HQ18" s="9">
        <v>0.96399999999999997</v>
      </c>
      <c r="HR18" s="9">
        <v>0.65300000000000002</v>
      </c>
      <c r="HS18" s="9">
        <v>0.311</v>
      </c>
      <c r="HT18" s="9">
        <v>25.696999999999999</v>
      </c>
      <c r="HU18" s="9">
        <v>7.61</v>
      </c>
      <c r="HV18" s="9">
        <v>18.087</v>
      </c>
      <c r="HW18" s="9">
        <v>7.9980000000000002</v>
      </c>
      <c r="HX18" s="9">
        <v>1.1399999999999999</v>
      </c>
      <c r="HY18" s="9">
        <v>6.8579999999999997</v>
      </c>
      <c r="HZ18" s="9">
        <v>4.3</v>
      </c>
      <c r="IA18" s="9">
        <v>1.175</v>
      </c>
      <c r="IB18" s="9">
        <v>3.125</v>
      </c>
      <c r="IC18" s="9">
        <v>5.8529999999999998</v>
      </c>
      <c r="ID18" s="9">
        <v>2.633</v>
      </c>
      <c r="IE18" s="9">
        <v>3.22</v>
      </c>
      <c r="IF18" s="9">
        <v>5.1760000000000002</v>
      </c>
      <c r="IG18" s="9">
        <v>2.0659999999999998</v>
      </c>
      <c r="IH18" s="9">
        <v>3.11</v>
      </c>
      <c r="II18" s="9">
        <v>2.371</v>
      </c>
      <c r="IJ18" s="9">
        <v>0.59599999999999997</v>
      </c>
      <c r="IK18" s="9">
        <v>1.7749999999999999</v>
      </c>
      <c r="IL18" s="9">
        <v>7.64</v>
      </c>
      <c r="IM18" s="9">
        <v>5.6440000000000001</v>
      </c>
      <c r="IN18" s="9">
        <v>1.996</v>
      </c>
      <c r="IO18" s="9">
        <v>1.827</v>
      </c>
      <c r="IP18" s="9">
        <v>1.018</v>
      </c>
      <c r="IQ18" s="9">
        <v>0.80900000000000005</v>
      </c>
    </row>
    <row r="19" spans="1:251">
      <c r="A19" s="10">
        <v>44958</v>
      </c>
      <c r="B19" s="9">
        <v>5.33</v>
      </c>
      <c r="C19" s="9">
        <v>0.72699999999999998</v>
      </c>
      <c r="D19" s="9">
        <v>0.72699999999999998</v>
      </c>
      <c r="E19" s="9">
        <v>0</v>
      </c>
      <c r="F19" s="9">
        <v>2.4660000000000002</v>
      </c>
      <c r="G19" s="9">
        <v>0.88</v>
      </c>
      <c r="H19" s="9">
        <v>1.5860000000000001</v>
      </c>
      <c r="I19" s="9">
        <v>2.1749999999999998</v>
      </c>
      <c r="J19" s="9">
        <v>1.3879999999999999</v>
      </c>
      <c r="K19" s="9">
        <v>0.78700000000000003</v>
      </c>
      <c r="L19" s="9">
        <v>3.0259999999999998</v>
      </c>
      <c r="M19" s="9">
        <v>1.109</v>
      </c>
      <c r="N19" s="9">
        <v>1.917</v>
      </c>
      <c r="O19" s="9">
        <v>54.350999999999999</v>
      </c>
      <c r="P19" s="9">
        <v>29.585999999999999</v>
      </c>
      <c r="Q19" s="9">
        <v>24.765000000000001</v>
      </c>
      <c r="R19" s="9">
        <v>15.262</v>
      </c>
      <c r="S19" s="9">
        <v>7.2510000000000003</v>
      </c>
      <c r="T19" s="9">
        <v>8.0109999999999992</v>
      </c>
      <c r="U19" s="9">
        <v>6.6029999999999998</v>
      </c>
      <c r="V19" s="9">
        <v>3.0760000000000001</v>
      </c>
      <c r="W19" s="9">
        <v>3.5259999999999998</v>
      </c>
      <c r="X19" s="9">
        <v>3.605</v>
      </c>
      <c r="Y19" s="9">
        <v>1.9570000000000001</v>
      </c>
      <c r="Z19" s="9">
        <v>1.6479999999999999</v>
      </c>
      <c r="AA19" s="9">
        <v>5.0540000000000003</v>
      </c>
      <c r="AB19" s="9">
        <v>2.218</v>
      </c>
      <c r="AC19" s="9">
        <v>2.8359999999999999</v>
      </c>
      <c r="AD19" s="9">
        <v>39.088999999999999</v>
      </c>
      <c r="AE19" s="9">
        <v>22.334</v>
      </c>
      <c r="AF19" s="9">
        <v>16.754000000000001</v>
      </c>
      <c r="AG19" s="9">
        <v>9.9730000000000008</v>
      </c>
      <c r="AH19" s="9">
        <v>8.1669999999999998</v>
      </c>
      <c r="AI19" s="9">
        <v>1.806</v>
      </c>
      <c r="AJ19" s="9">
        <v>9.3940000000000001</v>
      </c>
      <c r="AK19" s="9">
        <v>4.1150000000000002</v>
      </c>
      <c r="AL19" s="9">
        <v>5.2779999999999996</v>
      </c>
      <c r="AM19" s="9">
        <v>7.5369999999999999</v>
      </c>
      <c r="AN19" s="9">
        <v>2.9049999999999998</v>
      </c>
      <c r="AO19" s="9">
        <v>4.6319999999999997</v>
      </c>
      <c r="AP19" s="9">
        <v>8.1590000000000007</v>
      </c>
      <c r="AQ19" s="9">
        <v>3.1219999999999999</v>
      </c>
      <c r="AR19" s="9">
        <v>5.0380000000000003</v>
      </c>
      <c r="AS19" s="9">
        <v>4.0259999999999998</v>
      </c>
      <c r="AT19" s="9">
        <v>4.0259999999999998</v>
      </c>
      <c r="AU19" s="9">
        <v>0</v>
      </c>
      <c r="AV19" s="9">
        <v>298.97300000000001</v>
      </c>
      <c r="AW19" s="9">
        <v>145.70599999999999</v>
      </c>
      <c r="AX19" s="9">
        <v>153.267</v>
      </c>
      <c r="AY19" s="9">
        <v>73.216999999999999</v>
      </c>
      <c r="AZ19" s="9">
        <v>36.831000000000003</v>
      </c>
      <c r="BA19" s="9">
        <v>36.387</v>
      </c>
      <c r="BB19" s="9">
        <v>15.398</v>
      </c>
      <c r="BC19" s="9">
        <v>7.3070000000000004</v>
      </c>
      <c r="BD19" s="9">
        <v>8.09</v>
      </c>
      <c r="BE19" s="9">
        <v>16.440999999999999</v>
      </c>
      <c r="BF19" s="9">
        <v>8.3010000000000002</v>
      </c>
      <c r="BG19" s="9">
        <v>8.14</v>
      </c>
      <c r="BH19" s="9">
        <v>41.378</v>
      </c>
      <c r="BI19" s="9">
        <v>21.222999999999999</v>
      </c>
      <c r="BJ19" s="9">
        <v>20.155999999999999</v>
      </c>
      <c r="BK19" s="9">
        <v>225.756</v>
      </c>
      <c r="BL19" s="9">
        <v>108.875</v>
      </c>
      <c r="BM19" s="9">
        <v>116.881</v>
      </c>
      <c r="BN19" s="9">
        <v>71.078999999999994</v>
      </c>
      <c r="BO19" s="9">
        <v>34.524000000000001</v>
      </c>
      <c r="BP19" s="9">
        <v>36.554000000000002</v>
      </c>
      <c r="BQ19" s="9">
        <v>34.308999999999997</v>
      </c>
      <c r="BR19" s="9">
        <v>18.655999999999999</v>
      </c>
      <c r="BS19" s="9">
        <v>15.653</v>
      </c>
      <c r="BT19" s="9">
        <v>48.124000000000002</v>
      </c>
      <c r="BU19" s="9">
        <v>21.332999999999998</v>
      </c>
      <c r="BV19" s="9">
        <v>26.791</v>
      </c>
      <c r="BW19" s="9">
        <v>46.368000000000002</v>
      </c>
      <c r="BX19" s="9">
        <v>20.786000000000001</v>
      </c>
      <c r="BY19" s="9">
        <v>25.582000000000001</v>
      </c>
      <c r="BZ19" s="9">
        <v>25.876000000000001</v>
      </c>
      <c r="CA19" s="9">
        <v>13.576000000000001</v>
      </c>
      <c r="CB19" s="9">
        <v>12.3</v>
      </c>
      <c r="CC19" s="9">
        <v>51.716000000000001</v>
      </c>
      <c r="CD19" s="9">
        <v>25.105</v>
      </c>
      <c r="CE19" s="9">
        <v>26.61</v>
      </c>
      <c r="CF19" s="9">
        <v>22.376000000000001</v>
      </c>
      <c r="CG19" s="9">
        <v>13.565</v>
      </c>
      <c r="CH19" s="9">
        <v>8.8119999999999994</v>
      </c>
      <c r="CI19" s="9">
        <v>6.9720000000000004</v>
      </c>
      <c r="CJ19" s="9">
        <v>3.306</v>
      </c>
      <c r="CK19" s="9">
        <v>3.665</v>
      </c>
      <c r="CL19" s="9">
        <v>8.93</v>
      </c>
      <c r="CM19" s="9">
        <v>5.5540000000000003</v>
      </c>
      <c r="CN19" s="9">
        <v>3.3759999999999999</v>
      </c>
      <c r="CO19" s="9">
        <v>6.4740000000000002</v>
      </c>
      <c r="CP19" s="9">
        <v>4.7039999999999997</v>
      </c>
      <c r="CQ19" s="9">
        <v>1.77</v>
      </c>
      <c r="CR19" s="9">
        <v>29.34</v>
      </c>
      <c r="CS19" s="9">
        <v>11.541</v>
      </c>
      <c r="CT19" s="9">
        <v>17.798999999999999</v>
      </c>
      <c r="CU19" s="9">
        <v>14.186</v>
      </c>
      <c r="CV19" s="9">
        <v>3.8029999999999999</v>
      </c>
      <c r="CW19" s="9">
        <v>10.382999999999999</v>
      </c>
      <c r="CX19" s="9">
        <v>4.431</v>
      </c>
      <c r="CY19" s="9">
        <v>2.1469999999999998</v>
      </c>
      <c r="CZ19" s="9">
        <v>2.2839999999999998</v>
      </c>
      <c r="DA19" s="9">
        <v>5.1710000000000003</v>
      </c>
      <c r="DB19" s="9">
        <v>3.1440000000000001</v>
      </c>
      <c r="DC19" s="9">
        <v>2.0270000000000001</v>
      </c>
      <c r="DD19" s="9">
        <v>4.9530000000000003</v>
      </c>
      <c r="DE19" s="9">
        <v>1.8480000000000001</v>
      </c>
      <c r="DF19" s="9">
        <v>3.105</v>
      </c>
      <c r="DG19" s="9">
        <v>0.59899999999999998</v>
      </c>
      <c r="DH19" s="9">
        <v>0.59899999999999998</v>
      </c>
      <c r="DI19" s="9">
        <v>0</v>
      </c>
      <c r="DJ19" s="9">
        <v>4.1929999999999996</v>
      </c>
      <c r="DK19" s="9">
        <v>2.9</v>
      </c>
      <c r="DL19" s="9">
        <v>1.2929999999999999</v>
      </c>
      <c r="DM19" s="9">
        <v>0.84599999999999997</v>
      </c>
      <c r="DN19" s="9">
        <v>0.84599999999999997</v>
      </c>
      <c r="DO19" s="9">
        <v>0</v>
      </c>
      <c r="DP19" s="9">
        <v>0.84599999999999997</v>
      </c>
      <c r="DQ19" s="9">
        <v>0.84599999999999997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3.347</v>
      </c>
      <c r="DZ19" s="9">
        <v>2.0539999999999998</v>
      </c>
      <c r="EA19" s="9">
        <v>1.2929999999999999</v>
      </c>
      <c r="EB19" s="9">
        <v>1.8109999999999999</v>
      </c>
      <c r="EC19" s="9">
        <v>1.1759999999999999</v>
      </c>
      <c r="ED19" s="9">
        <v>0.63500000000000001</v>
      </c>
      <c r="EE19" s="9">
        <v>0</v>
      </c>
      <c r="EF19" s="9">
        <v>0</v>
      </c>
      <c r="EG19" s="9">
        <v>0</v>
      </c>
      <c r="EH19" s="9">
        <v>0.44500000000000001</v>
      </c>
      <c r="EI19" s="9">
        <v>0.314</v>
      </c>
      <c r="EJ19" s="9">
        <v>0.13100000000000001</v>
      </c>
      <c r="EK19" s="9">
        <v>1.0900000000000001</v>
      </c>
      <c r="EL19" s="9">
        <v>0.56399999999999995</v>
      </c>
      <c r="EM19" s="9">
        <v>0.52600000000000002</v>
      </c>
      <c r="EN19" s="9">
        <v>0</v>
      </c>
      <c r="EO19" s="9">
        <v>0</v>
      </c>
      <c r="EP19" s="9">
        <v>0</v>
      </c>
      <c r="EQ19" s="9">
        <v>144.755</v>
      </c>
      <c r="ER19" s="9">
        <v>74.697999999999993</v>
      </c>
      <c r="ES19" s="9">
        <v>70.058000000000007</v>
      </c>
      <c r="ET19" s="9">
        <v>36.770000000000003</v>
      </c>
      <c r="EU19" s="9">
        <v>18.105</v>
      </c>
      <c r="EV19" s="9">
        <v>18.664999999999999</v>
      </c>
      <c r="EW19" s="9">
        <v>4.5599999999999996</v>
      </c>
      <c r="EX19" s="9">
        <v>1.653</v>
      </c>
      <c r="EY19" s="9">
        <v>2.907</v>
      </c>
      <c r="EZ19" s="9">
        <v>5.0330000000000004</v>
      </c>
      <c r="FA19" s="9">
        <v>2.4169999999999998</v>
      </c>
      <c r="FB19" s="9">
        <v>2.6160000000000001</v>
      </c>
      <c r="FC19" s="9">
        <v>27.177</v>
      </c>
      <c r="FD19" s="9">
        <v>14.035</v>
      </c>
      <c r="FE19" s="9">
        <v>13.141</v>
      </c>
      <c r="FF19" s="9">
        <v>107.986</v>
      </c>
      <c r="FG19" s="9">
        <v>56.593000000000004</v>
      </c>
      <c r="FH19" s="9">
        <v>51.393000000000001</v>
      </c>
      <c r="FI19" s="9">
        <v>36.366</v>
      </c>
      <c r="FJ19" s="9">
        <v>20.954000000000001</v>
      </c>
      <c r="FK19" s="9">
        <v>15.412000000000001</v>
      </c>
      <c r="FL19" s="9">
        <v>21.439</v>
      </c>
      <c r="FM19" s="9">
        <v>12.534000000000001</v>
      </c>
      <c r="FN19" s="9">
        <v>8.9049999999999994</v>
      </c>
      <c r="FO19" s="9">
        <v>26.471</v>
      </c>
      <c r="FP19" s="9">
        <v>12.627000000000001</v>
      </c>
      <c r="FQ19" s="9">
        <v>13.843999999999999</v>
      </c>
      <c r="FR19" s="9">
        <v>20.675999999999998</v>
      </c>
      <c r="FS19" s="9">
        <v>9.827</v>
      </c>
      <c r="FT19" s="9">
        <v>10.849</v>
      </c>
      <c r="FU19" s="9">
        <v>3.0339999999999998</v>
      </c>
      <c r="FV19" s="9">
        <v>0.65100000000000002</v>
      </c>
      <c r="FW19" s="9">
        <v>2.3820000000000001</v>
      </c>
      <c r="FX19" s="9">
        <v>51.823999999999998</v>
      </c>
      <c r="FY19" s="9">
        <v>25.702999999999999</v>
      </c>
      <c r="FZ19" s="9">
        <v>26.120999999999999</v>
      </c>
      <c r="GA19" s="9">
        <v>2.5880000000000001</v>
      </c>
      <c r="GB19" s="9">
        <v>1.131</v>
      </c>
      <c r="GC19" s="9">
        <v>1.458</v>
      </c>
      <c r="GD19" s="9">
        <v>1.1870000000000001</v>
      </c>
      <c r="GE19" s="9">
        <v>0.82899999999999996</v>
      </c>
      <c r="GF19" s="9">
        <v>0.35799999999999998</v>
      </c>
      <c r="GG19" s="9">
        <v>0.40799999999999997</v>
      </c>
      <c r="GH19" s="9">
        <v>0</v>
      </c>
      <c r="GI19" s="9">
        <v>0.40799999999999997</v>
      </c>
      <c r="GJ19" s="9">
        <v>0.99299999999999999</v>
      </c>
      <c r="GK19" s="9">
        <v>0.30199999999999999</v>
      </c>
      <c r="GL19" s="9">
        <v>0.69099999999999995</v>
      </c>
      <c r="GM19" s="9">
        <v>49.234999999999999</v>
      </c>
      <c r="GN19" s="9">
        <v>24.571999999999999</v>
      </c>
      <c r="GO19" s="9">
        <v>24.664000000000001</v>
      </c>
      <c r="GP19" s="9">
        <v>4.7320000000000002</v>
      </c>
      <c r="GQ19" s="9">
        <v>1.5449999999999999</v>
      </c>
      <c r="GR19" s="9">
        <v>3.1869999999999998</v>
      </c>
      <c r="GS19" s="9">
        <v>4.3179999999999996</v>
      </c>
      <c r="GT19" s="9">
        <v>2.6030000000000002</v>
      </c>
      <c r="GU19" s="9">
        <v>1.7150000000000001</v>
      </c>
      <c r="GV19" s="9">
        <v>9.5139999999999993</v>
      </c>
      <c r="GW19" s="9">
        <v>3.2650000000000001</v>
      </c>
      <c r="GX19" s="9">
        <v>6.25</v>
      </c>
      <c r="GY19" s="9">
        <v>12.831</v>
      </c>
      <c r="GZ19" s="9">
        <v>6.0439999999999996</v>
      </c>
      <c r="HA19" s="9">
        <v>6.7869999999999999</v>
      </c>
      <c r="HB19" s="9">
        <v>17.841000000000001</v>
      </c>
      <c r="HC19" s="9">
        <v>11.115</v>
      </c>
      <c r="HD19" s="9">
        <v>6.726</v>
      </c>
      <c r="HE19" s="9">
        <v>36.735999999999997</v>
      </c>
      <c r="HF19" s="9">
        <v>13.542999999999999</v>
      </c>
      <c r="HG19" s="9">
        <v>23.193000000000001</v>
      </c>
      <c r="HH19" s="9">
        <v>7.6369999999999996</v>
      </c>
      <c r="HI19" s="9">
        <v>2.5880000000000001</v>
      </c>
      <c r="HJ19" s="9">
        <v>5.0490000000000004</v>
      </c>
      <c r="HK19" s="9">
        <v>1.8320000000000001</v>
      </c>
      <c r="HL19" s="9">
        <v>0.67300000000000004</v>
      </c>
      <c r="HM19" s="9">
        <v>1.159</v>
      </c>
      <c r="HN19" s="9">
        <v>2.0699999999999998</v>
      </c>
      <c r="HO19" s="9">
        <v>0.33</v>
      </c>
      <c r="HP19" s="9">
        <v>1.74</v>
      </c>
      <c r="HQ19" s="9">
        <v>3.7349999999999999</v>
      </c>
      <c r="HR19" s="9">
        <v>1.5860000000000001</v>
      </c>
      <c r="HS19" s="9">
        <v>2.149</v>
      </c>
      <c r="HT19" s="9">
        <v>29.099</v>
      </c>
      <c r="HU19" s="9">
        <v>10.955</v>
      </c>
      <c r="HV19" s="9">
        <v>18.145</v>
      </c>
      <c r="HW19" s="9">
        <v>11.016999999999999</v>
      </c>
      <c r="HX19" s="9">
        <v>6.0949999999999998</v>
      </c>
      <c r="HY19" s="9">
        <v>4.9219999999999997</v>
      </c>
      <c r="HZ19" s="9">
        <v>3.2719999999999998</v>
      </c>
      <c r="IA19" s="9">
        <v>1.371</v>
      </c>
      <c r="IB19" s="9">
        <v>1.901</v>
      </c>
      <c r="IC19" s="9">
        <v>5.6539999999999999</v>
      </c>
      <c r="ID19" s="9">
        <v>1.1140000000000001</v>
      </c>
      <c r="IE19" s="9">
        <v>4.54</v>
      </c>
      <c r="IF19" s="9">
        <v>4.7530000000000001</v>
      </c>
      <c r="IG19" s="9">
        <v>1.163</v>
      </c>
      <c r="IH19" s="9">
        <v>3.59</v>
      </c>
      <c r="II19" s="9">
        <v>4.4029999999999996</v>
      </c>
      <c r="IJ19" s="9">
        <v>1.212</v>
      </c>
      <c r="IK19" s="9">
        <v>3.1909999999999998</v>
      </c>
      <c r="IL19" s="9">
        <v>9.7479999999999993</v>
      </c>
      <c r="IM19" s="9">
        <v>3.7559999999999998</v>
      </c>
      <c r="IN19" s="9">
        <v>5.992</v>
      </c>
      <c r="IO19" s="9">
        <v>2.9990000000000001</v>
      </c>
      <c r="IP19" s="9">
        <v>0.59599999999999997</v>
      </c>
      <c r="IQ19" s="9">
        <v>2.4039999999999999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0.86799999999999999</v>
      </c>
      <c r="I11" s="9">
        <v>0.25</v>
      </c>
      <c r="J11" s="9">
        <v>0.61799999999999999</v>
      </c>
      <c r="K11" s="9">
        <v>4.742</v>
      </c>
      <c r="L11" s="9">
        <v>4.242</v>
      </c>
      <c r="M11" s="9">
        <v>0.499</v>
      </c>
      <c r="N11" s="9">
        <v>1.6020000000000001</v>
      </c>
      <c r="O11" s="9">
        <v>1.6020000000000001</v>
      </c>
      <c r="P11" s="9">
        <v>0</v>
      </c>
      <c r="Q11" s="9">
        <v>1.583</v>
      </c>
      <c r="R11" s="9">
        <v>1.583</v>
      </c>
      <c r="S11" s="9">
        <v>0</v>
      </c>
      <c r="T11" s="9">
        <v>0.499</v>
      </c>
      <c r="U11" s="9">
        <v>0</v>
      </c>
      <c r="V11" s="9">
        <v>0.499</v>
      </c>
      <c r="W11" s="9">
        <v>1.0569999999999999</v>
      </c>
      <c r="X11" s="9">
        <v>1.0569999999999999</v>
      </c>
      <c r="Y11" s="9">
        <v>0</v>
      </c>
      <c r="Z11" s="9">
        <v>0</v>
      </c>
      <c r="AA11" s="9">
        <v>0</v>
      </c>
      <c r="AB11" s="9">
        <v>0</v>
      </c>
      <c r="AC11" s="9">
        <v>35.667999999999999</v>
      </c>
      <c r="AD11" s="9">
        <v>16.059999999999999</v>
      </c>
      <c r="AE11" s="9">
        <v>19.608000000000001</v>
      </c>
      <c r="AF11" s="9">
        <v>6.7990000000000004</v>
      </c>
      <c r="AG11" s="9">
        <v>3.82</v>
      </c>
      <c r="AH11" s="9">
        <v>2.9780000000000002</v>
      </c>
      <c r="AI11" s="9">
        <v>5.1109999999999998</v>
      </c>
      <c r="AJ11" s="9">
        <v>2.778</v>
      </c>
      <c r="AK11" s="9">
        <v>2.3330000000000002</v>
      </c>
      <c r="AL11" s="9">
        <v>0.64500000000000002</v>
      </c>
      <c r="AM11" s="9">
        <v>0</v>
      </c>
      <c r="AN11" s="9">
        <v>0.64500000000000002</v>
      </c>
      <c r="AO11" s="9">
        <v>1.042</v>
      </c>
      <c r="AP11" s="9">
        <v>1.042</v>
      </c>
      <c r="AQ11" s="9">
        <v>0</v>
      </c>
      <c r="AR11" s="9">
        <v>28.869</v>
      </c>
      <c r="AS11" s="9">
        <v>12.24</v>
      </c>
      <c r="AT11" s="9">
        <v>16.63</v>
      </c>
      <c r="AU11" s="9">
        <v>8.4339999999999993</v>
      </c>
      <c r="AV11" s="9">
        <v>4.1840000000000002</v>
      </c>
      <c r="AW11" s="9">
        <v>4.25</v>
      </c>
      <c r="AX11" s="9">
        <v>4.3780000000000001</v>
      </c>
      <c r="AY11" s="9">
        <v>1.133</v>
      </c>
      <c r="AZ11" s="9">
        <v>3.2450000000000001</v>
      </c>
      <c r="BA11" s="9">
        <v>7.0490000000000004</v>
      </c>
      <c r="BB11" s="9">
        <v>2.6549999999999998</v>
      </c>
      <c r="BC11" s="9">
        <v>4.3940000000000001</v>
      </c>
      <c r="BD11" s="9">
        <v>5.1749999999999998</v>
      </c>
      <c r="BE11" s="9">
        <v>1.423</v>
      </c>
      <c r="BF11" s="9">
        <v>3.7519999999999998</v>
      </c>
      <c r="BG11" s="9">
        <v>3.8330000000000002</v>
      </c>
      <c r="BH11" s="9">
        <v>2.8450000000000002</v>
      </c>
      <c r="BI11" s="9">
        <v>0.98799999999999999</v>
      </c>
      <c r="BJ11" s="9">
        <v>89.16</v>
      </c>
      <c r="BK11" s="9">
        <v>51.26</v>
      </c>
      <c r="BL11" s="9">
        <v>37.9</v>
      </c>
      <c r="BM11" s="9">
        <v>17.324999999999999</v>
      </c>
      <c r="BN11" s="9">
        <v>10.884</v>
      </c>
      <c r="BO11" s="9">
        <v>6.4409999999999998</v>
      </c>
      <c r="BP11" s="9">
        <v>11.529</v>
      </c>
      <c r="BQ11" s="9">
        <v>5.6689999999999996</v>
      </c>
      <c r="BR11" s="9">
        <v>5.859</v>
      </c>
      <c r="BS11" s="9">
        <v>3.6749999999999998</v>
      </c>
      <c r="BT11" s="9">
        <v>3.5670000000000002</v>
      </c>
      <c r="BU11" s="9">
        <v>0.108</v>
      </c>
      <c r="BV11" s="9">
        <v>2.1219999999999999</v>
      </c>
      <c r="BW11" s="9">
        <v>1.6479999999999999</v>
      </c>
      <c r="BX11" s="9">
        <v>0.47399999999999998</v>
      </c>
      <c r="BY11" s="9">
        <v>71.834999999999994</v>
      </c>
      <c r="BZ11" s="9">
        <v>40.377000000000002</v>
      </c>
      <c r="CA11" s="9">
        <v>31.457999999999998</v>
      </c>
      <c r="CB11" s="9">
        <v>8.0169999999999995</v>
      </c>
      <c r="CC11" s="9">
        <v>4.7690000000000001</v>
      </c>
      <c r="CD11" s="9">
        <v>3.2480000000000002</v>
      </c>
      <c r="CE11" s="9">
        <v>6.7009999999999996</v>
      </c>
      <c r="CF11" s="9">
        <v>4.867</v>
      </c>
      <c r="CG11" s="9">
        <v>1.833</v>
      </c>
      <c r="CH11" s="9">
        <v>12.613</v>
      </c>
      <c r="CI11" s="9">
        <v>8.2159999999999993</v>
      </c>
      <c r="CJ11" s="9">
        <v>4.3970000000000002</v>
      </c>
      <c r="CK11" s="9">
        <v>20.792000000000002</v>
      </c>
      <c r="CL11" s="9">
        <v>8.5429999999999993</v>
      </c>
      <c r="CM11" s="9">
        <v>12.249000000000001</v>
      </c>
      <c r="CN11" s="9">
        <v>23.712</v>
      </c>
      <c r="CO11" s="9">
        <v>13.981</v>
      </c>
      <c r="CP11" s="9">
        <v>9.7309999999999999</v>
      </c>
      <c r="CQ11" s="9">
        <v>33.383000000000003</v>
      </c>
      <c r="CR11" s="9">
        <v>18.725000000000001</v>
      </c>
      <c r="CS11" s="9">
        <v>14.657999999999999</v>
      </c>
      <c r="CT11" s="9">
        <v>9.5660000000000007</v>
      </c>
      <c r="CU11" s="9">
        <v>5.0430000000000001</v>
      </c>
      <c r="CV11" s="9">
        <v>4.5220000000000002</v>
      </c>
      <c r="CW11" s="9">
        <v>7.7039999999999997</v>
      </c>
      <c r="CX11" s="9">
        <v>3.6560000000000001</v>
      </c>
      <c r="CY11" s="9">
        <v>4.048</v>
      </c>
      <c r="CZ11" s="9">
        <v>1.3879999999999999</v>
      </c>
      <c r="DA11" s="9">
        <v>1.3879999999999999</v>
      </c>
      <c r="DB11" s="9">
        <v>0</v>
      </c>
      <c r="DC11" s="9">
        <v>0.47399999999999998</v>
      </c>
      <c r="DD11" s="9">
        <v>0</v>
      </c>
      <c r="DE11" s="9">
        <v>0.47399999999999998</v>
      </c>
      <c r="DF11" s="9">
        <v>23.817</v>
      </c>
      <c r="DG11" s="9">
        <v>13.682</v>
      </c>
      <c r="DH11" s="9">
        <v>10.135</v>
      </c>
      <c r="DI11" s="9">
        <v>3.286</v>
      </c>
      <c r="DJ11" s="9">
        <v>2.63</v>
      </c>
      <c r="DK11" s="9">
        <v>0.65600000000000003</v>
      </c>
      <c r="DL11" s="9">
        <v>5.1660000000000004</v>
      </c>
      <c r="DM11" s="9">
        <v>4.0609999999999999</v>
      </c>
      <c r="DN11" s="9">
        <v>1.105</v>
      </c>
      <c r="DO11" s="9">
        <v>3.7759999999999998</v>
      </c>
      <c r="DP11" s="9">
        <v>2.7250000000000001</v>
      </c>
      <c r="DQ11" s="9">
        <v>1.052</v>
      </c>
      <c r="DR11" s="9">
        <v>6.7709999999999999</v>
      </c>
      <c r="DS11" s="9">
        <v>1.319</v>
      </c>
      <c r="DT11" s="9">
        <v>5.452</v>
      </c>
      <c r="DU11" s="9">
        <v>4.8179999999999996</v>
      </c>
      <c r="DV11" s="9">
        <v>2.9470000000000001</v>
      </c>
      <c r="DW11" s="9">
        <v>1.871</v>
      </c>
      <c r="DX11" s="9">
        <v>9.4499999999999993</v>
      </c>
      <c r="DY11" s="9">
        <v>3.8340000000000001</v>
      </c>
      <c r="DZ11" s="9">
        <v>5.6159999999999997</v>
      </c>
      <c r="EA11" s="9">
        <v>0.96</v>
      </c>
      <c r="EB11" s="9">
        <v>0.15</v>
      </c>
      <c r="EC11" s="9">
        <v>0.81</v>
      </c>
      <c r="ED11" s="9">
        <v>0.48599999999999999</v>
      </c>
      <c r="EE11" s="9">
        <v>0.15</v>
      </c>
      <c r="EF11" s="9">
        <v>0.33600000000000002</v>
      </c>
      <c r="EG11" s="9">
        <v>0</v>
      </c>
      <c r="EH11" s="9">
        <v>0</v>
      </c>
      <c r="EI11" s="9">
        <v>0</v>
      </c>
      <c r="EJ11" s="9">
        <v>0.47399999999999998</v>
      </c>
      <c r="EK11" s="9">
        <v>0</v>
      </c>
      <c r="EL11" s="9">
        <v>0.47399999999999998</v>
      </c>
      <c r="EM11" s="9">
        <v>8.49</v>
      </c>
      <c r="EN11" s="9">
        <v>3.6840000000000002</v>
      </c>
      <c r="EO11" s="9">
        <v>4.806</v>
      </c>
      <c r="EP11" s="9">
        <v>1.208</v>
      </c>
      <c r="EQ11" s="9">
        <v>1.0860000000000001</v>
      </c>
      <c r="ER11" s="9">
        <v>0.122</v>
      </c>
      <c r="ES11" s="9">
        <v>0.72499999999999998</v>
      </c>
      <c r="ET11" s="9">
        <v>0.72499999999999998</v>
      </c>
      <c r="EU11" s="9">
        <v>0</v>
      </c>
      <c r="EV11" s="9">
        <v>0.80600000000000005</v>
      </c>
      <c r="EW11" s="9">
        <v>0.26200000000000001</v>
      </c>
      <c r="EX11" s="9">
        <v>0.54400000000000004</v>
      </c>
      <c r="EY11" s="9">
        <v>3.6139999999999999</v>
      </c>
      <c r="EZ11" s="9">
        <v>1.05</v>
      </c>
      <c r="FA11" s="9">
        <v>2.5630000000000002</v>
      </c>
      <c r="FB11" s="9">
        <v>2.137</v>
      </c>
      <c r="FC11" s="9">
        <v>0.56000000000000005</v>
      </c>
      <c r="FD11" s="9">
        <v>1.577</v>
      </c>
      <c r="FE11" s="9">
        <v>0.45100000000000001</v>
      </c>
      <c r="FF11" s="9">
        <v>0.45100000000000001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0.45100000000000001</v>
      </c>
      <c r="FU11" s="9">
        <v>0.45100000000000001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0.45100000000000001</v>
      </c>
      <c r="GJ11" s="9">
        <v>0.45100000000000001</v>
      </c>
      <c r="GK11" s="9">
        <v>0</v>
      </c>
      <c r="GL11" s="9">
        <v>17.29</v>
      </c>
      <c r="GM11" s="9">
        <v>10.805</v>
      </c>
      <c r="GN11" s="9">
        <v>6.4850000000000003</v>
      </c>
      <c r="GO11" s="9">
        <v>8.1449999999999996</v>
      </c>
      <c r="GP11" s="9">
        <v>4.4329999999999998</v>
      </c>
      <c r="GQ11" s="9">
        <v>3.7120000000000002</v>
      </c>
      <c r="GR11" s="9">
        <v>6.7569999999999997</v>
      </c>
      <c r="GS11" s="9">
        <v>3.0449999999999999</v>
      </c>
      <c r="GT11" s="9">
        <v>3.7120000000000002</v>
      </c>
      <c r="GU11" s="9">
        <v>1.3879999999999999</v>
      </c>
      <c r="GV11" s="9">
        <v>1.3879999999999999</v>
      </c>
      <c r="GW11" s="9">
        <v>0</v>
      </c>
      <c r="GX11" s="9">
        <v>0</v>
      </c>
      <c r="GY11" s="9">
        <v>0</v>
      </c>
      <c r="GZ11" s="9">
        <v>0</v>
      </c>
      <c r="HA11" s="9">
        <v>9.1449999999999996</v>
      </c>
      <c r="HB11" s="9">
        <v>6.3719999999999999</v>
      </c>
      <c r="HC11" s="9">
        <v>2.7730000000000001</v>
      </c>
      <c r="HD11" s="9">
        <v>1.6719999999999999</v>
      </c>
      <c r="HE11" s="9">
        <v>1.1379999999999999</v>
      </c>
      <c r="HF11" s="9">
        <v>0.53400000000000003</v>
      </c>
      <c r="HG11" s="9">
        <v>4.069</v>
      </c>
      <c r="HH11" s="9">
        <v>2.964</v>
      </c>
      <c r="HI11" s="9">
        <v>1.105</v>
      </c>
      <c r="HJ11" s="9">
        <v>1.74</v>
      </c>
      <c r="HK11" s="9">
        <v>1.74</v>
      </c>
      <c r="HL11" s="9">
        <v>0</v>
      </c>
      <c r="HM11" s="9">
        <v>1.1339999999999999</v>
      </c>
      <c r="HN11" s="9">
        <v>0</v>
      </c>
      <c r="HO11" s="9">
        <v>1.1339999999999999</v>
      </c>
      <c r="HP11" s="9">
        <v>0.53</v>
      </c>
      <c r="HQ11" s="9">
        <v>0.53</v>
      </c>
      <c r="HR11" s="9">
        <v>0</v>
      </c>
      <c r="HS11" s="9">
        <v>6.1909999999999998</v>
      </c>
      <c r="HT11" s="9">
        <v>3.6349999999999998</v>
      </c>
      <c r="HU11" s="9">
        <v>2.5569999999999999</v>
      </c>
      <c r="HV11" s="9">
        <v>0.46100000000000002</v>
      </c>
      <c r="HW11" s="9">
        <v>0.46100000000000002</v>
      </c>
      <c r="HX11" s="9">
        <v>0</v>
      </c>
      <c r="HY11" s="9">
        <v>0.46100000000000002</v>
      </c>
      <c r="HZ11" s="9">
        <v>0.46100000000000002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0</v>
      </c>
      <c r="IH11" s="9">
        <v>5.7309999999999999</v>
      </c>
      <c r="II11" s="9">
        <v>3.1739999999999999</v>
      </c>
      <c r="IJ11" s="9">
        <v>2.5569999999999999</v>
      </c>
      <c r="IK11" s="9">
        <v>0.40600000000000003</v>
      </c>
      <c r="IL11" s="9">
        <v>0.40600000000000003</v>
      </c>
      <c r="IM11" s="9">
        <v>0</v>
      </c>
      <c r="IN11" s="9">
        <v>0.372</v>
      </c>
      <c r="IO11" s="9">
        <v>0.372</v>
      </c>
      <c r="IP11" s="9">
        <v>0</v>
      </c>
      <c r="IQ11" s="9">
        <v>1.23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1.077</v>
      </c>
      <c r="I12" s="9">
        <v>0.98199999999999998</v>
      </c>
      <c r="J12" s="9">
        <v>9.5000000000000001E-2</v>
      </c>
      <c r="K12" s="9">
        <v>4.593</v>
      </c>
      <c r="L12" s="9">
        <v>2.33</v>
      </c>
      <c r="M12" s="9">
        <v>2.2629999999999999</v>
      </c>
      <c r="N12" s="9">
        <v>1.052</v>
      </c>
      <c r="O12" s="9">
        <v>0.36599999999999999</v>
      </c>
      <c r="P12" s="9">
        <v>0.68600000000000005</v>
      </c>
      <c r="Q12" s="9">
        <v>0.59699999999999998</v>
      </c>
      <c r="R12" s="9">
        <v>0.33200000000000002</v>
      </c>
      <c r="S12" s="9">
        <v>0.26400000000000001</v>
      </c>
      <c r="T12" s="9">
        <v>1.5489999999999999</v>
      </c>
      <c r="U12" s="9">
        <v>1.5489999999999999</v>
      </c>
      <c r="V12" s="9">
        <v>0</v>
      </c>
      <c r="W12" s="9">
        <v>1.3129999999999999</v>
      </c>
      <c r="X12" s="9">
        <v>0</v>
      </c>
      <c r="Y12" s="9">
        <v>1.3129999999999999</v>
      </c>
      <c r="Z12" s="9">
        <v>8.2000000000000003E-2</v>
      </c>
      <c r="AA12" s="9">
        <v>8.2000000000000003E-2</v>
      </c>
      <c r="AB12" s="9">
        <v>0</v>
      </c>
      <c r="AC12" s="9">
        <v>38.688000000000002</v>
      </c>
      <c r="AD12" s="9">
        <v>15.053000000000001</v>
      </c>
      <c r="AE12" s="9">
        <v>23.635000000000002</v>
      </c>
      <c r="AF12" s="9">
        <v>9.2040000000000006</v>
      </c>
      <c r="AG12" s="9">
        <v>2.8929999999999998</v>
      </c>
      <c r="AH12" s="9">
        <v>6.3109999999999999</v>
      </c>
      <c r="AI12" s="9">
        <v>4.7889999999999997</v>
      </c>
      <c r="AJ12" s="9">
        <v>1.202</v>
      </c>
      <c r="AK12" s="9">
        <v>3.5870000000000002</v>
      </c>
      <c r="AL12" s="9">
        <v>2.8570000000000002</v>
      </c>
      <c r="AM12" s="9">
        <v>1.2150000000000001</v>
      </c>
      <c r="AN12" s="9">
        <v>1.643</v>
      </c>
      <c r="AO12" s="9">
        <v>1.5580000000000001</v>
      </c>
      <c r="AP12" s="9">
        <v>0.47699999999999998</v>
      </c>
      <c r="AQ12" s="9">
        <v>1.081</v>
      </c>
      <c r="AR12" s="9">
        <v>29.484000000000002</v>
      </c>
      <c r="AS12" s="9">
        <v>12.16</v>
      </c>
      <c r="AT12" s="9">
        <v>17.324000000000002</v>
      </c>
      <c r="AU12" s="9">
        <v>7.9710000000000001</v>
      </c>
      <c r="AV12" s="9">
        <v>3.3290000000000002</v>
      </c>
      <c r="AW12" s="9">
        <v>4.6420000000000003</v>
      </c>
      <c r="AX12" s="9">
        <v>4.96</v>
      </c>
      <c r="AY12" s="9">
        <v>1.546</v>
      </c>
      <c r="AZ12" s="9">
        <v>3.4140000000000001</v>
      </c>
      <c r="BA12" s="9">
        <v>7.0359999999999996</v>
      </c>
      <c r="BB12" s="9">
        <v>1.8480000000000001</v>
      </c>
      <c r="BC12" s="9">
        <v>5.1879999999999997</v>
      </c>
      <c r="BD12" s="9">
        <v>5.27</v>
      </c>
      <c r="BE12" s="9">
        <v>2.5129999999999999</v>
      </c>
      <c r="BF12" s="9">
        <v>2.7570000000000001</v>
      </c>
      <c r="BG12" s="9">
        <v>4.2469999999999999</v>
      </c>
      <c r="BH12" s="9">
        <v>2.9239999999999999</v>
      </c>
      <c r="BI12" s="9">
        <v>1.323</v>
      </c>
      <c r="BJ12" s="9">
        <v>104.746</v>
      </c>
      <c r="BK12" s="9">
        <v>63.051000000000002</v>
      </c>
      <c r="BL12" s="9">
        <v>41.695</v>
      </c>
      <c r="BM12" s="9">
        <v>21.14</v>
      </c>
      <c r="BN12" s="9">
        <v>11.252000000000001</v>
      </c>
      <c r="BO12" s="9">
        <v>9.8879999999999999</v>
      </c>
      <c r="BP12" s="9">
        <v>16.042999999999999</v>
      </c>
      <c r="BQ12" s="9">
        <v>8.9570000000000007</v>
      </c>
      <c r="BR12" s="9">
        <v>7.085</v>
      </c>
      <c r="BS12" s="9">
        <v>2.8239999999999998</v>
      </c>
      <c r="BT12" s="9">
        <v>1.2889999999999999</v>
      </c>
      <c r="BU12" s="9">
        <v>1.5349999999999999</v>
      </c>
      <c r="BV12" s="9">
        <v>2.2730000000000001</v>
      </c>
      <c r="BW12" s="9">
        <v>1.006</v>
      </c>
      <c r="BX12" s="9">
        <v>1.268</v>
      </c>
      <c r="BY12" s="9">
        <v>83.605000000000004</v>
      </c>
      <c r="BZ12" s="9">
        <v>51.798000000000002</v>
      </c>
      <c r="CA12" s="9">
        <v>31.806999999999999</v>
      </c>
      <c r="CB12" s="9">
        <v>7.6660000000000004</v>
      </c>
      <c r="CC12" s="9">
        <v>4.7569999999999997</v>
      </c>
      <c r="CD12" s="9">
        <v>2.9079999999999999</v>
      </c>
      <c r="CE12" s="9">
        <v>8.9689999999999994</v>
      </c>
      <c r="CF12" s="9">
        <v>5.0730000000000004</v>
      </c>
      <c r="CG12" s="9">
        <v>3.8959999999999999</v>
      </c>
      <c r="CH12" s="9">
        <v>11.375</v>
      </c>
      <c r="CI12" s="9">
        <v>6.1619999999999999</v>
      </c>
      <c r="CJ12" s="9">
        <v>5.2130000000000001</v>
      </c>
      <c r="CK12" s="9">
        <v>24.646000000000001</v>
      </c>
      <c r="CL12" s="9">
        <v>14.188000000000001</v>
      </c>
      <c r="CM12" s="9">
        <v>10.458</v>
      </c>
      <c r="CN12" s="9">
        <v>30.949000000000002</v>
      </c>
      <c r="CO12" s="9">
        <v>21.617999999999999</v>
      </c>
      <c r="CP12" s="9">
        <v>9.3309999999999995</v>
      </c>
      <c r="CQ12" s="9">
        <v>41.792000000000002</v>
      </c>
      <c r="CR12" s="9">
        <v>27.634</v>
      </c>
      <c r="CS12" s="9">
        <v>14.157</v>
      </c>
      <c r="CT12" s="9">
        <v>15.593999999999999</v>
      </c>
      <c r="CU12" s="9">
        <v>9.2149999999999999</v>
      </c>
      <c r="CV12" s="9">
        <v>6.3780000000000001</v>
      </c>
      <c r="CW12" s="9">
        <v>12</v>
      </c>
      <c r="CX12" s="9">
        <v>7.9560000000000004</v>
      </c>
      <c r="CY12" s="9">
        <v>4.0439999999999996</v>
      </c>
      <c r="CZ12" s="9">
        <v>1.589</v>
      </c>
      <c r="DA12" s="9">
        <v>0.52300000000000002</v>
      </c>
      <c r="DB12" s="9">
        <v>1.0669999999999999</v>
      </c>
      <c r="DC12" s="9">
        <v>2.004</v>
      </c>
      <c r="DD12" s="9">
        <v>0.73599999999999999</v>
      </c>
      <c r="DE12" s="9">
        <v>1.268</v>
      </c>
      <c r="DF12" s="9">
        <v>26.198</v>
      </c>
      <c r="DG12" s="9">
        <v>18.419</v>
      </c>
      <c r="DH12" s="9">
        <v>7.7789999999999999</v>
      </c>
      <c r="DI12" s="9">
        <v>4.2469999999999999</v>
      </c>
      <c r="DJ12" s="9">
        <v>2.89</v>
      </c>
      <c r="DK12" s="9">
        <v>1.357</v>
      </c>
      <c r="DL12" s="9">
        <v>3.3119999999999998</v>
      </c>
      <c r="DM12" s="9">
        <v>2.9950000000000001</v>
      </c>
      <c r="DN12" s="9">
        <v>0.317</v>
      </c>
      <c r="DO12" s="9">
        <v>3.411</v>
      </c>
      <c r="DP12" s="9">
        <v>1.8049999999999999</v>
      </c>
      <c r="DQ12" s="9">
        <v>1.605</v>
      </c>
      <c r="DR12" s="9">
        <v>7.5190000000000001</v>
      </c>
      <c r="DS12" s="9">
        <v>4.8849999999999998</v>
      </c>
      <c r="DT12" s="9">
        <v>2.6339999999999999</v>
      </c>
      <c r="DU12" s="9">
        <v>7.7089999999999996</v>
      </c>
      <c r="DV12" s="9">
        <v>5.8440000000000003</v>
      </c>
      <c r="DW12" s="9">
        <v>1.865</v>
      </c>
      <c r="DX12" s="9">
        <v>13.083</v>
      </c>
      <c r="DY12" s="9">
        <v>6.6840000000000002</v>
      </c>
      <c r="DZ12" s="9">
        <v>6.399</v>
      </c>
      <c r="EA12" s="9">
        <v>3.38</v>
      </c>
      <c r="EB12" s="9">
        <v>1.514</v>
      </c>
      <c r="EC12" s="9">
        <v>1.8660000000000001</v>
      </c>
      <c r="ED12" s="9">
        <v>1.7290000000000001</v>
      </c>
      <c r="EE12" s="9">
        <v>1.1160000000000001</v>
      </c>
      <c r="EF12" s="9">
        <v>0.61299999999999999</v>
      </c>
      <c r="EG12" s="9">
        <v>0.54100000000000004</v>
      </c>
      <c r="EH12" s="9">
        <v>0</v>
      </c>
      <c r="EI12" s="9">
        <v>0.54100000000000004</v>
      </c>
      <c r="EJ12" s="9">
        <v>1.1100000000000001</v>
      </c>
      <c r="EK12" s="9">
        <v>0.39800000000000002</v>
      </c>
      <c r="EL12" s="9">
        <v>0.71299999999999997</v>
      </c>
      <c r="EM12" s="9">
        <v>9.7029999999999994</v>
      </c>
      <c r="EN12" s="9">
        <v>5.17</v>
      </c>
      <c r="EO12" s="9">
        <v>4.5330000000000004</v>
      </c>
      <c r="EP12" s="9">
        <v>3.3660000000000001</v>
      </c>
      <c r="EQ12" s="9">
        <v>2.3969999999999998</v>
      </c>
      <c r="ER12" s="9">
        <v>0.96899999999999997</v>
      </c>
      <c r="ES12" s="9">
        <v>0.98699999999999999</v>
      </c>
      <c r="ET12" s="9">
        <v>0.98699999999999999</v>
      </c>
      <c r="EU12" s="9">
        <v>0</v>
      </c>
      <c r="EV12" s="9">
        <v>1.0680000000000001</v>
      </c>
      <c r="EW12" s="9">
        <v>0.11</v>
      </c>
      <c r="EX12" s="9">
        <v>0.95799999999999996</v>
      </c>
      <c r="EY12" s="9">
        <v>2.589</v>
      </c>
      <c r="EZ12" s="9">
        <v>0.94</v>
      </c>
      <c r="FA12" s="9">
        <v>1.649</v>
      </c>
      <c r="FB12" s="9">
        <v>1.6930000000000001</v>
      </c>
      <c r="FC12" s="9">
        <v>0.73599999999999999</v>
      </c>
      <c r="FD12" s="9">
        <v>0.95699999999999996</v>
      </c>
      <c r="FE12" s="9">
        <v>0.77</v>
      </c>
      <c r="FF12" s="9">
        <v>0.77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0.77</v>
      </c>
      <c r="FU12" s="9">
        <v>0.77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0.77</v>
      </c>
      <c r="GG12" s="9">
        <v>0.77</v>
      </c>
      <c r="GH12" s="9">
        <v>0</v>
      </c>
      <c r="GI12" s="9">
        <v>0</v>
      </c>
      <c r="GJ12" s="9">
        <v>0</v>
      </c>
      <c r="GK12" s="9">
        <v>0</v>
      </c>
      <c r="GL12" s="9">
        <v>19.373999999999999</v>
      </c>
      <c r="GM12" s="9">
        <v>12.94</v>
      </c>
      <c r="GN12" s="9">
        <v>6.4340000000000002</v>
      </c>
      <c r="GO12" s="9">
        <v>11.757</v>
      </c>
      <c r="GP12" s="9">
        <v>7.2450000000000001</v>
      </c>
      <c r="GQ12" s="9">
        <v>4.5119999999999996</v>
      </c>
      <c r="GR12" s="9">
        <v>9.8140000000000001</v>
      </c>
      <c r="GS12" s="9">
        <v>6.383</v>
      </c>
      <c r="GT12" s="9">
        <v>3.431</v>
      </c>
      <c r="GU12" s="9">
        <v>1.0489999999999999</v>
      </c>
      <c r="GV12" s="9">
        <v>0.52300000000000002</v>
      </c>
      <c r="GW12" s="9">
        <v>0.52600000000000002</v>
      </c>
      <c r="GX12" s="9">
        <v>0.89400000000000002</v>
      </c>
      <c r="GY12" s="9">
        <v>0.33800000000000002</v>
      </c>
      <c r="GZ12" s="9">
        <v>0.55500000000000005</v>
      </c>
      <c r="HA12" s="9">
        <v>7.617</v>
      </c>
      <c r="HB12" s="9">
        <v>5.6950000000000003</v>
      </c>
      <c r="HC12" s="9">
        <v>1.9219999999999999</v>
      </c>
      <c r="HD12" s="9">
        <v>0.48499999999999999</v>
      </c>
      <c r="HE12" s="9">
        <v>9.8000000000000004E-2</v>
      </c>
      <c r="HF12" s="9">
        <v>0.38800000000000001</v>
      </c>
      <c r="HG12" s="9">
        <v>1.21</v>
      </c>
      <c r="HH12" s="9">
        <v>1.0880000000000001</v>
      </c>
      <c r="HI12" s="9">
        <v>0.122</v>
      </c>
      <c r="HJ12" s="9">
        <v>0.14799999999999999</v>
      </c>
      <c r="HK12" s="9">
        <v>0.14799999999999999</v>
      </c>
      <c r="HL12" s="9">
        <v>0</v>
      </c>
      <c r="HM12" s="9">
        <v>3.2730000000000001</v>
      </c>
      <c r="HN12" s="9">
        <v>2.2879999999999998</v>
      </c>
      <c r="HO12" s="9">
        <v>0.98499999999999999</v>
      </c>
      <c r="HP12" s="9">
        <v>2.5009999999999999</v>
      </c>
      <c r="HQ12" s="9">
        <v>2.0750000000000002</v>
      </c>
      <c r="HR12" s="9">
        <v>0.42699999999999999</v>
      </c>
      <c r="HS12" s="9">
        <v>8.5640000000000001</v>
      </c>
      <c r="HT12" s="9">
        <v>7.24</v>
      </c>
      <c r="HU12" s="9">
        <v>1.3240000000000001</v>
      </c>
      <c r="HV12" s="9">
        <v>0.45700000000000002</v>
      </c>
      <c r="HW12" s="9">
        <v>0.45700000000000002</v>
      </c>
      <c r="HX12" s="9">
        <v>0</v>
      </c>
      <c r="HY12" s="9">
        <v>0.45700000000000002</v>
      </c>
      <c r="HZ12" s="9">
        <v>0.45700000000000002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8.1069999999999993</v>
      </c>
      <c r="II12" s="9">
        <v>6.7830000000000004</v>
      </c>
      <c r="IJ12" s="9">
        <v>1.3240000000000001</v>
      </c>
      <c r="IK12" s="9">
        <v>0.39600000000000002</v>
      </c>
      <c r="IL12" s="9">
        <v>0.39600000000000002</v>
      </c>
      <c r="IM12" s="9">
        <v>0</v>
      </c>
      <c r="IN12" s="9">
        <v>1.115</v>
      </c>
      <c r="IO12" s="9">
        <v>0.92</v>
      </c>
      <c r="IP12" s="9">
        <v>0.19500000000000001</v>
      </c>
      <c r="IQ12" s="9">
        <v>2.1949999999999998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0.71199999999999997</v>
      </c>
      <c r="I13" s="9">
        <v>0.71199999999999997</v>
      </c>
      <c r="J13" s="9">
        <v>0</v>
      </c>
      <c r="K13" s="9">
        <v>4.532</v>
      </c>
      <c r="L13" s="9">
        <v>3.4249999999999998</v>
      </c>
      <c r="M13" s="9">
        <v>1.107</v>
      </c>
      <c r="N13" s="9">
        <v>0.41299999999999998</v>
      </c>
      <c r="O13" s="9">
        <v>0.41299999999999998</v>
      </c>
      <c r="P13" s="9">
        <v>0</v>
      </c>
      <c r="Q13" s="9">
        <v>1.903</v>
      </c>
      <c r="R13" s="9">
        <v>1.903</v>
      </c>
      <c r="S13" s="9">
        <v>0</v>
      </c>
      <c r="T13" s="9">
        <v>0.77400000000000002</v>
      </c>
      <c r="U13" s="9">
        <v>0.36499999999999999</v>
      </c>
      <c r="V13" s="9">
        <v>0.40899999999999997</v>
      </c>
      <c r="W13" s="9">
        <v>1.4410000000000001</v>
      </c>
      <c r="X13" s="9">
        <v>0.74399999999999999</v>
      </c>
      <c r="Y13" s="9">
        <v>0.69799999999999995</v>
      </c>
      <c r="Z13" s="9">
        <v>0</v>
      </c>
      <c r="AA13" s="9">
        <v>0</v>
      </c>
      <c r="AB13" s="9">
        <v>0</v>
      </c>
      <c r="AC13" s="9">
        <v>34.209000000000003</v>
      </c>
      <c r="AD13" s="9">
        <v>16.462</v>
      </c>
      <c r="AE13" s="9">
        <v>17.747</v>
      </c>
      <c r="AF13" s="9">
        <v>4.3559999999999999</v>
      </c>
      <c r="AG13" s="9">
        <v>2.9649999999999999</v>
      </c>
      <c r="AH13" s="9">
        <v>1.391</v>
      </c>
      <c r="AI13" s="9">
        <v>2.39</v>
      </c>
      <c r="AJ13" s="9">
        <v>1.845</v>
      </c>
      <c r="AK13" s="9">
        <v>0.54600000000000004</v>
      </c>
      <c r="AL13" s="9">
        <v>1.53</v>
      </c>
      <c r="AM13" s="9">
        <v>1.1200000000000001</v>
      </c>
      <c r="AN13" s="9">
        <v>0.41</v>
      </c>
      <c r="AO13" s="9">
        <v>0.435</v>
      </c>
      <c r="AP13" s="9">
        <v>0</v>
      </c>
      <c r="AQ13" s="9">
        <v>0.435</v>
      </c>
      <c r="AR13" s="9">
        <v>29.853000000000002</v>
      </c>
      <c r="AS13" s="9">
        <v>13.497</v>
      </c>
      <c r="AT13" s="9">
        <v>16.356000000000002</v>
      </c>
      <c r="AU13" s="9">
        <v>8.0459999999999994</v>
      </c>
      <c r="AV13" s="9">
        <v>2.6659999999999999</v>
      </c>
      <c r="AW13" s="9">
        <v>5.38</v>
      </c>
      <c r="AX13" s="9">
        <v>5.2210000000000001</v>
      </c>
      <c r="AY13" s="9">
        <v>1.976</v>
      </c>
      <c r="AZ13" s="9">
        <v>3.2440000000000002</v>
      </c>
      <c r="BA13" s="9">
        <v>9.4039999999999999</v>
      </c>
      <c r="BB13" s="9">
        <v>4.2409999999999997</v>
      </c>
      <c r="BC13" s="9">
        <v>5.1630000000000003</v>
      </c>
      <c r="BD13" s="9">
        <v>5.5620000000000003</v>
      </c>
      <c r="BE13" s="9">
        <v>4.1269999999999998</v>
      </c>
      <c r="BF13" s="9">
        <v>1.4350000000000001</v>
      </c>
      <c r="BG13" s="9">
        <v>1.621</v>
      </c>
      <c r="BH13" s="9">
        <v>0.48699999999999999</v>
      </c>
      <c r="BI13" s="9">
        <v>1.1339999999999999</v>
      </c>
      <c r="BJ13" s="9">
        <v>112.486</v>
      </c>
      <c r="BK13" s="9">
        <v>69.88</v>
      </c>
      <c r="BL13" s="9">
        <v>42.606000000000002</v>
      </c>
      <c r="BM13" s="9">
        <v>24.977</v>
      </c>
      <c r="BN13" s="9">
        <v>16.201000000000001</v>
      </c>
      <c r="BO13" s="9">
        <v>8.7759999999999998</v>
      </c>
      <c r="BP13" s="9">
        <v>18.786999999999999</v>
      </c>
      <c r="BQ13" s="9">
        <v>11.180999999999999</v>
      </c>
      <c r="BR13" s="9">
        <v>7.6059999999999999</v>
      </c>
      <c r="BS13" s="9">
        <v>3.6789999999999998</v>
      </c>
      <c r="BT13" s="9">
        <v>3.0790000000000002</v>
      </c>
      <c r="BU13" s="9">
        <v>0.6</v>
      </c>
      <c r="BV13" s="9">
        <v>2.512</v>
      </c>
      <c r="BW13" s="9">
        <v>1.9419999999999999</v>
      </c>
      <c r="BX13" s="9">
        <v>0.56999999999999995</v>
      </c>
      <c r="BY13" s="9">
        <v>87.509</v>
      </c>
      <c r="BZ13" s="9">
        <v>53.679000000000002</v>
      </c>
      <c r="CA13" s="9">
        <v>33.83</v>
      </c>
      <c r="CB13" s="9">
        <v>6.6369999999999996</v>
      </c>
      <c r="CC13" s="9">
        <v>3.657</v>
      </c>
      <c r="CD13" s="9">
        <v>2.98</v>
      </c>
      <c r="CE13" s="9">
        <v>7.58</v>
      </c>
      <c r="CF13" s="9">
        <v>6.3319999999999999</v>
      </c>
      <c r="CG13" s="9">
        <v>1.2470000000000001</v>
      </c>
      <c r="CH13" s="9">
        <v>15.906000000000001</v>
      </c>
      <c r="CI13" s="9">
        <v>9.1440000000000001</v>
      </c>
      <c r="CJ13" s="9">
        <v>6.7619999999999996</v>
      </c>
      <c r="CK13" s="9">
        <v>26.637</v>
      </c>
      <c r="CL13" s="9">
        <v>16.821000000000002</v>
      </c>
      <c r="CM13" s="9">
        <v>9.8160000000000007</v>
      </c>
      <c r="CN13" s="9">
        <v>30.75</v>
      </c>
      <c r="CO13" s="9">
        <v>17.725000000000001</v>
      </c>
      <c r="CP13" s="9">
        <v>13.023999999999999</v>
      </c>
      <c r="CQ13" s="9">
        <v>49.46</v>
      </c>
      <c r="CR13" s="9">
        <v>33.991</v>
      </c>
      <c r="CS13" s="9">
        <v>15.468999999999999</v>
      </c>
      <c r="CT13" s="9">
        <v>20.04</v>
      </c>
      <c r="CU13" s="9">
        <v>12.772</v>
      </c>
      <c r="CV13" s="9">
        <v>7.2670000000000003</v>
      </c>
      <c r="CW13" s="9">
        <v>15.544</v>
      </c>
      <c r="CX13" s="9">
        <v>9.4469999999999992</v>
      </c>
      <c r="CY13" s="9">
        <v>6.0970000000000004</v>
      </c>
      <c r="CZ13" s="9">
        <v>2.4380000000000002</v>
      </c>
      <c r="DA13" s="9">
        <v>1.8380000000000001</v>
      </c>
      <c r="DB13" s="9">
        <v>0.6</v>
      </c>
      <c r="DC13" s="9">
        <v>2.0579999999999998</v>
      </c>
      <c r="DD13" s="9">
        <v>1.488</v>
      </c>
      <c r="DE13" s="9">
        <v>0.56999999999999995</v>
      </c>
      <c r="DF13" s="9">
        <v>29.420999999999999</v>
      </c>
      <c r="DG13" s="9">
        <v>21.219000000000001</v>
      </c>
      <c r="DH13" s="9">
        <v>8.202</v>
      </c>
      <c r="DI13" s="9">
        <v>1.9219999999999999</v>
      </c>
      <c r="DJ13" s="9">
        <v>1.9219999999999999</v>
      </c>
      <c r="DK13" s="9">
        <v>0</v>
      </c>
      <c r="DL13" s="9">
        <v>4.327</v>
      </c>
      <c r="DM13" s="9">
        <v>3.468</v>
      </c>
      <c r="DN13" s="9">
        <v>0.85899999999999999</v>
      </c>
      <c r="DO13" s="9">
        <v>4.5090000000000003</v>
      </c>
      <c r="DP13" s="9">
        <v>3.6480000000000001</v>
      </c>
      <c r="DQ13" s="9">
        <v>0.86099999999999999</v>
      </c>
      <c r="DR13" s="9">
        <v>9.4909999999999997</v>
      </c>
      <c r="DS13" s="9">
        <v>6.3339999999999996</v>
      </c>
      <c r="DT13" s="9">
        <v>3.157</v>
      </c>
      <c r="DU13" s="9">
        <v>9.1720000000000006</v>
      </c>
      <c r="DV13" s="9">
        <v>5.8470000000000004</v>
      </c>
      <c r="DW13" s="9">
        <v>3.3250000000000002</v>
      </c>
      <c r="DX13" s="9">
        <v>11.324</v>
      </c>
      <c r="DY13" s="9">
        <v>7.16</v>
      </c>
      <c r="DZ13" s="9">
        <v>4.1639999999999997</v>
      </c>
      <c r="EA13" s="9">
        <v>1.0049999999999999</v>
      </c>
      <c r="EB13" s="9">
        <v>0.45600000000000002</v>
      </c>
      <c r="EC13" s="9">
        <v>0.54900000000000004</v>
      </c>
      <c r="ED13" s="9">
        <v>1.0049999999999999</v>
      </c>
      <c r="EE13" s="9">
        <v>0.45600000000000002</v>
      </c>
      <c r="EF13" s="9">
        <v>0.54900000000000004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10.319000000000001</v>
      </c>
      <c r="EN13" s="9">
        <v>6.7039999999999997</v>
      </c>
      <c r="EO13" s="9">
        <v>3.6150000000000002</v>
      </c>
      <c r="EP13" s="9">
        <v>0.876</v>
      </c>
      <c r="EQ13" s="9">
        <v>0.876</v>
      </c>
      <c r="ER13" s="9">
        <v>0</v>
      </c>
      <c r="ES13" s="9">
        <v>1.788</v>
      </c>
      <c r="ET13" s="9">
        <v>1.2989999999999999</v>
      </c>
      <c r="EU13" s="9">
        <v>0.48899999999999999</v>
      </c>
      <c r="EV13" s="9">
        <v>1.4570000000000001</v>
      </c>
      <c r="EW13" s="9">
        <v>1.0940000000000001</v>
      </c>
      <c r="EX13" s="9">
        <v>0.36299999999999999</v>
      </c>
      <c r="EY13" s="9">
        <v>2.6680000000000001</v>
      </c>
      <c r="EZ13" s="9">
        <v>1.46</v>
      </c>
      <c r="FA13" s="9">
        <v>1.208</v>
      </c>
      <c r="FB13" s="9">
        <v>3.5310000000000001</v>
      </c>
      <c r="FC13" s="9">
        <v>1.9750000000000001</v>
      </c>
      <c r="FD13" s="9">
        <v>1.556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30.408000000000001</v>
      </c>
      <c r="GM13" s="9">
        <v>20.623999999999999</v>
      </c>
      <c r="GN13" s="9">
        <v>9.7850000000000001</v>
      </c>
      <c r="GO13" s="9">
        <v>18.280999999999999</v>
      </c>
      <c r="GP13" s="9">
        <v>11.563000000000001</v>
      </c>
      <c r="GQ13" s="9">
        <v>6.718</v>
      </c>
      <c r="GR13" s="9">
        <v>13.786</v>
      </c>
      <c r="GS13" s="9">
        <v>8.2370000000000001</v>
      </c>
      <c r="GT13" s="9">
        <v>5.548</v>
      </c>
      <c r="GU13" s="9">
        <v>2.4380000000000002</v>
      </c>
      <c r="GV13" s="9">
        <v>1.8380000000000001</v>
      </c>
      <c r="GW13" s="9">
        <v>0.6</v>
      </c>
      <c r="GX13" s="9">
        <v>2.0579999999999998</v>
      </c>
      <c r="GY13" s="9">
        <v>1.488</v>
      </c>
      <c r="GZ13" s="9">
        <v>0.56999999999999995</v>
      </c>
      <c r="HA13" s="9">
        <v>12.127000000000001</v>
      </c>
      <c r="HB13" s="9">
        <v>9.0609999999999999</v>
      </c>
      <c r="HC13" s="9">
        <v>3.0659999999999998</v>
      </c>
      <c r="HD13" s="9">
        <v>0.55500000000000005</v>
      </c>
      <c r="HE13" s="9">
        <v>0.55500000000000005</v>
      </c>
      <c r="HF13" s="9">
        <v>0</v>
      </c>
      <c r="HG13" s="9">
        <v>1.9650000000000001</v>
      </c>
      <c r="HH13" s="9">
        <v>1.595</v>
      </c>
      <c r="HI13" s="9">
        <v>0.37</v>
      </c>
      <c r="HJ13" s="9">
        <v>2.0459999999999998</v>
      </c>
      <c r="HK13" s="9">
        <v>2.0459999999999998</v>
      </c>
      <c r="HL13" s="9">
        <v>0</v>
      </c>
      <c r="HM13" s="9">
        <v>3.8029999999999999</v>
      </c>
      <c r="HN13" s="9">
        <v>2.363</v>
      </c>
      <c r="HO13" s="9">
        <v>1.44</v>
      </c>
      <c r="HP13" s="9">
        <v>3.758</v>
      </c>
      <c r="HQ13" s="9">
        <v>2.5019999999999998</v>
      </c>
      <c r="HR13" s="9">
        <v>1.2569999999999999</v>
      </c>
      <c r="HS13" s="9">
        <v>7.7279999999999998</v>
      </c>
      <c r="HT13" s="9">
        <v>6.2080000000000002</v>
      </c>
      <c r="HU13" s="9">
        <v>1.52</v>
      </c>
      <c r="HV13" s="9">
        <v>0.753</v>
      </c>
      <c r="HW13" s="9">
        <v>0.753</v>
      </c>
      <c r="HX13" s="9">
        <v>0</v>
      </c>
      <c r="HY13" s="9">
        <v>0.753</v>
      </c>
      <c r="HZ13" s="9">
        <v>0.753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6.9749999999999996</v>
      </c>
      <c r="II13" s="9">
        <v>5.4539999999999997</v>
      </c>
      <c r="IJ13" s="9">
        <v>1.52</v>
      </c>
      <c r="IK13" s="9">
        <v>0.49099999999999999</v>
      </c>
      <c r="IL13" s="9">
        <v>0.49099999999999999</v>
      </c>
      <c r="IM13" s="9">
        <v>0</v>
      </c>
      <c r="IN13" s="9">
        <v>0.57399999999999995</v>
      </c>
      <c r="IO13" s="9">
        <v>0.57399999999999995</v>
      </c>
      <c r="IP13" s="9">
        <v>0</v>
      </c>
      <c r="IQ13" s="9">
        <v>1.0069999999999999</v>
      </c>
    </row>
    <row r="14" spans="1:251">
      <c r="A14" s="10">
        <v>43132</v>
      </c>
      <c r="B14" s="9">
        <v>0.122</v>
      </c>
      <c r="C14" s="9">
        <v>0.122</v>
      </c>
      <c r="D14" s="9">
        <v>0</v>
      </c>
      <c r="E14" s="9">
        <v>0.49399999999999999</v>
      </c>
      <c r="F14" s="9">
        <v>0.49399999999999999</v>
      </c>
      <c r="G14" s="9">
        <v>0</v>
      </c>
      <c r="H14" s="9">
        <v>0.39200000000000002</v>
      </c>
      <c r="I14" s="9">
        <v>0.39200000000000002</v>
      </c>
      <c r="J14" s="9">
        <v>0</v>
      </c>
      <c r="K14" s="9">
        <v>5.077</v>
      </c>
      <c r="L14" s="9">
        <v>2.0619999999999998</v>
      </c>
      <c r="M14" s="9">
        <v>3.0150000000000001</v>
      </c>
      <c r="N14" s="9">
        <v>2.423</v>
      </c>
      <c r="O14" s="9">
        <v>0.78900000000000003</v>
      </c>
      <c r="P14" s="9">
        <v>1.635</v>
      </c>
      <c r="Q14" s="9">
        <v>0.61899999999999999</v>
      </c>
      <c r="R14" s="9">
        <v>0.61899999999999999</v>
      </c>
      <c r="S14" s="9">
        <v>0</v>
      </c>
      <c r="T14" s="9">
        <v>0.49199999999999999</v>
      </c>
      <c r="U14" s="9">
        <v>0.128</v>
      </c>
      <c r="V14" s="9">
        <v>0.36399999999999999</v>
      </c>
      <c r="W14" s="9">
        <v>1.429</v>
      </c>
      <c r="X14" s="9">
        <v>0.52600000000000002</v>
      </c>
      <c r="Y14" s="9">
        <v>0.90300000000000002</v>
      </c>
      <c r="Z14" s="9">
        <v>0.114</v>
      </c>
      <c r="AA14" s="9">
        <v>0</v>
      </c>
      <c r="AB14" s="9">
        <v>0.114</v>
      </c>
      <c r="AC14" s="9">
        <v>44.411999999999999</v>
      </c>
      <c r="AD14" s="9">
        <v>21.376000000000001</v>
      </c>
      <c r="AE14" s="9">
        <v>23.036000000000001</v>
      </c>
      <c r="AF14" s="9">
        <v>11.18</v>
      </c>
      <c r="AG14" s="9">
        <v>6.3920000000000003</v>
      </c>
      <c r="AH14" s="9">
        <v>4.7880000000000003</v>
      </c>
      <c r="AI14" s="9">
        <v>2.8090000000000002</v>
      </c>
      <c r="AJ14" s="9">
        <v>1.8049999999999999</v>
      </c>
      <c r="AK14" s="9">
        <v>1.004</v>
      </c>
      <c r="AL14" s="9">
        <v>3.1920000000000002</v>
      </c>
      <c r="AM14" s="9">
        <v>1.639</v>
      </c>
      <c r="AN14" s="9">
        <v>1.5529999999999999</v>
      </c>
      <c r="AO14" s="9">
        <v>5.1790000000000003</v>
      </c>
      <c r="AP14" s="9">
        <v>2.948</v>
      </c>
      <c r="AQ14" s="9">
        <v>2.2309999999999999</v>
      </c>
      <c r="AR14" s="9">
        <v>33.231999999999999</v>
      </c>
      <c r="AS14" s="9">
        <v>14.984</v>
      </c>
      <c r="AT14" s="9">
        <v>18.248000000000001</v>
      </c>
      <c r="AU14" s="9">
        <v>10.627000000000001</v>
      </c>
      <c r="AV14" s="9">
        <v>4.0570000000000004</v>
      </c>
      <c r="AW14" s="9">
        <v>6.57</v>
      </c>
      <c r="AX14" s="9">
        <v>6.282</v>
      </c>
      <c r="AY14" s="9">
        <v>1.8939999999999999</v>
      </c>
      <c r="AZ14" s="9">
        <v>4.3879999999999999</v>
      </c>
      <c r="BA14" s="9">
        <v>5.94</v>
      </c>
      <c r="BB14" s="9">
        <v>3.0550000000000002</v>
      </c>
      <c r="BC14" s="9">
        <v>2.8860000000000001</v>
      </c>
      <c r="BD14" s="9">
        <v>7.4320000000000004</v>
      </c>
      <c r="BE14" s="9">
        <v>4.1589999999999998</v>
      </c>
      <c r="BF14" s="9">
        <v>3.2730000000000001</v>
      </c>
      <c r="BG14" s="9">
        <v>2.9510000000000001</v>
      </c>
      <c r="BH14" s="9">
        <v>1.82</v>
      </c>
      <c r="BI14" s="9">
        <v>1.131</v>
      </c>
      <c r="BJ14" s="9">
        <v>90.858000000000004</v>
      </c>
      <c r="BK14" s="9">
        <v>52.048999999999999</v>
      </c>
      <c r="BL14" s="9">
        <v>38.808999999999997</v>
      </c>
      <c r="BM14" s="9">
        <v>19.552</v>
      </c>
      <c r="BN14" s="9">
        <v>9.32</v>
      </c>
      <c r="BO14" s="9">
        <v>10.231999999999999</v>
      </c>
      <c r="BP14" s="9">
        <v>11.353</v>
      </c>
      <c r="BQ14" s="9">
        <v>4.7329999999999997</v>
      </c>
      <c r="BR14" s="9">
        <v>6.62</v>
      </c>
      <c r="BS14" s="9">
        <v>4.6749999999999998</v>
      </c>
      <c r="BT14" s="9">
        <v>2.806</v>
      </c>
      <c r="BU14" s="9">
        <v>1.869</v>
      </c>
      <c r="BV14" s="9">
        <v>3.524</v>
      </c>
      <c r="BW14" s="9">
        <v>1.7809999999999999</v>
      </c>
      <c r="BX14" s="9">
        <v>1.7430000000000001</v>
      </c>
      <c r="BY14" s="9">
        <v>71.305999999999997</v>
      </c>
      <c r="BZ14" s="9">
        <v>42.73</v>
      </c>
      <c r="CA14" s="9">
        <v>28.576000000000001</v>
      </c>
      <c r="CB14" s="9">
        <v>5.9180000000000001</v>
      </c>
      <c r="CC14" s="9">
        <v>4.2960000000000003</v>
      </c>
      <c r="CD14" s="9">
        <v>1.6220000000000001</v>
      </c>
      <c r="CE14" s="9">
        <v>11.007</v>
      </c>
      <c r="CF14" s="9">
        <v>7.4779999999999998</v>
      </c>
      <c r="CG14" s="9">
        <v>3.5289999999999999</v>
      </c>
      <c r="CH14" s="9">
        <v>10.666</v>
      </c>
      <c r="CI14" s="9">
        <v>5.9989999999999997</v>
      </c>
      <c r="CJ14" s="9">
        <v>4.6660000000000004</v>
      </c>
      <c r="CK14" s="9">
        <v>21.395</v>
      </c>
      <c r="CL14" s="9">
        <v>11.039</v>
      </c>
      <c r="CM14" s="9">
        <v>10.356</v>
      </c>
      <c r="CN14" s="9">
        <v>22.32</v>
      </c>
      <c r="CO14" s="9">
        <v>13.917999999999999</v>
      </c>
      <c r="CP14" s="9">
        <v>8.4030000000000005</v>
      </c>
      <c r="CQ14" s="9">
        <v>32.121000000000002</v>
      </c>
      <c r="CR14" s="9">
        <v>17.616</v>
      </c>
      <c r="CS14" s="9">
        <v>14.505000000000001</v>
      </c>
      <c r="CT14" s="9">
        <v>16.346</v>
      </c>
      <c r="CU14" s="9">
        <v>8.3949999999999996</v>
      </c>
      <c r="CV14" s="9">
        <v>7.95</v>
      </c>
      <c r="CW14" s="9">
        <v>9.3740000000000006</v>
      </c>
      <c r="CX14" s="9">
        <v>4.1340000000000003</v>
      </c>
      <c r="CY14" s="9">
        <v>5.24</v>
      </c>
      <c r="CZ14" s="9">
        <v>4.3849999999999998</v>
      </c>
      <c r="DA14" s="9">
        <v>2.806</v>
      </c>
      <c r="DB14" s="9">
        <v>1.579</v>
      </c>
      <c r="DC14" s="9">
        <v>2.5859999999999999</v>
      </c>
      <c r="DD14" s="9">
        <v>1.4550000000000001</v>
      </c>
      <c r="DE14" s="9">
        <v>1.1319999999999999</v>
      </c>
      <c r="DF14" s="9">
        <v>15.776</v>
      </c>
      <c r="DG14" s="9">
        <v>9.2210000000000001</v>
      </c>
      <c r="DH14" s="9">
        <v>6.5549999999999997</v>
      </c>
      <c r="DI14" s="9">
        <v>2.4390000000000001</v>
      </c>
      <c r="DJ14" s="9">
        <v>2.2810000000000001</v>
      </c>
      <c r="DK14" s="9">
        <v>0.158</v>
      </c>
      <c r="DL14" s="9">
        <v>2.9550000000000001</v>
      </c>
      <c r="DM14" s="9">
        <v>0.995</v>
      </c>
      <c r="DN14" s="9">
        <v>1.96</v>
      </c>
      <c r="DO14" s="9">
        <v>4.6239999999999997</v>
      </c>
      <c r="DP14" s="9">
        <v>2.82</v>
      </c>
      <c r="DQ14" s="9">
        <v>1.804</v>
      </c>
      <c r="DR14" s="9">
        <v>3.39</v>
      </c>
      <c r="DS14" s="9">
        <v>1.5980000000000001</v>
      </c>
      <c r="DT14" s="9">
        <v>1.792</v>
      </c>
      <c r="DU14" s="9">
        <v>2.367</v>
      </c>
      <c r="DV14" s="9">
        <v>1.5269999999999999</v>
      </c>
      <c r="DW14" s="9">
        <v>0.84</v>
      </c>
      <c r="DX14" s="9">
        <v>5.3449999999999998</v>
      </c>
      <c r="DY14" s="9">
        <v>2.577</v>
      </c>
      <c r="DZ14" s="9">
        <v>2.7679999999999998</v>
      </c>
      <c r="EA14" s="9">
        <v>1.71</v>
      </c>
      <c r="EB14" s="9">
        <v>0.70099999999999996</v>
      </c>
      <c r="EC14" s="9">
        <v>1.0089999999999999</v>
      </c>
      <c r="ED14" s="9">
        <v>0.38100000000000001</v>
      </c>
      <c r="EE14" s="9">
        <v>0</v>
      </c>
      <c r="EF14" s="9">
        <v>0.38100000000000001</v>
      </c>
      <c r="EG14" s="9">
        <v>0.99299999999999999</v>
      </c>
      <c r="EH14" s="9">
        <v>0.36499999999999999</v>
      </c>
      <c r="EI14" s="9">
        <v>0.628</v>
      </c>
      <c r="EJ14" s="9">
        <v>0.33600000000000002</v>
      </c>
      <c r="EK14" s="9">
        <v>0.33600000000000002</v>
      </c>
      <c r="EL14" s="9">
        <v>0</v>
      </c>
      <c r="EM14" s="9">
        <v>3.6349999999999998</v>
      </c>
      <c r="EN14" s="9">
        <v>1.875</v>
      </c>
      <c r="EO14" s="9">
        <v>1.7589999999999999</v>
      </c>
      <c r="EP14" s="9">
        <v>0.61799999999999999</v>
      </c>
      <c r="EQ14" s="9">
        <v>0.46</v>
      </c>
      <c r="ER14" s="9">
        <v>0.158</v>
      </c>
      <c r="ES14" s="9">
        <v>1.1659999999999999</v>
      </c>
      <c r="ET14" s="9">
        <v>0.29699999999999999</v>
      </c>
      <c r="EU14" s="9">
        <v>0.86899999999999999</v>
      </c>
      <c r="EV14" s="9">
        <v>0</v>
      </c>
      <c r="EW14" s="9">
        <v>0</v>
      </c>
      <c r="EX14" s="9">
        <v>0</v>
      </c>
      <c r="EY14" s="9">
        <v>0.93100000000000005</v>
      </c>
      <c r="EZ14" s="9">
        <v>0.54700000000000004</v>
      </c>
      <c r="FA14" s="9">
        <v>0.38400000000000001</v>
      </c>
      <c r="FB14" s="9">
        <v>0.91900000000000004</v>
      </c>
      <c r="FC14" s="9">
        <v>0.57099999999999995</v>
      </c>
      <c r="FD14" s="9">
        <v>0.34799999999999998</v>
      </c>
      <c r="FE14" s="9">
        <v>0.216</v>
      </c>
      <c r="FF14" s="9">
        <v>0</v>
      </c>
      <c r="FG14" s="9">
        <v>0.216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0.216</v>
      </c>
      <c r="FU14" s="9">
        <v>0</v>
      </c>
      <c r="FV14" s="9">
        <v>0.216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0.216</v>
      </c>
      <c r="GD14" s="9">
        <v>0</v>
      </c>
      <c r="GE14" s="9">
        <v>0.216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21.190999999999999</v>
      </c>
      <c r="GM14" s="9">
        <v>11.874000000000001</v>
      </c>
      <c r="GN14" s="9">
        <v>9.3170000000000002</v>
      </c>
      <c r="GO14" s="9">
        <v>14.635999999999999</v>
      </c>
      <c r="GP14" s="9">
        <v>7.694</v>
      </c>
      <c r="GQ14" s="9">
        <v>6.9420000000000002</v>
      </c>
      <c r="GR14" s="9">
        <v>8.9939999999999998</v>
      </c>
      <c r="GS14" s="9">
        <v>4.1340000000000003</v>
      </c>
      <c r="GT14" s="9">
        <v>4.859</v>
      </c>
      <c r="GU14" s="9">
        <v>3.3919999999999999</v>
      </c>
      <c r="GV14" s="9">
        <v>2.4409999999999998</v>
      </c>
      <c r="GW14" s="9">
        <v>0.95099999999999996</v>
      </c>
      <c r="GX14" s="9">
        <v>2.25</v>
      </c>
      <c r="GY14" s="9">
        <v>1.119</v>
      </c>
      <c r="GZ14" s="9">
        <v>1.1319999999999999</v>
      </c>
      <c r="HA14" s="9">
        <v>6.5549999999999997</v>
      </c>
      <c r="HB14" s="9">
        <v>4.18</v>
      </c>
      <c r="HC14" s="9">
        <v>2.375</v>
      </c>
      <c r="HD14" s="9">
        <v>0.76200000000000001</v>
      </c>
      <c r="HE14" s="9">
        <v>0.76200000000000001</v>
      </c>
      <c r="HF14" s="9">
        <v>0</v>
      </c>
      <c r="HG14" s="9">
        <v>1.788</v>
      </c>
      <c r="HH14" s="9">
        <v>0.69799999999999995</v>
      </c>
      <c r="HI14" s="9">
        <v>1.091</v>
      </c>
      <c r="HJ14" s="9">
        <v>2.1749999999999998</v>
      </c>
      <c r="HK14" s="9">
        <v>1.1779999999999999</v>
      </c>
      <c r="HL14" s="9">
        <v>0.998</v>
      </c>
      <c r="HM14" s="9">
        <v>1.3380000000000001</v>
      </c>
      <c r="HN14" s="9">
        <v>1.0509999999999999</v>
      </c>
      <c r="HO14" s="9">
        <v>0.28699999999999998</v>
      </c>
      <c r="HP14" s="9">
        <v>0.49099999999999999</v>
      </c>
      <c r="HQ14" s="9">
        <v>0.49099999999999999</v>
      </c>
      <c r="HR14" s="9">
        <v>0</v>
      </c>
      <c r="HS14" s="9">
        <v>5.37</v>
      </c>
      <c r="HT14" s="9">
        <v>3.1659999999999999</v>
      </c>
      <c r="HU14" s="9">
        <v>2.2040000000000002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5.37</v>
      </c>
      <c r="II14" s="9">
        <v>3.1659999999999999</v>
      </c>
      <c r="IJ14" s="9">
        <v>2.2040000000000002</v>
      </c>
      <c r="IK14" s="9">
        <v>1.0580000000000001</v>
      </c>
      <c r="IL14" s="9">
        <v>1.0580000000000001</v>
      </c>
      <c r="IM14" s="9">
        <v>0</v>
      </c>
      <c r="IN14" s="9">
        <v>0</v>
      </c>
      <c r="IO14" s="9">
        <v>0</v>
      </c>
      <c r="IP14" s="9">
        <v>0</v>
      </c>
      <c r="IQ14" s="9">
        <v>2.2330000000000001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1.1339999999999999</v>
      </c>
      <c r="I15" s="9">
        <v>1.1339999999999999</v>
      </c>
      <c r="J15" s="9">
        <v>0</v>
      </c>
      <c r="K15" s="9">
        <v>4.2770000000000001</v>
      </c>
      <c r="L15" s="9">
        <v>3.1669999999999998</v>
      </c>
      <c r="M15" s="9">
        <v>1.1100000000000001</v>
      </c>
      <c r="N15" s="9">
        <v>0.97</v>
      </c>
      <c r="O15" s="9">
        <v>0.52800000000000002</v>
      </c>
      <c r="P15" s="9">
        <v>0.442</v>
      </c>
      <c r="Q15" s="9">
        <v>1.119</v>
      </c>
      <c r="R15" s="9">
        <v>1.119</v>
      </c>
      <c r="S15" s="9">
        <v>0</v>
      </c>
      <c r="T15" s="9">
        <v>1.3</v>
      </c>
      <c r="U15" s="9">
        <v>0.63200000000000001</v>
      </c>
      <c r="V15" s="9">
        <v>0.66800000000000004</v>
      </c>
      <c r="W15" s="9">
        <v>0.29499999999999998</v>
      </c>
      <c r="X15" s="9">
        <v>0.29499999999999998</v>
      </c>
      <c r="Y15" s="9">
        <v>0</v>
      </c>
      <c r="Z15" s="9">
        <v>0.59299999999999997</v>
      </c>
      <c r="AA15" s="9">
        <v>0.59299999999999997</v>
      </c>
      <c r="AB15" s="9">
        <v>0</v>
      </c>
      <c r="AC15" s="9">
        <v>55.046999999999997</v>
      </c>
      <c r="AD15" s="9">
        <v>26.7</v>
      </c>
      <c r="AE15" s="9">
        <v>28.347000000000001</v>
      </c>
      <c r="AF15" s="9">
        <v>10.667</v>
      </c>
      <c r="AG15" s="9">
        <v>4.6820000000000004</v>
      </c>
      <c r="AH15" s="9">
        <v>5.9850000000000003</v>
      </c>
      <c r="AI15" s="9">
        <v>5.7110000000000003</v>
      </c>
      <c r="AJ15" s="9">
        <v>2.7890000000000001</v>
      </c>
      <c r="AK15" s="9">
        <v>2.9220000000000002</v>
      </c>
      <c r="AL15" s="9">
        <v>1.744</v>
      </c>
      <c r="AM15" s="9">
        <v>0.371</v>
      </c>
      <c r="AN15" s="9">
        <v>1.373</v>
      </c>
      <c r="AO15" s="9">
        <v>3.2120000000000002</v>
      </c>
      <c r="AP15" s="9">
        <v>1.522</v>
      </c>
      <c r="AQ15" s="9">
        <v>1.6890000000000001</v>
      </c>
      <c r="AR15" s="9">
        <v>44.38</v>
      </c>
      <c r="AS15" s="9">
        <v>22.018000000000001</v>
      </c>
      <c r="AT15" s="9">
        <v>22.361999999999998</v>
      </c>
      <c r="AU15" s="9">
        <v>10.095000000000001</v>
      </c>
      <c r="AV15" s="9">
        <v>6.79</v>
      </c>
      <c r="AW15" s="9">
        <v>3.3050000000000002</v>
      </c>
      <c r="AX15" s="9">
        <v>7.3230000000000004</v>
      </c>
      <c r="AY15" s="9">
        <v>3.5619999999999998</v>
      </c>
      <c r="AZ15" s="9">
        <v>3.7610000000000001</v>
      </c>
      <c r="BA15" s="9">
        <v>11.231</v>
      </c>
      <c r="BB15" s="9">
        <v>5.1340000000000003</v>
      </c>
      <c r="BC15" s="9">
        <v>6.0970000000000004</v>
      </c>
      <c r="BD15" s="9">
        <v>11.798999999999999</v>
      </c>
      <c r="BE15" s="9">
        <v>4.0949999999999998</v>
      </c>
      <c r="BF15" s="9">
        <v>7.7039999999999997</v>
      </c>
      <c r="BG15" s="9">
        <v>3.9319999999999999</v>
      </c>
      <c r="BH15" s="9">
        <v>2.4359999999999999</v>
      </c>
      <c r="BI15" s="9">
        <v>1.496</v>
      </c>
      <c r="BJ15" s="9">
        <v>112.928</v>
      </c>
      <c r="BK15" s="9">
        <v>61.084000000000003</v>
      </c>
      <c r="BL15" s="9">
        <v>51.844000000000001</v>
      </c>
      <c r="BM15" s="9">
        <v>25.138999999999999</v>
      </c>
      <c r="BN15" s="9">
        <v>15.095000000000001</v>
      </c>
      <c r="BO15" s="9">
        <v>10.044</v>
      </c>
      <c r="BP15" s="9">
        <v>17.611999999999998</v>
      </c>
      <c r="BQ15" s="9">
        <v>9.4610000000000003</v>
      </c>
      <c r="BR15" s="9">
        <v>8.1519999999999992</v>
      </c>
      <c r="BS15" s="9">
        <v>3.2519999999999998</v>
      </c>
      <c r="BT15" s="9">
        <v>3.2519999999999998</v>
      </c>
      <c r="BU15" s="9">
        <v>0</v>
      </c>
      <c r="BV15" s="9">
        <v>4.2750000000000004</v>
      </c>
      <c r="BW15" s="9">
        <v>2.383</v>
      </c>
      <c r="BX15" s="9">
        <v>1.8919999999999999</v>
      </c>
      <c r="BY15" s="9">
        <v>87.789000000000001</v>
      </c>
      <c r="BZ15" s="9">
        <v>45.988</v>
      </c>
      <c r="CA15" s="9">
        <v>41.8</v>
      </c>
      <c r="CB15" s="9">
        <v>8.6199999999999992</v>
      </c>
      <c r="CC15" s="9">
        <v>4.75</v>
      </c>
      <c r="CD15" s="9">
        <v>3.87</v>
      </c>
      <c r="CE15" s="9">
        <v>7.1260000000000003</v>
      </c>
      <c r="CF15" s="9">
        <v>2.5139999999999998</v>
      </c>
      <c r="CG15" s="9">
        <v>4.6130000000000004</v>
      </c>
      <c r="CH15" s="9">
        <v>16.91</v>
      </c>
      <c r="CI15" s="9">
        <v>8.82</v>
      </c>
      <c r="CJ15" s="9">
        <v>8.09</v>
      </c>
      <c r="CK15" s="9">
        <v>22.859000000000002</v>
      </c>
      <c r="CL15" s="9">
        <v>13.454000000000001</v>
      </c>
      <c r="CM15" s="9">
        <v>9.4049999999999994</v>
      </c>
      <c r="CN15" s="9">
        <v>32.273000000000003</v>
      </c>
      <c r="CO15" s="9">
        <v>16.45</v>
      </c>
      <c r="CP15" s="9">
        <v>15.823</v>
      </c>
      <c r="CQ15" s="9">
        <v>45.655000000000001</v>
      </c>
      <c r="CR15" s="9">
        <v>25.902999999999999</v>
      </c>
      <c r="CS15" s="9">
        <v>19.751999999999999</v>
      </c>
      <c r="CT15" s="9">
        <v>20.135999999999999</v>
      </c>
      <c r="CU15" s="9">
        <v>11.353999999999999</v>
      </c>
      <c r="CV15" s="9">
        <v>8.7829999999999995</v>
      </c>
      <c r="CW15" s="9">
        <v>14.997999999999999</v>
      </c>
      <c r="CX15" s="9">
        <v>8.1069999999999993</v>
      </c>
      <c r="CY15" s="9">
        <v>6.891</v>
      </c>
      <c r="CZ15" s="9">
        <v>1.6519999999999999</v>
      </c>
      <c r="DA15" s="9">
        <v>1.6519999999999999</v>
      </c>
      <c r="DB15" s="9">
        <v>0</v>
      </c>
      <c r="DC15" s="9">
        <v>3.4860000000000002</v>
      </c>
      <c r="DD15" s="9">
        <v>1.5940000000000001</v>
      </c>
      <c r="DE15" s="9">
        <v>1.8919999999999999</v>
      </c>
      <c r="DF15" s="9">
        <v>25.518000000000001</v>
      </c>
      <c r="DG15" s="9">
        <v>14.548999999999999</v>
      </c>
      <c r="DH15" s="9">
        <v>10.968999999999999</v>
      </c>
      <c r="DI15" s="9">
        <v>1.6719999999999999</v>
      </c>
      <c r="DJ15" s="9">
        <v>1.337</v>
      </c>
      <c r="DK15" s="9">
        <v>0.33600000000000002</v>
      </c>
      <c r="DL15" s="9">
        <v>2.3610000000000002</v>
      </c>
      <c r="DM15" s="9">
        <v>0.40500000000000003</v>
      </c>
      <c r="DN15" s="9">
        <v>1.956</v>
      </c>
      <c r="DO15" s="9">
        <v>7.0579999999999998</v>
      </c>
      <c r="DP15" s="9">
        <v>4.2039999999999997</v>
      </c>
      <c r="DQ15" s="9">
        <v>2.8540000000000001</v>
      </c>
      <c r="DR15" s="9">
        <v>7.2729999999999997</v>
      </c>
      <c r="DS15" s="9">
        <v>4.7519999999999998</v>
      </c>
      <c r="DT15" s="9">
        <v>2.5209999999999999</v>
      </c>
      <c r="DU15" s="9">
        <v>7.1529999999999996</v>
      </c>
      <c r="DV15" s="9">
        <v>3.851</v>
      </c>
      <c r="DW15" s="9">
        <v>3.302</v>
      </c>
      <c r="DX15" s="9">
        <v>10.554</v>
      </c>
      <c r="DY15" s="9">
        <v>6.2160000000000002</v>
      </c>
      <c r="DZ15" s="9">
        <v>4.3380000000000001</v>
      </c>
      <c r="EA15" s="9">
        <v>3.0259999999999998</v>
      </c>
      <c r="EB15" s="9">
        <v>2.5779999999999998</v>
      </c>
      <c r="EC15" s="9">
        <v>0.44800000000000001</v>
      </c>
      <c r="ED15" s="9">
        <v>2.125</v>
      </c>
      <c r="EE15" s="9">
        <v>2.125</v>
      </c>
      <c r="EF15" s="9">
        <v>0</v>
      </c>
      <c r="EG15" s="9">
        <v>0.27900000000000003</v>
      </c>
      <c r="EH15" s="9">
        <v>0.27900000000000003</v>
      </c>
      <c r="EI15" s="9">
        <v>0</v>
      </c>
      <c r="EJ15" s="9">
        <v>0.623</v>
      </c>
      <c r="EK15" s="9">
        <v>0.17499999999999999</v>
      </c>
      <c r="EL15" s="9">
        <v>0.44800000000000001</v>
      </c>
      <c r="EM15" s="9">
        <v>7.5270000000000001</v>
      </c>
      <c r="EN15" s="9">
        <v>3.6379999999999999</v>
      </c>
      <c r="EO15" s="9">
        <v>3.89</v>
      </c>
      <c r="EP15" s="9">
        <v>0.86099999999999999</v>
      </c>
      <c r="EQ15" s="9">
        <v>0.86099999999999999</v>
      </c>
      <c r="ER15" s="9">
        <v>0</v>
      </c>
      <c r="ES15" s="9">
        <v>1.194</v>
      </c>
      <c r="ET15" s="9">
        <v>0</v>
      </c>
      <c r="EU15" s="9">
        <v>1.194</v>
      </c>
      <c r="EV15" s="9">
        <v>1.5249999999999999</v>
      </c>
      <c r="EW15" s="9">
        <v>1.0089999999999999</v>
      </c>
      <c r="EX15" s="9">
        <v>0.51600000000000001</v>
      </c>
      <c r="EY15" s="9">
        <v>1.5880000000000001</v>
      </c>
      <c r="EZ15" s="9">
        <v>0.29699999999999999</v>
      </c>
      <c r="FA15" s="9">
        <v>1.2909999999999999</v>
      </c>
      <c r="FB15" s="9">
        <v>2.36</v>
      </c>
      <c r="FC15" s="9">
        <v>1.4710000000000001</v>
      </c>
      <c r="FD15" s="9">
        <v>0.88900000000000001</v>
      </c>
      <c r="FE15" s="9">
        <v>1.417</v>
      </c>
      <c r="FF15" s="9">
        <v>0.88200000000000001</v>
      </c>
      <c r="FG15" s="9">
        <v>0.53400000000000003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1.417</v>
      </c>
      <c r="FU15" s="9">
        <v>0.88200000000000001</v>
      </c>
      <c r="FV15" s="9">
        <v>0.53400000000000003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0.94099999999999995</v>
      </c>
      <c r="GD15" s="9">
        <v>0.40699999999999997</v>
      </c>
      <c r="GE15" s="9">
        <v>0.53400000000000003</v>
      </c>
      <c r="GF15" s="9">
        <v>0</v>
      </c>
      <c r="GG15" s="9">
        <v>0</v>
      </c>
      <c r="GH15" s="9">
        <v>0</v>
      </c>
      <c r="GI15" s="9">
        <v>0.47599999999999998</v>
      </c>
      <c r="GJ15" s="9">
        <v>0.47599999999999998</v>
      </c>
      <c r="GK15" s="9">
        <v>0</v>
      </c>
      <c r="GL15" s="9">
        <v>24.196999999999999</v>
      </c>
      <c r="GM15" s="9">
        <v>12.7</v>
      </c>
      <c r="GN15" s="9">
        <v>11.496</v>
      </c>
      <c r="GO15" s="9">
        <v>17.001000000000001</v>
      </c>
      <c r="GP15" s="9">
        <v>8.6669999999999998</v>
      </c>
      <c r="GQ15" s="9">
        <v>8.3339999999999996</v>
      </c>
      <c r="GR15" s="9">
        <v>12.763999999999999</v>
      </c>
      <c r="GS15" s="9">
        <v>5.8739999999999997</v>
      </c>
      <c r="GT15" s="9">
        <v>6.891</v>
      </c>
      <c r="GU15" s="9">
        <v>1.3740000000000001</v>
      </c>
      <c r="GV15" s="9">
        <v>1.3740000000000001</v>
      </c>
      <c r="GW15" s="9">
        <v>0</v>
      </c>
      <c r="GX15" s="9">
        <v>2.863</v>
      </c>
      <c r="GY15" s="9">
        <v>1.42</v>
      </c>
      <c r="GZ15" s="9">
        <v>1.444</v>
      </c>
      <c r="HA15" s="9">
        <v>7.1959999999999997</v>
      </c>
      <c r="HB15" s="9">
        <v>4.0339999999999998</v>
      </c>
      <c r="HC15" s="9">
        <v>3.1619999999999999</v>
      </c>
      <c r="HD15" s="9">
        <v>0.81200000000000006</v>
      </c>
      <c r="HE15" s="9">
        <v>0.47599999999999998</v>
      </c>
      <c r="HF15" s="9">
        <v>0.33600000000000002</v>
      </c>
      <c r="HG15" s="9">
        <v>1.1679999999999999</v>
      </c>
      <c r="HH15" s="9">
        <v>0.40500000000000003</v>
      </c>
      <c r="HI15" s="9">
        <v>0.76300000000000001</v>
      </c>
      <c r="HJ15" s="9">
        <v>0.97499999999999998</v>
      </c>
      <c r="HK15" s="9">
        <v>0.51800000000000002</v>
      </c>
      <c r="HL15" s="9">
        <v>0.45700000000000002</v>
      </c>
      <c r="HM15" s="9">
        <v>1.5</v>
      </c>
      <c r="HN15" s="9">
        <v>1.5</v>
      </c>
      <c r="HO15" s="9">
        <v>0</v>
      </c>
      <c r="HP15" s="9">
        <v>2.7410000000000001</v>
      </c>
      <c r="HQ15" s="9">
        <v>1.135</v>
      </c>
      <c r="HR15" s="9">
        <v>1.6060000000000001</v>
      </c>
      <c r="HS15" s="9">
        <v>9.4870000000000001</v>
      </c>
      <c r="HT15" s="9">
        <v>6.1040000000000001</v>
      </c>
      <c r="HU15" s="9">
        <v>3.383</v>
      </c>
      <c r="HV15" s="9">
        <v>0.109</v>
      </c>
      <c r="HW15" s="9">
        <v>0.109</v>
      </c>
      <c r="HX15" s="9">
        <v>0</v>
      </c>
      <c r="HY15" s="9">
        <v>0.109</v>
      </c>
      <c r="HZ15" s="9">
        <v>0.109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9.3780000000000001</v>
      </c>
      <c r="II15" s="9">
        <v>5.9950000000000001</v>
      </c>
      <c r="IJ15" s="9">
        <v>3.383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3.617</v>
      </c>
    </row>
    <row r="16" spans="1:251">
      <c r="A16" s="10">
        <v>43862</v>
      </c>
      <c r="B16" s="9">
        <v>0.187</v>
      </c>
      <c r="C16" s="9">
        <v>0.187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1.9630000000000001</v>
      </c>
      <c r="L16" s="9">
        <v>1.121</v>
      </c>
      <c r="M16" s="9">
        <v>0.84199999999999997</v>
      </c>
      <c r="N16" s="9">
        <v>0.255</v>
      </c>
      <c r="O16" s="9">
        <v>0</v>
      </c>
      <c r="P16" s="9">
        <v>0.255</v>
      </c>
      <c r="Q16" s="9">
        <v>0.51900000000000002</v>
      </c>
      <c r="R16" s="9">
        <v>0.51900000000000002</v>
      </c>
      <c r="S16" s="9">
        <v>0</v>
      </c>
      <c r="T16" s="9">
        <v>0.11</v>
      </c>
      <c r="U16" s="9">
        <v>0</v>
      </c>
      <c r="V16" s="9">
        <v>0.11</v>
      </c>
      <c r="W16" s="9">
        <v>0</v>
      </c>
      <c r="X16" s="9">
        <v>0</v>
      </c>
      <c r="Y16" s="9">
        <v>0</v>
      </c>
      <c r="Z16" s="9">
        <v>1.079</v>
      </c>
      <c r="AA16" s="9">
        <v>0.60299999999999998</v>
      </c>
      <c r="AB16" s="9">
        <v>0.47599999999999998</v>
      </c>
      <c r="AC16" s="9">
        <v>54.771999999999998</v>
      </c>
      <c r="AD16" s="9">
        <v>25.922999999999998</v>
      </c>
      <c r="AE16" s="9">
        <v>28.849</v>
      </c>
      <c r="AF16" s="9">
        <v>12.465</v>
      </c>
      <c r="AG16" s="9">
        <v>6.0529999999999999</v>
      </c>
      <c r="AH16" s="9">
        <v>6.4130000000000003</v>
      </c>
      <c r="AI16" s="9">
        <v>4.0730000000000004</v>
      </c>
      <c r="AJ16" s="9">
        <v>2.1080000000000001</v>
      </c>
      <c r="AK16" s="9">
        <v>1.9650000000000001</v>
      </c>
      <c r="AL16" s="9">
        <v>1.879</v>
      </c>
      <c r="AM16" s="9">
        <v>0.32400000000000001</v>
      </c>
      <c r="AN16" s="9">
        <v>1.5549999999999999</v>
      </c>
      <c r="AO16" s="9">
        <v>6.5129999999999999</v>
      </c>
      <c r="AP16" s="9">
        <v>3.621</v>
      </c>
      <c r="AQ16" s="9">
        <v>2.8929999999999998</v>
      </c>
      <c r="AR16" s="9">
        <v>42.307000000000002</v>
      </c>
      <c r="AS16" s="9">
        <v>19.870999999999999</v>
      </c>
      <c r="AT16" s="9">
        <v>22.436</v>
      </c>
      <c r="AU16" s="9">
        <v>11.031000000000001</v>
      </c>
      <c r="AV16" s="9">
        <v>2.964</v>
      </c>
      <c r="AW16" s="9">
        <v>8.0660000000000007</v>
      </c>
      <c r="AX16" s="9">
        <v>9.8879999999999999</v>
      </c>
      <c r="AY16" s="9">
        <v>4.944</v>
      </c>
      <c r="AZ16" s="9">
        <v>4.944</v>
      </c>
      <c r="BA16" s="9">
        <v>6.0250000000000004</v>
      </c>
      <c r="BB16" s="9">
        <v>3.1960000000000002</v>
      </c>
      <c r="BC16" s="9">
        <v>2.8279999999999998</v>
      </c>
      <c r="BD16" s="9">
        <v>9.7309999999999999</v>
      </c>
      <c r="BE16" s="9">
        <v>5.0030000000000001</v>
      </c>
      <c r="BF16" s="9">
        <v>4.7270000000000003</v>
      </c>
      <c r="BG16" s="9">
        <v>5.633</v>
      </c>
      <c r="BH16" s="9">
        <v>3.762</v>
      </c>
      <c r="BI16" s="9">
        <v>1.871</v>
      </c>
      <c r="BJ16" s="9">
        <v>113.949</v>
      </c>
      <c r="BK16" s="9">
        <v>61.100999999999999</v>
      </c>
      <c r="BL16" s="9">
        <v>52.847999999999999</v>
      </c>
      <c r="BM16" s="9">
        <v>30.006</v>
      </c>
      <c r="BN16" s="9">
        <v>13.98</v>
      </c>
      <c r="BO16" s="9">
        <v>16.026</v>
      </c>
      <c r="BP16" s="9">
        <v>22.992999999999999</v>
      </c>
      <c r="BQ16" s="9">
        <v>11.237</v>
      </c>
      <c r="BR16" s="9">
        <v>11.756</v>
      </c>
      <c r="BS16" s="9">
        <v>3.0990000000000002</v>
      </c>
      <c r="BT16" s="9">
        <v>0.91</v>
      </c>
      <c r="BU16" s="9">
        <v>2.1890000000000001</v>
      </c>
      <c r="BV16" s="9">
        <v>3.915</v>
      </c>
      <c r="BW16" s="9">
        <v>1.833</v>
      </c>
      <c r="BX16" s="9">
        <v>2.0819999999999999</v>
      </c>
      <c r="BY16" s="9">
        <v>83.942999999999998</v>
      </c>
      <c r="BZ16" s="9">
        <v>47.121000000000002</v>
      </c>
      <c r="CA16" s="9">
        <v>36.820999999999998</v>
      </c>
      <c r="CB16" s="9">
        <v>7.7080000000000002</v>
      </c>
      <c r="CC16" s="9">
        <v>3.968</v>
      </c>
      <c r="CD16" s="9">
        <v>3.74</v>
      </c>
      <c r="CE16" s="9">
        <v>5.774</v>
      </c>
      <c r="CF16" s="9">
        <v>4.7320000000000002</v>
      </c>
      <c r="CG16" s="9">
        <v>1.042</v>
      </c>
      <c r="CH16" s="9">
        <v>17.254000000000001</v>
      </c>
      <c r="CI16" s="9">
        <v>10.685</v>
      </c>
      <c r="CJ16" s="9">
        <v>6.569</v>
      </c>
      <c r="CK16" s="9">
        <v>26.9</v>
      </c>
      <c r="CL16" s="9">
        <v>12.818</v>
      </c>
      <c r="CM16" s="9">
        <v>14.082000000000001</v>
      </c>
      <c r="CN16" s="9">
        <v>26.306999999999999</v>
      </c>
      <c r="CO16" s="9">
        <v>14.917999999999999</v>
      </c>
      <c r="CP16" s="9">
        <v>11.388999999999999</v>
      </c>
      <c r="CQ16" s="9">
        <v>52.27</v>
      </c>
      <c r="CR16" s="9">
        <v>29.638000000000002</v>
      </c>
      <c r="CS16" s="9">
        <v>22.632000000000001</v>
      </c>
      <c r="CT16" s="9">
        <v>22.391999999999999</v>
      </c>
      <c r="CU16" s="9">
        <v>10.172000000000001</v>
      </c>
      <c r="CV16" s="9">
        <v>12.22</v>
      </c>
      <c r="CW16" s="9">
        <v>18.315000000000001</v>
      </c>
      <c r="CX16" s="9">
        <v>9.0570000000000004</v>
      </c>
      <c r="CY16" s="9">
        <v>9.2579999999999991</v>
      </c>
      <c r="CZ16" s="9">
        <v>2.952</v>
      </c>
      <c r="DA16" s="9">
        <v>0.91</v>
      </c>
      <c r="DB16" s="9">
        <v>2.0419999999999998</v>
      </c>
      <c r="DC16" s="9">
        <v>1.1259999999999999</v>
      </c>
      <c r="DD16" s="9">
        <v>0.20499999999999999</v>
      </c>
      <c r="DE16" s="9">
        <v>0.92</v>
      </c>
      <c r="DF16" s="9">
        <v>29.878</v>
      </c>
      <c r="DG16" s="9">
        <v>19.466000000000001</v>
      </c>
      <c r="DH16" s="9">
        <v>10.412000000000001</v>
      </c>
      <c r="DI16" s="9">
        <v>2.7320000000000002</v>
      </c>
      <c r="DJ16" s="9">
        <v>1.7370000000000001</v>
      </c>
      <c r="DK16" s="9">
        <v>0.995</v>
      </c>
      <c r="DL16" s="9">
        <v>2.859</v>
      </c>
      <c r="DM16" s="9">
        <v>2.4620000000000002</v>
      </c>
      <c r="DN16" s="9">
        <v>0.39700000000000002</v>
      </c>
      <c r="DO16" s="9">
        <v>6.5250000000000004</v>
      </c>
      <c r="DP16" s="9">
        <v>4.4450000000000003</v>
      </c>
      <c r="DQ16" s="9">
        <v>2.0790000000000002</v>
      </c>
      <c r="DR16" s="9">
        <v>8.3689999999999998</v>
      </c>
      <c r="DS16" s="9">
        <v>4.99</v>
      </c>
      <c r="DT16" s="9">
        <v>3.379</v>
      </c>
      <c r="DU16" s="9">
        <v>9.3940000000000001</v>
      </c>
      <c r="DV16" s="9">
        <v>5.8319999999999999</v>
      </c>
      <c r="DW16" s="9">
        <v>3.5619999999999998</v>
      </c>
      <c r="DX16" s="9">
        <v>8.8170000000000002</v>
      </c>
      <c r="DY16" s="9">
        <v>5.1189999999999998</v>
      </c>
      <c r="DZ16" s="9">
        <v>3.698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8.8170000000000002</v>
      </c>
      <c r="EN16" s="9">
        <v>5.1189999999999998</v>
      </c>
      <c r="EO16" s="9">
        <v>3.698</v>
      </c>
      <c r="EP16" s="9">
        <v>0.46200000000000002</v>
      </c>
      <c r="EQ16" s="9">
        <v>0</v>
      </c>
      <c r="ER16" s="9">
        <v>0.46200000000000002</v>
      </c>
      <c r="ES16" s="9">
        <v>0.67400000000000004</v>
      </c>
      <c r="ET16" s="9">
        <v>0.67400000000000004</v>
      </c>
      <c r="EU16" s="9">
        <v>0</v>
      </c>
      <c r="EV16" s="9">
        <v>1.0349999999999999</v>
      </c>
      <c r="EW16" s="9">
        <v>1.0349999999999999</v>
      </c>
      <c r="EX16" s="9">
        <v>0</v>
      </c>
      <c r="EY16" s="9">
        <v>2.9870000000000001</v>
      </c>
      <c r="EZ16" s="9">
        <v>2.3039999999999998</v>
      </c>
      <c r="FA16" s="9">
        <v>0.68300000000000005</v>
      </c>
      <c r="FB16" s="9">
        <v>3.6579999999999999</v>
      </c>
      <c r="FC16" s="9">
        <v>1.1060000000000001</v>
      </c>
      <c r="FD16" s="9">
        <v>2.5529999999999999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30.030999999999999</v>
      </c>
      <c r="GM16" s="9">
        <v>14.757</v>
      </c>
      <c r="GN16" s="9">
        <v>15.273999999999999</v>
      </c>
      <c r="GO16" s="9">
        <v>21.472999999999999</v>
      </c>
      <c r="GP16" s="9">
        <v>9.2530000000000001</v>
      </c>
      <c r="GQ16" s="9">
        <v>12.22</v>
      </c>
      <c r="GR16" s="9">
        <v>17.600999999999999</v>
      </c>
      <c r="GS16" s="9">
        <v>8.343</v>
      </c>
      <c r="GT16" s="9">
        <v>9.2579999999999991</v>
      </c>
      <c r="GU16" s="9">
        <v>2.952</v>
      </c>
      <c r="GV16" s="9">
        <v>0.91</v>
      </c>
      <c r="GW16" s="9">
        <v>2.0419999999999998</v>
      </c>
      <c r="GX16" s="9">
        <v>0.92</v>
      </c>
      <c r="GY16" s="9">
        <v>0</v>
      </c>
      <c r="GZ16" s="9">
        <v>0.92</v>
      </c>
      <c r="HA16" s="9">
        <v>8.5579999999999998</v>
      </c>
      <c r="HB16" s="9">
        <v>5.5039999999999996</v>
      </c>
      <c r="HC16" s="9">
        <v>3.0539999999999998</v>
      </c>
      <c r="HD16" s="9">
        <v>1.038</v>
      </c>
      <c r="HE16" s="9">
        <v>0.505</v>
      </c>
      <c r="HF16" s="9">
        <v>0.53300000000000003</v>
      </c>
      <c r="HG16" s="9">
        <v>1.6970000000000001</v>
      </c>
      <c r="HH16" s="9">
        <v>1.3</v>
      </c>
      <c r="HI16" s="9">
        <v>0.39700000000000002</v>
      </c>
      <c r="HJ16" s="9">
        <v>2.9529999999999998</v>
      </c>
      <c r="HK16" s="9">
        <v>1.8759999999999999</v>
      </c>
      <c r="HL16" s="9">
        <v>1.077</v>
      </c>
      <c r="HM16" s="9">
        <v>2.4609999999999999</v>
      </c>
      <c r="HN16" s="9">
        <v>1.4139999999999999</v>
      </c>
      <c r="HO16" s="9">
        <v>1.0469999999999999</v>
      </c>
      <c r="HP16" s="9">
        <v>0.40899999999999997</v>
      </c>
      <c r="HQ16" s="9">
        <v>0.40899999999999997</v>
      </c>
      <c r="HR16" s="9">
        <v>0</v>
      </c>
      <c r="HS16" s="9">
        <v>13.423</v>
      </c>
      <c r="HT16" s="9">
        <v>9.7620000000000005</v>
      </c>
      <c r="HU16" s="9">
        <v>3.66</v>
      </c>
      <c r="HV16" s="9">
        <v>0.91900000000000004</v>
      </c>
      <c r="HW16" s="9">
        <v>0.91900000000000004</v>
      </c>
      <c r="HX16" s="9">
        <v>0</v>
      </c>
      <c r="HY16" s="9">
        <v>0.71399999999999997</v>
      </c>
      <c r="HZ16" s="9">
        <v>0.71399999999999997</v>
      </c>
      <c r="IA16" s="9">
        <v>0</v>
      </c>
      <c r="IB16" s="9">
        <v>0</v>
      </c>
      <c r="IC16" s="9">
        <v>0</v>
      </c>
      <c r="ID16" s="9">
        <v>0</v>
      </c>
      <c r="IE16" s="9">
        <v>0.20499999999999999</v>
      </c>
      <c r="IF16" s="9">
        <v>0.20499999999999999</v>
      </c>
      <c r="IG16" s="9">
        <v>0</v>
      </c>
      <c r="IH16" s="9">
        <v>12.503</v>
      </c>
      <c r="II16" s="9">
        <v>8.843</v>
      </c>
      <c r="IJ16" s="9">
        <v>3.66</v>
      </c>
      <c r="IK16" s="9">
        <v>1.2310000000000001</v>
      </c>
      <c r="IL16" s="9">
        <v>1.2310000000000001</v>
      </c>
      <c r="IM16" s="9">
        <v>0</v>
      </c>
      <c r="IN16" s="9">
        <v>0.48799999999999999</v>
      </c>
      <c r="IO16" s="9">
        <v>0.48799999999999999</v>
      </c>
      <c r="IP16" s="9">
        <v>0</v>
      </c>
      <c r="IQ16" s="9">
        <v>2.536</v>
      </c>
    </row>
    <row r="17" spans="1:251">
      <c r="A17" s="10">
        <v>44228</v>
      </c>
      <c r="B17" s="9">
        <v>0.29599999999999999</v>
      </c>
      <c r="C17" s="9">
        <v>0.29599999999999999</v>
      </c>
      <c r="D17" s="9">
        <v>0</v>
      </c>
      <c r="E17" s="9">
        <v>0</v>
      </c>
      <c r="F17" s="9">
        <v>0</v>
      </c>
      <c r="G17" s="9">
        <v>0</v>
      </c>
      <c r="H17" s="9">
        <v>0.25900000000000001</v>
      </c>
      <c r="I17" s="9">
        <v>0</v>
      </c>
      <c r="J17" s="9">
        <v>0.25900000000000001</v>
      </c>
      <c r="K17" s="9">
        <v>3.6890000000000001</v>
      </c>
      <c r="L17" s="9">
        <v>2.923</v>
      </c>
      <c r="M17" s="9">
        <v>0.76600000000000001</v>
      </c>
      <c r="N17" s="9">
        <v>2.5350000000000001</v>
      </c>
      <c r="O17" s="9">
        <v>2.4129999999999998</v>
      </c>
      <c r="P17" s="9">
        <v>0.122</v>
      </c>
      <c r="Q17" s="9">
        <v>0</v>
      </c>
      <c r="R17" s="9">
        <v>0</v>
      </c>
      <c r="S17" s="9">
        <v>0</v>
      </c>
      <c r="T17" s="9">
        <v>0.70099999999999996</v>
      </c>
      <c r="U17" s="9">
        <v>0.14699999999999999</v>
      </c>
      <c r="V17" s="9">
        <v>0.55300000000000005</v>
      </c>
      <c r="W17" s="9">
        <v>9.0999999999999998E-2</v>
      </c>
      <c r="X17" s="9">
        <v>0</v>
      </c>
      <c r="Y17" s="9">
        <v>9.0999999999999998E-2</v>
      </c>
      <c r="Z17" s="9">
        <v>0.36199999999999999</v>
      </c>
      <c r="AA17" s="9">
        <v>0.36199999999999999</v>
      </c>
      <c r="AB17" s="9">
        <v>0</v>
      </c>
      <c r="AC17" s="9">
        <v>65.826999999999998</v>
      </c>
      <c r="AD17" s="9">
        <v>22.515999999999998</v>
      </c>
      <c r="AE17" s="9">
        <v>43.311</v>
      </c>
      <c r="AF17" s="9">
        <v>15.428000000000001</v>
      </c>
      <c r="AG17" s="9">
        <v>7.1849999999999996</v>
      </c>
      <c r="AH17" s="9">
        <v>8.2439999999999998</v>
      </c>
      <c r="AI17" s="9">
        <v>4.3879999999999999</v>
      </c>
      <c r="AJ17" s="9">
        <v>1.66</v>
      </c>
      <c r="AK17" s="9">
        <v>2.7269999999999999</v>
      </c>
      <c r="AL17" s="9">
        <v>5.4180000000000001</v>
      </c>
      <c r="AM17" s="9">
        <v>2.4220000000000002</v>
      </c>
      <c r="AN17" s="9">
        <v>2.996</v>
      </c>
      <c r="AO17" s="9">
        <v>5.6230000000000002</v>
      </c>
      <c r="AP17" s="9">
        <v>3.1030000000000002</v>
      </c>
      <c r="AQ17" s="9">
        <v>2.5209999999999999</v>
      </c>
      <c r="AR17" s="9">
        <v>50.399000000000001</v>
      </c>
      <c r="AS17" s="9">
        <v>15.331</v>
      </c>
      <c r="AT17" s="9">
        <v>35.067999999999998</v>
      </c>
      <c r="AU17" s="9">
        <v>11.743</v>
      </c>
      <c r="AV17" s="9">
        <v>2.2559999999999998</v>
      </c>
      <c r="AW17" s="9">
        <v>9.4879999999999995</v>
      </c>
      <c r="AX17" s="9">
        <v>10.791</v>
      </c>
      <c r="AY17" s="9">
        <v>3.3439999999999999</v>
      </c>
      <c r="AZ17" s="9">
        <v>7.4480000000000004</v>
      </c>
      <c r="BA17" s="9">
        <v>12.590999999999999</v>
      </c>
      <c r="BB17" s="9">
        <v>3.7930000000000001</v>
      </c>
      <c r="BC17" s="9">
        <v>8.798</v>
      </c>
      <c r="BD17" s="9">
        <v>12.43</v>
      </c>
      <c r="BE17" s="9">
        <v>5.2889999999999997</v>
      </c>
      <c r="BF17" s="9">
        <v>7.1420000000000003</v>
      </c>
      <c r="BG17" s="9">
        <v>2.8420000000000001</v>
      </c>
      <c r="BH17" s="9">
        <v>0.65</v>
      </c>
      <c r="BI17" s="9">
        <v>2.1920000000000002</v>
      </c>
      <c r="BJ17" s="9">
        <v>95.347999999999999</v>
      </c>
      <c r="BK17" s="9">
        <v>56.100999999999999</v>
      </c>
      <c r="BL17" s="9">
        <v>39.246000000000002</v>
      </c>
      <c r="BM17" s="9">
        <v>19.263999999999999</v>
      </c>
      <c r="BN17" s="9">
        <v>12.478</v>
      </c>
      <c r="BO17" s="9">
        <v>6.7859999999999996</v>
      </c>
      <c r="BP17" s="9">
        <v>13.589</v>
      </c>
      <c r="BQ17" s="9">
        <v>9.2170000000000005</v>
      </c>
      <c r="BR17" s="9">
        <v>4.3719999999999999</v>
      </c>
      <c r="BS17" s="9">
        <v>2.8029999999999999</v>
      </c>
      <c r="BT17" s="9">
        <v>2.1320000000000001</v>
      </c>
      <c r="BU17" s="9">
        <v>0.67100000000000004</v>
      </c>
      <c r="BV17" s="9">
        <v>2.8719999999999999</v>
      </c>
      <c r="BW17" s="9">
        <v>1.1279999999999999</v>
      </c>
      <c r="BX17" s="9">
        <v>1.744</v>
      </c>
      <c r="BY17" s="9">
        <v>76.084000000000003</v>
      </c>
      <c r="BZ17" s="9">
        <v>43.624000000000002</v>
      </c>
      <c r="CA17" s="9">
        <v>32.46</v>
      </c>
      <c r="CB17" s="9">
        <v>11.362</v>
      </c>
      <c r="CC17" s="9">
        <v>5.8940000000000001</v>
      </c>
      <c r="CD17" s="9">
        <v>5.4669999999999996</v>
      </c>
      <c r="CE17" s="9">
        <v>6.181</v>
      </c>
      <c r="CF17" s="9">
        <v>4.899</v>
      </c>
      <c r="CG17" s="9">
        <v>1.282</v>
      </c>
      <c r="CH17" s="9">
        <v>14.467000000000001</v>
      </c>
      <c r="CI17" s="9">
        <v>9.7810000000000006</v>
      </c>
      <c r="CJ17" s="9">
        <v>4.6859999999999999</v>
      </c>
      <c r="CK17" s="9">
        <v>19.64</v>
      </c>
      <c r="CL17" s="9">
        <v>10.766</v>
      </c>
      <c r="CM17" s="9">
        <v>8.8740000000000006</v>
      </c>
      <c r="CN17" s="9">
        <v>24.434999999999999</v>
      </c>
      <c r="CO17" s="9">
        <v>12.284000000000001</v>
      </c>
      <c r="CP17" s="9">
        <v>12.151</v>
      </c>
      <c r="CQ17" s="9">
        <v>35.935000000000002</v>
      </c>
      <c r="CR17" s="9">
        <v>21.135999999999999</v>
      </c>
      <c r="CS17" s="9">
        <v>14.798999999999999</v>
      </c>
      <c r="CT17" s="9">
        <v>15.471</v>
      </c>
      <c r="CU17" s="9">
        <v>9.4990000000000006</v>
      </c>
      <c r="CV17" s="9">
        <v>5.9720000000000004</v>
      </c>
      <c r="CW17" s="9">
        <v>10.656000000000001</v>
      </c>
      <c r="CX17" s="9">
        <v>6.2839999999999998</v>
      </c>
      <c r="CY17" s="9">
        <v>4.3719999999999999</v>
      </c>
      <c r="CZ17" s="9">
        <v>2.8029999999999999</v>
      </c>
      <c r="DA17" s="9">
        <v>2.1320000000000001</v>
      </c>
      <c r="DB17" s="9">
        <v>0.67100000000000004</v>
      </c>
      <c r="DC17" s="9">
        <v>2.0129999999999999</v>
      </c>
      <c r="DD17" s="9">
        <v>1.0840000000000001</v>
      </c>
      <c r="DE17" s="9">
        <v>0.92900000000000005</v>
      </c>
      <c r="DF17" s="9">
        <v>20.463999999999999</v>
      </c>
      <c r="DG17" s="9">
        <v>11.637</v>
      </c>
      <c r="DH17" s="9">
        <v>8.827</v>
      </c>
      <c r="DI17" s="9">
        <v>4.4400000000000004</v>
      </c>
      <c r="DJ17" s="9">
        <v>1.2410000000000001</v>
      </c>
      <c r="DK17" s="9">
        <v>3.1989999999999998</v>
      </c>
      <c r="DL17" s="9">
        <v>2.8650000000000002</v>
      </c>
      <c r="DM17" s="9">
        <v>2.274</v>
      </c>
      <c r="DN17" s="9">
        <v>0.59099999999999997</v>
      </c>
      <c r="DO17" s="9">
        <v>5.9809999999999999</v>
      </c>
      <c r="DP17" s="9">
        <v>4.5110000000000001</v>
      </c>
      <c r="DQ17" s="9">
        <v>1.47</v>
      </c>
      <c r="DR17" s="9">
        <v>4.21</v>
      </c>
      <c r="DS17" s="9">
        <v>1.974</v>
      </c>
      <c r="DT17" s="9">
        <v>2.2349999999999999</v>
      </c>
      <c r="DU17" s="9">
        <v>2.9689999999999999</v>
      </c>
      <c r="DV17" s="9">
        <v>1.637</v>
      </c>
      <c r="DW17" s="9">
        <v>1.3320000000000001</v>
      </c>
      <c r="DX17" s="9">
        <v>11.055999999999999</v>
      </c>
      <c r="DY17" s="9">
        <v>6.6319999999999997</v>
      </c>
      <c r="DZ17" s="9">
        <v>4.423</v>
      </c>
      <c r="EA17" s="9">
        <v>3.9590000000000001</v>
      </c>
      <c r="EB17" s="9">
        <v>1.272</v>
      </c>
      <c r="EC17" s="9">
        <v>2.6869999999999998</v>
      </c>
      <c r="ED17" s="9">
        <v>1.59</v>
      </c>
      <c r="EE17" s="9">
        <v>0.503</v>
      </c>
      <c r="EF17" s="9">
        <v>1.087</v>
      </c>
      <c r="EG17" s="9">
        <v>0.67100000000000004</v>
      </c>
      <c r="EH17" s="9">
        <v>0</v>
      </c>
      <c r="EI17" s="9">
        <v>0.67100000000000004</v>
      </c>
      <c r="EJ17" s="9">
        <v>1.6990000000000001</v>
      </c>
      <c r="EK17" s="9">
        <v>0.77</v>
      </c>
      <c r="EL17" s="9">
        <v>0.92900000000000005</v>
      </c>
      <c r="EM17" s="9">
        <v>7.0960000000000001</v>
      </c>
      <c r="EN17" s="9">
        <v>5.36</v>
      </c>
      <c r="EO17" s="9">
        <v>1.736</v>
      </c>
      <c r="EP17" s="9">
        <v>1.141</v>
      </c>
      <c r="EQ17" s="9">
        <v>0.55100000000000005</v>
      </c>
      <c r="ER17" s="9">
        <v>0.59099999999999997</v>
      </c>
      <c r="ES17" s="9">
        <v>0.40799999999999997</v>
      </c>
      <c r="ET17" s="9">
        <v>0.40799999999999997</v>
      </c>
      <c r="EU17" s="9">
        <v>0</v>
      </c>
      <c r="EV17" s="9">
        <v>3.6070000000000002</v>
      </c>
      <c r="EW17" s="9">
        <v>2.8889999999999998</v>
      </c>
      <c r="EX17" s="9">
        <v>0.71799999999999997</v>
      </c>
      <c r="EY17" s="9">
        <v>1.0629999999999999</v>
      </c>
      <c r="EZ17" s="9">
        <v>0.63500000000000001</v>
      </c>
      <c r="FA17" s="9">
        <v>0.42799999999999999</v>
      </c>
      <c r="FB17" s="9">
        <v>0.878</v>
      </c>
      <c r="FC17" s="9">
        <v>0.878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19.373000000000001</v>
      </c>
      <c r="GM17" s="9">
        <v>12.106</v>
      </c>
      <c r="GN17" s="9">
        <v>7.2670000000000003</v>
      </c>
      <c r="GO17" s="9">
        <v>11.137</v>
      </c>
      <c r="GP17" s="9">
        <v>7.8520000000000003</v>
      </c>
      <c r="GQ17" s="9">
        <v>3.2850000000000001</v>
      </c>
      <c r="GR17" s="9">
        <v>9.0660000000000007</v>
      </c>
      <c r="GS17" s="9">
        <v>5.7809999999999997</v>
      </c>
      <c r="GT17" s="9">
        <v>3.2850000000000001</v>
      </c>
      <c r="GU17" s="9">
        <v>1.881</v>
      </c>
      <c r="GV17" s="9">
        <v>1.881</v>
      </c>
      <c r="GW17" s="9">
        <v>0</v>
      </c>
      <c r="GX17" s="9">
        <v>0.19</v>
      </c>
      <c r="GY17" s="9">
        <v>0.19</v>
      </c>
      <c r="GZ17" s="9">
        <v>0</v>
      </c>
      <c r="HA17" s="9">
        <v>8.2370000000000001</v>
      </c>
      <c r="HB17" s="9">
        <v>4.2539999999999996</v>
      </c>
      <c r="HC17" s="9">
        <v>3.9820000000000002</v>
      </c>
      <c r="HD17" s="9">
        <v>2.5640000000000001</v>
      </c>
      <c r="HE17" s="9">
        <v>0.69</v>
      </c>
      <c r="HF17" s="9">
        <v>1.8740000000000001</v>
      </c>
      <c r="HG17" s="9">
        <v>1.958</v>
      </c>
      <c r="HH17" s="9">
        <v>1.867</v>
      </c>
      <c r="HI17" s="9">
        <v>9.1999999999999998E-2</v>
      </c>
      <c r="HJ17" s="9">
        <v>0.48</v>
      </c>
      <c r="HK17" s="9">
        <v>0</v>
      </c>
      <c r="HL17" s="9">
        <v>0.48</v>
      </c>
      <c r="HM17" s="9">
        <v>2.0070000000000001</v>
      </c>
      <c r="HN17" s="9">
        <v>1.339</v>
      </c>
      <c r="HO17" s="9">
        <v>0.66700000000000004</v>
      </c>
      <c r="HP17" s="9">
        <v>1.2270000000000001</v>
      </c>
      <c r="HQ17" s="9">
        <v>0.35899999999999999</v>
      </c>
      <c r="HR17" s="9">
        <v>0.86899999999999999</v>
      </c>
      <c r="HS17" s="9">
        <v>5.5060000000000002</v>
      </c>
      <c r="HT17" s="9">
        <v>2.3980000000000001</v>
      </c>
      <c r="HU17" s="9">
        <v>3.109</v>
      </c>
      <c r="HV17" s="9">
        <v>0.375</v>
      </c>
      <c r="HW17" s="9">
        <v>0.375</v>
      </c>
      <c r="HX17" s="9">
        <v>0</v>
      </c>
      <c r="HY17" s="9">
        <v>0</v>
      </c>
      <c r="HZ17" s="9">
        <v>0</v>
      </c>
      <c r="IA17" s="9">
        <v>0</v>
      </c>
      <c r="IB17" s="9">
        <v>0.251</v>
      </c>
      <c r="IC17" s="9">
        <v>0.251</v>
      </c>
      <c r="ID17" s="9">
        <v>0</v>
      </c>
      <c r="IE17" s="9">
        <v>0.125</v>
      </c>
      <c r="IF17" s="9">
        <v>0.125</v>
      </c>
      <c r="IG17" s="9">
        <v>0</v>
      </c>
      <c r="IH17" s="9">
        <v>5.1310000000000002</v>
      </c>
      <c r="II17" s="9">
        <v>2.0219999999999998</v>
      </c>
      <c r="IJ17" s="9">
        <v>3.109</v>
      </c>
      <c r="IK17" s="9">
        <v>0.73399999999999999</v>
      </c>
      <c r="IL17" s="9">
        <v>0</v>
      </c>
      <c r="IM17" s="9">
        <v>0.73399999999999999</v>
      </c>
      <c r="IN17" s="9">
        <v>0.499</v>
      </c>
      <c r="IO17" s="9">
        <v>0</v>
      </c>
      <c r="IP17" s="9">
        <v>0.499</v>
      </c>
      <c r="IQ17" s="9">
        <v>1.8939999999999999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1.018</v>
      </c>
      <c r="F18" s="9">
        <v>1.018</v>
      </c>
      <c r="G18" s="9">
        <v>0</v>
      </c>
      <c r="H18" s="9">
        <v>0.80900000000000005</v>
      </c>
      <c r="I18" s="9">
        <v>0</v>
      </c>
      <c r="J18" s="9">
        <v>0.80900000000000005</v>
      </c>
      <c r="K18" s="9">
        <v>5.8129999999999997</v>
      </c>
      <c r="L18" s="9">
        <v>4.6260000000000003</v>
      </c>
      <c r="M18" s="9">
        <v>1.1870000000000001</v>
      </c>
      <c r="N18" s="9">
        <v>2.0249999999999999</v>
      </c>
      <c r="O18" s="9">
        <v>1.6240000000000001</v>
      </c>
      <c r="P18" s="9">
        <v>0.40200000000000002</v>
      </c>
      <c r="Q18" s="9">
        <v>0.69899999999999995</v>
      </c>
      <c r="R18" s="9">
        <v>0</v>
      </c>
      <c r="S18" s="9">
        <v>0.69899999999999995</v>
      </c>
      <c r="T18" s="9">
        <v>8.6999999999999994E-2</v>
      </c>
      <c r="U18" s="9">
        <v>0</v>
      </c>
      <c r="V18" s="9">
        <v>8.6999999999999994E-2</v>
      </c>
      <c r="W18" s="9">
        <v>1.2669999999999999</v>
      </c>
      <c r="X18" s="9">
        <v>1.2669999999999999</v>
      </c>
      <c r="Y18" s="9">
        <v>0</v>
      </c>
      <c r="Z18" s="9">
        <v>1.7350000000000001</v>
      </c>
      <c r="AA18" s="9">
        <v>1.7350000000000001</v>
      </c>
      <c r="AB18" s="9">
        <v>0</v>
      </c>
      <c r="AC18" s="9">
        <v>69.295000000000002</v>
      </c>
      <c r="AD18" s="9">
        <v>28.82</v>
      </c>
      <c r="AE18" s="9">
        <v>40.475000000000001</v>
      </c>
      <c r="AF18" s="9">
        <v>17.14</v>
      </c>
      <c r="AG18" s="9">
        <v>5.9359999999999999</v>
      </c>
      <c r="AH18" s="9">
        <v>11.204000000000001</v>
      </c>
      <c r="AI18" s="9">
        <v>6.38</v>
      </c>
      <c r="AJ18" s="9">
        <v>1.2</v>
      </c>
      <c r="AK18" s="9">
        <v>5.18</v>
      </c>
      <c r="AL18" s="9">
        <v>5.851</v>
      </c>
      <c r="AM18" s="9">
        <v>1.6</v>
      </c>
      <c r="AN18" s="9">
        <v>4.2510000000000003</v>
      </c>
      <c r="AO18" s="9">
        <v>4.9089999999999998</v>
      </c>
      <c r="AP18" s="9">
        <v>3.1360000000000001</v>
      </c>
      <c r="AQ18" s="9">
        <v>1.7729999999999999</v>
      </c>
      <c r="AR18" s="9">
        <v>52.155000000000001</v>
      </c>
      <c r="AS18" s="9">
        <v>22.884</v>
      </c>
      <c r="AT18" s="9">
        <v>29.271000000000001</v>
      </c>
      <c r="AU18" s="9">
        <v>11.329000000000001</v>
      </c>
      <c r="AV18" s="9">
        <v>6.3230000000000004</v>
      </c>
      <c r="AW18" s="9">
        <v>5.0060000000000002</v>
      </c>
      <c r="AX18" s="9">
        <v>8.6839999999999993</v>
      </c>
      <c r="AY18" s="9">
        <v>2.4940000000000002</v>
      </c>
      <c r="AZ18" s="9">
        <v>6.19</v>
      </c>
      <c r="BA18" s="9">
        <v>10.103</v>
      </c>
      <c r="BB18" s="9">
        <v>3.7869999999999999</v>
      </c>
      <c r="BC18" s="9">
        <v>6.3159999999999998</v>
      </c>
      <c r="BD18" s="9">
        <v>14.058</v>
      </c>
      <c r="BE18" s="9">
        <v>6.2869999999999999</v>
      </c>
      <c r="BF18" s="9">
        <v>7.7709999999999999</v>
      </c>
      <c r="BG18" s="9">
        <v>7.9809999999999999</v>
      </c>
      <c r="BH18" s="9">
        <v>3.9940000000000002</v>
      </c>
      <c r="BI18" s="9">
        <v>3.988</v>
      </c>
      <c r="BJ18" s="9">
        <v>121.949</v>
      </c>
      <c r="BK18" s="9">
        <v>60.395000000000003</v>
      </c>
      <c r="BL18" s="9">
        <v>61.554000000000002</v>
      </c>
      <c r="BM18" s="9">
        <v>29.978000000000002</v>
      </c>
      <c r="BN18" s="9">
        <v>15.06</v>
      </c>
      <c r="BO18" s="9">
        <v>14.917999999999999</v>
      </c>
      <c r="BP18" s="9">
        <v>22.117999999999999</v>
      </c>
      <c r="BQ18" s="9">
        <v>12.087999999999999</v>
      </c>
      <c r="BR18" s="9">
        <v>10.029999999999999</v>
      </c>
      <c r="BS18" s="9">
        <v>2.4910000000000001</v>
      </c>
      <c r="BT18" s="9">
        <v>1.6439999999999999</v>
      </c>
      <c r="BU18" s="9">
        <v>0.84799999999999998</v>
      </c>
      <c r="BV18" s="9">
        <v>5.3680000000000003</v>
      </c>
      <c r="BW18" s="9">
        <v>1.3280000000000001</v>
      </c>
      <c r="BX18" s="9">
        <v>4.04</v>
      </c>
      <c r="BY18" s="9">
        <v>91.971000000000004</v>
      </c>
      <c r="BZ18" s="9">
        <v>45.335000000000001</v>
      </c>
      <c r="CA18" s="9">
        <v>46.636000000000003</v>
      </c>
      <c r="CB18" s="9">
        <v>5.6749999999999998</v>
      </c>
      <c r="CC18" s="9">
        <v>3.0150000000000001</v>
      </c>
      <c r="CD18" s="9">
        <v>2.66</v>
      </c>
      <c r="CE18" s="9">
        <v>14.363</v>
      </c>
      <c r="CF18" s="9">
        <v>8.3209999999999997</v>
      </c>
      <c r="CG18" s="9">
        <v>6.0430000000000001</v>
      </c>
      <c r="CH18" s="9">
        <v>17.594000000000001</v>
      </c>
      <c r="CI18" s="9">
        <v>7.0090000000000003</v>
      </c>
      <c r="CJ18" s="9">
        <v>10.584</v>
      </c>
      <c r="CK18" s="9">
        <v>27.667000000000002</v>
      </c>
      <c r="CL18" s="9">
        <v>15.411</v>
      </c>
      <c r="CM18" s="9">
        <v>12.256</v>
      </c>
      <c r="CN18" s="9">
        <v>26.670999999999999</v>
      </c>
      <c r="CO18" s="9">
        <v>11.579000000000001</v>
      </c>
      <c r="CP18" s="9">
        <v>15.092000000000001</v>
      </c>
      <c r="CQ18" s="9">
        <v>35.417000000000002</v>
      </c>
      <c r="CR18" s="9">
        <v>20.285</v>
      </c>
      <c r="CS18" s="9">
        <v>15.132</v>
      </c>
      <c r="CT18" s="9">
        <v>17.585999999999999</v>
      </c>
      <c r="CU18" s="9">
        <v>9.8409999999999993</v>
      </c>
      <c r="CV18" s="9">
        <v>7.7460000000000004</v>
      </c>
      <c r="CW18" s="9">
        <v>14.468</v>
      </c>
      <c r="CX18" s="9">
        <v>8.2509999999999994</v>
      </c>
      <c r="CY18" s="9">
        <v>6.2169999999999996</v>
      </c>
      <c r="CZ18" s="9">
        <v>2.0409999999999999</v>
      </c>
      <c r="DA18" s="9">
        <v>1.59</v>
      </c>
      <c r="DB18" s="9">
        <v>0.45100000000000001</v>
      </c>
      <c r="DC18" s="9">
        <v>1.0780000000000001</v>
      </c>
      <c r="DD18" s="9">
        <v>0</v>
      </c>
      <c r="DE18" s="9">
        <v>1.0780000000000001</v>
      </c>
      <c r="DF18" s="9">
        <v>17.831</v>
      </c>
      <c r="DG18" s="9">
        <v>10.445</v>
      </c>
      <c r="DH18" s="9">
        <v>7.3860000000000001</v>
      </c>
      <c r="DI18" s="9">
        <v>2.08</v>
      </c>
      <c r="DJ18" s="9">
        <v>1.3009999999999999</v>
      </c>
      <c r="DK18" s="9">
        <v>0.77900000000000003</v>
      </c>
      <c r="DL18" s="9">
        <v>3.109</v>
      </c>
      <c r="DM18" s="9">
        <v>1.498</v>
      </c>
      <c r="DN18" s="9">
        <v>1.611</v>
      </c>
      <c r="DO18" s="9">
        <v>2.395</v>
      </c>
      <c r="DP18" s="9">
        <v>0.26100000000000001</v>
      </c>
      <c r="DQ18" s="9">
        <v>2.1349999999999998</v>
      </c>
      <c r="DR18" s="9">
        <v>6.12</v>
      </c>
      <c r="DS18" s="9">
        <v>4.22</v>
      </c>
      <c r="DT18" s="9">
        <v>1.9</v>
      </c>
      <c r="DU18" s="9">
        <v>4.1260000000000003</v>
      </c>
      <c r="DV18" s="9">
        <v>3.165</v>
      </c>
      <c r="DW18" s="9">
        <v>0.96199999999999997</v>
      </c>
      <c r="DX18" s="9">
        <v>7.1079999999999997</v>
      </c>
      <c r="DY18" s="9">
        <v>3.278</v>
      </c>
      <c r="DZ18" s="9">
        <v>3.8290000000000002</v>
      </c>
      <c r="EA18" s="9">
        <v>0.94299999999999995</v>
      </c>
      <c r="EB18" s="9">
        <v>0.39400000000000002</v>
      </c>
      <c r="EC18" s="9">
        <v>0.54900000000000004</v>
      </c>
      <c r="ED18" s="9">
        <v>0.39400000000000002</v>
      </c>
      <c r="EE18" s="9">
        <v>0.39400000000000002</v>
      </c>
      <c r="EF18" s="9">
        <v>0</v>
      </c>
      <c r="EG18" s="9">
        <v>0</v>
      </c>
      <c r="EH18" s="9">
        <v>0</v>
      </c>
      <c r="EI18" s="9">
        <v>0</v>
      </c>
      <c r="EJ18" s="9">
        <v>0.54900000000000004</v>
      </c>
      <c r="EK18" s="9">
        <v>0</v>
      </c>
      <c r="EL18" s="9">
        <v>0.54900000000000004</v>
      </c>
      <c r="EM18" s="9">
        <v>6.165</v>
      </c>
      <c r="EN18" s="9">
        <v>2.8839999999999999</v>
      </c>
      <c r="EO18" s="9">
        <v>3.28</v>
      </c>
      <c r="EP18" s="9">
        <v>0.79200000000000004</v>
      </c>
      <c r="EQ18" s="9">
        <v>0.79200000000000004</v>
      </c>
      <c r="ER18" s="9">
        <v>0</v>
      </c>
      <c r="ES18" s="9">
        <v>2.2749999999999999</v>
      </c>
      <c r="ET18" s="9">
        <v>0.94799999999999995</v>
      </c>
      <c r="EU18" s="9">
        <v>1.327</v>
      </c>
      <c r="EV18" s="9">
        <v>1.0069999999999999</v>
      </c>
      <c r="EW18" s="9">
        <v>9.8000000000000004E-2</v>
      </c>
      <c r="EX18" s="9">
        <v>0.91</v>
      </c>
      <c r="EY18" s="9">
        <v>0.69199999999999995</v>
      </c>
      <c r="EZ18" s="9">
        <v>0.255</v>
      </c>
      <c r="FA18" s="9">
        <v>0.437</v>
      </c>
      <c r="FB18" s="9">
        <v>1.399</v>
      </c>
      <c r="FC18" s="9">
        <v>0.79200000000000004</v>
      </c>
      <c r="FD18" s="9">
        <v>0.60699999999999998</v>
      </c>
      <c r="FE18" s="9">
        <v>0.66100000000000003</v>
      </c>
      <c r="FF18" s="9">
        <v>0.66100000000000003</v>
      </c>
      <c r="FG18" s="9">
        <v>0</v>
      </c>
      <c r="FH18" s="9">
        <v>0.66100000000000003</v>
      </c>
      <c r="FI18" s="9">
        <v>0.66100000000000003</v>
      </c>
      <c r="FJ18" s="9">
        <v>0</v>
      </c>
      <c r="FK18" s="9">
        <v>0.66100000000000003</v>
      </c>
      <c r="FL18" s="9">
        <v>0.66100000000000003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0</v>
      </c>
      <c r="GK18" s="9">
        <v>0</v>
      </c>
      <c r="GL18" s="9">
        <v>19.896999999999998</v>
      </c>
      <c r="GM18" s="9">
        <v>10.805999999999999</v>
      </c>
      <c r="GN18" s="9">
        <v>9.0920000000000005</v>
      </c>
      <c r="GO18" s="9">
        <v>14.738</v>
      </c>
      <c r="GP18" s="9">
        <v>8.07</v>
      </c>
      <c r="GQ18" s="9">
        <v>6.6680000000000001</v>
      </c>
      <c r="GR18" s="9">
        <v>13.412000000000001</v>
      </c>
      <c r="GS18" s="9">
        <v>7.1950000000000003</v>
      </c>
      <c r="GT18" s="9">
        <v>6.2169999999999996</v>
      </c>
      <c r="GU18" s="9">
        <v>1.3260000000000001</v>
      </c>
      <c r="GV18" s="9">
        <v>0.875</v>
      </c>
      <c r="GW18" s="9">
        <v>0.45100000000000001</v>
      </c>
      <c r="GX18" s="9">
        <v>0</v>
      </c>
      <c r="GY18" s="9">
        <v>0</v>
      </c>
      <c r="GZ18" s="9">
        <v>0</v>
      </c>
      <c r="HA18" s="9">
        <v>5.1589999999999998</v>
      </c>
      <c r="HB18" s="9">
        <v>2.7349999999999999</v>
      </c>
      <c r="HC18" s="9">
        <v>2.4239999999999999</v>
      </c>
      <c r="HD18" s="9">
        <v>0.44800000000000001</v>
      </c>
      <c r="HE18" s="9">
        <v>0</v>
      </c>
      <c r="HF18" s="9">
        <v>0.44800000000000001</v>
      </c>
      <c r="HG18" s="9">
        <v>0.28499999999999998</v>
      </c>
      <c r="HH18" s="9">
        <v>0</v>
      </c>
      <c r="HI18" s="9">
        <v>0.28499999999999998</v>
      </c>
      <c r="HJ18" s="9">
        <v>1.3879999999999999</v>
      </c>
      <c r="HK18" s="9">
        <v>0.16300000000000001</v>
      </c>
      <c r="HL18" s="9">
        <v>1.2250000000000001</v>
      </c>
      <c r="HM18" s="9">
        <v>2.097</v>
      </c>
      <c r="HN18" s="9">
        <v>1.986</v>
      </c>
      <c r="HO18" s="9">
        <v>0.112</v>
      </c>
      <c r="HP18" s="9">
        <v>0.94099999999999995</v>
      </c>
      <c r="HQ18" s="9">
        <v>0.58599999999999997</v>
      </c>
      <c r="HR18" s="9">
        <v>0.35499999999999998</v>
      </c>
      <c r="HS18" s="9">
        <v>7.7510000000000003</v>
      </c>
      <c r="HT18" s="9">
        <v>5.54</v>
      </c>
      <c r="HU18" s="9">
        <v>2.21</v>
      </c>
      <c r="HV18" s="9">
        <v>1.244</v>
      </c>
      <c r="HW18" s="9">
        <v>0.71499999999999997</v>
      </c>
      <c r="HX18" s="9">
        <v>0.52900000000000003</v>
      </c>
      <c r="HY18" s="9">
        <v>0</v>
      </c>
      <c r="HZ18" s="9">
        <v>0</v>
      </c>
      <c r="IA18" s="9">
        <v>0</v>
      </c>
      <c r="IB18" s="9">
        <v>0.71499999999999997</v>
      </c>
      <c r="IC18" s="9">
        <v>0.71499999999999997</v>
      </c>
      <c r="ID18" s="9">
        <v>0</v>
      </c>
      <c r="IE18" s="9">
        <v>0.52900000000000003</v>
      </c>
      <c r="IF18" s="9">
        <v>0</v>
      </c>
      <c r="IG18" s="9">
        <v>0.52900000000000003</v>
      </c>
      <c r="IH18" s="9">
        <v>6.5069999999999997</v>
      </c>
      <c r="II18" s="9">
        <v>4.8250000000000002</v>
      </c>
      <c r="IJ18" s="9">
        <v>1.6819999999999999</v>
      </c>
      <c r="IK18" s="9">
        <v>0.84</v>
      </c>
      <c r="IL18" s="9">
        <v>0.50900000000000001</v>
      </c>
      <c r="IM18" s="9">
        <v>0.33</v>
      </c>
      <c r="IN18" s="9">
        <v>0.55000000000000004</v>
      </c>
      <c r="IO18" s="9">
        <v>0.55000000000000004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2.9990000000000001</v>
      </c>
      <c r="I19" s="9">
        <v>0.59599999999999997</v>
      </c>
      <c r="J19" s="9">
        <v>2.4039999999999999</v>
      </c>
      <c r="K19" s="9">
        <v>6.7489999999999997</v>
      </c>
      <c r="L19" s="9">
        <v>3.16</v>
      </c>
      <c r="M19" s="9">
        <v>3.5880000000000001</v>
      </c>
      <c r="N19" s="9">
        <v>2.9660000000000002</v>
      </c>
      <c r="O19" s="9">
        <v>0.95099999999999996</v>
      </c>
      <c r="P19" s="9">
        <v>2.0150000000000001</v>
      </c>
      <c r="Q19" s="9">
        <v>0.84899999999999998</v>
      </c>
      <c r="R19" s="9">
        <v>0</v>
      </c>
      <c r="S19" s="9">
        <v>0.84899999999999998</v>
      </c>
      <c r="T19" s="9">
        <v>0.87</v>
      </c>
      <c r="U19" s="9">
        <v>0.87</v>
      </c>
      <c r="V19" s="9">
        <v>0</v>
      </c>
      <c r="W19" s="9">
        <v>2.0640000000000001</v>
      </c>
      <c r="X19" s="9">
        <v>1.34</v>
      </c>
      <c r="Y19" s="9">
        <v>0.72499999999999998</v>
      </c>
      <c r="Z19" s="9">
        <v>0</v>
      </c>
      <c r="AA19" s="9">
        <v>0</v>
      </c>
      <c r="AB19" s="9">
        <v>0</v>
      </c>
      <c r="AC19" s="9">
        <v>82.275999999999996</v>
      </c>
      <c r="AD19" s="9">
        <v>39.531999999999996</v>
      </c>
      <c r="AE19" s="9">
        <v>42.744</v>
      </c>
      <c r="AF19" s="9">
        <v>19.896999999999998</v>
      </c>
      <c r="AG19" s="9">
        <v>7.1459999999999999</v>
      </c>
      <c r="AH19" s="9">
        <v>12.750999999999999</v>
      </c>
      <c r="AI19" s="9">
        <v>4.5209999999999999</v>
      </c>
      <c r="AJ19" s="9">
        <v>1.4159999999999999</v>
      </c>
      <c r="AK19" s="9">
        <v>3.1040000000000001</v>
      </c>
      <c r="AL19" s="9">
        <v>6.7270000000000003</v>
      </c>
      <c r="AM19" s="9">
        <v>2.407</v>
      </c>
      <c r="AN19" s="9">
        <v>4.32</v>
      </c>
      <c r="AO19" s="9">
        <v>8.6489999999999991</v>
      </c>
      <c r="AP19" s="9">
        <v>3.323</v>
      </c>
      <c r="AQ19" s="9">
        <v>5.3259999999999996</v>
      </c>
      <c r="AR19" s="9">
        <v>62.378999999999998</v>
      </c>
      <c r="AS19" s="9">
        <v>32.384999999999998</v>
      </c>
      <c r="AT19" s="9">
        <v>29.994</v>
      </c>
      <c r="AU19" s="9">
        <v>18.988</v>
      </c>
      <c r="AV19" s="9">
        <v>9.6820000000000004</v>
      </c>
      <c r="AW19" s="9">
        <v>9.3059999999999992</v>
      </c>
      <c r="AX19" s="9">
        <v>11.015000000000001</v>
      </c>
      <c r="AY19" s="9">
        <v>4.67</v>
      </c>
      <c r="AZ19" s="9">
        <v>6.3440000000000003</v>
      </c>
      <c r="BA19" s="9">
        <v>11.2</v>
      </c>
      <c r="BB19" s="9">
        <v>6.2549999999999999</v>
      </c>
      <c r="BC19" s="9">
        <v>4.944</v>
      </c>
      <c r="BD19" s="9">
        <v>12.974</v>
      </c>
      <c r="BE19" s="9">
        <v>6.8179999999999996</v>
      </c>
      <c r="BF19" s="9">
        <v>6.1559999999999997</v>
      </c>
      <c r="BG19" s="9">
        <v>8.2029999999999994</v>
      </c>
      <c r="BH19" s="9">
        <v>4.96</v>
      </c>
      <c r="BI19" s="9">
        <v>3.2429999999999999</v>
      </c>
      <c r="BJ19" s="9">
        <v>155.89500000000001</v>
      </c>
      <c r="BK19" s="9">
        <v>84.481999999999999</v>
      </c>
      <c r="BL19" s="9">
        <v>71.412999999999997</v>
      </c>
      <c r="BM19" s="9">
        <v>42.850999999999999</v>
      </c>
      <c r="BN19" s="9">
        <v>21.805</v>
      </c>
      <c r="BO19" s="9">
        <v>21.047000000000001</v>
      </c>
      <c r="BP19" s="9">
        <v>28.757000000000001</v>
      </c>
      <c r="BQ19" s="9">
        <v>15.237</v>
      </c>
      <c r="BR19" s="9">
        <v>13.52</v>
      </c>
      <c r="BS19" s="9">
        <v>5.9820000000000002</v>
      </c>
      <c r="BT19" s="9">
        <v>2.4380000000000002</v>
      </c>
      <c r="BU19" s="9">
        <v>3.544</v>
      </c>
      <c r="BV19" s="9">
        <v>8.1120000000000001</v>
      </c>
      <c r="BW19" s="9">
        <v>4.13</v>
      </c>
      <c r="BX19" s="9">
        <v>3.9820000000000002</v>
      </c>
      <c r="BY19" s="9">
        <v>113.044</v>
      </c>
      <c r="BZ19" s="9">
        <v>62.677</v>
      </c>
      <c r="CA19" s="9">
        <v>50.366999999999997</v>
      </c>
      <c r="CB19" s="9">
        <v>8.7780000000000005</v>
      </c>
      <c r="CC19" s="9">
        <v>5.4409999999999998</v>
      </c>
      <c r="CD19" s="9">
        <v>3.3359999999999999</v>
      </c>
      <c r="CE19" s="9">
        <v>10.492000000000001</v>
      </c>
      <c r="CF19" s="9">
        <v>5.5389999999999997</v>
      </c>
      <c r="CG19" s="9">
        <v>4.9530000000000003</v>
      </c>
      <c r="CH19" s="9">
        <v>21.946000000000002</v>
      </c>
      <c r="CI19" s="9">
        <v>12.461</v>
      </c>
      <c r="CJ19" s="9">
        <v>9.4849999999999994</v>
      </c>
      <c r="CK19" s="9">
        <v>29.4</v>
      </c>
      <c r="CL19" s="9">
        <v>15.321999999999999</v>
      </c>
      <c r="CM19" s="9">
        <v>14.079000000000001</v>
      </c>
      <c r="CN19" s="9">
        <v>42.427999999999997</v>
      </c>
      <c r="CO19" s="9">
        <v>23.913</v>
      </c>
      <c r="CP19" s="9">
        <v>18.515000000000001</v>
      </c>
      <c r="CQ19" s="9">
        <v>56.51</v>
      </c>
      <c r="CR19" s="9">
        <v>26.946999999999999</v>
      </c>
      <c r="CS19" s="9">
        <v>29.562999999999999</v>
      </c>
      <c r="CT19" s="9">
        <v>26.611999999999998</v>
      </c>
      <c r="CU19" s="9">
        <v>13.327999999999999</v>
      </c>
      <c r="CV19" s="9">
        <v>13.284000000000001</v>
      </c>
      <c r="CW19" s="9">
        <v>19.696000000000002</v>
      </c>
      <c r="CX19" s="9">
        <v>10.6</v>
      </c>
      <c r="CY19" s="9">
        <v>9.0960000000000001</v>
      </c>
      <c r="CZ19" s="9">
        <v>1.605</v>
      </c>
      <c r="DA19" s="9">
        <v>0.16900000000000001</v>
      </c>
      <c r="DB19" s="9">
        <v>1.4359999999999999</v>
      </c>
      <c r="DC19" s="9">
        <v>5.3109999999999999</v>
      </c>
      <c r="DD19" s="9">
        <v>2.5590000000000002</v>
      </c>
      <c r="DE19" s="9">
        <v>2.7519999999999998</v>
      </c>
      <c r="DF19" s="9">
        <v>29.898</v>
      </c>
      <c r="DG19" s="9">
        <v>13.619</v>
      </c>
      <c r="DH19" s="9">
        <v>16.279</v>
      </c>
      <c r="DI19" s="9">
        <v>1.1439999999999999</v>
      </c>
      <c r="DJ19" s="9">
        <v>0.63100000000000001</v>
      </c>
      <c r="DK19" s="9">
        <v>0.51300000000000001</v>
      </c>
      <c r="DL19" s="9">
        <v>4.524</v>
      </c>
      <c r="DM19" s="9">
        <v>1.921</v>
      </c>
      <c r="DN19" s="9">
        <v>2.6030000000000002</v>
      </c>
      <c r="DO19" s="9">
        <v>5.9930000000000003</v>
      </c>
      <c r="DP19" s="9">
        <v>1.37</v>
      </c>
      <c r="DQ19" s="9">
        <v>4.6239999999999997</v>
      </c>
      <c r="DR19" s="9">
        <v>7.7830000000000004</v>
      </c>
      <c r="DS19" s="9">
        <v>4.444</v>
      </c>
      <c r="DT19" s="9">
        <v>3.339</v>
      </c>
      <c r="DU19" s="9">
        <v>10.454000000000001</v>
      </c>
      <c r="DV19" s="9">
        <v>5.2539999999999996</v>
      </c>
      <c r="DW19" s="9">
        <v>5.2</v>
      </c>
      <c r="DX19" s="9">
        <v>12.055999999999999</v>
      </c>
      <c r="DY19" s="9">
        <v>6.5890000000000004</v>
      </c>
      <c r="DZ19" s="9">
        <v>5.4669999999999996</v>
      </c>
      <c r="EA19" s="9">
        <v>1.9430000000000001</v>
      </c>
      <c r="EB19" s="9">
        <v>1.5509999999999999</v>
      </c>
      <c r="EC19" s="9">
        <v>0.39200000000000002</v>
      </c>
      <c r="ED19" s="9">
        <v>1.2290000000000001</v>
      </c>
      <c r="EE19" s="9">
        <v>0.83699999999999997</v>
      </c>
      <c r="EF19" s="9">
        <v>0.39200000000000002</v>
      </c>
      <c r="EG19" s="9">
        <v>0</v>
      </c>
      <c r="EH19" s="9">
        <v>0</v>
      </c>
      <c r="EI19" s="9">
        <v>0</v>
      </c>
      <c r="EJ19" s="9">
        <v>0.71399999999999997</v>
      </c>
      <c r="EK19" s="9">
        <v>0.71399999999999997</v>
      </c>
      <c r="EL19" s="9">
        <v>0</v>
      </c>
      <c r="EM19" s="9">
        <v>10.113</v>
      </c>
      <c r="EN19" s="9">
        <v>5.0380000000000003</v>
      </c>
      <c r="EO19" s="9">
        <v>5.0750000000000002</v>
      </c>
      <c r="EP19" s="9">
        <v>0.14599999999999999</v>
      </c>
      <c r="EQ19" s="9">
        <v>0.14599999999999999</v>
      </c>
      <c r="ER19" s="9">
        <v>0</v>
      </c>
      <c r="ES19" s="9">
        <v>1.0980000000000001</v>
      </c>
      <c r="ET19" s="9">
        <v>0.498</v>
      </c>
      <c r="EU19" s="9">
        <v>0.59899999999999998</v>
      </c>
      <c r="EV19" s="9">
        <v>2.218</v>
      </c>
      <c r="EW19" s="9">
        <v>0.63800000000000001</v>
      </c>
      <c r="EX19" s="9">
        <v>1.58</v>
      </c>
      <c r="EY19" s="9">
        <v>3.2389999999999999</v>
      </c>
      <c r="EZ19" s="9">
        <v>2.2069999999999999</v>
      </c>
      <c r="FA19" s="9">
        <v>1.032</v>
      </c>
      <c r="FB19" s="9">
        <v>3.4129999999999998</v>
      </c>
      <c r="FC19" s="9">
        <v>1.5489999999999999</v>
      </c>
      <c r="FD19" s="9">
        <v>1.8640000000000001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28.782</v>
      </c>
      <c r="GM19" s="9">
        <v>10.555</v>
      </c>
      <c r="GN19" s="9">
        <v>18.227</v>
      </c>
      <c r="GO19" s="9">
        <v>22.433</v>
      </c>
      <c r="GP19" s="9">
        <v>9.5410000000000004</v>
      </c>
      <c r="GQ19" s="9">
        <v>12.891999999999999</v>
      </c>
      <c r="GR19" s="9">
        <v>17.173999999999999</v>
      </c>
      <c r="GS19" s="9">
        <v>8.4700000000000006</v>
      </c>
      <c r="GT19" s="9">
        <v>8.7040000000000006</v>
      </c>
      <c r="GU19" s="9">
        <v>1.605</v>
      </c>
      <c r="GV19" s="9">
        <v>0.16900000000000001</v>
      </c>
      <c r="GW19" s="9">
        <v>1.4359999999999999</v>
      </c>
      <c r="GX19" s="9">
        <v>3.6539999999999999</v>
      </c>
      <c r="GY19" s="9">
        <v>0.90200000000000002</v>
      </c>
      <c r="GZ19" s="9">
        <v>2.7519999999999998</v>
      </c>
      <c r="HA19" s="9">
        <v>6.35</v>
      </c>
      <c r="HB19" s="9">
        <v>1.0149999999999999</v>
      </c>
      <c r="HC19" s="9">
        <v>5.335</v>
      </c>
      <c r="HD19" s="9">
        <v>0.41099999999999998</v>
      </c>
      <c r="HE19" s="9">
        <v>0.41099999999999998</v>
      </c>
      <c r="HF19" s="9">
        <v>0</v>
      </c>
      <c r="HG19" s="9">
        <v>1.3029999999999999</v>
      </c>
      <c r="HH19" s="9">
        <v>0</v>
      </c>
      <c r="HI19" s="9">
        <v>1.3029999999999999</v>
      </c>
      <c r="HJ19" s="9">
        <v>1.9390000000000001</v>
      </c>
      <c r="HK19" s="9">
        <v>0.60399999999999998</v>
      </c>
      <c r="HL19" s="9">
        <v>1.335</v>
      </c>
      <c r="HM19" s="9">
        <v>1.3340000000000001</v>
      </c>
      <c r="HN19" s="9">
        <v>0</v>
      </c>
      <c r="HO19" s="9">
        <v>1.3340000000000001</v>
      </c>
      <c r="HP19" s="9">
        <v>1.363</v>
      </c>
      <c r="HQ19" s="9">
        <v>0</v>
      </c>
      <c r="HR19" s="9">
        <v>1.363</v>
      </c>
      <c r="HS19" s="9">
        <v>15.672000000000001</v>
      </c>
      <c r="HT19" s="9">
        <v>9.8030000000000008</v>
      </c>
      <c r="HU19" s="9">
        <v>5.8689999999999998</v>
      </c>
      <c r="HV19" s="9">
        <v>2.2360000000000002</v>
      </c>
      <c r="HW19" s="9">
        <v>2.2360000000000002</v>
      </c>
      <c r="HX19" s="9">
        <v>0</v>
      </c>
      <c r="HY19" s="9">
        <v>1.294</v>
      </c>
      <c r="HZ19" s="9">
        <v>1.294</v>
      </c>
      <c r="IA19" s="9">
        <v>0</v>
      </c>
      <c r="IB19" s="9">
        <v>0</v>
      </c>
      <c r="IC19" s="9">
        <v>0</v>
      </c>
      <c r="ID19" s="9">
        <v>0</v>
      </c>
      <c r="IE19" s="9">
        <v>0.94199999999999995</v>
      </c>
      <c r="IF19" s="9">
        <v>0.94199999999999995</v>
      </c>
      <c r="IG19" s="9">
        <v>0</v>
      </c>
      <c r="IH19" s="9">
        <v>13.435</v>
      </c>
      <c r="II19" s="9">
        <v>7.5670000000000002</v>
      </c>
      <c r="IJ19" s="9">
        <v>5.8689999999999998</v>
      </c>
      <c r="IK19" s="9">
        <v>0.58799999999999997</v>
      </c>
      <c r="IL19" s="9">
        <v>7.3999999999999996E-2</v>
      </c>
      <c r="IM19" s="9">
        <v>0.51300000000000001</v>
      </c>
      <c r="IN19" s="9">
        <v>2.1230000000000002</v>
      </c>
      <c r="IO19" s="9">
        <v>1.4219999999999999</v>
      </c>
      <c r="IP19" s="9">
        <v>0.70099999999999996</v>
      </c>
      <c r="IQ19" s="9">
        <v>1.837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0.72199999999999998</v>
      </c>
      <c r="C11" s="9">
        <v>0.50800000000000001</v>
      </c>
      <c r="D11" s="9">
        <v>2.0230000000000001</v>
      </c>
      <c r="E11" s="9">
        <v>0.26900000000000002</v>
      </c>
      <c r="F11" s="9">
        <v>1.7549999999999999</v>
      </c>
      <c r="G11" s="9">
        <v>1.7</v>
      </c>
      <c r="H11" s="9">
        <v>1.405</v>
      </c>
      <c r="I11" s="9">
        <v>0.29399999999999998</v>
      </c>
      <c r="J11" s="9">
        <v>46.045000000000002</v>
      </c>
      <c r="K11" s="9">
        <v>26.11</v>
      </c>
      <c r="L11" s="9">
        <v>19.934999999999999</v>
      </c>
      <c r="M11" s="9">
        <v>6.242</v>
      </c>
      <c r="N11" s="9">
        <v>4.8179999999999996</v>
      </c>
      <c r="O11" s="9">
        <v>1.4239999999999999</v>
      </c>
      <c r="P11" s="9">
        <v>2.7130000000000001</v>
      </c>
      <c r="Q11" s="9">
        <v>1.397</v>
      </c>
      <c r="R11" s="9">
        <v>1.3160000000000001</v>
      </c>
      <c r="S11" s="9">
        <v>2.2869999999999999</v>
      </c>
      <c r="T11" s="9">
        <v>2.1789999999999998</v>
      </c>
      <c r="U11" s="9">
        <v>0.108</v>
      </c>
      <c r="V11" s="9">
        <v>1.242</v>
      </c>
      <c r="W11" s="9">
        <v>1.242</v>
      </c>
      <c r="X11" s="9">
        <v>0</v>
      </c>
      <c r="Y11" s="9">
        <v>39.802999999999997</v>
      </c>
      <c r="Z11" s="9">
        <v>21.292000000000002</v>
      </c>
      <c r="AA11" s="9">
        <v>18.510999999999999</v>
      </c>
      <c r="AB11" s="9">
        <v>2.94</v>
      </c>
      <c r="AC11" s="9">
        <v>0.96</v>
      </c>
      <c r="AD11" s="9">
        <v>1.98</v>
      </c>
      <c r="AE11" s="9">
        <v>1.5349999999999999</v>
      </c>
      <c r="AF11" s="9">
        <v>0.80700000000000005</v>
      </c>
      <c r="AG11" s="9">
        <v>0.72799999999999998</v>
      </c>
      <c r="AH11" s="9">
        <v>8.02</v>
      </c>
      <c r="AI11" s="9">
        <v>5.0410000000000004</v>
      </c>
      <c r="AJ11" s="9">
        <v>2.9790000000000001</v>
      </c>
      <c r="AK11" s="9">
        <v>11.433</v>
      </c>
      <c r="AL11" s="9">
        <v>5.4340000000000002</v>
      </c>
      <c r="AM11" s="9">
        <v>5.9989999999999997</v>
      </c>
      <c r="AN11" s="9">
        <v>15.874000000000001</v>
      </c>
      <c r="AO11" s="9">
        <v>9.0500000000000007</v>
      </c>
      <c r="AP11" s="9">
        <v>6.8239999999999998</v>
      </c>
      <c r="AQ11" s="9">
        <v>2.2000000000000002</v>
      </c>
      <c r="AR11" s="9">
        <v>0.55500000000000005</v>
      </c>
      <c r="AS11" s="9">
        <v>1.6439999999999999</v>
      </c>
      <c r="AT11" s="9">
        <v>0.55500000000000005</v>
      </c>
      <c r="AU11" s="9">
        <v>0.55500000000000005</v>
      </c>
      <c r="AV11" s="9">
        <v>0</v>
      </c>
      <c r="AW11" s="9">
        <v>0</v>
      </c>
      <c r="AX11" s="9">
        <v>0</v>
      </c>
      <c r="AY11" s="9">
        <v>0</v>
      </c>
      <c r="AZ11" s="9">
        <v>0.55500000000000005</v>
      </c>
      <c r="BA11" s="9">
        <v>0.55500000000000005</v>
      </c>
      <c r="BB11" s="9">
        <v>0</v>
      </c>
      <c r="BC11" s="9">
        <v>0</v>
      </c>
      <c r="BD11" s="9">
        <v>0</v>
      </c>
      <c r="BE11" s="9">
        <v>0</v>
      </c>
      <c r="BF11" s="9">
        <v>1.6439999999999999</v>
      </c>
      <c r="BG11" s="9">
        <v>0</v>
      </c>
      <c r="BH11" s="9">
        <v>1.6439999999999999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1.034</v>
      </c>
      <c r="BP11" s="9">
        <v>0</v>
      </c>
      <c r="BQ11" s="9">
        <v>1.034</v>
      </c>
      <c r="BR11" s="9">
        <v>0.61099999999999999</v>
      </c>
      <c r="BS11" s="9">
        <v>0</v>
      </c>
      <c r="BT11" s="9">
        <v>0.61099999999999999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0.92300000000000004</v>
      </c>
      <c r="DF11" s="9">
        <v>0.92300000000000004</v>
      </c>
      <c r="DG11" s="9">
        <v>0</v>
      </c>
      <c r="DH11" s="9">
        <v>0.48799999999999999</v>
      </c>
      <c r="DI11" s="9">
        <v>0.48799999999999999</v>
      </c>
      <c r="DJ11" s="9">
        <v>0</v>
      </c>
      <c r="DK11" s="9">
        <v>0</v>
      </c>
      <c r="DL11" s="9">
        <v>0</v>
      </c>
      <c r="DM11" s="9">
        <v>0</v>
      </c>
      <c r="DN11" s="9">
        <v>0.48799999999999999</v>
      </c>
      <c r="DO11" s="9">
        <v>0.48799999999999999</v>
      </c>
      <c r="DP11" s="9">
        <v>0</v>
      </c>
      <c r="DQ11" s="9">
        <v>0</v>
      </c>
      <c r="DR11" s="9">
        <v>0</v>
      </c>
      <c r="DS11" s="9">
        <v>0</v>
      </c>
      <c r="DT11" s="9">
        <v>0.434</v>
      </c>
      <c r="DU11" s="9">
        <v>0.434</v>
      </c>
      <c r="DV11" s="9">
        <v>0</v>
      </c>
      <c r="DW11" s="9">
        <v>0.434</v>
      </c>
      <c r="DX11" s="9">
        <v>0.434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38.344999999999999</v>
      </c>
      <c r="EM11" s="9">
        <v>22.922999999999998</v>
      </c>
      <c r="EN11" s="9">
        <v>15.422000000000001</v>
      </c>
      <c r="EO11" s="9">
        <v>3.9550000000000001</v>
      </c>
      <c r="EP11" s="9">
        <v>2.6389999999999998</v>
      </c>
      <c r="EQ11" s="9">
        <v>1.3160000000000001</v>
      </c>
      <c r="ER11" s="9">
        <v>2.7130000000000001</v>
      </c>
      <c r="ES11" s="9">
        <v>1.397</v>
      </c>
      <c r="ET11" s="9">
        <v>1.3160000000000001</v>
      </c>
      <c r="EU11" s="9">
        <v>0</v>
      </c>
      <c r="EV11" s="9">
        <v>0</v>
      </c>
      <c r="EW11" s="9">
        <v>0</v>
      </c>
      <c r="EX11" s="9">
        <v>1.242</v>
      </c>
      <c r="EY11" s="9">
        <v>1.242</v>
      </c>
      <c r="EZ11" s="9">
        <v>0</v>
      </c>
      <c r="FA11" s="9">
        <v>34.39</v>
      </c>
      <c r="FB11" s="9">
        <v>20.283999999999999</v>
      </c>
      <c r="FC11" s="9">
        <v>14.106</v>
      </c>
      <c r="FD11" s="9">
        <v>2.5059999999999998</v>
      </c>
      <c r="FE11" s="9">
        <v>0.52600000000000002</v>
      </c>
      <c r="FF11" s="9">
        <v>1.98</v>
      </c>
      <c r="FG11" s="9">
        <v>1.5349999999999999</v>
      </c>
      <c r="FH11" s="9">
        <v>0.80700000000000005</v>
      </c>
      <c r="FI11" s="9">
        <v>0.72799999999999998</v>
      </c>
      <c r="FJ11" s="9">
        <v>5.944</v>
      </c>
      <c r="FK11" s="9">
        <v>5.0410000000000004</v>
      </c>
      <c r="FL11" s="9">
        <v>0.90200000000000002</v>
      </c>
      <c r="FM11" s="9">
        <v>8.6579999999999995</v>
      </c>
      <c r="FN11" s="9">
        <v>4.9870000000000001</v>
      </c>
      <c r="FO11" s="9">
        <v>3.6709999999999998</v>
      </c>
      <c r="FP11" s="9">
        <v>15.747</v>
      </c>
      <c r="FQ11" s="9">
        <v>8.923</v>
      </c>
      <c r="FR11" s="9">
        <v>6.8239999999999998</v>
      </c>
      <c r="FS11" s="9">
        <v>4.226</v>
      </c>
      <c r="FT11" s="9">
        <v>1.3580000000000001</v>
      </c>
      <c r="FU11" s="9">
        <v>2.8679999999999999</v>
      </c>
      <c r="FV11" s="9">
        <v>0.89100000000000001</v>
      </c>
      <c r="FW11" s="9">
        <v>0.78300000000000003</v>
      </c>
      <c r="FX11" s="9">
        <v>0.108</v>
      </c>
      <c r="FY11" s="9">
        <v>0</v>
      </c>
      <c r="FZ11" s="9">
        <v>0</v>
      </c>
      <c r="GA11" s="9">
        <v>0</v>
      </c>
      <c r="GB11" s="9">
        <v>0.89100000000000001</v>
      </c>
      <c r="GC11" s="9">
        <v>0.78300000000000003</v>
      </c>
      <c r="GD11" s="9">
        <v>0.108</v>
      </c>
      <c r="GE11" s="9">
        <v>0</v>
      </c>
      <c r="GF11" s="9">
        <v>0</v>
      </c>
      <c r="GG11" s="9">
        <v>0</v>
      </c>
      <c r="GH11" s="9">
        <v>3.3340000000000001</v>
      </c>
      <c r="GI11" s="9">
        <v>0.57399999999999995</v>
      </c>
      <c r="GJ11" s="9">
        <v>2.76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1.0429999999999999</v>
      </c>
      <c r="GR11" s="9">
        <v>0</v>
      </c>
      <c r="GS11" s="9">
        <v>1.0429999999999999</v>
      </c>
      <c r="GT11" s="9">
        <v>2.1640000000000001</v>
      </c>
      <c r="GU11" s="9">
        <v>0.44700000000000001</v>
      </c>
      <c r="GV11" s="9">
        <v>1.7170000000000001</v>
      </c>
      <c r="GW11" s="9">
        <v>0.127</v>
      </c>
      <c r="GX11" s="9">
        <v>0.127</v>
      </c>
      <c r="GY11" s="9">
        <v>0</v>
      </c>
      <c r="GZ11" s="9">
        <v>0.35199999999999998</v>
      </c>
      <c r="HA11" s="9">
        <v>0.35199999999999998</v>
      </c>
      <c r="HB11" s="9">
        <v>0</v>
      </c>
      <c r="HC11" s="9">
        <v>0.35199999999999998</v>
      </c>
      <c r="HD11" s="9">
        <v>0.35199999999999998</v>
      </c>
      <c r="HE11" s="9">
        <v>0</v>
      </c>
      <c r="HF11" s="9">
        <v>0</v>
      </c>
      <c r="HG11" s="9">
        <v>0</v>
      </c>
      <c r="HH11" s="9">
        <v>0</v>
      </c>
      <c r="HI11" s="9">
        <v>0.35199999999999998</v>
      </c>
      <c r="HJ11" s="9">
        <v>0.35199999999999998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</v>
      </c>
      <c r="ID11" s="9">
        <v>0</v>
      </c>
      <c r="IE11" s="9">
        <v>0</v>
      </c>
      <c r="IF11" s="9">
        <v>0</v>
      </c>
      <c r="IG11" s="9">
        <v>9.7330000000000005</v>
      </c>
      <c r="IH11" s="9">
        <v>6.4249999999999998</v>
      </c>
      <c r="II11" s="9">
        <v>3.3069999999999999</v>
      </c>
      <c r="IJ11" s="9">
        <v>1.5169999999999999</v>
      </c>
      <c r="IK11" s="9">
        <v>1.022</v>
      </c>
      <c r="IL11" s="9">
        <v>0.495</v>
      </c>
      <c r="IM11" s="9">
        <v>1.1120000000000001</v>
      </c>
      <c r="IN11" s="9">
        <v>0.61699999999999999</v>
      </c>
      <c r="IO11" s="9">
        <v>0.495</v>
      </c>
      <c r="IP11" s="9">
        <v>0</v>
      </c>
      <c r="IQ11" s="9">
        <v>0</v>
      </c>
    </row>
    <row r="12" spans="1:251">
      <c r="A12" s="10">
        <v>42401</v>
      </c>
      <c r="B12" s="9">
        <v>1.5469999999999999</v>
      </c>
      <c r="C12" s="9">
        <v>0.64800000000000002</v>
      </c>
      <c r="D12" s="9">
        <v>0.88700000000000001</v>
      </c>
      <c r="E12" s="9">
        <v>0.88700000000000001</v>
      </c>
      <c r="F12" s="9">
        <v>0</v>
      </c>
      <c r="G12" s="9">
        <v>3.5150000000000001</v>
      </c>
      <c r="H12" s="9">
        <v>3.0339999999999998</v>
      </c>
      <c r="I12" s="9">
        <v>0.48099999999999998</v>
      </c>
      <c r="J12" s="9">
        <v>53.515999999999998</v>
      </c>
      <c r="K12" s="9">
        <v>30.077000000000002</v>
      </c>
      <c r="L12" s="9">
        <v>23.439</v>
      </c>
      <c r="M12" s="9">
        <v>3.2930000000000001</v>
      </c>
      <c r="N12" s="9">
        <v>1.21</v>
      </c>
      <c r="O12" s="9">
        <v>2.0830000000000002</v>
      </c>
      <c r="P12" s="9">
        <v>2.0339999999999998</v>
      </c>
      <c r="Q12" s="9">
        <v>0.42</v>
      </c>
      <c r="R12" s="9">
        <v>1.6140000000000001</v>
      </c>
      <c r="S12" s="9">
        <v>0.98899999999999999</v>
      </c>
      <c r="T12" s="9">
        <v>0.52</v>
      </c>
      <c r="U12" s="9">
        <v>0.46899999999999997</v>
      </c>
      <c r="V12" s="9">
        <v>0.26900000000000002</v>
      </c>
      <c r="W12" s="9">
        <v>0.26900000000000002</v>
      </c>
      <c r="X12" s="9">
        <v>0</v>
      </c>
      <c r="Y12" s="9">
        <v>50.223999999999997</v>
      </c>
      <c r="Z12" s="9">
        <v>28.867000000000001</v>
      </c>
      <c r="AA12" s="9">
        <v>21.356999999999999</v>
      </c>
      <c r="AB12" s="9">
        <v>2.9630000000000001</v>
      </c>
      <c r="AC12" s="9">
        <v>1.4119999999999999</v>
      </c>
      <c r="AD12" s="9">
        <v>1.5509999999999999</v>
      </c>
      <c r="AE12" s="9">
        <v>5.1189999999999998</v>
      </c>
      <c r="AF12" s="9">
        <v>2.0779999999999998</v>
      </c>
      <c r="AG12" s="9">
        <v>3.04</v>
      </c>
      <c r="AH12" s="9">
        <v>5.2389999999999999</v>
      </c>
      <c r="AI12" s="9">
        <v>2.6739999999999999</v>
      </c>
      <c r="AJ12" s="9">
        <v>2.5649999999999999</v>
      </c>
      <c r="AK12" s="9">
        <v>16.524999999999999</v>
      </c>
      <c r="AL12" s="9">
        <v>8.7010000000000005</v>
      </c>
      <c r="AM12" s="9">
        <v>7.8239999999999998</v>
      </c>
      <c r="AN12" s="9">
        <v>20.378</v>
      </c>
      <c r="AO12" s="9">
        <v>14.002000000000001</v>
      </c>
      <c r="AP12" s="9">
        <v>6.3769999999999998</v>
      </c>
      <c r="AQ12" s="9">
        <v>2.7309999999999999</v>
      </c>
      <c r="AR12" s="9">
        <v>1.034</v>
      </c>
      <c r="AS12" s="9">
        <v>1.6970000000000001</v>
      </c>
      <c r="AT12" s="9">
        <v>0.65800000000000003</v>
      </c>
      <c r="AU12" s="9">
        <v>0.19</v>
      </c>
      <c r="AV12" s="9">
        <v>0.46899999999999997</v>
      </c>
      <c r="AW12" s="9">
        <v>0</v>
      </c>
      <c r="AX12" s="9">
        <v>0</v>
      </c>
      <c r="AY12" s="9">
        <v>0</v>
      </c>
      <c r="AZ12" s="9">
        <v>0.65800000000000003</v>
      </c>
      <c r="BA12" s="9">
        <v>0.19</v>
      </c>
      <c r="BB12" s="9">
        <v>0.46899999999999997</v>
      </c>
      <c r="BC12" s="9">
        <v>0</v>
      </c>
      <c r="BD12" s="9">
        <v>0</v>
      </c>
      <c r="BE12" s="9">
        <v>0</v>
      </c>
      <c r="BF12" s="9">
        <v>2.073</v>
      </c>
      <c r="BG12" s="9">
        <v>0.84499999999999997</v>
      </c>
      <c r="BH12" s="9">
        <v>1.228</v>
      </c>
      <c r="BI12" s="9">
        <v>1.1839999999999999</v>
      </c>
      <c r="BJ12" s="9">
        <v>0.46700000000000003</v>
      </c>
      <c r="BK12" s="9">
        <v>0.71699999999999997</v>
      </c>
      <c r="BL12" s="9">
        <v>0.89</v>
      </c>
      <c r="BM12" s="9">
        <v>0.378</v>
      </c>
      <c r="BN12" s="9">
        <v>0.51200000000000001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0.113</v>
      </c>
      <c r="BY12" s="9">
        <v>0</v>
      </c>
      <c r="BZ12" s="9">
        <v>0.113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0.113</v>
      </c>
      <c r="CN12" s="9">
        <v>0</v>
      </c>
      <c r="CO12" s="9">
        <v>0.113</v>
      </c>
      <c r="CP12" s="9">
        <v>0.113</v>
      </c>
      <c r="CQ12" s="9">
        <v>0</v>
      </c>
      <c r="CR12" s="9">
        <v>0.113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0.78500000000000003</v>
      </c>
      <c r="DF12" s="9">
        <v>0.78500000000000003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0.78500000000000003</v>
      </c>
      <c r="DU12" s="9">
        <v>0.78500000000000003</v>
      </c>
      <c r="DV12" s="9">
        <v>0</v>
      </c>
      <c r="DW12" s="9">
        <v>0</v>
      </c>
      <c r="DX12" s="9">
        <v>0</v>
      </c>
      <c r="DY12" s="9">
        <v>0</v>
      </c>
      <c r="DZ12" s="9">
        <v>0.32400000000000001</v>
      </c>
      <c r="EA12" s="9">
        <v>0.32400000000000001</v>
      </c>
      <c r="EB12" s="9">
        <v>0</v>
      </c>
      <c r="EC12" s="9">
        <v>0</v>
      </c>
      <c r="ED12" s="9">
        <v>0</v>
      </c>
      <c r="EE12" s="9">
        <v>0</v>
      </c>
      <c r="EF12" s="9">
        <v>0.46100000000000002</v>
      </c>
      <c r="EG12" s="9">
        <v>0.46100000000000002</v>
      </c>
      <c r="EH12" s="9">
        <v>0</v>
      </c>
      <c r="EI12" s="9">
        <v>0</v>
      </c>
      <c r="EJ12" s="9">
        <v>0</v>
      </c>
      <c r="EK12" s="9">
        <v>0</v>
      </c>
      <c r="EL12" s="9">
        <v>46.917000000000002</v>
      </c>
      <c r="EM12" s="9">
        <v>26.666</v>
      </c>
      <c r="EN12" s="9">
        <v>20.251999999999999</v>
      </c>
      <c r="EO12" s="9">
        <v>1.8540000000000001</v>
      </c>
      <c r="EP12" s="9">
        <v>0.751</v>
      </c>
      <c r="EQ12" s="9">
        <v>1.103</v>
      </c>
      <c r="ER12" s="9">
        <v>1.5229999999999999</v>
      </c>
      <c r="ES12" s="9">
        <v>0.42</v>
      </c>
      <c r="ET12" s="9">
        <v>1.103</v>
      </c>
      <c r="EU12" s="9">
        <v>0.33100000000000002</v>
      </c>
      <c r="EV12" s="9">
        <v>0.33100000000000002</v>
      </c>
      <c r="EW12" s="9">
        <v>0</v>
      </c>
      <c r="EX12" s="9">
        <v>0</v>
      </c>
      <c r="EY12" s="9">
        <v>0</v>
      </c>
      <c r="EZ12" s="9">
        <v>0</v>
      </c>
      <c r="FA12" s="9">
        <v>45.063000000000002</v>
      </c>
      <c r="FB12" s="9">
        <v>25.914999999999999</v>
      </c>
      <c r="FC12" s="9">
        <v>19.148</v>
      </c>
      <c r="FD12" s="9">
        <v>1.381</v>
      </c>
      <c r="FE12" s="9">
        <v>0.66</v>
      </c>
      <c r="FF12" s="9">
        <v>0.72199999999999998</v>
      </c>
      <c r="FG12" s="9">
        <v>3.5659999999999998</v>
      </c>
      <c r="FH12" s="9">
        <v>1.3759999999999999</v>
      </c>
      <c r="FI12" s="9">
        <v>2.1890000000000001</v>
      </c>
      <c r="FJ12" s="9">
        <v>5.2389999999999999</v>
      </c>
      <c r="FK12" s="9">
        <v>2.6739999999999999</v>
      </c>
      <c r="FL12" s="9">
        <v>2.5649999999999999</v>
      </c>
      <c r="FM12" s="9">
        <v>15.012</v>
      </c>
      <c r="FN12" s="9">
        <v>7.7160000000000002</v>
      </c>
      <c r="FO12" s="9">
        <v>7.2960000000000003</v>
      </c>
      <c r="FP12" s="9">
        <v>19.866</v>
      </c>
      <c r="FQ12" s="9">
        <v>13.489000000000001</v>
      </c>
      <c r="FR12" s="9">
        <v>6.3769999999999998</v>
      </c>
      <c r="FS12" s="9">
        <v>2.97</v>
      </c>
      <c r="FT12" s="9">
        <v>1.5920000000000001</v>
      </c>
      <c r="FU12" s="9">
        <v>1.3779999999999999</v>
      </c>
      <c r="FV12" s="9">
        <v>0.78</v>
      </c>
      <c r="FW12" s="9">
        <v>0.26900000000000002</v>
      </c>
      <c r="FX12" s="9">
        <v>0.51100000000000001</v>
      </c>
      <c r="FY12" s="9">
        <v>0.51100000000000001</v>
      </c>
      <c r="FZ12" s="9">
        <v>0</v>
      </c>
      <c r="GA12" s="9">
        <v>0.51100000000000001</v>
      </c>
      <c r="GB12" s="9">
        <v>0</v>
      </c>
      <c r="GC12" s="9">
        <v>0</v>
      </c>
      <c r="GD12" s="9">
        <v>0</v>
      </c>
      <c r="GE12" s="9">
        <v>0.26900000000000002</v>
      </c>
      <c r="GF12" s="9">
        <v>0.26900000000000002</v>
      </c>
      <c r="GG12" s="9">
        <v>0</v>
      </c>
      <c r="GH12" s="9">
        <v>2.19</v>
      </c>
      <c r="GI12" s="9">
        <v>1.3220000000000001</v>
      </c>
      <c r="GJ12" s="9">
        <v>0.86699999999999999</v>
      </c>
      <c r="GK12" s="9">
        <v>0.28499999999999998</v>
      </c>
      <c r="GL12" s="9">
        <v>0.28499999999999998</v>
      </c>
      <c r="GM12" s="9">
        <v>0</v>
      </c>
      <c r="GN12" s="9">
        <v>0.34</v>
      </c>
      <c r="GO12" s="9">
        <v>0</v>
      </c>
      <c r="GP12" s="9">
        <v>0.34</v>
      </c>
      <c r="GQ12" s="9">
        <v>0</v>
      </c>
      <c r="GR12" s="9">
        <v>0</v>
      </c>
      <c r="GS12" s="9">
        <v>0</v>
      </c>
      <c r="GT12" s="9">
        <v>1.052</v>
      </c>
      <c r="GU12" s="9">
        <v>0.52400000000000002</v>
      </c>
      <c r="GV12" s="9">
        <v>0.52700000000000002</v>
      </c>
      <c r="GW12" s="9">
        <v>0.51300000000000001</v>
      </c>
      <c r="GX12" s="9">
        <v>0.51300000000000001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9.4380000000000006</v>
      </c>
      <c r="IH12" s="9">
        <v>5.3390000000000004</v>
      </c>
      <c r="II12" s="9">
        <v>4.0990000000000002</v>
      </c>
      <c r="IJ12" s="9">
        <v>2.254</v>
      </c>
      <c r="IK12" s="9">
        <v>0.82699999999999996</v>
      </c>
      <c r="IL12" s="9">
        <v>1.427</v>
      </c>
      <c r="IM12" s="9">
        <v>2.008</v>
      </c>
      <c r="IN12" s="9">
        <v>0.58099999999999996</v>
      </c>
      <c r="IO12" s="9">
        <v>1.427</v>
      </c>
      <c r="IP12" s="9">
        <v>0.246</v>
      </c>
      <c r="IQ12" s="9">
        <v>0.246</v>
      </c>
    </row>
    <row r="13" spans="1:251">
      <c r="A13" s="10">
        <v>42767</v>
      </c>
      <c r="B13" s="9">
        <v>0.50900000000000001</v>
      </c>
      <c r="C13" s="9">
        <v>0.498</v>
      </c>
      <c r="D13" s="9">
        <v>3.0209999999999999</v>
      </c>
      <c r="E13" s="9">
        <v>2.5110000000000001</v>
      </c>
      <c r="F13" s="9">
        <v>0.51</v>
      </c>
      <c r="G13" s="9">
        <v>1.8819999999999999</v>
      </c>
      <c r="H13" s="9">
        <v>1.37</v>
      </c>
      <c r="I13" s="9">
        <v>0.51200000000000001</v>
      </c>
      <c r="J13" s="9">
        <v>54.808</v>
      </c>
      <c r="K13" s="9">
        <v>31.346</v>
      </c>
      <c r="L13" s="9">
        <v>23.462</v>
      </c>
      <c r="M13" s="9">
        <v>3.7189999999999999</v>
      </c>
      <c r="N13" s="9">
        <v>2.6160000000000001</v>
      </c>
      <c r="O13" s="9">
        <v>1.103</v>
      </c>
      <c r="P13" s="9">
        <v>2.3820000000000001</v>
      </c>
      <c r="Q13" s="9">
        <v>1.2789999999999999</v>
      </c>
      <c r="R13" s="9">
        <v>1.103</v>
      </c>
      <c r="S13" s="9">
        <v>0.88300000000000001</v>
      </c>
      <c r="T13" s="9">
        <v>0.88300000000000001</v>
      </c>
      <c r="U13" s="9">
        <v>0</v>
      </c>
      <c r="V13" s="9">
        <v>0.45400000000000001</v>
      </c>
      <c r="W13" s="9">
        <v>0.45400000000000001</v>
      </c>
      <c r="X13" s="9">
        <v>0</v>
      </c>
      <c r="Y13" s="9">
        <v>51.088999999999999</v>
      </c>
      <c r="Z13" s="9">
        <v>28.73</v>
      </c>
      <c r="AA13" s="9">
        <v>22.359000000000002</v>
      </c>
      <c r="AB13" s="9">
        <v>2.508</v>
      </c>
      <c r="AC13" s="9">
        <v>0.81399999999999995</v>
      </c>
      <c r="AD13" s="9">
        <v>1.694</v>
      </c>
      <c r="AE13" s="9">
        <v>2.456</v>
      </c>
      <c r="AF13" s="9">
        <v>2.0680000000000001</v>
      </c>
      <c r="AG13" s="9">
        <v>0.38900000000000001</v>
      </c>
      <c r="AH13" s="9">
        <v>8.7050000000000001</v>
      </c>
      <c r="AI13" s="9">
        <v>4.1239999999999997</v>
      </c>
      <c r="AJ13" s="9">
        <v>4.5810000000000004</v>
      </c>
      <c r="AK13" s="9">
        <v>17.146000000000001</v>
      </c>
      <c r="AL13" s="9">
        <v>10.487</v>
      </c>
      <c r="AM13" s="9">
        <v>6.6580000000000004</v>
      </c>
      <c r="AN13" s="9">
        <v>20.274000000000001</v>
      </c>
      <c r="AO13" s="9">
        <v>11.237</v>
      </c>
      <c r="AP13" s="9">
        <v>9.0380000000000003</v>
      </c>
      <c r="AQ13" s="9">
        <v>2.0950000000000002</v>
      </c>
      <c r="AR13" s="9">
        <v>0.72399999999999998</v>
      </c>
      <c r="AS13" s="9">
        <v>1.3720000000000001</v>
      </c>
      <c r="AT13" s="9">
        <v>0.61699999999999999</v>
      </c>
      <c r="AU13" s="9">
        <v>0.16900000000000001</v>
      </c>
      <c r="AV13" s="9">
        <v>0.44800000000000001</v>
      </c>
      <c r="AW13" s="9">
        <v>0.61699999999999999</v>
      </c>
      <c r="AX13" s="9">
        <v>0.16900000000000001</v>
      </c>
      <c r="AY13" s="9">
        <v>0.44800000000000001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1.478</v>
      </c>
      <c r="BG13" s="9">
        <v>0.55500000000000005</v>
      </c>
      <c r="BH13" s="9">
        <v>0.92300000000000004</v>
      </c>
      <c r="BI13" s="9">
        <v>0.23499999999999999</v>
      </c>
      <c r="BJ13" s="9">
        <v>0</v>
      </c>
      <c r="BK13" s="9">
        <v>0.23499999999999999</v>
      </c>
      <c r="BL13" s="9">
        <v>0</v>
      </c>
      <c r="BM13" s="9">
        <v>0</v>
      </c>
      <c r="BN13" s="9">
        <v>0</v>
      </c>
      <c r="BO13" s="9">
        <v>1.242</v>
      </c>
      <c r="BP13" s="9">
        <v>0.55500000000000005</v>
      </c>
      <c r="BQ13" s="9">
        <v>0.68799999999999994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1.621</v>
      </c>
      <c r="DF13" s="9">
        <v>1.569</v>
      </c>
      <c r="DG13" s="9">
        <v>5.2999999999999999E-2</v>
      </c>
      <c r="DH13" s="9">
        <v>5.2999999999999999E-2</v>
      </c>
      <c r="DI13" s="9">
        <v>0</v>
      </c>
      <c r="DJ13" s="9">
        <v>5.2999999999999999E-2</v>
      </c>
      <c r="DK13" s="9">
        <v>5.2999999999999999E-2</v>
      </c>
      <c r="DL13" s="9">
        <v>0</v>
      </c>
      <c r="DM13" s="9">
        <v>5.2999999999999999E-2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1.569</v>
      </c>
      <c r="DU13" s="9">
        <v>1.569</v>
      </c>
      <c r="DV13" s="9">
        <v>0</v>
      </c>
      <c r="DW13" s="9">
        <v>0</v>
      </c>
      <c r="DX13" s="9">
        <v>0</v>
      </c>
      <c r="DY13" s="9">
        <v>0</v>
      </c>
      <c r="DZ13" s="9">
        <v>0.49399999999999999</v>
      </c>
      <c r="EA13" s="9">
        <v>0.49399999999999999</v>
      </c>
      <c r="EB13" s="9">
        <v>0</v>
      </c>
      <c r="EC13" s="9">
        <v>0.21099999999999999</v>
      </c>
      <c r="ED13" s="9">
        <v>0.21099999999999999</v>
      </c>
      <c r="EE13" s="9">
        <v>0</v>
      </c>
      <c r="EF13" s="9">
        <v>0.86399999999999999</v>
      </c>
      <c r="EG13" s="9">
        <v>0.86399999999999999</v>
      </c>
      <c r="EH13" s="9">
        <v>0</v>
      </c>
      <c r="EI13" s="9">
        <v>0</v>
      </c>
      <c r="EJ13" s="9">
        <v>0</v>
      </c>
      <c r="EK13" s="9">
        <v>0</v>
      </c>
      <c r="EL13" s="9">
        <v>47.829000000000001</v>
      </c>
      <c r="EM13" s="9">
        <v>28.702999999999999</v>
      </c>
      <c r="EN13" s="9">
        <v>19.126000000000001</v>
      </c>
      <c r="EO13" s="9">
        <v>3.0489999999999999</v>
      </c>
      <c r="EP13" s="9">
        <v>2.4470000000000001</v>
      </c>
      <c r="EQ13" s="9">
        <v>0.60199999999999998</v>
      </c>
      <c r="ER13" s="9">
        <v>1.712</v>
      </c>
      <c r="ES13" s="9">
        <v>1.1100000000000001</v>
      </c>
      <c r="ET13" s="9">
        <v>0.60199999999999998</v>
      </c>
      <c r="EU13" s="9">
        <v>0.88300000000000001</v>
      </c>
      <c r="EV13" s="9">
        <v>0.88300000000000001</v>
      </c>
      <c r="EW13" s="9">
        <v>0</v>
      </c>
      <c r="EX13" s="9">
        <v>0.45400000000000001</v>
      </c>
      <c r="EY13" s="9">
        <v>0.45400000000000001</v>
      </c>
      <c r="EZ13" s="9">
        <v>0</v>
      </c>
      <c r="FA13" s="9">
        <v>44.78</v>
      </c>
      <c r="FB13" s="9">
        <v>26.256</v>
      </c>
      <c r="FC13" s="9">
        <v>18.524999999999999</v>
      </c>
      <c r="FD13" s="9">
        <v>1.3080000000000001</v>
      </c>
      <c r="FE13" s="9">
        <v>0.81399999999999995</v>
      </c>
      <c r="FF13" s="9">
        <v>0.49399999999999999</v>
      </c>
      <c r="FG13" s="9">
        <v>1.8160000000000001</v>
      </c>
      <c r="FH13" s="9">
        <v>1.5740000000000001</v>
      </c>
      <c r="FI13" s="9">
        <v>0.24199999999999999</v>
      </c>
      <c r="FJ13" s="9">
        <v>7.2519999999999998</v>
      </c>
      <c r="FK13" s="9">
        <v>3.359</v>
      </c>
      <c r="FL13" s="9">
        <v>3.8929999999999998</v>
      </c>
      <c r="FM13" s="9">
        <v>15.231999999999999</v>
      </c>
      <c r="FN13" s="9">
        <v>9.2720000000000002</v>
      </c>
      <c r="FO13" s="9">
        <v>5.96</v>
      </c>
      <c r="FP13" s="9">
        <v>19.172000000000001</v>
      </c>
      <c r="FQ13" s="9">
        <v>11.237</v>
      </c>
      <c r="FR13" s="9">
        <v>7.9349999999999996</v>
      </c>
      <c r="FS13" s="9">
        <v>2.911</v>
      </c>
      <c r="FT13" s="9">
        <v>0</v>
      </c>
      <c r="FU13" s="9">
        <v>2.911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2.911</v>
      </c>
      <c r="GI13" s="9">
        <v>0</v>
      </c>
      <c r="GJ13" s="9">
        <v>2.911</v>
      </c>
      <c r="GK13" s="9">
        <v>0.96499999999999997</v>
      </c>
      <c r="GL13" s="9">
        <v>0</v>
      </c>
      <c r="GM13" s="9">
        <v>0.96499999999999997</v>
      </c>
      <c r="GN13" s="9">
        <v>0.14599999999999999</v>
      </c>
      <c r="GO13" s="9">
        <v>0</v>
      </c>
      <c r="GP13" s="9">
        <v>0.14599999999999999</v>
      </c>
      <c r="GQ13" s="9">
        <v>0</v>
      </c>
      <c r="GR13" s="9">
        <v>0</v>
      </c>
      <c r="GS13" s="9">
        <v>0</v>
      </c>
      <c r="GT13" s="9">
        <v>0.69799999999999995</v>
      </c>
      <c r="GU13" s="9">
        <v>0</v>
      </c>
      <c r="GV13" s="9">
        <v>0.69799999999999995</v>
      </c>
      <c r="GW13" s="9">
        <v>1.1020000000000001</v>
      </c>
      <c r="GX13" s="9">
        <v>0</v>
      </c>
      <c r="GY13" s="9">
        <v>1.1020000000000001</v>
      </c>
      <c r="GZ13" s="9">
        <v>0.35099999999999998</v>
      </c>
      <c r="HA13" s="9">
        <v>0.35099999999999998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0.35099999999999998</v>
      </c>
      <c r="HP13" s="9">
        <v>0.35099999999999998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0</v>
      </c>
      <c r="HZ13" s="9">
        <v>0</v>
      </c>
      <c r="IA13" s="9">
        <v>0.35099999999999998</v>
      </c>
      <c r="IB13" s="9">
        <v>0.35099999999999998</v>
      </c>
      <c r="IC13" s="9">
        <v>0</v>
      </c>
      <c r="ID13" s="9">
        <v>0</v>
      </c>
      <c r="IE13" s="9">
        <v>0</v>
      </c>
      <c r="IF13" s="9">
        <v>0</v>
      </c>
      <c r="IG13" s="9">
        <v>8.218</v>
      </c>
      <c r="IH13" s="9">
        <v>4.5439999999999996</v>
      </c>
      <c r="II13" s="9">
        <v>3.6739999999999999</v>
      </c>
      <c r="IJ13" s="9">
        <v>1.2190000000000001</v>
      </c>
      <c r="IK13" s="9">
        <v>0.81299999999999994</v>
      </c>
      <c r="IL13" s="9">
        <v>0.40600000000000003</v>
      </c>
      <c r="IM13" s="9">
        <v>0.86099999999999999</v>
      </c>
      <c r="IN13" s="9">
        <v>0.45500000000000002</v>
      </c>
      <c r="IO13" s="9">
        <v>0.40600000000000003</v>
      </c>
      <c r="IP13" s="9">
        <v>0.35799999999999998</v>
      </c>
      <c r="IQ13" s="9">
        <v>0.35799999999999998</v>
      </c>
    </row>
    <row r="14" spans="1:251">
      <c r="A14" s="10">
        <v>43132</v>
      </c>
      <c r="B14" s="9">
        <v>1.6419999999999999</v>
      </c>
      <c r="C14" s="9">
        <v>0.59099999999999997</v>
      </c>
      <c r="D14" s="9">
        <v>1.121</v>
      </c>
      <c r="E14" s="9">
        <v>0</v>
      </c>
      <c r="F14" s="9">
        <v>1.121</v>
      </c>
      <c r="G14" s="9">
        <v>0.95799999999999996</v>
      </c>
      <c r="H14" s="9">
        <v>0.46500000000000002</v>
      </c>
      <c r="I14" s="9">
        <v>0.49299999999999999</v>
      </c>
      <c r="J14" s="9">
        <v>46.411000000000001</v>
      </c>
      <c r="K14" s="9">
        <v>25.765000000000001</v>
      </c>
      <c r="L14" s="9">
        <v>20.646000000000001</v>
      </c>
      <c r="M14" s="9">
        <v>2.4540000000000002</v>
      </c>
      <c r="N14" s="9">
        <v>0.32600000000000001</v>
      </c>
      <c r="O14" s="9">
        <v>2.1280000000000001</v>
      </c>
      <c r="P14" s="9">
        <v>1.38</v>
      </c>
      <c r="Q14" s="9">
        <v>0</v>
      </c>
      <c r="R14" s="9">
        <v>1.38</v>
      </c>
      <c r="S14" s="9">
        <v>0.28999999999999998</v>
      </c>
      <c r="T14" s="9">
        <v>0</v>
      </c>
      <c r="U14" s="9">
        <v>0.28999999999999998</v>
      </c>
      <c r="V14" s="9">
        <v>0.78400000000000003</v>
      </c>
      <c r="W14" s="9">
        <v>0.32600000000000001</v>
      </c>
      <c r="X14" s="9">
        <v>0.45800000000000002</v>
      </c>
      <c r="Y14" s="9">
        <v>43.956000000000003</v>
      </c>
      <c r="Z14" s="9">
        <v>25.439</v>
      </c>
      <c r="AA14" s="9">
        <v>18.518000000000001</v>
      </c>
      <c r="AB14" s="9">
        <v>3.11</v>
      </c>
      <c r="AC14" s="9">
        <v>2.0150000000000001</v>
      </c>
      <c r="AD14" s="9">
        <v>1.0940000000000001</v>
      </c>
      <c r="AE14" s="9">
        <v>4.6230000000000002</v>
      </c>
      <c r="AF14" s="9">
        <v>3.47</v>
      </c>
      <c r="AG14" s="9">
        <v>1.153</v>
      </c>
      <c r="AH14" s="9">
        <v>4.3879999999999999</v>
      </c>
      <c r="AI14" s="9">
        <v>1.8280000000000001</v>
      </c>
      <c r="AJ14" s="9">
        <v>2.56</v>
      </c>
      <c r="AK14" s="9">
        <v>13.875</v>
      </c>
      <c r="AL14" s="9">
        <v>6.6660000000000004</v>
      </c>
      <c r="AM14" s="9">
        <v>7.2089999999999996</v>
      </c>
      <c r="AN14" s="9">
        <v>17.96</v>
      </c>
      <c r="AO14" s="9">
        <v>11.459</v>
      </c>
      <c r="AP14" s="9">
        <v>6.5010000000000003</v>
      </c>
      <c r="AQ14" s="9">
        <v>1.2390000000000001</v>
      </c>
      <c r="AR14" s="9">
        <v>0.51900000000000002</v>
      </c>
      <c r="AS14" s="9">
        <v>0.72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1.2390000000000001</v>
      </c>
      <c r="BG14" s="9">
        <v>0.51900000000000002</v>
      </c>
      <c r="BH14" s="9">
        <v>0.72</v>
      </c>
      <c r="BI14" s="9">
        <v>0.51900000000000002</v>
      </c>
      <c r="BJ14" s="9">
        <v>0.51900000000000002</v>
      </c>
      <c r="BK14" s="9">
        <v>0</v>
      </c>
      <c r="BL14" s="9">
        <v>0.502</v>
      </c>
      <c r="BM14" s="9">
        <v>0</v>
      </c>
      <c r="BN14" s="9">
        <v>0.502</v>
      </c>
      <c r="BO14" s="9">
        <v>0</v>
      </c>
      <c r="BP14" s="9">
        <v>0</v>
      </c>
      <c r="BQ14" s="9">
        <v>0</v>
      </c>
      <c r="BR14" s="9">
        <v>0.218</v>
      </c>
      <c r="BS14" s="9">
        <v>0</v>
      </c>
      <c r="BT14" s="9">
        <v>0.218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0.998</v>
      </c>
      <c r="DF14" s="9">
        <v>0</v>
      </c>
      <c r="DG14" s="9">
        <v>0.998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0.998</v>
      </c>
      <c r="DU14" s="9">
        <v>0</v>
      </c>
      <c r="DV14" s="9">
        <v>0.998</v>
      </c>
      <c r="DW14" s="9">
        <v>0.998</v>
      </c>
      <c r="DX14" s="9">
        <v>0</v>
      </c>
      <c r="DY14" s="9">
        <v>0.998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41.555</v>
      </c>
      <c r="EM14" s="9">
        <v>23.413</v>
      </c>
      <c r="EN14" s="9">
        <v>18.141999999999999</v>
      </c>
      <c r="EO14" s="9">
        <v>2.1640000000000001</v>
      </c>
      <c r="EP14" s="9">
        <v>0.32600000000000001</v>
      </c>
      <c r="EQ14" s="9">
        <v>1.8380000000000001</v>
      </c>
      <c r="ER14" s="9">
        <v>1.38</v>
      </c>
      <c r="ES14" s="9">
        <v>0</v>
      </c>
      <c r="ET14" s="9">
        <v>1.38</v>
      </c>
      <c r="EU14" s="9">
        <v>0</v>
      </c>
      <c r="EV14" s="9">
        <v>0</v>
      </c>
      <c r="EW14" s="9">
        <v>0</v>
      </c>
      <c r="EX14" s="9">
        <v>0.78400000000000003</v>
      </c>
      <c r="EY14" s="9">
        <v>0.32600000000000001</v>
      </c>
      <c r="EZ14" s="9">
        <v>0.45800000000000002</v>
      </c>
      <c r="FA14" s="9">
        <v>39.390999999999998</v>
      </c>
      <c r="FB14" s="9">
        <v>23.087</v>
      </c>
      <c r="FC14" s="9">
        <v>16.303999999999998</v>
      </c>
      <c r="FD14" s="9">
        <v>1.593</v>
      </c>
      <c r="FE14" s="9">
        <v>1.496</v>
      </c>
      <c r="FF14" s="9">
        <v>9.6000000000000002E-2</v>
      </c>
      <c r="FG14" s="9">
        <v>3.4540000000000002</v>
      </c>
      <c r="FH14" s="9">
        <v>2.8029999999999999</v>
      </c>
      <c r="FI14" s="9">
        <v>0.65100000000000002</v>
      </c>
      <c r="FJ14" s="9">
        <v>4.3879999999999999</v>
      </c>
      <c r="FK14" s="9">
        <v>1.8280000000000001</v>
      </c>
      <c r="FL14" s="9">
        <v>2.56</v>
      </c>
      <c r="FM14" s="9">
        <v>12.962</v>
      </c>
      <c r="FN14" s="9">
        <v>5.9710000000000001</v>
      </c>
      <c r="FO14" s="9">
        <v>6.9909999999999997</v>
      </c>
      <c r="FP14" s="9">
        <v>16.992999999999999</v>
      </c>
      <c r="FQ14" s="9">
        <v>10.988</v>
      </c>
      <c r="FR14" s="9">
        <v>6.0049999999999999</v>
      </c>
      <c r="FS14" s="9">
        <v>2.6190000000000002</v>
      </c>
      <c r="FT14" s="9">
        <v>1.833</v>
      </c>
      <c r="FU14" s="9">
        <v>0.78600000000000003</v>
      </c>
      <c r="FV14" s="9">
        <v>0.28999999999999998</v>
      </c>
      <c r="FW14" s="9">
        <v>0</v>
      </c>
      <c r="FX14" s="9">
        <v>0.28999999999999998</v>
      </c>
      <c r="FY14" s="9">
        <v>0</v>
      </c>
      <c r="FZ14" s="9">
        <v>0</v>
      </c>
      <c r="GA14" s="9">
        <v>0</v>
      </c>
      <c r="GB14" s="9">
        <v>0.28999999999999998</v>
      </c>
      <c r="GC14" s="9">
        <v>0</v>
      </c>
      <c r="GD14" s="9">
        <v>0.28999999999999998</v>
      </c>
      <c r="GE14" s="9">
        <v>0</v>
      </c>
      <c r="GF14" s="9">
        <v>0</v>
      </c>
      <c r="GG14" s="9">
        <v>0</v>
      </c>
      <c r="GH14" s="9">
        <v>2.3290000000000002</v>
      </c>
      <c r="GI14" s="9">
        <v>1.833</v>
      </c>
      <c r="GJ14" s="9">
        <v>0.496</v>
      </c>
      <c r="GK14" s="9">
        <v>0</v>
      </c>
      <c r="GL14" s="9">
        <v>0</v>
      </c>
      <c r="GM14" s="9">
        <v>0</v>
      </c>
      <c r="GN14" s="9">
        <v>0.66700000000000004</v>
      </c>
      <c r="GO14" s="9">
        <v>0.66700000000000004</v>
      </c>
      <c r="GP14" s="9">
        <v>0</v>
      </c>
      <c r="GQ14" s="9">
        <v>0</v>
      </c>
      <c r="GR14" s="9">
        <v>0</v>
      </c>
      <c r="GS14" s="9">
        <v>0</v>
      </c>
      <c r="GT14" s="9">
        <v>0.69499999999999995</v>
      </c>
      <c r="GU14" s="9">
        <v>0.69499999999999995</v>
      </c>
      <c r="GV14" s="9">
        <v>0</v>
      </c>
      <c r="GW14" s="9">
        <v>0.96699999999999997</v>
      </c>
      <c r="GX14" s="9">
        <v>0.47099999999999997</v>
      </c>
      <c r="GY14" s="9">
        <v>0.496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12.326000000000001</v>
      </c>
      <c r="IH14" s="9">
        <v>8.6679999999999993</v>
      </c>
      <c r="II14" s="9">
        <v>3.657</v>
      </c>
      <c r="IJ14" s="9">
        <v>0.752</v>
      </c>
      <c r="IK14" s="9">
        <v>0.59799999999999998</v>
      </c>
      <c r="IL14" s="9">
        <v>0.154</v>
      </c>
      <c r="IM14" s="9">
        <v>0.59799999999999998</v>
      </c>
      <c r="IN14" s="9">
        <v>0.59799999999999998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2.2709999999999999</v>
      </c>
      <c r="C15" s="9">
        <v>1.3460000000000001</v>
      </c>
      <c r="D15" s="9">
        <v>4.1849999999999996</v>
      </c>
      <c r="E15" s="9">
        <v>2.9550000000000001</v>
      </c>
      <c r="F15" s="9">
        <v>1.23</v>
      </c>
      <c r="G15" s="9">
        <v>1.5760000000000001</v>
      </c>
      <c r="H15" s="9">
        <v>0.76900000000000002</v>
      </c>
      <c r="I15" s="9">
        <v>0.80700000000000005</v>
      </c>
      <c r="J15" s="9">
        <v>59.765000000000001</v>
      </c>
      <c r="K15" s="9">
        <v>32.417999999999999</v>
      </c>
      <c r="L15" s="9">
        <v>27.347000000000001</v>
      </c>
      <c r="M15" s="9">
        <v>5.0030000000000001</v>
      </c>
      <c r="N15" s="9">
        <v>3.742</v>
      </c>
      <c r="O15" s="9">
        <v>1.2609999999999999</v>
      </c>
      <c r="P15" s="9">
        <v>2.6150000000000002</v>
      </c>
      <c r="Q15" s="9">
        <v>1.3540000000000001</v>
      </c>
      <c r="R15" s="9">
        <v>1.2609999999999999</v>
      </c>
      <c r="S15" s="9">
        <v>1.6</v>
      </c>
      <c r="T15" s="9">
        <v>1.6</v>
      </c>
      <c r="U15" s="9">
        <v>0</v>
      </c>
      <c r="V15" s="9">
        <v>0.78800000000000003</v>
      </c>
      <c r="W15" s="9">
        <v>0.78800000000000003</v>
      </c>
      <c r="X15" s="9">
        <v>0</v>
      </c>
      <c r="Y15" s="9">
        <v>54.762</v>
      </c>
      <c r="Z15" s="9">
        <v>28.675999999999998</v>
      </c>
      <c r="AA15" s="9">
        <v>26.087</v>
      </c>
      <c r="AB15" s="9">
        <v>5.6150000000000002</v>
      </c>
      <c r="AC15" s="9">
        <v>3.012</v>
      </c>
      <c r="AD15" s="9">
        <v>2.6019999999999999</v>
      </c>
      <c r="AE15" s="9">
        <v>4.1779999999999999</v>
      </c>
      <c r="AF15" s="9">
        <v>1.9690000000000001</v>
      </c>
      <c r="AG15" s="9">
        <v>2.2090000000000001</v>
      </c>
      <c r="AH15" s="9">
        <v>7.7629999999999999</v>
      </c>
      <c r="AI15" s="9">
        <v>4.2649999999999997</v>
      </c>
      <c r="AJ15" s="9">
        <v>3.4980000000000002</v>
      </c>
      <c r="AK15" s="9">
        <v>14.817</v>
      </c>
      <c r="AL15" s="9">
        <v>8.3689999999999998</v>
      </c>
      <c r="AM15" s="9">
        <v>6.4480000000000004</v>
      </c>
      <c r="AN15" s="9">
        <v>22.39</v>
      </c>
      <c r="AO15" s="9">
        <v>11.061</v>
      </c>
      <c r="AP15" s="9">
        <v>11.329000000000001</v>
      </c>
      <c r="AQ15" s="9">
        <v>1.907</v>
      </c>
      <c r="AR15" s="9">
        <v>1.242</v>
      </c>
      <c r="AS15" s="9">
        <v>0.66500000000000004</v>
      </c>
      <c r="AT15" s="9">
        <v>0.94099999999999995</v>
      </c>
      <c r="AU15" s="9">
        <v>0.94099999999999995</v>
      </c>
      <c r="AV15" s="9">
        <v>0</v>
      </c>
      <c r="AW15" s="9">
        <v>0.60599999999999998</v>
      </c>
      <c r="AX15" s="9">
        <v>0.60599999999999998</v>
      </c>
      <c r="AY15" s="9">
        <v>0</v>
      </c>
      <c r="AZ15" s="9">
        <v>0.33400000000000002</v>
      </c>
      <c r="BA15" s="9">
        <v>0.33400000000000002</v>
      </c>
      <c r="BB15" s="9">
        <v>0</v>
      </c>
      <c r="BC15" s="9">
        <v>0</v>
      </c>
      <c r="BD15" s="9">
        <v>0</v>
      </c>
      <c r="BE15" s="9">
        <v>0</v>
      </c>
      <c r="BF15" s="9">
        <v>0.96599999999999997</v>
      </c>
      <c r="BG15" s="9">
        <v>0.30199999999999999</v>
      </c>
      <c r="BH15" s="9">
        <v>0.66500000000000004</v>
      </c>
      <c r="BI15" s="9">
        <v>0.66500000000000004</v>
      </c>
      <c r="BJ15" s="9">
        <v>0</v>
      </c>
      <c r="BK15" s="9">
        <v>0.66500000000000004</v>
      </c>
      <c r="BL15" s="9">
        <v>0</v>
      </c>
      <c r="BM15" s="9">
        <v>0</v>
      </c>
      <c r="BN15" s="9">
        <v>0</v>
      </c>
      <c r="BO15" s="9">
        <v>0.30199999999999999</v>
      </c>
      <c r="BP15" s="9">
        <v>0.30199999999999999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2.1440000000000001</v>
      </c>
      <c r="DF15" s="9">
        <v>2.1440000000000001</v>
      </c>
      <c r="DG15" s="9">
        <v>0</v>
      </c>
      <c r="DH15" s="9">
        <v>0.61299999999999999</v>
      </c>
      <c r="DI15" s="9">
        <v>0.61299999999999999</v>
      </c>
      <c r="DJ15" s="9">
        <v>0</v>
      </c>
      <c r="DK15" s="9">
        <v>0</v>
      </c>
      <c r="DL15" s="9">
        <v>0</v>
      </c>
      <c r="DM15" s="9">
        <v>0</v>
      </c>
      <c r="DN15" s="9">
        <v>0.61299999999999999</v>
      </c>
      <c r="DO15" s="9">
        <v>0.61299999999999999</v>
      </c>
      <c r="DP15" s="9">
        <v>0</v>
      </c>
      <c r="DQ15" s="9">
        <v>0</v>
      </c>
      <c r="DR15" s="9">
        <v>0</v>
      </c>
      <c r="DS15" s="9">
        <v>0</v>
      </c>
      <c r="DT15" s="9">
        <v>1.5309999999999999</v>
      </c>
      <c r="DU15" s="9">
        <v>1.5309999999999999</v>
      </c>
      <c r="DV15" s="9">
        <v>0</v>
      </c>
      <c r="DW15" s="9">
        <v>0.93500000000000005</v>
      </c>
      <c r="DX15" s="9">
        <v>0.93500000000000005</v>
      </c>
      <c r="DY15" s="9">
        <v>0</v>
      </c>
      <c r="DZ15" s="9">
        <v>0.59599999999999997</v>
      </c>
      <c r="EA15" s="9">
        <v>0.59599999999999997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54.457999999999998</v>
      </c>
      <c r="EM15" s="9">
        <v>29.030999999999999</v>
      </c>
      <c r="EN15" s="9">
        <v>25.425999999999998</v>
      </c>
      <c r="EO15" s="9">
        <v>3.4489999999999998</v>
      </c>
      <c r="EP15" s="9">
        <v>2.1880000000000002</v>
      </c>
      <c r="EQ15" s="9">
        <v>1.2609999999999999</v>
      </c>
      <c r="ER15" s="9">
        <v>2.008</v>
      </c>
      <c r="ES15" s="9">
        <v>0.747</v>
      </c>
      <c r="ET15" s="9">
        <v>1.2609999999999999</v>
      </c>
      <c r="EU15" s="9">
        <v>0.65300000000000002</v>
      </c>
      <c r="EV15" s="9">
        <v>0.65300000000000002</v>
      </c>
      <c r="EW15" s="9">
        <v>0</v>
      </c>
      <c r="EX15" s="9">
        <v>0.78800000000000003</v>
      </c>
      <c r="EY15" s="9">
        <v>0.78800000000000003</v>
      </c>
      <c r="EZ15" s="9">
        <v>0</v>
      </c>
      <c r="FA15" s="9">
        <v>51.009</v>
      </c>
      <c r="FB15" s="9">
        <v>26.843</v>
      </c>
      <c r="FC15" s="9">
        <v>24.164999999999999</v>
      </c>
      <c r="FD15" s="9">
        <v>4.0149999999999997</v>
      </c>
      <c r="FE15" s="9">
        <v>2.077</v>
      </c>
      <c r="FF15" s="9">
        <v>1.9379999999999999</v>
      </c>
      <c r="FG15" s="9">
        <v>3.5819999999999999</v>
      </c>
      <c r="FH15" s="9">
        <v>1.373</v>
      </c>
      <c r="FI15" s="9">
        <v>2.2090000000000001</v>
      </c>
      <c r="FJ15" s="9">
        <v>7.3220000000000001</v>
      </c>
      <c r="FK15" s="9">
        <v>3.964</v>
      </c>
      <c r="FL15" s="9">
        <v>3.3580000000000001</v>
      </c>
      <c r="FM15" s="9">
        <v>14.817</v>
      </c>
      <c r="FN15" s="9">
        <v>8.3689999999999998</v>
      </c>
      <c r="FO15" s="9">
        <v>6.4480000000000004</v>
      </c>
      <c r="FP15" s="9">
        <v>21.273</v>
      </c>
      <c r="FQ15" s="9">
        <v>11.061</v>
      </c>
      <c r="FR15" s="9">
        <v>10.212</v>
      </c>
      <c r="FS15" s="9">
        <v>1.256</v>
      </c>
      <c r="FT15" s="9">
        <v>0</v>
      </c>
      <c r="FU15" s="9">
        <v>1.256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1.256</v>
      </c>
      <c r="GI15" s="9">
        <v>0</v>
      </c>
      <c r="GJ15" s="9">
        <v>1.256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0.13900000000000001</v>
      </c>
      <c r="GR15" s="9">
        <v>0</v>
      </c>
      <c r="GS15" s="9">
        <v>0.13900000000000001</v>
      </c>
      <c r="GT15" s="9">
        <v>0</v>
      </c>
      <c r="GU15" s="9">
        <v>0</v>
      </c>
      <c r="GV15" s="9">
        <v>0</v>
      </c>
      <c r="GW15" s="9">
        <v>1.117</v>
      </c>
      <c r="GX15" s="9">
        <v>0</v>
      </c>
      <c r="GY15" s="9">
        <v>1.117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7.508</v>
      </c>
      <c r="IH15" s="9">
        <v>2.7639999999999998</v>
      </c>
      <c r="II15" s="9">
        <v>4.7450000000000001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1.534</v>
      </c>
      <c r="C16" s="9">
        <v>1.002</v>
      </c>
      <c r="D16" s="9">
        <v>2.92</v>
      </c>
      <c r="E16" s="9">
        <v>1.272</v>
      </c>
      <c r="F16" s="9">
        <v>1.6479999999999999</v>
      </c>
      <c r="G16" s="9">
        <v>5.327</v>
      </c>
      <c r="H16" s="9">
        <v>4.3170000000000002</v>
      </c>
      <c r="I16" s="9">
        <v>1.01</v>
      </c>
      <c r="J16" s="9">
        <v>49.116999999999997</v>
      </c>
      <c r="K16" s="9">
        <v>26.509</v>
      </c>
      <c r="L16" s="9">
        <v>22.608000000000001</v>
      </c>
      <c r="M16" s="9">
        <v>5.1459999999999999</v>
      </c>
      <c r="N16" s="9">
        <v>2.399</v>
      </c>
      <c r="O16" s="9">
        <v>2.7469999999999999</v>
      </c>
      <c r="P16" s="9">
        <v>2.42</v>
      </c>
      <c r="Q16" s="9">
        <v>0.98199999999999998</v>
      </c>
      <c r="R16" s="9">
        <v>1.4379999999999999</v>
      </c>
      <c r="S16" s="9">
        <v>0.14699999999999999</v>
      </c>
      <c r="T16" s="9">
        <v>0</v>
      </c>
      <c r="U16" s="9">
        <v>0.14699999999999999</v>
      </c>
      <c r="V16" s="9">
        <v>2.5790000000000002</v>
      </c>
      <c r="W16" s="9">
        <v>1.4179999999999999</v>
      </c>
      <c r="X16" s="9">
        <v>1.161</v>
      </c>
      <c r="Y16" s="9">
        <v>43.970999999999997</v>
      </c>
      <c r="Z16" s="9">
        <v>24.11</v>
      </c>
      <c r="AA16" s="9">
        <v>19.861000000000001</v>
      </c>
      <c r="AB16" s="9">
        <v>3.9089999999999998</v>
      </c>
      <c r="AC16" s="9">
        <v>1.64</v>
      </c>
      <c r="AD16" s="9">
        <v>2.2690000000000001</v>
      </c>
      <c r="AE16" s="9">
        <v>1.4850000000000001</v>
      </c>
      <c r="AF16" s="9">
        <v>1.198</v>
      </c>
      <c r="AG16" s="9">
        <v>0.28799999999999998</v>
      </c>
      <c r="AH16" s="9">
        <v>8.1259999999999994</v>
      </c>
      <c r="AI16" s="9">
        <v>5.2329999999999997</v>
      </c>
      <c r="AJ16" s="9">
        <v>2.8929999999999998</v>
      </c>
      <c r="AK16" s="9">
        <v>14.069000000000001</v>
      </c>
      <c r="AL16" s="9">
        <v>6.9530000000000003</v>
      </c>
      <c r="AM16" s="9">
        <v>7.1159999999999997</v>
      </c>
      <c r="AN16" s="9">
        <v>16.382000000000001</v>
      </c>
      <c r="AO16" s="9">
        <v>9.0860000000000003</v>
      </c>
      <c r="AP16" s="9">
        <v>7.2960000000000003</v>
      </c>
      <c r="AQ16" s="9">
        <v>2.484</v>
      </c>
      <c r="AR16" s="9">
        <v>0.498</v>
      </c>
      <c r="AS16" s="9">
        <v>1.986</v>
      </c>
      <c r="AT16" s="9">
        <v>0.35099999999999998</v>
      </c>
      <c r="AU16" s="9">
        <v>0.35099999999999998</v>
      </c>
      <c r="AV16" s="9">
        <v>0</v>
      </c>
      <c r="AW16" s="9">
        <v>0.35099999999999998</v>
      </c>
      <c r="AX16" s="9">
        <v>0.35099999999999998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2.1339999999999999</v>
      </c>
      <c r="BG16" s="9">
        <v>0.14799999999999999</v>
      </c>
      <c r="BH16" s="9">
        <v>1.986</v>
      </c>
      <c r="BI16" s="9">
        <v>0.996</v>
      </c>
      <c r="BJ16" s="9">
        <v>0</v>
      </c>
      <c r="BK16" s="9">
        <v>0.996</v>
      </c>
      <c r="BL16" s="9">
        <v>0</v>
      </c>
      <c r="BM16" s="9">
        <v>0</v>
      </c>
      <c r="BN16" s="9">
        <v>0</v>
      </c>
      <c r="BO16" s="9">
        <v>0.68200000000000005</v>
      </c>
      <c r="BP16" s="9">
        <v>0.14799999999999999</v>
      </c>
      <c r="BQ16" s="9">
        <v>0.53500000000000003</v>
      </c>
      <c r="BR16" s="9">
        <v>0.45500000000000002</v>
      </c>
      <c r="BS16" s="9">
        <v>0</v>
      </c>
      <c r="BT16" s="9">
        <v>0.45500000000000002</v>
      </c>
      <c r="BU16" s="9">
        <v>0</v>
      </c>
      <c r="BV16" s="9">
        <v>0</v>
      </c>
      <c r="BW16" s="9">
        <v>0</v>
      </c>
      <c r="BX16" s="9">
        <v>0.20499999999999999</v>
      </c>
      <c r="BY16" s="9">
        <v>0</v>
      </c>
      <c r="BZ16" s="9">
        <v>0.20499999999999999</v>
      </c>
      <c r="CA16" s="9">
        <v>0.20499999999999999</v>
      </c>
      <c r="CB16" s="9">
        <v>0</v>
      </c>
      <c r="CC16" s="9">
        <v>0.20499999999999999</v>
      </c>
      <c r="CD16" s="9">
        <v>0.20499999999999999</v>
      </c>
      <c r="CE16" s="9">
        <v>0</v>
      </c>
      <c r="CF16" s="9">
        <v>0.20499999999999999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2.1309999999999998</v>
      </c>
      <c r="DF16" s="9">
        <v>1.5169999999999999</v>
      </c>
      <c r="DG16" s="9">
        <v>0.61399999999999999</v>
      </c>
      <c r="DH16" s="9">
        <v>0.14699999999999999</v>
      </c>
      <c r="DI16" s="9">
        <v>0</v>
      </c>
      <c r="DJ16" s="9">
        <v>0.14699999999999999</v>
      </c>
      <c r="DK16" s="9">
        <v>0</v>
      </c>
      <c r="DL16" s="9">
        <v>0</v>
      </c>
      <c r="DM16" s="9">
        <v>0</v>
      </c>
      <c r="DN16" s="9">
        <v>0.14699999999999999</v>
      </c>
      <c r="DO16" s="9">
        <v>0</v>
      </c>
      <c r="DP16" s="9">
        <v>0.14699999999999999</v>
      </c>
      <c r="DQ16" s="9">
        <v>0</v>
      </c>
      <c r="DR16" s="9">
        <v>0</v>
      </c>
      <c r="DS16" s="9">
        <v>0</v>
      </c>
      <c r="DT16" s="9">
        <v>1.984</v>
      </c>
      <c r="DU16" s="9">
        <v>1.5169999999999999</v>
      </c>
      <c r="DV16" s="9">
        <v>0.46700000000000003</v>
      </c>
      <c r="DW16" s="9">
        <v>0</v>
      </c>
      <c r="DX16" s="9">
        <v>0</v>
      </c>
      <c r="DY16" s="9">
        <v>0</v>
      </c>
      <c r="DZ16" s="9">
        <v>0.43099999999999999</v>
      </c>
      <c r="EA16" s="9">
        <v>0.43099999999999999</v>
      </c>
      <c r="EB16" s="9">
        <v>0</v>
      </c>
      <c r="EC16" s="9">
        <v>8.8999999999999996E-2</v>
      </c>
      <c r="ED16" s="9">
        <v>0</v>
      </c>
      <c r="EE16" s="9">
        <v>8.8999999999999996E-2</v>
      </c>
      <c r="EF16" s="9">
        <v>1.464</v>
      </c>
      <c r="EG16" s="9">
        <v>1.0860000000000001</v>
      </c>
      <c r="EH16" s="9">
        <v>0.378</v>
      </c>
      <c r="EI16" s="9">
        <v>0</v>
      </c>
      <c r="EJ16" s="9">
        <v>0</v>
      </c>
      <c r="EK16" s="9">
        <v>0</v>
      </c>
      <c r="EL16" s="9">
        <v>41.619</v>
      </c>
      <c r="EM16" s="9">
        <v>23.635000000000002</v>
      </c>
      <c r="EN16" s="9">
        <v>17.984000000000002</v>
      </c>
      <c r="EO16" s="9">
        <v>4.444</v>
      </c>
      <c r="EP16" s="9">
        <v>2.0489999999999999</v>
      </c>
      <c r="EQ16" s="9">
        <v>2.395</v>
      </c>
      <c r="ER16" s="9">
        <v>1.8640000000000001</v>
      </c>
      <c r="ES16" s="9">
        <v>0.63100000000000001</v>
      </c>
      <c r="ET16" s="9">
        <v>1.2330000000000001</v>
      </c>
      <c r="EU16" s="9">
        <v>0</v>
      </c>
      <c r="EV16" s="9">
        <v>0</v>
      </c>
      <c r="EW16" s="9">
        <v>0</v>
      </c>
      <c r="EX16" s="9">
        <v>2.5790000000000002</v>
      </c>
      <c r="EY16" s="9">
        <v>1.4179999999999999</v>
      </c>
      <c r="EZ16" s="9">
        <v>1.161</v>
      </c>
      <c r="FA16" s="9">
        <v>37.174999999999997</v>
      </c>
      <c r="FB16" s="9">
        <v>21.585999999999999</v>
      </c>
      <c r="FC16" s="9">
        <v>15.589</v>
      </c>
      <c r="FD16" s="9">
        <v>2.3359999999999999</v>
      </c>
      <c r="FE16" s="9">
        <v>1.0629999999999999</v>
      </c>
      <c r="FF16" s="9">
        <v>1.2729999999999999</v>
      </c>
      <c r="FG16" s="9">
        <v>1.054</v>
      </c>
      <c r="FH16" s="9">
        <v>0.76600000000000001</v>
      </c>
      <c r="FI16" s="9">
        <v>0.28799999999999998</v>
      </c>
      <c r="FJ16" s="9">
        <v>7.3550000000000004</v>
      </c>
      <c r="FK16" s="9">
        <v>5.085</v>
      </c>
      <c r="FL16" s="9">
        <v>2.27</v>
      </c>
      <c r="FM16" s="9">
        <v>11.433</v>
      </c>
      <c r="FN16" s="9">
        <v>5.585</v>
      </c>
      <c r="FO16" s="9">
        <v>5.8479999999999999</v>
      </c>
      <c r="FP16" s="9">
        <v>14.997</v>
      </c>
      <c r="FQ16" s="9">
        <v>9.0860000000000003</v>
      </c>
      <c r="FR16" s="9">
        <v>5.9109999999999996</v>
      </c>
      <c r="FS16" s="9">
        <v>2.6779999999999999</v>
      </c>
      <c r="FT16" s="9">
        <v>0.85899999999999999</v>
      </c>
      <c r="FU16" s="9">
        <v>1.819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2.6779999999999999</v>
      </c>
      <c r="GI16" s="9">
        <v>0.85899999999999999</v>
      </c>
      <c r="GJ16" s="9">
        <v>1.819</v>
      </c>
      <c r="GK16" s="9">
        <v>0.57699999999999996</v>
      </c>
      <c r="GL16" s="9">
        <v>0.57699999999999996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0.71599999999999997</v>
      </c>
      <c r="GU16" s="9">
        <v>0.28199999999999997</v>
      </c>
      <c r="GV16" s="9">
        <v>0.434</v>
      </c>
      <c r="GW16" s="9">
        <v>1.385</v>
      </c>
      <c r="GX16" s="9">
        <v>0</v>
      </c>
      <c r="GY16" s="9">
        <v>1.385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12.561999999999999</v>
      </c>
      <c r="IH16" s="9">
        <v>4.9539999999999997</v>
      </c>
      <c r="II16" s="9">
        <v>7.6079999999999997</v>
      </c>
      <c r="IJ16" s="9">
        <v>2.468</v>
      </c>
      <c r="IK16" s="9">
        <v>1.4079999999999999</v>
      </c>
      <c r="IL16" s="9">
        <v>1.06</v>
      </c>
      <c r="IM16" s="9">
        <v>2.258</v>
      </c>
      <c r="IN16" s="9">
        <v>1.198</v>
      </c>
      <c r="IO16" s="9">
        <v>1.06</v>
      </c>
      <c r="IP16" s="9">
        <v>0</v>
      </c>
      <c r="IQ16" s="9">
        <v>0</v>
      </c>
    </row>
    <row r="17" spans="1:251">
      <c r="A17" s="10">
        <v>44228</v>
      </c>
      <c r="B17" s="9">
        <v>1.6220000000000001</v>
      </c>
      <c r="C17" s="9">
        <v>0.27200000000000002</v>
      </c>
      <c r="D17" s="9">
        <v>1.1399999999999999</v>
      </c>
      <c r="E17" s="9">
        <v>0</v>
      </c>
      <c r="F17" s="9">
        <v>1.1399999999999999</v>
      </c>
      <c r="G17" s="9">
        <v>0.86299999999999999</v>
      </c>
      <c r="H17" s="9">
        <v>0.4</v>
      </c>
      <c r="I17" s="9">
        <v>0.46300000000000002</v>
      </c>
      <c r="J17" s="9">
        <v>46.058999999999997</v>
      </c>
      <c r="K17" s="9">
        <v>27.334</v>
      </c>
      <c r="L17" s="9">
        <v>18.725000000000001</v>
      </c>
      <c r="M17" s="9">
        <v>2.823</v>
      </c>
      <c r="N17" s="9">
        <v>2.008</v>
      </c>
      <c r="O17" s="9">
        <v>0.81399999999999995</v>
      </c>
      <c r="P17" s="9">
        <v>1.964</v>
      </c>
      <c r="Q17" s="9">
        <v>1.964</v>
      </c>
      <c r="R17" s="9">
        <v>0</v>
      </c>
      <c r="S17" s="9">
        <v>0</v>
      </c>
      <c r="T17" s="9">
        <v>0</v>
      </c>
      <c r="U17" s="9">
        <v>0</v>
      </c>
      <c r="V17" s="9">
        <v>0.85899999999999999</v>
      </c>
      <c r="W17" s="9">
        <v>4.4999999999999998E-2</v>
      </c>
      <c r="X17" s="9">
        <v>0.81399999999999995</v>
      </c>
      <c r="Y17" s="9">
        <v>43.235999999999997</v>
      </c>
      <c r="Z17" s="9">
        <v>25.324999999999999</v>
      </c>
      <c r="AA17" s="9">
        <v>17.911000000000001</v>
      </c>
      <c r="AB17" s="9">
        <v>6.6470000000000002</v>
      </c>
      <c r="AC17" s="9">
        <v>4.5549999999999997</v>
      </c>
      <c r="AD17" s="9">
        <v>2.0920000000000001</v>
      </c>
      <c r="AE17" s="9">
        <v>2.2959999999999998</v>
      </c>
      <c r="AF17" s="9">
        <v>2.2959999999999998</v>
      </c>
      <c r="AG17" s="9">
        <v>0</v>
      </c>
      <c r="AH17" s="9">
        <v>6.976</v>
      </c>
      <c r="AI17" s="9">
        <v>4.7149999999999999</v>
      </c>
      <c r="AJ17" s="9">
        <v>2.262</v>
      </c>
      <c r="AK17" s="9">
        <v>10.026999999999999</v>
      </c>
      <c r="AL17" s="9">
        <v>5.09</v>
      </c>
      <c r="AM17" s="9">
        <v>4.9370000000000003</v>
      </c>
      <c r="AN17" s="9">
        <v>17.291</v>
      </c>
      <c r="AO17" s="9">
        <v>8.67</v>
      </c>
      <c r="AP17" s="9">
        <v>8.6199999999999992</v>
      </c>
      <c r="AQ17" s="9">
        <v>1.397</v>
      </c>
      <c r="AR17" s="9">
        <v>0.91100000000000003</v>
      </c>
      <c r="AS17" s="9">
        <v>0.48599999999999999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1.397</v>
      </c>
      <c r="BG17" s="9">
        <v>0.91100000000000003</v>
      </c>
      <c r="BH17" s="9">
        <v>0.48599999999999999</v>
      </c>
      <c r="BI17" s="9">
        <v>0.91100000000000003</v>
      </c>
      <c r="BJ17" s="9">
        <v>0.91100000000000003</v>
      </c>
      <c r="BK17" s="9">
        <v>0</v>
      </c>
      <c r="BL17" s="9">
        <v>0</v>
      </c>
      <c r="BM17" s="9">
        <v>0</v>
      </c>
      <c r="BN17" s="9">
        <v>0</v>
      </c>
      <c r="BO17" s="9">
        <v>0.48599999999999999</v>
      </c>
      <c r="BP17" s="9">
        <v>0</v>
      </c>
      <c r="BQ17" s="9">
        <v>0.48599999999999999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1.4450000000000001</v>
      </c>
      <c r="DF17" s="9">
        <v>0.85699999999999998</v>
      </c>
      <c r="DG17" s="9">
        <v>0.58799999999999997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1.4450000000000001</v>
      </c>
      <c r="DU17" s="9">
        <v>0.85699999999999998</v>
      </c>
      <c r="DV17" s="9">
        <v>0.58799999999999997</v>
      </c>
      <c r="DW17" s="9">
        <v>1.4450000000000001</v>
      </c>
      <c r="DX17" s="9">
        <v>0.85699999999999998</v>
      </c>
      <c r="DY17" s="9">
        <v>0.58799999999999997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41.015000000000001</v>
      </c>
      <c r="EM17" s="9">
        <v>23.617999999999999</v>
      </c>
      <c r="EN17" s="9">
        <v>17.396999999999998</v>
      </c>
      <c r="EO17" s="9">
        <v>2.37</v>
      </c>
      <c r="EP17" s="9">
        <v>1.556</v>
      </c>
      <c r="EQ17" s="9">
        <v>0.81399999999999995</v>
      </c>
      <c r="ER17" s="9">
        <v>1.5109999999999999</v>
      </c>
      <c r="ES17" s="9">
        <v>1.5109999999999999</v>
      </c>
      <c r="ET17" s="9">
        <v>0</v>
      </c>
      <c r="EU17" s="9">
        <v>0</v>
      </c>
      <c r="EV17" s="9">
        <v>0</v>
      </c>
      <c r="EW17" s="9">
        <v>0</v>
      </c>
      <c r="EX17" s="9">
        <v>0.85899999999999999</v>
      </c>
      <c r="EY17" s="9">
        <v>4.4999999999999998E-2</v>
      </c>
      <c r="EZ17" s="9">
        <v>0.81399999999999995</v>
      </c>
      <c r="FA17" s="9">
        <v>38.645000000000003</v>
      </c>
      <c r="FB17" s="9">
        <v>22.062000000000001</v>
      </c>
      <c r="FC17" s="9">
        <v>16.582999999999998</v>
      </c>
      <c r="FD17" s="9">
        <v>3.7069999999999999</v>
      </c>
      <c r="FE17" s="9">
        <v>2.2029999999999998</v>
      </c>
      <c r="FF17" s="9">
        <v>1.504</v>
      </c>
      <c r="FG17" s="9">
        <v>2.2959999999999998</v>
      </c>
      <c r="FH17" s="9">
        <v>2.2959999999999998</v>
      </c>
      <c r="FI17" s="9">
        <v>0</v>
      </c>
      <c r="FJ17" s="9">
        <v>5.8659999999999997</v>
      </c>
      <c r="FK17" s="9">
        <v>4.0910000000000002</v>
      </c>
      <c r="FL17" s="9">
        <v>1.7749999999999999</v>
      </c>
      <c r="FM17" s="9">
        <v>10.026999999999999</v>
      </c>
      <c r="FN17" s="9">
        <v>5.09</v>
      </c>
      <c r="FO17" s="9">
        <v>4.9370000000000003</v>
      </c>
      <c r="FP17" s="9">
        <v>16.75</v>
      </c>
      <c r="FQ17" s="9">
        <v>8.3829999999999991</v>
      </c>
      <c r="FR17" s="9">
        <v>8.3659999999999997</v>
      </c>
      <c r="FS17" s="9">
        <v>2.202</v>
      </c>
      <c r="FT17" s="9">
        <v>1.948</v>
      </c>
      <c r="FU17" s="9">
        <v>0.254</v>
      </c>
      <c r="FV17" s="9">
        <v>0.45300000000000001</v>
      </c>
      <c r="FW17" s="9">
        <v>0.45300000000000001</v>
      </c>
      <c r="FX17" s="9">
        <v>0</v>
      </c>
      <c r="FY17" s="9">
        <v>0.45300000000000001</v>
      </c>
      <c r="FZ17" s="9">
        <v>0.45300000000000001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1.7490000000000001</v>
      </c>
      <c r="GI17" s="9">
        <v>1.4950000000000001</v>
      </c>
      <c r="GJ17" s="9">
        <v>0.254</v>
      </c>
      <c r="GK17" s="9">
        <v>0.58399999999999996</v>
      </c>
      <c r="GL17" s="9">
        <v>0.58399999999999996</v>
      </c>
      <c r="GM17" s="9">
        <v>0</v>
      </c>
      <c r="GN17" s="9">
        <v>0</v>
      </c>
      <c r="GO17" s="9">
        <v>0</v>
      </c>
      <c r="GP17" s="9">
        <v>0</v>
      </c>
      <c r="GQ17" s="9">
        <v>0.624</v>
      </c>
      <c r="GR17" s="9">
        <v>0.624</v>
      </c>
      <c r="GS17" s="9">
        <v>0</v>
      </c>
      <c r="GT17" s="9">
        <v>0</v>
      </c>
      <c r="GU17" s="9">
        <v>0</v>
      </c>
      <c r="GV17" s="9">
        <v>0</v>
      </c>
      <c r="GW17" s="9">
        <v>0.54100000000000004</v>
      </c>
      <c r="GX17" s="9">
        <v>0.28699999999999998</v>
      </c>
      <c r="GY17" s="9">
        <v>0.254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13.353</v>
      </c>
      <c r="IH17" s="9">
        <v>7.6310000000000002</v>
      </c>
      <c r="II17" s="9">
        <v>5.7220000000000004</v>
      </c>
      <c r="IJ17" s="9">
        <v>0.97</v>
      </c>
      <c r="IK17" s="9">
        <v>0.97</v>
      </c>
      <c r="IL17" s="9">
        <v>0</v>
      </c>
      <c r="IM17" s="9">
        <v>0.97</v>
      </c>
      <c r="IN17" s="9">
        <v>0.97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3.331</v>
      </c>
      <c r="E18" s="9">
        <v>1.9790000000000001</v>
      </c>
      <c r="F18" s="9">
        <v>1.351</v>
      </c>
      <c r="G18" s="9">
        <v>1.786</v>
      </c>
      <c r="H18" s="9">
        <v>1.786</v>
      </c>
      <c r="I18" s="9">
        <v>0</v>
      </c>
      <c r="J18" s="9">
        <v>63.216999999999999</v>
      </c>
      <c r="K18" s="9">
        <v>30.175000000000001</v>
      </c>
      <c r="L18" s="9">
        <v>33.042999999999999</v>
      </c>
      <c r="M18" s="9">
        <v>9.6620000000000008</v>
      </c>
      <c r="N18" s="9">
        <v>4.58</v>
      </c>
      <c r="O18" s="9">
        <v>5.0819999999999999</v>
      </c>
      <c r="P18" s="9">
        <v>5.7889999999999997</v>
      </c>
      <c r="Q18" s="9">
        <v>3.198</v>
      </c>
      <c r="R18" s="9">
        <v>2.5910000000000002</v>
      </c>
      <c r="S18" s="9">
        <v>0.45100000000000001</v>
      </c>
      <c r="T18" s="9">
        <v>5.3999999999999999E-2</v>
      </c>
      <c r="U18" s="9">
        <v>0.39700000000000002</v>
      </c>
      <c r="V18" s="9">
        <v>3.4220000000000002</v>
      </c>
      <c r="W18" s="9">
        <v>1.3280000000000001</v>
      </c>
      <c r="X18" s="9">
        <v>2.0939999999999999</v>
      </c>
      <c r="Y18" s="9">
        <v>53.555</v>
      </c>
      <c r="Z18" s="9">
        <v>25.594000000000001</v>
      </c>
      <c r="AA18" s="9">
        <v>27.960999999999999</v>
      </c>
      <c r="AB18" s="9">
        <v>2.5329999999999999</v>
      </c>
      <c r="AC18" s="9">
        <v>1.2829999999999999</v>
      </c>
      <c r="AD18" s="9">
        <v>1.25</v>
      </c>
      <c r="AE18" s="9">
        <v>7.1219999999999999</v>
      </c>
      <c r="AF18" s="9">
        <v>5.375</v>
      </c>
      <c r="AG18" s="9">
        <v>1.7470000000000001</v>
      </c>
      <c r="AH18" s="9">
        <v>9.5299999999999994</v>
      </c>
      <c r="AI18" s="9">
        <v>4.5999999999999996</v>
      </c>
      <c r="AJ18" s="9">
        <v>4.93</v>
      </c>
      <c r="AK18" s="9">
        <v>16.850999999999999</v>
      </c>
      <c r="AL18" s="9">
        <v>8.2989999999999995</v>
      </c>
      <c r="AM18" s="9">
        <v>8.5519999999999996</v>
      </c>
      <c r="AN18" s="9">
        <v>17.518999999999998</v>
      </c>
      <c r="AO18" s="9">
        <v>6.0380000000000003</v>
      </c>
      <c r="AP18" s="9">
        <v>11.481999999999999</v>
      </c>
      <c r="AQ18" s="9">
        <v>6.0460000000000003</v>
      </c>
      <c r="AR18" s="9">
        <v>1.923</v>
      </c>
      <c r="AS18" s="9">
        <v>4.1230000000000002</v>
      </c>
      <c r="AT18" s="9">
        <v>4.2320000000000002</v>
      </c>
      <c r="AU18" s="9">
        <v>0.42299999999999999</v>
      </c>
      <c r="AV18" s="9">
        <v>3.81</v>
      </c>
      <c r="AW18" s="9">
        <v>2.0470000000000002</v>
      </c>
      <c r="AX18" s="9">
        <v>0.33200000000000002</v>
      </c>
      <c r="AY18" s="9">
        <v>1.7150000000000001</v>
      </c>
      <c r="AZ18" s="9">
        <v>0</v>
      </c>
      <c r="BA18" s="9">
        <v>0</v>
      </c>
      <c r="BB18" s="9">
        <v>0</v>
      </c>
      <c r="BC18" s="9">
        <v>2.1850000000000001</v>
      </c>
      <c r="BD18" s="9">
        <v>9.0999999999999998E-2</v>
      </c>
      <c r="BE18" s="9">
        <v>2.0939999999999999</v>
      </c>
      <c r="BF18" s="9">
        <v>1.8140000000000001</v>
      </c>
      <c r="BG18" s="9">
        <v>1.5</v>
      </c>
      <c r="BH18" s="9">
        <v>0.313</v>
      </c>
      <c r="BI18" s="9">
        <v>0.64100000000000001</v>
      </c>
      <c r="BJ18" s="9">
        <v>0.32700000000000001</v>
      </c>
      <c r="BK18" s="9">
        <v>0.313</v>
      </c>
      <c r="BL18" s="9">
        <v>0.77400000000000002</v>
      </c>
      <c r="BM18" s="9">
        <v>0.77400000000000002</v>
      </c>
      <c r="BN18" s="9">
        <v>0</v>
      </c>
      <c r="BO18" s="9">
        <v>0</v>
      </c>
      <c r="BP18" s="9">
        <v>0</v>
      </c>
      <c r="BQ18" s="9">
        <v>0</v>
      </c>
      <c r="BR18" s="9">
        <v>0.39900000000000002</v>
      </c>
      <c r="BS18" s="9">
        <v>0.39900000000000002</v>
      </c>
      <c r="BT18" s="9">
        <v>0</v>
      </c>
      <c r="BU18" s="9">
        <v>0</v>
      </c>
      <c r="BV18" s="9">
        <v>0</v>
      </c>
      <c r="BW18" s="9">
        <v>0</v>
      </c>
      <c r="BX18" s="9">
        <v>1.31</v>
      </c>
      <c r="BY18" s="9">
        <v>0</v>
      </c>
      <c r="BZ18" s="9">
        <v>1.31</v>
      </c>
      <c r="CA18" s="9">
        <v>0</v>
      </c>
      <c r="CB18" s="9">
        <v>0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1.31</v>
      </c>
      <c r="CN18" s="9">
        <v>0</v>
      </c>
      <c r="CO18" s="9">
        <v>1.31</v>
      </c>
      <c r="CP18" s="9">
        <v>0.5</v>
      </c>
      <c r="CQ18" s="9">
        <v>0</v>
      </c>
      <c r="CR18" s="9">
        <v>0.5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0.17199999999999999</v>
      </c>
      <c r="CZ18" s="9">
        <v>0</v>
      </c>
      <c r="DA18" s="9">
        <v>0.17199999999999999</v>
      </c>
      <c r="DB18" s="9">
        <v>0.63900000000000001</v>
      </c>
      <c r="DC18" s="9">
        <v>0</v>
      </c>
      <c r="DD18" s="9">
        <v>0.63900000000000001</v>
      </c>
      <c r="DE18" s="9">
        <v>1.754</v>
      </c>
      <c r="DF18" s="9">
        <v>0.83699999999999997</v>
      </c>
      <c r="DG18" s="9">
        <v>0.91700000000000004</v>
      </c>
      <c r="DH18" s="9">
        <v>0.23400000000000001</v>
      </c>
      <c r="DI18" s="9">
        <v>0.185</v>
      </c>
      <c r="DJ18" s="9">
        <v>4.9000000000000002E-2</v>
      </c>
      <c r="DK18" s="9">
        <v>0.18099999999999999</v>
      </c>
      <c r="DL18" s="9">
        <v>0.13100000000000001</v>
      </c>
      <c r="DM18" s="9">
        <v>4.9000000000000002E-2</v>
      </c>
      <c r="DN18" s="9">
        <v>5.3999999999999999E-2</v>
      </c>
      <c r="DO18" s="9">
        <v>5.3999999999999999E-2</v>
      </c>
      <c r="DP18" s="9">
        <v>0</v>
      </c>
      <c r="DQ18" s="9">
        <v>0</v>
      </c>
      <c r="DR18" s="9">
        <v>0</v>
      </c>
      <c r="DS18" s="9">
        <v>0</v>
      </c>
      <c r="DT18" s="9">
        <v>1.52</v>
      </c>
      <c r="DU18" s="9">
        <v>0.65200000000000002</v>
      </c>
      <c r="DV18" s="9">
        <v>0.86799999999999999</v>
      </c>
      <c r="DW18" s="9">
        <v>0</v>
      </c>
      <c r="DX18" s="9">
        <v>0</v>
      </c>
      <c r="DY18" s="9">
        <v>0</v>
      </c>
      <c r="DZ18" s="9">
        <v>1.1000000000000001</v>
      </c>
      <c r="EA18" s="9">
        <v>0.65200000000000002</v>
      </c>
      <c r="EB18" s="9">
        <v>0.44800000000000001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0.42</v>
      </c>
      <c r="EJ18" s="9">
        <v>0</v>
      </c>
      <c r="EK18" s="9">
        <v>0.42</v>
      </c>
      <c r="EL18" s="9">
        <v>49.923000000000002</v>
      </c>
      <c r="EM18" s="9">
        <v>25.751999999999999</v>
      </c>
      <c r="EN18" s="9">
        <v>24.172000000000001</v>
      </c>
      <c r="EO18" s="9">
        <v>4.1779999999999999</v>
      </c>
      <c r="EP18" s="9">
        <v>3.3519999999999999</v>
      </c>
      <c r="EQ18" s="9">
        <v>0.82599999999999996</v>
      </c>
      <c r="ER18" s="9">
        <v>3.1459999999999999</v>
      </c>
      <c r="ES18" s="9">
        <v>2.3199999999999998</v>
      </c>
      <c r="ET18" s="9">
        <v>0.82599999999999996</v>
      </c>
      <c r="EU18" s="9">
        <v>0</v>
      </c>
      <c r="EV18" s="9">
        <v>0</v>
      </c>
      <c r="EW18" s="9">
        <v>0</v>
      </c>
      <c r="EX18" s="9">
        <v>1.032</v>
      </c>
      <c r="EY18" s="9">
        <v>1.032</v>
      </c>
      <c r="EZ18" s="9">
        <v>0</v>
      </c>
      <c r="FA18" s="9">
        <v>45.744999999999997</v>
      </c>
      <c r="FB18" s="9">
        <v>22.4</v>
      </c>
      <c r="FC18" s="9">
        <v>23.344999999999999</v>
      </c>
      <c r="FD18" s="9">
        <v>1.3919999999999999</v>
      </c>
      <c r="FE18" s="9">
        <v>0.95499999999999996</v>
      </c>
      <c r="FF18" s="9">
        <v>0.436</v>
      </c>
      <c r="FG18" s="9">
        <v>4.0110000000000001</v>
      </c>
      <c r="FH18" s="9">
        <v>3.5720000000000001</v>
      </c>
      <c r="FI18" s="9">
        <v>0.439</v>
      </c>
      <c r="FJ18" s="9">
        <v>8.8659999999999997</v>
      </c>
      <c r="FK18" s="9">
        <v>3.9359999999999999</v>
      </c>
      <c r="FL18" s="9">
        <v>4.93</v>
      </c>
      <c r="FM18" s="9">
        <v>16.28</v>
      </c>
      <c r="FN18" s="9">
        <v>7.9</v>
      </c>
      <c r="FO18" s="9">
        <v>8.3810000000000002</v>
      </c>
      <c r="FP18" s="9">
        <v>15.196999999999999</v>
      </c>
      <c r="FQ18" s="9">
        <v>6.0380000000000003</v>
      </c>
      <c r="FR18" s="9">
        <v>9.1590000000000007</v>
      </c>
      <c r="FS18" s="9">
        <v>4.1840000000000002</v>
      </c>
      <c r="FT18" s="9">
        <v>1.663</v>
      </c>
      <c r="FU18" s="9">
        <v>2.52</v>
      </c>
      <c r="FV18" s="9">
        <v>1.018</v>
      </c>
      <c r="FW18" s="9">
        <v>0.621</v>
      </c>
      <c r="FX18" s="9">
        <v>0.39700000000000002</v>
      </c>
      <c r="FY18" s="9">
        <v>0.41599999999999998</v>
      </c>
      <c r="FZ18" s="9">
        <v>0.41599999999999998</v>
      </c>
      <c r="GA18" s="9">
        <v>0</v>
      </c>
      <c r="GB18" s="9">
        <v>0.39700000000000002</v>
      </c>
      <c r="GC18" s="9">
        <v>0</v>
      </c>
      <c r="GD18" s="9">
        <v>0.39700000000000002</v>
      </c>
      <c r="GE18" s="9">
        <v>0.20499999999999999</v>
      </c>
      <c r="GF18" s="9">
        <v>0.20499999999999999</v>
      </c>
      <c r="GG18" s="9">
        <v>0</v>
      </c>
      <c r="GH18" s="9">
        <v>3.1659999999999999</v>
      </c>
      <c r="GI18" s="9">
        <v>1.0429999999999999</v>
      </c>
      <c r="GJ18" s="9">
        <v>2.1230000000000002</v>
      </c>
      <c r="GK18" s="9">
        <v>0</v>
      </c>
      <c r="GL18" s="9">
        <v>0</v>
      </c>
      <c r="GM18" s="9">
        <v>0</v>
      </c>
      <c r="GN18" s="9">
        <v>1.238</v>
      </c>
      <c r="GO18" s="9">
        <v>0.378</v>
      </c>
      <c r="GP18" s="9">
        <v>0.86</v>
      </c>
      <c r="GQ18" s="9">
        <v>0.66500000000000004</v>
      </c>
      <c r="GR18" s="9">
        <v>0.66500000000000004</v>
      </c>
      <c r="GS18" s="9">
        <v>0</v>
      </c>
      <c r="GT18" s="9">
        <v>0</v>
      </c>
      <c r="GU18" s="9">
        <v>0</v>
      </c>
      <c r="GV18" s="9">
        <v>0</v>
      </c>
      <c r="GW18" s="9">
        <v>1.264</v>
      </c>
      <c r="GX18" s="9">
        <v>0</v>
      </c>
      <c r="GY18" s="9">
        <v>1.264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23.314</v>
      </c>
      <c r="IH18" s="9">
        <v>9.9350000000000005</v>
      </c>
      <c r="II18" s="9">
        <v>13.379</v>
      </c>
      <c r="IJ18" s="9">
        <v>2.73</v>
      </c>
      <c r="IK18" s="9">
        <v>0.63900000000000001</v>
      </c>
      <c r="IL18" s="9">
        <v>2.09</v>
      </c>
      <c r="IM18" s="9">
        <v>1.861</v>
      </c>
      <c r="IN18" s="9">
        <v>0.63900000000000001</v>
      </c>
      <c r="IO18" s="9">
        <v>1.222</v>
      </c>
      <c r="IP18" s="9">
        <v>0</v>
      </c>
      <c r="IQ18" s="9">
        <v>0</v>
      </c>
    </row>
    <row r="19" spans="1:251">
      <c r="A19" s="10">
        <v>44958</v>
      </c>
      <c r="B19" s="9">
        <v>0.128</v>
      </c>
      <c r="C19" s="9">
        <v>1.7090000000000001</v>
      </c>
      <c r="D19" s="9">
        <v>3.21</v>
      </c>
      <c r="E19" s="9">
        <v>2.2370000000000001</v>
      </c>
      <c r="F19" s="9">
        <v>0.97299999999999998</v>
      </c>
      <c r="G19" s="9">
        <v>5.6779999999999999</v>
      </c>
      <c r="H19" s="9">
        <v>3.7050000000000001</v>
      </c>
      <c r="I19" s="9">
        <v>1.972</v>
      </c>
      <c r="J19" s="9">
        <v>78.653999999999996</v>
      </c>
      <c r="K19" s="9">
        <v>47.353999999999999</v>
      </c>
      <c r="L19" s="9">
        <v>31.300999999999998</v>
      </c>
      <c r="M19" s="9">
        <v>12.384</v>
      </c>
      <c r="N19" s="9">
        <v>5.6020000000000003</v>
      </c>
      <c r="O19" s="9">
        <v>6.782</v>
      </c>
      <c r="P19" s="9">
        <v>6.63</v>
      </c>
      <c r="Q19" s="9">
        <v>2.782</v>
      </c>
      <c r="R19" s="9">
        <v>3.8479999999999999</v>
      </c>
      <c r="S19" s="9">
        <v>3.4849999999999999</v>
      </c>
      <c r="T19" s="9">
        <v>1.782</v>
      </c>
      <c r="U19" s="9">
        <v>1.704</v>
      </c>
      <c r="V19" s="9">
        <v>2.2690000000000001</v>
      </c>
      <c r="W19" s="9">
        <v>1.038</v>
      </c>
      <c r="X19" s="9">
        <v>1.2310000000000001</v>
      </c>
      <c r="Y19" s="9">
        <v>66.27</v>
      </c>
      <c r="Z19" s="9">
        <v>41.750999999999998</v>
      </c>
      <c r="AA19" s="9">
        <v>24.518000000000001</v>
      </c>
      <c r="AB19" s="9">
        <v>5.6559999999999997</v>
      </c>
      <c r="AC19" s="9">
        <v>3.7</v>
      </c>
      <c r="AD19" s="9">
        <v>1.956</v>
      </c>
      <c r="AE19" s="9">
        <v>5.2670000000000003</v>
      </c>
      <c r="AF19" s="9">
        <v>2.9180000000000001</v>
      </c>
      <c r="AG19" s="9">
        <v>2.35</v>
      </c>
      <c r="AH19" s="9">
        <v>11.776</v>
      </c>
      <c r="AI19" s="9">
        <v>9.1310000000000002</v>
      </c>
      <c r="AJ19" s="9">
        <v>2.645</v>
      </c>
      <c r="AK19" s="9">
        <v>17.887</v>
      </c>
      <c r="AL19" s="9">
        <v>9.407</v>
      </c>
      <c r="AM19" s="9">
        <v>8.48</v>
      </c>
      <c r="AN19" s="9">
        <v>25.684000000000001</v>
      </c>
      <c r="AO19" s="9">
        <v>16.596</v>
      </c>
      <c r="AP19" s="9">
        <v>9.0879999999999992</v>
      </c>
      <c r="AQ19" s="9">
        <v>4.3369999999999997</v>
      </c>
      <c r="AR19" s="9">
        <v>2.2130000000000001</v>
      </c>
      <c r="AS19" s="9">
        <v>2.1230000000000002</v>
      </c>
      <c r="AT19" s="9">
        <v>1.4770000000000001</v>
      </c>
      <c r="AU19" s="9">
        <v>0.58199999999999996</v>
      </c>
      <c r="AV19" s="9">
        <v>0.89500000000000002</v>
      </c>
      <c r="AW19" s="9">
        <v>0</v>
      </c>
      <c r="AX19" s="9">
        <v>0</v>
      </c>
      <c r="AY19" s="9">
        <v>0</v>
      </c>
      <c r="AZ19" s="9">
        <v>1.4770000000000001</v>
      </c>
      <c r="BA19" s="9">
        <v>0.58199999999999996</v>
      </c>
      <c r="BB19" s="9">
        <v>0.89500000000000002</v>
      </c>
      <c r="BC19" s="9">
        <v>0</v>
      </c>
      <c r="BD19" s="9">
        <v>0</v>
      </c>
      <c r="BE19" s="9">
        <v>0</v>
      </c>
      <c r="BF19" s="9">
        <v>2.859</v>
      </c>
      <c r="BG19" s="9">
        <v>1.631</v>
      </c>
      <c r="BH19" s="9">
        <v>1.228</v>
      </c>
      <c r="BI19" s="9">
        <v>1.1859999999999999</v>
      </c>
      <c r="BJ19" s="9">
        <v>0.56699999999999995</v>
      </c>
      <c r="BK19" s="9">
        <v>0.61899999999999999</v>
      </c>
      <c r="BL19" s="9">
        <v>0</v>
      </c>
      <c r="BM19" s="9">
        <v>0</v>
      </c>
      <c r="BN19" s="9">
        <v>0</v>
      </c>
      <c r="BO19" s="9">
        <v>0.54</v>
      </c>
      <c r="BP19" s="9">
        <v>0.54</v>
      </c>
      <c r="BQ19" s="9">
        <v>0</v>
      </c>
      <c r="BR19" s="9">
        <v>0.60899999999999999</v>
      </c>
      <c r="BS19" s="9">
        <v>0</v>
      </c>
      <c r="BT19" s="9">
        <v>0.60899999999999999</v>
      </c>
      <c r="BU19" s="9">
        <v>0.52400000000000002</v>
      </c>
      <c r="BV19" s="9">
        <v>0.52400000000000002</v>
      </c>
      <c r="BW19" s="9">
        <v>0</v>
      </c>
      <c r="BX19" s="9">
        <v>0.14099999999999999</v>
      </c>
      <c r="BY19" s="9">
        <v>0</v>
      </c>
      <c r="BZ19" s="9">
        <v>0.14099999999999999</v>
      </c>
      <c r="CA19" s="9">
        <v>0.14099999999999999</v>
      </c>
      <c r="CB19" s="9">
        <v>0</v>
      </c>
      <c r="CC19" s="9">
        <v>0.14099999999999999</v>
      </c>
      <c r="CD19" s="9">
        <v>0</v>
      </c>
      <c r="CE19" s="9">
        <v>0</v>
      </c>
      <c r="CF19" s="9">
        <v>0</v>
      </c>
      <c r="CG19" s="9">
        <v>0.14099999999999999</v>
      </c>
      <c r="CH19" s="9">
        <v>0</v>
      </c>
      <c r="CI19" s="9">
        <v>0.14099999999999999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5.2690000000000001</v>
      </c>
      <c r="DF19" s="9">
        <v>4.45</v>
      </c>
      <c r="DG19" s="9">
        <v>0.81799999999999995</v>
      </c>
      <c r="DH19" s="9">
        <v>0.81</v>
      </c>
      <c r="DI19" s="9">
        <v>0.11600000000000001</v>
      </c>
      <c r="DJ19" s="9">
        <v>0.69399999999999995</v>
      </c>
      <c r="DK19" s="9">
        <v>0.81</v>
      </c>
      <c r="DL19" s="9">
        <v>0.11600000000000001</v>
      </c>
      <c r="DM19" s="9">
        <v>0.69399999999999995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4.4589999999999996</v>
      </c>
      <c r="DU19" s="9">
        <v>4.335</v>
      </c>
      <c r="DV19" s="9">
        <v>0.125</v>
      </c>
      <c r="DW19" s="9">
        <v>0.52</v>
      </c>
      <c r="DX19" s="9">
        <v>0.52</v>
      </c>
      <c r="DY19" s="9">
        <v>0</v>
      </c>
      <c r="DZ19" s="9">
        <v>0.81100000000000005</v>
      </c>
      <c r="EA19" s="9">
        <v>0.81100000000000005</v>
      </c>
      <c r="EB19" s="9">
        <v>0</v>
      </c>
      <c r="EC19" s="9">
        <v>1.625</v>
      </c>
      <c r="ED19" s="9">
        <v>1.625</v>
      </c>
      <c r="EE19" s="9">
        <v>0</v>
      </c>
      <c r="EF19" s="9">
        <v>0.93700000000000006</v>
      </c>
      <c r="EG19" s="9">
        <v>0.81299999999999994</v>
      </c>
      <c r="EH19" s="9">
        <v>0.125</v>
      </c>
      <c r="EI19" s="9">
        <v>0.56599999999999995</v>
      </c>
      <c r="EJ19" s="9">
        <v>0.56599999999999995</v>
      </c>
      <c r="EK19" s="9">
        <v>0</v>
      </c>
      <c r="EL19" s="9">
        <v>65.631</v>
      </c>
      <c r="EM19" s="9">
        <v>38.101999999999997</v>
      </c>
      <c r="EN19" s="9">
        <v>27.529</v>
      </c>
      <c r="EO19" s="9">
        <v>8.7810000000000006</v>
      </c>
      <c r="EP19" s="9">
        <v>3.73</v>
      </c>
      <c r="EQ19" s="9">
        <v>5.0519999999999996</v>
      </c>
      <c r="ER19" s="9">
        <v>5.1349999999999998</v>
      </c>
      <c r="ES19" s="9">
        <v>1.9810000000000001</v>
      </c>
      <c r="ET19" s="9">
        <v>3.1539999999999999</v>
      </c>
      <c r="EU19" s="9">
        <v>1.377</v>
      </c>
      <c r="EV19" s="9">
        <v>0.71</v>
      </c>
      <c r="EW19" s="9">
        <v>0.66700000000000004</v>
      </c>
      <c r="EX19" s="9">
        <v>2.2690000000000001</v>
      </c>
      <c r="EY19" s="9">
        <v>1.038</v>
      </c>
      <c r="EZ19" s="9">
        <v>1.2310000000000001</v>
      </c>
      <c r="FA19" s="9">
        <v>56.85</v>
      </c>
      <c r="FB19" s="9">
        <v>34.372</v>
      </c>
      <c r="FC19" s="9">
        <v>22.477</v>
      </c>
      <c r="FD19" s="9">
        <v>3.1190000000000002</v>
      </c>
      <c r="FE19" s="9">
        <v>2.0950000000000002</v>
      </c>
      <c r="FF19" s="9">
        <v>1.024</v>
      </c>
      <c r="FG19" s="9">
        <v>4.194</v>
      </c>
      <c r="FH19" s="9">
        <v>2.1070000000000002</v>
      </c>
      <c r="FI19" s="9">
        <v>2.0870000000000002</v>
      </c>
      <c r="FJ19" s="9">
        <v>8.7159999999999993</v>
      </c>
      <c r="FK19" s="9">
        <v>6.0709999999999997</v>
      </c>
      <c r="FL19" s="9">
        <v>2.645</v>
      </c>
      <c r="FM19" s="9">
        <v>16.34</v>
      </c>
      <c r="FN19" s="9">
        <v>8.5939999999999994</v>
      </c>
      <c r="FO19" s="9">
        <v>7.7460000000000004</v>
      </c>
      <c r="FP19" s="9">
        <v>24.48</v>
      </c>
      <c r="FQ19" s="9">
        <v>15.505000000000001</v>
      </c>
      <c r="FR19" s="9">
        <v>8.9749999999999996</v>
      </c>
      <c r="FS19" s="9">
        <v>3.2770000000000001</v>
      </c>
      <c r="FT19" s="9">
        <v>2.5880000000000001</v>
      </c>
      <c r="FU19" s="9">
        <v>0.68899999999999995</v>
      </c>
      <c r="FV19" s="9">
        <v>1.175</v>
      </c>
      <c r="FW19" s="9">
        <v>1.175</v>
      </c>
      <c r="FX19" s="9">
        <v>0</v>
      </c>
      <c r="FY19" s="9">
        <v>0.68500000000000005</v>
      </c>
      <c r="FZ19" s="9">
        <v>0.68500000000000005</v>
      </c>
      <c r="GA19" s="9">
        <v>0</v>
      </c>
      <c r="GB19" s="9">
        <v>0.49</v>
      </c>
      <c r="GC19" s="9">
        <v>0.49</v>
      </c>
      <c r="GD19" s="9">
        <v>0</v>
      </c>
      <c r="GE19" s="9">
        <v>0</v>
      </c>
      <c r="GF19" s="9">
        <v>0</v>
      </c>
      <c r="GG19" s="9">
        <v>0</v>
      </c>
      <c r="GH19" s="9">
        <v>2.1019999999999999</v>
      </c>
      <c r="GI19" s="9">
        <v>1.413</v>
      </c>
      <c r="GJ19" s="9">
        <v>0.68899999999999995</v>
      </c>
      <c r="GK19" s="9">
        <v>0.83099999999999996</v>
      </c>
      <c r="GL19" s="9">
        <v>0.51800000000000002</v>
      </c>
      <c r="GM19" s="9">
        <v>0.313</v>
      </c>
      <c r="GN19" s="9">
        <v>0.26300000000000001</v>
      </c>
      <c r="GO19" s="9">
        <v>0</v>
      </c>
      <c r="GP19" s="9">
        <v>0.26300000000000001</v>
      </c>
      <c r="GQ19" s="9">
        <v>0.89500000000000002</v>
      </c>
      <c r="GR19" s="9">
        <v>0.89500000000000002</v>
      </c>
      <c r="GS19" s="9">
        <v>0</v>
      </c>
      <c r="GT19" s="9">
        <v>0</v>
      </c>
      <c r="GU19" s="9">
        <v>0</v>
      </c>
      <c r="GV19" s="9">
        <v>0</v>
      </c>
      <c r="GW19" s="9">
        <v>0.114</v>
      </c>
      <c r="GX19" s="9">
        <v>0</v>
      </c>
      <c r="GY19" s="9">
        <v>0.114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0</v>
      </c>
      <c r="HW19" s="9">
        <v>0</v>
      </c>
      <c r="HX19" s="9">
        <v>0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20.731000000000002</v>
      </c>
      <c r="IH19" s="9">
        <v>10.180999999999999</v>
      </c>
      <c r="II19" s="9">
        <v>10.55</v>
      </c>
      <c r="IJ19" s="9">
        <v>3.855</v>
      </c>
      <c r="IK19" s="9">
        <v>2.8740000000000001</v>
      </c>
      <c r="IL19" s="9">
        <v>0.98</v>
      </c>
      <c r="IM19" s="9">
        <v>2.4300000000000002</v>
      </c>
      <c r="IN19" s="9">
        <v>1.8540000000000001</v>
      </c>
      <c r="IO19" s="9">
        <v>0.57599999999999996</v>
      </c>
      <c r="IP19" s="9">
        <v>0.89200000000000002</v>
      </c>
      <c r="IQ19" s="9">
        <v>0.48699999999999999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0</v>
      </c>
      <c r="C11" s="9">
        <v>0.40500000000000003</v>
      </c>
      <c r="D11" s="9">
        <v>0.40500000000000003</v>
      </c>
      <c r="E11" s="9">
        <v>0</v>
      </c>
      <c r="F11" s="9">
        <v>8.2149999999999999</v>
      </c>
      <c r="G11" s="9">
        <v>5.4029999999999996</v>
      </c>
      <c r="H11" s="9">
        <v>2.8119999999999998</v>
      </c>
      <c r="I11" s="9">
        <v>1.79</v>
      </c>
      <c r="J11" s="9">
        <v>1.1779999999999999</v>
      </c>
      <c r="K11" s="9">
        <v>0.61199999999999999</v>
      </c>
      <c r="L11" s="9">
        <v>0</v>
      </c>
      <c r="M11" s="9">
        <v>0</v>
      </c>
      <c r="N11" s="9">
        <v>0</v>
      </c>
      <c r="O11" s="9">
        <v>0.81599999999999995</v>
      </c>
      <c r="P11" s="9">
        <v>0.45</v>
      </c>
      <c r="Q11" s="9">
        <v>0.36599999999999999</v>
      </c>
      <c r="R11" s="9">
        <v>2.5880000000000001</v>
      </c>
      <c r="S11" s="9">
        <v>1.79</v>
      </c>
      <c r="T11" s="9">
        <v>0.79800000000000004</v>
      </c>
      <c r="U11" s="9">
        <v>3.0209999999999999</v>
      </c>
      <c r="V11" s="9">
        <v>1.9850000000000001</v>
      </c>
      <c r="W11" s="9">
        <v>1.036</v>
      </c>
      <c r="X11" s="9">
        <v>525.38499999999999</v>
      </c>
      <c r="Y11" s="9">
        <v>279.72699999999998</v>
      </c>
      <c r="Z11" s="9">
        <v>245.65799999999999</v>
      </c>
      <c r="AA11" s="9">
        <v>173.65799999999999</v>
      </c>
      <c r="AB11" s="9">
        <v>93.763999999999996</v>
      </c>
      <c r="AC11" s="9">
        <v>79.894999999999996</v>
      </c>
      <c r="AD11" s="9">
        <v>64.775000000000006</v>
      </c>
      <c r="AE11" s="9">
        <v>33.701999999999998</v>
      </c>
      <c r="AF11" s="9">
        <v>31.074000000000002</v>
      </c>
      <c r="AG11" s="9">
        <v>39.314</v>
      </c>
      <c r="AH11" s="9">
        <v>20.707000000000001</v>
      </c>
      <c r="AI11" s="9">
        <v>18.606999999999999</v>
      </c>
      <c r="AJ11" s="9">
        <v>69.569999999999993</v>
      </c>
      <c r="AK11" s="9">
        <v>39.356000000000002</v>
      </c>
      <c r="AL11" s="9">
        <v>30.213999999999999</v>
      </c>
      <c r="AM11" s="9">
        <v>351.72699999999998</v>
      </c>
      <c r="AN11" s="9">
        <v>185.96299999999999</v>
      </c>
      <c r="AO11" s="9">
        <v>165.76400000000001</v>
      </c>
      <c r="AP11" s="9">
        <v>157.1</v>
      </c>
      <c r="AQ11" s="9">
        <v>83.135999999999996</v>
      </c>
      <c r="AR11" s="9">
        <v>73.963999999999999</v>
      </c>
      <c r="AS11" s="9">
        <v>64.099000000000004</v>
      </c>
      <c r="AT11" s="9">
        <v>31.722000000000001</v>
      </c>
      <c r="AU11" s="9">
        <v>32.375999999999998</v>
      </c>
      <c r="AV11" s="9">
        <v>60.183999999999997</v>
      </c>
      <c r="AW11" s="9">
        <v>29.978000000000002</v>
      </c>
      <c r="AX11" s="9">
        <v>30.206</v>
      </c>
      <c r="AY11" s="9">
        <v>41.209000000000003</v>
      </c>
      <c r="AZ11" s="9">
        <v>22.571000000000002</v>
      </c>
      <c r="BA11" s="9">
        <v>18.637</v>
      </c>
      <c r="BB11" s="9">
        <v>29.135999999999999</v>
      </c>
      <c r="BC11" s="9">
        <v>18.556000000000001</v>
      </c>
      <c r="BD11" s="9">
        <v>10.58</v>
      </c>
      <c r="BE11" s="9">
        <v>195.071</v>
      </c>
      <c r="BF11" s="9">
        <v>118.55200000000001</v>
      </c>
      <c r="BG11" s="9">
        <v>76.519000000000005</v>
      </c>
      <c r="BH11" s="9">
        <v>80.617000000000004</v>
      </c>
      <c r="BI11" s="9">
        <v>44.158999999999999</v>
      </c>
      <c r="BJ11" s="9">
        <v>36.457999999999998</v>
      </c>
      <c r="BK11" s="9">
        <v>34.435000000000002</v>
      </c>
      <c r="BL11" s="9">
        <v>19.402999999999999</v>
      </c>
      <c r="BM11" s="9">
        <v>15.032</v>
      </c>
      <c r="BN11" s="9">
        <v>18.327999999999999</v>
      </c>
      <c r="BO11" s="9">
        <v>10.016</v>
      </c>
      <c r="BP11" s="9">
        <v>8.3109999999999999</v>
      </c>
      <c r="BQ11" s="9">
        <v>27.855</v>
      </c>
      <c r="BR11" s="9">
        <v>14.739000000000001</v>
      </c>
      <c r="BS11" s="9">
        <v>13.115</v>
      </c>
      <c r="BT11" s="9">
        <v>114.45399999999999</v>
      </c>
      <c r="BU11" s="9">
        <v>74.393000000000001</v>
      </c>
      <c r="BV11" s="9">
        <v>40.061</v>
      </c>
      <c r="BW11" s="9">
        <v>45.813000000000002</v>
      </c>
      <c r="BX11" s="9">
        <v>30.297999999999998</v>
      </c>
      <c r="BY11" s="9">
        <v>15.515000000000001</v>
      </c>
      <c r="BZ11" s="9">
        <v>18.826000000000001</v>
      </c>
      <c r="CA11" s="9">
        <v>13.154</v>
      </c>
      <c r="CB11" s="9">
        <v>5.6719999999999997</v>
      </c>
      <c r="CC11" s="9">
        <v>24.864999999999998</v>
      </c>
      <c r="CD11" s="9">
        <v>13.714</v>
      </c>
      <c r="CE11" s="9">
        <v>11.151</v>
      </c>
      <c r="CF11" s="9">
        <v>14.41</v>
      </c>
      <c r="CG11" s="9">
        <v>8.8849999999999998</v>
      </c>
      <c r="CH11" s="9">
        <v>5.5250000000000004</v>
      </c>
      <c r="CI11" s="9">
        <v>10.54</v>
      </c>
      <c r="CJ11" s="9">
        <v>8.3420000000000005</v>
      </c>
      <c r="CK11" s="9">
        <v>2.198</v>
      </c>
      <c r="CL11" s="9">
        <v>96.373000000000005</v>
      </c>
      <c r="CM11" s="9">
        <v>62.487000000000002</v>
      </c>
      <c r="CN11" s="9">
        <v>33.886000000000003</v>
      </c>
      <c r="CO11" s="9">
        <v>29.228000000000002</v>
      </c>
      <c r="CP11" s="9">
        <v>15.648999999999999</v>
      </c>
      <c r="CQ11" s="9">
        <v>13.579000000000001</v>
      </c>
      <c r="CR11" s="9">
        <v>8.8620000000000001</v>
      </c>
      <c r="CS11" s="9">
        <v>4.6870000000000003</v>
      </c>
      <c r="CT11" s="9">
        <v>4.1749999999999998</v>
      </c>
      <c r="CU11" s="9">
        <v>8.31</v>
      </c>
      <c r="CV11" s="9">
        <v>4.55</v>
      </c>
      <c r="CW11" s="9">
        <v>3.76</v>
      </c>
      <c r="CX11" s="9">
        <v>12.055999999999999</v>
      </c>
      <c r="CY11" s="9">
        <v>6.4109999999999996</v>
      </c>
      <c r="CZ11" s="9">
        <v>5.6440000000000001</v>
      </c>
      <c r="DA11" s="9">
        <v>67.144999999999996</v>
      </c>
      <c r="DB11" s="9">
        <v>46.838000000000001</v>
      </c>
      <c r="DC11" s="9">
        <v>20.306999999999999</v>
      </c>
      <c r="DD11" s="9">
        <v>24.396999999999998</v>
      </c>
      <c r="DE11" s="9">
        <v>16.986000000000001</v>
      </c>
      <c r="DF11" s="9">
        <v>7.4109999999999996</v>
      </c>
      <c r="DG11" s="9">
        <v>9.3710000000000004</v>
      </c>
      <c r="DH11" s="9">
        <v>6.99</v>
      </c>
      <c r="DI11" s="9">
        <v>2.3809999999999998</v>
      </c>
      <c r="DJ11" s="9">
        <v>17.03</v>
      </c>
      <c r="DK11" s="9">
        <v>10.316000000000001</v>
      </c>
      <c r="DL11" s="9">
        <v>6.7140000000000004</v>
      </c>
      <c r="DM11" s="9">
        <v>9.4209999999999994</v>
      </c>
      <c r="DN11" s="9">
        <v>7.1680000000000001</v>
      </c>
      <c r="DO11" s="9">
        <v>2.2530000000000001</v>
      </c>
      <c r="DP11" s="9">
        <v>6.9260000000000002</v>
      </c>
      <c r="DQ11" s="9">
        <v>5.3780000000000001</v>
      </c>
      <c r="DR11" s="9">
        <v>1.548</v>
      </c>
      <c r="DS11" s="9">
        <v>5.8609999999999998</v>
      </c>
      <c r="DT11" s="9">
        <v>2.48</v>
      </c>
      <c r="DU11" s="9">
        <v>3.3809999999999998</v>
      </c>
      <c r="DV11" s="9">
        <v>3.5350000000000001</v>
      </c>
      <c r="DW11" s="9">
        <v>1.294</v>
      </c>
      <c r="DX11" s="9">
        <v>2.2410000000000001</v>
      </c>
      <c r="DY11" s="9">
        <v>0.56999999999999995</v>
      </c>
      <c r="DZ11" s="9">
        <v>0</v>
      </c>
      <c r="EA11" s="9">
        <v>0.56999999999999995</v>
      </c>
      <c r="EB11" s="9">
        <v>0.49099999999999999</v>
      </c>
      <c r="EC11" s="9">
        <v>0</v>
      </c>
      <c r="ED11" s="9">
        <v>0.49099999999999999</v>
      </c>
      <c r="EE11" s="9">
        <v>2.4729999999999999</v>
      </c>
      <c r="EF11" s="9">
        <v>1.294</v>
      </c>
      <c r="EG11" s="9">
        <v>1.18</v>
      </c>
      <c r="EH11" s="9">
        <v>2.3260000000000001</v>
      </c>
      <c r="EI11" s="9">
        <v>1.1859999999999999</v>
      </c>
      <c r="EJ11" s="9">
        <v>1.1399999999999999</v>
      </c>
      <c r="EK11" s="9">
        <v>1.1220000000000001</v>
      </c>
      <c r="EL11" s="9">
        <v>0.52600000000000002</v>
      </c>
      <c r="EM11" s="9">
        <v>0.59699999999999998</v>
      </c>
      <c r="EN11" s="9">
        <v>1.204</v>
      </c>
      <c r="EO11" s="9">
        <v>0.66</v>
      </c>
      <c r="EP11" s="9">
        <v>0.54400000000000004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66.119</v>
      </c>
      <c r="FA11" s="9">
        <v>38.845999999999997</v>
      </c>
      <c r="FB11" s="9">
        <v>27.273</v>
      </c>
      <c r="FC11" s="9">
        <v>44.24</v>
      </c>
      <c r="FD11" s="9">
        <v>24.829000000000001</v>
      </c>
      <c r="FE11" s="9">
        <v>19.411000000000001</v>
      </c>
      <c r="FF11" s="9">
        <v>23.248000000000001</v>
      </c>
      <c r="FG11" s="9">
        <v>13.547000000000001</v>
      </c>
      <c r="FH11" s="9">
        <v>9.7010000000000005</v>
      </c>
      <c r="FI11" s="9">
        <v>8.923</v>
      </c>
      <c r="FJ11" s="9">
        <v>4.8630000000000004</v>
      </c>
      <c r="FK11" s="9">
        <v>4.0599999999999996</v>
      </c>
      <c r="FL11" s="9">
        <v>12.069000000000001</v>
      </c>
      <c r="FM11" s="9">
        <v>6.42</v>
      </c>
      <c r="FN11" s="9">
        <v>5.649</v>
      </c>
      <c r="FO11" s="9">
        <v>21.879000000000001</v>
      </c>
      <c r="FP11" s="9">
        <v>14.016</v>
      </c>
      <c r="FQ11" s="9">
        <v>7.8620000000000001</v>
      </c>
      <c r="FR11" s="9">
        <v>14.381</v>
      </c>
      <c r="FS11" s="9">
        <v>8.6669999999999998</v>
      </c>
      <c r="FT11" s="9">
        <v>5.7140000000000004</v>
      </c>
      <c r="FU11" s="9">
        <v>3.6059999999999999</v>
      </c>
      <c r="FV11" s="9">
        <v>2.9740000000000002</v>
      </c>
      <c r="FW11" s="9">
        <v>0.63200000000000001</v>
      </c>
      <c r="FX11" s="9">
        <v>2.859</v>
      </c>
      <c r="FY11" s="9">
        <v>1.8069999999999999</v>
      </c>
      <c r="FZ11" s="9">
        <v>1.052</v>
      </c>
      <c r="GA11" s="9">
        <v>1.034</v>
      </c>
      <c r="GB11" s="9">
        <v>0.56899999999999995</v>
      </c>
      <c r="GC11" s="9">
        <v>0.46500000000000002</v>
      </c>
      <c r="GD11" s="9">
        <v>0</v>
      </c>
      <c r="GE11" s="9">
        <v>0</v>
      </c>
      <c r="GF11" s="9">
        <v>0</v>
      </c>
      <c r="GG11" s="9">
        <v>26.719000000000001</v>
      </c>
      <c r="GH11" s="9">
        <v>14.74</v>
      </c>
      <c r="GI11" s="9">
        <v>11.978999999999999</v>
      </c>
      <c r="GJ11" s="9">
        <v>3.6139999999999999</v>
      </c>
      <c r="GK11" s="9">
        <v>2.387</v>
      </c>
      <c r="GL11" s="9">
        <v>1.2270000000000001</v>
      </c>
      <c r="GM11" s="9">
        <v>1.754</v>
      </c>
      <c r="GN11" s="9">
        <v>1.17</v>
      </c>
      <c r="GO11" s="9">
        <v>0.58499999999999996</v>
      </c>
      <c r="GP11" s="9">
        <v>0.60299999999999998</v>
      </c>
      <c r="GQ11" s="9">
        <v>0.60299999999999998</v>
      </c>
      <c r="GR11" s="9">
        <v>0</v>
      </c>
      <c r="GS11" s="9">
        <v>1.256</v>
      </c>
      <c r="GT11" s="9">
        <v>0.61399999999999999</v>
      </c>
      <c r="GU11" s="9">
        <v>0.64300000000000002</v>
      </c>
      <c r="GV11" s="9">
        <v>23.105</v>
      </c>
      <c r="GW11" s="9">
        <v>12.353</v>
      </c>
      <c r="GX11" s="9">
        <v>10.750999999999999</v>
      </c>
      <c r="GY11" s="9">
        <v>5.9130000000000003</v>
      </c>
      <c r="GZ11" s="9">
        <v>4.1189999999999998</v>
      </c>
      <c r="HA11" s="9">
        <v>1.794</v>
      </c>
      <c r="HB11" s="9">
        <v>4.6459999999999999</v>
      </c>
      <c r="HC11" s="9">
        <v>2.5299999999999998</v>
      </c>
      <c r="HD11" s="9">
        <v>2.1160000000000001</v>
      </c>
      <c r="HE11" s="9">
        <v>4.9770000000000003</v>
      </c>
      <c r="HF11" s="9">
        <v>1.5920000000000001</v>
      </c>
      <c r="HG11" s="9">
        <v>3.3849999999999998</v>
      </c>
      <c r="HH11" s="9">
        <v>3.9550000000000001</v>
      </c>
      <c r="HI11" s="9">
        <v>1.149</v>
      </c>
      <c r="HJ11" s="9">
        <v>2.806</v>
      </c>
      <c r="HK11" s="9">
        <v>3.6139999999999999</v>
      </c>
      <c r="HL11" s="9">
        <v>2.964</v>
      </c>
      <c r="HM11" s="9">
        <v>0.65</v>
      </c>
      <c r="HN11" s="9">
        <v>277.31099999999998</v>
      </c>
      <c r="HO11" s="9">
        <v>133.405</v>
      </c>
      <c r="HP11" s="9">
        <v>143.90600000000001</v>
      </c>
      <c r="HQ11" s="9">
        <v>79.552000000000007</v>
      </c>
      <c r="HR11" s="9">
        <v>42.252000000000002</v>
      </c>
      <c r="HS11" s="9">
        <v>37.299999999999997</v>
      </c>
      <c r="HT11" s="9">
        <v>26.463000000000001</v>
      </c>
      <c r="HU11" s="9">
        <v>12.523</v>
      </c>
      <c r="HV11" s="9">
        <v>13.941000000000001</v>
      </c>
      <c r="HW11" s="9">
        <v>19.532</v>
      </c>
      <c r="HX11" s="9">
        <v>9.9969999999999999</v>
      </c>
      <c r="HY11" s="9">
        <v>9.5350000000000001</v>
      </c>
      <c r="HZ11" s="9">
        <v>33.557000000000002</v>
      </c>
      <c r="IA11" s="9">
        <v>19.731999999999999</v>
      </c>
      <c r="IB11" s="9">
        <v>13.824</v>
      </c>
      <c r="IC11" s="9">
        <v>197.75899999999999</v>
      </c>
      <c r="ID11" s="9">
        <v>91.153000000000006</v>
      </c>
      <c r="IE11" s="9">
        <v>106.60599999999999</v>
      </c>
      <c r="IF11" s="9">
        <v>89.903000000000006</v>
      </c>
      <c r="IG11" s="9">
        <v>43.636000000000003</v>
      </c>
      <c r="IH11" s="9">
        <v>46.267000000000003</v>
      </c>
      <c r="II11" s="9">
        <v>39.664000000000001</v>
      </c>
      <c r="IJ11" s="9">
        <v>15.301</v>
      </c>
      <c r="IK11" s="9">
        <v>24.363</v>
      </c>
      <c r="IL11" s="9">
        <v>32.558999999999997</v>
      </c>
      <c r="IM11" s="9">
        <v>15.561999999999999</v>
      </c>
      <c r="IN11" s="9">
        <v>16.997</v>
      </c>
      <c r="IO11" s="9">
        <v>21.437000000000001</v>
      </c>
      <c r="IP11" s="9">
        <v>9.7729999999999997</v>
      </c>
      <c r="IQ11" s="9">
        <v>11.663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7.1840000000000002</v>
      </c>
      <c r="G12" s="9">
        <v>4.5119999999999996</v>
      </c>
      <c r="H12" s="9">
        <v>2.6709999999999998</v>
      </c>
      <c r="I12" s="9">
        <v>0.45500000000000002</v>
      </c>
      <c r="J12" s="9">
        <v>0.45500000000000002</v>
      </c>
      <c r="K12" s="9">
        <v>0</v>
      </c>
      <c r="L12" s="9">
        <v>0.53900000000000003</v>
      </c>
      <c r="M12" s="9">
        <v>0</v>
      </c>
      <c r="N12" s="9">
        <v>0.53900000000000003</v>
      </c>
      <c r="O12" s="9">
        <v>2.726</v>
      </c>
      <c r="P12" s="9">
        <v>1.6830000000000001</v>
      </c>
      <c r="Q12" s="9">
        <v>1.0429999999999999</v>
      </c>
      <c r="R12" s="9">
        <v>0.60199999999999998</v>
      </c>
      <c r="S12" s="9">
        <v>0.60199999999999998</v>
      </c>
      <c r="T12" s="9">
        <v>0</v>
      </c>
      <c r="U12" s="9">
        <v>2.8620000000000001</v>
      </c>
      <c r="V12" s="9">
        <v>1.772</v>
      </c>
      <c r="W12" s="9">
        <v>1.0900000000000001</v>
      </c>
      <c r="X12" s="9">
        <v>589.89300000000003</v>
      </c>
      <c r="Y12" s="9">
        <v>294.41300000000001</v>
      </c>
      <c r="Z12" s="9">
        <v>295.48</v>
      </c>
      <c r="AA12" s="9">
        <v>209.98099999999999</v>
      </c>
      <c r="AB12" s="9">
        <v>108.577</v>
      </c>
      <c r="AC12" s="9">
        <v>101.405</v>
      </c>
      <c r="AD12" s="9">
        <v>76.736999999999995</v>
      </c>
      <c r="AE12" s="9">
        <v>38.478999999999999</v>
      </c>
      <c r="AF12" s="9">
        <v>38.258000000000003</v>
      </c>
      <c r="AG12" s="9">
        <v>52.488</v>
      </c>
      <c r="AH12" s="9">
        <v>27.623999999999999</v>
      </c>
      <c r="AI12" s="9">
        <v>24.864999999999998</v>
      </c>
      <c r="AJ12" s="9">
        <v>80.756</v>
      </c>
      <c r="AK12" s="9">
        <v>42.473999999999997</v>
      </c>
      <c r="AL12" s="9">
        <v>38.281999999999996</v>
      </c>
      <c r="AM12" s="9">
        <v>379.91199999999998</v>
      </c>
      <c r="AN12" s="9">
        <v>185.83699999999999</v>
      </c>
      <c r="AO12" s="9">
        <v>194.07499999999999</v>
      </c>
      <c r="AP12" s="9">
        <v>161.39400000000001</v>
      </c>
      <c r="AQ12" s="9">
        <v>81.453000000000003</v>
      </c>
      <c r="AR12" s="9">
        <v>79.941000000000003</v>
      </c>
      <c r="AS12" s="9">
        <v>78.867000000000004</v>
      </c>
      <c r="AT12" s="9">
        <v>35.789000000000001</v>
      </c>
      <c r="AU12" s="9">
        <v>43.078000000000003</v>
      </c>
      <c r="AV12" s="9">
        <v>68.257000000000005</v>
      </c>
      <c r="AW12" s="9">
        <v>33.116</v>
      </c>
      <c r="AX12" s="9">
        <v>35.140999999999998</v>
      </c>
      <c r="AY12" s="9">
        <v>46.052999999999997</v>
      </c>
      <c r="AZ12" s="9">
        <v>21.343</v>
      </c>
      <c r="BA12" s="9">
        <v>24.71</v>
      </c>
      <c r="BB12" s="9">
        <v>25.341000000000001</v>
      </c>
      <c r="BC12" s="9">
        <v>14.135999999999999</v>
      </c>
      <c r="BD12" s="9">
        <v>11.205</v>
      </c>
      <c r="BE12" s="9">
        <v>212.74600000000001</v>
      </c>
      <c r="BF12" s="9">
        <v>123.47799999999999</v>
      </c>
      <c r="BG12" s="9">
        <v>89.266999999999996</v>
      </c>
      <c r="BH12" s="9">
        <v>89.025000000000006</v>
      </c>
      <c r="BI12" s="9">
        <v>53.256999999999998</v>
      </c>
      <c r="BJ12" s="9">
        <v>35.768000000000001</v>
      </c>
      <c r="BK12" s="9">
        <v>41.201000000000001</v>
      </c>
      <c r="BL12" s="9">
        <v>23.291</v>
      </c>
      <c r="BM12" s="9">
        <v>17.91</v>
      </c>
      <c r="BN12" s="9">
        <v>18.094000000000001</v>
      </c>
      <c r="BO12" s="9">
        <v>12.79</v>
      </c>
      <c r="BP12" s="9">
        <v>5.3040000000000003</v>
      </c>
      <c r="BQ12" s="9">
        <v>29.728999999999999</v>
      </c>
      <c r="BR12" s="9">
        <v>17.175999999999998</v>
      </c>
      <c r="BS12" s="9">
        <v>12.553000000000001</v>
      </c>
      <c r="BT12" s="9">
        <v>123.721</v>
      </c>
      <c r="BU12" s="9">
        <v>70.221999999999994</v>
      </c>
      <c r="BV12" s="9">
        <v>53.499000000000002</v>
      </c>
      <c r="BW12" s="9">
        <v>49.69</v>
      </c>
      <c r="BX12" s="9">
        <v>28.524999999999999</v>
      </c>
      <c r="BY12" s="9">
        <v>21.166</v>
      </c>
      <c r="BZ12" s="9">
        <v>25.736999999999998</v>
      </c>
      <c r="CA12" s="9">
        <v>14.055</v>
      </c>
      <c r="CB12" s="9">
        <v>11.680999999999999</v>
      </c>
      <c r="CC12" s="9">
        <v>21.695</v>
      </c>
      <c r="CD12" s="9">
        <v>15.85</v>
      </c>
      <c r="CE12" s="9">
        <v>5.8440000000000003</v>
      </c>
      <c r="CF12" s="9">
        <v>18.068999999999999</v>
      </c>
      <c r="CG12" s="9">
        <v>8.8780000000000001</v>
      </c>
      <c r="CH12" s="9">
        <v>9.1920000000000002</v>
      </c>
      <c r="CI12" s="9">
        <v>8.5299999999999994</v>
      </c>
      <c r="CJ12" s="9">
        <v>2.9140000000000001</v>
      </c>
      <c r="CK12" s="9">
        <v>5.6159999999999997</v>
      </c>
      <c r="CL12" s="9">
        <v>99.361000000000004</v>
      </c>
      <c r="CM12" s="9">
        <v>58.546999999999997</v>
      </c>
      <c r="CN12" s="9">
        <v>40.814999999999998</v>
      </c>
      <c r="CO12" s="9">
        <v>30.48</v>
      </c>
      <c r="CP12" s="9">
        <v>15.618</v>
      </c>
      <c r="CQ12" s="9">
        <v>14.862</v>
      </c>
      <c r="CR12" s="9">
        <v>13.186</v>
      </c>
      <c r="CS12" s="9">
        <v>7.2729999999999997</v>
      </c>
      <c r="CT12" s="9">
        <v>5.9130000000000003</v>
      </c>
      <c r="CU12" s="9">
        <v>6.1029999999999998</v>
      </c>
      <c r="CV12" s="9">
        <v>3.44</v>
      </c>
      <c r="CW12" s="9">
        <v>2.6629999999999998</v>
      </c>
      <c r="CX12" s="9">
        <v>11.191000000000001</v>
      </c>
      <c r="CY12" s="9">
        <v>4.9059999999999997</v>
      </c>
      <c r="CZ12" s="9">
        <v>6.2859999999999996</v>
      </c>
      <c r="DA12" s="9">
        <v>68.881</v>
      </c>
      <c r="DB12" s="9">
        <v>42.927999999999997</v>
      </c>
      <c r="DC12" s="9">
        <v>25.952000000000002</v>
      </c>
      <c r="DD12" s="9">
        <v>28.681000000000001</v>
      </c>
      <c r="DE12" s="9">
        <v>17.844000000000001</v>
      </c>
      <c r="DF12" s="9">
        <v>10.837999999999999</v>
      </c>
      <c r="DG12" s="9">
        <v>11.595000000000001</v>
      </c>
      <c r="DH12" s="9">
        <v>7.3090000000000002</v>
      </c>
      <c r="DI12" s="9">
        <v>4.2859999999999996</v>
      </c>
      <c r="DJ12" s="9">
        <v>14.423999999999999</v>
      </c>
      <c r="DK12" s="9">
        <v>10.433</v>
      </c>
      <c r="DL12" s="9">
        <v>3.9910000000000001</v>
      </c>
      <c r="DM12" s="9">
        <v>8.5709999999999997</v>
      </c>
      <c r="DN12" s="9">
        <v>5.6950000000000003</v>
      </c>
      <c r="DO12" s="9">
        <v>2.8759999999999999</v>
      </c>
      <c r="DP12" s="9">
        <v>5.61</v>
      </c>
      <c r="DQ12" s="9">
        <v>1.647</v>
      </c>
      <c r="DR12" s="9">
        <v>3.9630000000000001</v>
      </c>
      <c r="DS12" s="9">
        <v>4.3109999999999999</v>
      </c>
      <c r="DT12" s="9">
        <v>2.0609999999999999</v>
      </c>
      <c r="DU12" s="9">
        <v>2.25</v>
      </c>
      <c r="DV12" s="9">
        <v>1.3169999999999999</v>
      </c>
      <c r="DW12" s="9">
        <v>0.64600000000000002</v>
      </c>
      <c r="DX12" s="9">
        <v>0.67100000000000004</v>
      </c>
      <c r="DY12" s="9">
        <v>0.64600000000000002</v>
      </c>
      <c r="DZ12" s="9">
        <v>0.64600000000000002</v>
      </c>
      <c r="EA12" s="9">
        <v>0</v>
      </c>
      <c r="EB12" s="9">
        <v>0</v>
      </c>
      <c r="EC12" s="9">
        <v>0</v>
      </c>
      <c r="ED12" s="9">
        <v>0</v>
      </c>
      <c r="EE12" s="9">
        <v>0.67100000000000004</v>
      </c>
      <c r="EF12" s="9">
        <v>0</v>
      </c>
      <c r="EG12" s="9">
        <v>0.67100000000000004</v>
      </c>
      <c r="EH12" s="9">
        <v>2.9940000000000002</v>
      </c>
      <c r="EI12" s="9">
        <v>1.415</v>
      </c>
      <c r="EJ12" s="9">
        <v>1.579</v>
      </c>
      <c r="EK12" s="9">
        <v>0.65100000000000002</v>
      </c>
      <c r="EL12" s="9">
        <v>0.65100000000000002</v>
      </c>
      <c r="EM12" s="9">
        <v>0</v>
      </c>
      <c r="EN12" s="9">
        <v>1.0149999999999999</v>
      </c>
      <c r="EO12" s="9">
        <v>0</v>
      </c>
      <c r="EP12" s="9">
        <v>1.0149999999999999</v>
      </c>
      <c r="EQ12" s="9">
        <v>1.3280000000000001</v>
      </c>
      <c r="ER12" s="9">
        <v>0.76400000000000001</v>
      </c>
      <c r="ES12" s="9">
        <v>0.56399999999999995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83.058000000000007</v>
      </c>
      <c r="FA12" s="9">
        <v>48.482999999999997</v>
      </c>
      <c r="FB12" s="9">
        <v>34.575000000000003</v>
      </c>
      <c r="FC12" s="9">
        <v>50.637</v>
      </c>
      <c r="FD12" s="9">
        <v>33.878</v>
      </c>
      <c r="FE12" s="9">
        <v>16.757999999999999</v>
      </c>
      <c r="FF12" s="9">
        <v>24.574999999999999</v>
      </c>
      <c r="FG12" s="9">
        <v>15.372</v>
      </c>
      <c r="FH12" s="9">
        <v>9.2040000000000006</v>
      </c>
      <c r="FI12" s="9">
        <v>10.574</v>
      </c>
      <c r="FJ12" s="9">
        <v>7.9329999999999998</v>
      </c>
      <c r="FK12" s="9">
        <v>2.641</v>
      </c>
      <c r="FL12" s="9">
        <v>15.487</v>
      </c>
      <c r="FM12" s="9">
        <v>10.574</v>
      </c>
      <c r="FN12" s="9">
        <v>4.9139999999999997</v>
      </c>
      <c r="FO12" s="9">
        <v>32.420999999999999</v>
      </c>
      <c r="FP12" s="9">
        <v>14.605</v>
      </c>
      <c r="FQ12" s="9">
        <v>17.815999999999999</v>
      </c>
      <c r="FR12" s="9">
        <v>13.374000000000001</v>
      </c>
      <c r="FS12" s="9">
        <v>6.5590000000000002</v>
      </c>
      <c r="FT12" s="9">
        <v>6.8150000000000004</v>
      </c>
      <c r="FU12" s="9">
        <v>8.5530000000000008</v>
      </c>
      <c r="FV12" s="9">
        <v>3.835</v>
      </c>
      <c r="FW12" s="9">
        <v>4.718</v>
      </c>
      <c r="FX12" s="9">
        <v>2.7229999999999999</v>
      </c>
      <c r="FY12" s="9">
        <v>2.2069999999999999</v>
      </c>
      <c r="FZ12" s="9">
        <v>0.51600000000000001</v>
      </c>
      <c r="GA12" s="9">
        <v>5.5149999999999997</v>
      </c>
      <c r="GB12" s="9">
        <v>1.4019999999999999</v>
      </c>
      <c r="GC12" s="9">
        <v>4.1130000000000004</v>
      </c>
      <c r="GD12" s="9">
        <v>2.2549999999999999</v>
      </c>
      <c r="GE12" s="9">
        <v>0.60199999999999998</v>
      </c>
      <c r="GF12" s="9">
        <v>1.653</v>
      </c>
      <c r="GG12" s="9">
        <v>26.015000000000001</v>
      </c>
      <c r="GH12" s="9">
        <v>14.388</v>
      </c>
      <c r="GI12" s="9">
        <v>11.628</v>
      </c>
      <c r="GJ12" s="9">
        <v>6.59</v>
      </c>
      <c r="GK12" s="9">
        <v>3.1139999999999999</v>
      </c>
      <c r="GL12" s="9">
        <v>3.476</v>
      </c>
      <c r="GM12" s="9">
        <v>2.7930000000000001</v>
      </c>
      <c r="GN12" s="9">
        <v>0</v>
      </c>
      <c r="GO12" s="9">
        <v>2.7930000000000001</v>
      </c>
      <c r="GP12" s="9">
        <v>1.417</v>
      </c>
      <c r="GQ12" s="9">
        <v>1.417</v>
      </c>
      <c r="GR12" s="9">
        <v>0</v>
      </c>
      <c r="GS12" s="9">
        <v>2.38</v>
      </c>
      <c r="GT12" s="9">
        <v>1.6970000000000001</v>
      </c>
      <c r="GU12" s="9">
        <v>0.68300000000000005</v>
      </c>
      <c r="GV12" s="9">
        <v>19.425000000000001</v>
      </c>
      <c r="GW12" s="9">
        <v>11.273999999999999</v>
      </c>
      <c r="GX12" s="9">
        <v>8.1509999999999998</v>
      </c>
      <c r="GY12" s="9">
        <v>6.984</v>
      </c>
      <c r="GZ12" s="9">
        <v>3.472</v>
      </c>
      <c r="HA12" s="9">
        <v>3.5129999999999999</v>
      </c>
      <c r="HB12" s="9">
        <v>4.5739999999999998</v>
      </c>
      <c r="HC12" s="9">
        <v>2.911</v>
      </c>
      <c r="HD12" s="9">
        <v>1.6619999999999999</v>
      </c>
      <c r="HE12" s="9">
        <v>3.22</v>
      </c>
      <c r="HF12" s="9">
        <v>2.4460000000000002</v>
      </c>
      <c r="HG12" s="9">
        <v>0.77400000000000002</v>
      </c>
      <c r="HH12" s="9">
        <v>3.9830000000000001</v>
      </c>
      <c r="HI12" s="9">
        <v>1.78</v>
      </c>
      <c r="HJ12" s="9">
        <v>2.202</v>
      </c>
      <c r="HK12" s="9">
        <v>0.66500000000000004</v>
      </c>
      <c r="HL12" s="9">
        <v>0.66500000000000004</v>
      </c>
      <c r="HM12" s="9">
        <v>0</v>
      </c>
      <c r="HN12" s="9">
        <v>317.78899999999999</v>
      </c>
      <c r="HO12" s="9">
        <v>145.476</v>
      </c>
      <c r="HP12" s="9">
        <v>172.31200000000001</v>
      </c>
      <c r="HQ12" s="9">
        <v>103.01600000000001</v>
      </c>
      <c r="HR12" s="9">
        <v>48.613</v>
      </c>
      <c r="HS12" s="9">
        <v>54.402999999999999</v>
      </c>
      <c r="HT12" s="9">
        <v>29.279</v>
      </c>
      <c r="HU12" s="9">
        <v>13.977</v>
      </c>
      <c r="HV12" s="9">
        <v>15.302</v>
      </c>
      <c r="HW12" s="9">
        <v>31.052</v>
      </c>
      <c r="HX12" s="9">
        <v>13.319000000000001</v>
      </c>
      <c r="HY12" s="9">
        <v>17.733000000000001</v>
      </c>
      <c r="HZ12" s="9">
        <v>42.686</v>
      </c>
      <c r="IA12" s="9">
        <v>21.317</v>
      </c>
      <c r="IB12" s="9">
        <v>21.369</v>
      </c>
      <c r="IC12" s="9">
        <v>214.773</v>
      </c>
      <c r="ID12" s="9">
        <v>96.864000000000004</v>
      </c>
      <c r="IE12" s="9">
        <v>117.90900000000001</v>
      </c>
      <c r="IF12" s="9">
        <v>90.019000000000005</v>
      </c>
      <c r="IG12" s="9">
        <v>42.576999999999998</v>
      </c>
      <c r="IH12" s="9">
        <v>47.442</v>
      </c>
      <c r="II12" s="9">
        <v>47.195</v>
      </c>
      <c r="IJ12" s="9">
        <v>18.501999999999999</v>
      </c>
      <c r="IK12" s="9">
        <v>28.693000000000001</v>
      </c>
      <c r="IL12" s="9">
        <v>41.466000000000001</v>
      </c>
      <c r="IM12" s="9">
        <v>16.648</v>
      </c>
      <c r="IN12" s="9">
        <v>24.818999999999999</v>
      </c>
      <c r="IO12" s="9">
        <v>23.196000000000002</v>
      </c>
      <c r="IP12" s="9">
        <v>10.606</v>
      </c>
      <c r="IQ12" s="9">
        <v>12.589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6.9989999999999997</v>
      </c>
      <c r="G13" s="9">
        <v>3.7309999999999999</v>
      </c>
      <c r="H13" s="9">
        <v>3.2679999999999998</v>
      </c>
      <c r="I13" s="9">
        <v>2.2069999999999999</v>
      </c>
      <c r="J13" s="9">
        <v>0.92100000000000004</v>
      </c>
      <c r="K13" s="9">
        <v>1.2869999999999999</v>
      </c>
      <c r="L13" s="9">
        <v>0.79600000000000004</v>
      </c>
      <c r="M13" s="9">
        <v>0.79600000000000004</v>
      </c>
      <c r="N13" s="9">
        <v>0</v>
      </c>
      <c r="O13" s="9">
        <v>2.6920000000000002</v>
      </c>
      <c r="P13" s="9">
        <v>1.3720000000000001</v>
      </c>
      <c r="Q13" s="9">
        <v>1.32</v>
      </c>
      <c r="R13" s="9">
        <v>0</v>
      </c>
      <c r="S13" s="9">
        <v>0</v>
      </c>
      <c r="T13" s="9">
        <v>0</v>
      </c>
      <c r="U13" s="9">
        <v>1.304</v>
      </c>
      <c r="V13" s="9">
        <v>0.64200000000000002</v>
      </c>
      <c r="W13" s="9">
        <v>0.66200000000000003</v>
      </c>
      <c r="X13" s="9">
        <v>598.02099999999996</v>
      </c>
      <c r="Y13" s="9">
        <v>302.48399999999998</v>
      </c>
      <c r="Z13" s="9">
        <v>295.53699999999998</v>
      </c>
      <c r="AA13" s="9">
        <v>213.82300000000001</v>
      </c>
      <c r="AB13" s="9">
        <v>99.384</v>
      </c>
      <c r="AC13" s="9">
        <v>114.43899999999999</v>
      </c>
      <c r="AD13" s="9">
        <v>85.652000000000001</v>
      </c>
      <c r="AE13" s="9">
        <v>43.933999999999997</v>
      </c>
      <c r="AF13" s="9">
        <v>41.718000000000004</v>
      </c>
      <c r="AG13" s="9">
        <v>63.384999999999998</v>
      </c>
      <c r="AH13" s="9">
        <v>25.225999999999999</v>
      </c>
      <c r="AI13" s="9">
        <v>38.158999999999999</v>
      </c>
      <c r="AJ13" s="9">
        <v>64.786000000000001</v>
      </c>
      <c r="AK13" s="9">
        <v>30.224</v>
      </c>
      <c r="AL13" s="9">
        <v>34.561999999999998</v>
      </c>
      <c r="AM13" s="9">
        <v>384.19799999999998</v>
      </c>
      <c r="AN13" s="9">
        <v>203.1</v>
      </c>
      <c r="AO13" s="9">
        <v>181.09800000000001</v>
      </c>
      <c r="AP13" s="9">
        <v>167.89099999999999</v>
      </c>
      <c r="AQ13" s="9">
        <v>87.289000000000001</v>
      </c>
      <c r="AR13" s="9">
        <v>80.600999999999999</v>
      </c>
      <c r="AS13" s="9">
        <v>80.436999999999998</v>
      </c>
      <c r="AT13" s="9">
        <v>43.631</v>
      </c>
      <c r="AU13" s="9">
        <v>36.805999999999997</v>
      </c>
      <c r="AV13" s="9">
        <v>60.23</v>
      </c>
      <c r="AW13" s="9">
        <v>26.359000000000002</v>
      </c>
      <c r="AX13" s="9">
        <v>33.872</v>
      </c>
      <c r="AY13" s="9">
        <v>48.737000000000002</v>
      </c>
      <c r="AZ13" s="9">
        <v>28.530999999999999</v>
      </c>
      <c r="BA13" s="9">
        <v>20.206</v>
      </c>
      <c r="BB13" s="9">
        <v>26.902000000000001</v>
      </c>
      <c r="BC13" s="9">
        <v>17.29</v>
      </c>
      <c r="BD13" s="9">
        <v>9.6129999999999995</v>
      </c>
      <c r="BE13" s="9">
        <v>204.833</v>
      </c>
      <c r="BF13" s="9">
        <v>112.02500000000001</v>
      </c>
      <c r="BG13" s="9">
        <v>92.808000000000007</v>
      </c>
      <c r="BH13" s="9">
        <v>95.53</v>
      </c>
      <c r="BI13" s="9">
        <v>45.399000000000001</v>
      </c>
      <c r="BJ13" s="9">
        <v>50.131</v>
      </c>
      <c r="BK13" s="9">
        <v>45.854999999999997</v>
      </c>
      <c r="BL13" s="9">
        <v>23.513999999999999</v>
      </c>
      <c r="BM13" s="9">
        <v>22.341000000000001</v>
      </c>
      <c r="BN13" s="9">
        <v>25.414000000000001</v>
      </c>
      <c r="BO13" s="9">
        <v>9.1470000000000002</v>
      </c>
      <c r="BP13" s="9">
        <v>16.266999999999999</v>
      </c>
      <c r="BQ13" s="9">
        <v>24.262</v>
      </c>
      <c r="BR13" s="9">
        <v>12.738</v>
      </c>
      <c r="BS13" s="9">
        <v>11.523999999999999</v>
      </c>
      <c r="BT13" s="9">
        <v>109.303</v>
      </c>
      <c r="BU13" s="9">
        <v>66.626000000000005</v>
      </c>
      <c r="BV13" s="9">
        <v>42.676000000000002</v>
      </c>
      <c r="BW13" s="9">
        <v>40.917000000000002</v>
      </c>
      <c r="BX13" s="9">
        <v>24.404</v>
      </c>
      <c r="BY13" s="9">
        <v>16.512</v>
      </c>
      <c r="BZ13" s="9">
        <v>19.402000000000001</v>
      </c>
      <c r="CA13" s="9">
        <v>14.387</v>
      </c>
      <c r="CB13" s="9">
        <v>5.016</v>
      </c>
      <c r="CC13" s="9">
        <v>20.605</v>
      </c>
      <c r="CD13" s="9">
        <v>9.4619999999999997</v>
      </c>
      <c r="CE13" s="9">
        <v>11.143000000000001</v>
      </c>
      <c r="CF13" s="9">
        <v>16.16</v>
      </c>
      <c r="CG13" s="9">
        <v>9.9649999999999999</v>
      </c>
      <c r="CH13" s="9">
        <v>6.1959999999999997</v>
      </c>
      <c r="CI13" s="9">
        <v>12.218</v>
      </c>
      <c r="CJ13" s="9">
        <v>8.4079999999999995</v>
      </c>
      <c r="CK13" s="9">
        <v>3.81</v>
      </c>
      <c r="CL13" s="9">
        <v>75.876000000000005</v>
      </c>
      <c r="CM13" s="9">
        <v>45.317999999999998</v>
      </c>
      <c r="CN13" s="9">
        <v>30.558</v>
      </c>
      <c r="CO13" s="9">
        <v>22.245999999999999</v>
      </c>
      <c r="CP13" s="9">
        <v>11.022</v>
      </c>
      <c r="CQ13" s="9">
        <v>11.223000000000001</v>
      </c>
      <c r="CR13" s="9">
        <v>11.619</v>
      </c>
      <c r="CS13" s="9">
        <v>4.3819999999999997</v>
      </c>
      <c r="CT13" s="9">
        <v>7.2370000000000001</v>
      </c>
      <c r="CU13" s="9">
        <v>2.9159999999999999</v>
      </c>
      <c r="CV13" s="9">
        <v>2.0539999999999998</v>
      </c>
      <c r="CW13" s="9">
        <v>0.86199999999999999</v>
      </c>
      <c r="CX13" s="9">
        <v>7.71</v>
      </c>
      <c r="CY13" s="9">
        <v>4.5860000000000003</v>
      </c>
      <c r="CZ13" s="9">
        <v>3.1240000000000001</v>
      </c>
      <c r="DA13" s="9">
        <v>53.631</v>
      </c>
      <c r="DB13" s="9">
        <v>34.295999999999999</v>
      </c>
      <c r="DC13" s="9">
        <v>19.335000000000001</v>
      </c>
      <c r="DD13" s="9">
        <v>18.190000000000001</v>
      </c>
      <c r="DE13" s="9">
        <v>10.034000000000001</v>
      </c>
      <c r="DF13" s="9">
        <v>8.157</v>
      </c>
      <c r="DG13" s="9">
        <v>13.407</v>
      </c>
      <c r="DH13" s="9">
        <v>11.638999999999999</v>
      </c>
      <c r="DI13" s="9">
        <v>1.768</v>
      </c>
      <c r="DJ13" s="9">
        <v>7.2060000000000004</v>
      </c>
      <c r="DK13" s="9">
        <v>3.3580000000000001</v>
      </c>
      <c r="DL13" s="9">
        <v>3.8490000000000002</v>
      </c>
      <c r="DM13" s="9">
        <v>8.6010000000000009</v>
      </c>
      <c r="DN13" s="9">
        <v>5.6340000000000003</v>
      </c>
      <c r="DO13" s="9">
        <v>2.968</v>
      </c>
      <c r="DP13" s="9">
        <v>6.226</v>
      </c>
      <c r="DQ13" s="9">
        <v>3.6320000000000001</v>
      </c>
      <c r="DR13" s="9">
        <v>2.5939999999999999</v>
      </c>
      <c r="DS13" s="9">
        <v>3.508</v>
      </c>
      <c r="DT13" s="9">
        <v>1.198</v>
      </c>
      <c r="DU13" s="9">
        <v>2.31</v>
      </c>
      <c r="DV13" s="9">
        <v>2.9470000000000001</v>
      </c>
      <c r="DW13" s="9">
        <v>0.63700000000000001</v>
      </c>
      <c r="DX13" s="9">
        <v>2.31</v>
      </c>
      <c r="DY13" s="9">
        <v>0.63700000000000001</v>
      </c>
      <c r="DZ13" s="9">
        <v>0.63700000000000001</v>
      </c>
      <c r="EA13" s="9">
        <v>0</v>
      </c>
      <c r="EB13" s="9">
        <v>0</v>
      </c>
      <c r="EC13" s="9">
        <v>0</v>
      </c>
      <c r="ED13" s="9">
        <v>0</v>
      </c>
      <c r="EE13" s="9">
        <v>2.31</v>
      </c>
      <c r="EF13" s="9">
        <v>0</v>
      </c>
      <c r="EG13" s="9">
        <v>2.31</v>
      </c>
      <c r="EH13" s="9">
        <v>0.56100000000000005</v>
      </c>
      <c r="EI13" s="9">
        <v>0.56100000000000005</v>
      </c>
      <c r="EJ13" s="9">
        <v>0</v>
      </c>
      <c r="EK13" s="9">
        <v>0.56100000000000005</v>
      </c>
      <c r="EL13" s="9">
        <v>0.56100000000000005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91.646000000000001</v>
      </c>
      <c r="FA13" s="9">
        <v>48.6</v>
      </c>
      <c r="FB13" s="9">
        <v>43.045999999999999</v>
      </c>
      <c r="FC13" s="9">
        <v>62.444000000000003</v>
      </c>
      <c r="FD13" s="9">
        <v>29.202000000000002</v>
      </c>
      <c r="FE13" s="9">
        <v>33.241999999999997</v>
      </c>
      <c r="FF13" s="9">
        <v>29.78</v>
      </c>
      <c r="FG13" s="9">
        <v>16.405999999999999</v>
      </c>
      <c r="FH13" s="9">
        <v>13.374000000000001</v>
      </c>
      <c r="FI13" s="9">
        <v>21.545999999999999</v>
      </c>
      <c r="FJ13" s="9">
        <v>6.141</v>
      </c>
      <c r="FK13" s="9">
        <v>15.404999999999999</v>
      </c>
      <c r="FL13" s="9">
        <v>11.118</v>
      </c>
      <c r="FM13" s="9">
        <v>6.6550000000000002</v>
      </c>
      <c r="FN13" s="9">
        <v>4.4630000000000001</v>
      </c>
      <c r="FO13" s="9">
        <v>29.201000000000001</v>
      </c>
      <c r="FP13" s="9">
        <v>19.398</v>
      </c>
      <c r="FQ13" s="9">
        <v>9.8030000000000008</v>
      </c>
      <c r="FR13" s="9">
        <v>13.903</v>
      </c>
      <c r="FS13" s="9">
        <v>10.875999999999999</v>
      </c>
      <c r="FT13" s="9">
        <v>3.028</v>
      </c>
      <c r="FU13" s="9">
        <v>4.774</v>
      </c>
      <c r="FV13" s="9">
        <v>2.169</v>
      </c>
      <c r="FW13" s="9">
        <v>2.605</v>
      </c>
      <c r="FX13" s="9">
        <v>6.2519999999999998</v>
      </c>
      <c r="FY13" s="9">
        <v>2.641</v>
      </c>
      <c r="FZ13" s="9">
        <v>3.6110000000000002</v>
      </c>
      <c r="GA13" s="9">
        <v>2.2909999999999999</v>
      </c>
      <c r="GB13" s="9">
        <v>1.7310000000000001</v>
      </c>
      <c r="GC13" s="9">
        <v>0.55900000000000005</v>
      </c>
      <c r="GD13" s="9">
        <v>1.982</v>
      </c>
      <c r="GE13" s="9">
        <v>1.982</v>
      </c>
      <c r="GF13" s="9">
        <v>0</v>
      </c>
      <c r="GG13" s="9">
        <v>33.802999999999997</v>
      </c>
      <c r="GH13" s="9">
        <v>16.908999999999999</v>
      </c>
      <c r="GI13" s="9">
        <v>16.895</v>
      </c>
      <c r="GJ13" s="9">
        <v>7.8940000000000001</v>
      </c>
      <c r="GK13" s="9">
        <v>4.5369999999999999</v>
      </c>
      <c r="GL13" s="9">
        <v>3.3559999999999999</v>
      </c>
      <c r="GM13" s="9">
        <v>3.819</v>
      </c>
      <c r="GN13" s="9">
        <v>2.089</v>
      </c>
      <c r="GO13" s="9">
        <v>1.73</v>
      </c>
      <c r="GP13" s="9">
        <v>0.95099999999999996</v>
      </c>
      <c r="GQ13" s="9">
        <v>0.95099999999999996</v>
      </c>
      <c r="GR13" s="9">
        <v>0</v>
      </c>
      <c r="GS13" s="9">
        <v>3.1240000000000001</v>
      </c>
      <c r="GT13" s="9">
        <v>1.4970000000000001</v>
      </c>
      <c r="GU13" s="9">
        <v>1.627</v>
      </c>
      <c r="GV13" s="9">
        <v>25.908999999999999</v>
      </c>
      <c r="GW13" s="9">
        <v>12.371</v>
      </c>
      <c r="GX13" s="9">
        <v>13.538</v>
      </c>
      <c r="GY13" s="9">
        <v>8.2620000000000005</v>
      </c>
      <c r="GZ13" s="9">
        <v>2.9340000000000002</v>
      </c>
      <c r="HA13" s="9">
        <v>5.3280000000000003</v>
      </c>
      <c r="HB13" s="9">
        <v>1.222</v>
      </c>
      <c r="HC13" s="9">
        <v>0.57899999999999996</v>
      </c>
      <c r="HD13" s="9">
        <v>0.64300000000000002</v>
      </c>
      <c r="HE13" s="9">
        <v>7.1459999999999999</v>
      </c>
      <c r="HF13" s="9">
        <v>3.464</v>
      </c>
      <c r="HG13" s="9">
        <v>3.6819999999999999</v>
      </c>
      <c r="HH13" s="9">
        <v>5.2679999999999998</v>
      </c>
      <c r="HI13" s="9">
        <v>2.6</v>
      </c>
      <c r="HJ13" s="9">
        <v>2.669</v>
      </c>
      <c r="HK13" s="9">
        <v>4.0110000000000001</v>
      </c>
      <c r="HL13" s="9">
        <v>2.7949999999999999</v>
      </c>
      <c r="HM13" s="9">
        <v>1.216</v>
      </c>
      <c r="HN13" s="9">
        <v>338.762</v>
      </c>
      <c r="HO13" s="9">
        <v>165.28800000000001</v>
      </c>
      <c r="HP13" s="9">
        <v>173.47399999999999</v>
      </c>
      <c r="HQ13" s="9">
        <v>105.509</v>
      </c>
      <c r="HR13" s="9">
        <v>48.143000000000001</v>
      </c>
      <c r="HS13" s="9">
        <v>57.366</v>
      </c>
      <c r="HT13" s="9">
        <v>36.923999999999999</v>
      </c>
      <c r="HU13" s="9">
        <v>18.332000000000001</v>
      </c>
      <c r="HV13" s="9">
        <v>18.591999999999999</v>
      </c>
      <c r="HW13" s="9">
        <v>32.491999999999997</v>
      </c>
      <c r="HX13" s="9">
        <v>13.247</v>
      </c>
      <c r="HY13" s="9">
        <v>19.245000000000001</v>
      </c>
      <c r="HZ13" s="9">
        <v>36.093000000000004</v>
      </c>
      <c r="IA13" s="9">
        <v>16.564</v>
      </c>
      <c r="IB13" s="9">
        <v>19.529</v>
      </c>
      <c r="IC13" s="9">
        <v>233.25299999999999</v>
      </c>
      <c r="ID13" s="9">
        <v>117.145</v>
      </c>
      <c r="IE13" s="9">
        <v>116.108</v>
      </c>
      <c r="IF13" s="9">
        <v>110.827</v>
      </c>
      <c r="IG13" s="9">
        <v>54.634</v>
      </c>
      <c r="IH13" s="9">
        <v>56.192999999999998</v>
      </c>
      <c r="II13" s="9">
        <v>47.526000000000003</v>
      </c>
      <c r="IJ13" s="9">
        <v>23.902000000000001</v>
      </c>
      <c r="IK13" s="9">
        <v>23.623000000000001</v>
      </c>
      <c r="IL13" s="9">
        <v>32.613999999999997</v>
      </c>
      <c r="IM13" s="9">
        <v>14.385999999999999</v>
      </c>
      <c r="IN13" s="9">
        <v>18.228000000000002</v>
      </c>
      <c r="IO13" s="9">
        <v>28.443000000000001</v>
      </c>
      <c r="IP13" s="9">
        <v>15.733000000000001</v>
      </c>
      <c r="IQ13" s="9">
        <v>12.71</v>
      </c>
    </row>
    <row r="14" spans="1:251">
      <c r="A14" s="10">
        <v>43132</v>
      </c>
      <c r="B14" s="9">
        <v>0</v>
      </c>
      <c r="C14" s="9">
        <v>0.154</v>
      </c>
      <c r="D14" s="9">
        <v>0</v>
      </c>
      <c r="E14" s="9">
        <v>0.154</v>
      </c>
      <c r="F14" s="9">
        <v>11.574</v>
      </c>
      <c r="G14" s="9">
        <v>8.07</v>
      </c>
      <c r="H14" s="9">
        <v>3.504</v>
      </c>
      <c r="I14" s="9">
        <v>0.37</v>
      </c>
      <c r="J14" s="9">
        <v>0</v>
      </c>
      <c r="K14" s="9">
        <v>0.37</v>
      </c>
      <c r="L14" s="9">
        <v>3.4289999999999998</v>
      </c>
      <c r="M14" s="9">
        <v>3.0129999999999999</v>
      </c>
      <c r="N14" s="9">
        <v>0.41599999999999998</v>
      </c>
      <c r="O14" s="9">
        <v>1.653</v>
      </c>
      <c r="P14" s="9">
        <v>1.351</v>
      </c>
      <c r="Q14" s="9">
        <v>0.30199999999999999</v>
      </c>
      <c r="R14" s="9">
        <v>4.13</v>
      </c>
      <c r="S14" s="9">
        <v>2.7749999999999999</v>
      </c>
      <c r="T14" s="9">
        <v>1.355</v>
      </c>
      <c r="U14" s="9">
        <v>1.9930000000000001</v>
      </c>
      <c r="V14" s="9">
        <v>0.93200000000000005</v>
      </c>
      <c r="W14" s="9">
        <v>1.0609999999999999</v>
      </c>
      <c r="X14" s="9">
        <v>563.14599999999996</v>
      </c>
      <c r="Y14" s="9">
        <v>286.952</v>
      </c>
      <c r="Z14" s="9">
        <v>276.19400000000002</v>
      </c>
      <c r="AA14" s="9">
        <v>213.58500000000001</v>
      </c>
      <c r="AB14" s="9">
        <v>110.703</v>
      </c>
      <c r="AC14" s="9">
        <v>102.88200000000001</v>
      </c>
      <c r="AD14" s="9">
        <v>75.284000000000006</v>
      </c>
      <c r="AE14" s="9">
        <v>44.709000000000003</v>
      </c>
      <c r="AF14" s="9">
        <v>30.574999999999999</v>
      </c>
      <c r="AG14" s="9">
        <v>60.610999999999997</v>
      </c>
      <c r="AH14" s="9">
        <v>34.433999999999997</v>
      </c>
      <c r="AI14" s="9">
        <v>26.177</v>
      </c>
      <c r="AJ14" s="9">
        <v>77.688999999999993</v>
      </c>
      <c r="AK14" s="9">
        <v>31.56</v>
      </c>
      <c r="AL14" s="9">
        <v>46.13</v>
      </c>
      <c r="AM14" s="9">
        <v>349.56099999999998</v>
      </c>
      <c r="AN14" s="9">
        <v>176.249</v>
      </c>
      <c r="AO14" s="9">
        <v>173.31200000000001</v>
      </c>
      <c r="AP14" s="9">
        <v>158.73099999999999</v>
      </c>
      <c r="AQ14" s="9">
        <v>86.141999999999996</v>
      </c>
      <c r="AR14" s="9">
        <v>72.588999999999999</v>
      </c>
      <c r="AS14" s="9">
        <v>55.853000000000002</v>
      </c>
      <c r="AT14" s="9">
        <v>22.262</v>
      </c>
      <c r="AU14" s="9">
        <v>33.591000000000001</v>
      </c>
      <c r="AV14" s="9">
        <v>76.599999999999994</v>
      </c>
      <c r="AW14" s="9">
        <v>39.764000000000003</v>
      </c>
      <c r="AX14" s="9">
        <v>36.835999999999999</v>
      </c>
      <c r="AY14" s="9">
        <v>40.988999999999997</v>
      </c>
      <c r="AZ14" s="9">
        <v>20.655000000000001</v>
      </c>
      <c r="BA14" s="9">
        <v>20.335000000000001</v>
      </c>
      <c r="BB14" s="9">
        <v>17.387</v>
      </c>
      <c r="BC14" s="9">
        <v>7.4260000000000002</v>
      </c>
      <c r="BD14" s="9">
        <v>9.9610000000000003</v>
      </c>
      <c r="BE14" s="9">
        <v>180.36</v>
      </c>
      <c r="BF14" s="9">
        <v>104.08</v>
      </c>
      <c r="BG14" s="9">
        <v>76.28</v>
      </c>
      <c r="BH14" s="9">
        <v>90.180999999999997</v>
      </c>
      <c r="BI14" s="9">
        <v>51.662999999999997</v>
      </c>
      <c r="BJ14" s="9">
        <v>38.518000000000001</v>
      </c>
      <c r="BK14" s="9">
        <v>48.47</v>
      </c>
      <c r="BL14" s="9">
        <v>28.738</v>
      </c>
      <c r="BM14" s="9">
        <v>19.731999999999999</v>
      </c>
      <c r="BN14" s="9">
        <v>20.135000000000002</v>
      </c>
      <c r="BO14" s="9">
        <v>10.813000000000001</v>
      </c>
      <c r="BP14" s="9">
        <v>9.3230000000000004</v>
      </c>
      <c r="BQ14" s="9">
        <v>21.576000000000001</v>
      </c>
      <c r="BR14" s="9">
        <v>12.113</v>
      </c>
      <c r="BS14" s="9">
        <v>9.4629999999999992</v>
      </c>
      <c r="BT14" s="9">
        <v>90.179000000000002</v>
      </c>
      <c r="BU14" s="9">
        <v>52.417000000000002</v>
      </c>
      <c r="BV14" s="9">
        <v>37.762</v>
      </c>
      <c r="BW14" s="9">
        <v>43.063000000000002</v>
      </c>
      <c r="BX14" s="9">
        <v>28.251000000000001</v>
      </c>
      <c r="BY14" s="9">
        <v>14.811999999999999</v>
      </c>
      <c r="BZ14" s="9">
        <v>15.193</v>
      </c>
      <c r="CA14" s="9">
        <v>7.3209999999999997</v>
      </c>
      <c r="CB14" s="9">
        <v>7.8719999999999999</v>
      </c>
      <c r="CC14" s="9">
        <v>15.897</v>
      </c>
      <c r="CD14" s="9">
        <v>8.798</v>
      </c>
      <c r="CE14" s="9">
        <v>7.0979999999999999</v>
      </c>
      <c r="CF14" s="9">
        <v>11.737</v>
      </c>
      <c r="CG14" s="9">
        <v>5.7359999999999998</v>
      </c>
      <c r="CH14" s="9">
        <v>6.0019999999999998</v>
      </c>
      <c r="CI14" s="9">
        <v>4.2880000000000003</v>
      </c>
      <c r="CJ14" s="9">
        <v>2.31</v>
      </c>
      <c r="CK14" s="9">
        <v>1.978</v>
      </c>
      <c r="CL14" s="9">
        <v>71.503</v>
      </c>
      <c r="CM14" s="9">
        <v>38.488</v>
      </c>
      <c r="CN14" s="9">
        <v>33.015000000000001</v>
      </c>
      <c r="CO14" s="9">
        <v>26.58</v>
      </c>
      <c r="CP14" s="9">
        <v>13.416</v>
      </c>
      <c r="CQ14" s="9">
        <v>13.164</v>
      </c>
      <c r="CR14" s="9">
        <v>10.696</v>
      </c>
      <c r="CS14" s="9">
        <v>4.9210000000000003</v>
      </c>
      <c r="CT14" s="9">
        <v>5.7750000000000004</v>
      </c>
      <c r="CU14" s="9">
        <v>5.8890000000000002</v>
      </c>
      <c r="CV14" s="9">
        <v>3.2789999999999999</v>
      </c>
      <c r="CW14" s="9">
        <v>2.61</v>
      </c>
      <c r="CX14" s="9">
        <v>9.9960000000000004</v>
      </c>
      <c r="CY14" s="9">
        <v>5.2169999999999996</v>
      </c>
      <c r="CZ14" s="9">
        <v>4.7789999999999999</v>
      </c>
      <c r="DA14" s="9">
        <v>44.923000000000002</v>
      </c>
      <c r="DB14" s="9">
        <v>25.071999999999999</v>
      </c>
      <c r="DC14" s="9">
        <v>19.850999999999999</v>
      </c>
      <c r="DD14" s="9">
        <v>20.167000000000002</v>
      </c>
      <c r="DE14" s="9">
        <v>11.811</v>
      </c>
      <c r="DF14" s="9">
        <v>8.3559999999999999</v>
      </c>
      <c r="DG14" s="9">
        <v>6.3419999999999996</v>
      </c>
      <c r="DH14" s="9">
        <v>3.25</v>
      </c>
      <c r="DI14" s="9">
        <v>3.0920000000000001</v>
      </c>
      <c r="DJ14" s="9">
        <v>8.2669999999999995</v>
      </c>
      <c r="DK14" s="9">
        <v>4.468</v>
      </c>
      <c r="DL14" s="9">
        <v>3.7989999999999999</v>
      </c>
      <c r="DM14" s="9">
        <v>8.6690000000000005</v>
      </c>
      <c r="DN14" s="9">
        <v>4.5309999999999997</v>
      </c>
      <c r="DO14" s="9">
        <v>4.1369999999999996</v>
      </c>
      <c r="DP14" s="9">
        <v>1.4790000000000001</v>
      </c>
      <c r="DQ14" s="9">
        <v>1.012</v>
      </c>
      <c r="DR14" s="9">
        <v>0.46700000000000003</v>
      </c>
      <c r="DS14" s="9">
        <v>4.5979999999999999</v>
      </c>
      <c r="DT14" s="9">
        <v>2.1909999999999998</v>
      </c>
      <c r="DU14" s="9">
        <v>2.407</v>
      </c>
      <c r="DV14" s="9">
        <v>3.6779999999999999</v>
      </c>
      <c r="DW14" s="9">
        <v>2.1909999999999998</v>
      </c>
      <c r="DX14" s="9">
        <v>1.4870000000000001</v>
      </c>
      <c r="DY14" s="9">
        <v>0.496</v>
      </c>
      <c r="DZ14" s="9">
        <v>0</v>
      </c>
      <c r="EA14" s="9">
        <v>0.496</v>
      </c>
      <c r="EB14" s="9">
        <v>1.2230000000000001</v>
      </c>
      <c r="EC14" s="9">
        <v>0.65400000000000003</v>
      </c>
      <c r="ED14" s="9">
        <v>0.56899999999999995</v>
      </c>
      <c r="EE14" s="9">
        <v>1.9590000000000001</v>
      </c>
      <c r="EF14" s="9">
        <v>1.5369999999999999</v>
      </c>
      <c r="EG14" s="9">
        <v>0.42199999999999999</v>
      </c>
      <c r="EH14" s="9">
        <v>0.92</v>
      </c>
      <c r="EI14" s="9">
        <v>0</v>
      </c>
      <c r="EJ14" s="9">
        <v>0.92</v>
      </c>
      <c r="EK14" s="9">
        <v>0.92</v>
      </c>
      <c r="EL14" s="9">
        <v>0</v>
      </c>
      <c r="EM14" s="9">
        <v>0.92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73.611999999999995</v>
      </c>
      <c r="FA14" s="9">
        <v>43.585000000000001</v>
      </c>
      <c r="FB14" s="9">
        <v>30.027000000000001</v>
      </c>
      <c r="FC14" s="9">
        <v>51.009</v>
      </c>
      <c r="FD14" s="9">
        <v>29.477</v>
      </c>
      <c r="FE14" s="9">
        <v>21.532</v>
      </c>
      <c r="FF14" s="9">
        <v>32.448999999999998</v>
      </c>
      <c r="FG14" s="9">
        <v>20.309000000000001</v>
      </c>
      <c r="FH14" s="9">
        <v>12.14</v>
      </c>
      <c r="FI14" s="9">
        <v>10.220000000000001</v>
      </c>
      <c r="FJ14" s="9">
        <v>4.6130000000000004</v>
      </c>
      <c r="FK14" s="9">
        <v>5.6070000000000002</v>
      </c>
      <c r="FL14" s="9">
        <v>8.3390000000000004</v>
      </c>
      <c r="FM14" s="9">
        <v>4.5540000000000003</v>
      </c>
      <c r="FN14" s="9">
        <v>3.7850000000000001</v>
      </c>
      <c r="FO14" s="9">
        <v>22.603000000000002</v>
      </c>
      <c r="FP14" s="9">
        <v>14.109</v>
      </c>
      <c r="FQ14" s="9">
        <v>8.4949999999999992</v>
      </c>
      <c r="FR14" s="9">
        <v>14.023999999999999</v>
      </c>
      <c r="FS14" s="9">
        <v>10.170999999999999</v>
      </c>
      <c r="FT14" s="9">
        <v>3.8530000000000002</v>
      </c>
      <c r="FU14" s="9">
        <v>4.8470000000000004</v>
      </c>
      <c r="FV14" s="9">
        <v>2.1339999999999999</v>
      </c>
      <c r="FW14" s="9">
        <v>2.7130000000000001</v>
      </c>
      <c r="FX14" s="9">
        <v>2.36</v>
      </c>
      <c r="FY14" s="9">
        <v>1.141</v>
      </c>
      <c r="FZ14" s="9">
        <v>1.2190000000000001</v>
      </c>
      <c r="GA14" s="9">
        <v>1.3720000000000001</v>
      </c>
      <c r="GB14" s="9">
        <v>0.66300000000000003</v>
      </c>
      <c r="GC14" s="9">
        <v>0.71</v>
      </c>
      <c r="GD14" s="9">
        <v>0</v>
      </c>
      <c r="GE14" s="9">
        <v>0</v>
      </c>
      <c r="GF14" s="9">
        <v>0</v>
      </c>
      <c r="GG14" s="9">
        <v>30.646000000000001</v>
      </c>
      <c r="GH14" s="9">
        <v>19.815000000000001</v>
      </c>
      <c r="GI14" s="9">
        <v>10.831</v>
      </c>
      <c r="GJ14" s="9">
        <v>8.9139999999999997</v>
      </c>
      <c r="GK14" s="9">
        <v>6.5789999999999997</v>
      </c>
      <c r="GL14" s="9">
        <v>2.335</v>
      </c>
      <c r="GM14" s="9">
        <v>4.8289999999999997</v>
      </c>
      <c r="GN14" s="9">
        <v>3.508</v>
      </c>
      <c r="GO14" s="9">
        <v>1.321</v>
      </c>
      <c r="GP14" s="9">
        <v>2.8029999999999999</v>
      </c>
      <c r="GQ14" s="9">
        <v>2.2669999999999999</v>
      </c>
      <c r="GR14" s="9">
        <v>0.53600000000000003</v>
      </c>
      <c r="GS14" s="9">
        <v>1.282</v>
      </c>
      <c r="GT14" s="9">
        <v>0.80400000000000005</v>
      </c>
      <c r="GU14" s="9">
        <v>0.47799999999999998</v>
      </c>
      <c r="GV14" s="9">
        <v>21.731999999999999</v>
      </c>
      <c r="GW14" s="9">
        <v>13.236000000000001</v>
      </c>
      <c r="GX14" s="9">
        <v>8.4960000000000004</v>
      </c>
      <c r="GY14" s="9">
        <v>7.9530000000000003</v>
      </c>
      <c r="GZ14" s="9">
        <v>6.27</v>
      </c>
      <c r="HA14" s="9">
        <v>1.6839999999999999</v>
      </c>
      <c r="HB14" s="9">
        <v>4.0039999999999996</v>
      </c>
      <c r="HC14" s="9">
        <v>1.9370000000000001</v>
      </c>
      <c r="HD14" s="9">
        <v>2.0670000000000002</v>
      </c>
      <c r="HE14" s="9">
        <v>5.27</v>
      </c>
      <c r="HF14" s="9">
        <v>3.1890000000000001</v>
      </c>
      <c r="HG14" s="9">
        <v>2.081</v>
      </c>
      <c r="HH14" s="9">
        <v>1.696</v>
      </c>
      <c r="HI14" s="9">
        <v>0.54200000000000004</v>
      </c>
      <c r="HJ14" s="9">
        <v>1.155</v>
      </c>
      <c r="HK14" s="9">
        <v>2.8090000000000002</v>
      </c>
      <c r="HL14" s="9">
        <v>1.2989999999999999</v>
      </c>
      <c r="HM14" s="9">
        <v>1.51</v>
      </c>
      <c r="HN14" s="9">
        <v>330.35399999999998</v>
      </c>
      <c r="HO14" s="9">
        <v>154.36000000000001</v>
      </c>
      <c r="HP14" s="9">
        <v>175.994</v>
      </c>
      <c r="HQ14" s="9">
        <v>102.643</v>
      </c>
      <c r="HR14" s="9">
        <v>47.795000000000002</v>
      </c>
      <c r="HS14" s="9">
        <v>54.847999999999999</v>
      </c>
      <c r="HT14" s="9">
        <v>23.335999999999999</v>
      </c>
      <c r="HU14" s="9">
        <v>13.731</v>
      </c>
      <c r="HV14" s="9">
        <v>9.6050000000000004</v>
      </c>
      <c r="HW14" s="9">
        <v>32.25</v>
      </c>
      <c r="HX14" s="9">
        <v>19.231000000000002</v>
      </c>
      <c r="HY14" s="9">
        <v>13.019</v>
      </c>
      <c r="HZ14" s="9">
        <v>47.057000000000002</v>
      </c>
      <c r="IA14" s="9">
        <v>14.833</v>
      </c>
      <c r="IB14" s="9">
        <v>32.223999999999997</v>
      </c>
      <c r="IC14" s="9">
        <v>227.71100000000001</v>
      </c>
      <c r="ID14" s="9">
        <v>106.565</v>
      </c>
      <c r="IE14" s="9">
        <v>121.146</v>
      </c>
      <c r="IF14" s="9">
        <v>104.611</v>
      </c>
      <c r="IG14" s="9">
        <v>51.16</v>
      </c>
      <c r="IH14" s="9">
        <v>53.451000000000001</v>
      </c>
      <c r="II14" s="9">
        <v>36.743000000000002</v>
      </c>
      <c r="IJ14" s="9">
        <v>13.37</v>
      </c>
      <c r="IK14" s="9">
        <v>23.373000000000001</v>
      </c>
      <c r="IL14" s="9">
        <v>51.686999999999998</v>
      </c>
      <c r="IM14" s="9">
        <v>26.681999999999999</v>
      </c>
      <c r="IN14" s="9">
        <v>25.004999999999999</v>
      </c>
      <c r="IO14" s="9">
        <v>23.204999999999998</v>
      </c>
      <c r="IP14" s="9">
        <v>10.811999999999999</v>
      </c>
      <c r="IQ14" s="9">
        <v>12.394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7.508</v>
      </c>
      <c r="G15" s="9">
        <v>2.7639999999999998</v>
      </c>
      <c r="H15" s="9">
        <v>4.7450000000000001</v>
      </c>
      <c r="I15" s="9">
        <v>1.333</v>
      </c>
      <c r="J15" s="9">
        <v>0.40100000000000002</v>
      </c>
      <c r="K15" s="9">
        <v>0.93200000000000005</v>
      </c>
      <c r="L15" s="9">
        <v>0.58699999999999997</v>
      </c>
      <c r="M15" s="9">
        <v>0.14000000000000001</v>
      </c>
      <c r="N15" s="9">
        <v>0.44700000000000001</v>
      </c>
      <c r="O15" s="9">
        <v>2.089</v>
      </c>
      <c r="P15" s="9">
        <v>0.35099999999999998</v>
      </c>
      <c r="Q15" s="9">
        <v>1.738</v>
      </c>
      <c r="R15" s="9">
        <v>0.77</v>
      </c>
      <c r="S15" s="9">
        <v>0.33300000000000002</v>
      </c>
      <c r="T15" s="9">
        <v>0.437</v>
      </c>
      <c r="U15" s="9">
        <v>2.73</v>
      </c>
      <c r="V15" s="9">
        <v>1.5389999999999999</v>
      </c>
      <c r="W15" s="9">
        <v>1.1910000000000001</v>
      </c>
      <c r="X15" s="9">
        <v>605.64800000000002</v>
      </c>
      <c r="Y15" s="9">
        <v>299.19</v>
      </c>
      <c r="Z15" s="9">
        <v>306.45699999999999</v>
      </c>
      <c r="AA15" s="9">
        <v>208.108</v>
      </c>
      <c r="AB15" s="9">
        <v>107.749</v>
      </c>
      <c r="AC15" s="9">
        <v>100.35899999999999</v>
      </c>
      <c r="AD15" s="9">
        <v>69.063000000000002</v>
      </c>
      <c r="AE15" s="9">
        <v>38.615000000000002</v>
      </c>
      <c r="AF15" s="9">
        <v>30.448</v>
      </c>
      <c r="AG15" s="9">
        <v>48.316000000000003</v>
      </c>
      <c r="AH15" s="9">
        <v>25.495000000000001</v>
      </c>
      <c r="AI15" s="9">
        <v>22.821000000000002</v>
      </c>
      <c r="AJ15" s="9">
        <v>90.728999999999999</v>
      </c>
      <c r="AK15" s="9">
        <v>43.639000000000003</v>
      </c>
      <c r="AL15" s="9">
        <v>47.088999999999999</v>
      </c>
      <c r="AM15" s="9">
        <v>397.54</v>
      </c>
      <c r="AN15" s="9">
        <v>191.44200000000001</v>
      </c>
      <c r="AO15" s="9">
        <v>206.09800000000001</v>
      </c>
      <c r="AP15" s="9">
        <v>199.547</v>
      </c>
      <c r="AQ15" s="9">
        <v>100.749</v>
      </c>
      <c r="AR15" s="9">
        <v>98.798000000000002</v>
      </c>
      <c r="AS15" s="9">
        <v>74.722999999999999</v>
      </c>
      <c r="AT15" s="9">
        <v>30.827999999999999</v>
      </c>
      <c r="AU15" s="9">
        <v>43.895000000000003</v>
      </c>
      <c r="AV15" s="9">
        <v>63.332000000000001</v>
      </c>
      <c r="AW15" s="9">
        <v>28.835000000000001</v>
      </c>
      <c r="AX15" s="9">
        <v>34.496000000000002</v>
      </c>
      <c r="AY15" s="9">
        <v>30.847000000000001</v>
      </c>
      <c r="AZ15" s="9">
        <v>15.52</v>
      </c>
      <c r="BA15" s="9">
        <v>15.326000000000001</v>
      </c>
      <c r="BB15" s="9">
        <v>29.091000000000001</v>
      </c>
      <c r="BC15" s="9">
        <v>15.509</v>
      </c>
      <c r="BD15" s="9">
        <v>13.582000000000001</v>
      </c>
      <c r="BE15" s="9">
        <v>171.34700000000001</v>
      </c>
      <c r="BF15" s="9">
        <v>102.756</v>
      </c>
      <c r="BG15" s="9">
        <v>68.590999999999994</v>
      </c>
      <c r="BH15" s="9">
        <v>83.762</v>
      </c>
      <c r="BI15" s="9">
        <v>48.359000000000002</v>
      </c>
      <c r="BJ15" s="9">
        <v>35.402999999999999</v>
      </c>
      <c r="BK15" s="9">
        <v>29.138999999999999</v>
      </c>
      <c r="BL15" s="9">
        <v>17.5</v>
      </c>
      <c r="BM15" s="9">
        <v>11.638999999999999</v>
      </c>
      <c r="BN15" s="9">
        <v>22.291</v>
      </c>
      <c r="BO15" s="9">
        <v>14.393000000000001</v>
      </c>
      <c r="BP15" s="9">
        <v>7.8979999999999997</v>
      </c>
      <c r="BQ15" s="9">
        <v>32.332999999999998</v>
      </c>
      <c r="BR15" s="9">
        <v>16.466000000000001</v>
      </c>
      <c r="BS15" s="9">
        <v>15.866</v>
      </c>
      <c r="BT15" s="9">
        <v>87.584999999999994</v>
      </c>
      <c r="BU15" s="9">
        <v>54.398000000000003</v>
      </c>
      <c r="BV15" s="9">
        <v>33.186999999999998</v>
      </c>
      <c r="BW15" s="9">
        <v>43.113999999999997</v>
      </c>
      <c r="BX15" s="9">
        <v>25.596</v>
      </c>
      <c r="BY15" s="9">
        <v>17.518999999999998</v>
      </c>
      <c r="BZ15" s="9">
        <v>14.775</v>
      </c>
      <c r="CA15" s="9">
        <v>8.6180000000000003</v>
      </c>
      <c r="CB15" s="9">
        <v>6.157</v>
      </c>
      <c r="CC15" s="9">
        <v>10.962</v>
      </c>
      <c r="CD15" s="9">
        <v>7.6360000000000001</v>
      </c>
      <c r="CE15" s="9">
        <v>3.3260000000000001</v>
      </c>
      <c r="CF15" s="9">
        <v>10.225</v>
      </c>
      <c r="CG15" s="9">
        <v>6.766</v>
      </c>
      <c r="CH15" s="9">
        <v>3.4590000000000001</v>
      </c>
      <c r="CI15" s="9">
        <v>8.5090000000000003</v>
      </c>
      <c r="CJ15" s="9">
        <v>5.7830000000000004</v>
      </c>
      <c r="CK15" s="9">
        <v>2.726</v>
      </c>
      <c r="CL15" s="9">
        <v>81.028000000000006</v>
      </c>
      <c r="CM15" s="9">
        <v>53.433</v>
      </c>
      <c r="CN15" s="9">
        <v>27.596</v>
      </c>
      <c r="CO15" s="9">
        <v>30.847999999999999</v>
      </c>
      <c r="CP15" s="9">
        <v>20.346</v>
      </c>
      <c r="CQ15" s="9">
        <v>10.502000000000001</v>
      </c>
      <c r="CR15" s="9">
        <v>9.67</v>
      </c>
      <c r="CS15" s="9">
        <v>7.431</v>
      </c>
      <c r="CT15" s="9">
        <v>2.2400000000000002</v>
      </c>
      <c r="CU15" s="9">
        <v>7.8380000000000001</v>
      </c>
      <c r="CV15" s="9">
        <v>6.0389999999999997</v>
      </c>
      <c r="CW15" s="9">
        <v>1.7989999999999999</v>
      </c>
      <c r="CX15" s="9">
        <v>13.34</v>
      </c>
      <c r="CY15" s="9">
        <v>6.8760000000000003</v>
      </c>
      <c r="CZ15" s="9">
        <v>6.4640000000000004</v>
      </c>
      <c r="DA15" s="9">
        <v>50.18</v>
      </c>
      <c r="DB15" s="9">
        <v>33.087000000000003</v>
      </c>
      <c r="DC15" s="9">
        <v>17.094000000000001</v>
      </c>
      <c r="DD15" s="9">
        <v>22.489000000000001</v>
      </c>
      <c r="DE15" s="9">
        <v>14.148999999999999</v>
      </c>
      <c r="DF15" s="9">
        <v>8.34</v>
      </c>
      <c r="DG15" s="9">
        <v>9.4260000000000002</v>
      </c>
      <c r="DH15" s="9">
        <v>5.7939999999999996</v>
      </c>
      <c r="DI15" s="9">
        <v>3.633</v>
      </c>
      <c r="DJ15" s="9">
        <v>6.718</v>
      </c>
      <c r="DK15" s="9">
        <v>5.0220000000000002</v>
      </c>
      <c r="DL15" s="9">
        <v>1.696</v>
      </c>
      <c r="DM15" s="9">
        <v>5.8959999999999999</v>
      </c>
      <c r="DN15" s="9">
        <v>3.5270000000000001</v>
      </c>
      <c r="DO15" s="9">
        <v>2.3690000000000002</v>
      </c>
      <c r="DP15" s="9">
        <v>5.6509999999999998</v>
      </c>
      <c r="DQ15" s="9">
        <v>4.5949999999999998</v>
      </c>
      <c r="DR15" s="9">
        <v>1.056</v>
      </c>
      <c r="DS15" s="9">
        <v>6.1950000000000003</v>
      </c>
      <c r="DT15" s="9">
        <v>3.7120000000000002</v>
      </c>
      <c r="DU15" s="9">
        <v>2.4830000000000001</v>
      </c>
      <c r="DV15" s="9">
        <v>5.0540000000000003</v>
      </c>
      <c r="DW15" s="9">
        <v>3.1059999999999999</v>
      </c>
      <c r="DX15" s="9">
        <v>1.948</v>
      </c>
      <c r="DY15" s="9">
        <v>0.84899999999999998</v>
      </c>
      <c r="DZ15" s="9">
        <v>0</v>
      </c>
      <c r="EA15" s="9">
        <v>0.84899999999999998</v>
      </c>
      <c r="EB15" s="9">
        <v>2.988</v>
      </c>
      <c r="EC15" s="9">
        <v>1.889</v>
      </c>
      <c r="ED15" s="9">
        <v>1.099</v>
      </c>
      <c r="EE15" s="9">
        <v>1.2170000000000001</v>
      </c>
      <c r="EF15" s="9">
        <v>1.2170000000000001</v>
      </c>
      <c r="EG15" s="9">
        <v>0</v>
      </c>
      <c r="EH15" s="9">
        <v>1.141</v>
      </c>
      <c r="EI15" s="9">
        <v>0.60699999999999998</v>
      </c>
      <c r="EJ15" s="9">
        <v>0.53400000000000003</v>
      </c>
      <c r="EK15" s="9">
        <v>0.60699999999999998</v>
      </c>
      <c r="EL15" s="9">
        <v>0.60699999999999998</v>
      </c>
      <c r="EM15" s="9">
        <v>0</v>
      </c>
      <c r="EN15" s="9">
        <v>0</v>
      </c>
      <c r="EO15" s="9">
        <v>0</v>
      </c>
      <c r="EP15" s="9">
        <v>0</v>
      </c>
      <c r="EQ15" s="9">
        <v>0.53400000000000003</v>
      </c>
      <c r="ER15" s="9">
        <v>0</v>
      </c>
      <c r="ES15" s="9">
        <v>0.53400000000000003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55.314</v>
      </c>
      <c r="FA15" s="9">
        <v>27.812999999999999</v>
      </c>
      <c r="FB15" s="9">
        <v>27.501000000000001</v>
      </c>
      <c r="FC15" s="9">
        <v>37.643000000000001</v>
      </c>
      <c r="FD15" s="9">
        <v>17.652999999999999</v>
      </c>
      <c r="FE15" s="9">
        <v>19.989999999999998</v>
      </c>
      <c r="FF15" s="9">
        <v>16.690999999999999</v>
      </c>
      <c r="FG15" s="9">
        <v>8.141</v>
      </c>
      <c r="FH15" s="9">
        <v>8.5510000000000002</v>
      </c>
      <c r="FI15" s="9">
        <v>7.71</v>
      </c>
      <c r="FJ15" s="9">
        <v>3.56</v>
      </c>
      <c r="FK15" s="9">
        <v>4.1500000000000004</v>
      </c>
      <c r="FL15" s="9">
        <v>13.242000000000001</v>
      </c>
      <c r="FM15" s="9">
        <v>5.952</v>
      </c>
      <c r="FN15" s="9">
        <v>7.2889999999999997</v>
      </c>
      <c r="FO15" s="9">
        <v>17.670999999999999</v>
      </c>
      <c r="FP15" s="9">
        <v>10.161</v>
      </c>
      <c r="FQ15" s="9">
        <v>7.5110000000000001</v>
      </c>
      <c r="FR15" s="9">
        <v>11.677</v>
      </c>
      <c r="FS15" s="9">
        <v>6.3419999999999996</v>
      </c>
      <c r="FT15" s="9">
        <v>5.335</v>
      </c>
      <c r="FU15" s="9">
        <v>2.6589999999999998</v>
      </c>
      <c r="FV15" s="9">
        <v>1.6160000000000001</v>
      </c>
      <c r="FW15" s="9">
        <v>1.0429999999999999</v>
      </c>
      <c r="FX15" s="9">
        <v>0.51800000000000002</v>
      </c>
      <c r="FY15" s="9">
        <v>0.51800000000000002</v>
      </c>
      <c r="FZ15" s="9">
        <v>0</v>
      </c>
      <c r="GA15" s="9">
        <v>1.6379999999999999</v>
      </c>
      <c r="GB15" s="9">
        <v>1.153</v>
      </c>
      <c r="GC15" s="9">
        <v>0.48499999999999999</v>
      </c>
      <c r="GD15" s="9">
        <v>1.179</v>
      </c>
      <c r="GE15" s="9">
        <v>0.53200000000000003</v>
      </c>
      <c r="GF15" s="9">
        <v>0.64700000000000002</v>
      </c>
      <c r="GG15" s="9">
        <v>28.81</v>
      </c>
      <c r="GH15" s="9">
        <v>17.797999999999998</v>
      </c>
      <c r="GI15" s="9">
        <v>11.012</v>
      </c>
      <c r="GJ15" s="9">
        <v>10.218</v>
      </c>
      <c r="GK15" s="9">
        <v>7.2549999999999999</v>
      </c>
      <c r="GL15" s="9">
        <v>2.9630000000000001</v>
      </c>
      <c r="GM15" s="9">
        <v>1.9279999999999999</v>
      </c>
      <c r="GN15" s="9">
        <v>1.9279999999999999</v>
      </c>
      <c r="GO15" s="9">
        <v>0</v>
      </c>
      <c r="GP15" s="9">
        <v>3.7549999999999999</v>
      </c>
      <c r="GQ15" s="9">
        <v>2.9049999999999998</v>
      </c>
      <c r="GR15" s="9">
        <v>0.85</v>
      </c>
      <c r="GS15" s="9">
        <v>4.5339999999999998</v>
      </c>
      <c r="GT15" s="9">
        <v>2.4209999999999998</v>
      </c>
      <c r="GU15" s="9">
        <v>2.113</v>
      </c>
      <c r="GV15" s="9">
        <v>18.591999999999999</v>
      </c>
      <c r="GW15" s="9">
        <v>10.544</v>
      </c>
      <c r="GX15" s="9">
        <v>8.0489999999999995</v>
      </c>
      <c r="GY15" s="9">
        <v>8.3409999999999993</v>
      </c>
      <c r="GZ15" s="9">
        <v>4.4980000000000002</v>
      </c>
      <c r="HA15" s="9">
        <v>3.843</v>
      </c>
      <c r="HB15" s="9">
        <v>2.69</v>
      </c>
      <c r="HC15" s="9">
        <v>1.2090000000000001</v>
      </c>
      <c r="HD15" s="9">
        <v>1.4810000000000001</v>
      </c>
      <c r="HE15" s="9">
        <v>3.1909999999999998</v>
      </c>
      <c r="HF15" s="9">
        <v>2.0950000000000002</v>
      </c>
      <c r="HG15" s="9">
        <v>1.0960000000000001</v>
      </c>
      <c r="HH15" s="9">
        <v>2.6909999999999998</v>
      </c>
      <c r="HI15" s="9">
        <v>2.0859999999999999</v>
      </c>
      <c r="HJ15" s="9">
        <v>0.60499999999999998</v>
      </c>
      <c r="HK15" s="9">
        <v>1.679</v>
      </c>
      <c r="HL15" s="9">
        <v>0.65500000000000003</v>
      </c>
      <c r="HM15" s="9">
        <v>1.0229999999999999</v>
      </c>
      <c r="HN15" s="9">
        <v>371.70600000000002</v>
      </c>
      <c r="HO15" s="9">
        <v>168.02500000000001</v>
      </c>
      <c r="HP15" s="9">
        <v>203.68100000000001</v>
      </c>
      <c r="HQ15" s="9">
        <v>109.248</v>
      </c>
      <c r="HR15" s="9">
        <v>53.497</v>
      </c>
      <c r="HS15" s="9">
        <v>55.750999999999998</v>
      </c>
      <c r="HT15" s="9">
        <v>36.481000000000002</v>
      </c>
      <c r="HU15" s="9">
        <v>19.954999999999998</v>
      </c>
      <c r="HV15" s="9">
        <v>16.526</v>
      </c>
      <c r="HW15" s="9">
        <v>22.981000000000002</v>
      </c>
      <c r="HX15" s="9">
        <v>10.454000000000001</v>
      </c>
      <c r="HY15" s="9">
        <v>12.526999999999999</v>
      </c>
      <c r="HZ15" s="9">
        <v>49.786000000000001</v>
      </c>
      <c r="IA15" s="9">
        <v>23.088000000000001</v>
      </c>
      <c r="IB15" s="9">
        <v>26.699000000000002</v>
      </c>
      <c r="IC15" s="9">
        <v>262.45800000000003</v>
      </c>
      <c r="ID15" s="9">
        <v>114.52800000000001</v>
      </c>
      <c r="IE15" s="9">
        <v>147.929</v>
      </c>
      <c r="IF15" s="9">
        <v>132.47999999999999</v>
      </c>
      <c r="IG15" s="9">
        <v>63.113999999999997</v>
      </c>
      <c r="IH15" s="9">
        <v>69.364999999999995</v>
      </c>
      <c r="II15" s="9">
        <v>53.241</v>
      </c>
      <c r="IJ15" s="9">
        <v>19.061</v>
      </c>
      <c r="IK15" s="9">
        <v>34.18</v>
      </c>
      <c r="IL15" s="9">
        <v>40.296999999999997</v>
      </c>
      <c r="IM15" s="9">
        <v>16.350999999999999</v>
      </c>
      <c r="IN15" s="9">
        <v>23.946000000000002</v>
      </c>
      <c r="IO15" s="9">
        <v>17.100000000000001</v>
      </c>
      <c r="IP15" s="9">
        <v>6.8410000000000002</v>
      </c>
      <c r="IQ15" s="9">
        <v>10.257999999999999</v>
      </c>
    </row>
    <row r="16" spans="1:251">
      <c r="A16" s="10">
        <v>43862</v>
      </c>
      <c r="B16" s="9">
        <v>0</v>
      </c>
      <c r="C16" s="9">
        <v>0.21</v>
      </c>
      <c r="D16" s="9">
        <v>0.21</v>
      </c>
      <c r="E16" s="9">
        <v>0</v>
      </c>
      <c r="F16" s="9">
        <v>10.093</v>
      </c>
      <c r="G16" s="9">
        <v>3.5459999999999998</v>
      </c>
      <c r="H16" s="9">
        <v>6.548</v>
      </c>
      <c r="I16" s="9">
        <v>1.0669999999999999</v>
      </c>
      <c r="J16" s="9">
        <v>0.59199999999999997</v>
      </c>
      <c r="K16" s="9">
        <v>0.47599999999999998</v>
      </c>
      <c r="L16" s="9">
        <v>1.43</v>
      </c>
      <c r="M16" s="9">
        <v>1.073</v>
      </c>
      <c r="N16" s="9">
        <v>0.35699999999999998</v>
      </c>
      <c r="O16" s="9">
        <v>2.6030000000000002</v>
      </c>
      <c r="P16" s="9">
        <v>1.0069999999999999</v>
      </c>
      <c r="Q16" s="9">
        <v>1.5960000000000001</v>
      </c>
      <c r="R16" s="9">
        <v>4.4619999999999997</v>
      </c>
      <c r="S16" s="9">
        <v>0.875</v>
      </c>
      <c r="T16" s="9">
        <v>3.5870000000000002</v>
      </c>
      <c r="U16" s="9">
        <v>0.53100000000000003</v>
      </c>
      <c r="V16" s="9">
        <v>0</v>
      </c>
      <c r="W16" s="9">
        <v>0.53100000000000003</v>
      </c>
      <c r="X16" s="9">
        <v>595.07000000000005</v>
      </c>
      <c r="Y16" s="9">
        <v>299.73500000000001</v>
      </c>
      <c r="Z16" s="9">
        <v>295.334</v>
      </c>
      <c r="AA16" s="9">
        <v>225.946</v>
      </c>
      <c r="AB16" s="9">
        <v>113.801</v>
      </c>
      <c r="AC16" s="9">
        <v>112.145</v>
      </c>
      <c r="AD16" s="9">
        <v>73.534999999999997</v>
      </c>
      <c r="AE16" s="9">
        <v>39.628</v>
      </c>
      <c r="AF16" s="9">
        <v>33.906999999999996</v>
      </c>
      <c r="AG16" s="9">
        <v>56.021000000000001</v>
      </c>
      <c r="AH16" s="9">
        <v>23.64</v>
      </c>
      <c r="AI16" s="9">
        <v>32.381</v>
      </c>
      <c r="AJ16" s="9">
        <v>96.39</v>
      </c>
      <c r="AK16" s="9">
        <v>50.533000000000001</v>
      </c>
      <c r="AL16" s="9">
        <v>45.856999999999999</v>
      </c>
      <c r="AM16" s="9">
        <v>369.12400000000002</v>
      </c>
      <c r="AN16" s="9">
        <v>185.934</v>
      </c>
      <c r="AO16" s="9">
        <v>183.19</v>
      </c>
      <c r="AP16" s="9">
        <v>165.98500000000001</v>
      </c>
      <c r="AQ16" s="9">
        <v>83.257999999999996</v>
      </c>
      <c r="AR16" s="9">
        <v>82.727999999999994</v>
      </c>
      <c r="AS16" s="9">
        <v>71.923000000000002</v>
      </c>
      <c r="AT16" s="9">
        <v>30.143000000000001</v>
      </c>
      <c r="AU16" s="9">
        <v>41.78</v>
      </c>
      <c r="AV16" s="9">
        <v>59.212000000000003</v>
      </c>
      <c r="AW16" s="9">
        <v>32.600999999999999</v>
      </c>
      <c r="AX16" s="9">
        <v>26.611000000000001</v>
      </c>
      <c r="AY16" s="9">
        <v>50.69</v>
      </c>
      <c r="AZ16" s="9">
        <v>27.073</v>
      </c>
      <c r="BA16" s="9">
        <v>23.617000000000001</v>
      </c>
      <c r="BB16" s="9">
        <v>21.314</v>
      </c>
      <c r="BC16" s="9">
        <v>12.86</v>
      </c>
      <c r="BD16" s="9">
        <v>8.4540000000000006</v>
      </c>
      <c r="BE16" s="9">
        <v>200.68700000000001</v>
      </c>
      <c r="BF16" s="9">
        <v>109.26300000000001</v>
      </c>
      <c r="BG16" s="9">
        <v>91.424000000000007</v>
      </c>
      <c r="BH16" s="9">
        <v>91.295000000000002</v>
      </c>
      <c r="BI16" s="9">
        <v>46.308</v>
      </c>
      <c r="BJ16" s="9">
        <v>44.987000000000002</v>
      </c>
      <c r="BK16" s="9">
        <v>37.243000000000002</v>
      </c>
      <c r="BL16" s="9">
        <v>19.649999999999999</v>
      </c>
      <c r="BM16" s="9">
        <v>17.591999999999999</v>
      </c>
      <c r="BN16" s="9">
        <v>23.033999999999999</v>
      </c>
      <c r="BO16" s="9">
        <v>10.845000000000001</v>
      </c>
      <c r="BP16" s="9">
        <v>12.189</v>
      </c>
      <c r="BQ16" s="9">
        <v>31.018999999999998</v>
      </c>
      <c r="BR16" s="9">
        <v>15.813000000000001</v>
      </c>
      <c r="BS16" s="9">
        <v>15.206</v>
      </c>
      <c r="BT16" s="9">
        <v>109.392</v>
      </c>
      <c r="BU16" s="9">
        <v>62.954999999999998</v>
      </c>
      <c r="BV16" s="9">
        <v>46.436999999999998</v>
      </c>
      <c r="BW16" s="9">
        <v>46.713000000000001</v>
      </c>
      <c r="BX16" s="9">
        <v>27.995000000000001</v>
      </c>
      <c r="BY16" s="9">
        <v>18.718</v>
      </c>
      <c r="BZ16" s="9">
        <v>14.702</v>
      </c>
      <c r="CA16" s="9">
        <v>6.4809999999999999</v>
      </c>
      <c r="CB16" s="9">
        <v>8.2210000000000001</v>
      </c>
      <c r="CC16" s="9">
        <v>19.594000000000001</v>
      </c>
      <c r="CD16" s="9">
        <v>11.988</v>
      </c>
      <c r="CE16" s="9">
        <v>7.6050000000000004</v>
      </c>
      <c r="CF16" s="9">
        <v>19.809999999999999</v>
      </c>
      <c r="CG16" s="9">
        <v>11.795999999999999</v>
      </c>
      <c r="CH16" s="9">
        <v>8.0139999999999993</v>
      </c>
      <c r="CI16" s="9">
        <v>8.5730000000000004</v>
      </c>
      <c r="CJ16" s="9">
        <v>4.6950000000000003</v>
      </c>
      <c r="CK16" s="9">
        <v>3.8780000000000001</v>
      </c>
      <c r="CL16" s="9">
        <v>81.756</v>
      </c>
      <c r="CM16" s="9">
        <v>51.536000000000001</v>
      </c>
      <c r="CN16" s="9">
        <v>30.22</v>
      </c>
      <c r="CO16" s="9">
        <v>24.006</v>
      </c>
      <c r="CP16" s="9">
        <v>15.85</v>
      </c>
      <c r="CQ16" s="9">
        <v>8.1560000000000006</v>
      </c>
      <c r="CR16" s="9">
        <v>6.6070000000000002</v>
      </c>
      <c r="CS16" s="9">
        <v>4.2789999999999999</v>
      </c>
      <c r="CT16" s="9">
        <v>2.3279999999999998</v>
      </c>
      <c r="CU16" s="9">
        <v>4.7560000000000002</v>
      </c>
      <c r="CV16" s="9">
        <v>4.2649999999999997</v>
      </c>
      <c r="CW16" s="9">
        <v>0.49199999999999999</v>
      </c>
      <c r="CX16" s="9">
        <v>12.643000000000001</v>
      </c>
      <c r="CY16" s="9">
        <v>7.3070000000000004</v>
      </c>
      <c r="CZ16" s="9">
        <v>5.3360000000000003</v>
      </c>
      <c r="DA16" s="9">
        <v>57.75</v>
      </c>
      <c r="DB16" s="9">
        <v>35.686</v>
      </c>
      <c r="DC16" s="9">
        <v>22.064</v>
      </c>
      <c r="DD16" s="9">
        <v>19.983000000000001</v>
      </c>
      <c r="DE16" s="9">
        <v>13.273</v>
      </c>
      <c r="DF16" s="9">
        <v>6.71</v>
      </c>
      <c r="DG16" s="9">
        <v>8.1319999999999997</v>
      </c>
      <c r="DH16" s="9">
        <v>4.1740000000000004</v>
      </c>
      <c r="DI16" s="9">
        <v>3.9580000000000002</v>
      </c>
      <c r="DJ16" s="9">
        <v>13.346</v>
      </c>
      <c r="DK16" s="9">
        <v>8.7469999999999999</v>
      </c>
      <c r="DL16" s="9">
        <v>4.5999999999999996</v>
      </c>
      <c r="DM16" s="9">
        <v>11.57</v>
      </c>
      <c r="DN16" s="9">
        <v>7.6440000000000001</v>
      </c>
      <c r="DO16" s="9">
        <v>3.9260000000000002</v>
      </c>
      <c r="DP16" s="9">
        <v>4.718</v>
      </c>
      <c r="DQ16" s="9">
        <v>1.847</v>
      </c>
      <c r="DR16" s="9">
        <v>2.87</v>
      </c>
      <c r="DS16" s="9">
        <v>8.7439999999999998</v>
      </c>
      <c r="DT16" s="9">
        <v>4.9660000000000002</v>
      </c>
      <c r="DU16" s="9">
        <v>3.778</v>
      </c>
      <c r="DV16" s="9">
        <v>3.5760000000000001</v>
      </c>
      <c r="DW16" s="9">
        <v>2.2650000000000001</v>
      </c>
      <c r="DX16" s="9">
        <v>1.31</v>
      </c>
      <c r="DY16" s="9">
        <v>1.353</v>
      </c>
      <c r="DZ16" s="9">
        <v>0.753</v>
      </c>
      <c r="EA16" s="9">
        <v>0.60099999999999998</v>
      </c>
      <c r="EB16" s="9">
        <v>0.71</v>
      </c>
      <c r="EC16" s="9">
        <v>0</v>
      </c>
      <c r="ED16" s="9">
        <v>0.71</v>
      </c>
      <c r="EE16" s="9">
        <v>1.5129999999999999</v>
      </c>
      <c r="EF16" s="9">
        <v>1.5129999999999999</v>
      </c>
      <c r="EG16" s="9">
        <v>0</v>
      </c>
      <c r="EH16" s="9">
        <v>5.1680000000000001</v>
      </c>
      <c r="EI16" s="9">
        <v>2.7</v>
      </c>
      <c r="EJ16" s="9">
        <v>2.468</v>
      </c>
      <c r="EK16" s="9">
        <v>2.9340000000000002</v>
      </c>
      <c r="EL16" s="9">
        <v>1.516</v>
      </c>
      <c r="EM16" s="9">
        <v>1.419</v>
      </c>
      <c r="EN16" s="9">
        <v>1.0489999999999999</v>
      </c>
      <c r="EO16" s="9">
        <v>0</v>
      </c>
      <c r="EP16" s="9">
        <v>1.0489999999999999</v>
      </c>
      <c r="EQ16" s="9">
        <v>0.7</v>
      </c>
      <c r="ER16" s="9">
        <v>0.7</v>
      </c>
      <c r="ES16" s="9">
        <v>0</v>
      </c>
      <c r="ET16" s="9">
        <v>0.48499999999999999</v>
      </c>
      <c r="EU16" s="9">
        <v>0.48499999999999999</v>
      </c>
      <c r="EV16" s="9">
        <v>0</v>
      </c>
      <c r="EW16" s="9">
        <v>0</v>
      </c>
      <c r="EX16" s="9">
        <v>0</v>
      </c>
      <c r="EY16" s="9">
        <v>0</v>
      </c>
      <c r="EZ16" s="9">
        <v>81.456999999999994</v>
      </c>
      <c r="FA16" s="9">
        <v>37.649000000000001</v>
      </c>
      <c r="FB16" s="9">
        <v>43.807000000000002</v>
      </c>
      <c r="FC16" s="9">
        <v>54.536000000000001</v>
      </c>
      <c r="FD16" s="9">
        <v>23.163</v>
      </c>
      <c r="FE16" s="9">
        <v>31.373000000000001</v>
      </c>
      <c r="FF16" s="9">
        <v>26.664999999999999</v>
      </c>
      <c r="FG16" s="9">
        <v>12.656000000000001</v>
      </c>
      <c r="FH16" s="9">
        <v>14.009</v>
      </c>
      <c r="FI16" s="9">
        <v>14.927</v>
      </c>
      <c r="FJ16" s="9">
        <v>4.9080000000000004</v>
      </c>
      <c r="FK16" s="9">
        <v>10.019</v>
      </c>
      <c r="FL16" s="9">
        <v>12.945</v>
      </c>
      <c r="FM16" s="9">
        <v>5.5990000000000002</v>
      </c>
      <c r="FN16" s="9">
        <v>7.3449999999999998</v>
      </c>
      <c r="FO16" s="9">
        <v>26.92</v>
      </c>
      <c r="FP16" s="9">
        <v>14.486000000000001</v>
      </c>
      <c r="FQ16" s="9">
        <v>12.433999999999999</v>
      </c>
      <c r="FR16" s="9">
        <v>18.190000000000001</v>
      </c>
      <c r="FS16" s="9">
        <v>10.051</v>
      </c>
      <c r="FT16" s="9">
        <v>8.1389999999999993</v>
      </c>
      <c r="FU16" s="9">
        <v>2.82</v>
      </c>
      <c r="FV16" s="9">
        <v>1.819</v>
      </c>
      <c r="FW16" s="9">
        <v>1.002</v>
      </c>
      <c r="FX16" s="9">
        <v>4.3380000000000001</v>
      </c>
      <c r="FY16" s="9">
        <v>1.9850000000000001</v>
      </c>
      <c r="FZ16" s="9">
        <v>2.3530000000000002</v>
      </c>
      <c r="GA16" s="9">
        <v>1.5720000000000001</v>
      </c>
      <c r="GB16" s="9">
        <v>0.63100000000000001</v>
      </c>
      <c r="GC16" s="9">
        <v>0.94</v>
      </c>
      <c r="GD16" s="9">
        <v>0</v>
      </c>
      <c r="GE16" s="9">
        <v>0</v>
      </c>
      <c r="GF16" s="9">
        <v>0</v>
      </c>
      <c r="GG16" s="9">
        <v>28.73</v>
      </c>
      <c r="GH16" s="9">
        <v>15.112</v>
      </c>
      <c r="GI16" s="9">
        <v>13.618</v>
      </c>
      <c r="GJ16" s="9">
        <v>9.1769999999999996</v>
      </c>
      <c r="GK16" s="9">
        <v>5.03</v>
      </c>
      <c r="GL16" s="9">
        <v>4.1470000000000002</v>
      </c>
      <c r="GM16" s="9">
        <v>2.617</v>
      </c>
      <c r="GN16" s="9">
        <v>1.9630000000000001</v>
      </c>
      <c r="GO16" s="9">
        <v>0.65400000000000003</v>
      </c>
      <c r="GP16" s="9">
        <v>2.641</v>
      </c>
      <c r="GQ16" s="9">
        <v>1.6719999999999999</v>
      </c>
      <c r="GR16" s="9">
        <v>0.96899999999999997</v>
      </c>
      <c r="GS16" s="9">
        <v>3.9180000000000001</v>
      </c>
      <c r="GT16" s="9">
        <v>1.395</v>
      </c>
      <c r="GU16" s="9">
        <v>2.524</v>
      </c>
      <c r="GV16" s="9">
        <v>19.553999999999998</v>
      </c>
      <c r="GW16" s="9">
        <v>10.083</v>
      </c>
      <c r="GX16" s="9">
        <v>9.4710000000000001</v>
      </c>
      <c r="GY16" s="9">
        <v>5.6059999999999999</v>
      </c>
      <c r="GZ16" s="9">
        <v>3.1539999999999999</v>
      </c>
      <c r="HA16" s="9">
        <v>2.4510000000000001</v>
      </c>
      <c r="HB16" s="9">
        <v>2.7</v>
      </c>
      <c r="HC16" s="9">
        <v>0.48799999999999999</v>
      </c>
      <c r="HD16" s="9">
        <v>2.2120000000000002</v>
      </c>
      <c r="HE16" s="9">
        <v>1.2090000000000001</v>
      </c>
      <c r="HF16" s="9">
        <v>0.55600000000000005</v>
      </c>
      <c r="HG16" s="9">
        <v>0.65300000000000002</v>
      </c>
      <c r="HH16" s="9">
        <v>6.1829999999999998</v>
      </c>
      <c r="HI16" s="9">
        <v>3.036</v>
      </c>
      <c r="HJ16" s="9">
        <v>3.1469999999999998</v>
      </c>
      <c r="HK16" s="9">
        <v>3.8559999999999999</v>
      </c>
      <c r="HL16" s="9">
        <v>2.8479999999999999</v>
      </c>
      <c r="HM16" s="9">
        <v>1.008</v>
      </c>
      <c r="HN16" s="9">
        <v>319.16000000000003</v>
      </c>
      <c r="HO16" s="9">
        <v>154.57300000000001</v>
      </c>
      <c r="HP16" s="9">
        <v>164.58600000000001</v>
      </c>
      <c r="HQ16" s="9">
        <v>106.31699999999999</v>
      </c>
      <c r="HR16" s="9">
        <v>54.231000000000002</v>
      </c>
      <c r="HS16" s="9">
        <v>52.085000000000001</v>
      </c>
      <c r="HT16" s="9">
        <v>28.327000000000002</v>
      </c>
      <c r="HU16" s="9">
        <v>14.093</v>
      </c>
      <c r="HV16" s="9">
        <v>14.234</v>
      </c>
      <c r="HW16" s="9">
        <v>29.231000000000002</v>
      </c>
      <c r="HX16" s="9">
        <v>11.483000000000001</v>
      </c>
      <c r="HY16" s="9">
        <v>17.748000000000001</v>
      </c>
      <c r="HZ16" s="9">
        <v>48.759</v>
      </c>
      <c r="IA16" s="9">
        <v>28.655000000000001</v>
      </c>
      <c r="IB16" s="9">
        <v>20.103999999999999</v>
      </c>
      <c r="IC16" s="9">
        <v>212.84299999999999</v>
      </c>
      <c r="ID16" s="9">
        <v>100.342</v>
      </c>
      <c r="IE16" s="9">
        <v>112.501</v>
      </c>
      <c r="IF16" s="9">
        <v>100.74299999999999</v>
      </c>
      <c r="IG16" s="9">
        <v>47.493000000000002</v>
      </c>
      <c r="IH16" s="9">
        <v>53.25</v>
      </c>
      <c r="II16" s="9">
        <v>44.947000000000003</v>
      </c>
      <c r="IJ16" s="9">
        <v>17.824000000000002</v>
      </c>
      <c r="IK16" s="9">
        <v>27.123000000000001</v>
      </c>
      <c r="IL16" s="9">
        <v>34.448999999999998</v>
      </c>
      <c r="IM16" s="9">
        <v>17.613</v>
      </c>
      <c r="IN16" s="9">
        <v>16.835999999999999</v>
      </c>
      <c r="IO16" s="9">
        <v>21.8</v>
      </c>
      <c r="IP16" s="9">
        <v>11.084</v>
      </c>
      <c r="IQ16" s="9">
        <v>10.715999999999999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12.382999999999999</v>
      </c>
      <c r="G17" s="9">
        <v>6.6609999999999996</v>
      </c>
      <c r="H17" s="9">
        <v>5.7220000000000004</v>
      </c>
      <c r="I17" s="9">
        <v>0.27500000000000002</v>
      </c>
      <c r="J17" s="9">
        <v>9.9000000000000005E-2</v>
      </c>
      <c r="K17" s="9">
        <v>0.17599999999999999</v>
      </c>
      <c r="L17" s="9">
        <v>1.0209999999999999</v>
      </c>
      <c r="M17" s="9">
        <v>0.32900000000000001</v>
      </c>
      <c r="N17" s="9">
        <v>0.69099999999999995</v>
      </c>
      <c r="O17" s="9">
        <v>1.5089999999999999</v>
      </c>
      <c r="P17" s="9">
        <v>0.55500000000000005</v>
      </c>
      <c r="Q17" s="9">
        <v>0.95399999999999996</v>
      </c>
      <c r="R17" s="9">
        <v>5.4029999999999996</v>
      </c>
      <c r="S17" s="9">
        <v>3.702</v>
      </c>
      <c r="T17" s="9">
        <v>1.7010000000000001</v>
      </c>
      <c r="U17" s="9">
        <v>4.1749999999999998</v>
      </c>
      <c r="V17" s="9">
        <v>1.976</v>
      </c>
      <c r="W17" s="9">
        <v>2.1989999999999998</v>
      </c>
      <c r="X17" s="9">
        <v>526.33699999999999</v>
      </c>
      <c r="Y17" s="9">
        <v>260.923</v>
      </c>
      <c r="Z17" s="9">
        <v>265.41399999999999</v>
      </c>
      <c r="AA17" s="9">
        <v>184.673</v>
      </c>
      <c r="AB17" s="9">
        <v>104.232</v>
      </c>
      <c r="AC17" s="9">
        <v>80.441000000000003</v>
      </c>
      <c r="AD17" s="9">
        <v>68.570999999999998</v>
      </c>
      <c r="AE17" s="9">
        <v>39.377000000000002</v>
      </c>
      <c r="AF17" s="9">
        <v>29.195</v>
      </c>
      <c r="AG17" s="9">
        <v>54.103000000000002</v>
      </c>
      <c r="AH17" s="9">
        <v>31.353999999999999</v>
      </c>
      <c r="AI17" s="9">
        <v>22.748999999999999</v>
      </c>
      <c r="AJ17" s="9">
        <v>61.999000000000002</v>
      </c>
      <c r="AK17" s="9">
        <v>33.502000000000002</v>
      </c>
      <c r="AL17" s="9">
        <v>28.497</v>
      </c>
      <c r="AM17" s="9">
        <v>341.66399999999999</v>
      </c>
      <c r="AN17" s="9">
        <v>156.69</v>
      </c>
      <c r="AO17" s="9">
        <v>184.97300000000001</v>
      </c>
      <c r="AP17" s="9">
        <v>157.90799999999999</v>
      </c>
      <c r="AQ17" s="9">
        <v>66.040000000000006</v>
      </c>
      <c r="AR17" s="9">
        <v>91.867999999999995</v>
      </c>
      <c r="AS17" s="9">
        <v>66.408000000000001</v>
      </c>
      <c r="AT17" s="9">
        <v>32.283999999999999</v>
      </c>
      <c r="AU17" s="9">
        <v>34.125</v>
      </c>
      <c r="AV17" s="9">
        <v>61.366999999999997</v>
      </c>
      <c r="AW17" s="9">
        <v>34.164000000000001</v>
      </c>
      <c r="AX17" s="9">
        <v>27.202999999999999</v>
      </c>
      <c r="AY17" s="9">
        <v>38.01</v>
      </c>
      <c r="AZ17" s="9">
        <v>15.622999999999999</v>
      </c>
      <c r="BA17" s="9">
        <v>22.387</v>
      </c>
      <c r="BB17" s="9">
        <v>17.97</v>
      </c>
      <c r="BC17" s="9">
        <v>8.58</v>
      </c>
      <c r="BD17" s="9">
        <v>9.391</v>
      </c>
      <c r="BE17" s="9">
        <v>205.63499999999999</v>
      </c>
      <c r="BF17" s="9">
        <v>112.092</v>
      </c>
      <c r="BG17" s="9">
        <v>93.543000000000006</v>
      </c>
      <c r="BH17" s="9">
        <v>86.506</v>
      </c>
      <c r="BI17" s="9">
        <v>49.594999999999999</v>
      </c>
      <c r="BJ17" s="9">
        <v>36.911000000000001</v>
      </c>
      <c r="BK17" s="9">
        <v>34.402999999999999</v>
      </c>
      <c r="BL17" s="9">
        <v>20.087</v>
      </c>
      <c r="BM17" s="9">
        <v>14.317</v>
      </c>
      <c r="BN17" s="9">
        <v>28.096</v>
      </c>
      <c r="BO17" s="9">
        <v>15.262</v>
      </c>
      <c r="BP17" s="9">
        <v>12.834</v>
      </c>
      <c r="BQ17" s="9">
        <v>24.007000000000001</v>
      </c>
      <c r="BR17" s="9">
        <v>14.247</v>
      </c>
      <c r="BS17" s="9">
        <v>9.7609999999999992</v>
      </c>
      <c r="BT17" s="9">
        <v>119.129</v>
      </c>
      <c r="BU17" s="9">
        <v>62.497</v>
      </c>
      <c r="BV17" s="9">
        <v>56.631999999999998</v>
      </c>
      <c r="BW17" s="9">
        <v>56.308</v>
      </c>
      <c r="BX17" s="9">
        <v>27.013000000000002</v>
      </c>
      <c r="BY17" s="9">
        <v>29.295000000000002</v>
      </c>
      <c r="BZ17" s="9">
        <v>18.744</v>
      </c>
      <c r="CA17" s="9">
        <v>10.025</v>
      </c>
      <c r="CB17" s="9">
        <v>8.7189999999999994</v>
      </c>
      <c r="CC17" s="9">
        <v>21.507000000000001</v>
      </c>
      <c r="CD17" s="9">
        <v>14.095000000000001</v>
      </c>
      <c r="CE17" s="9">
        <v>7.4109999999999996</v>
      </c>
      <c r="CF17" s="9">
        <v>14.955</v>
      </c>
      <c r="CG17" s="9">
        <v>8.0030000000000001</v>
      </c>
      <c r="CH17" s="9">
        <v>6.952</v>
      </c>
      <c r="CI17" s="9">
        <v>7.6159999999999997</v>
      </c>
      <c r="CJ17" s="9">
        <v>3.3610000000000002</v>
      </c>
      <c r="CK17" s="9">
        <v>4.2549999999999999</v>
      </c>
      <c r="CL17" s="9">
        <v>107.88500000000001</v>
      </c>
      <c r="CM17" s="9">
        <v>61.575000000000003</v>
      </c>
      <c r="CN17" s="9">
        <v>46.311</v>
      </c>
      <c r="CO17" s="9">
        <v>30.457999999999998</v>
      </c>
      <c r="CP17" s="9">
        <v>17.131</v>
      </c>
      <c r="CQ17" s="9">
        <v>13.326000000000001</v>
      </c>
      <c r="CR17" s="9">
        <v>9.76</v>
      </c>
      <c r="CS17" s="9">
        <v>5.3049999999999997</v>
      </c>
      <c r="CT17" s="9">
        <v>4.4560000000000004</v>
      </c>
      <c r="CU17" s="9">
        <v>9.2110000000000003</v>
      </c>
      <c r="CV17" s="9">
        <v>3.8260000000000001</v>
      </c>
      <c r="CW17" s="9">
        <v>5.3860000000000001</v>
      </c>
      <c r="CX17" s="9">
        <v>11.486000000000001</v>
      </c>
      <c r="CY17" s="9">
        <v>8.0009999999999994</v>
      </c>
      <c r="CZ17" s="9">
        <v>3.4849999999999999</v>
      </c>
      <c r="DA17" s="9">
        <v>77.427999999999997</v>
      </c>
      <c r="DB17" s="9">
        <v>44.442999999999998</v>
      </c>
      <c r="DC17" s="9">
        <v>32.984000000000002</v>
      </c>
      <c r="DD17" s="9">
        <v>35.076000000000001</v>
      </c>
      <c r="DE17" s="9">
        <v>18.922999999999998</v>
      </c>
      <c r="DF17" s="9">
        <v>16.152999999999999</v>
      </c>
      <c r="DG17" s="9">
        <v>14.909000000000001</v>
      </c>
      <c r="DH17" s="9">
        <v>8.1709999999999994</v>
      </c>
      <c r="DI17" s="9">
        <v>6.7389999999999999</v>
      </c>
      <c r="DJ17" s="9">
        <v>15.598000000000001</v>
      </c>
      <c r="DK17" s="9">
        <v>10.654</v>
      </c>
      <c r="DL17" s="9">
        <v>4.9450000000000003</v>
      </c>
      <c r="DM17" s="9">
        <v>8.8940000000000001</v>
      </c>
      <c r="DN17" s="9">
        <v>5.2949999999999999</v>
      </c>
      <c r="DO17" s="9">
        <v>3.5990000000000002</v>
      </c>
      <c r="DP17" s="9">
        <v>2.95</v>
      </c>
      <c r="DQ17" s="9">
        <v>1.401</v>
      </c>
      <c r="DR17" s="9">
        <v>1.5489999999999999</v>
      </c>
      <c r="DS17" s="9">
        <v>5.7569999999999997</v>
      </c>
      <c r="DT17" s="9">
        <v>3.4940000000000002</v>
      </c>
      <c r="DU17" s="9">
        <v>2.2629999999999999</v>
      </c>
      <c r="DV17" s="9">
        <v>4.3620000000000001</v>
      </c>
      <c r="DW17" s="9">
        <v>2.9870000000000001</v>
      </c>
      <c r="DX17" s="9">
        <v>1.375</v>
      </c>
      <c r="DY17" s="9">
        <v>1.77</v>
      </c>
      <c r="DZ17" s="9">
        <v>1.77</v>
      </c>
      <c r="EA17" s="9">
        <v>0</v>
      </c>
      <c r="EB17" s="9">
        <v>1.8080000000000001</v>
      </c>
      <c r="EC17" s="9">
        <v>1.2170000000000001</v>
      </c>
      <c r="ED17" s="9">
        <v>0.59199999999999997</v>
      </c>
      <c r="EE17" s="9">
        <v>0.78300000000000003</v>
      </c>
      <c r="EF17" s="9">
        <v>0</v>
      </c>
      <c r="EG17" s="9">
        <v>0.78300000000000003</v>
      </c>
      <c r="EH17" s="9">
        <v>1.395</v>
      </c>
      <c r="EI17" s="9">
        <v>0.50700000000000001</v>
      </c>
      <c r="EJ17" s="9">
        <v>0.88800000000000001</v>
      </c>
      <c r="EK17" s="9">
        <v>0.99299999999999999</v>
      </c>
      <c r="EL17" s="9">
        <v>0.50700000000000001</v>
      </c>
      <c r="EM17" s="9">
        <v>0.48599999999999999</v>
      </c>
      <c r="EN17" s="9">
        <v>0.40200000000000002</v>
      </c>
      <c r="EO17" s="9">
        <v>0</v>
      </c>
      <c r="EP17" s="9">
        <v>0.40200000000000002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71.491</v>
      </c>
      <c r="FA17" s="9">
        <v>37.006</v>
      </c>
      <c r="FB17" s="9">
        <v>34.484999999999999</v>
      </c>
      <c r="FC17" s="9">
        <v>44.67</v>
      </c>
      <c r="FD17" s="9">
        <v>25.875</v>
      </c>
      <c r="FE17" s="9">
        <v>18.795000000000002</v>
      </c>
      <c r="FF17" s="9">
        <v>18.969000000000001</v>
      </c>
      <c r="FG17" s="9">
        <v>9.91</v>
      </c>
      <c r="FH17" s="9">
        <v>9.0579999999999998</v>
      </c>
      <c r="FI17" s="9">
        <v>16.34</v>
      </c>
      <c r="FJ17" s="9">
        <v>10.218999999999999</v>
      </c>
      <c r="FK17" s="9">
        <v>6.1210000000000004</v>
      </c>
      <c r="FL17" s="9">
        <v>9.3620000000000001</v>
      </c>
      <c r="FM17" s="9">
        <v>5.7460000000000004</v>
      </c>
      <c r="FN17" s="9">
        <v>3.6160000000000001</v>
      </c>
      <c r="FO17" s="9">
        <v>26.821000000000002</v>
      </c>
      <c r="FP17" s="9">
        <v>11.131</v>
      </c>
      <c r="FQ17" s="9">
        <v>15.69</v>
      </c>
      <c r="FR17" s="9">
        <v>15.202999999999999</v>
      </c>
      <c r="FS17" s="9">
        <v>5.8470000000000004</v>
      </c>
      <c r="FT17" s="9">
        <v>9.3559999999999999</v>
      </c>
      <c r="FU17" s="9">
        <v>2.8050000000000002</v>
      </c>
      <c r="FV17" s="9">
        <v>1.8540000000000001</v>
      </c>
      <c r="FW17" s="9">
        <v>0.95099999999999996</v>
      </c>
      <c r="FX17" s="9">
        <v>3.83</v>
      </c>
      <c r="FY17" s="9">
        <v>2.5339999999999998</v>
      </c>
      <c r="FZ17" s="9">
        <v>1.2949999999999999</v>
      </c>
      <c r="GA17" s="9">
        <v>3.339</v>
      </c>
      <c r="GB17" s="9">
        <v>0.432</v>
      </c>
      <c r="GC17" s="9">
        <v>2.907</v>
      </c>
      <c r="GD17" s="9">
        <v>1.643</v>
      </c>
      <c r="GE17" s="9">
        <v>0.46300000000000002</v>
      </c>
      <c r="GF17" s="9">
        <v>1.18</v>
      </c>
      <c r="GG17" s="9">
        <v>20.501000000000001</v>
      </c>
      <c r="GH17" s="9">
        <v>10.016999999999999</v>
      </c>
      <c r="GI17" s="9">
        <v>10.484</v>
      </c>
      <c r="GJ17" s="9">
        <v>7.016</v>
      </c>
      <c r="GK17" s="9">
        <v>3.601</v>
      </c>
      <c r="GL17" s="9">
        <v>3.415</v>
      </c>
      <c r="GM17" s="9">
        <v>3.9039999999999999</v>
      </c>
      <c r="GN17" s="9">
        <v>3.101</v>
      </c>
      <c r="GO17" s="9">
        <v>0.80300000000000005</v>
      </c>
      <c r="GP17" s="9">
        <v>0.73599999999999999</v>
      </c>
      <c r="GQ17" s="9">
        <v>0</v>
      </c>
      <c r="GR17" s="9">
        <v>0.73599999999999999</v>
      </c>
      <c r="GS17" s="9">
        <v>2.3769999999999998</v>
      </c>
      <c r="GT17" s="9">
        <v>0.5</v>
      </c>
      <c r="GU17" s="9">
        <v>1.877</v>
      </c>
      <c r="GV17" s="9">
        <v>13.484999999999999</v>
      </c>
      <c r="GW17" s="9">
        <v>6.4160000000000004</v>
      </c>
      <c r="GX17" s="9">
        <v>7.069</v>
      </c>
      <c r="GY17" s="9">
        <v>5.0350000000000001</v>
      </c>
      <c r="GZ17" s="9">
        <v>1.736</v>
      </c>
      <c r="HA17" s="9">
        <v>3.2989999999999999</v>
      </c>
      <c r="HB17" s="9">
        <v>0.628</v>
      </c>
      <c r="HC17" s="9">
        <v>0</v>
      </c>
      <c r="HD17" s="9">
        <v>0.628</v>
      </c>
      <c r="HE17" s="9">
        <v>2.0779999999999998</v>
      </c>
      <c r="HF17" s="9">
        <v>0.90700000000000003</v>
      </c>
      <c r="HG17" s="9">
        <v>1.171</v>
      </c>
      <c r="HH17" s="9">
        <v>2.7210000000000001</v>
      </c>
      <c r="HI17" s="9">
        <v>2.2759999999999998</v>
      </c>
      <c r="HJ17" s="9">
        <v>0.44500000000000001</v>
      </c>
      <c r="HK17" s="9">
        <v>3.0230000000000001</v>
      </c>
      <c r="HL17" s="9">
        <v>1.4970000000000001</v>
      </c>
      <c r="HM17" s="9">
        <v>1.526</v>
      </c>
      <c r="HN17" s="9">
        <v>240.82</v>
      </c>
      <c r="HO17" s="9">
        <v>119.154</v>
      </c>
      <c r="HP17" s="9">
        <v>121.666</v>
      </c>
      <c r="HQ17" s="9">
        <v>68.960999999999999</v>
      </c>
      <c r="HR17" s="9">
        <v>39.648000000000003</v>
      </c>
      <c r="HS17" s="9">
        <v>29.312999999999999</v>
      </c>
      <c r="HT17" s="9">
        <v>24.343</v>
      </c>
      <c r="HU17" s="9">
        <v>15.407999999999999</v>
      </c>
      <c r="HV17" s="9">
        <v>8.9350000000000005</v>
      </c>
      <c r="HW17" s="9">
        <v>19.186</v>
      </c>
      <c r="HX17" s="9">
        <v>10.87</v>
      </c>
      <c r="HY17" s="9">
        <v>8.3160000000000007</v>
      </c>
      <c r="HZ17" s="9">
        <v>25.431999999999999</v>
      </c>
      <c r="IA17" s="9">
        <v>13.37</v>
      </c>
      <c r="IB17" s="9">
        <v>12.061999999999999</v>
      </c>
      <c r="IC17" s="9">
        <v>171.86</v>
      </c>
      <c r="ID17" s="9">
        <v>79.506</v>
      </c>
      <c r="IE17" s="9">
        <v>92.353999999999999</v>
      </c>
      <c r="IF17" s="9">
        <v>82.17</v>
      </c>
      <c r="IG17" s="9">
        <v>33.811</v>
      </c>
      <c r="IH17" s="9">
        <v>48.359000000000002</v>
      </c>
      <c r="II17" s="9">
        <v>35.92</v>
      </c>
      <c r="IJ17" s="9">
        <v>18.582000000000001</v>
      </c>
      <c r="IK17" s="9">
        <v>17.338000000000001</v>
      </c>
      <c r="IL17" s="9">
        <v>30.663</v>
      </c>
      <c r="IM17" s="9">
        <v>17.077999999999999</v>
      </c>
      <c r="IN17" s="9">
        <v>13.585000000000001</v>
      </c>
      <c r="IO17" s="9">
        <v>14.936999999999999</v>
      </c>
      <c r="IP17" s="9">
        <v>5.306</v>
      </c>
      <c r="IQ17" s="9">
        <v>9.6310000000000002</v>
      </c>
    </row>
    <row r="18" spans="1:251">
      <c r="A18" s="10">
        <v>44593</v>
      </c>
      <c r="B18" s="9">
        <v>0</v>
      </c>
      <c r="C18" s="9">
        <v>0.86799999999999999</v>
      </c>
      <c r="D18" s="9">
        <v>0</v>
      </c>
      <c r="E18" s="9">
        <v>0.86799999999999999</v>
      </c>
      <c r="F18" s="9">
        <v>20.585000000000001</v>
      </c>
      <c r="G18" s="9">
        <v>9.2959999999999994</v>
      </c>
      <c r="H18" s="9">
        <v>11.289</v>
      </c>
      <c r="I18" s="9">
        <v>1.0629999999999999</v>
      </c>
      <c r="J18" s="9">
        <v>0.43099999999999999</v>
      </c>
      <c r="K18" s="9">
        <v>0.63100000000000001</v>
      </c>
      <c r="L18" s="9">
        <v>4.1319999999999997</v>
      </c>
      <c r="M18" s="9">
        <v>1.448</v>
      </c>
      <c r="N18" s="9">
        <v>2.6850000000000001</v>
      </c>
      <c r="O18" s="9">
        <v>5.6680000000000001</v>
      </c>
      <c r="P18" s="9">
        <v>2.1480000000000001</v>
      </c>
      <c r="Q18" s="9">
        <v>3.52</v>
      </c>
      <c r="R18" s="9">
        <v>4.6970000000000001</v>
      </c>
      <c r="S18" s="9">
        <v>2.8919999999999999</v>
      </c>
      <c r="T18" s="9">
        <v>1.8049999999999999</v>
      </c>
      <c r="U18" s="9">
        <v>5.0259999999999998</v>
      </c>
      <c r="V18" s="9">
        <v>2.3769999999999998</v>
      </c>
      <c r="W18" s="9">
        <v>2.6480000000000001</v>
      </c>
      <c r="X18" s="9">
        <v>597.22500000000002</v>
      </c>
      <c r="Y18" s="9">
        <v>287.89</v>
      </c>
      <c r="Z18" s="9">
        <v>309.33499999999998</v>
      </c>
      <c r="AA18" s="9">
        <v>203.65799999999999</v>
      </c>
      <c r="AB18" s="9">
        <v>106.842</v>
      </c>
      <c r="AC18" s="9">
        <v>96.816999999999993</v>
      </c>
      <c r="AD18" s="9">
        <v>76.691000000000003</v>
      </c>
      <c r="AE18" s="9">
        <v>44.923999999999999</v>
      </c>
      <c r="AF18" s="9">
        <v>31.766999999999999</v>
      </c>
      <c r="AG18" s="9">
        <v>52.481000000000002</v>
      </c>
      <c r="AH18" s="9">
        <v>26.228999999999999</v>
      </c>
      <c r="AI18" s="9">
        <v>26.251999999999999</v>
      </c>
      <c r="AJ18" s="9">
        <v>74.486000000000004</v>
      </c>
      <c r="AK18" s="9">
        <v>35.689</v>
      </c>
      <c r="AL18" s="9">
        <v>38.798000000000002</v>
      </c>
      <c r="AM18" s="9">
        <v>393.56700000000001</v>
      </c>
      <c r="AN18" s="9">
        <v>181.048</v>
      </c>
      <c r="AO18" s="9">
        <v>212.51900000000001</v>
      </c>
      <c r="AP18" s="9">
        <v>165.714</v>
      </c>
      <c r="AQ18" s="9">
        <v>75.477999999999994</v>
      </c>
      <c r="AR18" s="9">
        <v>90.236999999999995</v>
      </c>
      <c r="AS18" s="9">
        <v>89.076999999999998</v>
      </c>
      <c r="AT18" s="9">
        <v>44.935000000000002</v>
      </c>
      <c r="AU18" s="9">
        <v>44.142000000000003</v>
      </c>
      <c r="AV18" s="9">
        <v>66.754000000000005</v>
      </c>
      <c r="AW18" s="9">
        <v>30.123000000000001</v>
      </c>
      <c r="AX18" s="9">
        <v>36.631</v>
      </c>
      <c r="AY18" s="9">
        <v>46.22</v>
      </c>
      <c r="AZ18" s="9">
        <v>20.420999999999999</v>
      </c>
      <c r="BA18" s="9">
        <v>25.798999999999999</v>
      </c>
      <c r="BB18" s="9">
        <v>25.802</v>
      </c>
      <c r="BC18" s="9">
        <v>10.092000000000001</v>
      </c>
      <c r="BD18" s="9">
        <v>15.71</v>
      </c>
      <c r="BE18" s="9">
        <v>161.94499999999999</v>
      </c>
      <c r="BF18" s="9">
        <v>89.004999999999995</v>
      </c>
      <c r="BG18" s="9">
        <v>72.938999999999993</v>
      </c>
      <c r="BH18" s="9">
        <v>72.528000000000006</v>
      </c>
      <c r="BI18" s="9">
        <v>40.747999999999998</v>
      </c>
      <c r="BJ18" s="9">
        <v>31.78</v>
      </c>
      <c r="BK18" s="9">
        <v>36.253</v>
      </c>
      <c r="BL18" s="9">
        <v>23.818999999999999</v>
      </c>
      <c r="BM18" s="9">
        <v>12.433</v>
      </c>
      <c r="BN18" s="9">
        <v>19.178999999999998</v>
      </c>
      <c r="BO18" s="9">
        <v>8.5909999999999993</v>
      </c>
      <c r="BP18" s="9">
        <v>10.587999999999999</v>
      </c>
      <c r="BQ18" s="9">
        <v>17.096</v>
      </c>
      <c r="BR18" s="9">
        <v>8.3379999999999992</v>
      </c>
      <c r="BS18" s="9">
        <v>8.7579999999999991</v>
      </c>
      <c r="BT18" s="9">
        <v>89.417000000000002</v>
      </c>
      <c r="BU18" s="9">
        <v>48.256999999999998</v>
      </c>
      <c r="BV18" s="9">
        <v>41.16</v>
      </c>
      <c r="BW18" s="9">
        <v>38.418999999999997</v>
      </c>
      <c r="BX18" s="9">
        <v>20.635999999999999</v>
      </c>
      <c r="BY18" s="9">
        <v>17.783000000000001</v>
      </c>
      <c r="BZ18" s="9">
        <v>15.241</v>
      </c>
      <c r="CA18" s="9">
        <v>8.6649999999999991</v>
      </c>
      <c r="CB18" s="9">
        <v>6.577</v>
      </c>
      <c r="CC18" s="9">
        <v>19.398</v>
      </c>
      <c r="CD18" s="9">
        <v>9.9640000000000004</v>
      </c>
      <c r="CE18" s="9">
        <v>9.4339999999999993</v>
      </c>
      <c r="CF18" s="9">
        <v>11.045999999999999</v>
      </c>
      <c r="CG18" s="9">
        <v>6.4080000000000004</v>
      </c>
      <c r="CH18" s="9">
        <v>4.6379999999999999</v>
      </c>
      <c r="CI18" s="9">
        <v>5.3129999999999997</v>
      </c>
      <c r="CJ18" s="9">
        <v>2.5840000000000001</v>
      </c>
      <c r="CK18" s="9">
        <v>2.7290000000000001</v>
      </c>
      <c r="CL18" s="9">
        <v>69.721999999999994</v>
      </c>
      <c r="CM18" s="9">
        <v>33.593000000000004</v>
      </c>
      <c r="CN18" s="9">
        <v>36.128</v>
      </c>
      <c r="CO18" s="9">
        <v>22.698</v>
      </c>
      <c r="CP18" s="9">
        <v>10.090999999999999</v>
      </c>
      <c r="CQ18" s="9">
        <v>12.606999999999999</v>
      </c>
      <c r="CR18" s="9">
        <v>7.9329999999999998</v>
      </c>
      <c r="CS18" s="9">
        <v>4.6459999999999999</v>
      </c>
      <c r="CT18" s="9">
        <v>3.2869999999999999</v>
      </c>
      <c r="CU18" s="9">
        <v>7.0359999999999996</v>
      </c>
      <c r="CV18" s="9">
        <v>2.7879999999999998</v>
      </c>
      <c r="CW18" s="9">
        <v>4.2489999999999997</v>
      </c>
      <c r="CX18" s="9">
        <v>7.7290000000000001</v>
      </c>
      <c r="CY18" s="9">
        <v>2.657</v>
      </c>
      <c r="CZ18" s="9">
        <v>5.0720000000000001</v>
      </c>
      <c r="DA18" s="9">
        <v>47.024000000000001</v>
      </c>
      <c r="DB18" s="9">
        <v>23.501999999999999</v>
      </c>
      <c r="DC18" s="9">
        <v>23.521000000000001</v>
      </c>
      <c r="DD18" s="9">
        <v>21.14</v>
      </c>
      <c r="DE18" s="9">
        <v>11.156000000000001</v>
      </c>
      <c r="DF18" s="9">
        <v>9.9830000000000005</v>
      </c>
      <c r="DG18" s="9">
        <v>7.0810000000000004</v>
      </c>
      <c r="DH18" s="9">
        <v>2.7909999999999999</v>
      </c>
      <c r="DI18" s="9">
        <v>4.2889999999999997</v>
      </c>
      <c r="DJ18" s="9">
        <v>10.77</v>
      </c>
      <c r="DK18" s="9">
        <v>5.0140000000000002</v>
      </c>
      <c r="DL18" s="9">
        <v>5.7569999999999997</v>
      </c>
      <c r="DM18" s="9">
        <v>4.6760000000000002</v>
      </c>
      <c r="DN18" s="9">
        <v>3.173</v>
      </c>
      <c r="DO18" s="9">
        <v>1.5029999999999999</v>
      </c>
      <c r="DP18" s="9">
        <v>3.3570000000000002</v>
      </c>
      <c r="DQ18" s="9">
        <v>1.3680000000000001</v>
      </c>
      <c r="DR18" s="9">
        <v>1.9890000000000001</v>
      </c>
      <c r="DS18" s="9">
        <v>6.1580000000000004</v>
      </c>
      <c r="DT18" s="9">
        <v>4.2590000000000003</v>
      </c>
      <c r="DU18" s="9">
        <v>1.899</v>
      </c>
      <c r="DV18" s="9">
        <v>1.8420000000000001</v>
      </c>
      <c r="DW18" s="9">
        <v>1.196</v>
      </c>
      <c r="DX18" s="9">
        <v>0.64600000000000002</v>
      </c>
      <c r="DY18" s="9">
        <v>0.64600000000000002</v>
      </c>
      <c r="DZ18" s="9">
        <v>0</v>
      </c>
      <c r="EA18" s="9">
        <v>0.64600000000000002</v>
      </c>
      <c r="EB18" s="9">
        <v>0</v>
      </c>
      <c r="EC18" s="9">
        <v>0</v>
      </c>
      <c r="ED18" s="9">
        <v>0</v>
      </c>
      <c r="EE18" s="9">
        <v>1.196</v>
      </c>
      <c r="EF18" s="9">
        <v>1.196</v>
      </c>
      <c r="EG18" s="9">
        <v>0</v>
      </c>
      <c r="EH18" s="9">
        <v>4.3159999999999998</v>
      </c>
      <c r="EI18" s="9">
        <v>3.0630000000000002</v>
      </c>
      <c r="EJ18" s="9">
        <v>1.2529999999999999</v>
      </c>
      <c r="EK18" s="9">
        <v>1.986</v>
      </c>
      <c r="EL18" s="9">
        <v>1.296</v>
      </c>
      <c r="EM18" s="9">
        <v>0.68899999999999995</v>
      </c>
      <c r="EN18" s="9">
        <v>1.724</v>
      </c>
      <c r="EO18" s="9">
        <v>1.1599999999999999</v>
      </c>
      <c r="EP18" s="9">
        <v>0.56399999999999995</v>
      </c>
      <c r="EQ18" s="9">
        <v>0.60699999999999998</v>
      </c>
      <c r="ER18" s="9">
        <v>0.60699999999999998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59.558999999999997</v>
      </c>
      <c r="FA18" s="9">
        <v>34.811999999999998</v>
      </c>
      <c r="FB18" s="9">
        <v>24.747</v>
      </c>
      <c r="FC18" s="9">
        <v>39.109000000000002</v>
      </c>
      <c r="FD18" s="9">
        <v>24.515000000000001</v>
      </c>
      <c r="FE18" s="9">
        <v>14.593999999999999</v>
      </c>
      <c r="FF18" s="9">
        <v>25.372</v>
      </c>
      <c r="FG18" s="9">
        <v>17.338999999999999</v>
      </c>
      <c r="FH18" s="9">
        <v>8.0329999999999995</v>
      </c>
      <c r="FI18" s="9">
        <v>9.0500000000000007</v>
      </c>
      <c r="FJ18" s="9">
        <v>4.0469999999999997</v>
      </c>
      <c r="FK18" s="9">
        <v>5.0030000000000001</v>
      </c>
      <c r="FL18" s="9">
        <v>4.6870000000000003</v>
      </c>
      <c r="FM18" s="9">
        <v>3.129</v>
      </c>
      <c r="FN18" s="9">
        <v>1.5580000000000001</v>
      </c>
      <c r="FO18" s="9">
        <v>20.45</v>
      </c>
      <c r="FP18" s="9">
        <v>10.297000000000001</v>
      </c>
      <c r="FQ18" s="9">
        <v>10.154</v>
      </c>
      <c r="FR18" s="9">
        <v>10.851000000000001</v>
      </c>
      <c r="FS18" s="9">
        <v>5.43</v>
      </c>
      <c r="FT18" s="9">
        <v>5.42</v>
      </c>
      <c r="FU18" s="9">
        <v>2.8740000000000001</v>
      </c>
      <c r="FV18" s="9">
        <v>1.9039999999999999</v>
      </c>
      <c r="FW18" s="9">
        <v>0.96899999999999997</v>
      </c>
      <c r="FX18" s="9">
        <v>3.3540000000000001</v>
      </c>
      <c r="FY18" s="9">
        <v>1.169</v>
      </c>
      <c r="FZ18" s="9">
        <v>2.1840000000000002</v>
      </c>
      <c r="GA18" s="9">
        <v>3.3719999999999999</v>
      </c>
      <c r="GB18" s="9">
        <v>1.7929999999999999</v>
      </c>
      <c r="GC18" s="9">
        <v>1.579</v>
      </c>
      <c r="GD18" s="9">
        <v>0</v>
      </c>
      <c r="GE18" s="9">
        <v>0</v>
      </c>
      <c r="GF18" s="9">
        <v>0</v>
      </c>
      <c r="GG18" s="9">
        <v>26.506</v>
      </c>
      <c r="GH18" s="9">
        <v>16.341000000000001</v>
      </c>
      <c r="GI18" s="9">
        <v>10.164999999999999</v>
      </c>
      <c r="GJ18" s="9">
        <v>8.8789999999999996</v>
      </c>
      <c r="GK18" s="9">
        <v>4.9459999999999997</v>
      </c>
      <c r="GL18" s="9">
        <v>3.9329999999999998</v>
      </c>
      <c r="GM18" s="9">
        <v>2.302</v>
      </c>
      <c r="GN18" s="9">
        <v>1.8340000000000001</v>
      </c>
      <c r="GO18" s="9">
        <v>0.46800000000000003</v>
      </c>
      <c r="GP18" s="9">
        <v>3.093</v>
      </c>
      <c r="GQ18" s="9">
        <v>1.756</v>
      </c>
      <c r="GR18" s="9">
        <v>1.337</v>
      </c>
      <c r="GS18" s="9">
        <v>3.484</v>
      </c>
      <c r="GT18" s="9">
        <v>1.3560000000000001</v>
      </c>
      <c r="GU18" s="9">
        <v>2.1280000000000001</v>
      </c>
      <c r="GV18" s="9">
        <v>17.626000000000001</v>
      </c>
      <c r="GW18" s="9">
        <v>11.394</v>
      </c>
      <c r="GX18" s="9">
        <v>6.2320000000000002</v>
      </c>
      <c r="GY18" s="9">
        <v>4.4429999999999996</v>
      </c>
      <c r="GZ18" s="9">
        <v>2.7530000000000001</v>
      </c>
      <c r="HA18" s="9">
        <v>1.69</v>
      </c>
      <c r="HB18" s="9">
        <v>3.5630000000000002</v>
      </c>
      <c r="HC18" s="9">
        <v>2.8090000000000002</v>
      </c>
      <c r="HD18" s="9">
        <v>0.754</v>
      </c>
      <c r="HE18" s="9">
        <v>4.6669999999999998</v>
      </c>
      <c r="HF18" s="9">
        <v>3.1749999999999998</v>
      </c>
      <c r="HG18" s="9">
        <v>1.4930000000000001</v>
      </c>
      <c r="HH18" s="9">
        <v>2.9969999999999999</v>
      </c>
      <c r="HI18" s="9">
        <v>1.4419999999999999</v>
      </c>
      <c r="HJ18" s="9">
        <v>1.5549999999999999</v>
      </c>
      <c r="HK18" s="9">
        <v>1.956</v>
      </c>
      <c r="HL18" s="9">
        <v>1.216</v>
      </c>
      <c r="HM18" s="9">
        <v>0.74</v>
      </c>
      <c r="HN18" s="9">
        <v>358.16899999999998</v>
      </c>
      <c r="HO18" s="9">
        <v>157.41200000000001</v>
      </c>
      <c r="HP18" s="9">
        <v>200.75700000000001</v>
      </c>
      <c r="HQ18" s="9">
        <v>107.307</v>
      </c>
      <c r="HR18" s="9">
        <v>50.77</v>
      </c>
      <c r="HS18" s="9">
        <v>56.536999999999999</v>
      </c>
      <c r="HT18" s="9">
        <v>29.003</v>
      </c>
      <c r="HU18" s="9">
        <v>14.769</v>
      </c>
      <c r="HV18" s="9">
        <v>14.234</v>
      </c>
      <c r="HW18" s="9">
        <v>26.614999999999998</v>
      </c>
      <c r="HX18" s="9">
        <v>13.048</v>
      </c>
      <c r="HY18" s="9">
        <v>13.566000000000001</v>
      </c>
      <c r="HZ18" s="9">
        <v>51.689</v>
      </c>
      <c r="IA18" s="9">
        <v>22.952000000000002</v>
      </c>
      <c r="IB18" s="9">
        <v>28.736999999999998</v>
      </c>
      <c r="IC18" s="9">
        <v>250.86199999999999</v>
      </c>
      <c r="ID18" s="9">
        <v>106.642</v>
      </c>
      <c r="IE18" s="9">
        <v>144.22</v>
      </c>
      <c r="IF18" s="9">
        <v>106.535</v>
      </c>
      <c r="IG18" s="9">
        <v>44.177</v>
      </c>
      <c r="IH18" s="9">
        <v>62.357999999999997</v>
      </c>
      <c r="II18" s="9">
        <v>60.033000000000001</v>
      </c>
      <c r="IJ18" s="9">
        <v>29.285</v>
      </c>
      <c r="IK18" s="9">
        <v>30.748000000000001</v>
      </c>
      <c r="IL18" s="9">
        <v>39.511000000000003</v>
      </c>
      <c r="IM18" s="9">
        <v>18.192</v>
      </c>
      <c r="IN18" s="9">
        <v>21.318999999999999</v>
      </c>
      <c r="IO18" s="9">
        <v>29.428999999999998</v>
      </c>
      <c r="IP18" s="9">
        <v>10.34</v>
      </c>
      <c r="IQ18" s="9">
        <v>19.09</v>
      </c>
    </row>
    <row r="19" spans="1:251">
      <c r="A19" s="10">
        <v>44958</v>
      </c>
      <c r="B19" s="9">
        <v>0.40400000000000003</v>
      </c>
      <c r="C19" s="9">
        <v>0.53300000000000003</v>
      </c>
      <c r="D19" s="9">
        <v>0.53300000000000003</v>
      </c>
      <c r="E19" s="9">
        <v>0</v>
      </c>
      <c r="F19" s="9">
        <v>16.876000000000001</v>
      </c>
      <c r="G19" s="9">
        <v>7.3070000000000004</v>
      </c>
      <c r="H19" s="9">
        <v>9.5690000000000008</v>
      </c>
      <c r="I19" s="9">
        <v>1.9770000000000001</v>
      </c>
      <c r="J19" s="9">
        <v>1.111</v>
      </c>
      <c r="K19" s="9">
        <v>0.86699999999999999</v>
      </c>
      <c r="L19" s="9">
        <v>0.70099999999999996</v>
      </c>
      <c r="M19" s="9">
        <v>0.70099999999999996</v>
      </c>
      <c r="N19" s="9">
        <v>0</v>
      </c>
      <c r="O19" s="9">
        <v>4.1769999999999996</v>
      </c>
      <c r="P19" s="9">
        <v>1.96</v>
      </c>
      <c r="Q19" s="9">
        <v>2.2160000000000002</v>
      </c>
      <c r="R19" s="9">
        <v>3.7309999999999999</v>
      </c>
      <c r="S19" s="9">
        <v>1.4710000000000001</v>
      </c>
      <c r="T19" s="9">
        <v>2.2599999999999998</v>
      </c>
      <c r="U19" s="9">
        <v>6.2910000000000004</v>
      </c>
      <c r="V19" s="9">
        <v>2.0640000000000001</v>
      </c>
      <c r="W19" s="9">
        <v>4.2270000000000003</v>
      </c>
      <c r="X19" s="9">
        <v>679.721</v>
      </c>
      <c r="Y19" s="9">
        <v>345.61599999999999</v>
      </c>
      <c r="Z19" s="9">
        <v>334.10500000000002</v>
      </c>
      <c r="AA19" s="9">
        <v>252.93100000000001</v>
      </c>
      <c r="AB19" s="9">
        <v>125.137</v>
      </c>
      <c r="AC19" s="9">
        <v>127.794</v>
      </c>
      <c r="AD19" s="9">
        <v>81.052999999999997</v>
      </c>
      <c r="AE19" s="9">
        <v>47.057000000000002</v>
      </c>
      <c r="AF19" s="9">
        <v>33.996000000000002</v>
      </c>
      <c r="AG19" s="9">
        <v>60.753</v>
      </c>
      <c r="AH19" s="9">
        <v>24.643000000000001</v>
      </c>
      <c r="AI19" s="9">
        <v>36.11</v>
      </c>
      <c r="AJ19" s="9">
        <v>111.126</v>
      </c>
      <c r="AK19" s="9">
        <v>53.436999999999998</v>
      </c>
      <c r="AL19" s="9">
        <v>57.688000000000002</v>
      </c>
      <c r="AM19" s="9">
        <v>426.79</v>
      </c>
      <c r="AN19" s="9">
        <v>220.47900000000001</v>
      </c>
      <c r="AO19" s="9">
        <v>206.31100000000001</v>
      </c>
      <c r="AP19" s="9">
        <v>192.221</v>
      </c>
      <c r="AQ19" s="9">
        <v>103.67400000000001</v>
      </c>
      <c r="AR19" s="9">
        <v>88.546000000000006</v>
      </c>
      <c r="AS19" s="9">
        <v>80.126999999999995</v>
      </c>
      <c r="AT19" s="9">
        <v>43.703000000000003</v>
      </c>
      <c r="AU19" s="9">
        <v>36.423999999999999</v>
      </c>
      <c r="AV19" s="9">
        <v>88.570999999999998</v>
      </c>
      <c r="AW19" s="9">
        <v>41.601999999999997</v>
      </c>
      <c r="AX19" s="9">
        <v>46.97</v>
      </c>
      <c r="AY19" s="9">
        <v>43.698</v>
      </c>
      <c r="AZ19" s="9">
        <v>19.664999999999999</v>
      </c>
      <c r="BA19" s="9">
        <v>24.033000000000001</v>
      </c>
      <c r="BB19" s="9">
        <v>22.172000000000001</v>
      </c>
      <c r="BC19" s="9">
        <v>11.834</v>
      </c>
      <c r="BD19" s="9">
        <v>10.339</v>
      </c>
      <c r="BE19" s="9">
        <v>158.637</v>
      </c>
      <c r="BF19" s="9">
        <v>86.825000000000003</v>
      </c>
      <c r="BG19" s="9">
        <v>71.811999999999998</v>
      </c>
      <c r="BH19" s="9">
        <v>84.102999999999994</v>
      </c>
      <c r="BI19" s="9">
        <v>38.826999999999998</v>
      </c>
      <c r="BJ19" s="9">
        <v>45.276000000000003</v>
      </c>
      <c r="BK19" s="9">
        <v>30.475000000000001</v>
      </c>
      <c r="BL19" s="9">
        <v>16.940999999999999</v>
      </c>
      <c r="BM19" s="9">
        <v>13.534000000000001</v>
      </c>
      <c r="BN19" s="9">
        <v>22.754000000000001</v>
      </c>
      <c r="BO19" s="9">
        <v>6.79</v>
      </c>
      <c r="BP19" s="9">
        <v>15.964</v>
      </c>
      <c r="BQ19" s="9">
        <v>30.873999999999999</v>
      </c>
      <c r="BR19" s="9">
        <v>15.096</v>
      </c>
      <c r="BS19" s="9">
        <v>15.778</v>
      </c>
      <c r="BT19" s="9">
        <v>74.534000000000006</v>
      </c>
      <c r="BU19" s="9">
        <v>47.997999999999998</v>
      </c>
      <c r="BV19" s="9">
        <v>26.536999999999999</v>
      </c>
      <c r="BW19" s="9">
        <v>30.617999999999999</v>
      </c>
      <c r="BX19" s="9">
        <v>23.783000000000001</v>
      </c>
      <c r="BY19" s="9">
        <v>6.835</v>
      </c>
      <c r="BZ19" s="9">
        <v>14.590999999999999</v>
      </c>
      <c r="CA19" s="9">
        <v>9.9909999999999997</v>
      </c>
      <c r="CB19" s="9">
        <v>4.5999999999999996</v>
      </c>
      <c r="CC19" s="9">
        <v>10.611000000000001</v>
      </c>
      <c r="CD19" s="9">
        <v>6.08</v>
      </c>
      <c r="CE19" s="9">
        <v>4.5309999999999997</v>
      </c>
      <c r="CF19" s="9">
        <v>11.311999999999999</v>
      </c>
      <c r="CG19" s="9">
        <v>5.383</v>
      </c>
      <c r="CH19" s="9">
        <v>5.9290000000000003</v>
      </c>
      <c r="CI19" s="9">
        <v>7.4020000000000001</v>
      </c>
      <c r="CJ19" s="9">
        <v>2.7610000000000001</v>
      </c>
      <c r="CK19" s="9">
        <v>4.641</v>
      </c>
      <c r="CL19" s="9">
        <v>58.92</v>
      </c>
      <c r="CM19" s="9">
        <v>36.183</v>
      </c>
      <c r="CN19" s="9">
        <v>22.736999999999998</v>
      </c>
      <c r="CO19" s="9">
        <v>26.138999999999999</v>
      </c>
      <c r="CP19" s="9">
        <v>14.11</v>
      </c>
      <c r="CQ19" s="9">
        <v>12.029</v>
      </c>
      <c r="CR19" s="9">
        <v>6.54</v>
      </c>
      <c r="CS19" s="9">
        <v>3.9340000000000002</v>
      </c>
      <c r="CT19" s="9">
        <v>2.6059999999999999</v>
      </c>
      <c r="CU19" s="9">
        <v>7.5049999999999999</v>
      </c>
      <c r="CV19" s="9">
        <v>3.335</v>
      </c>
      <c r="CW19" s="9">
        <v>4.17</v>
      </c>
      <c r="CX19" s="9">
        <v>12.095000000000001</v>
      </c>
      <c r="CY19" s="9">
        <v>6.8419999999999996</v>
      </c>
      <c r="CZ19" s="9">
        <v>5.2530000000000001</v>
      </c>
      <c r="DA19" s="9">
        <v>32.78</v>
      </c>
      <c r="DB19" s="9">
        <v>22.073</v>
      </c>
      <c r="DC19" s="9">
        <v>10.707000000000001</v>
      </c>
      <c r="DD19" s="9">
        <v>9.3279999999999994</v>
      </c>
      <c r="DE19" s="9">
        <v>6.8869999999999996</v>
      </c>
      <c r="DF19" s="9">
        <v>2.4409999999999998</v>
      </c>
      <c r="DG19" s="9">
        <v>8.7530000000000001</v>
      </c>
      <c r="DH19" s="9">
        <v>6.5659999999999998</v>
      </c>
      <c r="DI19" s="9">
        <v>2.1869999999999998</v>
      </c>
      <c r="DJ19" s="9">
        <v>5.9749999999999996</v>
      </c>
      <c r="DK19" s="9">
        <v>4.0179999999999998</v>
      </c>
      <c r="DL19" s="9">
        <v>1.956</v>
      </c>
      <c r="DM19" s="9">
        <v>5.2480000000000002</v>
      </c>
      <c r="DN19" s="9">
        <v>3.0270000000000001</v>
      </c>
      <c r="DO19" s="9">
        <v>2.222</v>
      </c>
      <c r="DP19" s="9">
        <v>3.476</v>
      </c>
      <c r="DQ19" s="9">
        <v>1.575</v>
      </c>
      <c r="DR19" s="9">
        <v>1.901</v>
      </c>
      <c r="DS19" s="9">
        <v>5.5579999999999998</v>
      </c>
      <c r="DT19" s="9">
        <v>4.2069999999999999</v>
      </c>
      <c r="DU19" s="9">
        <v>1.351</v>
      </c>
      <c r="DV19" s="9">
        <v>4.069</v>
      </c>
      <c r="DW19" s="9">
        <v>2.7170000000000001</v>
      </c>
      <c r="DX19" s="9">
        <v>1.351</v>
      </c>
      <c r="DY19" s="9">
        <v>1.242</v>
      </c>
      <c r="DZ19" s="9">
        <v>1.242</v>
      </c>
      <c r="EA19" s="9">
        <v>0</v>
      </c>
      <c r="EB19" s="9">
        <v>2.0659999999999998</v>
      </c>
      <c r="EC19" s="9">
        <v>1.476</v>
      </c>
      <c r="ED19" s="9">
        <v>0.59</v>
      </c>
      <c r="EE19" s="9">
        <v>0.76100000000000001</v>
      </c>
      <c r="EF19" s="9">
        <v>0</v>
      </c>
      <c r="EG19" s="9">
        <v>0.76100000000000001</v>
      </c>
      <c r="EH19" s="9">
        <v>1.49</v>
      </c>
      <c r="EI19" s="9">
        <v>1.49</v>
      </c>
      <c r="EJ19" s="9">
        <v>0</v>
      </c>
      <c r="EK19" s="9">
        <v>0</v>
      </c>
      <c r="EL19" s="9">
        <v>0</v>
      </c>
      <c r="EM19" s="9">
        <v>0</v>
      </c>
      <c r="EN19" s="9">
        <v>1.49</v>
      </c>
      <c r="EO19" s="9">
        <v>1.49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61.801000000000002</v>
      </c>
      <c r="FA19" s="9">
        <v>28.856999999999999</v>
      </c>
      <c r="FB19" s="9">
        <v>32.944000000000003</v>
      </c>
      <c r="FC19" s="9">
        <v>44.067</v>
      </c>
      <c r="FD19" s="9">
        <v>18.117999999999999</v>
      </c>
      <c r="FE19" s="9">
        <v>25.949000000000002</v>
      </c>
      <c r="FF19" s="9">
        <v>20.155000000000001</v>
      </c>
      <c r="FG19" s="9">
        <v>10.678000000000001</v>
      </c>
      <c r="FH19" s="9">
        <v>9.4770000000000003</v>
      </c>
      <c r="FI19" s="9">
        <v>9.5410000000000004</v>
      </c>
      <c r="FJ19" s="9">
        <v>0.68100000000000005</v>
      </c>
      <c r="FK19" s="9">
        <v>8.86</v>
      </c>
      <c r="FL19" s="9">
        <v>14.371</v>
      </c>
      <c r="FM19" s="9">
        <v>6.7590000000000003</v>
      </c>
      <c r="FN19" s="9">
        <v>7.6120000000000001</v>
      </c>
      <c r="FO19" s="9">
        <v>17.734000000000002</v>
      </c>
      <c r="FP19" s="9">
        <v>10.739000000000001</v>
      </c>
      <c r="FQ19" s="9">
        <v>6.9950000000000001</v>
      </c>
      <c r="FR19" s="9">
        <v>10.025</v>
      </c>
      <c r="FS19" s="9">
        <v>7.0069999999999997</v>
      </c>
      <c r="FT19" s="9">
        <v>3.0179999999999998</v>
      </c>
      <c r="FU19" s="9">
        <v>2.0099999999999998</v>
      </c>
      <c r="FV19" s="9">
        <v>0.79100000000000004</v>
      </c>
      <c r="FW19" s="9">
        <v>1.2190000000000001</v>
      </c>
      <c r="FX19" s="9">
        <v>1.073</v>
      </c>
      <c r="FY19" s="9">
        <v>0.57899999999999996</v>
      </c>
      <c r="FZ19" s="9">
        <v>0.49299999999999999</v>
      </c>
      <c r="GA19" s="9">
        <v>2.5680000000000001</v>
      </c>
      <c r="GB19" s="9">
        <v>1.8129999999999999</v>
      </c>
      <c r="GC19" s="9">
        <v>0.75600000000000001</v>
      </c>
      <c r="GD19" s="9">
        <v>2.0579999999999998</v>
      </c>
      <c r="GE19" s="9">
        <v>0.54900000000000004</v>
      </c>
      <c r="GF19" s="9">
        <v>1.5089999999999999</v>
      </c>
      <c r="GG19" s="9">
        <v>32.359000000000002</v>
      </c>
      <c r="GH19" s="9">
        <v>17.577999999999999</v>
      </c>
      <c r="GI19" s="9">
        <v>14.781000000000001</v>
      </c>
      <c r="GJ19" s="9">
        <v>9.8279999999999994</v>
      </c>
      <c r="GK19" s="9">
        <v>3.8809999999999998</v>
      </c>
      <c r="GL19" s="9">
        <v>5.9470000000000001</v>
      </c>
      <c r="GM19" s="9">
        <v>2.5390000000000001</v>
      </c>
      <c r="GN19" s="9">
        <v>1.0880000000000001</v>
      </c>
      <c r="GO19" s="9">
        <v>1.4510000000000001</v>
      </c>
      <c r="GP19" s="9">
        <v>3.6419999999999999</v>
      </c>
      <c r="GQ19" s="9">
        <v>1.2989999999999999</v>
      </c>
      <c r="GR19" s="9">
        <v>2.3439999999999999</v>
      </c>
      <c r="GS19" s="9">
        <v>3.6469999999999998</v>
      </c>
      <c r="GT19" s="9">
        <v>1.4950000000000001</v>
      </c>
      <c r="GU19" s="9">
        <v>2.1520000000000001</v>
      </c>
      <c r="GV19" s="9">
        <v>22.53</v>
      </c>
      <c r="GW19" s="9">
        <v>13.696</v>
      </c>
      <c r="GX19" s="9">
        <v>8.8339999999999996</v>
      </c>
      <c r="GY19" s="9">
        <v>11.265000000000001</v>
      </c>
      <c r="GZ19" s="9">
        <v>9.8889999999999993</v>
      </c>
      <c r="HA19" s="9">
        <v>1.3759999999999999</v>
      </c>
      <c r="HB19" s="9">
        <v>2.3380000000000001</v>
      </c>
      <c r="HC19" s="9">
        <v>1.1439999999999999</v>
      </c>
      <c r="HD19" s="9">
        <v>1.194</v>
      </c>
      <c r="HE19" s="9">
        <v>3.5640000000000001</v>
      </c>
      <c r="HF19" s="9">
        <v>1.482</v>
      </c>
      <c r="HG19" s="9">
        <v>2.0819999999999999</v>
      </c>
      <c r="HH19" s="9">
        <v>3.496</v>
      </c>
      <c r="HI19" s="9">
        <v>0.54400000000000004</v>
      </c>
      <c r="HJ19" s="9">
        <v>2.952</v>
      </c>
      <c r="HK19" s="9">
        <v>1.867</v>
      </c>
      <c r="HL19" s="9">
        <v>0.63700000000000001</v>
      </c>
      <c r="HM19" s="9">
        <v>1.23</v>
      </c>
      <c r="HN19" s="9">
        <v>430.66399999999999</v>
      </c>
      <c r="HO19" s="9">
        <v>216.173</v>
      </c>
      <c r="HP19" s="9">
        <v>214.49100000000001</v>
      </c>
      <c r="HQ19" s="9">
        <v>136.215</v>
      </c>
      <c r="HR19" s="9">
        <v>72.656000000000006</v>
      </c>
      <c r="HS19" s="9">
        <v>63.558999999999997</v>
      </c>
      <c r="HT19" s="9">
        <v>38.707999999999998</v>
      </c>
      <c r="HU19" s="9">
        <v>24.414000000000001</v>
      </c>
      <c r="HV19" s="9">
        <v>14.292999999999999</v>
      </c>
      <c r="HW19" s="9">
        <v>30.111999999999998</v>
      </c>
      <c r="HX19" s="9">
        <v>15.295999999999999</v>
      </c>
      <c r="HY19" s="9">
        <v>14.816000000000001</v>
      </c>
      <c r="HZ19" s="9">
        <v>67.396000000000001</v>
      </c>
      <c r="IA19" s="9">
        <v>32.945999999999998</v>
      </c>
      <c r="IB19" s="9">
        <v>34.450000000000003</v>
      </c>
      <c r="IC19" s="9">
        <v>294.44900000000001</v>
      </c>
      <c r="ID19" s="9">
        <v>143.517</v>
      </c>
      <c r="IE19" s="9">
        <v>150.93199999999999</v>
      </c>
      <c r="IF19" s="9">
        <v>133.82499999999999</v>
      </c>
      <c r="IG19" s="9">
        <v>66.245999999999995</v>
      </c>
      <c r="IH19" s="9">
        <v>67.58</v>
      </c>
      <c r="II19" s="9">
        <v>55.091999999999999</v>
      </c>
      <c r="IJ19" s="9">
        <v>27.358000000000001</v>
      </c>
      <c r="IK19" s="9">
        <v>27.734000000000002</v>
      </c>
      <c r="IL19" s="9">
        <v>67.954999999999998</v>
      </c>
      <c r="IM19" s="9">
        <v>30.577999999999999</v>
      </c>
      <c r="IN19" s="9">
        <v>37.377000000000002</v>
      </c>
      <c r="IO19" s="9">
        <v>26.378</v>
      </c>
      <c r="IP19" s="9">
        <v>12.954000000000001</v>
      </c>
      <c r="IQ19" s="9">
        <v>13.423999999999999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14.196</v>
      </c>
      <c r="C11" s="9">
        <v>6.8819999999999997</v>
      </c>
      <c r="D11" s="9">
        <v>7.3150000000000004</v>
      </c>
      <c r="E11" s="9">
        <v>58.853000000000002</v>
      </c>
      <c r="F11" s="9">
        <v>29.992999999999999</v>
      </c>
      <c r="G11" s="9">
        <v>28.86</v>
      </c>
      <c r="H11" s="9">
        <v>24.873999999999999</v>
      </c>
      <c r="I11" s="9">
        <v>14.678000000000001</v>
      </c>
      <c r="J11" s="9">
        <v>10.195</v>
      </c>
      <c r="K11" s="9">
        <v>7.4249999999999998</v>
      </c>
      <c r="L11" s="9">
        <v>4.5460000000000003</v>
      </c>
      <c r="M11" s="9">
        <v>2.8780000000000001</v>
      </c>
      <c r="N11" s="9">
        <v>5.0789999999999997</v>
      </c>
      <c r="O11" s="9">
        <v>3.653</v>
      </c>
      <c r="P11" s="9">
        <v>1.4259999999999999</v>
      </c>
      <c r="Q11" s="9">
        <v>12.37</v>
      </c>
      <c r="R11" s="9">
        <v>6.4790000000000001</v>
      </c>
      <c r="S11" s="9">
        <v>5.891</v>
      </c>
      <c r="T11" s="9">
        <v>33.978999999999999</v>
      </c>
      <c r="U11" s="9">
        <v>15.315</v>
      </c>
      <c r="V11" s="9">
        <v>18.664000000000001</v>
      </c>
      <c r="W11" s="9">
        <v>19.137</v>
      </c>
      <c r="X11" s="9">
        <v>9.3780000000000001</v>
      </c>
      <c r="Y11" s="9">
        <v>9.7590000000000003</v>
      </c>
      <c r="Z11" s="9">
        <v>5.819</v>
      </c>
      <c r="AA11" s="9">
        <v>2.3690000000000002</v>
      </c>
      <c r="AB11" s="9">
        <v>3.4489999999999998</v>
      </c>
      <c r="AC11" s="9">
        <v>4.9859999999999998</v>
      </c>
      <c r="AD11" s="9">
        <v>2.4409999999999998</v>
      </c>
      <c r="AE11" s="9">
        <v>2.5449999999999999</v>
      </c>
      <c r="AF11" s="9">
        <v>3.4180000000000001</v>
      </c>
      <c r="AG11" s="9">
        <v>0.50700000000000001</v>
      </c>
      <c r="AH11" s="9">
        <v>2.911</v>
      </c>
      <c r="AI11" s="9">
        <v>0.62</v>
      </c>
      <c r="AJ11" s="9">
        <v>0.62</v>
      </c>
      <c r="AK11" s="9">
        <v>0</v>
      </c>
      <c r="AL11" s="9">
        <v>23.852</v>
      </c>
      <c r="AM11" s="9">
        <v>9.266</v>
      </c>
      <c r="AN11" s="9">
        <v>14.586</v>
      </c>
      <c r="AO11" s="9">
        <v>10.459</v>
      </c>
      <c r="AP11" s="9">
        <v>5.6289999999999996</v>
      </c>
      <c r="AQ11" s="9">
        <v>4.83</v>
      </c>
      <c r="AR11" s="9">
        <v>6.6020000000000003</v>
      </c>
      <c r="AS11" s="9">
        <v>3.944</v>
      </c>
      <c r="AT11" s="9">
        <v>2.6579999999999999</v>
      </c>
      <c r="AU11" s="9">
        <v>2.8029999999999999</v>
      </c>
      <c r="AV11" s="9">
        <v>0.63100000000000001</v>
      </c>
      <c r="AW11" s="9">
        <v>2.1720000000000002</v>
      </c>
      <c r="AX11" s="9">
        <v>1.054</v>
      </c>
      <c r="AY11" s="9">
        <v>1.054</v>
      </c>
      <c r="AZ11" s="9">
        <v>0</v>
      </c>
      <c r="BA11" s="9">
        <v>13.393000000000001</v>
      </c>
      <c r="BB11" s="9">
        <v>3.637</v>
      </c>
      <c r="BC11" s="9">
        <v>9.7560000000000002</v>
      </c>
      <c r="BD11" s="9">
        <v>9.3879999999999999</v>
      </c>
      <c r="BE11" s="9">
        <v>2.9239999999999999</v>
      </c>
      <c r="BF11" s="9">
        <v>6.4630000000000001</v>
      </c>
      <c r="BG11" s="9">
        <v>2.702</v>
      </c>
      <c r="BH11" s="9">
        <v>0.71299999999999997</v>
      </c>
      <c r="BI11" s="9">
        <v>1.99</v>
      </c>
      <c r="BJ11" s="9">
        <v>0.76700000000000002</v>
      </c>
      <c r="BK11" s="9">
        <v>0</v>
      </c>
      <c r="BL11" s="9">
        <v>0.76700000000000002</v>
      </c>
      <c r="BM11" s="9">
        <v>0</v>
      </c>
      <c r="BN11" s="9">
        <v>0</v>
      </c>
      <c r="BO11" s="9">
        <v>0</v>
      </c>
      <c r="BP11" s="9">
        <v>0.53600000000000003</v>
      </c>
      <c r="BQ11" s="9">
        <v>0</v>
      </c>
      <c r="BR11" s="9">
        <v>0.53600000000000003</v>
      </c>
      <c r="BS11" s="9">
        <v>109.358</v>
      </c>
      <c r="BT11" s="9">
        <v>63.593000000000004</v>
      </c>
      <c r="BU11" s="9">
        <v>45.765000000000001</v>
      </c>
      <c r="BV11" s="9">
        <v>29.065999999999999</v>
      </c>
      <c r="BW11" s="9">
        <v>18.026</v>
      </c>
      <c r="BX11" s="9">
        <v>11.039</v>
      </c>
      <c r="BY11" s="9">
        <v>7.7089999999999996</v>
      </c>
      <c r="BZ11" s="9">
        <v>2.0920000000000001</v>
      </c>
      <c r="CA11" s="9">
        <v>5.617</v>
      </c>
      <c r="CB11" s="9">
        <v>7.5389999999999997</v>
      </c>
      <c r="CC11" s="9">
        <v>5.1310000000000002</v>
      </c>
      <c r="CD11" s="9">
        <v>2.4079999999999999</v>
      </c>
      <c r="CE11" s="9">
        <v>13.818</v>
      </c>
      <c r="CF11" s="9">
        <v>10.803000000000001</v>
      </c>
      <c r="CG11" s="9">
        <v>3.0150000000000001</v>
      </c>
      <c r="CH11" s="9">
        <v>80.292000000000002</v>
      </c>
      <c r="CI11" s="9">
        <v>45.566000000000003</v>
      </c>
      <c r="CJ11" s="9">
        <v>34.725999999999999</v>
      </c>
      <c r="CK11" s="9">
        <v>39.805</v>
      </c>
      <c r="CL11" s="9">
        <v>21.123000000000001</v>
      </c>
      <c r="CM11" s="9">
        <v>18.683</v>
      </c>
      <c r="CN11" s="9">
        <v>18.754000000000001</v>
      </c>
      <c r="CO11" s="9">
        <v>10.938000000000001</v>
      </c>
      <c r="CP11" s="9">
        <v>7.8159999999999998</v>
      </c>
      <c r="CQ11" s="9">
        <v>14.824999999999999</v>
      </c>
      <c r="CR11" s="9">
        <v>9.0050000000000008</v>
      </c>
      <c r="CS11" s="9">
        <v>5.82</v>
      </c>
      <c r="CT11" s="9">
        <v>5.8140000000000001</v>
      </c>
      <c r="CU11" s="9">
        <v>3.4079999999999999</v>
      </c>
      <c r="CV11" s="9">
        <v>2.407</v>
      </c>
      <c r="CW11" s="9">
        <v>1.093</v>
      </c>
      <c r="CX11" s="9">
        <v>1.093</v>
      </c>
      <c r="CY11" s="9">
        <v>0</v>
      </c>
      <c r="CZ11" s="9">
        <v>21.201000000000001</v>
      </c>
      <c r="DA11" s="9">
        <v>11.009</v>
      </c>
      <c r="DB11" s="9">
        <v>10.193</v>
      </c>
      <c r="DC11" s="9">
        <v>1.117</v>
      </c>
      <c r="DD11" s="9">
        <v>0</v>
      </c>
      <c r="DE11" s="9">
        <v>1.117</v>
      </c>
      <c r="DF11" s="9">
        <v>0.49299999999999999</v>
      </c>
      <c r="DG11" s="9">
        <v>0</v>
      </c>
      <c r="DH11" s="9">
        <v>0.49299999999999999</v>
      </c>
      <c r="DI11" s="9">
        <v>0.623</v>
      </c>
      <c r="DJ11" s="9">
        <v>0</v>
      </c>
      <c r="DK11" s="9">
        <v>0.623</v>
      </c>
      <c r="DL11" s="9">
        <v>0</v>
      </c>
      <c r="DM11" s="9">
        <v>0</v>
      </c>
      <c r="DN11" s="9">
        <v>0</v>
      </c>
      <c r="DO11" s="9">
        <v>20.085000000000001</v>
      </c>
      <c r="DP11" s="9">
        <v>11.009</v>
      </c>
      <c r="DQ11" s="9">
        <v>9.0760000000000005</v>
      </c>
      <c r="DR11" s="9">
        <v>0.496</v>
      </c>
      <c r="DS11" s="9">
        <v>0</v>
      </c>
      <c r="DT11" s="9">
        <v>0.496</v>
      </c>
      <c r="DU11" s="9">
        <v>0.629</v>
      </c>
      <c r="DV11" s="9">
        <v>0</v>
      </c>
      <c r="DW11" s="9">
        <v>0.629</v>
      </c>
      <c r="DX11" s="9">
        <v>2.198</v>
      </c>
      <c r="DY11" s="9">
        <v>1.6879999999999999</v>
      </c>
      <c r="DZ11" s="9">
        <v>0.51</v>
      </c>
      <c r="EA11" s="9">
        <v>6.0730000000000004</v>
      </c>
      <c r="EB11" s="9">
        <v>4.1509999999999998</v>
      </c>
      <c r="EC11" s="9">
        <v>1.9219999999999999</v>
      </c>
      <c r="ED11" s="9">
        <v>10.688000000000001</v>
      </c>
      <c r="EE11" s="9">
        <v>5.1689999999999996</v>
      </c>
      <c r="EF11" s="9">
        <v>5.5190000000000001</v>
      </c>
      <c r="EG11" s="9">
        <v>54.457000000000001</v>
      </c>
      <c r="EH11" s="9">
        <v>13.279</v>
      </c>
      <c r="EI11" s="9">
        <v>41.177999999999997</v>
      </c>
      <c r="EJ11" s="9">
        <v>12.327999999999999</v>
      </c>
      <c r="EK11" s="9">
        <v>3.258</v>
      </c>
      <c r="EL11" s="9">
        <v>9.07</v>
      </c>
      <c r="EM11" s="9">
        <v>3.1429999999999998</v>
      </c>
      <c r="EN11" s="9">
        <v>1.2789999999999999</v>
      </c>
      <c r="EO11" s="9">
        <v>1.863</v>
      </c>
      <c r="EP11" s="9">
        <v>3.488</v>
      </c>
      <c r="EQ11" s="9">
        <v>0.58299999999999996</v>
      </c>
      <c r="ER11" s="9">
        <v>2.9049999999999998</v>
      </c>
      <c r="ES11" s="9">
        <v>5.6970000000000001</v>
      </c>
      <c r="ET11" s="9">
        <v>1.3959999999999999</v>
      </c>
      <c r="EU11" s="9">
        <v>4.3010000000000002</v>
      </c>
      <c r="EV11" s="9">
        <v>42.128999999999998</v>
      </c>
      <c r="EW11" s="9">
        <v>10.02</v>
      </c>
      <c r="EX11" s="9">
        <v>32.109000000000002</v>
      </c>
      <c r="EY11" s="9">
        <v>18.071999999999999</v>
      </c>
      <c r="EZ11" s="9">
        <v>7.2060000000000004</v>
      </c>
      <c r="FA11" s="9">
        <v>10.867000000000001</v>
      </c>
      <c r="FB11" s="9">
        <v>11.192</v>
      </c>
      <c r="FC11" s="9">
        <v>1.2809999999999999</v>
      </c>
      <c r="FD11" s="9">
        <v>9.9120000000000008</v>
      </c>
      <c r="FE11" s="9">
        <v>6.26</v>
      </c>
      <c r="FF11" s="9">
        <v>0.61299999999999999</v>
      </c>
      <c r="FG11" s="9">
        <v>5.6470000000000002</v>
      </c>
      <c r="FH11" s="9">
        <v>5.3449999999999998</v>
      </c>
      <c r="FI11" s="9">
        <v>0.92100000000000004</v>
      </c>
      <c r="FJ11" s="9">
        <v>4.4240000000000004</v>
      </c>
      <c r="FK11" s="9">
        <v>1.2589999999999999</v>
      </c>
      <c r="FL11" s="9">
        <v>0</v>
      </c>
      <c r="FM11" s="9">
        <v>1.2589999999999999</v>
      </c>
      <c r="FN11" s="9">
        <v>9.59</v>
      </c>
      <c r="FO11" s="9">
        <v>6.266</v>
      </c>
      <c r="FP11" s="9">
        <v>3.3239999999999998</v>
      </c>
      <c r="FQ11" s="9">
        <v>1.71</v>
      </c>
      <c r="FR11" s="9">
        <v>0.66100000000000003</v>
      </c>
      <c r="FS11" s="9">
        <v>1.0489999999999999</v>
      </c>
      <c r="FT11" s="9">
        <v>1.0920000000000001</v>
      </c>
      <c r="FU11" s="9">
        <v>0.66100000000000003</v>
      </c>
      <c r="FV11" s="9">
        <v>0.432</v>
      </c>
      <c r="FW11" s="9">
        <v>0</v>
      </c>
      <c r="FX11" s="9">
        <v>0</v>
      </c>
      <c r="FY11" s="9">
        <v>0</v>
      </c>
      <c r="FZ11" s="9">
        <v>0.61799999999999999</v>
      </c>
      <c r="GA11" s="9">
        <v>0</v>
      </c>
      <c r="GB11" s="9">
        <v>0.61799999999999999</v>
      </c>
      <c r="GC11" s="9">
        <v>7.8810000000000002</v>
      </c>
      <c r="GD11" s="9">
        <v>5.6050000000000004</v>
      </c>
      <c r="GE11" s="9">
        <v>2.2749999999999999</v>
      </c>
      <c r="GF11" s="9">
        <v>3.0049999999999999</v>
      </c>
      <c r="GG11" s="9">
        <v>3.0049999999999999</v>
      </c>
      <c r="GH11" s="9">
        <v>0</v>
      </c>
      <c r="GI11" s="9">
        <v>0.56699999999999995</v>
      </c>
      <c r="GJ11" s="9">
        <v>0</v>
      </c>
      <c r="GK11" s="9">
        <v>0.56699999999999995</v>
      </c>
      <c r="GL11" s="9">
        <v>3.5230000000000001</v>
      </c>
      <c r="GM11" s="9">
        <v>1.8140000000000001</v>
      </c>
      <c r="GN11" s="9">
        <v>1.708</v>
      </c>
      <c r="GO11" s="9">
        <v>0.78600000000000003</v>
      </c>
      <c r="GP11" s="9">
        <v>0.78600000000000003</v>
      </c>
      <c r="GQ11" s="9">
        <v>0</v>
      </c>
      <c r="GR11" s="9">
        <v>0</v>
      </c>
      <c r="GS11" s="9">
        <v>0</v>
      </c>
      <c r="GT11" s="9">
        <v>0</v>
      </c>
      <c r="GU11" s="9">
        <v>53.002000000000002</v>
      </c>
      <c r="GV11" s="9">
        <v>27.77</v>
      </c>
      <c r="GW11" s="9">
        <v>25.233000000000001</v>
      </c>
      <c r="GX11" s="9">
        <v>13.489000000000001</v>
      </c>
      <c r="GY11" s="9">
        <v>7.3529999999999998</v>
      </c>
      <c r="GZ11" s="9">
        <v>6.1360000000000001</v>
      </c>
      <c r="HA11" s="9">
        <v>3.8769999999999998</v>
      </c>
      <c r="HB11" s="9">
        <v>1.776</v>
      </c>
      <c r="HC11" s="9">
        <v>2.101</v>
      </c>
      <c r="HD11" s="9">
        <v>1.454</v>
      </c>
      <c r="HE11" s="9">
        <v>0.69299999999999995</v>
      </c>
      <c r="HF11" s="9">
        <v>0.76100000000000001</v>
      </c>
      <c r="HG11" s="9">
        <v>8.1579999999999995</v>
      </c>
      <c r="HH11" s="9">
        <v>4.8840000000000003</v>
      </c>
      <c r="HI11" s="9">
        <v>3.274</v>
      </c>
      <c r="HJ11" s="9">
        <v>39.512999999999998</v>
      </c>
      <c r="HK11" s="9">
        <v>20.417000000000002</v>
      </c>
      <c r="HL11" s="9">
        <v>19.097000000000001</v>
      </c>
      <c r="HM11" s="9">
        <v>21.384</v>
      </c>
      <c r="HN11" s="9">
        <v>9.202</v>
      </c>
      <c r="HO11" s="9">
        <v>12.180999999999999</v>
      </c>
      <c r="HP11" s="9">
        <v>5.6079999999999997</v>
      </c>
      <c r="HQ11" s="9">
        <v>3.2669999999999999</v>
      </c>
      <c r="HR11" s="9">
        <v>2.3410000000000002</v>
      </c>
      <c r="HS11" s="9">
        <v>2.76</v>
      </c>
      <c r="HT11" s="9">
        <v>0.70199999999999996</v>
      </c>
      <c r="HU11" s="9">
        <v>2.0579999999999998</v>
      </c>
      <c r="HV11" s="9">
        <v>5.3620000000000001</v>
      </c>
      <c r="HW11" s="9">
        <v>3.9129999999999998</v>
      </c>
      <c r="HX11" s="9">
        <v>1.4490000000000001</v>
      </c>
      <c r="HY11" s="9">
        <v>4.399</v>
      </c>
      <c r="HZ11" s="9">
        <v>3.3319999999999999</v>
      </c>
      <c r="IA11" s="9">
        <v>1.0669999999999999</v>
      </c>
      <c r="IB11" s="9">
        <v>486.98899999999998</v>
      </c>
      <c r="IC11" s="9">
        <v>252.321</v>
      </c>
      <c r="ID11" s="9">
        <v>234.667</v>
      </c>
      <c r="IE11" s="9">
        <v>196.90100000000001</v>
      </c>
      <c r="IF11" s="9">
        <v>105.874</v>
      </c>
      <c r="IG11" s="9">
        <v>91.027000000000001</v>
      </c>
      <c r="IH11" s="9">
        <v>79.742999999999995</v>
      </c>
      <c r="II11" s="9">
        <v>46.896999999999998</v>
      </c>
      <c r="IJ11" s="9">
        <v>32.844999999999999</v>
      </c>
      <c r="IK11" s="9">
        <v>51.74</v>
      </c>
      <c r="IL11" s="9">
        <v>28.263999999999999</v>
      </c>
      <c r="IM11" s="9">
        <v>23.475999999999999</v>
      </c>
      <c r="IN11" s="9">
        <v>65.418000000000006</v>
      </c>
      <c r="IO11" s="9">
        <v>30.712</v>
      </c>
      <c r="IP11" s="9">
        <v>34.706000000000003</v>
      </c>
      <c r="IQ11" s="9">
        <v>290.08800000000002</v>
      </c>
    </row>
    <row r="12" spans="1:251">
      <c r="A12" s="10">
        <v>42401</v>
      </c>
      <c r="B12" s="9">
        <v>12.897</v>
      </c>
      <c r="C12" s="9">
        <v>8.5310000000000006</v>
      </c>
      <c r="D12" s="9">
        <v>4.3659999999999997</v>
      </c>
      <c r="E12" s="9">
        <v>70.700999999999993</v>
      </c>
      <c r="F12" s="9">
        <v>30.95</v>
      </c>
      <c r="G12" s="9">
        <v>39.75</v>
      </c>
      <c r="H12" s="9">
        <v>30.173999999999999</v>
      </c>
      <c r="I12" s="9">
        <v>12.816000000000001</v>
      </c>
      <c r="J12" s="9">
        <v>17.358000000000001</v>
      </c>
      <c r="K12" s="9">
        <v>6.9779999999999998</v>
      </c>
      <c r="L12" s="9">
        <v>1.8340000000000001</v>
      </c>
      <c r="M12" s="9">
        <v>5.1440000000000001</v>
      </c>
      <c r="N12" s="9">
        <v>7.8979999999999997</v>
      </c>
      <c r="O12" s="9">
        <v>2.7389999999999999</v>
      </c>
      <c r="P12" s="9">
        <v>5.1580000000000004</v>
      </c>
      <c r="Q12" s="9">
        <v>15.298999999999999</v>
      </c>
      <c r="R12" s="9">
        <v>8.2430000000000003</v>
      </c>
      <c r="S12" s="9">
        <v>7.056</v>
      </c>
      <c r="T12" s="9">
        <v>40.527000000000001</v>
      </c>
      <c r="U12" s="9">
        <v>18.134</v>
      </c>
      <c r="V12" s="9">
        <v>22.391999999999999</v>
      </c>
      <c r="W12" s="9">
        <v>21.445</v>
      </c>
      <c r="X12" s="9">
        <v>10.489000000000001</v>
      </c>
      <c r="Y12" s="9">
        <v>10.956</v>
      </c>
      <c r="Z12" s="9">
        <v>10.978999999999999</v>
      </c>
      <c r="AA12" s="9">
        <v>4.4450000000000003</v>
      </c>
      <c r="AB12" s="9">
        <v>6.5339999999999998</v>
      </c>
      <c r="AC12" s="9">
        <v>5.6840000000000002</v>
      </c>
      <c r="AD12" s="9">
        <v>2.0840000000000001</v>
      </c>
      <c r="AE12" s="9">
        <v>3.6</v>
      </c>
      <c r="AF12" s="9">
        <v>2.4180000000000001</v>
      </c>
      <c r="AG12" s="9">
        <v>1.117</v>
      </c>
      <c r="AH12" s="9">
        <v>1.302</v>
      </c>
      <c r="AI12" s="9">
        <v>0</v>
      </c>
      <c r="AJ12" s="9">
        <v>0</v>
      </c>
      <c r="AK12" s="9">
        <v>0</v>
      </c>
      <c r="AL12" s="9">
        <v>35.58</v>
      </c>
      <c r="AM12" s="9">
        <v>15.545999999999999</v>
      </c>
      <c r="AN12" s="9">
        <v>20.033999999999999</v>
      </c>
      <c r="AO12" s="9">
        <v>24.484000000000002</v>
      </c>
      <c r="AP12" s="9">
        <v>9.609</v>
      </c>
      <c r="AQ12" s="9">
        <v>14.875</v>
      </c>
      <c r="AR12" s="9">
        <v>9.5069999999999997</v>
      </c>
      <c r="AS12" s="9">
        <v>5.33</v>
      </c>
      <c r="AT12" s="9">
        <v>4.1779999999999999</v>
      </c>
      <c r="AU12" s="9">
        <v>5.673</v>
      </c>
      <c r="AV12" s="9">
        <v>0.63800000000000001</v>
      </c>
      <c r="AW12" s="9">
        <v>5.0350000000000001</v>
      </c>
      <c r="AX12" s="9">
        <v>9.3030000000000008</v>
      </c>
      <c r="AY12" s="9">
        <v>3.641</v>
      </c>
      <c r="AZ12" s="9">
        <v>5.6619999999999999</v>
      </c>
      <c r="BA12" s="9">
        <v>11.096</v>
      </c>
      <c r="BB12" s="9">
        <v>5.9370000000000003</v>
      </c>
      <c r="BC12" s="9">
        <v>5.1589999999999998</v>
      </c>
      <c r="BD12" s="9">
        <v>5.43</v>
      </c>
      <c r="BE12" s="9">
        <v>3.53</v>
      </c>
      <c r="BF12" s="9">
        <v>1.9</v>
      </c>
      <c r="BG12" s="9">
        <v>2.9689999999999999</v>
      </c>
      <c r="BH12" s="9">
        <v>0.58099999999999996</v>
      </c>
      <c r="BI12" s="9">
        <v>2.3879999999999999</v>
      </c>
      <c r="BJ12" s="9">
        <v>1.911</v>
      </c>
      <c r="BK12" s="9">
        <v>1.04</v>
      </c>
      <c r="BL12" s="9">
        <v>0.871</v>
      </c>
      <c r="BM12" s="9">
        <v>0.78600000000000003</v>
      </c>
      <c r="BN12" s="9">
        <v>0.78600000000000003</v>
      </c>
      <c r="BO12" s="9">
        <v>0</v>
      </c>
      <c r="BP12" s="9">
        <v>0</v>
      </c>
      <c r="BQ12" s="9">
        <v>0</v>
      </c>
      <c r="BR12" s="9">
        <v>0</v>
      </c>
      <c r="BS12" s="9">
        <v>121.94799999999999</v>
      </c>
      <c r="BT12" s="9">
        <v>64.944999999999993</v>
      </c>
      <c r="BU12" s="9">
        <v>57.003</v>
      </c>
      <c r="BV12" s="9">
        <v>38.466000000000001</v>
      </c>
      <c r="BW12" s="9">
        <v>22.774000000000001</v>
      </c>
      <c r="BX12" s="9">
        <v>15.692</v>
      </c>
      <c r="BY12" s="9">
        <v>8.5879999999999992</v>
      </c>
      <c r="BZ12" s="9">
        <v>5.9059999999999997</v>
      </c>
      <c r="CA12" s="9">
        <v>2.681</v>
      </c>
      <c r="CB12" s="9">
        <v>14.646000000000001</v>
      </c>
      <c r="CC12" s="9">
        <v>8.26</v>
      </c>
      <c r="CD12" s="9">
        <v>6.3860000000000001</v>
      </c>
      <c r="CE12" s="9">
        <v>15.231999999999999</v>
      </c>
      <c r="CF12" s="9">
        <v>8.6069999999999993</v>
      </c>
      <c r="CG12" s="9">
        <v>6.625</v>
      </c>
      <c r="CH12" s="9">
        <v>83.481999999999999</v>
      </c>
      <c r="CI12" s="9">
        <v>42.170999999999999</v>
      </c>
      <c r="CJ12" s="9">
        <v>41.311</v>
      </c>
      <c r="CK12" s="9">
        <v>38.65</v>
      </c>
      <c r="CL12" s="9">
        <v>20.215</v>
      </c>
      <c r="CM12" s="9">
        <v>18.434999999999999</v>
      </c>
      <c r="CN12" s="9">
        <v>21.655999999999999</v>
      </c>
      <c r="CO12" s="9">
        <v>10.346</v>
      </c>
      <c r="CP12" s="9">
        <v>11.31</v>
      </c>
      <c r="CQ12" s="9">
        <v>14.792</v>
      </c>
      <c r="CR12" s="9">
        <v>6.8</v>
      </c>
      <c r="CS12" s="9">
        <v>7.992</v>
      </c>
      <c r="CT12" s="9">
        <v>6.9939999999999998</v>
      </c>
      <c r="CU12" s="9">
        <v>4.1280000000000001</v>
      </c>
      <c r="CV12" s="9">
        <v>2.8660000000000001</v>
      </c>
      <c r="CW12" s="9">
        <v>1.391</v>
      </c>
      <c r="CX12" s="9">
        <v>0.68300000000000005</v>
      </c>
      <c r="CY12" s="9">
        <v>0.70799999999999996</v>
      </c>
      <c r="CZ12" s="9">
        <v>24.946000000000002</v>
      </c>
      <c r="DA12" s="9">
        <v>13.568</v>
      </c>
      <c r="DB12" s="9">
        <v>11.379</v>
      </c>
      <c r="DC12" s="9">
        <v>1.661</v>
      </c>
      <c r="DD12" s="9">
        <v>0.90700000000000003</v>
      </c>
      <c r="DE12" s="9">
        <v>0.754</v>
      </c>
      <c r="DF12" s="9">
        <v>1.661</v>
      </c>
      <c r="DG12" s="9">
        <v>0.90700000000000003</v>
      </c>
      <c r="DH12" s="9">
        <v>0.754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23.286000000000001</v>
      </c>
      <c r="DP12" s="9">
        <v>12.661</v>
      </c>
      <c r="DQ12" s="9">
        <v>10.625</v>
      </c>
      <c r="DR12" s="9">
        <v>0.628</v>
      </c>
      <c r="DS12" s="9">
        <v>0</v>
      </c>
      <c r="DT12" s="9">
        <v>0.628</v>
      </c>
      <c r="DU12" s="9">
        <v>1.2110000000000001</v>
      </c>
      <c r="DV12" s="9">
        <v>0.65400000000000003</v>
      </c>
      <c r="DW12" s="9">
        <v>0.55700000000000005</v>
      </c>
      <c r="DX12" s="9">
        <v>3.5750000000000002</v>
      </c>
      <c r="DY12" s="9">
        <v>1.8680000000000001</v>
      </c>
      <c r="DZ12" s="9">
        <v>1.706</v>
      </c>
      <c r="EA12" s="9">
        <v>6.88</v>
      </c>
      <c r="EB12" s="9">
        <v>2.8039999999999998</v>
      </c>
      <c r="EC12" s="9">
        <v>4.0759999999999996</v>
      </c>
      <c r="ED12" s="9">
        <v>10.993</v>
      </c>
      <c r="EE12" s="9">
        <v>7.335</v>
      </c>
      <c r="EF12" s="9">
        <v>3.6579999999999999</v>
      </c>
      <c r="EG12" s="9">
        <v>51.741</v>
      </c>
      <c r="EH12" s="9">
        <v>11.202999999999999</v>
      </c>
      <c r="EI12" s="9">
        <v>40.537999999999997</v>
      </c>
      <c r="EJ12" s="9">
        <v>7.6680000000000001</v>
      </c>
      <c r="EK12" s="9">
        <v>1.9430000000000001</v>
      </c>
      <c r="EL12" s="9">
        <v>5.7249999999999996</v>
      </c>
      <c r="EM12" s="9">
        <v>2.5449999999999999</v>
      </c>
      <c r="EN12" s="9">
        <v>0</v>
      </c>
      <c r="EO12" s="9">
        <v>2.5449999999999999</v>
      </c>
      <c r="EP12" s="9">
        <v>2.2709999999999999</v>
      </c>
      <c r="EQ12" s="9">
        <v>1.1180000000000001</v>
      </c>
      <c r="ER12" s="9">
        <v>1.153</v>
      </c>
      <c r="ES12" s="9">
        <v>2.8519999999999999</v>
      </c>
      <c r="ET12" s="9">
        <v>0.82499999999999996</v>
      </c>
      <c r="EU12" s="9">
        <v>2.0259999999999998</v>
      </c>
      <c r="EV12" s="9">
        <v>44.073</v>
      </c>
      <c r="EW12" s="9">
        <v>9.2590000000000003</v>
      </c>
      <c r="EX12" s="9">
        <v>34.813000000000002</v>
      </c>
      <c r="EY12" s="9">
        <v>21.071999999999999</v>
      </c>
      <c r="EZ12" s="9">
        <v>6.6879999999999997</v>
      </c>
      <c r="FA12" s="9">
        <v>14.384</v>
      </c>
      <c r="FB12" s="9">
        <v>7.9039999999999999</v>
      </c>
      <c r="FC12" s="9">
        <v>0</v>
      </c>
      <c r="FD12" s="9">
        <v>7.9039999999999999</v>
      </c>
      <c r="FE12" s="9">
        <v>10.492000000000001</v>
      </c>
      <c r="FF12" s="9">
        <v>0.999</v>
      </c>
      <c r="FG12" s="9">
        <v>9.4939999999999998</v>
      </c>
      <c r="FH12" s="9">
        <v>4.0919999999999996</v>
      </c>
      <c r="FI12" s="9">
        <v>1.0589999999999999</v>
      </c>
      <c r="FJ12" s="9">
        <v>3.032</v>
      </c>
      <c r="FK12" s="9">
        <v>0.51300000000000001</v>
      </c>
      <c r="FL12" s="9">
        <v>0.51300000000000001</v>
      </c>
      <c r="FM12" s="9">
        <v>0</v>
      </c>
      <c r="FN12" s="9">
        <v>12.872999999999999</v>
      </c>
      <c r="FO12" s="9">
        <v>9.2650000000000006</v>
      </c>
      <c r="FP12" s="9">
        <v>3.6070000000000002</v>
      </c>
      <c r="FQ12" s="9">
        <v>0.56399999999999995</v>
      </c>
      <c r="FR12" s="9">
        <v>0.56399999999999995</v>
      </c>
      <c r="FS12" s="9">
        <v>0</v>
      </c>
      <c r="FT12" s="9">
        <v>0</v>
      </c>
      <c r="FU12" s="9">
        <v>0</v>
      </c>
      <c r="FV12" s="9">
        <v>0</v>
      </c>
      <c r="FW12" s="9">
        <v>0.56399999999999995</v>
      </c>
      <c r="FX12" s="9">
        <v>0.56399999999999995</v>
      </c>
      <c r="FY12" s="9">
        <v>0</v>
      </c>
      <c r="FZ12" s="9">
        <v>0</v>
      </c>
      <c r="GA12" s="9">
        <v>0</v>
      </c>
      <c r="GB12" s="9">
        <v>0</v>
      </c>
      <c r="GC12" s="9">
        <v>12.308999999999999</v>
      </c>
      <c r="GD12" s="9">
        <v>8.702</v>
      </c>
      <c r="GE12" s="9">
        <v>3.6070000000000002</v>
      </c>
      <c r="GF12" s="9">
        <v>2.794</v>
      </c>
      <c r="GG12" s="9">
        <v>1.6539999999999999</v>
      </c>
      <c r="GH12" s="9">
        <v>1.139</v>
      </c>
      <c r="GI12" s="9">
        <v>2.4769999999999999</v>
      </c>
      <c r="GJ12" s="9">
        <v>2.4769999999999999</v>
      </c>
      <c r="GK12" s="9">
        <v>0</v>
      </c>
      <c r="GL12" s="9">
        <v>5.0119999999999996</v>
      </c>
      <c r="GM12" s="9">
        <v>3.8570000000000002</v>
      </c>
      <c r="GN12" s="9">
        <v>1.155</v>
      </c>
      <c r="GO12" s="9">
        <v>2.0259999999999998</v>
      </c>
      <c r="GP12" s="9">
        <v>0.71399999999999997</v>
      </c>
      <c r="GQ12" s="9">
        <v>1.3129999999999999</v>
      </c>
      <c r="GR12" s="9">
        <v>0</v>
      </c>
      <c r="GS12" s="9">
        <v>0</v>
      </c>
      <c r="GT12" s="9">
        <v>0</v>
      </c>
      <c r="GU12" s="9">
        <v>59.359000000000002</v>
      </c>
      <c r="GV12" s="9">
        <v>25.457999999999998</v>
      </c>
      <c r="GW12" s="9">
        <v>33.9</v>
      </c>
      <c r="GX12" s="9">
        <v>17.940000000000001</v>
      </c>
      <c r="GY12" s="9">
        <v>6.7069999999999999</v>
      </c>
      <c r="GZ12" s="9">
        <v>11.233000000000001</v>
      </c>
      <c r="HA12" s="9">
        <v>6.2569999999999997</v>
      </c>
      <c r="HB12" s="9">
        <v>1.2110000000000001</v>
      </c>
      <c r="HC12" s="9">
        <v>5.0460000000000003</v>
      </c>
      <c r="HD12" s="9">
        <v>3.3420000000000001</v>
      </c>
      <c r="HE12" s="9">
        <v>1.5149999999999999</v>
      </c>
      <c r="HF12" s="9">
        <v>1.827</v>
      </c>
      <c r="HG12" s="9">
        <v>8.3409999999999993</v>
      </c>
      <c r="HH12" s="9">
        <v>3.9809999999999999</v>
      </c>
      <c r="HI12" s="9">
        <v>4.3600000000000003</v>
      </c>
      <c r="HJ12" s="9">
        <v>41.417999999999999</v>
      </c>
      <c r="HK12" s="9">
        <v>18.751000000000001</v>
      </c>
      <c r="HL12" s="9">
        <v>22.667000000000002</v>
      </c>
      <c r="HM12" s="9">
        <v>21.684999999999999</v>
      </c>
      <c r="HN12" s="9">
        <v>10.352</v>
      </c>
      <c r="HO12" s="9">
        <v>11.333</v>
      </c>
      <c r="HP12" s="9">
        <v>5.9359999999999999</v>
      </c>
      <c r="HQ12" s="9">
        <v>3.2320000000000002</v>
      </c>
      <c r="HR12" s="9">
        <v>2.7040000000000002</v>
      </c>
      <c r="HS12" s="9">
        <v>5.0960000000000001</v>
      </c>
      <c r="HT12" s="9">
        <v>0.61699999999999999</v>
      </c>
      <c r="HU12" s="9">
        <v>4.4779999999999998</v>
      </c>
      <c r="HV12" s="9">
        <v>4.7880000000000003</v>
      </c>
      <c r="HW12" s="9">
        <v>1.859</v>
      </c>
      <c r="HX12" s="9">
        <v>2.93</v>
      </c>
      <c r="HY12" s="9">
        <v>3.9140000000000001</v>
      </c>
      <c r="HZ12" s="9">
        <v>2.6909999999999998</v>
      </c>
      <c r="IA12" s="9">
        <v>1.222</v>
      </c>
      <c r="IB12" s="9">
        <v>482.697</v>
      </c>
      <c r="IC12" s="9">
        <v>248.226</v>
      </c>
      <c r="ID12" s="9">
        <v>234.471</v>
      </c>
      <c r="IE12" s="9">
        <v>172.66399999999999</v>
      </c>
      <c r="IF12" s="9">
        <v>94.182000000000002</v>
      </c>
      <c r="IG12" s="9">
        <v>78.481999999999999</v>
      </c>
      <c r="IH12" s="9">
        <v>68.143000000000001</v>
      </c>
      <c r="II12" s="9">
        <v>38.18</v>
      </c>
      <c r="IJ12" s="9">
        <v>29.963000000000001</v>
      </c>
      <c r="IK12" s="9">
        <v>46.418999999999997</v>
      </c>
      <c r="IL12" s="9">
        <v>21.199000000000002</v>
      </c>
      <c r="IM12" s="9">
        <v>25.22</v>
      </c>
      <c r="IN12" s="9">
        <v>58.103000000000002</v>
      </c>
      <c r="IO12" s="9">
        <v>34.802999999999997</v>
      </c>
      <c r="IP12" s="9">
        <v>23.3</v>
      </c>
      <c r="IQ12" s="9">
        <v>310.03300000000002</v>
      </c>
    </row>
    <row r="13" spans="1:251">
      <c r="A13" s="10">
        <v>42767</v>
      </c>
      <c r="B13" s="9">
        <v>13.843</v>
      </c>
      <c r="C13" s="9">
        <v>8.4890000000000008</v>
      </c>
      <c r="D13" s="9">
        <v>5.3529999999999998</v>
      </c>
      <c r="E13" s="9">
        <v>66.296000000000006</v>
      </c>
      <c r="F13" s="9">
        <v>34.616</v>
      </c>
      <c r="G13" s="9">
        <v>31.678999999999998</v>
      </c>
      <c r="H13" s="9">
        <v>28.2</v>
      </c>
      <c r="I13" s="9">
        <v>12.326000000000001</v>
      </c>
      <c r="J13" s="9">
        <v>15.874000000000001</v>
      </c>
      <c r="K13" s="9">
        <v>7.52</v>
      </c>
      <c r="L13" s="9">
        <v>2.6619999999999999</v>
      </c>
      <c r="M13" s="9">
        <v>4.8579999999999997</v>
      </c>
      <c r="N13" s="9">
        <v>8.5960000000000001</v>
      </c>
      <c r="O13" s="9">
        <v>2.1349999999999998</v>
      </c>
      <c r="P13" s="9">
        <v>6.4610000000000003</v>
      </c>
      <c r="Q13" s="9">
        <v>12.085000000000001</v>
      </c>
      <c r="R13" s="9">
        <v>7.5289999999999999</v>
      </c>
      <c r="S13" s="9">
        <v>4.556</v>
      </c>
      <c r="T13" s="9">
        <v>38.094999999999999</v>
      </c>
      <c r="U13" s="9">
        <v>22.29</v>
      </c>
      <c r="V13" s="9">
        <v>15.805</v>
      </c>
      <c r="W13" s="9">
        <v>21.452999999999999</v>
      </c>
      <c r="X13" s="9">
        <v>10.55</v>
      </c>
      <c r="Y13" s="9">
        <v>10.903</v>
      </c>
      <c r="Z13" s="9">
        <v>8.25</v>
      </c>
      <c r="AA13" s="9">
        <v>6.5039999999999996</v>
      </c>
      <c r="AB13" s="9">
        <v>1.746</v>
      </c>
      <c r="AC13" s="9">
        <v>3.5830000000000002</v>
      </c>
      <c r="AD13" s="9">
        <v>1.65</v>
      </c>
      <c r="AE13" s="9">
        <v>1.9330000000000001</v>
      </c>
      <c r="AF13" s="9">
        <v>2.7450000000000001</v>
      </c>
      <c r="AG13" s="9">
        <v>1.522</v>
      </c>
      <c r="AH13" s="9">
        <v>1.2230000000000001</v>
      </c>
      <c r="AI13" s="9">
        <v>2.0649999999999999</v>
      </c>
      <c r="AJ13" s="9">
        <v>2.0649999999999999</v>
      </c>
      <c r="AK13" s="9">
        <v>0</v>
      </c>
      <c r="AL13" s="9">
        <v>32.405999999999999</v>
      </c>
      <c r="AM13" s="9">
        <v>15.991</v>
      </c>
      <c r="AN13" s="9">
        <v>16.414999999999999</v>
      </c>
      <c r="AO13" s="9">
        <v>18.021999999999998</v>
      </c>
      <c r="AP13" s="9">
        <v>8.6159999999999997</v>
      </c>
      <c r="AQ13" s="9">
        <v>9.4049999999999994</v>
      </c>
      <c r="AR13" s="9">
        <v>6.99</v>
      </c>
      <c r="AS13" s="9">
        <v>3.2469999999999999</v>
      </c>
      <c r="AT13" s="9">
        <v>3.7429999999999999</v>
      </c>
      <c r="AU13" s="9">
        <v>6.2309999999999999</v>
      </c>
      <c r="AV13" s="9">
        <v>4.1289999999999996</v>
      </c>
      <c r="AW13" s="9">
        <v>2.1019999999999999</v>
      </c>
      <c r="AX13" s="9">
        <v>4.8010000000000002</v>
      </c>
      <c r="AY13" s="9">
        <v>1.24</v>
      </c>
      <c r="AZ13" s="9">
        <v>3.56</v>
      </c>
      <c r="BA13" s="9">
        <v>14.384</v>
      </c>
      <c r="BB13" s="9">
        <v>7.375</v>
      </c>
      <c r="BC13" s="9">
        <v>7.0090000000000003</v>
      </c>
      <c r="BD13" s="9">
        <v>7.8310000000000004</v>
      </c>
      <c r="BE13" s="9">
        <v>5.2160000000000002</v>
      </c>
      <c r="BF13" s="9">
        <v>2.6150000000000002</v>
      </c>
      <c r="BG13" s="9">
        <v>4.2359999999999998</v>
      </c>
      <c r="BH13" s="9">
        <v>2.1589999999999998</v>
      </c>
      <c r="BI13" s="9">
        <v>2.077</v>
      </c>
      <c r="BJ13" s="9">
        <v>1.887</v>
      </c>
      <c r="BK13" s="9">
        <v>0</v>
      </c>
      <c r="BL13" s="9">
        <v>1.887</v>
      </c>
      <c r="BM13" s="9">
        <v>0.43</v>
      </c>
      <c r="BN13" s="9">
        <v>0</v>
      </c>
      <c r="BO13" s="9">
        <v>0.43</v>
      </c>
      <c r="BP13" s="9">
        <v>0</v>
      </c>
      <c r="BQ13" s="9">
        <v>0</v>
      </c>
      <c r="BR13" s="9">
        <v>0</v>
      </c>
      <c r="BS13" s="9">
        <v>137.33099999999999</v>
      </c>
      <c r="BT13" s="9">
        <v>72.665999999999997</v>
      </c>
      <c r="BU13" s="9">
        <v>64.665000000000006</v>
      </c>
      <c r="BV13" s="9">
        <v>39.466000000000001</v>
      </c>
      <c r="BW13" s="9">
        <v>17.693000000000001</v>
      </c>
      <c r="BX13" s="9">
        <v>21.771999999999998</v>
      </c>
      <c r="BY13" s="9">
        <v>13.412000000000001</v>
      </c>
      <c r="BZ13" s="9">
        <v>8.3580000000000005</v>
      </c>
      <c r="CA13" s="9">
        <v>5.0549999999999997</v>
      </c>
      <c r="CB13" s="9">
        <v>13.452999999999999</v>
      </c>
      <c r="CC13" s="9">
        <v>4.1120000000000001</v>
      </c>
      <c r="CD13" s="9">
        <v>9.3409999999999993</v>
      </c>
      <c r="CE13" s="9">
        <v>12.6</v>
      </c>
      <c r="CF13" s="9">
        <v>5.2240000000000002</v>
      </c>
      <c r="CG13" s="9">
        <v>7.3769999999999998</v>
      </c>
      <c r="CH13" s="9">
        <v>97.864999999999995</v>
      </c>
      <c r="CI13" s="9">
        <v>54.972000000000001</v>
      </c>
      <c r="CJ13" s="9">
        <v>42.893000000000001</v>
      </c>
      <c r="CK13" s="9">
        <v>56.188000000000002</v>
      </c>
      <c r="CL13" s="9">
        <v>30.954999999999998</v>
      </c>
      <c r="CM13" s="9">
        <v>25.233000000000001</v>
      </c>
      <c r="CN13" s="9">
        <v>22.893000000000001</v>
      </c>
      <c r="CO13" s="9">
        <v>11.622999999999999</v>
      </c>
      <c r="CP13" s="9">
        <v>11.27</v>
      </c>
      <c r="CQ13" s="9">
        <v>12.81</v>
      </c>
      <c r="CR13" s="9">
        <v>8.9290000000000003</v>
      </c>
      <c r="CS13" s="9">
        <v>3.8809999999999998</v>
      </c>
      <c r="CT13" s="9">
        <v>5.4349999999999996</v>
      </c>
      <c r="CU13" s="9">
        <v>3.4660000000000002</v>
      </c>
      <c r="CV13" s="9">
        <v>1.97</v>
      </c>
      <c r="CW13" s="9">
        <v>0.53900000000000003</v>
      </c>
      <c r="CX13" s="9">
        <v>0</v>
      </c>
      <c r="CY13" s="9">
        <v>0.53900000000000003</v>
      </c>
      <c r="CZ13" s="9">
        <v>27.568000000000001</v>
      </c>
      <c r="DA13" s="9">
        <v>17.61</v>
      </c>
      <c r="DB13" s="9">
        <v>9.9580000000000002</v>
      </c>
      <c r="DC13" s="9">
        <v>0.64300000000000002</v>
      </c>
      <c r="DD13" s="9">
        <v>0.64300000000000002</v>
      </c>
      <c r="DE13" s="9">
        <v>0</v>
      </c>
      <c r="DF13" s="9">
        <v>0.64300000000000002</v>
      </c>
      <c r="DG13" s="9">
        <v>0.64300000000000002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26.925000000000001</v>
      </c>
      <c r="DP13" s="9">
        <v>16.966999999999999</v>
      </c>
      <c r="DQ13" s="9">
        <v>9.9580000000000002</v>
      </c>
      <c r="DR13" s="9">
        <v>2.92</v>
      </c>
      <c r="DS13" s="9">
        <v>2.246</v>
      </c>
      <c r="DT13" s="9">
        <v>0.67400000000000004</v>
      </c>
      <c r="DU13" s="9">
        <v>0</v>
      </c>
      <c r="DV13" s="9">
        <v>0</v>
      </c>
      <c r="DW13" s="9">
        <v>0</v>
      </c>
      <c r="DX13" s="9">
        <v>2.73</v>
      </c>
      <c r="DY13" s="9">
        <v>1.5960000000000001</v>
      </c>
      <c r="DZ13" s="9">
        <v>1.1339999999999999</v>
      </c>
      <c r="EA13" s="9">
        <v>10.785</v>
      </c>
      <c r="EB13" s="9">
        <v>6.702</v>
      </c>
      <c r="EC13" s="9">
        <v>4.0830000000000002</v>
      </c>
      <c r="ED13" s="9">
        <v>10.491</v>
      </c>
      <c r="EE13" s="9">
        <v>6.4249999999999998</v>
      </c>
      <c r="EF13" s="9">
        <v>4.0659999999999998</v>
      </c>
      <c r="EG13" s="9">
        <v>69.397999999999996</v>
      </c>
      <c r="EH13" s="9">
        <v>20.506</v>
      </c>
      <c r="EI13" s="9">
        <v>48.892000000000003</v>
      </c>
      <c r="EJ13" s="9">
        <v>18.466999999999999</v>
      </c>
      <c r="EK13" s="9">
        <v>8.1530000000000005</v>
      </c>
      <c r="EL13" s="9">
        <v>10.314</v>
      </c>
      <c r="EM13" s="9">
        <v>8.359</v>
      </c>
      <c r="EN13" s="9">
        <v>3.423</v>
      </c>
      <c r="EO13" s="9">
        <v>4.9359999999999999</v>
      </c>
      <c r="EP13" s="9">
        <v>4.2119999999999997</v>
      </c>
      <c r="EQ13" s="9">
        <v>2.87</v>
      </c>
      <c r="ER13" s="9">
        <v>1.3420000000000001</v>
      </c>
      <c r="ES13" s="9">
        <v>5.8959999999999999</v>
      </c>
      <c r="ET13" s="9">
        <v>1.86</v>
      </c>
      <c r="EU13" s="9">
        <v>4.0359999999999996</v>
      </c>
      <c r="EV13" s="9">
        <v>50.930999999999997</v>
      </c>
      <c r="EW13" s="9">
        <v>12.353</v>
      </c>
      <c r="EX13" s="9">
        <v>38.578000000000003</v>
      </c>
      <c r="EY13" s="9">
        <v>21.254999999999999</v>
      </c>
      <c r="EZ13" s="9">
        <v>4.4870000000000001</v>
      </c>
      <c r="FA13" s="9">
        <v>16.768000000000001</v>
      </c>
      <c r="FB13" s="9">
        <v>10.88</v>
      </c>
      <c r="FC13" s="9">
        <v>2.351</v>
      </c>
      <c r="FD13" s="9">
        <v>8.5299999999999994</v>
      </c>
      <c r="FE13" s="9">
        <v>9</v>
      </c>
      <c r="FF13" s="9">
        <v>1.472</v>
      </c>
      <c r="FG13" s="9">
        <v>7.5279999999999996</v>
      </c>
      <c r="FH13" s="9">
        <v>9.048</v>
      </c>
      <c r="FI13" s="9">
        <v>4.0430000000000001</v>
      </c>
      <c r="FJ13" s="9">
        <v>5.0049999999999999</v>
      </c>
      <c r="FK13" s="9">
        <v>0.748</v>
      </c>
      <c r="FL13" s="9">
        <v>0</v>
      </c>
      <c r="FM13" s="9">
        <v>0.748</v>
      </c>
      <c r="FN13" s="9">
        <v>5.7629999999999999</v>
      </c>
      <c r="FO13" s="9">
        <v>3.8980000000000001</v>
      </c>
      <c r="FP13" s="9">
        <v>1.865</v>
      </c>
      <c r="FQ13" s="9">
        <v>0.71199999999999997</v>
      </c>
      <c r="FR13" s="9">
        <v>0.71199999999999997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0.71199999999999997</v>
      </c>
      <c r="GA13" s="9">
        <v>0.71199999999999997</v>
      </c>
      <c r="GB13" s="9">
        <v>0</v>
      </c>
      <c r="GC13" s="9">
        <v>5.0519999999999996</v>
      </c>
      <c r="GD13" s="9">
        <v>3.1869999999999998</v>
      </c>
      <c r="GE13" s="9">
        <v>1.865</v>
      </c>
      <c r="GF13" s="9">
        <v>1.181</v>
      </c>
      <c r="GG13" s="9">
        <v>1.181</v>
      </c>
      <c r="GH13" s="9">
        <v>0</v>
      </c>
      <c r="GI13" s="9">
        <v>1.266</v>
      </c>
      <c r="GJ13" s="9">
        <v>1.266</v>
      </c>
      <c r="GK13" s="9">
        <v>0</v>
      </c>
      <c r="GL13" s="9">
        <v>2.605</v>
      </c>
      <c r="GM13" s="9">
        <v>0.74</v>
      </c>
      <c r="GN13" s="9">
        <v>1.865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54.426000000000002</v>
      </c>
      <c r="GV13" s="9">
        <v>25.17</v>
      </c>
      <c r="GW13" s="9">
        <v>29.254999999999999</v>
      </c>
      <c r="GX13" s="9">
        <v>12.782999999999999</v>
      </c>
      <c r="GY13" s="9">
        <v>5.8419999999999996</v>
      </c>
      <c r="GZ13" s="9">
        <v>6.9420000000000002</v>
      </c>
      <c r="HA13" s="9">
        <v>2.8740000000000001</v>
      </c>
      <c r="HB13" s="9">
        <v>2.0880000000000001</v>
      </c>
      <c r="HC13" s="9">
        <v>0.78600000000000003</v>
      </c>
      <c r="HD13" s="9">
        <v>5.4790000000000001</v>
      </c>
      <c r="HE13" s="9">
        <v>2.8319999999999999</v>
      </c>
      <c r="HF13" s="9">
        <v>2.6469999999999998</v>
      </c>
      <c r="HG13" s="9">
        <v>4.43</v>
      </c>
      <c r="HH13" s="9">
        <v>0.92200000000000004</v>
      </c>
      <c r="HI13" s="9">
        <v>3.5089999999999999</v>
      </c>
      <c r="HJ13" s="9">
        <v>41.642000000000003</v>
      </c>
      <c r="HK13" s="9">
        <v>19.327999999999999</v>
      </c>
      <c r="HL13" s="9">
        <v>22.314</v>
      </c>
      <c r="HM13" s="9">
        <v>16.146999999999998</v>
      </c>
      <c r="HN13" s="9">
        <v>8.2509999999999994</v>
      </c>
      <c r="HO13" s="9">
        <v>7.8959999999999999</v>
      </c>
      <c r="HP13" s="9">
        <v>13.51</v>
      </c>
      <c r="HQ13" s="9">
        <v>5.3419999999999996</v>
      </c>
      <c r="HR13" s="9">
        <v>8.1679999999999993</v>
      </c>
      <c r="HS13" s="9">
        <v>7.0110000000000001</v>
      </c>
      <c r="HT13" s="9">
        <v>2.5099999999999998</v>
      </c>
      <c r="HU13" s="9">
        <v>4.5010000000000003</v>
      </c>
      <c r="HV13" s="9">
        <v>4.1340000000000003</v>
      </c>
      <c r="HW13" s="9">
        <v>2.8340000000000001</v>
      </c>
      <c r="HX13" s="9">
        <v>1.3</v>
      </c>
      <c r="HY13" s="9">
        <v>0.84099999999999997</v>
      </c>
      <c r="HZ13" s="9">
        <v>0.39200000000000002</v>
      </c>
      <c r="IA13" s="9">
        <v>0.44900000000000001</v>
      </c>
      <c r="IB13" s="9">
        <v>510.47199999999998</v>
      </c>
      <c r="IC13" s="9">
        <v>259.14400000000001</v>
      </c>
      <c r="ID13" s="9">
        <v>251.32900000000001</v>
      </c>
      <c r="IE13" s="9">
        <v>206.53200000000001</v>
      </c>
      <c r="IF13" s="9">
        <v>105.294</v>
      </c>
      <c r="IG13" s="9">
        <v>101.238</v>
      </c>
      <c r="IH13" s="9">
        <v>82.075999999999993</v>
      </c>
      <c r="II13" s="9">
        <v>44.430999999999997</v>
      </c>
      <c r="IJ13" s="9">
        <v>37.645000000000003</v>
      </c>
      <c r="IK13" s="9">
        <v>47.17</v>
      </c>
      <c r="IL13" s="9">
        <v>25.169</v>
      </c>
      <c r="IM13" s="9">
        <v>22.001999999999999</v>
      </c>
      <c r="IN13" s="9">
        <v>77.287000000000006</v>
      </c>
      <c r="IO13" s="9">
        <v>35.695</v>
      </c>
      <c r="IP13" s="9">
        <v>41.591999999999999</v>
      </c>
      <c r="IQ13" s="9">
        <v>303.94</v>
      </c>
    </row>
    <row r="14" spans="1:251">
      <c r="A14" s="10">
        <v>43132</v>
      </c>
      <c r="B14" s="9">
        <v>11.464</v>
      </c>
      <c r="C14" s="9">
        <v>4.5410000000000004</v>
      </c>
      <c r="D14" s="9">
        <v>6.923</v>
      </c>
      <c r="E14" s="9">
        <v>68.811999999999998</v>
      </c>
      <c r="F14" s="9">
        <v>33.999000000000002</v>
      </c>
      <c r="G14" s="9">
        <v>34.813000000000002</v>
      </c>
      <c r="H14" s="9">
        <v>33.000999999999998</v>
      </c>
      <c r="I14" s="9">
        <v>16.587</v>
      </c>
      <c r="J14" s="9">
        <v>16.414000000000001</v>
      </c>
      <c r="K14" s="9">
        <v>10.102</v>
      </c>
      <c r="L14" s="9">
        <v>6.9029999999999996</v>
      </c>
      <c r="M14" s="9">
        <v>3.198</v>
      </c>
      <c r="N14" s="9">
        <v>8.8049999999999997</v>
      </c>
      <c r="O14" s="9">
        <v>5.3929999999999998</v>
      </c>
      <c r="P14" s="9">
        <v>3.4119999999999999</v>
      </c>
      <c r="Q14" s="9">
        <v>14.093999999999999</v>
      </c>
      <c r="R14" s="9">
        <v>4.2910000000000004</v>
      </c>
      <c r="S14" s="9">
        <v>9.8030000000000008</v>
      </c>
      <c r="T14" s="9">
        <v>35.811999999999998</v>
      </c>
      <c r="U14" s="9">
        <v>17.413</v>
      </c>
      <c r="V14" s="9">
        <v>18.399000000000001</v>
      </c>
      <c r="W14" s="9">
        <v>19.259</v>
      </c>
      <c r="X14" s="9">
        <v>10.211</v>
      </c>
      <c r="Y14" s="9">
        <v>9.0470000000000006</v>
      </c>
      <c r="Z14" s="9">
        <v>6.3869999999999996</v>
      </c>
      <c r="AA14" s="9">
        <v>1.3120000000000001</v>
      </c>
      <c r="AB14" s="9">
        <v>5.0759999999999996</v>
      </c>
      <c r="AC14" s="9">
        <v>7.718</v>
      </c>
      <c r="AD14" s="9">
        <v>5.2110000000000003</v>
      </c>
      <c r="AE14" s="9">
        <v>2.5070000000000001</v>
      </c>
      <c r="AF14" s="9">
        <v>1.9370000000000001</v>
      </c>
      <c r="AG14" s="9">
        <v>0.67900000000000005</v>
      </c>
      <c r="AH14" s="9">
        <v>1.258</v>
      </c>
      <c r="AI14" s="9">
        <v>0.51100000000000001</v>
      </c>
      <c r="AJ14" s="9">
        <v>0</v>
      </c>
      <c r="AK14" s="9">
        <v>0.51100000000000001</v>
      </c>
      <c r="AL14" s="9">
        <v>23.026</v>
      </c>
      <c r="AM14" s="9">
        <v>10.867000000000001</v>
      </c>
      <c r="AN14" s="9">
        <v>12.159000000000001</v>
      </c>
      <c r="AO14" s="9">
        <v>14.269</v>
      </c>
      <c r="AP14" s="9">
        <v>7.0279999999999996</v>
      </c>
      <c r="AQ14" s="9">
        <v>7.242</v>
      </c>
      <c r="AR14" s="9">
        <v>4.6319999999999997</v>
      </c>
      <c r="AS14" s="9">
        <v>2.3039999999999998</v>
      </c>
      <c r="AT14" s="9">
        <v>2.3279999999999998</v>
      </c>
      <c r="AU14" s="9">
        <v>6.8849999999999998</v>
      </c>
      <c r="AV14" s="9">
        <v>4.1239999999999997</v>
      </c>
      <c r="AW14" s="9">
        <v>2.7610000000000001</v>
      </c>
      <c r="AX14" s="9">
        <v>2.7509999999999999</v>
      </c>
      <c r="AY14" s="9">
        <v>0.59899999999999998</v>
      </c>
      <c r="AZ14" s="9">
        <v>2.153</v>
      </c>
      <c r="BA14" s="9">
        <v>8.7569999999999997</v>
      </c>
      <c r="BB14" s="9">
        <v>3.84</v>
      </c>
      <c r="BC14" s="9">
        <v>4.9169999999999998</v>
      </c>
      <c r="BD14" s="9">
        <v>5.5609999999999999</v>
      </c>
      <c r="BE14" s="9">
        <v>2.5030000000000001</v>
      </c>
      <c r="BF14" s="9">
        <v>3.0569999999999999</v>
      </c>
      <c r="BG14" s="9">
        <v>2.6240000000000001</v>
      </c>
      <c r="BH14" s="9">
        <v>1.3360000000000001</v>
      </c>
      <c r="BI14" s="9">
        <v>1.2869999999999999</v>
      </c>
      <c r="BJ14" s="9">
        <v>0.57299999999999995</v>
      </c>
      <c r="BK14" s="9">
        <v>0</v>
      </c>
      <c r="BL14" s="9">
        <v>0.57299999999999995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149.49700000000001</v>
      </c>
      <c r="BT14" s="9">
        <v>80.418999999999997</v>
      </c>
      <c r="BU14" s="9">
        <v>69.078000000000003</v>
      </c>
      <c r="BV14" s="9">
        <v>34.031999999999996</v>
      </c>
      <c r="BW14" s="9">
        <v>17.366</v>
      </c>
      <c r="BX14" s="9">
        <v>16.666</v>
      </c>
      <c r="BY14" s="9">
        <v>5.351</v>
      </c>
      <c r="BZ14" s="9">
        <v>2.98</v>
      </c>
      <c r="CA14" s="9">
        <v>2.3719999999999999</v>
      </c>
      <c r="CB14" s="9">
        <v>9.8740000000000006</v>
      </c>
      <c r="CC14" s="9">
        <v>5.6310000000000002</v>
      </c>
      <c r="CD14" s="9">
        <v>4.242</v>
      </c>
      <c r="CE14" s="9">
        <v>18.806999999999999</v>
      </c>
      <c r="CF14" s="9">
        <v>8.7550000000000008</v>
      </c>
      <c r="CG14" s="9">
        <v>10.052</v>
      </c>
      <c r="CH14" s="9">
        <v>115.465</v>
      </c>
      <c r="CI14" s="9">
        <v>63.054000000000002</v>
      </c>
      <c r="CJ14" s="9">
        <v>52.411999999999999</v>
      </c>
      <c r="CK14" s="9">
        <v>59.691000000000003</v>
      </c>
      <c r="CL14" s="9">
        <v>31.634</v>
      </c>
      <c r="CM14" s="9">
        <v>28.056999999999999</v>
      </c>
      <c r="CN14" s="9">
        <v>16.475000000000001</v>
      </c>
      <c r="CO14" s="9">
        <v>6.88</v>
      </c>
      <c r="CP14" s="9">
        <v>9.5950000000000006</v>
      </c>
      <c r="CQ14" s="9">
        <v>25.204000000000001</v>
      </c>
      <c r="CR14" s="9">
        <v>16.062999999999999</v>
      </c>
      <c r="CS14" s="9">
        <v>9.141</v>
      </c>
      <c r="CT14" s="9">
        <v>11.12</v>
      </c>
      <c r="CU14" s="9">
        <v>6.7629999999999999</v>
      </c>
      <c r="CV14" s="9">
        <v>4.3570000000000002</v>
      </c>
      <c r="CW14" s="9">
        <v>2.9750000000000001</v>
      </c>
      <c r="CX14" s="9">
        <v>1.714</v>
      </c>
      <c r="CY14" s="9">
        <v>1.2609999999999999</v>
      </c>
      <c r="CZ14" s="9">
        <v>21.498999999999999</v>
      </c>
      <c r="DA14" s="9">
        <v>10.359</v>
      </c>
      <c r="DB14" s="9">
        <v>11.14</v>
      </c>
      <c r="DC14" s="9">
        <v>0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21.498999999999999</v>
      </c>
      <c r="DP14" s="9">
        <v>10.359</v>
      </c>
      <c r="DQ14" s="9">
        <v>11.14</v>
      </c>
      <c r="DR14" s="9">
        <v>2.4620000000000002</v>
      </c>
      <c r="DS14" s="9">
        <v>2.4620000000000002</v>
      </c>
      <c r="DT14" s="9">
        <v>0</v>
      </c>
      <c r="DU14" s="9">
        <v>3.5030000000000001</v>
      </c>
      <c r="DV14" s="9">
        <v>1.8440000000000001</v>
      </c>
      <c r="DW14" s="9">
        <v>1.659</v>
      </c>
      <c r="DX14" s="9">
        <v>3.4329999999999998</v>
      </c>
      <c r="DY14" s="9">
        <v>1.1719999999999999</v>
      </c>
      <c r="DZ14" s="9">
        <v>2.2610000000000001</v>
      </c>
      <c r="EA14" s="9">
        <v>5.7649999999999997</v>
      </c>
      <c r="EB14" s="9">
        <v>2.0529999999999999</v>
      </c>
      <c r="EC14" s="9">
        <v>3.7120000000000002</v>
      </c>
      <c r="ED14" s="9">
        <v>6.335</v>
      </c>
      <c r="EE14" s="9">
        <v>2.8279999999999998</v>
      </c>
      <c r="EF14" s="9">
        <v>3.508</v>
      </c>
      <c r="EG14" s="9">
        <v>59.783000000000001</v>
      </c>
      <c r="EH14" s="9">
        <v>12.814</v>
      </c>
      <c r="EI14" s="9">
        <v>46.97</v>
      </c>
      <c r="EJ14" s="9">
        <v>18.739999999999998</v>
      </c>
      <c r="EK14" s="9">
        <v>4.8719999999999999</v>
      </c>
      <c r="EL14" s="9">
        <v>13.868</v>
      </c>
      <c r="EM14" s="9">
        <v>2.4350000000000001</v>
      </c>
      <c r="EN14" s="9">
        <v>0.72799999999999998</v>
      </c>
      <c r="EO14" s="9">
        <v>1.7070000000000001</v>
      </c>
      <c r="EP14" s="9">
        <v>5.5590000000000002</v>
      </c>
      <c r="EQ14" s="9">
        <v>2.956</v>
      </c>
      <c r="ER14" s="9">
        <v>2.6030000000000002</v>
      </c>
      <c r="ES14" s="9">
        <v>10.747</v>
      </c>
      <c r="ET14" s="9">
        <v>1.1879999999999999</v>
      </c>
      <c r="EU14" s="9">
        <v>9.5579999999999998</v>
      </c>
      <c r="EV14" s="9">
        <v>41.042999999999999</v>
      </c>
      <c r="EW14" s="9">
        <v>7.9409999999999998</v>
      </c>
      <c r="EX14" s="9">
        <v>33.101999999999997</v>
      </c>
      <c r="EY14" s="9">
        <v>15.202</v>
      </c>
      <c r="EZ14" s="9">
        <v>3.089</v>
      </c>
      <c r="FA14" s="9">
        <v>12.113</v>
      </c>
      <c r="FB14" s="9">
        <v>7.0510000000000002</v>
      </c>
      <c r="FC14" s="9">
        <v>1.2949999999999999</v>
      </c>
      <c r="FD14" s="9">
        <v>5.7560000000000002</v>
      </c>
      <c r="FE14" s="9">
        <v>12.763</v>
      </c>
      <c r="FF14" s="9">
        <v>2.2400000000000002</v>
      </c>
      <c r="FG14" s="9">
        <v>10.523999999999999</v>
      </c>
      <c r="FH14" s="9">
        <v>4.383</v>
      </c>
      <c r="FI14" s="9">
        <v>1.3169999999999999</v>
      </c>
      <c r="FJ14" s="9">
        <v>3.0659999999999998</v>
      </c>
      <c r="FK14" s="9">
        <v>1.643</v>
      </c>
      <c r="FL14" s="9">
        <v>0</v>
      </c>
      <c r="FM14" s="9">
        <v>1.643</v>
      </c>
      <c r="FN14" s="9">
        <v>7.7359999999999998</v>
      </c>
      <c r="FO14" s="9">
        <v>5.9009999999999998</v>
      </c>
      <c r="FP14" s="9">
        <v>1.8340000000000001</v>
      </c>
      <c r="FQ14" s="9">
        <v>2.601</v>
      </c>
      <c r="FR14" s="9">
        <v>1.9430000000000001</v>
      </c>
      <c r="FS14" s="9">
        <v>0.65800000000000003</v>
      </c>
      <c r="FT14" s="9">
        <v>0.81499999999999995</v>
      </c>
      <c r="FU14" s="9">
        <v>0.81499999999999995</v>
      </c>
      <c r="FV14" s="9">
        <v>0</v>
      </c>
      <c r="FW14" s="9">
        <v>1.1279999999999999</v>
      </c>
      <c r="FX14" s="9">
        <v>1.1279999999999999</v>
      </c>
      <c r="FY14" s="9">
        <v>0</v>
      </c>
      <c r="FZ14" s="9">
        <v>0.65800000000000003</v>
      </c>
      <c r="GA14" s="9">
        <v>0</v>
      </c>
      <c r="GB14" s="9">
        <v>0.65800000000000003</v>
      </c>
      <c r="GC14" s="9">
        <v>5.1340000000000003</v>
      </c>
      <c r="GD14" s="9">
        <v>3.9590000000000001</v>
      </c>
      <c r="GE14" s="9">
        <v>1.1759999999999999</v>
      </c>
      <c r="GF14" s="9">
        <v>2.4350000000000001</v>
      </c>
      <c r="GG14" s="9">
        <v>1.2589999999999999</v>
      </c>
      <c r="GH14" s="9">
        <v>1.1759999999999999</v>
      </c>
      <c r="GI14" s="9">
        <v>0.70299999999999996</v>
      </c>
      <c r="GJ14" s="9">
        <v>0.70299999999999996</v>
      </c>
      <c r="GK14" s="9">
        <v>0</v>
      </c>
      <c r="GL14" s="9">
        <v>1.9970000000000001</v>
      </c>
      <c r="GM14" s="9">
        <v>1.9970000000000001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52.432000000000002</v>
      </c>
      <c r="GV14" s="9">
        <v>28.512</v>
      </c>
      <c r="GW14" s="9">
        <v>23.920999999999999</v>
      </c>
      <c r="GX14" s="9">
        <v>20.760999999999999</v>
      </c>
      <c r="GY14" s="9">
        <v>11.244999999999999</v>
      </c>
      <c r="GZ14" s="9">
        <v>9.516</v>
      </c>
      <c r="HA14" s="9">
        <v>3.4790000000000001</v>
      </c>
      <c r="HB14" s="9">
        <v>2.2400000000000002</v>
      </c>
      <c r="HC14" s="9">
        <v>1.2390000000000001</v>
      </c>
      <c r="HD14" s="9">
        <v>8.2260000000000009</v>
      </c>
      <c r="HE14" s="9">
        <v>4.3899999999999997</v>
      </c>
      <c r="HF14" s="9">
        <v>3.8359999999999999</v>
      </c>
      <c r="HG14" s="9">
        <v>9.0559999999999992</v>
      </c>
      <c r="HH14" s="9">
        <v>4.6139999999999999</v>
      </c>
      <c r="HI14" s="9">
        <v>4.4420000000000002</v>
      </c>
      <c r="HJ14" s="9">
        <v>31.670999999999999</v>
      </c>
      <c r="HK14" s="9">
        <v>17.266999999999999</v>
      </c>
      <c r="HL14" s="9">
        <v>14.404</v>
      </c>
      <c r="HM14" s="9">
        <v>11.055999999999999</v>
      </c>
      <c r="HN14" s="9">
        <v>6.7309999999999999</v>
      </c>
      <c r="HO14" s="9">
        <v>4.3259999999999996</v>
      </c>
      <c r="HP14" s="9">
        <v>3.9169999999999998</v>
      </c>
      <c r="HQ14" s="9">
        <v>1.571</v>
      </c>
      <c r="HR14" s="9">
        <v>2.3460000000000001</v>
      </c>
      <c r="HS14" s="9">
        <v>9.016</v>
      </c>
      <c r="HT14" s="9">
        <v>4.2839999999999998</v>
      </c>
      <c r="HU14" s="9">
        <v>4.7320000000000002</v>
      </c>
      <c r="HV14" s="9">
        <v>6.0469999999999997</v>
      </c>
      <c r="HW14" s="9">
        <v>4.1079999999999997</v>
      </c>
      <c r="HX14" s="9">
        <v>1.9390000000000001</v>
      </c>
      <c r="HY14" s="9">
        <v>1.635</v>
      </c>
      <c r="HZ14" s="9">
        <v>0.57399999999999995</v>
      </c>
      <c r="IA14" s="9">
        <v>1.0609999999999999</v>
      </c>
      <c r="IB14" s="9">
        <v>510.613</v>
      </c>
      <c r="IC14" s="9">
        <v>250.24100000000001</v>
      </c>
      <c r="ID14" s="9">
        <v>260.37200000000001</v>
      </c>
      <c r="IE14" s="9">
        <v>200.72</v>
      </c>
      <c r="IF14" s="9">
        <v>95.936000000000007</v>
      </c>
      <c r="IG14" s="9">
        <v>104.78400000000001</v>
      </c>
      <c r="IH14" s="9">
        <v>73.167000000000002</v>
      </c>
      <c r="II14" s="9">
        <v>40.956000000000003</v>
      </c>
      <c r="IJ14" s="9">
        <v>32.212000000000003</v>
      </c>
      <c r="IK14" s="9">
        <v>55.468000000000004</v>
      </c>
      <c r="IL14" s="9">
        <v>28.181000000000001</v>
      </c>
      <c r="IM14" s="9">
        <v>27.286999999999999</v>
      </c>
      <c r="IN14" s="9">
        <v>72.084999999999994</v>
      </c>
      <c r="IO14" s="9">
        <v>26.8</v>
      </c>
      <c r="IP14" s="9">
        <v>45.284999999999997</v>
      </c>
      <c r="IQ14" s="9">
        <v>309.89299999999997</v>
      </c>
    </row>
    <row r="15" spans="1:251">
      <c r="A15" s="10">
        <v>43497</v>
      </c>
      <c r="B15" s="9">
        <v>19.34</v>
      </c>
      <c r="C15" s="9">
        <v>9.16</v>
      </c>
      <c r="D15" s="9">
        <v>10.18</v>
      </c>
      <c r="E15" s="9">
        <v>83.491</v>
      </c>
      <c r="F15" s="9">
        <v>46.112000000000002</v>
      </c>
      <c r="G15" s="9">
        <v>37.378</v>
      </c>
      <c r="H15" s="9">
        <v>36.667000000000002</v>
      </c>
      <c r="I15" s="9">
        <v>21.071000000000002</v>
      </c>
      <c r="J15" s="9">
        <v>15.596</v>
      </c>
      <c r="K15" s="9">
        <v>13.183</v>
      </c>
      <c r="L15" s="9">
        <v>7.6479999999999997</v>
      </c>
      <c r="M15" s="9">
        <v>5.5350000000000001</v>
      </c>
      <c r="N15" s="9">
        <v>7.2309999999999999</v>
      </c>
      <c r="O15" s="9">
        <v>4.1059999999999999</v>
      </c>
      <c r="P15" s="9">
        <v>3.125</v>
      </c>
      <c r="Q15" s="9">
        <v>16.251999999999999</v>
      </c>
      <c r="R15" s="9">
        <v>9.3170000000000002</v>
      </c>
      <c r="S15" s="9">
        <v>6.9359999999999999</v>
      </c>
      <c r="T15" s="9">
        <v>46.823</v>
      </c>
      <c r="U15" s="9">
        <v>25.041</v>
      </c>
      <c r="V15" s="9">
        <v>21.782</v>
      </c>
      <c r="W15" s="9">
        <v>31.526</v>
      </c>
      <c r="X15" s="9">
        <v>19.186</v>
      </c>
      <c r="Y15" s="9">
        <v>12.34</v>
      </c>
      <c r="Z15" s="9">
        <v>9.2279999999999998</v>
      </c>
      <c r="AA15" s="9">
        <v>3.0350000000000001</v>
      </c>
      <c r="AB15" s="9">
        <v>6.1929999999999996</v>
      </c>
      <c r="AC15" s="9">
        <v>4.8849999999999998</v>
      </c>
      <c r="AD15" s="9">
        <v>1.635</v>
      </c>
      <c r="AE15" s="9">
        <v>3.25</v>
      </c>
      <c r="AF15" s="9">
        <v>0.56899999999999995</v>
      </c>
      <c r="AG15" s="9">
        <v>0.56899999999999995</v>
      </c>
      <c r="AH15" s="9">
        <v>0</v>
      </c>
      <c r="AI15" s="9">
        <v>0.61599999999999999</v>
      </c>
      <c r="AJ15" s="9">
        <v>0.61599999999999999</v>
      </c>
      <c r="AK15" s="9">
        <v>0</v>
      </c>
      <c r="AL15" s="9">
        <v>32.920999999999999</v>
      </c>
      <c r="AM15" s="9">
        <v>15.337999999999999</v>
      </c>
      <c r="AN15" s="9">
        <v>17.582999999999998</v>
      </c>
      <c r="AO15" s="9">
        <v>18.376000000000001</v>
      </c>
      <c r="AP15" s="9">
        <v>9.3670000000000009</v>
      </c>
      <c r="AQ15" s="9">
        <v>9.0090000000000003</v>
      </c>
      <c r="AR15" s="9">
        <v>9.0410000000000004</v>
      </c>
      <c r="AS15" s="9">
        <v>4.9960000000000004</v>
      </c>
      <c r="AT15" s="9">
        <v>4.0439999999999996</v>
      </c>
      <c r="AU15" s="9">
        <v>3.391</v>
      </c>
      <c r="AV15" s="9">
        <v>1.5309999999999999</v>
      </c>
      <c r="AW15" s="9">
        <v>1.86</v>
      </c>
      <c r="AX15" s="9">
        <v>5.944</v>
      </c>
      <c r="AY15" s="9">
        <v>2.839</v>
      </c>
      <c r="AZ15" s="9">
        <v>3.105</v>
      </c>
      <c r="BA15" s="9">
        <v>14.545</v>
      </c>
      <c r="BB15" s="9">
        <v>5.9710000000000001</v>
      </c>
      <c r="BC15" s="9">
        <v>8.5739999999999998</v>
      </c>
      <c r="BD15" s="9">
        <v>11.002000000000001</v>
      </c>
      <c r="BE15" s="9">
        <v>4.4560000000000004</v>
      </c>
      <c r="BF15" s="9">
        <v>6.5449999999999999</v>
      </c>
      <c r="BG15" s="9">
        <v>2.3380000000000001</v>
      </c>
      <c r="BH15" s="9">
        <v>0.76600000000000001</v>
      </c>
      <c r="BI15" s="9">
        <v>1.5720000000000001</v>
      </c>
      <c r="BJ15" s="9">
        <v>1.2050000000000001</v>
      </c>
      <c r="BK15" s="9">
        <v>0.749</v>
      </c>
      <c r="BL15" s="9">
        <v>0.45700000000000002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161.94399999999999</v>
      </c>
      <c r="BT15" s="9">
        <v>74.531999999999996</v>
      </c>
      <c r="BU15" s="9">
        <v>87.412000000000006</v>
      </c>
      <c r="BV15" s="9">
        <v>42.627000000000002</v>
      </c>
      <c r="BW15" s="9">
        <v>19.396999999999998</v>
      </c>
      <c r="BX15" s="9">
        <v>23.23</v>
      </c>
      <c r="BY15" s="9">
        <v>10.865</v>
      </c>
      <c r="BZ15" s="9">
        <v>5.899</v>
      </c>
      <c r="CA15" s="9">
        <v>4.9649999999999999</v>
      </c>
      <c r="CB15" s="9">
        <v>8.5619999999999994</v>
      </c>
      <c r="CC15" s="9">
        <v>3.181</v>
      </c>
      <c r="CD15" s="9">
        <v>5.3810000000000002</v>
      </c>
      <c r="CE15" s="9">
        <v>23.201000000000001</v>
      </c>
      <c r="CF15" s="9">
        <v>10.317</v>
      </c>
      <c r="CG15" s="9">
        <v>12.884</v>
      </c>
      <c r="CH15" s="9">
        <v>119.31699999999999</v>
      </c>
      <c r="CI15" s="9">
        <v>55.134999999999998</v>
      </c>
      <c r="CJ15" s="9">
        <v>64.180999999999997</v>
      </c>
      <c r="CK15" s="9">
        <v>64.694999999999993</v>
      </c>
      <c r="CL15" s="9">
        <v>31.768999999999998</v>
      </c>
      <c r="CM15" s="9">
        <v>32.926000000000002</v>
      </c>
      <c r="CN15" s="9">
        <v>27.13</v>
      </c>
      <c r="CO15" s="9">
        <v>11.582000000000001</v>
      </c>
      <c r="CP15" s="9">
        <v>15.548</v>
      </c>
      <c r="CQ15" s="9">
        <v>20.452000000000002</v>
      </c>
      <c r="CR15" s="9">
        <v>8.8659999999999997</v>
      </c>
      <c r="CS15" s="9">
        <v>11.586</v>
      </c>
      <c r="CT15" s="9">
        <v>6.4489999999999998</v>
      </c>
      <c r="CU15" s="9">
        <v>2.327</v>
      </c>
      <c r="CV15" s="9">
        <v>4.1219999999999999</v>
      </c>
      <c r="CW15" s="9">
        <v>0.59099999999999997</v>
      </c>
      <c r="CX15" s="9">
        <v>0.59099999999999997</v>
      </c>
      <c r="CY15" s="9">
        <v>0</v>
      </c>
      <c r="CZ15" s="9">
        <v>29.873999999999999</v>
      </c>
      <c r="DA15" s="9">
        <v>14.669</v>
      </c>
      <c r="DB15" s="9">
        <v>15.206</v>
      </c>
      <c r="DC15" s="9">
        <v>1.6359999999999999</v>
      </c>
      <c r="DD15" s="9">
        <v>1.6359999999999999</v>
      </c>
      <c r="DE15" s="9">
        <v>0</v>
      </c>
      <c r="DF15" s="9">
        <v>0</v>
      </c>
      <c r="DG15" s="9">
        <v>0</v>
      </c>
      <c r="DH15" s="9">
        <v>0</v>
      </c>
      <c r="DI15" s="9">
        <v>1.6359999999999999</v>
      </c>
      <c r="DJ15" s="9">
        <v>1.6359999999999999</v>
      </c>
      <c r="DK15" s="9">
        <v>0</v>
      </c>
      <c r="DL15" s="9">
        <v>0</v>
      </c>
      <c r="DM15" s="9">
        <v>0</v>
      </c>
      <c r="DN15" s="9">
        <v>0</v>
      </c>
      <c r="DO15" s="9">
        <v>28.238</v>
      </c>
      <c r="DP15" s="9">
        <v>13.032</v>
      </c>
      <c r="DQ15" s="9">
        <v>15.206</v>
      </c>
      <c r="DR15" s="9">
        <v>1.786</v>
      </c>
      <c r="DS15" s="9">
        <v>0.65200000000000002</v>
      </c>
      <c r="DT15" s="9">
        <v>1.1339999999999999</v>
      </c>
      <c r="DU15" s="9">
        <v>2.4790000000000001</v>
      </c>
      <c r="DV15" s="9">
        <v>1.1859999999999999</v>
      </c>
      <c r="DW15" s="9">
        <v>1.2929999999999999</v>
      </c>
      <c r="DX15" s="9">
        <v>3.4289999999999998</v>
      </c>
      <c r="DY15" s="9">
        <v>2.94</v>
      </c>
      <c r="DZ15" s="9">
        <v>0.48899999999999999</v>
      </c>
      <c r="EA15" s="9">
        <v>5.2510000000000003</v>
      </c>
      <c r="EB15" s="9">
        <v>1.9630000000000001</v>
      </c>
      <c r="EC15" s="9">
        <v>3.2879999999999998</v>
      </c>
      <c r="ED15" s="9">
        <v>15.292</v>
      </c>
      <c r="EE15" s="9">
        <v>6.29</v>
      </c>
      <c r="EF15" s="9">
        <v>9.0020000000000007</v>
      </c>
      <c r="EG15" s="9">
        <v>53.67</v>
      </c>
      <c r="EH15" s="9">
        <v>9.3650000000000002</v>
      </c>
      <c r="EI15" s="9">
        <v>44.305</v>
      </c>
      <c r="EJ15" s="9">
        <v>7.3220000000000001</v>
      </c>
      <c r="EK15" s="9">
        <v>0</v>
      </c>
      <c r="EL15" s="9">
        <v>7.3220000000000001</v>
      </c>
      <c r="EM15" s="9">
        <v>1.9810000000000001</v>
      </c>
      <c r="EN15" s="9">
        <v>0</v>
      </c>
      <c r="EO15" s="9">
        <v>1.9810000000000001</v>
      </c>
      <c r="EP15" s="9">
        <v>2.16</v>
      </c>
      <c r="EQ15" s="9">
        <v>0</v>
      </c>
      <c r="ER15" s="9">
        <v>2.16</v>
      </c>
      <c r="ES15" s="9">
        <v>3.181</v>
      </c>
      <c r="ET15" s="9">
        <v>0</v>
      </c>
      <c r="EU15" s="9">
        <v>3.181</v>
      </c>
      <c r="EV15" s="9">
        <v>46.347999999999999</v>
      </c>
      <c r="EW15" s="9">
        <v>9.3650000000000002</v>
      </c>
      <c r="EX15" s="9">
        <v>36.982999999999997</v>
      </c>
      <c r="EY15" s="9">
        <v>20.651</v>
      </c>
      <c r="EZ15" s="9">
        <v>4.2309999999999999</v>
      </c>
      <c r="FA15" s="9">
        <v>16.420000000000002</v>
      </c>
      <c r="FB15" s="9">
        <v>10.125999999999999</v>
      </c>
      <c r="FC15" s="9">
        <v>0.55200000000000005</v>
      </c>
      <c r="FD15" s="9">
        <v>9.5739999999999998</v>
      </c>
      <c r="FE15" s="9">
        <v>8.4909999999999997</v>
      </c>
      <c r="FF15" s="9">
        <v>1.5289999999999999</v>
      </c>
      <c r="FG15" s="9">
        <v>6.9619999999999997</v>
      </c>
      <c r="FH15" s="9">
        <v>4.83</v>
      </c>
      <c r="FI15" s="9">
        <v>1.982</v>
      </c>
      <c r="FJ15" s="9">
        <v>2.8479999999999999</v>
      </c>
      <c r="FK15" s="9">
        <v>2.2490000000000001</v>
      </c>
      <c r="FL15" s="9">
        <v>1.071</v>
      </c>
      <c r="FM15" s="9">
        <v>1.1779999999999999</v>
      </c>
      <c r="FN15" s="9">
        <v>9.8059999999999992</v>
      </c>
      <c r="FO15" s="9">
        <v>8.01</v>
      </c>
      <c r="FP15" s="9">
        <v>1.7969999999999999</v>
      </c>
      <c r="FQ15" s="9">
        <v>2.6190000000000002</v>
      </c>
      <c r="FR15" s="9">
        <v>2.0259999999999998</v>
      </c>
      <c r="FS15" s="9">
        <v>0.59299999999999997</v>
      </c>
      <c r="FT15" s="9">
        <v>1.411</v>
      </c>
      <c r="FU15" s="9">
        <v>1.411</v>
      </c>
      <c r="FV15" s="9">
        <v>0</v>
      </c>
      <c r="FW15" s="9">
        <v>0</v>
      </c>
      <c r="FX15" s="9">
        <v>0</v>
      </c>
      <c r="FY15" s="9">
        <v>0</v>
      </c>
      <c r="FZ15" s="9">
        <v>1.208</v>
      </c>
      <c r="GA15" s="9">
        <v>0.61499999999999999</v>
      </c>
      <c r="GB15" s="9">
        <v>0.59299999999999997</v>
      </c>
      <c r="GC15" s="9">
        <v>7.1870000000000003</v>
      </c>
      <c r="GD15" s="9">
        <v>5.984</v>
      </c>
      <c r="GE15" s="9">
        <v>1.204</v>
      </c>
      <c r="GF15" s="9">
        <v>2.819</v>
      </c>
      <c r="GG15" s="9">
        <v>2.819</v>
      </c>
      <c r="GH15" s="9">
        <v>0</v>
      </c>
      <c r="GI15" s="9">
        <v>1.9390000000000001</v>
      </c>
      <c r="GJ15" s="9">
        <v>1.9390000000000001</v>
      </c>
      <c r="GK15" s="9">
        <v>0</v>
      </c>
      <c r="GL15" s="9">
        <v>1.8360000000000001</v>
      </c>
      <c r="GM15" s="9">
        <v>0.63200000000000001</v>
      </c>
      <c r="GN15" s="9">
        <v>1.204</v>
      </c>
      <c r="GO15" s="9">
        <v>0</v>
      </c>
      <c r="GP15" s="9">
        <v>0</v>
      </c>
      <c r="GQ15" s="9">
        <v>0</v>
      </c>
      <c r="GR15" s="9">
        <v>0.59299999999999997</v>
      </c>
      <c r="GS15" s="9">
        <v>0.59299999999999997</v>
      </c>
      <c r="GT15" s="9">
        <v>0</v>
      </c>
      <c r="GU15" s="9">
        <v>62.594999999999999</v>
      </c>
      <c r="GV15" s="9">
        <v>28.408999999999999</v>
      </c>
      <c r="GW15" s="9">
        <v>34.186</v>
      </c>
      <c r="GX15" s="9">
        <v>15.097</v>
      </c>
      <c r="GY15" s="9">
        <v>5.8929999999999998</v>
      </c>
      <c r="GZ15" s="9">
        <v>9.2040000000000006</v>
      </c>
      <c r="HA15" s="9">
        <v>3.4430000000000001</v>
      </c>
      <c r="HB15" s="9">
        <v>1.1599999999999999</v>
      </c>
      <c r="HC15" s="9">
        <v>2.2829999999999999</v>
      </c>
      <c r="HD15" s="9">
        <v>3.044</v>
      </c>
      <c r="HE15" s="9">
        <v>0.64800000000000002</v>
      </c>
      <c r="HF15" s="9">
        <v>2.3959999999999999</v>
      </c>
      <c r="HG15" s="9">
        <v>8.61</v>
      </c>
      <c r="HH15" s="9">
        <v>4.085</v>
      </c>
      <c r="HI15" s="9">
        <v>4.5250000000000004</v>
      </c>
      <c r="HJ15" s="9">
        <v>47.497999999999998</v>
      </c>
      <c r="HK15" s="9">
        <v>22.515999999999998</v>
      </c>
      <c r="HL15" s="9">
        <v>24.981999999999999</v>
      </c>
      <c r="HM15" s="9">
        <v>23.952999999999999</v>
      </c>
      <c r="HN15" s="9">
        <v>12.039</v>
      </c>
      <c r="HO15" s="9">
        <v>11.914</v>
      </c>
      <c r="HP15" s="9">
        <v>6.7069999999999999</v>
      </c>
      <c r="HQ15" s="9">
        <v>3.149</v>
      </c>
      <c r="HR15" s="9">
        <v>3.5579999999999998</v>
      </c>
      <c r="HS15" s="9">
        <v>12.073</v>
      </c>
      <c r="HT15" s="9">
        <v>4.8479999999999999</v>
      </c>
      <c r="HU15" s="9">
        <v>7.2249999999999996</v>
      </c>
      <c r="HV15" s="9">
        <v>3.5219999999999998</v>
      </c>
      <c r="HW15" s="9">
        <v>1.9139999999999999</v>
      </c>
      <c r="HX15" s="9">
        <v>1.609</v>
      </c>
      <c r="HY15" s="9">
        <v>1.2430000000000001</v>
      </c>
      <c r="HZ15" s="9">
        <v>0.56599999999999995</v>
      </c>
      <c r="IA15" s="9">
        <v>0.67600000000000005</v>
      </c>
      <c r="IB15" s="9">
        <v>537.44000000000005</v>
      </c>
      <c r="IC15" s="9">
        <v>260.21199999999999</v>
      </c>
      <c r="ID15" s="9">
        <v>277.22800000000001</v>
      </c>
      <c r="IE15" s="9">
        <v>221.125</v>
      </c>
      <c r="IF15" s="9">
        <v>107.771</v>
      </c>
      <c r="IG15" s="9">
        <v>113.354</v>
      </c>
      <c r="IH15" s="9">
        <v>73.013999999999996</v>
      </c>
      <c r="II15" s="9">
        <v>37.768000000000001</v>
      </c>
      <c r="IJ15" s="9">
        <v>35.244999999999997</v>
      </c>
      <c r="IK15" s="9">
        <v>55.435000000000002</v>
      </c>
      <c r="IL15" s="9">
        <v>28.513999999999999</v>
      </c>
      <c r="IM15" s="9">
        <v>26.920999999999999</v>
      </c>
      <c r="IN15" s="9">
        <v>92.676000000000002</v>
      </c>
      <c r="IO15" s="9">
        <v>41.488</v>
      </c>
      <c r="IP15" s="9">
        <v>51.188000000000002</v>
      </c>
      <c r="IQ15" s="9">
        <v>316.315</v>
      </c>
    </row>
    <row r="16" spans="1:251">
      <c r="A16" s="10">
        <v>43862</v>
      </c>
      <c r="B16" s="9">
        <v>10.903</v>
      </c>
      <c r="C16" s="9">
        <v>6.3280000000000003</v>
      </c>
      <c r="D16" s="9">
        <v>4.5750000000000002</v>
      </c>
      <c r="E16" s="9">
        <v>52.576999999999998</v>
      </c>
      <c r="F16" s="9">
        <v>29.498000000000001</v>
      </c>
      <c r="G16" s="9">
        <v>23.079000000000001</v>
      </c>
      <c r="H16" s="9">
        <v>23.89</v>
      </c>
      <c r="I16" s="9">
        <v>12.611000000000001</v>
      </c>
      <c r="J16" s="9">
        <v>11.279</v>
      </c>
      <c r="K16" s="9">
        <v>7.5979999999999999</v>
      </c>
      <c r="L16" s="9">
        <v>4.3470000000000004</v>
      </c>
      <c r="M16" s="9">
        <v>3.2509999999999999</v>
      </c>
      <c r="N16" s="9">
        <v>3.4929999999999999</v>
      </c>
      <c r="O16" s="9">
        <v>0.63400000000000001</v>
      </c>
      <c r="P16" s="9">
        <v>2.859</v>
      </c>
      <c r="Q16" s="9">
        <v>12.8</v>
      </c>
      <c r="R16" s="9">
        <v>7.63</v>
      </c>
      <c r="S16" s="9">
        <v>5.1689999999999996</v>
      </c>
      <c r="T16" s="9">
        <v>28.687000000000001</v>
      </c>
      <c r="U16" s="9">
        <v>16.887</v>
      </c>
      <c r="V16" s="9">
        <v>11.8</v>
      </c>
      <c r="W16" s="9">
        <v>16.623000000000001</v>
      </c>
      <c r="X16" s="9">
        <v>9.8889999999999993</v>
      </c>
      <c r="Y16" s="9">
        <v>6.734</v>
      </c>
      <c r="Z16" s="9">
        <v>5.8209999999999997</v>
      </c>
      <c r="AA16" s="9">
        <v>2.9329999999999998</v>
      </c>
      <c r="AB16" s="9">
        <v>2.8879999999999999</v>
      </c>
      <c r="AC16" s="9">
        <v>3.9169999999999998</v>
      </c>
      <c r="AD16" s="9">
        <v>2.81</v>
      </c>
      <c r="AE16" s="9">
        <v>1.107</v>
      </c>
      <c r="AF16" s="9">
        <v>1.2549999999999999</v>
      </c>
      <c r="AG16" s="9">
        <v>1.2549999999999999</v>
      </c>
      <c r="AH16" s="9">
        <v>0</v>
      </c>
      <c r="AI16" s="9">
        <v>1.071</v>
      </c>
      <c r="AJ16" s="9">
        <v>0</v>
      </c>
      <c r="AK16" s="9">
        <v>1.071</v>
      </c>
      <c r="AL16" s="9">
        <v>21.062999999999999</v>
      </c>
      <c r="AM16" s="9">
        <v>13.446999999999999</v>
      </c>
      <c r="AN16" s="9">
        <v>7.617</v>
      </c>
      <c r="AO16" s="9">
        <v>13.795999999999999</v>
      </c>
      <c r="AP16" s="9">
        <v>8.4969999999999999</v>
      </c>
      <c r="AQ16" s="9">
        <v>5.298</v>
      </c>
      <c r="AR16" s="9">
        <v>5.2560000000000002</v>
      </c>
      <c r="AS16" s="9">
        <v>3.504</v>
      </c>
      <c r="AT16" s="9">
        <v>1.752</v>
      </c>
      <c r="AU16" s="9">
        <v>5.0469999999999997</v>
      </c>
      <c r="AV16" s="9">
        <v>2.8450000000000002</v>
      </c>
      <c r="AW16" s="9">
        <v>2.202</v>
      </c>
      <c r="AX16" s="9">
        <v>3.492</v>
      </c>
      <c r="AY16" s="9">
        <v>2.1480000000000001</v>
      </c>
      <c r="AZ16" s="9">
        <v>1.3440000000000001</v>
      </c>
      <c r="BA16" s="9">
        <v>7.2679999999999998</v>
      </c>
      <c r="BB16" s="9">
        <v>4.95</v>
      </c>
      <c r="BC16" s="9">
        <v>2.3180000000000001</v>
      </c>
      <c r="BD16" s="9">
        <v>4.2489999999999997</v>
      </c>
      <c r="BE16" s="9">
        <v>2.7069999999999999</v>
      </c>
      <c r="BF16" s="9">
        <v>1.5429999999999999</v>
      </c>
      <c r="BG16" s="9">
        <v>0.74099999999999999</v>
      </c>
      <c r="BH16" s="9">
        <v>0.74099999999999999</v>
      </c>
      <c r="BI16" s="9">
        <v>0</v>
      </c>
      <c r="BJ16" s="9">
        <v>1.526</v>
      </c>
      <c r="BK16" s="9">
        <v>0.751</v>
      </c>
      <c r="BL16" s="9">
        <v>0.77500000000000002</v>
      </c>
      <c r="BM16" s="9">
        <v>0.751</v>
      </c>
      <c r="BN16" s="9">
        <v>0.751</v>
      </c>
      <c r="BO16" s="9">
        <v>0</v>
      </c>
      <c r="BP16" s="9">
        <v>0</v>
      </c>
      <c r="BQ16" s="9">
        <v>0</v>
      </c>
      <c r="BR16" s="9">
        <v>0</v>
      </c>
      <c r="BS16" s="9">
        <v>163.71899999999999</v>
      </c>
      <c r="BT16" s="9">
        <v>81.936000000000007</v>
      </c>
      <c r="BU16" s="9">
        <v>81.784000000000006</v>
      </c>
      <c r="BV16" s="9">
        <v>48.671999999999997</v>
      </c>
      <c r="BW16" s="9">
        <v>25.724</v>
      </c>
      <c r="BX16" s="9">
        <v>22.948</v>
      </c>
      <c r="BY16" s="9">
        <v>10.071999999999999</v>
      </c>
      <c r="BZ16" s="9">
        <v>5.2430000000000003</v>
      </c>
      <c r="CA16" s="9">
        <v>4.8289999999999997</v>
      </c>
      <c r="CB16" s="9">
        <v>13.666</v>
      </c>
      <c r="CC16" s="9">
        <v>5.2830000000000004</v>
      </c>
      <c r="CD16" s="9">
        <v>8.3829999999999991</v>
      </c>
      <c r="CE16" s="9">
        <v>24.934000000000001</v>
      </c>
      <c r="CF16" s="9">
        <v>15.198</v>
      </c>
      <c r="CG16" s="9">
        <v>9.7360000000000007</v>
      </c>
      <c r="CH16" s="9">
        <v>115.047</v>
      </c>
      <c r="CI16" s="9">
        <v>56.212000000000003</v>
      </c>
      <c r="CJ16" s="9">
        <v>58.835000000000001</v>
      </c>
      <c r="CK16" s="9">
        <v>59.302999999999997</v>
      </c>
      <c r="CL16" s="9">
        <v>28.292999999999999</v>
      </c>
      <c r="CM16" s="9">
        <v>31.009</v>
      </c>
      <c r="CN16" s="9">
        <v>28.878</v>
      </c>
      <c r="CO16" s="9">
        <v>12.074</v>
      </c>
      <c r="CP16" s="9">
        <v>16.805</v>
      </c>
      <c r="CQ16" s="9">
        <v>17.672999999999998</v>
      </c>
      <c r="CR16" s="9">
        <v>9.8729999999999993</v>
      </c>
      <c r="CS16" s="9">
        <v>7.8010000000000002</v>
      </c>
      <c r="CT16" s="9">
        <v>7.0970000000000004</v>
      </c>
      <c r="CU16" s="9">
        <v>3.8759999999999999</v>
      </c>
      <c r="CV16" s="9">
        <v>3.2210000000000001</v>
      </c>
      <c r="CW16" s="9">
        <v>2.0960000000000001</v>
      </c>
      <c r="CX16" s="9">
        <v>2.0960000000000001</v>
      </c>
      <c r="CY16" s="9">
        <v>0</v>
      </c>
      <c r="CZ16" s="9">
        <v>19.748000000000001</v>
      </c>
      <c r="DA16" s="9">
        <v>11.682</v>
      </c>
      <c r="DB16" s="9">
        <v>8.0660000000000007</v>
      </c>
      <c r="DC16" s="9">
        <v>0.39700000000000002</v>
      </c>
      <c r="DD16" s="9">
        <v>0</v>
      </c>
      <c r="DE16" s="9">
        <v>0.39700000000000002</v>
      </c>
      <c r="DF16" s="9">
        <v>0.39700000000000002</v>
      </c>
      <c r="DG16" s="9">
        <v>0</v>
      </c>
      <c r="DH16" s="9">
        <v>0.39700000000000002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19.350999999999999</v>
      </c>
      <c r="DP16" s="9">
        <v>11.682</v>
      </c>
      <c r="DQ16" s="9">
        <v>7.67</v>
      </c>
      <c r="DR16" s="9">
        <v>1.2370000000000001</v>
      </c>
      <c r="DS16" s="9">
        <v>0.59099999999999997</v>
      </c>
      <c r="DT16" s="9">
        <v>0.64500000000000002</v>
      </c>
      <c r="DU16" s="9">
        <v>1.4019999999999999</v>
      </c>
      <c r="DV16" s="9">
        <v>1.4019999999999999</v>
      </c>
      <c r="DW16" s="9">
        <v>0</v>
      </c>
      <c r="DX16" s="9">
        <v>3.92</v>
      </c>
      <c r="DY16" s="9">
        <v>2.6539999999999999</v>
      </c>
      <c r="DZ16" s="9">
        <v>1.266</v>
      </c>
      <c r="EA16" s="9">
        <v>6.0819999999999999</v>
      </c>
      <c r="EB16" s="9">
        <v>2.802</v>
      </c>
      <c r="EC16" s="9">
        <v>3.2789999999999999</v>
      </c>
      <c r="ED16" s="9">
        <v>6.7110000000000003</v>
      </c>
      <c r="EE16" s="9">
        <v>4.2320000000000002</v>
      </c>
      <c r="EF16" s="9">
        <v>2.4790000000000001</v>
      </c>
      <c r="EG16" s="9">
        <v>57.628999999999998</v>
      </c>
      <c r="EH16" s="9">
        <v>15.398</v>
      </c>
      <c r="EI16" s="9">
        <v>42.231000000000002</v>
      </c>
      <c r="EJ16" s="9">
        <v>17.597999999999999</v>
      </c>
      <c r="EK16" s="9">
        <v>6.7160000000000002</v>
      </c>
      <c r="EL16" s="9">
        <v>10.882</v>
      </c>
      <c r="EM16" s="9">
        <v>3.7229999999999999</v>
      </c>
      <c r="EN16" s="9">
        <v>0.998</v>
      </c>
      <c r="EO16" s="9">
        <v>2.7240000000000002</v>
      </c>
      <c r="EP16" s="9">
        <v>7.0250000000000004</v>
      </c>
      <c r="EQ16" s="9">
        <v>2.7210000000000001</v>
      </c>
      <c r="ER16" s="9">
        <v>4.3029999999999999</v>
      </c>
      <c r="ES16" s="9">
        <v>6.85</v>
      </c>
      <c r="ET16" s="9">
        <v>2.996</v>
      </c>
      <c r="EU16" s="9">
        <v>3.8540000000000001</v>
      </c>
      <c r="EV16" s="9">
        <v>40.030999999999999</v>
      </c>
      <c r="EW16" s="9">
        <v>8.6820000000000004</v>
      </c>
      <c r="EX16" s="9">
        <v>31.349</v>
      </c>
      <c r="EY16" s="9">
        <v>18.721</v>
      </c>
      <c r="EZ16" s="9">
        <v>5.4020000000000001</v>
      </c>
      <c r="FA16" s="9">
        <v>13.318</v>
      </c>
      <c r="FB16" s="9">
        <v>7.5750000000000002</v>
      </c>
      <c r="FC16" s="9">
        <v>0.67300000000000004</v>
      </c>
      <c r="FD16" s="9">
        <v>6.9020000000000001</v>
      </c>
      <c r="FE16" s="9">
        <v>6.6719999999999997</v>
      </c>
      <c r="FF16" s="9">
        <v>0.78400000000000003</v>
      </c>
      <c r="FG16" s="9">
        <v>5.8869999999999996</v>
      </c>
      <c r="FH16" s="9">
        <v>6.0369999999999999</v>
      </c>
      <c r="FI16" s="9">
        <v>1.8220000000000001</v>
      </c>
      <c r="FJ16" s="9">
        <v>4.2160000000000002</v>
      </c>
      <c r="FK16" s="9">
        <v>1.0249999999999999</v>
      </c>
      <c r="FL16" s="9">
        <v>0</v>
      </c>
      <c r="FM16" s="9">
        <v>1.0249999999999999</v>
      </c>
      <c r="FN16" s="9">
        <v>4.423</v>
      </c>
      <c r="FO16" s="9">
        <v>2.613</v>
      </c>
      <c r="FP16" s="9">
        <v>1.81</v>
      </c>
      <c r="FQ16" s="9">
        <v>1.9630000000000001</v>
      </c>
      <c r="FR16" s="9">
        <v>0.68300000000000005</v>
      </c>
      <c r="FS16" s="9">
        <v>1.2809999999999999</v>
      </c>
      <c r="FT16" s="9">
        <v>1.2809999999999999</v>
      </c>
      <c r="FU16" s="9">
        <v>0</v>
      </c>
      <c r="FV16" s="9">
        <v>1.2809999999999999</v>
      </c>
      <c r="FW16" s="9">
        <v>0</v>
      </c>
      <c r="FX16" s="9">
        <v>0</v>
      </c>
      <c r="FY16" s="9">
        <v>0</v>
      </c>
      <c r="FZ16" s="9">
        <v>0.68300000000000005</v>
      </c>
      <c r="GA16" s="9">
        <v>0.68300000000000005</v>
      </c>
      <c r="GB16" s="9">
        <v>0</v>
      </c>
      <c r="GC16" s="9">
        <v>2.46</v>
      </c>
      <c r="GD16" s="9">
        <v>1.931</v>
      </c>
      <c r="GE16" s="9">
        <v>0.52900000000000003</v>
      </c>
      <c r="GF16" s="9">
        <v>0.61099999999999999</v>
      </c>
      <c r="GG16" s="9">
        <v>0.61099999999999999</v>
      </c>
      <c r="GH16" s="9">
        <v>0</v>
      </c>
      <c r="GI16" s="9">
        <v>0.52900000000000003</v>
      </c>
      <c r="GJ16" s="9">
        <v>0</v>
      </c>
      <c r="GK16" s="9">
        <v>0.52900000000000003</v>
      </c>
      <c r="GL16" s="9">
        <v>0.74199999999999999</v>
      </c>
      <c r="GM16" s="9">
        <v>0.74199999999999999</v>
      </c>
      <c r="GN16" s="9">
        <v>0</v>
      </c>
      <c r="GO16" s="9">
        <v>0.57799999999999996</v>
      </c>
      <c r="GP16" s="9">
        <v>0.57799999999999996</v>
      </c>
      <c r="GQ16" s="9">
        <v>0</v>
      </c>
      <c r="GR16" s="9">
        <v>0</v>
      </c>
      <c r="GS16" s="9">
        <v>0</v>
      </c>
      <c r="GT16" s="9">
        <v>0</v>
      </c>
      <c r="GU16" s="9">
        <v>75.221999999999994</v>
      </c>
      <c r="GV16" s="9">
        <v>35.899000000000001</v>
      </c>
      <c r="GW16" s="9">
        <v>39.323999999999998</v>
      </c>
      <c r="GX16" s="9">
        <v>28.334</v>
      </c>
      <c r="GY16" s="9">
        <v>13.262</v>
      </c>
      <c r="GZ16" s="9">
        <v>15.071999999999999</v>
      </c>
      <c r="HA16" s="9">
        <v>7.9660000000000002</v>
      </c>
      <c r="HB16" s="9">
        <v>5.8840000000000003</v>
      </c>
      <c r="HC16" s="9">
        <v>2.081</v>
      </c>
      <c r="HD16" s="9">
        <v>3.7559999999999998</v>
      </c>
      <c r="HE16" s="9">
        <v>1.3129999999999999</v>
      </c>
      <c r="HF16" s="9">
        <v>2.4430000000000001</v>
      </c>
      <c r="HG16" s="9">
        <v>16.611999999999998</v>
      </c>
      <c r="HH16" s="9">
        <v>6.0650000000000004</v>
      </c>
      <c r="HI16" s="9">
        <v>10.547000000000001</v>
      </c>
      <c r="HJ16" s="9">
        <v>46.889000000000003</v>
      </c>
      <c r="HK16" s="9">
        <v>22.637</v>
      </c>
      <c r="HL16" s="9">
        <v>24.251999999999999</v>
      </c>
      <c r="HM16" s="9">
        <v>18.529</v>
      </c>
      <c r="HN16" s="9">
        <v>7.77</v>
      </c>
      <c r="HO16" s="9">
        <v>10.759</v>
      </c>
      <c r="HP16" s="9">
        <v>12.273999999999999</v>
      </c>
      <c r="HQ16" s="9">
        <v>5.8380000000000001</v>
      </c>
      <c r="HR16" s="9">
        <v>6.4359999999999999</v>
      </c>
      <c r="HS16" s="9">
        <v>5.1689999999999996</v>
      </c>
      <c r="HT16" s="9">
        <v>3</v>
      </c>
      <c r="HU16" s="9">
        <v>2.169</v>
      </c>
      <c r="HV16" s="9">
        <v>9.08</v>
      </c>
      <c r="HW16" s="9">
        <v>4.1920000000000002</v>
      </c>
      <c r="HX16" s="9">
        <v>4.8869999999999996</v>
      </c>
      <c r="HY16" s="9">
        <v>1.837</v>
      </c>
      <c r="HZ16" s="9">
        <v>1.837</v>
      </c>
      <c r="IA16" s="9">
        <v>0</v>
      </c>
      <c r="IB16" s="9">
        <v>552.24</v>
      </c>
      <c r="IC16" s="9">
        <v>288.09199999999998</v>
      </c>
      <c r="ID16" s="9">
        <v>264.14800000000002</v>
      </c>
      <c r="IE16" s="9">
        <v>202.09399999999999</v>
      </c>
      <c r="IF16" s="9">
        <v>112.184</v>
      </c>
      <c r="IG16" s="9">
        <v>89.91</v>
      </c>
      <c r="IH16" s="9">
        <v>60.418999999999997</v>
      </c>
      <c r="II16" s="9">
        <v>37.698</v>
      </c>
      <c r="IJ16" s="9">
        <v>22.721</v>
      </c>
      <c r="IK16" s="9">
        <v>51.613999999999997</v>
      </c>
      <c r="IL16" s="9">
        <v>26.026</v>
      </c>
      <c r="IM16" s="9">
        <v>25.588000000000001</v>
      </c>
      <c r="IN16" s="9">
        <v>90.061000000000007</v>
      </c>
      <c r="IO16" s="9">
        <v>48.46</v>
      </c>
      <c r="IP16" s="9">
        <v>41.601999999999997</v>
      </c>
      <c r="IQ16" s="9">
        <v>350.14499999999998</v>
      </c>
    </row>
    <row r="17" spans="1:251">
      <c r="A17" s="10">
        <v>44228</v>
      </c>
      <c r="B17" s="9">
        <v>8.17</v>
      </c>
      <c r="C17" s="9">
        <v>4.7290000000000001</v>
      </c>
      <c r="D17" s="9">
        <v>3.44</v>
      </c>
      <c r="E17" s="9">
        <v>52.305999999999997</v>
      </c>
      <c r="F17" s="9">
        <v>30.3</v>
      </c>
      <c r="G17" s="9">
        <v>22.006</v>
      </c>
      <c r="H17" s="9">
        <v>22.766999999999999</v>
      </c>
      <c r="I17" s="9">
        <v>14.141</v>
      </c>
      <c r="J17" s="9">
        <v>8.625</v>
      </c>
      <c r="K17" s="9">
        <v>9.5530000000000008</v>
      </c>
      <c r="L17" s="9">
        <v>5.81</v>
      </c>
      <c r="M17" s="9">
        <v>3.7429999999999999</v>
      </c>
      <c r="N17" s="9">
        <v>6.1849999999999996</v>
      </c>
      <c r="O17" s="9">
        <v>3.2250000000000001</v>
      </c>
      <c r="P17" s="9">
        <v>2.96</v>
      </c>
      <c r="Q17" s="9">
        <v>7.0289999999999999</v>
      </c>
      <c r="R17" s="9">
        <v>5.1070000000000002</v>
      </c>
      <c r="S17" s="9">
        <v>1.923</v>
      </c>
      <c r="T17" s="9">
        <v>29.539000000000001</v>
      </c>
      <c r="U17" s="9">
        <v>16.158999999999999</v>
      </c>
      <c r="V17" s="9">
        <v>13.38</v>
      </c>
      <c r="W17" s="9">
        <v>17.946000000000002</v>
      </c>
      <c r="X17" s="9">
        <v>8.5139999999999993</v>
      </c>
      <c r="Y17" s="9">
        <v>9.4320000000000004</v>
      </c>
      <c r="Z17" s="9">
        <v>6.3490000000000002</v>
      </c>
      <c r="AA17" s="9">
        <v>3.83</v>
      </c>
      <c r="AB17" s="9">
        <v>2.52</v>
      </c>
      <c r="AC17" s="9">
        <v>3.8319999999999999</v>
      </c>
      <c r="AD17" s="9">
        <v>3.23</v>
      </c>
      <c r="AE17" s="9">
        <v>0.60199999999999998</v>
      </c>
      <c r="AF17" s="9">
        <v>1.411</v>
      </c>
      <c r="AG17" s="9">
        <v>0.58499999999999996</v>
      </c>
      <c r="AH17" s="9">
        <v>0.82599999999999996</v>
      </c>
      <c r="AI17" s="9">
        <v>0</v>
      </c>
      <c r="AJ17" s="9">
        <v>0</v>
      </c>
      <c r="AK17" s="9">
        <v>0</v>
      </c>
      <c r="AL17" s="9">
        <v>14.086</v>
      </c>
      <c r="AM17" s="9">
        <v>7.8680000000000003</v>
      </c>
      <c r="AN17" s="9">
        <v>6.218</v>
      </c>
      <c r="AO17" s="9">
        <v>7.681</v>
      </c>
      <c r="AP17" s="9">
        <v>5.8460000000000001</v>
      </c>
      <c r="AQ17" s="9">
        <v>1.835</v>
      </c>
      <c r="AR17" s="9">
        <v>6.4409999999999998</v>
      </c>
      <c r="AS17" s="9">
        <v>5.3650000000000002</v>
      </c>
      <c r="AT17" s="9">
        <v>1.0760000000000001</v>
      </c>
      <c r="AU17" s="9">
        <v>0.48099999999999998</v>
      </c>
      <c r="AV17" s="9">
        <v>0.48099999999999998</v>
      </c>
      <c r="AW17" s="9">
        <v>0</v>
      </c>
      <c r="AX17" s="9">
        <v>0.75900000000000001</v>
      </c>
      <c r="AY17" s="9">
        <v>0</v>
      </c>
      <c r="AZ17" s="9">
        <v>0.75900000000000001</v>
      </c>
      <c r="BA17" s="9">
        <v>6.4050000000000002</v>
      </c>
      <c r="BB17" s="9">
        <v>2.0219999999999998</v>
      </c>
      <c r="BC17" s="9">
        <v>4.3840000000000003</v>
      </c>
      <c r="BD17" s="9">
        <v>3.347</v>
      </c>
      <c r="BE17" s="9">
        <v>1.409</v>
      </c>
      <c r="BF17" s="9">
        <v>1.9379999999999999</v>
      </c>
      <c r="BG17" s="9">
        <v>0.53700000000000003</v>
      </c>
      <c r="BH17" s="9">
        <v>0</v>
      </c>
      <c r="BI17" s="9">
        <v>0.53700000000000003</v>
      </c>
      <c r="BJ17" s="9">
        <v>2.5219999999999998</v>
      </c>
      <c r="BK17" s="9">
        <v>0.61299999999999999</v>
      </c>
      <c r="BL17" s="9">
        <v>1.909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114.78700000000001</v>
      </c>
      <c r="BT17" s="9">
        <v>61.38</v>
      </c>
      <c r="BU17" s="9">
        <v>53.406999999999996</v>
      </c>
      <c r="BV17" s="9">
        <v>30.332999999999998</v>
      </c>
      <c r="BW17" s="9">
        <v>16.872</v>
      </c>
      <c r="BX17" s="9">
        <v>13.461</v>
      </c>
      <c r="BY17" s="9">
        <v>5.5439999999999996</v>
      </c>
      <c r="BZ17" s="9">
        <v>2.8450000000000002</v>
      </c>
      <c r="CA17" s="9">
        <v>2.6989999999999998</v>
      </c>
      <c r="CB17" s="9">
        <v>11.259</v>
      </c>
      <c r="CC17" s="9">
        <v>7.1639999999999997</v>
      </c>
      <c r="CD17" s="9">
        <v>4.0949999999999998</v>
      </c>
      <c r="CE17" s="9">
        <v>13.529</v>
      </c>
      <c r="CF17" s="9">
        <v>6.8630000000000004</v>
      </c>
      <c r="CG17" s="9">
        <v>6.6669999999999998</v>
      </c>
      <c r="CH17" s="9">
        <v>84.453999999999994</v>
      </c>
      <c r="CI17" s="9">
        <v>44.508000000000003</v>
      </c>
      <c r="CJ17" s="9">
        <v>39.945999999999998</v>
      </c>
      <c r="CK17" s="9">
        <v>42.64</v>
      </c>
      <c r="CL17" s="9">
        <v>19.047000000000001</v>
      </c>
      <c r="CM17" s="9">
        <v>23.593</v>
      </c>
      <c r="CN17" s="9">
        <v>20.643999999999998</v>
      </c>
      <c r="CO17" s="9">
        <v>13.148</v>
      </c>
      <c r="CP17" s="9">
        <v>7.4960000000000004</v>
      </c>
      <c r="CQ17" s="9">
        <v>16.765999999999998</v>
      </c>
      <c r="CR17" s="9">
        <v>9.7189999999999994</v>
      </c>
      <c r="CS17" s="9">
        <v>7.0469999999999997</v>
      </c>
      <c r="CT17" s="9">
        <v>3.617</v>
      </c>
      <c r="CU17" s="9">
        <v>1.806</v>
      </c>
      <c r="CV17" s="9">
        <v>1.81</v>
      </c>
      <c r="CW17" s="9">
        <v>0.78700000000000003</v>
      </c>
      <c r="CX17" s="9">
        <v>0.78700000000000003</v>
      </c>
      <c r="CY17" s="9">
        <v>0</v>
      </c>
      <c r="CZ17" s="9">
        <v>19.132000000000001</v>
      </c>
      <c r="DA17" s="9">
        <v>11.66</v>
      </c>
      <c r="DB17" s="9">
        <v>7.4720000000000004</v>
      </c>
      <c r="DC17" s="9">
        <v>0.86499999999999999</v>
      </c>
      <c r="DD17" s="9">
        <v>0.86499999999999999</v>
      </c>
      <c r="DE17" s="9">
        <v>0</v>
      </c>
      <c r="DF17" s="9">
        <v>0.86499999999999999</v>
      </c>
      <c r="DG17" s="9">
        <v>0.86499999999999999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18.268000000000001</v>
      </c>
      <c r="DP17" s="9">
        <v>10.795999999999999</v>
      </c>
      <c r="DQ17" s="9">
        <v>7.4720000000000004</v>
      </c>
      <c r="DR17" s="9">
        <v>1.917</v>
      </c>
      <c r="DS17" s="9">
        <v>1.2410000000000001</v>
      </c>
      <c r="DT17" s="9">
        <v>0.67600000000000005</v>
      </c>
      <c r="DU17" s="9">
        <v>2.1019999999999999</v>
      </c>
      <c r="DV17" s="9">
        <v>1.605</v>
      </c>
      <c r="DW17" s="9">
        <v>0.497</v>
      </c>
      <c r="DX17" s="9">
        <v>2.2410000000000001</v>
      </c>
      <c r="DY17" s="9">
        <v>2.2410000000000001</v>
      </c>
      <c r="DZ17" s="9">
        <v>0</v>
      </c>
      <c r="EA17" s="9">
        <v>5.6310000000000002</v>
      </c>
      <c r="EB17" s="9">
        <v>2.129</v>
      </c>
      <c r="EC17" s="9">
        <v>3.5019999999999998</v>
      </c>
      <c r="ED17" s="9">
        <v>6.3769999999999998</v>
      </c>
      <c r="EE17" s="9">
        <v>3.58</v>
      </c>
      <c r="EF17" s="9">
        <v>2.7970000000000002</v>
      </c>
      <c r="EG17" s="9">
        <v>34.636000000000003</v>
      </c>
      <c r="EH17" s="9">
        <v>3.8140000000000001</v>
      </c>
      <c r="EI17" s="9">
        <v>30.821999999999999</v>
      </c>
      <c r="EJ17" s="9">
        <v>6.7649999999999997</v>
      </c>
      <c r="EK17" s="9">
        <v>1.9239999999999999</v>
      </c>
      <c r="EL17" s="9">
        <v>4.8419999999999996</v>
      </c>
      <c r="EM17" s="9">
        <v>1.9410000000000001</v>
      </c>
      <c r="EN17" s="9">
        <v>0.52300000000000002</v>
      </c>
      <c r="EO17" s="9">
        <v>1.4179999999999999</v>
      </c>
      <c r="EP17" s="9">
        <v>0.71099999999999997</v>
      </c>
      <c r="EQ17" s="9">
        <v>0</v>
      </c>
      <c r="ER17" s="9">
        <v>0.71099999999999997</v>
      </c>
      <c r="ES17" s="9">
        <v>4.1139999999999999</v>
      </c>
      <c r="ET17" s="9">
        <v>1.401</v>
      </c>
      <c r="EU17" s="9">
        <v>2.7130000000000001</v>
      </c>
      <c r="EV17" s="9">
        <v>27.870999999999999</v>
      </c>
      <c r="EW17" s="9">
        <v>1.89</v>
      </c>
      <c r="EX17" s="9">
        <v>25.98</v>
      </c>
      <c r="EY17" s="9">
        <v>13.936</v>
      </c>
      <c r="EZ17" s="9">
        <v>1.2150000000000001</v>
      </c>
      <c r="FA17" s="9">
        <v>12.721</v>
      </c>
      <c r="FB17" s="9">
        <v>5.7270000000000003</v>
      </c>
      <c r="FC17" s="9">
        <v>0</v>
      </c>
      <c r="FD17" s="9">
        <v>5.7270000000000003</v>
      </c>
      <c r="FE17" s="9">
        <v>4.0720000000000001</v>
      </c>
      <c r="FF17" s="9">
        <v>0.67600000000000005</v>
      </c>
      <c r="FG17" s="9">
        <v>3.3959999999999999</v>
      </c>
      <c r="FH17" s="9">
        <v>3.492</v>
      </c>
      <c r="FI17" s="9">
        <v>0</v>
      </c>
      <c r="FJ17" s="9">
        <v>3.492</v>
      </c>
      <c r="FK17" s="9">
        <v>0.64300000000000002</v>
      </c>
      <c r="FL17" s="9">
        <v>0</v>
      </c>
      <c r="FM17" s="9">
        <v>0.64300000000000002</v>
      </c>
      <c r="FN17" s="9">
        <v>5.8730000000000002</v>
      </c>
      <c r="FO17" s="9">
        <v>4.1319999999999997</v>
      </c>
      <c r="FP17" s="9">
        <v>1.742</v>
      </c>
      <c r="FQ17" s="9">
        <v>0.55000000000000004</v>
      </c>
      <c r="FR17" s="9">
        <v>0</v>
      </c>
      <c r="FS17" s="9">
        <v>0.55000000000000004</v>
      </c>
      <c r="FT17" s="9">
        <v>0</v>
      </c>
      <c r="FU17" s="9">
        <v>0</v>
      </c>
      <c r="FV17" s="9">
        <v>0</v>
      </c>
      <c r="FW17" s="9">
        <v>0.55000000000000004</v>
      </c>
      <c r="FX17" s="9">
        <v>0</v>
      </c>
      <c r="FY17" s="9">
        <v>0.55000000000000004</v>
      </c>
      <c r="FZ17" s="9">
        <v>0</v>
      </c>
      <c r="GA17" s="9">
        <v>0</v>
      </c>
      <c r="GB17" s="9">
        <v>0</v>
      </c>
      <c r="GC17" s="9">
        <v>5.3230000000000004</v>
      </c>
      <c r="GD17" s="9">
        <v>4.1319999999999997</v>
      </c>
      <c r="GE17" s="9">
        <v>1.1910000000000001</v>
      </c>
      <c r="GF17" s="9">
        <v>2.3839999999999999</v>
      </c>
      <c r="GG17" s="9">
        <v>2.3839999999999999</v>
      </c>
      <c r="GH17" s="9">
        <v>0</v>
      </c>
      <c r="GI17" s="9">
        <v>0.56100000000000005</v>
      </c>
      <c r="GJ17" s="9">
        <v>0</v>
      </c>
      <c r="GK17" s="9">
        <v>0.56100000000000005</v>
      </c>
      <c r="GL17" s="9">
        <v>1.23</v>
      </c>
      <c r="GM17" s="9">
        <v>0.59899999999999998</v>
      </c>
      <c r="GN17" s="9">
        <v>0.63100000000000001</v>
      </c>
      <c r="GO17" s="9">
        <v>0.78600000000000003</v>
      </c>
      <c r="GP17" s="9">
        <v>0.78600000000000003</v>
      </c>
      <c r="GQ17" s="9">
        <v>0</v>
      </c>
      <c r="GR17" s="9">
        <v>0.36199999999999999</v>
      </c>
      <c r="GS17" s="9">
        <v>0.36199999999999999</v>
      </c>
      <c r="GT17" s="9">
        <v>0</v>
      </c>
      <c r="GU17" s="9">
        <v>79.882000000000005</v>
      </c>
      <c r="GV17" s="9">
        <v>29.677</v>
      </c>
      <c r="GW17" s="9">
        <v>50.204999999999998</v>
      </c>
      <c r="GX17" s="9">
        <v>29.207000000000001</v>
      </c>
      <c r="GY17" s="9">
        <v>14.99</v>
      </c>
      <c r="GZ17" s="9">
        <v>14.217000000000001</v>
      </c>
      <c r="HA17" s="9">
        <v>9.8249999999999993</v>
      </c>
      <c r="HB17" s="9">
        <v>3.8820000000000001</v>
      </c>
      <c r="HC17" s="9">
        <v>5.9429999999999996</v>
      </c>
      <c r="HD17" s="9">
        <v>6.8209999999999997</v>
      </c>
      <c r="HE17" s="9">
        <v>5.2220000000000004</v>
      </c>
      <c r="HF17" s="9">
        <v>1.599</v>
      </c>
      <c r="HG17" s="9">
        <v>12.56</v>
      </c>
      <c r="HH17" s="9">
        <v>5.8860000000000001</v>
      </c>
      <c r="HI17" s="9">
        <v>6.6749999999999998</v>
      </c>
      <c r="HJ17" s="9">
        <v>50.674999999999997</v>
      </c>
      <c r="HK17" s="9">
        <v>14.686999999999999</v>
      </c>
      <c r="HL17" s="9">
        <v>35.988</v>
      </c>
      <c r="HM17" s="9">
        <v>19.43</v>
      </c>
      <c r="HN17" s="9">
        <v>5.2169999999999996</v>
      </c>
      <c r="HO17" s="9">
        <v>14.214</v>
      </c>
      <c r="HP17" s="9">
        <v>11.744</v>
      </c>
      <c r="HQ17" s="9">
        <v>3.6760000000000002</v>
      </c>
      <c r="HR17" s="9">
        <v>8.0679999999999996</v>
      </c>
      <c r="HS17" s="9">
        <v>9.1969999999999992</v>
      </c>
      <c r="HT17" s="9">
        <v>2.9910000000000001</v>
      </c>
      <c r="HU17" s="9">
        <v>6.2069999999999999</v>
      </c>
      <c r="HV17" s="9">
        <v>8.1180000000000003</v>
      </c>
      <c r="HW17" s="9">
        <v>2.3140000000000001</v>
      </c>
      <c r="HX17" s="9">
        <v>5.8040000000000003</v>
      </c>
      <c r="HY17" s="9">
        <v>2.1850000000000001</v>
      </c>
      <c r="HZ17" s="9">
        <v>0.49</v>
      </c>
      <c r="IA17" s="9">
        <v>1.6950000000000001</v>
      </c>
      <c r="IB17" s="9">
        <v>457.19</v>
      </c>
      <c r="IC17" s="9">
        <v>225.48400000000001</v>
      </c>
      <c r="ID17" s="9">
        <v>231.70500000000001</v>
      </c>
      <c r="IE17" s="9">
        <v>161.13800000000001</v>
      </c>
      <c r="IF17" s="9">
        <v>75.475999999999999</v>
      </c>
      <c r="IG17" s="9">
        <v>85.662000000000006</v>
      </c>
      <c r="IH17" s="9">
        <v>54.767000000000003</v>
      </c>
      <c r="II17" s="9">
        <v>29.515999999999998</v>
      </c>
      <c r="IJ17" s="9">
        <v>25.251000000000001</v>
      </c>
      <c r="IK17" s="9">
        <v>46.529000000000003</v>
      </c>
      <c r="IL17" s="9">
        <v>21.443000000000001</v>
      </c>
      <c r="IM17" s="9">
        <v>25.085999999999999</v>
      </c>
      <c r="IN17" s="9">
        <v>59.843000000000004</v>
      </c>
      <c r="IO17" s="9">
        <v>24.516999999999999</v>
      </c>
      <c r="IP17" s="9">
        <v>35.325000000000003</v>
      </c>
      <c r="IQ17" s="9">
        <v>296.05099999999999</v>
      </c>
    </row>
    <row r="18" spans="1:251">
      <c r="A18" s="10">
        <v>44593</v>
      </c>
      <c r="B18" s="9">
        <v>15.353</v>
      </c>
      <c r="C18" s="9">
        <v>4.6479999999999997</v>
      </c>
      <c r="D18" s="9">
        <v>10.706</v>
      </c>
      <c r="E18" s="9">
        <v>74.418999999999997</v>
      </c>
      <c r="F18" s="9">
        <v>36.15</v>
      </c>
      <c r="G18" s="9">
        <v>38.268000000000001</v>
      </c>
      <c r="H18" s="9">
        <v>27.733000000000001</v>
      </c>
      <c r="I18" s="9">
        <v>12.996</v>
      </c>
      <c r="J18" s="9">
        <v>14.737</v>
      </c>
      <c r="K18" s="9">
        <v>9.5410000000000004</v>
      </c>
      <c r="L18" s="9">
        <v>5.4909999999999997</v>
      </c>
      <c r="M18" s="9">
        <v>4.0510000000000002</v>
      </c>
      <c r="N18" s="9">
        <v>8.6300000000000008</v>
      </c>
      <c r="O18" s="9">
        <v>5.0579999999999998</v>
      </c>
      <c r="P18" s="9">
        <v>3.5720000000000001</v>
      </c>
      <c r="Q18" s="9">
        <v>9.5619999999999994</v>
      </c>
      <c r="R18" s="9">
        <v>2.4470000000000001</v>
      </c>
      <c r="S18" s="9">
        <v>7.1150000000000002</v>
      </c>
      <c r="T18" s="9">
        <v>46.686</v>
      </c>
      <c r="U18" s="9">
        <v>23.155000000000001</v>
      </c>
      <c r="V18" s="9">
        <v>23.530999999999999</v>
      </c>
      <c r="W18" s="9">
        <v>20.614999999999998</v>
      </c>
      <c r="X18" s="9">
        <v>10.976000000000001</v>
      </c>
      <c r="Y18" s="9">
        <v>9.6379999999999999</v>
      </c>
      <c r="Z18" s="9">
        <v>13.853</v>
      </c>
      <c r="AA18" s="9">
        <v>6.9370000000000003</v>
      </c>
      <c r="AB18" s="9">
        <v>6.9160000000000004</v>
      </c>
      <c r="AC18" s="9">
        <v>8.8360000000000003</v>
      </c>
      <c r="AD18" s="9">
        <v>4.4029999999999996</v>
      </c>
      <c r="AE18" s="9">
        <v>4.4329999999999998</v>
      </c>
      <c r="AF18" s="9">
        <v>3.3820000000000001</v>
      </c>
      <c r="AG18" s="9">
        <v>0.83899999999999997</v>
      </c>
      <c r="AH18" s="9">
        <v>2.5430000000000001</v>
      </c>
      <c r="AI18" s="9">
        <v>0</v>
      </c>
      <c r="AJ18" s="9">
        <v>0</v>
      </c>
      <c r="AK18" s="9">
        <v>0</v>
      </c>
      <c r="AL18" s="9">
        <v>19.577999999999999</v>
      </c>
      <c r="AM18" s="9">
        <v>8.3209999999999997</v>
      </c>
      <c r="AN18" s="9">
        <v>11.257</v>
      </c>
      <c r="AO18" s="9">
        <v>8.8889999999999993</v>
      </c>
      <c r="AP18" s="9">
        <v>5.9770000000000003</v>
      </c>
      <c r="AQ18" s="9">
        <v>2.9119999999999999</v>
      </c>
      <c r="AR18" s="9">
        <v>2.2160000000000002</v>
      </c>
      <c r="AS18" s="9">
        <v>1.7729999999999999</v>
      </c>
      <c r="AT18" s="9">
        <v>0.443</v>
      </c>
      <c r="AU18" s="9">
        <v>3.4129999999999998</v>
      </c>
      <c r="AV18" s="9">
        <v>2.2040000000000002</v>
      </c>
      <c r="AW18" s="9">
        <v>1.2090000000000001</v>
      </c>
      <c r="AX18" s="9">
        <v>3.2589999999999999</v>
      </c>
      <c r="AY18" s="9">
        <v>1.9990000000000001</v>
      </c>
      <c r="AZ18" s="9">
        <v>1.26</v>
      </c>
      <c r="BA18" s="9">
        <v>10.689</v>
      </c>
      <c r="BB18" s="9">
        <v>2.3439999999999999</v>
      </c>
      <c r="BC18" s="9">
        <v>8.3450000000000006</v>
      </c>
      <c r="BD18" s="9">
        <v>6.89</v>
      </c>
      <c r="BE18" s="9">
        <v>0.44400000000000001</v>
      </c>
      <c r="BF18" s="9">
        <v>6.4459999999999997</v>
      </c>
      <c r="BG18" s="9">
        <v>2.012</v>
      </c>
      <c r="BH18" s="9">
        <v>1.3069999999999999</v>
      </c>
      <c r="BI18" s="9">
        <v>0.70399999999999996</v>
      </c>
      <c r="BJ18" s="9">
        <v>0.59299999999999997</v>
      </c>
      <c r="BK18" s="9">
        <v>0.59299999999999997</v>
      </c>
      <c r="BL18" s="9">
        <v>0</v>
      </c>
      <c r="BM18" s="9">
        <v>0.55600000000000005</v>
      </c>
      <c r="BN18" s="9">
        <v>0</v>
      </c>
      <c r="BO18" s="9">
        <v>0.55600000000000005</v>
      </c>
      <c r="BP18" s="9">
        <v>0.63900000000000001</v>
      </c>
      <c r="BQ18" s="9">
        <v>0</v>
      </c>
      <c r="BR18" s="9">
        <v>0.63900000000000001</v>
      </c>
      <c r="BS18" s="9">
        <v>193.44300000000001</v>
      </c>
      <c r="BT18" s="9">
        <v>91.016000000000005</v>
      </c>
      <c r="BU18" s="9">
        <v>102.42700000000001</v>
      </c>
      <c r="BV18" s="9">
        <v>57.533000000000001</v>
      </c>
      <c r="BW18" s="9">
        <v>27.402000000000001</v>
      </c>
      <c r="BX18" s="9">
        <v>30.131</v>
      </c>
      <c r="BY18" s="9">
        <v>13.002000000000001</v>
      </c>
      <c r="BZ18" s="9">
        <v>5.7089999999999996</v>
      </c>
      <c r="CA18" s="9">
        <v>7.2930000000000001</v>
      </c>
      <c r="CB18" s="9">
        <v>12.669</v>
      </c>
      <c r="CC18" s="9">
        <v>4.5529999999999999</v>
      </c>
      <c r="CD18" s="9">
        <v>8.1159999999999997</v>
      </c>
      <c r="CE18" s="9">
        <v>31.861999999999998</v>
      </c>
      <c r="CF18" s="9">
        <v>17.14</v>
      </c>
      <c r="CG18" s="9">
        <v>14.723000000000001</v>
      </c>
      <c r="CH18" s="9">
        <v>135.91</v>
      </c>
      <c r="CI18" s="9">
        <v>63.613999999999997</v>
      </c>
      <c r="CJ18" s="9">
        <v>72.296000000000006</v>
      </c>
      <c r="CK18" s="9">
        <v>66.763999999999996</v>
      </c>
      <c r="CL18" s="9">
        <v>28.550999999999998</v>
      </c>
      <c r="CM18" s="9">
        <v>38.213999999999999</v>
      </c>
      <c r="CN18" s="9">
        <v>34.841000000000001</v>
      </c>
      <c r="CO18" s="9">
        <v>20.024999999999999</v>
      </c>
      <c r="CP18" s="9">
        <v>14.816000000000001</v>
      </c>
      <c r="CQ18" s="9">
        <v>17.202999999999999</v>
      </c>
      <c r="CR18" s="9">
        <v>8.7870000000000008</v>
      </c>
      <c r="CS18" s="9">
        <v>8.4160000000000004</v>
      </c>
      <c r="CT18" s="9">
        <v>14.189</v>
      </c>
      <c r="CU18" s="9">
        <v>4.9160000000000004</v>
      </c>
      <c r="CV18" s="9">
        <v>9.2739999999999991</v>
      </c>
      <c r="CW18" s="9">
        <v>2.9119999999999999</v>
      </c>
      <c r="CX18" s="9">
        <v>1.3360000000000001</v>
      </c>
      <c r="CY18" s="9">
        <v>1.5760000000000001</v>
      </c>
      <c r="CZ18" s="9">
        <v>25.097000000000001</v>
      </c>
      <c r="DA18" s="9">
        <v>9.0129999999999999</v>
      </c>
      <c r="DB18" s="9">
        <v>16.084</v>
      </c>
      <c r="DC18" s="9">
        <v>1.758</v>
      </c>
      <c r="DD18" s="9">
        <v>1.758</v>
      </c>
      <c r="DE18" s="9">
        <v>0</v>
      </c>
      <c r="DF18" s="9">
        <v>1.2150000000000001</v>
      </c>
      <c r="DG18" s="9">
        <v>1.2150000000000001</v>
      </c>
      <c r="DH18" s="9">
        <v>0</v>
      </c>
      <c r="DI18" s="9">
        <v>0</v>
      </c>
      <c r="DJ18" s="9">
        <v>0</v>
      </c>
      <c r="DK18" s="9">
        <v>0</v>
      </c>
      <c r="DL18" s="9">
        <v>0.54400000000000004</v>
      </c>
      <c r="DM18" s="9">
        <v>0.54400000000000004</v>
      </c>
      <c r="DN18" s="9">
        <v>0</v>
      </c>
      <c r="DO18" s="9">
        <v>23.338999999999999</v>
      </c>
      <c r="DP18" s="9">
        <v>7.2539999999999996</v>
      </c>
      <c r="DQ18" s="9">
        <v>16.084</v>
      </c>
      <c r="DR18" s="9">
        <v>1.026</v>
      </c>
      <c r="DS18" s="9">
        <v>0</v>
      </c>
      <c r="DT18" s="9">
        <v>1.026</v>
      </c>
      <c r="DU18" s="9">
        <v>1.6839999999999999</v>
      </c>
      <c r="DV18" s="9">
        <v>1.016</v>
      </c>
      <c r="DW18" s="9">
        <v>0.66700000000000004</v>
      </c>
      <c r="DX18" s="9">
        <v>4.093</v>
      </c>
      <c r="DY18" s="9">
        <v>1.9750000000000001</v>
      </c>
      <c r="DZ18" s="9">
        <v>2.1179999999999999</v>
      </c>
      <c r="EA18" s="9">
        <v>6.593</v>
      </c>
      <c r="EB18" s="9">
        <v>1.5469999999999999</v>
      </c>
      <c r="EC18" s="9">
        <v>5.0460000000000003</v>
      </c>
      <c r="ED18" s="9">
        <v>9.9429999999999996</v>
      </c>
      <c r="EE18" s="9">
        <v>2.7160000000000002</v>
      </c>
      <c r="EF18" s="9">
        <v>7.2279999999999998</v>
      </c>
      <c r="EG18" s="9">
        <v>40.146999999999998</v>
      </c>
      <c r="EH18" s="9">
        <v>9.0980000000000008</v>
      </c>
      <c r="EI18" s="9">
        <v>31.048999999999999</v>
      </c>
      <c r="EJ18" s="9">
        <v>9.9890000000000008</v>
      </c>
      <c r="EK18" s="9">
        <v>1.232</v>
      </c>
      <c r="EL18" s="9">
        <v>8.7569999999999997</v>
      </c>
      <c r="EM18" s="9">
        <v>3.0289999999999999</v>
      </c>
      <c r="EN18" s="9">
        <v>0.58199999999999996</v>
      </c>
      <c r="EO18" s="9">
        <v>2.4470000000000001</v>
      </c>
      <c r="EP18" s="9">
        <v>1.321</v>
      </c>
      <c r="EQ18" s="9">
        <v>0.65100000000000002</v>
      </c>
      <c r="ER18" s="9">
        <v>0.67</v>
      </c>
      <c r="ES18" s="9">
        <v>5.64</v>
      </c>
      <c r="ET18" s="9">
        <v>0</v>
      </c>
      <c r="EU18" s="9">
        <v>5.64</v>
      </c>
      <c r="EV18" s="9">
        <v>30.158000000000001</v>
      </c>
      <c r="EW18" s="9">
        <v>7.8659999999999997</v>
      </c>
      <c r="EX18" s="9">
        <v>22.292000000000002</v>
      </c>
      <c r="EY18" s="9">
        <v>9.73</v>
      </c>
      <c r="EZ18" s="9">
        <v>3.0979999999999999</v>
      </c>
      <c r="FA18" s="9">
        <v>6.6319999999999997</v>
      </c>
      <c r="FB18" s="9">
        <v>6.3739999999999997</v>
      </c>
      <c r="FC18" s="9">
        <v>0</v>
      </c>
      <c r="FD18" s="9">
        <v>6.3739999999999997</v>
      </c>
      <c r="FE18" s="9">
        <v>8.7859999999999996</v>
      </c>
      <c r="FF18" s="9">
        <v>2.4350000000000001</v>
      </c>
      <c r="FG18" s="9">
        <v>6.3520000000000003</v>
      </c>
      <c r="FH18" s="9">
        <v>3.4079999999999999</v>
      </c>
      <c r="FI18" s="9">
        <v>1.7370000000000001</v>
      </c>
      <c r="FJ18" s="9">
        <v>1.671</v>
      </c>
      <c r="FK18" s="9">
        <v>1.86</v>
      </c>
      <c r="FL18" s="9">
        <v>0.59599999999999997</v>
      </c>
      <c r="FM18" s="9">
        <v>1.264</v>
      </c>
      <c r="FN18" s="9">
        <v>5.4850000000000003</v>
      </c>
      <c r="FO18" s="9">
        <v>3.8140000000000001</v>
      </c>
      <c r="FP18" s="9">
        <v>1.671</v>
      </c>
      <c r="FQ18" s="9">
        <v>1.4039999999999999</v>
      </c>
      <c r="FR18" s="9">
        <v>1.4039999999999999</v>
      </c>
      <c r="FS18" s="9">
        <v>0</v>
      </c>
      <c r="FT18" s="9">
        <v>0</v>
      </c>
      <c r="FU18" s="9">
        <v>0</v>
      </c>
      <c r="FV18" s="9">
        <v>0</v>
      </c>
      <c r="FW18" s="9">
        <v>0.58199999999999996</v>
      </c>
      <c r="FX18" s="9">
        <v>0.58199999999999996</v>
      </c>
      <c r="FY18" s="9">
        <v>0</v>
      </c>
      <c r="FZ18" s="9">
        <v>0.82299999999999995</v>
      </c>
      <c r="GA18" s="9">
        <v>0.82299999999999995</v>
      </c>
      <c r="GB18" s="9">
        <v>0</v>
      </c>
      <c r="GC18" s="9">
        <v>4.0810000000000004</v>
      </c>
      <c r="GD18" s="9">
        <v>2.41</v>
      </c>
      <c r="GE18" s="9">
        <v>1.671</v>
      </c>
      <c r="GF18" s="9">
        <v>1.51</v>
      </c>
      <c r="GG18" s="9">
        <v>1.1080000000000001</v>
      </c>
      <c r="GH18" s="9">
        <v>0.40200000000000002</v>
      </c>
      <c r="GI18" s="9">
        <v>1.2689999999999999</v>
      </c>
      <c r="GJ18" s="9">
        <v>0</v>
      </c>
      <c r="GK18" s="9">
        <v>1.2689999999999999</v>
      </c>
      <c r="GL18" s="9">
        <v>0</v>
      </c>
      <c r="GM18" s="9">
        <v>0</v>
      </c>
      <c r="GN18" s="9">
        <v>0</v>
      </c>
      <c r="GO18" s="9">
        <v>1.302</v>
      </c>
      <c r="GP18" s="9">
        <v>1.302</v>
      </c>
      <c r="GQ18" s="9">
        <v>0</v>
      </c>
      <c r="GR18" s="9">
        <v>0</v>
      </c>
      <c r="GS18" s="9">
        <v>0</v>
      </c>
      <c r="GT18" s="9">
        <v>0</v>
      </c>
      <c r="GU18" s="9">
        <v>77.111999999999995</v>
      </c>
      <c r="GV18" s="9">
        <v>41.472999999999999</v>
      </c>
      <c r="GW18" s="9">
        <v>35.639000000000003</v>
      </c>
      <c r="GX18" s="9">
        <v>23.823</v>
      </c>
      <c r="GY18" s="9">
        <v>15.323</v>
      </c>
      <c r="GZ18" s="9">
        <v>8.5</v>
      </c>
      <c r="HA18" s="9">
        <v>11.435</v>
      </c>
      <c r="HB18" s="9">
        <v>6.335</v>
      </c>
      <c r="HC18" s="9">
        <v>5.0999999999999996</v>
      </c>
      <c r="HD18" s="9">
        <v>6.6870000000000003</v>
      </c>
      <c r="HE18" s="9">
        <v>4.59</v>
      </c>
      <c r="HF18" s="9">
        <v>2.097</v>
      </c>
      <c r="HG18" s="9">
        <v>5.7009999999999996</v>
      </c>
      <c r="HH18" s="9">
        <v>4.3979999999999997</v>
      </c>
      <c r="HI18" s="9">
        <v>1.3029999999999999</v>
      </c>
      <c r="HJ18" s="9">
        <v>53.287999999999997</v>
      </c>
      <c r="HK18" s="9">
        <v>26.149000000000001</v>
      </c>
      <c r="HL18" s="9">
        <v>27.138999999999999</v>
      </c>
      <c r="HM18" s="9">
        <v>20.760999999999999</v>
      </c>
      <c r="HN18" s="9">
        <v>10.664999999999999</v>
      </c>
      <c r="HO18" s="9">
        <v>10.096</v>
      </c>
      <c r="HP18" s="9">
        <v>13.802</v>
      </c>
      <c r="HQ18" s="9">
        <v>6.9850000000000003</v>
      </c>
      <c r="HR18" s="9">
        <v>6.8179999999999996</v>
      </c>
      <c r="HS18" s="9">
        <v>7.8440000000000003</v>
      </c>
      <c r="HT18" s="9">
        <v>1.966</v>
      </c>
      <c r="HU18" s="9">
        <v>5.8789999999999996</v>
      </c>
      <c r="HV18" s="9">
        <v>5.7450000000000001</v>
      </c>
      <c r="HW18" s="9">
        <v>3.673</v>
      </c>
      <c r="HX18" s="9">
        <v>2.0710000000000002</v>
      </c>
      <c r="HY18" s="9">
        <v>5.1360000000000001</v>
      </c>
      <c r="HZ18" s="9">
        <v>2.86</v>
      </c>
      <c r="IA18" s="9">
        <v>2.2759999999999998</v>
      </c>
      <c r="IB18" s="9">
        <v>570.56100000000004</v>
      </c>
      <c r="IC18" s="9">
        <v>268.43799999999999</v>
      </c>
      <c r="ID18" s="9">
        <v>302.12200000000001</v>
      </c>
      <c r="IE18" s="9">
        <v>200.77</v>
      </c>
      <c r="IF18" s="9">
        <v>95.287000000000006</v>
      </c>
      <c r="IG18" s="9">
        <v>105.483</v>
      </c>
      <c r="IH18" s="9">
        <v>79.206000000000003</v>
      </c>
      <c r="II18" s="9">
        <v>37.347999999999999</v>
      </c>
      <c r="IJ18" s="9">
        <v>41.857999999999997</v>
      </c>
      <c r="IK18" s="9">
        <v>50.228999999999999</v>
      </c>
      <c r="IL18" s="9">
        <v>22.416</v>
      </c>
      <c r="IM18" s="9">
        <v>27.812999999999999</v>
      </c>
      <c r="IN18" s="9">
        <v>71.335999999999999</v>
      </c>
      <c r="IO18" s="9">
        <v>35.524000000000001</v>
      </c>
      <c r="IP18" s="9">
        <v>35.813000000000002</v>
      </c>
      <c r="IQ18" s="9">
        <v>369.79</v>
      </c>
    </row>
    <row r="19" spans="1:251">
      <c r="A19" s="10">
        <v>44958</v>
      </c>
      <c r="B19" s="9">
        <v>11.198</v>
      </c>
      <c r="C19" s="9">
        <v>6.3810000000000002</v>
      </c>
      <c r="D19" s="9">
        <v>4.8170000000000002</v>
      </c>
      <c r="E19" s="9">
        <v>79.153000000000006</v>
      </c>
      <c r="F19" s="9">
        <v>41.634999999999998</v>
      </c>
      <c r="G19" s="9">
        <v>37.518000000000001</v>
      </c>
      <c r="H19" s="9">
        <v>39.747</v>
      </c>
      <c r="I19" s="9">
        <v>20.939</v>
      </c>
      <c r="J19" s="9">
        <v>18.808</v>
      </c>
      <c r="K19" s="9">
        <v>11.9</v>
      </c>
      <c r="L19" s="9">
        <v>8.6259999999999994</v>
      </c>
      <c r="M19" s="9">
        <v>3.274</v>
      </c>
      <c r="N19" s="9">
        <v>11.198</v>
      </c>
      <c r="O19" s="9">
        <v>5.1660000000000004</v>
      </c>
      <c r="P19" s="9">
        <v>6.032</v>
      </c>
      <c r="Q19" s="9">
        <v>16.649000000000001</v>
      </c>
      <c r="R19" s="9">
        <v>7.1459999999999999</v>
      </c>
      <c r="S19" s="9">
        <v>9.5020000000000007</v>
      </c>
      <c r="T19" s="9">
        <v>39.405999999999999</v>
      </c>
      <c r="U19" s="9">
        <v>20.696000000000002</v>
      </c>
      <c r="V19" s="9">
        <v>18.71</v>
      </c>
      <c r="W19" s="9">
        <v>20.646000000000001</v>
      </c>
      <c r="X19" s="9">
        <v>10.442</v>
      </c>
      <c r="Y19" s="9">
        <v>10.204000000000001</v>
      </c>
      <c r="Z19" s="9">
        <v>7.5350000000000001</v>
      </c>
      <c r="AA19" s="9">
        <v>4.79</v>
      </c>
      <c r="AB19" s="9">
        <v>2.7450000000000001</v>
      </c>
      <c r="AC19" s="9">
        <v>7.7690000000000001</v>
      </c>
      <c r="AD19" s="9">
        <v>3.258</v>
      </c>
      <c r="AE19" s="9">
        <v>4.5110000000000001</v>
      </c>
      <c r="AF19" s="9">
        <v>3.456</v>
      </c>
      <c r="AG19" s="9">
        <v>2.206</v>
      </c>
      <c r="AH19" s="9">
        <v>1.25</v>
      </c>
      <c r="AI19" s="9">
        <v>0</v>
      </c>
      <c r="AJ19" s="9">
        <v>0</v>
      </c>
      <c r="AK19" s="9">
        <v>0</v>
      </c>
      <c r="AL19" s="9">
        <v>34.046999999999997</v>
      </c>
      <c r="AM19" s="9">
        <v>21.632999999999999</v>
      </c>
      <c r="AN19" s="9">
        <v>12.414</v>
      </c>
      <c r="AO19" s="9">
        <v>19.681000000000001</v>
      </c>
      <c r="AP19" s="9">
        <v>12.183</v>
      </c>
      <c r="AQ19" s="9">
        <v>7.4980000000000002</v>
      </c>
      <c r="AR19" s="9">
        <v>12.243</v>
      </c>
      <c r="AS19" s="9">
        <v>7.4539999999999997</v>
      </c>
      <c r="AT19" s="9">
        <v>4.7889999999999997</v>
      </c>
      <c r="AU19" s="9">
        <v>1.4259999999999999</v>
      </c>
      <c r="AV19" s="9">
        <v>0.69799999999999995</v>
      </c>
      <c r="AW19" s="9">
        <v>0.72799999999999998</v>
      </c>
      <c r="AX19" s="9">
        <v>6.0119999999999996</v>
      </c>
      <c r="AY19" s="9">
        <v>4.0309999999999997</v>
      </c>
      <c r="AZ19" s="9">
        <v>1.9810000000000001</v>
      </c>
      <c r="BA19" s="9">
        <v>14.366</v>
      </c>
      <c r="BB19" s="9">
        <v>9.4499999999999993</v>
      </c>
      <c r="BC19" s="9">
        <v>4.9169999999999998</v>
      </c>
      <c r="BD19" s="9">
        <v>11.022</v>
      </c>
      <c r="BE19" s="9">
        <v>7.5949999999999998</v>
      </c>
      <c r="BF19" s="9">
        <v>3.427</v>
      </c>
      <c r="BG19" s="9">
        <v>0.754</v>
      </c>
      <c r="BH19" s="9">
        <v>0</v>
      </c>
      <c r="BI19" s="9">
        <v>0.754</v>
      </c>
      <c r="BJ19" s="9">
        <v>1.2909999999999999</v>
      </c>
      <c r="BK19" s="9">
        <v>1.2909999999999999</v>
      </c>
      <c r="BL19" s="9">
        <v>0</v>
      </c>
      <c r="BM19" s="9">
        <v>1.2989999999999999</v>
      </c>
      <c r="BN19" s="9">
        <v>0.56399999999999995</v>
      </c>
      <c r="BO19" s="9">
        <v>0.73499999999999999</v>
      </c>
      <c r="BP19" s="9">
        <v>0</v>
      </c>
      <c r="BQ19" s="9">
        <v>0</v>
      </c>
      <c r="BR19" s="9">
        <v>0</v>
      </c>
      <c r="BS19" s="9">
        <v>228.88200000000001</v>
      </c>
      <c r="BT19" s="9">
        <v>124.93300000000001</v>
      </c>
      <c r="BU19" s="9">
        <v>103.949</v>
      </c>
      <c r="BV19" s="9">
        <v>61.838000000000001</v>
      </c>
      <c r="BW19" s="9">
        <v>36.305999999999997</v>
      </c>
      <c r="BX19" s="9">
        <v>25.532</v>
      </c>
      <c r="BY19" s="9">
        <v>11.689</v>
      </c>
      <c r="BZ19" s="9">
        <v>6.2720000000000002</v>
      </c>
      <c r="CA19" s="9">
        <v>5.4169999999999998</v>
      </c>
      <c r="CB19" s="9">
        <v>13.779</v>
      </c>
      <c r="CC19" s="9">
        <v>9.4320000000000004</v>
      </c>
      <c r="CD19" s="9">
        <v>4.3470000000000004</v>
      </c>
      <c r="CE19" s="9">
        <v>36.369999999999997</v>
      </c>
      <c r="CF19" s="9">
        <v>20.602</v>
      </c>
      <c r="CG19" s="9">
        <v>15.768000000000001</v>
      </c>
      <c r="CH19" s="9">
        <v>167.04400000000001</v>
      </c>
      <c r="CI19" s="9">
        <v>88.626999999999995</v>
      </c>
      <c r="CJ19" s="9">
        <v>78.417000000000002</v>
      </c>
      <c r="CK19" s="9">
        <v>84.614999999999995</v>
      </c>
      <c r="CL19" s="9">
        <v>42.911999999999999</v>
      </c>
      <c r="CM19" s="9">
        <v>41.703000000000003</v>
      </c>
      <c r="CN19" s="9">
        <v>35.302</v>
      </c>
      <c r="CO19" s="9">
        <v>19.175000000000001</v>
      </c>
      <c r="CP19" s="9">
        <v>16.126999999999999</v>
      </c>
      <c r="CQ19" s="9">
        <v>35.533000000000001</v>
      </c>
      <c r="CR19" s="9">
        <v>19.04</v>
      </c>
      <c r="CS19" s="9">
        <v>16.492000000000001</v>
      </c>
      <c r="CT19" s="9">
        <v>11.595000000000001</v>
      </c>
      <c r="CU19" s="9">
        <v>7.5</v>
      </c>
      <c r="CV19" s="9">
        <v>4.0949999999999998</v>
      </c>
      <c r="CW19" s="9">
        <v>0</v>
      </c>
      <c r="CX19" s="9">
        <v>0</v>
      </c>
      <c r="CY19" s="9">
        <v>0</v>
      </c>
      <c r="CZ19" s="9">
        <v>30.093</v>
      </c>
      <c r="DA19" s="9">
        <v>12.919</v>
      </c>
      <c r="DB19" s="9">
        <v>17.173999999999999</v>
      </c>
      <c r="DC19" s="9">
        <v>1.865</v>
      </c>
      <c r="DD19" s="9">
        <v>1.306</v>
      </c>
      <c r="DE19" s="9">
        <v>0.55900000000000005</v>
      </c>
      <c r="DF19" s="9">
        <v>1.306</v>
      </c>
      <c r="DG19" s="9">
        <v>1.306</v>
      </c>
      <c r="DH19" s="9">
        <v>0</v>
      </c>
      <c r="DI19" s="9">
        <v>0.55900000000000005</v>
      </c>
      <c r="DJ19" s="9">
        <v>0</v>
      </c>
      <c r="DK19" s="9">
        <v>0.55900000000000005</v>
      </c>
      <c r="DL19" s="9">
        <v>0</v>
      </c>
      <c r="DM19" s="9">
        <v>0</v>
      </c>
      <c r="DN19" s="9">
        <v>0</v>
      </c>
      <c r="DO19" s="9">
        <v>28.228999999999999</v>
      </c>
      <c r="DP19" s="9">
        <v>11.613</v>
      </c>
      <c r="DQ19" s="9">
        <v>16.614999999999998</v>
      </c>
      <c r="DR19" s="9">
        <v>1.379</v>
      </c>
      <c r="DS19" s="9">
        <v>0</v>
      </c>
      <c r="DT19" s="9">
        <v>1.379</v>
      </c>
      <c r="DU19" s="9">
        <v>2.7250000000000001</v>
      </c>
      <c r="DV19" s="9">
        <v>1.143</v>
      </c>
      <c r="DW19" s="9">
        <v>1.583</v>
      </c>
      <c r="DX19" s="9">
        <v>5.5629999999999997</v>
      </c>
      <c r="DY19" s="9">
        <v>2.7719999999999998</v>
      </c>
      <c r="DZ19" s="9">
        <v>2.7909999999999999</v>
      </c>
      <c r="EA19" s="9">
        <v>8.0120000000000005</v>
      </c>
      <c r="EB19" s="9">
        <v>1.3180000000000001</v>
      </c>
      <c r="EC19" s="9">
        <v>6.694</v>
      </c>
      <c r="ED19" s="9">
        <v>10.55</v>
      </c>
      <c r="EE19" s="9">
        <v>6.3810000000000002</v>
      </c>
      <c r="EF19" s="9">
        <v>4.17</v>
      </c>
      <c r="EG19" s="9">
        <v>49.298999999999999</v>
      </c>
      <c r="EH19" s="9">
        <v>11.226000000000001</v>
      </c>
      <c r="EI19" s="9">
        <v>38.073</v>
      </c>
      <c r="EJ19" s="9">
        <v>10.08</v>
      </c>
      <c r="EK19" s="9">
        <v>0.75600000000000001</v>
      </c>
      <c r="EL19" s="9">
        <v>9.3230000000000004</v>
      </c>
      <c r="EM19" s="9">
        <v>1.57</v>
      </c>
      <c r="EN19" s="9">
        <v>0.75600000000000001</v>
      </c>
      <c r="EO19" s="9">
        <v>0.81399999999999995</v>
      </c>
      <c r="EP19" s="9">
        <v>3.15</v>
      </c>
      <c r="EQ19" s="9">
        <v>0</v>
      </c>
      <c r="ER19" s="9">
        <v>3.15</v>
      </c>
      <c r="ES19" s="9">
        <v>5.359</v>
      </c>
      <c r="ET19" s="9">
        <v>0</v>
      </c>
      <c r="EU19" s="9">
        <v>5.359</v>
      </c>
      <c r="EV19" s="9">
        <v>39.219000000000001</v>
      </c>
      <c r="EW19" s="9">
        <v>10.47</v>
      </c>
      <c r="EX19" s="9">
        <v>28.75</v>
      </c>
      <c r="EY19" s="9">
        <v>12.622</v>
      </c>
      <c r="EZ19" s="9">
        <v>4.6180000000000003</v>
      </c>
      <c r="FA19" s="9">
        <v>8.0050000000000008</v>
      </c>
      <c r="FB19" s="9">
        <v>8.1150000000000002</v>
      </c>
      <c r="FC19" s="9">
        <v>2.2509999999999999</v>
      </c>
      <c r="FD19" s="9">
        <v>5.8639999999999999</v>
      </c>
      <c r="FE19" s="9">
        <v>17.184000000000001</v>
      </c>
      <c r="FF19" s="9">
        <v>3.601</v>
      </c>
      <c r="FG19" s="9">
        <v>13.583</v>
      </c>
      <c r="FH19" s="9">
        <v>0.65100000000000002</v>
      </c>
      <c r="FI19" s="9">
        <v>0</v>
      </c>
      <c r="FJ19" s="9">
        <v>0.65100000000000002</v>
      </c>
      <c r="FK19" s="9">
        <v>0.64800000000000002</v>
      </c>
      <c r="FL19" s="9">
        <v>0</v>
      </c>
      <c r="FM19" s="9">
        <v>0.64800000000000002</v>
      </c>
      <c r="FN19" s="9">
        <v>9.19</v>
      </c>
      <c r="FO19" s="9">
        <v>3.827</v>
      </c>
      <c r="FP19" s="9">
        <v>5.3630000000000004</v>
      </c>
      <c r="FQ19" s="9">
        <v>3.0049999999999999</v>
      </c>
      <c r="FR19" s="9">
        <v>1.1659999999999999</v>
      </c>
      <c r="FS19" s="9">
        <v>1.839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3.0049999999999999</v>
      </c>
      <c r="GA19" s="9">
        <v>1.1659999999999999</v>
      </c>
      <c r="GB19" s="9">
        <v>1.839</v>
      </c>
      <c r="GC19" s="9">
        <v>6.1849999999999996</v>
      </c>
      <c r="GD19" s="9">
        <v>2.661</v>
      </c>
      <c r="GE19" s="9">
        <v>3.524</v>
      </c>
      <c r="GF19" s="9">
        <v>3.5419999999999998</v>
      </c>
      <c r="GG19" s="9">
        <v>0.67900000000000005</v>
      </c>
      <c r="GH19" s="9">
        <v>2.863</v>
      </c>
      <c r="GI19" s="9">
        <v>0.66100000000000003</v>
      </c>
      <c r="GJ19" s="9">
        <v>0</v>
      </c>
      <c r="GK19" s="9">
        <v>0.66100000000000003</v>
      </c>
      <c r="GL19" s="9">
        <v>0.61599999999999999</v>
      </c>
      <c r="GM19" s="9">
        <v>0.61599999999999999</v>
      </c>
      <c r="GN19" s="9">
        <v>0</v>
      </c>
      <c r="GO19" s="9">
        <v>1.3660000000000001</v>
      </c>
      <c r="GP19" s="9">
        <v>1.3660000000000001</v>
      </c>
      <c r="GQ19" s="9">
        <v>0</v>
      </c>
      <c r="GR19" s="9">
        <v>0</v>
      </c>
      <c r="GS19" s="9">
        <v>0</v>
      </c>
      <c r="GT19" s="9">
        <v>0</v>
      </c>
      <c r="GU19" s="9">
        <v>90.42</v>
      </c>
      <c r="GV19" s="9">
        <v>42.619</v>
      </c>
      <c r="GW19" s="9">
        <v>47.802</v>
      </c>
      <c r="GX19" s="9">
        <v>32.613999999999997</v>
      </c>
      <c r="GY19" s="9">
        <v>13.654999999999999</v>
      </c>
      <c r="GZ19" s="9">
        <v>18.959</v>
      </c>
      <c r="HA19" s="9">
        <v>11.87</v>
      </c>
      <c r="HB19" s="9">
        <v>5.702</v>
      </c>
      <c r="HC19" s="9">
        <v>6.1689999999999996</v>
      </c>
      <c r="HD19" s="9">
        <v>7.8869999999999996</v>
      </c>
      <c r="HE19" s="9">
        <v>2.5569999999999999</v>
      </c>
      <c r="HF19" s="9">
        <v>5.3289999999999997</v>
      </c>
      <c r="HG19" s="9">
        <v>12.856999999999999</v>
      </c>
      <c r="HH19" s="9">
        <v>5.3959999999999999</v>
      </c>
      <c r="HI19" s="9">
        <v>7.4610000000000003</v>
      </c>
      <c r="HJ19" s="9">
        <v>57.807000000000002</v>
      </c>
      <c r="HK19" s="9">
        <v>28.963999999999999</v>
      </c>
      <c r="HL19" s="9">
        <v>28.843</v>
      </c>
      <c r="HM19" s="9">
        <v>27.777000000000001</v>
      </c>
      <c r="HN19" s="9">
        <v>13.646000000000001</v>
      </c>
      <c r="HO19" s="9">
        <v>14.132</v>
      </c>
      <c r="HP19" s="9">
        <v>10.444000000000001</v>
      </c>
      <c r="HQ19" s="9">
        <v>6.3550000000000004</v>
      </c>
      <c r="HR19" s="9">
        <v>4.0890000000000004</v>
      </c>
      <c r="HS19" s="9">
        <v>10.005000000000001</v>
      </c>
      <c r="HT19" s="9">
        <v>4.9429999999999996</v>
      </c>
      <c r="HU19" s="9">
        <v>5.0609999999999999</v>
      </c>
      <c r="HV19" s="9">
        <v>6.008</v>
      </c>
      <c r="HW19" s="9">
        <v>1.3280000000000001</v>
      </c>
      <c r="HX19" s="9">
        <v>4.68</v>
      </c>
      <c r="HY19" s="9">
        <v>3.573</v>
      </c>
      <c r="HZ19" s="9">
        <v>2.6930000000000001</v>
      </c>
      <c r="IA19" s="9">
        <v>0.88</v>
      </c>
      <c r="IB19" s="9">
        <v>600.13599999999997</v>
      </c>
      <c r="IC19" s="9">
        <v>305.68900000000002</v>
      </c>
      <c r="ID19" s="9">
        <v>294.447</v>
      </c>
      <c r="IE19" s="9">
        <v>229.101</v>
      </c>
      <c r="IF19" s="9">
        <v>113.128</v>
      </c>
      <c r="IG19" s="9">
        <v>115.974</v>
      </c>
      <c r="IH19" s="9">
        <v>72.018000000000001</v>
      </c>
      <c r="II19" s="9">
        <v>34.936</v>
      </c>
      <c r="IJ19" s="9">
        <v>37.082000000000001</v>
      </c>
      <c r="IK19" s="9">
        <v>67.991</v>
      </c>
      <c r="IL19" s="9">
        <v>35.728999999999999</v>
      </c>
      <c r="IM19" s="9">
        <v>32.261000000000003</v>
      </c>
      <c r="IN19" s="9">
        <v>89.093000000000004</v>
      </c>
      <c r="IO19" s="9">
        <v>42.463000000000001</v>
      </c>
      <c r="IP19" s="9">
        <v>46.63</v>
      </c>
      <c r="IQ19" s="9">
        <v>371.03500000000003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146.44800000000001</v>
      </c>
      <c r="C11" s="9">
        <v>143.63999999999999</v>
      </c>
      <c r="D11" s="9">
        <v>121.41800000000001</v>
      </c>
      <c r="E11" s="9">
        <v>66.132000000000005</v>
      </c>
      <c r="F11" s="9">
        <v>55.284999999999997</v>
      </c>
      <c r="G11" s="9">
        <v>67.355000000000004</v>
      </c>
      <c r="H11" s="9">
        <v>31.602</v>
      </c>
      <c r="I11" s="9">
        <v>35.753</v>
      </c>
      <c r="J11" s="9">
        <v>51.643000000000001</v>
      </c>
      <c r="K11" s="9">
        <v>24.998999999999999</v>
      </c>
      <c r="L11" s="9">
        <v>26.643000000000001</v>
      </c>
      <c r="M11" s="9">
        <v>36.463999999999999</v>
      </c>
      <c r="N11" s="9">
        <v>15.773999999999999</v>
      </c>
      <c r="O11" s="9">
        <v>20.69</v>
      </c>
      <c r="P11" s="9">
        <v>13.208</v>
      </c>
      <c r="Q11" s="9">
        <v>7.9390000000000001</v>
      </c>
      <c r="R11" s="9">
        <v>5.2690000000000001</v>
      </c>
      <c r="S11" s="9">
        <v>190.60300000000001</v>
      </c>
      <c r="T11" s="9">
        <v>103.751</v>
      </c>
      <c r="U11" s="9">
        <v>86.852000000000004</v>
      </c>
      <c r="V11" s="9">
        <v>100.864</v>
      </c>
      <c r="W11" s="9">
        <v>55.064999999999998</v>
      </c>
      <c r="X11" s="9">
        <v>45.798999999999999</v>
      </c>
      <c r="Y11" s="9">
        <v>47.65</v>
      </c>
      <c r="Z11" s="9">
        <v>26.245999999999999</v>
      </c>
      <c r="AA11" s="9">
        <v>21.402999999999999</v>
      </c>
      <c r="AB11" s="9">
        <v>26.562000000000001</v>
      </c>
      <c r="AC11" s="9">
        <v>13.487</v>
      </c>
      <c r="AD11" s="9">
        <v>13.074999999999999</v>
      </c>
      <c r="AE11" s="9">
        <v>26.652999999999999</v>
      </c>
      <c r="AF11" s="9">
        <v>15.332000000000001</v>
      </c>
      <c r="AG11" s="9">
        <v>11.321</v>
      </c>
      <c r="AH11" s="9">
        <v>89.739000000000004</v>
      </c>
      <c r="AI11" s="9">
        <v>48.686</v>
      </c>
      <c r="AJ11" s="9">
        <v>41.052999999999997</v>
      </c>
      <c r="AK11" s="9">
        <v>39.606000000000002</v>
      </c>
      <c r="AL11" s="9">
        <v>23.251999999999999</v>
      </c>
      <c r="AM11" s="9">
        <v>16.353999999999999</v>
      </c>
      <c r="AN11" s="9">
        <v>16.565000000000001</v>
      </c>
      <c r="AO11" s="9">
        <v>7.758</v>
      </c>
      <c r="AP11" s="9">
        <v>8.8070000000000004</v>
      </c>
      <c r="AQ11" s="9">
        <v>15.005000000000001</v>
      </c>
      <c r="AR11" s="9">
        <v>7.37</v>
      </c>
      <c r="AS11" s="9">
        <v>7.6349999999999998</v>
      </c>
      <c r="AT11" s="9">
        <v>13.512</v>
      </c>
      <c r="AU11" s="9">
        <v>6.3330000000000002</v>
      </c>
      <c r="AV11" s="9">
        <v>7.1790000000000003</v>
      </c>
      <c r="AW11" s="9">
        <v>5.05</v>
      </c>
      <c r="AX11" s="9">
        <v>3.9729999999999999</v>
      </c>
      <c r="AY11" s="9">
        <v>1.0780000000000001</v>
      </c>
      <c r="AZ11" s="9">
        <v>83.424000000000007</v>
      </c>
      <c r="BA11" s="9">
        <v>49.26</v>
      </c>
      <c r="BB11" s="9">
        <v>34.164000000000001</v>
      </c>
      <c r="BC11" s="9">
        <v>34.848999999999997</v>
      </c>
      <c r="BD11" s="9">
        <v>20.558</v>
      </c>
      <c r="BE11" s="9">
        <v>14.291</v>
      </c>
      <c r="BF11" s="9">
        <v>12.2</v>
      </c>
      <c r="BG11" s="9">
        <v>7.1470000000000002</v>
      </c>
      <c r="BH11" s="9">
        <v>5.0519999999999996</v>
      </c>
      <c r="BI11" s="9">
        <v>11.375999999999999</v>
      </c>
      <c r="BJ11" s="9">
        <v>5.7510000000000003</v>
      </c>
      <c r="BK11" s="9">
        <v>5.625</v>
      </c>
      <c r="BL11" s="9">
        <v>11.273999999999999</v>
      </c>
      <c r="BM11" s="9">
        <v>7.66</v>
      </c>
      <c r="BN11" s="9">
        <v>3.6139999999999999</v>
      </c>
      <c r="BO11" s="9">
        <v>48.575000000000003</v>
      </c>
      <c r="BP11" s="9">
        <v>28.702000000000002</v>
      </c>
      <c r="BQ11" s="9">
        <v>19.873000000000001</v>
      </c>
      <c r="BR11" s="9">
        <v>18.835999999999999</v>
      </c>
      <c r="BS11" s="9">
        <v>13.377000000000001</v>
      </c>
      <c r="BT11" s="9">
        <v>5.4589999999999996</v>
      </c>
      <c r="BU11" s="9">
        <v>9.9860000000000007</v>
      </c>
      <c r="BV11" s="9">
        <v>5.3940000000000001</v>
      </c>
      <c r="BW11" s="9">
        <v>4.593</v>
      </c>
      <c r="BX11" s="9">
        <v>9.8190000000000008</v>
      </c>
      <c r="BY11" s="9">
        <v>4.1539999999999999</v>
      </c>
      <c r="BZ11" s="9">
        <v>5.665</v>
      </c>
      <c r="CA11" s="9">
        <v>8.4350000000000005</v>
      </c>
      <c r="CB11" s="9">
        <v>4.7960000000000003</v>
      </c>
      <c r="CC11" s="9">
        <v>3.6389999999999998</v>
      </c>
      <c r="CD11" s="9">
        <v>1.4990000000000001</v>
      </c>
      <c r="CE11" s="9">
        <v>0.98199999999999998</v>
      </c>
      <c r="CF11" s="9">
        <v>0.51700000000000002</v>
      </c>
      <c r="CG11" s="9">
        <v>4.9669999999999996</v>
      </c>
      <c r="CH11" s="9">
        <v>3.3479999999999999</v>
      </c>
      <c r="CI11" s="9">
        <v>1.619</v>
      </c>
      <c r="CJ11" s="9">
        <v>1.766</v>
      </c>
      <c r="CK11" s="9">
        <v>1.222</v>
      </c>
      <c r="CL11" s="9">
        <v>0.54500000000000004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1.766</v>
      </c>
      <c r="CT11" s="9">
        <v>1.222</v>
      </c>
      <c r="CU11" s="9">
        <v>0.54500000000000004</v>
      </c>
      <c r="CV11" s="9">
        <v>3.2</v>
      </c>
      <c r="CW11" s="9">
        <v>2.1259999999999999</v>
      </c>
      <c r="CX11" s="9">
        <v>1.0740000000000001</v>
      </c>
      <c r="CY11" s="9">
        <v>1.093</v>
      </c>
      <c r="CZ11" s="9">
        <v>0.499</v>
      </c>
      <c r="DA11" s="9">
        <v>0.59399999999999997</v>
      </c>
      <c r="DB11" s="9">
        <v>0.48</v>
      </c>
      <c r="DC11" s="9">
        <v>0</v>
      </c>
      <c r="DD11" s="9">
        <v>0.48</v>
      </c>
      <c r="DE11" s="9">
        <v>0.69599999999999995</v>
      </c>
      <c r="DF11" s="9">
        <v>0.69599999999999995</v>
      </c>
      <c r="DG11" s="9">
        <v>0</v>
      </c>
      <c r="DH11" s="9">
        <v>0.48</v>
      </c>
      <c r="DI11" s="9">
        <v>0.48</v>
      </c>
      <c r="DJ11" s="9">
        <v>0</v>
      </c>
      <c r="DK11" s="9">
        <v>0.45100000000000001</v>
      </c>
      <c r="DL11" s="9">
        <v>0.45100000000000001</v>
      </c>
      <c r="DM11" s="9">
        <v>0</v>
      </c>
      <c r="DN11" s="9">
        <v>72.924999999999997</v>
      </c>
      <c r="DO11" s="9">
        <v>38.555</v>
      </c>
      <c r="DP11" s="9">
        <v>34.369999999999997</v>
      </c>
      <c r="DQ11" s="9">
        <v>51.988</v>
      </c>
      <c r="DR11" s="9">
        <v>27.14</v>
      </c>
      <c r="DS11" s="9">
        <v>24.847999999999999</v>
      </c>
      <c r="DT11" s="9">
        <v>32.003</v>
      </c>
      <c r="DU11" s="9">
        <v>17.033000000000001</v>
      </c>
      <c r="DV11" s="9">
        <v>14.97</v>
      </c>
      <c r="DW11" s="9">
        <v>11.59</v>
      </c>
      <c r="DX11" s="9">
        <v>5.9459999999999997</v>
      </c>
      <c r="DY11" s="9">
        <v>5.6440000000000001</v>
      </c>
      <c r="DZ11" s="9">
        <v>8.3949999999999996</v>
      </c>
      <c r="EA11" s="9">
        <v>4.1609999999999996</v>
      </c>
      <c r="EB11" s="9">
        <v>4.234</v>
      </c>
      <c r="EC11" s="9">
        <v>20.937000000000001</v>
      </c>
      <c r="ED11" s="9">
        <v>11.414</v>
      </c>
      <c r="EE11" s="9">
        <v>9.5220000000000002</v>
      </c>
      <c r="EF11" s="9">
        <v>13.864000000000001</v>
      </c>
      <c r="EG11" s="9">
        <v>7.9509999999999996</v>
      </c>
      <c r="EH11" s="9">
        <v>5.9139999999999997</v>
      </c>
      <c r="EI11" s="9">
        <v>3.073</v>
      </c>
      <c r="EJ11" s="9">
        <v>1.177</v>
      </c>
      <c r="EK11" s="9">
        <v>1.8959999999999999</v>
      </c>
      <c r="EL11" s="9">
        <v>1.706</v>
      </c>
      <c r="EM11" s="9">
        <v>1.2210000000000001</v>
      </c>
      <c r="EN11" s="9">
        <v>0.48499999999999999</v>
      </c>
      <c r="EO11" s="9">
        <v>1.2270000000000001</v>
      </c>
      <c r="EP11" s="9">
        <v>0</v>
      </c>
      <c r="EQ11" s="9">
        <v>1.2270000000000001</v>
      </c>
      <c r="ER11" s="9">
        <v>1.0660000000000001</v>
      </c>
      <c r="ES11" s="9">
        <v>1.0660000000000001</v>
      </c>
      <c r="ET11" s="9">
        <v>0</v>
      </c>
      <c r="EU11" s="9">
        <v>29.288</v>
      </c>
      <c r="EV11" s="9">
        <v>12.587999999999999</v>
      </c>
      <c r="EW11" s="9">
        <v>16.7</v>
      </c>
      <c r="EX11" s="9">
        <v>12.260999999999999</v>
      </c>
      <c r="EY11" s="9">
        <v>6.1449999999999996</v>
      </c>
      <c r="EZ11" s="9">
        <v>6.1159999999999997</v>
      </c>
      <c r="FA11" s="9">
        <v>3.4470000000000001</v>
      </c>
      <c r="FB11" s="9">
        <v>2.0659999999999998</v>
      </c>
      <c r="FC11" s="9">
        <v>1.3819999999999999</v>
      </c>
      <c r="FD11" s="9">
        <v>3.5960000000000001</v>
      </c>
      <c r="FE11" s="9">
        <v>1.79</v>
      </c>
      <c r="FF11" s="9">
        <v>1.806</v>
      </c>
      <c r="FG11" s="9">
        <v>5.218</v>
      </c>
      <c r="FH11" s="9">
        <v>2.2890000000000001</v>
      </c>
      <c r="FI11" s="9">
        <v>2.9289999999999998</v>
      </c>
      <c r="FJ11" s="9">
        <v>17.027000000000001</v>
      </c>
      <c r="FK11" s="9">
        <v>6.4429999999999996</v>
      </c>
      <c r="FL11" s="9">
        <v>10.583</v>
      </c>
      <c r="FM11" s="9">
        <v>5.8120000000000003</v>
      </c>
      <c r="FN11" s="9">
        <v>1.425</v>
      </c>
      <c r="FO11" s="9">
        <v>4.3869999999999996</v>
      </c>
      <c r="FP11" s="9">
        <v>3.0259999999999998</v>
      </c>
      <c r="FQ11" s="9">
        <v>1.1879999999999999</v>
      </c>
      <c r="FR11" s="9">
        <v>1.8380000000000001</v>
      </c>
      <c r="FS11" s="9">
        <v>2.7839999999999998</v>
      </c>
      <c r="FT11" s="9">
        <v>1.3</v>
      </c>
      <c r="FU11" s="9">
        <v>1.484</v>
      </c>
      <c r="FV11" s="9">
        <v>3.371</v>
      </c>
      <c r="FW11" s="9">
        <v>1.0569999999999999</v>
      </c>
      <c r="FX11" s="9">
        <v>2.3130000000000002</v>
      </c>
      <c r="FY11" s="9">
        <v>2.0339999999999998</v>
      </c>
      <c r="FZ11" s="9">
        <v>1.474</v>
      </c>
      <c r="GA11" s="9">
        <v>0.56000000000000005</v>
      </c>
      <c r="GB11" s="9">
        <v>246.798</v>
      </c>
      <c r="GC11" s="9">
        <v>124.958</v>
      </c>
      <c r="GD11" s="9">
        <v>121.84</v>
      </c>
      <c r="GE11" s="9">
        <v>78.272000000000006</v>
      </c>
      <c r="GF11" s="9">
        <v>41.27</v>
      </c>
      <c r="GG11" s="9">
        <v>37.002000000000002</v>
      </c>
      <c r="GH11" s="9">
        <v>25.594999999999999</v>
      </c>
      <c r="GI11" s="9">
        <v>16.292000000000002</v>
      </c>
      <c r="GJ11" s="9">
        <v>9.3019999999999996</v>
      </c>
      <c r="GK11" s="9">
        <v>21.300999999999998</v>
      </c>
      <c r="GL11" s="9">
        <v>12.742000000000001</v>
      </c>
      <c r="GM11" s="9">
        <v>8.5589999999999993</v>
      </c>
      <c r="GN11" s="9">
        <v>31.376000000000001</v>
      </c>
      <c r="GO11" s="9">
        <v>12.234999999999999</v>
      </c>
      <c r="GP11" s="9">
        <v>19.140999999999998</v>
      </c>
      <c r="GQ11" s="9">
        <v>168.52600000000001</v>
      </c>
      <c r="GR11" s="9">
        <v>83.688999999999993</v>
      </c>
      <c r="GS11" s="9">
        <v>84.837999999999994</v>
      </c>
      <c r="GT11" s="9">
        <v>70.108000000000004</v>
      </c>
      <c r="GU11" s="9">
        <v>37.837000000000003</v>
      </c>
      <c r="GV11" s="9">
        <v>32.271000000000001</v>
      </c>
      <c r="GW11" s="9">
        <v>42.179000000000002</v>
      </c>
      <c r="GX11" s="9">
        <v>19.388000000000002</v>
      </c>
      <c r="GY11" s="9">
        <v>22.791</v>
      </c>
      <c r="GZ11" s="9">
        <v>31.428999999999998</v>
      </c>
      <c r="HA11" s="9">
        <v>15.379</v>
      </c>
      <c r="HB11" s="9">
        <v>16.05</v>
      </c>
      <c r="HC11" s="9">
        <v>18.806000000000001</v>
      </c>
      <c r="HD11" s="9">
        <v>8.2810000000000006</v>
      </c>
      <c r="HE11" s="9">
        <v>10.525</v>
      </c>
      <c r="HF11" s="9">
        <v>6.0049999999999999</v>
      </c>
      <c r="HG11" s="9">
        <v>2.8039999999999998</v>
      </c>
      <c r="HH11" s="9">
        <v>3.202</v>
      </c>
      <c r="HI11" s="9">
        <v>52.07</v>
      </c>
      <c r="HJ11" s="9">
        <v>31.498999999999999</v>
      </c>
      <c r="HK11" s="9">
        <v>20.57</v>
      </c>
      <c r="HL11" s="9">
        <v>25.064</v>
      </c>
      <c r="HM11" s="9">
        <v>15.65</v>
      </c>
      <c r="HN11" s="9">
        <v>9.4139999999999997</v>
      </c>
      <c r="HO11" s="9">
        <v>9.0939999999999994</v>
      </c>
      <c r="HP11" s="9">
        <v>5.766</v>
      </c>
      <c r="HQ11" s="9">
        <v>3.3279999999999998</v>
      </c>
      <c r="HR11" s="9">
        <v>7.7610000000000001</v>
      </c>
      <c r="HS11" s="9">
        <v>5.5720000000000001</v>
      </c>
      <c r="HT11" s="9">
        <v>2.19</v>
      </c>
      <c r="HU11" s="9">
        <v>8.2089999999999996</v>
      </c>
      <c r="HV11" s="9">
        <v>4.3120000000000003</v>
      </c>
      <c r="HW11" s="9">
        <v>3.8969999999999998</v>
      </c>
      <c r="HX11" s="9">
        <v>27.004999999999999</v>
      </c>
      <c r="HY11" s="9">
        <v>15.849</v>
      </c>
      <c r="HZ11" s="9">
        <v>11.156000000000001</v>
      </c>
      <c r="IA11" s="9">
        <v>12.848000000000001</v>
      </c>
      <c r="IB11" s="9">
        <v>6.5519999999999996</v>
      </c>
      <c r="IC11" s="9">
        <v>6.2960000000000003</v>
      </c>
      <c r="ID11" s="9">
        <v>7.6310000000000002</v>
      </c>
      <c r="IE11" s="9">
        <v>4.2880000000000003</v>
      </c>
      <c r="IF11" s="9">
        <v>3.343</v>
      </c>
      <c r="IG11" s="9">
        <v>5.165</v>
      </c>
      <c r="IH11" s="9">
        <v>3.6480000000000001</v>
      </c>
      <c r="II11" s="9">
        <v>1.5169999999999999</v>
      </c>
      <c r="IJ11" s="9">
        <v>0.65800000000000003</v>
      </c>
      <c r="IK11" s="9">
        <v>0.65800000000000003</v>
      </c>
      <c r="IL11" s="9">
        <v>0</v>
      </c>
      <c r="IM11" s="9">
        <v>0.70299999999999996</v>
      </c>
      <c r="IN11" s="9">
        <v>0.70299999999999996</v>
      </c>
      <c r="IO11" s="9">
        <v>0</v>
      </c>
      <c r="IP11" s="9">
        <v>24.733000000000001</v>
      </c>
      <c r="IQ11" s="9">
        <v>14.032999999999999</v>
      </c>
    </row>
    <row r="12" spans="1:251">
      <c r="A12" s="10">
        <v>42401</v>
      </c>
      <c r="B12" s="9">
        <v>154.04400000000001</v>
      </c>
      <c r="C12" s="9">
        <v>155.989</v>
      </c>
      <c r="D12" s="9">
        <v>124.827</v>
      </c>
      <c r="E12" s="9">
        <v>60.35</v>
      </c>
      <c r="F12" s="9">
        <v>64.477000000000004</v>
      </c>
      <c r="G12" s="9">
        <v>74.986000000000004</v>
      </c>
      <c r="H12" s="9">
        <v>38.51</v>
      </c>
      <c r="I12" s="9">
        <v>36.476999999999997</v>
      </c>
      <c r="J12" s="9">
        <v>55.774999999999999</v>
      </c>
      <c r="K12" s="9">
        <v>26.579000000000001</v>
      </c>
      <c r="L12" s="9">
        <v>29.196000000000002</v>
      </c>
      <c r="M12" s="9">
        <v>37.078000000000003</v>
      </c>
      <c r="N12" s="9">
        <v>18.149999999999999</v>
      </c>
      <c r="O12" s="9">
        <v>18.928000000000001</v>
      </c>
      <c r="P12" s="9">
        <v>17.367000000000001</v>
      </c>
      <c r="Q12" s="9">
        <v>10.456</v>
      </c>
      <c r="R12" s="9">
        <v>6.9109999999999996</v>
      </c>
      <c r="S12" s="9">
        <v>159.52799999999999</v>
      </c>
      <c r="T12" s="9">
        <v>90.474999999999994</v>
      </c>
      <c r="U12" s="9">
        <v>69.052999999999997</v>
      </c>
      <c r="V12" s="9">
        <v>70.238</v>
      </c>
      <c r="W12" s="9">
        <v>40.429000000000002</v>
      </c>
      <c r="X12" s="9">
        <v>29.809000000000001</v>
      </c>
      <c r="Y12" s="9">
        <v>29.512</v>
      </c>
      <c r="Z12" s="9">
        <v>18.606000000000002</v>
      </c>
      <c r="AA12" s="9">
        <v>10.906000000000001</v>
      </c>
      <c r="AB12" s="9">
        <v>19.388999999999999</v>
      </c>
      <c r="AC12" s="9">
        <v>10.183999999999999</v>
      </c>
      <c r="AD12" s="9">
        <v>9.2050000000000001</v>
      </c>
      <c r="AE12" s="9">
        <v>21.337</v>
      </c>
      <c r="AF12" s="9">
        <v>11.638999999999999</v>
      </c>
      <c r="AG12" s="9">
        <v>9.6980000000000004</v>
      </c>
      <c r="AH12" s="9">
        <v>89.29</v>
      </c>
      <c r="AI12" s="9">
        <v>50.045999999999999</v>
      </c>
      <c r="AJ12" s="9">
        <v>39.244</v>
      </c>
      <c r="AK12" s="9">
        <v>33.363999999999997</v>
      </c>
      <c r="AL12" s="9">
        <v>18.751000000000001</v>
      </c>
      <c r="AM12" s="9">
        <v>14.612</v>
      </c>
      <c r="AN12" s="9">
        <v>19.916</v>
      </c>
      <c r="AO12" s="9">
        <v>12.473000000000001</v>
      </c>
      <c r="AP12" s="9">
        <v>7.4420000000000002</v>
      </c>
      <c r="AQ12" s="9">
        <v>18.404</v>
      </c>
      <c r="AR12" s="9">
        <v>8.8480000000000008</v>
      </c>
      <c r="AS12" s="9">
        <v>9.5570000000000004</v>
      </c>
      <c r="AT12" s="9">
        <v>13.254</v>
      </c>
      <c r="AU12" s="9">
        <v>7.5739999999999998</v>
      </c>
      <c r="AV12" s="9">
        <v>5.681</v>
      </c>
      <c r="AW12" s="9">
        <v>4.3520000000000003</v>
      </c>
      <c r="AX12" s="9">
        <v>2.4</v>
      </c>
      <c r="AY12" s="9">
        <v>1.952</v>
      </c>
      <c r="AZ12" s="9">
        <v>72.44</v>
      </c>
      <c r="BA12" s="9">
        <v>40.667000000000002</v>
      </c>
      <c r="BB12" s="9">
        <v>31.774000000000001</v>
      </c>
      <c r="BC12" s="9">
        <v>22.45</v>
      </c>
      <c r="BD12" s="9">
        <v>13.746</v>
      </c>
      <c r="BE12" s="9">
        <v>8.7040000000000006</v>
      </c>
      <c r="BF12" s="9">
        <v>4.6989999999999998</v>
      </c>
      <c r="BG12" s="9">
        <v>3.972</v>
      </c>
      <c r="BH12" s="9">
        <v>0.72699999999999998</v>
      </c>
      <c r="BI12" s="9">
        <v>8.1969999999999992</v>
      </c>
      <c r="BJ12" s="9">
        <v>5.6529999999999996</v>
      </c>
      <c r="BK12" s="9">
        <v>2.5449999999999999</v>
      </c>
      <c r="BL12" s="9">
        <v>9.5530000000000008</v>
      </c>
      <c r="BM12" s="9">
        <v>4.1210000000000004</v>
      </c>
      <c r="BN12" s="9">
        <v>5.4320000000000004</v>
      </c>
      <c r="BO12" s="9">
        <v>49.99</v>
      </c>
      <c r="BP12" s="9">
        <v>26.920999999999999</v>
      </c>
      <c r="BQ12" s="9">
        <v>23.068999999999999</v>
      </c>
      <c r="BR12" s="9">
        <v>17.791</v>
      </c>
      <c r="BS12" s="9">
        <v>9.7609999999999992</v>
      </c>
      <c r="BT12" s="9">
        <v>8.0299999999999994</v>
      </c>
      <c r="BU12" s="9">
        <v>12.055999999999999</v>
      </c>
      <c r="BV12" s="9">
        <v>7.5449999999999999</v>
      </c>
      <c r="BW12" s="9">
        <v>4.5110000000000001</v>
      </c>
      <c r="BX12" s="9">
        <v>9.9710000000000001</v>
      </c>
      <c r="BY12" s="9">
        <v>4.5179999999999998</v>
      </c>
      <c r="BZ12" s="9">
        <v>5.4530000000000003</v>
      </c>
      <c r="CA12" s="9">
        <v>7.4240000000000004</v>
      </c>
      <c r="CB12" s="9">
        <v>3.7509999999999999</v>
      </c>
      <c r="CC12" s="9">
        <v>3.673</v>
      </c>
      <c r="CD12" s="9">
        <v>2.7480000000000002</v>
      </c>
      <c r="CE12" s="9">
        <v>1.3460000000000001</v>
      </c>
      <c r="CF12" s="9">
        <v>1.4019999999999999</v>
      </c>
      <c r="CG12" s="9">
        <v>2.8620000000000001</v>
      </c>
      <c r="CH12" s="9">
        <v>2.8620000000000001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2.8620000000000001</v>
      </c>
      <c r="CW12" s="9">
        <v>2.8620000000000001</v>
      </c>
      <c r="CX12" s="9">
        <v>0</v>
      </c>
      <c r="CY12" s="9">
        <v>1.004</v>
      </c>
      <c r="CZ12" s="9">
        <v>1.004</v>
      </c>
      <c r="DA12" s="9">
        <v>0</v>
      </c>
      <c r="DB12" s="9">
        <v>0.67600000000000005</v>
      </c>
      <c r="DC12" s="9">
        <v>0.67600000000000005</v>
      </c>
      <c r="DD12" s="9">
        <v>0</v>
      </c>
      <c r="DE12" s="9">
        <v>0.54100000000000004</v>
      </c>
      <c r="DF12" s="9">
        <v>0.54100000000000004</v>
      </c>
      <c r="DG12" s="9">
        <v>0</v>
      </c>
      <c r="DH12" s="9">
        <v>0.64200000000000002</v>
      </c>
      <c r="DI12" s="9">
        <v>0.64200000000000002</v>
      </c>
      <c r="DJ12" s="9">
        <v>0</v>
      </c>
      <c r="DK12" s="9">
        <v>0</v>
      </c>
      <c r="DL12" s="9">
        <v>0</v>
      </c>
      <c r="DM12" s="9">
        <v>0</v>
      </c>
      <c r="DN12" s="9">
        <v>57.618000000000002</v>
      </c>
      <c r="DO12" s="9">
        <v>32.494999999999997</v>
      </c>
      <c r="DP12" s="9">
        <v>25.123000000000001</v>
      </c>
      <c r="DQ12" s="9">
        <v>38.317999999999998</v>
      </c>
      <c r="DR12" s="9">
        <v>20.782</v>
      </c>
      <c r="DS12" s="9">
        <v>17.535</v>
      </c>
      <c r="DT12" s="9">
        <v>20.629000000000001</v>
      </c>
      <c r="DU12" s="9">
        <v>12.363</v>
      </c>
      <c r="DV12" s="9">
        <v>8.2669999999999995</v>
      </c>
      <c r="DW12" s="9">
        <v>9.0749999999999993</v>
      </c>
      <c r="DX12" s="9">
        <v>3.5190000000000001</v>
      </c>
      <c r="DY12" s="9">
        <v>5.556</v>
      </c>
      <c r="DZ12" s="9">
        <v>8.6129999999999995</v>
      </c>
      <c r="EA12" s="9">
        <v>4.9009999999999998</v>
      </c>
      <c r="EB12" s="9">
        <v>3.7120000000000002</v>
      </c>
      <c r="EC12" s="9">
        <v>19.3</v>
      </c>
      <c r="ED12" s="9">
        <v>11.712999999999999</v>
      </c>
      <c r="EE12" s="9">
        <v>7.5869999999999997</v>
      </c>
      <c r="EF12" s="9">
        <v>10.797000000000001</v>
      </c>
      <c r="EG12" s="9">
        <v>6.9269999999999996</v>
      </c>
      <c r="EH12" s="9">
        <v>3.87</v>
      </c>
      <c r="EI12" s="9">
        <v>3.2330000000000001</v>
      </c>
      <c r="EJ12" s="9">
        <v>1.5149999999999999</v>
      </c>
      <c r="EK12" s="9">
        <v>1.718</v>
      </c>
      <c r="EL12" s="9">
        <v>2.218</v>
      </c>
      <c r="EM12" s="9">
        <v>1.208</v>
      </c>
      <c r="EN12" s="9">
        <v>1.01</v>
      </c>
      <c r="EO12" s="9">
        <v>3.0529999999999999</v>
      </c>
      <c r="EP12" s="9">
        <v>2.0640000000000001</v>
      </c>
      <c r="EQ12" s="9">
        <v>0.98899999999999999</v>
      </c>
      <c r="ER12" s="9">
        <v>0</v>
      </c>
      <c r="ES12" s="9">
        <v>0</v>
      </c>
      <c r="ET12" s="9">
        <v>0</v>
      </c>
      <c r="EU12" s="9">
        <v>26.608000000000001</v>
      </c>
      <c r="EV12" s="9">
        <v>14.451000000000001</v>
      </c>
      <c r="EW12" s="9">
        <v>12.157</v>
      </c>
      <c r="EX12" s="9">
        <v>9.4700000000000006</v>
      </c>
      <c r="EY12" s="9">
        <v>5.9009999999999998</v>
      </c>
      <c r="EZ12" s="9">
        <v>3.57</v>
      </c>
      <c r="FA12" s="9">
        <v>4.1840000000000002</v>
      </c>
      <c r="FB12" s="9">
        <v>2.2719999999999998</v>
      </c>
      <c r="FC12" s="9">
        <v>1.9119999999999999</v>
      </c>
      <c r="FD12" s="9">
        <v>2.1160000000000001</v>
      </c>
      <c r="FE12" s="9">
        <v>1.012</v>
      </c>
      <c r="FF12" s="9">
        <v>1.1040000000000001</v>
      </c>
      <c r="FG12" s="9">
        <v>3.1709999999999998</v>
      </c>
      <c r="FH12" s="9">
        <v>2.617</v>
      </c>
      <c r="FI12" s="9">
        <v>0.55400000000000005</v>
      </c>
      <c r="FJ12" s="9">
        <v>17.138000000000002</v>
      </c>
      <c r="FK12" s="9">
        <v>8.5510000000000002</v>
      </c>
      <c r="FL12" s="9">
        <v>8.5869999999999997</v>
      </c>
      <c r="FM12" s="9">
        <v>3.7719999999999998</v>
      </c>
      <c r="FN12" s="9">
        <v>1.06</v>
      </c>
      <c r="FO12" s="9">
        <v>2.7120000000000002</v>
      </c>
      <c r="FP12" s="9">
        <v>3.9510000000000001</v>
      </c>
      <c r="FQ12" s="9">
        <v>2.738</v>
      </c>
      <c r="FR12" s="9">
        <v>1.2130000000000001</v>
      </c>
      <c r="FS12" s="9">
        <v>5.6749999999999998</v>
      </c>
      <c r="FT12" s="9">
        <v>2.5819999999999999</v>
      </c>
      <c r="FU12" s="9">
        <v>3.093</v>
      </c>
      <c r="FV12" s="9">
        <v>2.1360000000000001</v>
      </c>
      <c r="FW12" s="9">
        <v>1.117</v>
      </c>
      <c r="FX12" s="9">
        <v>1.0189999999999999</v>
      </c>
      <c r="FY12" s="9">
        <v>1.6040000000000001</v>
      </c>
      <c r="FZ12" s="9">
        <v>1.054</v>
      </c>
      <c r="GA12" s="9">
        <v>0.55000000000000004</v>
      </c>
      <c r="GB12" s="9">
        <v>279.15300000000002</v>
      </c>
      <c r="GC12" s="9">
        <v>137.791</v>
      </c>
      <c r="GD12" s="9">
        <v>141.36199999999999</v>
      </c>
      <c r="GE12" s="9">
        <v>92.058000000000007</v>
      </c>
      <c r="GF12" s="9">
        <v>47.91</v>
      </c>
      <c r="GG12" s="9">
        <v>44.149000000000001</v>
      </c>
      <c r="GH12" s="9">
        <v>34.244999999999997</v>
      </c>
      <c r="GI12" s="9">
        <v>16.582000000000001</v>
      </c>
      <c r="GJ12" s="9">
        <v>17.664000000000001</v>
      </c>
      <c r="GK12" s="9">
        <v>23.814</v>
      </c>
      <c r="GL12" s="9">
        <v>10.433</v>
      </c>
      <c r="GM12" s="9">
        <v>13.381</v>
      </c>
      <c r="GN12" s="9">
        <v>33.999000000000002</v>
      </c>
      <c r="GO12" s="9">
        <v>20.895</v>
      </c>
      <c r="GP12" s="9">
        <v>13.103999999999999</v>
      </c>
      <c r="GQ12" s="9">
        <v>187.095</v>
      </c>
      <c r="GR12" s="9">
        <v>89.882000000000005</v>
      </c>
      <c r="GS12" s="9">
        <v>97.212999999999994</v>
      </c>
      <c r="GT12" s="9">
        <v>77.513000000000005</v>
      </c>
      <c r="GU12" s="9">
        <v>36.402000000000001</v>
      </c>
      <c r="GV12" s="9">
        <v>41.110999999999997</v>
      </c>
      <c r="GW12" s="9">
        <v>44.554000000000002</v>
      </c>
      <c r="GX12" s="9">
        <v>21.521999999999998</v>
      </c>
      <c r="GY12" s="9">
        <v>23.032</v>
      </c>
      <c r="GZ12" s="9">
        <v>30.783999999999999</v>
      </c>
      <c r="HA12" s="9">
        <v>14.83</v>
      </c>
      <c r="HB12" s="9">
        <v>15.954000000000001</v>
      </c>
      <c r="HC12" s="9">
        <v>22.748999999999999</v>
      </c>
      <c r="HD12" s="9">
        <v>10.065</v>
      </c>
      <c r="HE12" s="9">
        <v>12.683999999999999</v>
      </c>
      <c r="HF12" s="9">
        <v>11.496</v>
      </c>
      <c r="HG12" s="9">
        <v>7.0640000000000001</v>
      </c>
      <c r="HH12" s="9">
        <v>4.4329999999999998</v>
      </c>
      <c r="HI12" s="9">
        <v>56.746000000000002</v>
      </c>
      <c r="HJ12" s="9">
        <v>27.373999999999999</v>
      </c>
      <c r="HK12" s="9">
        <v>29.372</v>
      </c>
      <c r="HL12" s="9">
        <v>24.757000000000001</v>
      </c>
      <c r="HM12" s="9">
        <v>11.507999999999999</v>
      </c>
      <c r="HN12" s="9">
        <v>13.249000000000001</v>
      </c>
      <c r="HO12" s="9">
        <v>9.9529999999999994</v>
      </c>
      <c r="HP12" s="9">
        <v>2.8730000000000002</v>
      </c>
      <c r="HQ12" s="9">
        <v>7.08</v>
      </c>
      <c r="HR12" s="9">
        <v>4.1660000000000004</v>
      </c>
      <c r="HS12" s="9">
        <v>1.4</v>
      </c>
      <c r="HT12" s="9">
        <v>2.766</v>
      </c>
      <c r="HU12" s="9">
        <v>10.638</v>
      </c>
      <c r="HV12" s="9">
        <v>7.2350000000000003</v>
      </c>
      <c r="HW12" s="9">
        <v>3.403</v>
      </c>
      <c r="HX12" s="9">
        <v>31.989000000000001</v>
      </c>
      <c r="HY12" s="9">
        <v>15.866</v>
      </c>
      <c r="HZ12" s="9">
        <v>16.123000000000001</v>
      </c>
      <c r="IA12" s="9">
        <v>17.948</v>
      </c>
      <c r="IB12" s="9">
        <v>9.6039999999999992</v>
      </c>
      <c r="IC12" s="9">
        <v>8.3439999999999994</v>
      </c>
      <c r="ID12" s="9">
        <v>7.13</v>
      </c>
      <c r="IE12" s="9">
        <v>3.2610000000000001</v>
      </c>
      <c r="IF12" s="9">
        <v>3.8690000000000002</v>
      </c>
      <c r="IG12" s="9">
        <v>3.4790000000000001</v>
      </c>
      <c r="IH12" s="9">
        <v>1.246</v>
      </c>
      <c r="II12" s="9">
        <v>2.234</v>
      </c>
      <c r="IJ12" s="9">
        <v>2.9249999999999998</v>
      </c>
      <c r="IK12" s="9">
        <v>1.7549999999999999</v>
      </c>
      <c r="IL12" s="9">
        <v>1.17</v>
      </c>
      <c r="IM12" s="9">
        <v>0.50700000000000001</v>
      </c>
      <c r="IN12" s="9">
        <v>0</v>
      </c>
      <c r="IO12" s="9">
        <v>0.50700000000000001</v>
      </c>
      <c r="IP12" s="9">
        <v>32.93</v>
      </c>
      <c r="IQ12" s="9">
        <v>15.362</v>
      </c>
    </row>
    <row r="13" spans="1:251">
      <c r="A13" s="10">
        <v>42767</v>
      </c>
      <c r="B13" s="9">
        <v>153.84899999999999</v>
      </c>
      <c r="C13" s="9">
        <v>150.09100000000001</v>
      </c>
      <c r="D13" s="9">
        <v>128.935</v>
      </c>
      <c r="E13" s="9">
        <v>68.045000000000002</v>
      </c>
      <c r="F13" s="9">
        <v>60.89</v>
      </c>
      <c r="G13" s="9">
        <v>58.642000000000003</v>
      </c>
      <c r="H13" s="9">
        <v>25.538</v>
      </c>
      <c r="I13" s="9">
        <v>33.103999999999999</v>
      </c>
      <c r="J13" s="9">
        <v>60.640999999999998</v>
      </c>
      <c r="K13" s="9">
        <v>29.707000000000001</v>
      </c>
      <c r="L13" s="9">
        <v>30.934000000000001</v>
      </c>
      <c r="M13" s="9">
        <v>36.609000000000002</v>
      </c>
      <c r="N13" s="9">
        <v>19.23</v>
      </c>
      <c r="O13" s="9">
        <v>17.379000000000001</v>
      </c>
      <c r="P13" s="9">
        <v>19.111999999999998</v>
      </c>
      <c r="Q13" s="9">
        <v>11.329000000000001</v>
      </c>
      <c r="R13" s="9">
        <v>7.7839999999999998</v>
      </c>
      <c r="S13" s="9">
        <v>183.24299999999999</v>
      </c>
      <c r="T13" s="9">
        <v>99.322999999999993</v>
      </c>
      <c r="U13" s="9">
        <v>83.92</v>
      </c>
      <c r="V13" s="9">
        <v>99.771000000000001</v>
      </c>
      <c r="W13" s="9">
        <v>52.567</v>
      </c>
      <c r="X13" s="9">
        <v>47.203000000000003</v>
      </c>
      <c r="Y13" s="9">
        <v>52.162999999999997</v>
      </c>
      <c r="Z13" s="9">
        <v>29.332999999999998</v>
      </c>
      <c r="AA13" s="9">
        <v>22.829000000000001</v>
      </c>
      <c r="AB13" s="9">
        <v>19.289000000000001</v>
      </c>
      <c r="AC13" s="9">
        <v>9.2379999999999995</v>
      </c>
      <c r="AD13" s="9">
        <v>10.051</v>
      </c>
      <c r="AE13" s="9">
        <v>28.318999999999999</v>
      </c>
      <c r="AF13" s="9">
        <v>13.996</v>
      </c>
      <c r="AG13" s="9">
        <v>14.323</v>
      </c>
      <c r="AH13" s="9">
        <v>83.471999999999994</v>
      </c>
      <c r="AI13" s="9">
        <v>46.756</v>
      </c>
      <c r="AJ13" s="9">
        <v>36.716000000000001</v>
      </c>
      <c r="AK13" s="9">
        <v>30.43</v>
      </c>
      <c r="AL13" s="9">
        <v>16.151</v>
      </c>
      <c r="AM13" s="9">
        <v>14.279</v>
      </c>
      <c r="AN13" s="9">
        <v>11.509</v>
      </c>
      <c r="AO13" s="9">
        <v>6.39</v>
      </c>
      <c r="AP13" s="9">
        <v>5.1189999999999998</v>
      </c>
      <c r="AQ13" s="9">
        <v>20.251000000000001</v>
      </c>
      <c r="AR13" s="9">
        <v>12.22</v>
      </c>
      <c r="AS13" s="9">
        <v>8.0310000000000006</v>
      </c>
      <c r="AT13" s="9">
        <v>12.887</v>
      </c>
      <c r="AU13" s="9">
        <v>6.718</v>
      </c>
      <c r="AV13" s="9">
        <v>6.17</v>
      </c>
      <c r="AW13" s="9">
        <v>8.3949999999999996</v>
      </c>
      <c r="AX13" s="9">
        <v>5.2770000000000001</v>
      </c>
      <c r="AY13" s="9">
        <v>3.1179999999999999</v>
      </c>
      <c r="AZ13" s="9">
        <v>68.808999999999997</v>
      </c>
      <c r="BA13" s="9">
        <v>35.597999999999999</v>
      </c>
      <c r="BB13" s="9">
        <v>33.21</v>
      </c>
      <c r="BC13" s="9">
        <v>24.797999999999998</v>
      </c>
      <c r="BD13" s="9">
        <v>9.6720000000000006</v>
      </c>
      <c r="BE13" s="9">
        <v>15.125999999999999</v>
      </c>
      <c r="BF13" s="9">
        <v>9.4039999999999999</v>
      </c>
      <c r="BG13" s="9">
        <v>4.6820000000000004</v>
      </c>
      <c r="BH13" s="9">
        <v>4.7220000000000004</v>
      </c>
      <c r="BI13" s="9">
        <v>8.26</v>
      </c>
      <c r="BJ13" s="9">
        <v>2.802</v>
      </c>
      <c r="BK13" s="9">
        <v>5.4580000000000002</v>
      </c>
      <c r="BL13" s="9">
        <v>7.133</v>
      </c>
      <c r="BM13" s="9">
        <v>2.1880000000000002</v>
      </c>
      <c r="BN13" s="9">
        <v>4.9459999999999997</v>
      </c>
      <c r="BO13" s="9">
        <v>44.011000000000003</v>
      </c>
      <c r="BP13" s="9">
        <v>25.927</v>
      </c>
      <c r="BQ13" s="9">
        <v>18.084</v>
      </c>
      <c r="BR13" s="9">
        <v>16.562000000000001</v>
      </c>
      <c r="BS13" s="9">
        <v>10.125</v>
      </c>
      <c r="BT13" s="9">
        <v>6.4370000000000003</v>
      </c>
      <c r="BU13" s="9">
        <v>6.8289999999999997</v>
      </c>
      <c r="BV13" s="9">
        <v>3.137</v>
      </c>
      <c r="BW13" s="9">
        <v>3.6920000000000002</v>
      </c>
      <c r="BX13" s="9">
        <v>11.512</v>
      </c>
      <c r="BY13" s="9">
        <v>7.7009999999999996</v>
      </c>
      <c r="BZ13" s="9">
        <v>3.8109999999999999</v>
      </c>
      <c r="CA13" s="9">
        <v>8.3719999999999999</v>
      </c>
      <c r="CB13" s="9">
        <v>4.2270000000000003</v>
      </c>
      <c r="CC13" s="9">
        <v>4.1440000000000001</v>
      </c>
      <c r="CD13" s="9">
        <v>0.73699999999999999</v>
      </c>
      <c r="CE13" s="9">
        <v>0.73699999999999999</v>
      </c>
      <c r="CF13" s="9">
        <v>0</v>
      </c>
      <c r="CG13" s="9">
        <v>6.2809999999999997</v>
      </c>
      <c r="CH13" s="9">
        <v>3.7610000000000001</v>
      </c>
      <c r="CI13" s="9">
        <v>2.52</v>
      </c>
      <c r="CJ13" s="9">
        <v>4.4530000000000003</v>
      </c>
      <c r="CK13" s="9">
        <v>3.0350000000000001</v>
      </c>
      <c r="CL13" s="9">
        <v>1.4179999999999999</v>
      </c>
      <c r="CM13" s="9">
        <v>1.198</v>
      </c>
      <c r="CN13" s="9">
        <v>0.51300000000000001</v>
      </c>
      <c r="CO13" s="9">
        <v>0.68500000000000005</v>
      </c>
      <c r="CP13" s="9">
        <v>1.399</v>
      </c>
      <c r="CQ13" s="9">
        <v>0.66600000000000004</v>
      </c>
      <c r="CR13" s="9">
        <v>0.73299999999999998</v>
      </c>
      <c r="CS13" s="9">
        <v>1.855</v>
      </c>
      <c r="CT13" s="9">
        <v>1.855</v>
      </c>
      <c r="CU13" s="9">
        <v>0</v>
      </c>
      <c r="CV13" s="9">
        <v>1.8280000000000001</v>
      </c>
      <c r="CW13" s="9">
        <v>0.72699999999999998</v>
      </c>
      <c r="CX13" s="9">
        <v>1.101</v>
      </c>
      <c r="CY13" s="9">
        <v>1.101</v>
      </c>
      <c r="CZ13" s="9">
        <v>0</v>
      </c>
      <c r="DA13" s="9">
        <v>1.101</v>
      </c>
      <c r="DB13" s="9">
        <v>0</v>
      </c>
      <c r="DC13" s="9">
        <v>0</v>
      </c>
      <c r="DD13" s="9">
        <v>0</v>
      </c>
      <c r="DE13" s="9">
        <v>0.72699999999999998</v>
      </c>
      <c r="DF13" s="9">
        <v>0.72699999999999998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90.102000000000004</v>
      </c>
      <c r="DO13" s="9">
        <v>50.466999999999999</v>
      </c>
      <c r="DP13" s="9">
        <v>39.634999999999998</v>
      </c>
      <c r="DQ13" s="9">
        <v>65.483999999999995</v>
      </c>
      <c r="DR13" s="9">
        <v>37.79</v>
      </c>
      <c r="DS13" s="9">
        <v>27.693999999999999</v>
      </c>
      <c r="DT13" s="9">
        <v>40.515000000000001</v>
      </c>
      <c r="DU13" s="9">
        <v>24.138999999999999</v>
      </c>
      <c r="DV13" s="9">
        <v>16.376000000000001</v>
      </c>
      <c r="DW13" s="9">
        <v>9.0109999999999992</v>
      </c>
      <c r="DX13" s="9">
        <v>5.15</v>
      </c>
      <c r="DY13" s="9">
        <v>3.8610000000000002</v>
      </c>
      <c r="DZ13" s="9">
        <v>15.958</v>
      </c>
      <c r="EA13" s="9">
        <v>8.5009999999999994</v>
      </c>
      <c r="EB13" s="9">
        <v>7.4569999999999999</v>
      </c>
      <c r="EC13" s="9">
        <v>24.617999999999999</v>
      </c>
      <c r="ED13" s="9">
        <v>12.677</v>
      </c>
      <c r="EE13" s="9">
        <v>11.941000000000001</v>
      </c>
      <c r="EF13" s="9">
        <v>10.243</v>
      </c>
      <c r="EG13" s="9">
        <v>4.867</v>
      </c>
      <c r="EH13" s="9">
        <v>5.3760000000000003</v>
      </c>
      <c r="EI13" s="9">
        <v>2.4729999999999999</v>
      </c>
      <c r="EJ13" s="9">
        <v>1.6559999999999999</v>
      </c>
      <c r="EK13" s="9">
        <v>0.81699999999999995</v>
      </c>
      <c r="EL13" s="9">
        <v>5.4130000000000003</v>
      </c>
      <c r="EM13" s="9">
        <v>2.5209999999999999</v>
      </c>
      <c r="EN13" s="9">
        <v>2.891</v>
      </c>
      <c r="EO13" s="9">
        <v>2.6920000000000002</v>
      </c>
      <c r="EP13" s="9">
        <v>1.72</v>
      </c>
      <c r="EQ13" s="9">
        <v>0.97199999999999998</v>
      </c>
      <c r="ER13" s="9">
        <v>3.798</v>
      </c>
      <c r="ES13" s="9">
        <v>1.9119999999999999</v>
      </c>
      <c r="ET13" s="9">
        <v>1.8859999999999999</v>
      </c>
      <c r="EU13" s="9">
        <v>18.050999999999998</v>
      </c>
      <c r="EV13" s="9">
        <v>9.4969999999999999</v>
      </c>
      <c r="EW13" s="9">
        <v>8.5540000000000003</v>
      </c>
      <c r="EX13" s="9">
        <v>5.0359999999999996</v>
      </c>
      <c r="EY13" s="9">
        <v>2.0710000000000002</v>
      </c>
      <c r="EZ13" s="9">
        <v>2.9649999999999999</v>
      </c>
      <c r="FA13" s="9">
        <v>1.0449999999999999</v>
      </c>
      <c r="FB13" s="9">
        <v>0</v>
      </c>
      <c r="FC13" s="9">
        <v>1.0449999999999999</v>
      </c>
      <c r="FD13" s="9">
        <v>0.61799999999999999</v>
      </c>
      <c r="FE13" s="9">
        <v>0.61799999999999999</v>
      </c>
      <c r="FF13" s="9">
        <v>0</v>
      </c>
      <c r="FG13" s="9">
        <v>3.3719999999999999</v>
      </c>
      <c r="FH13" s="9">
        <v>1.4530000000000001</v>
      </c>
      <c r="FI13" s="9">
        <v>1.92</v>
      </c>
      <c r="FJ13" s="9">
        <v>13.015000000000001</v>
      </c>
      <c r="FK13" s="9">
        <v>7.4249999999999998</v>
      </c>
      <c r="FL13" s="9">
        <v>5.59</v>
      </c>
      <c r="FM13" s="9">
        <v>2.524</v>
      </c>
      <c r="FN13" s="9">
        <v>1.159</v>
      </c>
      <c r="FO13" s="9">
        <v>1.365</v>
      </c>
      <c r="FP13" s="9">
        <v>2.2069999999999999</v>
      </c>
      <c r="FQ13" s="9">
        <v>1.597</v>
      </c>
      <c r="FR13" s="9">
        <v>0.61</v>
      </c>
      <c r="FS13" s="9">
        <v>2.6</v>
      </c>
      <c r="FT13" s="9">
        <v>1.2709999999999999</v>
      </c>
      <c r="FU13" s="9">
        <v>1.329</v>
      </c>
      <c r="FV13" s="9">
        <v>1.8240000000000001</v>
      </c>
      <c r="FW13" s="9">
        <v>0.77</v>
      </c>
      <c r="FX13" s="9">
        <v>1.054</v>
      </c>
      <c r="FY13" s="9">
        <v>3.86</v>
      </c>
      <c r="FZ13" s="9">
        <v>2.6280000000000001</v>
      </c>
      <c r="GA13" s="9">
        <v>1.232</v>
      </c>
      <c r="GB13" s="9">
        <v>279.49</v>
      </c>
      <c r="GC13" s="9">
        <v>136.97</v>
      </c>
      <c r="GD13" s="9">
        <v>142.52000000000001</v>
      </c>
      <c r="GE13" s="9">
        <v>91.6</v>
      </c>
      <c r="GF13" s="9">
        <v>44.451999999999998</v>
      </c>
      <c r="GG13" s="9">
        <v>47.148000000000003</v>
      </c>
      <c r="GH13" s="9">
        <v>24.422999999999998</v>
      </c>
      <c r="GI13" s="9">
        <v>11.278</v>
      </c>
      <c r="GJ13" s="9">
        <v>13.145</v>
      </c>
      <c r="GK13" s="9">
        <v>25.187999999999999</v>
      </c>
      <c r="GL13" s="9">
        <v>15.228999999999999</v>
      </c>
      <c r="GM13" s="9">
        <v>9.9589999999999996</v>
      </c>
      <c r="GN13" s="9">
        <v>41.988999999999997</v>
      </c>
      <c r="GO13" s="9">
        <v>17.945</v>
      </c>
      <c r="GP13" s="9">
        <v>24.044</v>
      </c>
      <c r="GQ13" s="9">
        <v>187.89</v>
      </c>
      <c r="GR13" s="9">
        <v>92.518000000000001</v>
      </c>
      <c r="GS13" s="9">
        <v>95.372</v>
      </c>
      <c r="GT13" s="9">
        <v>83.828999999999994</v>
      </c>
      <c r="GU13" s="9">
        <v>44.991999999999997</v>
      </c>
      <c r="GV13" s="9">
        <v>38.837000000000003</v>
      </c>
      <c r="GW13" s="9">
        <v>38.923999999999999</v>
      </c>
      <c r="GX13" s="9">
        <v>14.875</v>
      </c>
      <c r="GY13" s="9">
        <v>24.048999999999999</v>
      </c>
      <c r="GZ13" s="9">
        <v>33.520000000000003</v>
      </c>
      <c r="HA13" s="9">
        <v>15.775</v>
      </c>
      <c r="HB13" s="9">
        <v>17.745000000000001</v>
      </c>
      <c r="HC13" s="9">
        <v>21.387</v>
      </c>
      <c r="HD13" s="9">
        <v>11.311</v>
      </c>
      <c r="HE13" s="9">
        <v>10.076000000000001</v>
      </c>
      <c r="HF13" s="9">
        <v>10.231</v>
      </c>
      <c r="HG13" s="9">
        <v>5.5650000000000004</v>
      </c>
      <c r="HH13" s="9">
        <v>4.6660000000000004</v>
      </c>
      <c r="HI13" s="9">
        <v>63.326000000000001</v>
      </c>
      <c r="HJ13" s="9">
        <v>32.292000000000002</v>
      </c>
      <c r="HK13" s="9">
        <v>31.033999999999999</v>
      </c>
      <c r="HL13" s="9">
        <v>32.826000000000001</v>
      </c>
      <c r="HM13" s="9">
        <v>19.742000000000001</v>
      </c>
      <c r="HN13" s="9">
        <v>13.084</v>
      </c>
      <c r="HO13" s="9">
        <v>9.3040000000000003</v>
      </c>
      <c r="HP13" s="9">
        <v>4.6360000000000001</v>
      </c>
      <c r="HQ13" s="9">
        <v>4.6680000000000001</v>
      </c>
      <c r="HR13" s="9">
        <v>9.3320000000000007</v>
      </c>
      <c r="HS13" s="9">
        <v>6.6870000000000003</v>
      </c>
      <c r="HT13" s="9">
        <v>2.645</v>
      </c>
      <c r="HU13" s="9">
        <v>14.19</v>
      </c>
      <c r="HV13" s="9">
        <v>8.4190000000000005</v>
      </c>
      <c r="HW13" s="9">
        <v>5.7720000000000002</v>
      </c>
      <c r="HX13" s="9">
        <v>30.498999999999999</v>
      </c>
      <c r="HY13" s="9">
        <v>12.55</v>
      </c>
      <c r="HZ13" s="9">
        <v>17.949000000000002</v>
      </c>
      <c r="IA13" s="9">
        <v>14.733000000000001</v>
      </c>
      <c r="IB13" s="9">
        <v>7.7480000000000002</v>
      </c>
      <c r="IC13" s="9">
        <v>6.9850000000000003</v>
      </c>
      <c r="ID13" s="9">
        <v>5.7679999999999998</v>
      </c>
      <c r="IE13" s="9">
        <v>1.839</v>
      </c>
      <c r="IF13" s="9">
        <v>3.93</v>
      </c>
      <c r="IG13" s="9">
        <v>7.7649999999999997</v>
      </c>
      <c r="IH13" s="9">
        <v>2.3330000000000002</v>
      </c>
      <c r="II13" s="9">
        <v>5.4320000000000004</v>
      </c>
      <c r="IJ13" s="9">
        <v>1.6040000000000001</v>
      </c>
      <c r="IK13" s="9">
        <v>0</v>
      </c>
      <c r="IL13" s="9">
        <v>1.6040000000000001</v>
      </c>
      <c r="IM13" s="9">
        <v>0.63</v>
      </c>
      <c r="IN13" s="9">
        <v>0.63</v>
      </c>
      <c r="IO13" s="9">
        <v>0</v>
      </c>
      <c r="IP13" s="9">
        <v>25.786000000000001</v>
      </c>
      <c r="IQ13" s="9">
        <v>9.01</v>
      </c>
    </row>
    <row r="14" spans="1:251">
      <c r="A14" s="10">
        <v>43132</v>
      </c>
      <c r="B14" s="9">
        <v>154.304</v>
      </c>
      <c r="C14" s="9">
        <v>155.589</v>
      </c>
      <c r="D14" s="9">
        <v>139.678</v>
      </c>
      <c r="E14" s="9">
        <v>70.307000000000002</v>
      </c>
      <c r="F14" s="9">
        <v>69.370999999999995</v>
      </c>
      <c r="G14" s="9">
        <v>66.42</v>
      </c>
      <c r="H14" s="9">
        <v>32.741</v>
      </c>
      <c r="I14" s="9">
        <v>33.679000000000002</v>
      </c>
      <c r="J14" s="9">
        <v>58.148000000000003</v>
      </c>
      <c r="K14" s="9">
        <v>25.658999999999999</v>
      </c>
      <c r="L14" s="9">
        <v>32.488999999999997</v>
      </c>
      <c r="M14" s="9">
        <v>30.251999999999999</v>
      </c>
      <c r="N14" s="9">
        <v>13.319000000000001</v>
      </c>
      <c r="O14" s="9">
        <v>16.933</v>
      </c>
      <c r="P14" s="9">
        <v>15.395</v>
      </c>
      <c r="Q14" s="9">
        <v>12.278</v>
      </c>
      <c r="R14" s="9">
        <v>3.117</v>
      </c>
      <c r="S14" s="9">
        <v>168.36</v>
      </c>
      <c r="T14" s="9">
        <v>90.347999999999999</v>
      </c>
      <c r="U14" s="9">
        <v>78.012</v>
      </c>
      <c r="V14" s="9">
        <v>90.546999999999997</v>
      </c>
      <c r="W14" s="9">
        <v>50.976999999999997</v>
      </c>
      <c r="X14" s="9">
        <v>39.57</v>
      </c>
      <c r="Y14" s="9">
        <v>36.633000000000003</v>
      </c>
      <c r="Z14" s="9">
        <v>22.727</v>
      </c>
      <c r="AA14" s="9">
        <v>13.906000000000001</v>
      </c>
      <c r="AB14" s="9">
        <v>25.568999999999999</v>
      </c>
      <c r="AC14" s="9">
        <v>14.833</v>
      </c>
      <c r="AD14" s="9">
        <v>10.736000000000001</v>
      </c>
      <c r="AE14" s="9">
        <v>28.344999999999999</v>
      </c>
      <c r="AF14" s="9">
        <v>13.417</v>
      </c>
      <c r="AG14" s="9">
        <v>14.928000000000001</v>
      </c>
      <c r="AH14" s="9">
        <v>77.813999999999993</v>
      </c>
      <c r="AI14" s="9">
        <v>39.371000000000002</v>
      </c>
      <c r="AJ14" s="9">
        <v>38.442</v>
      </c>
      <c r="AK14" s="9">
        <v>35.896999999999998</v>
      </c>
      <c r="AL14" s="9">
        <v>16.905999999999999</v>
      </c>
      <c r="AM14" s="9">
        <v>18.991</v>
      </c>
      <c r="AN14" s="9">
        <v>13.19</v>
      </c>
      <c r="AO14" s="9">
        <v>8.7390000000000008</v>
      </c>
      <c r="AP14" s="9">
        <v>4.4509999999999996</v>
      </c>
      <c r="AQ14" s="9">
        <v>19.478000000000002</v>
      </c>
      <c r="AR14" s="9">
        <v>9.1430000000000007</v>
      </c>
      <c r="AS14" s="9">
        <v>10.336</v>
      </c>
      <c r="AT14" s="9">
        <v>4.1180000000000003</v>
      </c>
      <c r="AU14" s="9">
        <v>1.032</v>
      </c>
      <c r="AV14" s="9">
        <v>3.0859999999999999</v>
      </c>
      <c r="AW14" s="9">
        <v>5.1310000000000002</v>
      </c>
      <c r="AX14" s="9">
        <v>3.5510000000000002</v>
      </c>
      <c r="AY14" s="9">
        <v>1.58</v>
      </c>
      <c r="AZ14" s="9">
        <v>64.972999999999999</v>
      </c>
      <c r="BA14" s="9">
        <v>34.947000000000003</v>
      </c>
      <c r="BB14" s="9">
        <v>30.026</v>
      </c>
      <c r="BC14" s="9">
        <v>26.335999999999999</v>
      </c>
      <c r="BD14" s="9">
        <v>14.202</v>
      </c>
      <c r="BE14" s="9">
        <v>12.134</v>
      </c>
      <c r="BF14" s="9">
        <v>8.4640000000000004</v>
      </c>
      <c r="BG14" s="9">
        <v>5.1230000000000002</v>
      </c>
      <c r="BH14" s="9">
        <v>3.3410000000000002</v>
      </c>
      <c r="BI14" s="9">
        <v>7.923</v>
      </c>
      <c r="BJ14" s="9">
        <v>3.6509999999999998</v>
      </c>
      <c r="BK14" s="9">
        <v>4.2729999999999997</v>
      </c>
      <c r="BL14" s="9">
        <v>9.9489999999999998</v>
      </c>
      <c r="BM14" s="9">
        <v>5.4279999999999999</v>
      </c>
      <c r="BN14" s="9">
        <v>4.5209999999999999</v>
      </c>
      <c r="BO14" s="9">
        <v>38.637</v>
      </c>
      <c r="BP14" s="9">
        <v>20.745000000000001</v>
      </c>
      <c r="BQ14" s="9">
        <v>17.891999999999999</v>
      </c>
      <c r="BR14" s="9">
        <v>16.655999999999999</v>
      </c>
      <c r="BS14" s="9">
        <v>9.0820000000000007</v>
      </c>
      <c r="BT14" s="9">
        <v>7.5730000000000004</v>
      </c>
      <c r="BU14" s="9">
        <v>6.3179999999999996</v>
      </c>
      <c r="BV14" s="9">
        <v>4.75</v>
      </c>
      <c r="BW14" s="9">
        <v>1.5669999999999999</v>
      </c>
      <c r="BX14" s="9">
        <v>10.831</v>
      </c>
      <c r="BY14" s="9">
        <v>5.1440000000000001</v>
      </c>
      <c r="BZ14" s="9">
        <v>5.6870000000000003</v>
      </c>
      <c r="CA14" s="9">
        <v>2.5150000000000001</v>
      </c>
      <c r="CB14" s="9">
        <v>0.46</v>
      </c>
      <c r="CC14" s="9">
        <v>2.0539999999999998</v>
      </c>
      <c r="CD14" s="9">
        <v>2.3180000000000001</v>
      </c>
      <c r="CE14" s="9">
        <v>1.3080000000000001</v>
      </c>
      <c r="CF14" s="9">
        <v>1.0089999999999999</v>
      </c>
      <c r="CG14" s="9">
        <v>4.875</v>
      </c>
      <c r="CH14" s="9">
        <v>2.1259999999999999</v>
      </c>
      <c r="CI14" s="9">
        <v>2.7480000000000002</v>
      </c>
      <c r="CJ14" s="9">
        <v>2.7429999999999999</v>
      </c>
      <c r="CK14" s="9">
        <v>1.5549999999999999</v>
      </c>
      <c r="CL14" s="9">
        <v>1.1879999999999999</v>
      </c>
      <c r="CM14" s="9">
        <v>1.5549999999999999</v>
      </c>
      <c r="CN14" s="9">
        <v>1.5549999999999999</v>
      </c>
      <c r="CO14" s="9">
        <v>0</v>
      </c>
      <c r="CP14" s="9">
        <v>1.1879999999999999</v>
      </c>
      <c r="CQ14" s="9">
        <v>0</v>
      </c>
      <c r="CR14" s="9">
        <v>1.1879999999999999</v>
      </c>
      <c r="CS14" s="9">
        <v>0</v>
      </c>
      <c r="CT14" s="9">
        <v>0</v>
      </c>
      <c r="CU14" s="9">
        <v>0</v>
      </c>
      <c r="CV14" s="9">
        <v>2.1320000000000001</v>
      </c>
      <c r="CW14" s="9">
        <v>0.57099999999999995</v>
      </c>
      <c r="CX14" s="9">
        <v>1.5609999999999999</v>
      </c>
      <c r="CY14" s="9">
        <v>1.5609999999999999</v>
      </c>
      <c r="CZ14" s="9">
        <v>0</v>
      </c>
      <c r="DA14" s="9">
        <v>1.5609999999999999</v>
      </c>
      <c r="DB14" s="9">
        <v>0.57099999999999995</v>
      </c>
      <c r="DC14" s="9">
        <v>0.57099999999999995</v>
      </c>
      <c r="DD14" s="9">
        <v>0</v>
      </c>
      <c r="DE14" s="9"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75.778999999999996</v>
      </c>
      <c r="DO14" s="9">
        <v>41.280999999999999</v>
      </c>
      <c r="DP14" s="9">
        <v>34.499000000000002</v>
      </c>
      <c r="DQ14" s="9">
        <v>52.530999999999999</v>
      </c>
      <c r="DR14" s="9">
        <v>29.033999999999999</v>
      </c>
      <c r="DS14" s="9">
        <v>23.497</v>
      </c>
      <c r="DT14" s="9">
        <v>23.800999999999998</v>
      </c>
      <c r="DU14" s="9">
        <v>13.772</v>
      </c>
      <c r="DV14" s="9">
        <v>10.029</v>
      </c>
      <c r="DW14" s="9">
        <v>12.663</v>
      </c>
      <c r="DX14" s="9">
        <v>8.4120000000000008</v>
      </c>
      <c r="DY14" s="9">
        <v>4.2510000000000003</v>
      </c>
      <c r="DZ14" s="9">
        <v>16.067</v>
      </c>
      <c r="EA14" s="9">
        <v>6.85</v>
      </c>
      <c r="EB14" s="9">
        <v>9.2170000000000005</v>
      </c>
      <c r="EC14" s="9">
        <v>23.248000000000001</v>
      </c>
      <c r="ED14" s="9">
        <v>12.247</v>
      </c>
      <c r="EE14" s="9">
        <v>11.000999999999999</v>
      </c>
      <c r="EF14" s="9">
        <v>13.964</v>
      </c>
      <c r="EG14" s="9">
        <v>6.7939999999999996</v>
      </c>
      <c r="EH14" s="9">
        <v>7.17</v>
      </c>
      <c r="EI14" s="9">
        <v>4.2279999999999998</v>
      </c>
      <c r="EJ14" s="9">
        <v>2.4780000000000002</v>
      </c>
      <c r="EK14" s="9">
        <v>1.75</v>
      </c>
      <c r="EL14" s="9">
        <v>3.9729999999999999</v>
      </c>
      <c r="EM14" s="9">
        <v>2.4620000000000002</v>
      </c>
      <c r="EN14" s="9">
        <v>1.5109999999999999</v>
      </c>
      <c r="EO14" s="9">
        <v>0</v>
      </c>
      <c r="EP14" s="9">
        <v>0</v>
      </c>
      <c r="EQ14" s="9">
        <v>0</v>
      </c>
      <c r="ER14" s="9">
        <v>1.0840000000000001</v>
      </c>
      <c r="ES14" s="9">
        <v>0.51400000000000001</v>
      </c>
      <c r="ET14" s="9">
        <v>0.56999999999999995</v>
      </c>
      <c r="EU14" s="9">
        <v>22.733000000000001</v>
      </c>
      <c r="EV14" s="9">
        <v>11.994</v>
      </c>
      <c r="EW14" s="9">
        <v>10.739000000000001</v>
      </c>
      <c r="EX14" s="9">
        <v>8.9369999999999994</v>
      </c>
      <c r="EY14" s="9">
        <v>6.1859999999999999</v>
      </c>
      <c r="EZ14" s="9">
        <v>2.75</v>
      </c>
      <c r="FA14" s="9">
        <v>2.8119999999999998</v>
      </c>
      <c r="FB14" s="9">
        <v>2.2759999999999998</v>
      </c>
      <c r="FC14" s="9">
        <v>0.53600000000000003</v>
      </c>
      <c r="FD14" s="9">
        <v>3.7949999999999999</v>
      </c>
      <c r="FE14" s="9">
        <v>2.77</v>
      </c>
      <c r="FF14" s="9">
        <v>1.024</v>
      </c>
      <c r="FG14" s="9">
        <v>2.3290000000000002</v>
      </c>
      <c r="FH14" s="9">
        <v>1.139</v>
      </c>
      <c r="FI14" s="9">
        <v>1.19</v>
      </c>
      <c r="FJ14" s="9">
        <v>13.795999999999999</v>
      </c>
      <c r="FK14" s="9">
        <v>5.8079999999999998</v>
      </c>
      <c r="FL14" s="9">
        <v>7.9889999999999999</v>
      </c>
      <c r="FM14" s="9">
        <v>3.7170000000000001</v>
      </c>
      <c r="FN14" s="9">
        <v>1.03</v>
      </c>
      <c r="FO14" s="9">
        <v>2.6859999999999999</v>
      </c>
      <c r="FP14" s="9">
        <v>2.073</v>
      </c>
      <c r="FQ14" s="9">
        <v>0.94</v>
      </c>
      <c r="FR14" s="9">
        <v>1.133</v>
      </c>
      <c r="FS14" s="9">
        <v>4.6740000000000004</v>
      </c>
      <c r="FT14" s="9">
        <v>1.5369999999999999</v>
      </c>
      <c r="FU14" s="9">
        <v>3.137</v>
      </c>
      <c r="FV14" s="9">
        <v>1.603</v>
      </c>
      <c r="FW14" s="9">
        <v>0.57099999999999995</v>
      </c>
      <c r="FX14" s="9">
        <v>1.032</v>
      </c>
      <c r="FY14" s="9">
        <v>1.7290000000000001</v>
      </c>
      <c r="FZ14" s="9">
        <v>1.7290000000000001</v>
      </c>
      <c r="GA14" s="9">
        <v>0</v>
      </c>
      <c r="GB14" s="9">
        <v>292.64600000000002</v>
      </c>
      <c r="GC14" s="9">
        <v>136.54599999999999</v>
      </c>
      <c r="GD14" s="9">
        <v>156.1</v>
      </c>
      <c r="GE14" s="9">
        <v>95.775000000000006</v>
      </c>
      <c r="GF14" s="9">
        <v>38.463000000000001</v>
      </c>
      <c r="GG14" s="9">
        <v>57.311999999999998</v>
      </c>
      <c r="GH14" s="9">
        <v>29.803999999999998</v>
      </c>
      <c r="GI14" s="9">
        <v>14.510999999999999</v>
      </c>
      <c r="GJ14" s="9">
        <v>15.292999999999999</v>
      </c>
      <c r="GK14" s="9">
        <v>25.582000000000001</v>
      </c>
      <c r="GL14" s="9">
        <v>11.084</v>
      </c>
      <c r="GM14" s="9">
        <v>14.499000000000001</v>
      </c>
      <c r="GN14" s="9">
        <v>40.387999999999998</v>
      </c>
      <c r="GO14" s="9">
        <v>12.868</v>
      </c>
      <c r="GP14" s="9">
        <v>27.52</v>
      </c>
      <c r="GQ14" s="9">
        <v>196.87100000000001</v>
      </c>
      <c r="GR14" s="9">
        <v>98.082999999999998</v>
      </c>
      <c r="GS14" s="9">
        <v>98.787999999999997</v>
      </c>
      <c r="GT14" s="9">
        <v>85.73</v>
      </c>
      <c r="GU14" s="9">
        <v>46.091000000000001</v>
      </c>
      <c r="GV14" s="9">
        <v>39.639000000000003</v>
      </c>
      <c r="GW14" s="9">
        <v>44.374000000000002</v>
      </c>
      <c r="GX14" s="9">
        <v>20.108000000000001</v>
      </c>
      <c r="GY14" s="9">
        <v>24.265999999999998</v>
      </c>
      <c r="GZ14" s="9">
        <v>34.631999999999998</v>
      </c>
      <c r="HA14" s="9">
        <v>13.935</v>
      </c>
      <c r="HB14" s="9">
        <v>20.696999999999999</v>
      </c>
      <c r="HC14" s="9">
        <v>22.823</v>
      </c>
      <c r="HD14" s="9">
        <v>10.173999999999999</v>
      </c>
      <c r="HE14" s="9">
        <v>12.648999999999999</v>
      </c>
      <c r="HF14" s="9">
        <v>9.3109999999999999</v>
      </c>
      <c r="HG14" s="9">
        <v>7.774</v>
      </c>
      <c r="HH14" s="9">
        <v>1.5369999999999999</v>
      </c>
      <c r="HI14" s="9">
        <v>62.753</v>
      </c>
      <c r="HJ14" s="9">
        <v>27.690999999999999</v>
      </c>
      <c r="HK14" s="9">
        <v>35.061999999999998</v>
      </c>
      <c r="HL14" s="9">
        <v>23.178999999999998</v>
      </c>
      <c r="HM14" s="9">
        <v>9.7539999999999996</v>
      </c>
      <c r="HN14" s="9">
        <v>13.426</v>
      </c>
      <c r="HO14" s="9">
        <v>7.4109999999999996</v>
      </c>
      <c r="HP14" s="9">
        <v>4.3460000000000001</v>
      </c>
      <c r="HQ14" s="9">
        <v>3.0649999999999999</v>
      </c>
      <c r="HR14" s="9">
        <v>7.609</v>
      </c>
      <c r="HS14" s="9">
        <v>3.07</v>
      </c>
      <c r="HT14" s="9">
        <v>4.5389999999999997</v>
      </c>
      <c r="HU14" s="9">
        <v>8.1590000000000007</v>
      </c>
      <c r="HV14" s="9">
        <v>2.3370000000000002</v>
      </c>
      <c r="HW14" s="9">
        <v>5.8220000000000001</v>
      </c>
      <c r="HX14" s="9">
        <v>39.573</v>
      </c>
      <c r="HY14" s="9">
        <v>17.937000000000001</v>
      </c>
      <c r="HZ14" s="9">
        <v>21.635999999999999</v>
      </c>
      <c r="IA14" s="9">
        <v>18.125</v>
      </c>
      <c r="IB14" s="9">
        <v>8.5679999999999996</v>
      </c>
      <c r="IC14" s="9">
        <v>9.5570000000000004</v>
      </c>
      <c r="ID14" s="9">
        <v>8.0570000000000004</v>
      </c>
      <c r="IE14" s="9">
        <v>3.5350000000000001</v>
      </c>
      <c r="IF14" s="9">
        <v>4.5220000000000002</v>
      </c>
      <c r="IG14" s="9">
        <v>8.4649999999999999</v>
      </c>
      <c r="IH14" s="9">
        <v>3.4580000000000002</v>
      </c>
      <c r="II14" s="9">
        <v>5.0069999999999997</v>
      </c>
      <c r="IJ14" s="9">
        <v>4.3490000000000002</v>
      </c>
      <c r="IK14" s="9">
        <v>1.8</v>
      </c>
      <c r="IL14" s="9">
        <v>2.5489999999999999</v>
      </c>
      <c r="IM14" s="9">
        <v>0.57599999999999996</v>
      </c>
      <c r="IN14" s="9">
        <v>0.57599999999999996</v>
      </c>
      <c r="IO14" s="9">
        <v>0</v>
      </c>
      <c r="IP14" s="9">
        <v>30.106000000000002</v>
      </c>
      <c r="IQ14" s="9">
        <v>12.069000000000001</v>
      </c>
    </row>
    <row r="15" spans="1:251">
      <c r="A15" s="10">
        <v>43497</v>
      </c>
      <c r="B15" s="9">
        <v>152.441</v>
      </c>
      <c r="C15" s="9">
        <v>163.874</v>
      </c>
      <c r="D15" s="9">
        <v>140.50800000000001</v>
      </c>
      <c r="E15" s="9">
        <v>74.727000000000004</v>
      </c>
      <c r="F15" s="9">
        <v>65.781000000000006</v>
      </c>
      <c r="G15" s="9">
        <v>65.078999999999994</v>
      </c>
      <c r="H15" s="9">
        <v>20.779</v>
      </c>
      <c r="I15" s="9">
        <v>44.3</v>
      </c>
      <c r="J15" s="9">
        <v>48.218000000000004</v>
      </c>
      <c r="K15" s="9">
        <v>25.027000000000001</v>
      </c>
      <c r="L15" s="9">
        <v>23.192</v>
      </c>
      <c r="M15" s="9">
        <v>42.942</v>
      </c>
      <c r="N15" s="9">
        <v>19.201000000000001</v>
      </c>
      <c r="O15" s="9">
        <v>23.741</v>
      </c>
      <c r="P15" s="9">
        <v>19.568000000000001</v>
      </c>
      <c r="Q15" s="9">
        <v>12.707000000000001</v>
      </c>
      <c r="R15" s="9">
        <v>6.8609999999999998</v>
      </c>
      <c r="S15" s="9">
        <v>164.43299999999999</v>
      </c>
      <c r="T15" s="9">
        <v>94.74</v>
      </c>
      <c r="U15" s="9">
        <v>69.692999999999998</v>
      </c>
      <c r="V15" s="9">
        <v>86.445999999999998</v>
      </c>
      <c r="W15" s="9">
        <v>47.506999999999998</v>
      </c>
      <c r="X15" s="9">
        <v>38.939</v>
      </c>
      <c r="Y15" s="9">
        <v>39.756</v>
      </c>
      <c r="Z15" s="9">
        <v>23.093</v>
      </c>
      <c r="AA15" s="9">
        <v>16.663</v>
      </c>
      <c r="AB15" s="9">
        <v>18.917999999999999</v>
      </c>
      <c r="AC15" s="9">
        <v>10.47</v>
      </c>
      <c r="AD15" s="9">
        <v>8.4480000000000004</v>
      </c>
      <c r="AE15" s="9">
        <v>27.771000000000001</v>
      </c>
      <c r="AF15" s="9">
        <v>13.943</v>
      </c>
      <c r="AG15" s="9">
        <v>13.827999999999999</v>
      </c>
      <c r="AH15" s="9">
        <v>77.986999999999995</v>
      </c>
      <c r="AI15" s="9">
        <v>47.232999999999997</v>
      </c>
      <c r="AJ15" s="9">
        <v>30.754000000000001</v>
      </c>
      <c r="AK15" s="9">
        <v>34.320999999999998</v>
      </c>
      <c r="AL15" s="9">
        <v>22.933</v>
      </c>
      <c r="AM15" s="9">
        <v>11.388</v>
      </c>
      <c r="AN15" s="9">
        <v>13.727</v>
      </c>
      <c r="AO15" s="9">
        <v>5.1310000000000002</v>
      </c>
      <c r="AP15" s="9">
        <v>8.5969999999999995</v>
      </c>
      <c r="AQ15" s="9">
        <v>12.193</v>
      </c>
      <c r="AR15" s="9">
        <v>7.1269999999999998</v>
      </c>
      <c r="AS15" s="9">
        <v>5.0659999999999998</v>
      </c>
      <c r="AT15" s="9">
        <v>10.222</v>
      </c>
      <c r="AU15" s="9">
        <v>5.5209999999999999</v>
      </c>
      <c r="AV15" s="9">
        <v>4.7009999999999996</v>
      </c>
      <c r="AW15" s="9">
        <v>7.524</v>
      </c>
      <c r="AX15" s="9">
        <v>6.5209999999999999</v>
      </c>
      <c r="AY15" s="9">
        <v>1.0029999999999999</v>
      </c>
      <c r="AZ15" s="9">
        <v>71.009</v>
      </c>
      <c r="BA15" s="9">
        <v>45.194000000000003</v>
      </c>
      <c r="BB15" s="9">
        <v>25.815000000000001</v>
      </c>
      <c r="BC15" s="9">
        <v>28.661000000000001</v>
      </c>
      <c r="BD15" s="9">
        <v>16.302</v>
      </c>
      <c r="BE15" s="9">
        <v>12.359</v>
      </c>
      <c r="BF15" s="9">
        <v>12.738</v>
      </c>
      <c r="BG15" s="9">
        <v>8.2370000000000001</v>
      </c>
      <c r="BH15" s="9">
        <v>4.5010000000000003</v>
      </c>
      <c r="BI15" s="9">
        <v>6.8860000000000001</v>
      </c>
      <c r="BJ15" s="9">
        <v>4.8410000000000002</v>
      </c>
      <c r="BK15" s="9">
        <v>2.0449999999999999</v>
      </c>
      <c r="BL15" s="9">
        <v>9.0370000000000008</v>
      </c>
      <c r="BM15" s="9">
        <v>3.2229999999999999</v>
      </c>
      <c r="BN15" s="9">
        <v>5.8140000000000001</v>
      </c>
      <c r="BO15" s="9">
        <v>42.347999999999999</v>
      </c>
      <c r="BP15" s="9">
        <v>28.893000000000001</v>
      </c>
      <c r="BQ15" s="9">
        <v>13.455</v>
      </c>
      <c r="BR15" s="9">
        <v>18.219000000000001</v>
      </c>
      <c r="BS15" s="9">
        <v>13.433999999999999</v>
      </c>
      <c r="BT15" s="9">
        <v>4.7850000000000001</v>
      </c>
      <c r="BU15" s="9">
        <v>6.8579999999999997</v>
      </c>
      <c r="BV15" s="9">
        <v>3.5649999999999999</v>
      </c>
      <c r="BW15" s="9">
        <v>3.2930000000000001</v>
      </c>
      <c r="BX15" s="9">
        <v>8.18</v>
      </c>
      <c r="BY15" s="9">
        <v>5.2270000000000003</v>
      </c>
      <c r="BZ15" s="9">
        <v>2.9540000000000002</v>
      </c>
      <c r="CA15" s="9">
        <v>5.7709999999999999</v>
      </c>
      <c r="CB15" s="9">
        <v>3.3479999999999999</v>
      </c>
      <c r="CC15" s="9">
        <v>2.423</v>
      </c>
      <c r="CD15" s="9">
        <v>3.32</v>
      </c>
      <c r="CE15" s="9">
        <v>3.32</v>
      </c>
      <c r="CF15" s="9">
        <v>0</v>
      </c>
      <c r="CG15" s="9">
        <v>5.4370000000000003</v>
      </c>
      <c r="CH15" s="9">
        <v>2.8559999999999999</v>
      </c>
      <c r="CI15" s="9">
        <v>2.581</v>
      </c>
      <c r="CJ15" s="9">
        <v>4.9749999999999996</v>
      </c>
      <c r="CK15" s="9">
        <v>2.8559999999999999</v>
      </c>
      <c r="CL15" s="9">
        <v>2.1179999999999999</v>
      </c>
      <c r="CM15" s="9">
        <v>2.0179999999999998</v>
      </c>
      <c r="CN15" s="9">
        <v>0.629</v>
      </c>
      <c r="CO15" s="9">
        <v>1.389</v>
      </c>
      <c r="CP15" s="9">
        <v>0.70399999999999996</v>
      </c>
      <c r="CQ15" s="9">
        <v>0.70399999999999996</v>
      </c>
      <c r="CR15" s="9">
        <v>0</v>
      </c>
      <c r="CS15" s="9">
        <v>2.2519999999999998</v>
      </c>
      <c r="CT15" s="9">
        <v>1.5229999999999999</v>
      </c>
      <c r="CU15" s="9">
        <v>0.72899999999999998</v>
      </c>
      <c r="CV15" s="9">
        <v>0.46300000000000002</v>
      </c>
      <c r="CW15" s="9">
        <v>0</v>
      </c>
      <c r="CX15" s="9">
        <v>0.46300000000000002</v>
      </c>
      <c r="CY15" s="9">
        <v>0.46300000000000002</v>
      </c>
      <c r="CZ15" s="9">
        <v>0</v>
      </c>
      <c r="DA15" s="9">
        <v>0.46300000000000002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64.057000000000002</v>
      </c>
      <c r="DO15" s="9">
        <v>33.762999999999998</v>
      </c>
      <c r="DP15" s="9">
        <v>30.294</v>
      </c>
      <c r="DQ15" s="9">
        <v>42.01</v>
      </c>
      <c r="DR15" s="9">
        <v>22.567</v>
      </c>
      <c r="DS15" s="9">
        <v>19.443000000000001</v>
      </c>
      <c r="DT15" s="9">
        <v>21.994</v>
      </c>
      <c r="DU15" s="9">
        <v>12.609</v>
      </c>
      <c r="DV15" s="9">
        <v>9.3849999999999998</v>
      </c>
      <c r="DW15" s="9">
        <v>8.9819999999999993</v>
      </c>
      <c r="DX15" s="9">
        <v>3.8780000000000001</v>
      </c>
      <c r="DY15" s="9">
        <v>5.1040000000000001</v>
      </c>
      <c r="DZ15" s="9">
        <v>11.034000000000001</v>
      </c>
      <c r="EA15" s="9">
        <v>6.08</v>
      </c>
      <c r="EB15" s="9">
        <v>4.9539999999999997</v>
      </c>
      <c r="EC15" s="9">
        <v>22.047000000000001</v>
      </c>
      <c r="ED15" s="9">
        <v>11.196</v>
      </c>
      <c r="EE15" s="9">
        <v>10.851000000000001</v>
      </c>
      <c r="EF15" s="9">
        <v>10.881</v>
      </c>
      <c r="EG15" s="9">
        <v>6.0069999999999997</v>
      </c>
      <c r="EH15" s="9">
        <v>4.8730000000000002</v>
      </c>
      <c r="EI15" s="9">
        <v>5.0620000000000003</v>
      </c>
      <c r="EJ15" s="9">
        <v>1.5649999999999999</v>
      </c>
      <c r="EK15" s="9">
        <v>3.4969999999999999</v>
      </c>
      <c r="EL15" s="9">
        <v>2.5830000000000002</v>
      </c>
      <c r="EM15" s="9">
        <v>1.081</v>
      </c>
      <c r="EN15" s="9">
        <v>1.502</v>
      </c>
      <c r="EO15" s="9">
        <v>1.0649999999999999</v>
      </c>
      <c r="EP15" s="9">
        <v>0.57799999999999996</v>
      </c>
      <c r="EQ15" s="9">
        <v>0.48699999999999999</v>
      </c>
      <c r="ER15" s="9">
        <v>2.456</v>
      </c>
      <c r="ES15" s="9">
        <v>1.964</v>
      </c>
      <c r="ET15" s="9">
        <v>0.49199999999999999</v>
      </c>
      <c r="EU15" s="9">
        <v>23.93</v>
      </c>
      <c r="EV15" s="9">
        <v>12.926</v>
      </c>
      <c r="EW15" s="9">
        <v>11.004</v>
      </c>
      <c r="EX15" s="9">
        <v>10.8</v>
      </c>
      <c r="EY15" s="9">
        <v>5.7809999999999997</v>
      </c>
      <c r="EZ15" s="9">
        <v>5.0190000000000001</v>
      </c>
      <c r="FA15" s="9">
        <v>3.0049999999999999</v>
      </c>
      <c r="FB15" s="9">
        <v>1.617</v>
      </c>
      <c r="FC15" s="9">
        <v>1.389</v>
      </c>
      <c r="FD15" s="9">
        <v>2.3460000000000001</v>
      </c>
      <c r="FE15" s="9">
        <v>1.0469999999999999</v>
      </c>
      <c r="FF15" s="9">
        <v>1.298</v>
      </c>
      <c r="FG15" s="9">
        <v>5.4489999999999998</v>
      </c>
      <c r="FH15" s="9">
        <v>3.117</v>
      </c>
      <c r="FI15" s="9">
        <v>2.3319999999999999</v>
      </c>
      <c r="FJ15" s="9">
        <v>13.13</v>
      </c>
      <c r="FK15" s="9">
        <v>7.1449999999999996</v>
      </c>
      <c r="FL15" s="9">
        <v>5.9850000000000003</v>
      </c>
      <c r="FM15" s="9">
        <v>4.7590000000000003</v>
      </c>
      <c r="FN15" s="9">
        <v>3.492</v>
      </c>
      <c r="FO15" s="9">
        <v>1.2669999999999999</v>
      </c>
      <c r="FP15" s="9">
        <v>1.8069999999999999</v>
      </c>
      <c r="FQ15" s="9">
        <v>0</v>
      </c>
      <c r="FR15" s="9">
        <v>1.8069999999999999</v>
      </c>
      <c r="FS15" s="9">
        <v>1.429</v>
      </c>
      <c r="FT15" s="9">
        <v>0.81899999999999995</v>
      </c>
      <c r="FU15" s="9">
        <v>0.61</v>
      </c>
      <c r="FV15" s="9">
        <v>3.3860000000000001</v>
      </c>
      <c r="FW15" s="9">
        <v>1.595</v>
      </c>
      <c r="FX15" s="9">
        <v>1.7909999999999999</v>
      </c>
      <c r="FY15" s="9">
        <v>1.7490000000000001</v>
      </c>
      <c r="FZ15" s="9">
        <v>1.238</v>
      </c>
      <c r="GA15" s="9">
        <v>0.51100000000000001</v>
      </c>
      <c r="GB15" s="9">
        <v>319.20699999999999</v>
      </c>
      <c r="GC15" s="9">
        <v>139.245</v>
      </c>
      <c r="GD15" s="9">
        <v>179.96100000000001</v>
      </c>
      <c r="GE15" s="9">
        <v>112.962</v>
      </c>
      <c r="GF15" s="9">
        <v>49.180999999999997</v>
      </c>
      <c r="GG15" s="9">
        <v>63.780999999999999</v>
      </c>
      <c r="GH15" s="9">
        <v>24.323</v>
      </c>
      <c r="GI15" s="9">
        <v>11.239000000000001</v>
      </c>
      <c r="GJ15" s="9">
        <v>13.085000000000001</v>
      </c>
      <c r="GK15" s="9">
        <v>32.981999999999999</v>
      </c>
      <c r="GL15" s="9">
        <v>17.164000000000001</v>
      </c>
      <c r="GM15" s="9">
        <v>15.818</v>
      </c>
      <c r="GN15" s="9">
        <v>55.655999999999999</v>
      </c>
      <c r="GO15" s="9">
        <v>20.777000000000001</v>
      </c>
      <c r="GP15" s="9">
        <v>34.878999999999998</v>
      </c>
      <c r="GQ15" s="9">
        <v>206.245</v>
      </c>
      <c r="GR15" s="9">
        <v>90.064999999999998</v>
      </c>
      <c r="GS15" s="9">
        <v>116.18</v>
      </c>
      <c r="GT15" s="9">
        <v>93.840999999999994</v>
      </c>
      <c r="GU15" s="9">
        <v>46.213999999999999</v>
      </c>
      <c r="GV15" s="9">
        <v>47.627000000000002</v>
      </c>
      <c r="GW15" s="9">
        <v>45.466000000000001</v>
      </c>
      <c r="GX15" s="9">
        <v>13.776999999999999</v>
      </c>
      <c r="GY15" s="9">
        <v>31.69</v>
      </c>
      <c r="GZ15" s="9">
        <v>30.382999999999999</v>
      </c>
      <c r="HA15" s="9">
        <v>13.978999999999999</v>
      </c>
      <c r="HB15" s="9">
        <v>16.404</v>
      </c>
      <c r="HC15" s="9">
        <v>26.253</v>
      </c>
      <c r="HD15" s="9">
        <v>11.053000000000001</v>
      </c>
      <c r="HE15" s="9">
        <v>15.201000000000001</v>
      </c>
      <c r="HF15" s="9">
        <v>10.301</v>
      </c>
      <c r="HG15" s="9">
        <v>5.0419999999999998</v>
      </c>
      <c r="HH15" s="9">
        <v>5.258</v>
      </c>
      <c r="HI15" s="9">
        <v>72.603999999999999</v>
      </c>
      <c r="HJ15" s="9">
        <v>39.28</v>
      </c>
      <c r="HK15" s="9">
        <v>33.323999999999998</v>
      </c>
      <c r="HL15" s="9">
        <v>39.645000000000003</v>
      </c>
      <c r="HM15" s="9">
        <v>18.626000000000001</v>
      </c>
      <c r="HN15" s="9">
        <v>21.018999999999998</v>
      </c>
      <c r="HO15" s="9">
        <v>10.78</v>
      </c>
      <c r="HP15" s="9">
        <v>5.4080000000000004</v>
      </c>
      <c r="HQ15" s="9">
        <v>5.3719999999999999</v>
      </c>
      <c r="HR15" s="9">
        <v>10.11</v>
      </c>
      <c r="HS15" s="9">
        <v>6.1349999999999998</v>
      </c>
      <c r="HT15" s="9">
        <v>3.9750000000000001</v>
      </c>
      <c r="HU15" s="9">
        <v>18.754999999999999</v>
      </c>
      <c r="HV15" s="9">
        <v>7.0830000000000002</v>
      </c>
      <c r="HW15" s="9">
        <v>11.672000000000001</v>
      </c>
      <c r="HX15" s="9">
        <v>32.959000000000003</v>
      </c>
      <c r="HY15" s="9">
        <v>20.655000000000001</v>
      </c>
      <c r="HZ15" s="9">
        <v>12.305</v>
      </c>
      <c r="IA15" s="9">
        <v>17.152000000000001</v>
      </c>
      <c r="IB15" s="9">
        <v>13.403</v>
      </c>
      <c r="IC15" s="9">
        <v>3.7490000000000001</v>
      </c>
      <c r="ID15" s="9">
        <v>7.9880000000000004</v>
      </c>
      <c r="IE15" s="9">
        <v>3.4039999999999999</v>
      </c>
      <c r="IF15" s="9">
        <v>4.5839999999999996</v>
      </c>
      <c r="IG15" s="9">
        <v>3.3239999999999998</v>
      </c>
      <c r="IH15" s="9">
        <v>1.8220000000000001</v>
      </c>
      <c r="II15" s="9">
        <v>1.502</v>
      </c>
      <c r="IJ15" s="9">
        <v>3.319</v>
      </c>
      <c r="IK15" s="9">
        <v>1.363</v>
      </c>
      <c r="IL15" s="9">
        <v>1.956</v>
      </c>
      <c r="IM15" s="9">
        <v>1.1759999999999999</v>
      </c>
      <c r="IN15" s="9">
        <v>0.66300000000000003</v>
      </c>
      <c r="IO15" s="9">
        <v>0.51300000000000001</v>
      </c>
      <c r="IP15" s="9">
        <v>20.254999999999999</v>
      </c>
      <c r="IQ15" s="9">
        <v>8.5429999999999993</v>
      </c>
    </row>
    <row r="16" spans="1:251">
      <c r="A16" s="10">
        <v>43862</v>
      </c>
      <c r="B16" s="9">
        <v>175.90799999999999</v>
      </c>
      <c r="C16" s="9">
        <v>174.238</v>
      </c>
      <c r="D16" s="9">
        <v>145.63800000000001</v>
      </c>
      <c r="E16" s="9">
        <v>76.153999999999996</v>
      </c>
      <c r="F16" s="9">
        <v>69.483999999999995</v>
      </c>
      <c r="G16" s="9">
        <v>82.793999999999997</v>
      </c>
      <c r="H16" s="9">
        <v>37.712000000000003</v>
      </c>
      <c r="I16" s="9">
        <v>45.082000000000001</v>
      </c>
      <c r="J16" s="9">
        <v>60.576000000000001</v>
      </c>
      <c r="K16" s="9">
        <v>29.206</v>
      </c>
      <c r="L16" s="9">
        <v>31.37</v>
      </c>
      <c r="M16" s="9">
        <v>39.316000000000003</v>
      </c>
      <c r="N16" s="9">
        <v>22.122</v>
      </c>
      <c r="O16" s="9">
        <v>17.195</v>
      </c>
      <c r="P16" s="9">
        <v>21.821000000000002</v>
      </c>
      <c r="Q16" s="9">
        <v>10.714</v>
      </c>
      <c r="R16" s="9">
        <v>11.106999999999999</v>
      </c>
      <c r="S16" s="9">
        <v>181.809</v>
      </c>
      <c r="T16" s="9">
        <v>108.505</v>
      </c>
      <c r="U16" s="9">
        <v>73.304000000000002</v>
      </c>
      <c r="V16" s="9">
        <v>83.117000000000004</v>
      </c>
      <c r="W16" s="9">
        <v>50.811999999999998</v>
      </c>
      <c r="X16" s="9">
        <v>32.305</v>
      </c>
      <c r="Y16" s="9">
        <v>28.387</v>
      </c>
      <c r="Z16" s="9">
        <v>19.466000000000001</v>
      </c>
      <c r="AA16" s="9">
        <v>8.9220000000000006</v>
      </c>
      <c r="AB16" s="9">
        <v>24.201000000000001</v>
      </c>
      <c r="AC16" s="9">
        <v>12.975</v>
      </c>
      <c r="AD16" s="9">
        <v>11.226000000000001</v>
      </c>
      <c r="AE16" s="9">
        <v>30.527999999999999</v>
      </c>
      <c r="AF16" s="9">
        <v>18.372</v>
      </c>
      <c r="AG16" s="9">
        <v>12.156000000000001</v>
      </c>
      <c r="AH16" s="9">
        <v>98.691999999999993</v>
      </c>
      <c r="AI16" s="9">
        <v>57.692999999999998</v>
      </c>
      <c r="AJ16" s="9">
        <v>41</v>
      </c>
      <c r="AK16" s="9">
        <v>43.795999999999999</v>
      </c>
      <c r="AL16" s="9">
        <v>24.274999999999999</v>
      </c>
      <c r="AM16" s="9">
        <v>19.521000000000001</v>
      </c>
      <c r="AN16" s="9">
        <v>19.776</v>
      </c>
      <c r="AO16" s="9">
        <v>10.962999999999999</v>
      </c>
      <c r="AP16" s="9">
        <v>8.8130000000000006</v>
      </c>
      <c r="AQ16" s="9">
        <v>16.998999999999999</v>
      </c>
      <c r="AR16" s="9">
        <v>10.14</v>
      </c>
      <c r="AS16" s="9">
        <v>6.859</v>
      </c>
      <c r="AT16" s="9">
        <v>11.954000000000001</v>
      </c>
      <c r="AU16" s="9">
        <v>8.3390000000000004</v>
      </c>
      <c r="AV16" s="9">
        <v>3.6160000000000001</v>
      </c>
      <c r="AW16" s="9">
        <v>6.1660000000000004</v>
      </c>
      <c r="AX16" s="9">
        <v>3.9750000000000001</v>
      </c>
      <c r="AY16" s="9">
        <v>2.1909999999999998</v>
      </c>
      <c r="AZ16" s="9">
        <v>75.317999999999998</v>
      </c>
      <c r="BA16" s="9">
        <v>47.503999999999998</v>
      </c>
      <c r="BB16" s="9">
        <v>27.814</v>
      </c>
      <c r="BC16" s="9">
        <v>29.893000000000001</v>
      </c>
      <c r="BD16" s="9">
        <v>20.76</v>
      </c>
      <c r="BE16" s="9">
        <v>9.1329999999999991</v>
      </c>
      <c r="BF16" s="9">
        <v>5.7809999999999997</v>
      </c>
      <c r="BG16" s="9">
        <v>4.798</v>
      </c>
      <c r="BH16" s="9">
        <v>0.98299999999999998</v>
      </c>
      <c r="BI16" s="9">
        <v>7.7279999999999998</v>
      </c>
      <c r="BJ16" s="9">
        <v>5.4770000000000003</v>
      </c>
      <c r="BK16" s="9">
        <v>2.2509999999999999</v>
      </c>
      <c r="BL16" s="9">
        <v>16.384</v>
      </c>
      <c r="BM16" s="9">
        <v>10.484999999999999</v>
      </c>
      <c r="BN16" s="9">
        <v>5.899</v>
      </c>
      <c r="BO16" s="9">
        <v>45.424999999999997</v>
      </c>
      <c r="BP16" s="9">
        <v>26.744</v>
      </c>
      <c r="BQ16" s="9">
        <v>18.681000000000001</v>
      </c>
      <c r="BR16" s="9">
        <v>18.03</v>
      </c>
      <c r="BS16" s="9">
        <v>9.9160000000000004</v>
      </c>
      <c r="BT16" s="9">
        <v>8.1140000000000008</v>
      </c>
      <c r="BU16" s="9">
        <v>10.973000000000001</v>
      </c>
      <c r="BV16" s="9">
        <v>6.3440000000000003</v>
      </c>
      <c r="BW16" s="9">
        <v>4.6289999999999996</v>
      </c>
      <c r="BX16" s="9">
        <v>9.016</v>
      </c>
      <c r="BY16" s="9">
        <v>5.4530000000000003</v>
      </c>
      <c r="BZ16" s="9">
        <v>3.5640000000000001</v>
      </c>
      <c r="CA16" s="9">
        <v>5.7930000000000001</v>
      </c>
      <c r="CB16" s="9">
        <v>3.9409999999999998</v>
      </c>
      <c r="CC16" s="9">
        <v>1.8520000000000001</v>
      </c>
      <c r="CD16" s="9">
        <v>1.613</v>
      </c>
      <c r="CE16" s="9">
        <v>1.0900000000000001</v>
      </c>
      <c r="CF16" s="9">
        <v>0.52300000000000002</v>
      </c>
      <c r="CG16" s="9">
        <v>4.516</v>
      </c>
      <c r="CH16" s="9">
        <v>3.8420000000000001</v>
      </c>
      <c r="CI16" s="9">
        <v>0.67400000000000004</v>
      </c>
      <c r="CJ16" s="9">
        <v>2.3679999999999999</v>
      </c>
      <c r="CK16" s="9">
        <v>1.694</v>
      </c>
      <c r="CL16" s="9">
        <v>0.67400000000000004</v>
      </c>
      <c r="CM16" s="9">
        <v>0.67400000000000004</v>
      </c>
      <c r="CN16" s="9">
        <v>0</v>
      </c>
      <c r="CO16" s="9">
        <v>0.67400000000000004</v>
      </c>
      <c r="CP16" s="9">
        <v>0</v>
      </c>
      <c r="CQ16" s="9">
        <v>0</v>
      </c>
      <c r="CR16" s="9">
        <v>0</v>
      </c>
      <c r="CS16" s="9">
        <v>1.694</v>
      </c>
      <c r="CT16" s="9">
        <v>1.694</v>
      </c>
      <c r="CU16" s="9">
        <v>0</v>
      </c>
      <c r="CV16" s="9">
        <v>2.1480000000000001</v>
      </c>
      <c r="CW16" s="9">
        <v>2.1480000000000001</v>
      </c>
      <c r="CX16" s="9">
        <v>0</v>
      </c>
      <c r="CY16" s="9">
        <v>0.59299999999999997</v>
      </c>
      <c r="CZ16" s="9">
        <v>0.59299999999999997</v>
      </c>
      <c r="DA16" s="9">
        <v>0</v>
      </c>
      <c r="DB16" s="9">
        <v>0.434</v>
      </c>
      <c r="DC16" s="9">
        <v>0.434</v>
      </c>
      <c r="DD16" s="9">
        <v>0</v>
      </c>
      <c r="DE16" s="9">
        <v>0.61299999999999999</v>
      </c>
      <c r="DF16" s="9">
        <v>0.61299999999999999</v>
      </c>
      <c r="DG16" s="9">
        <v>0</v>
      </c>
      <c r="DH16" s="9">
        <v>0.50800000000000001</v>
      </c>
      <c r="DI16" s="9">
        <v>0.50800000000000001</v>
      </c>
      <c r="DJ16" s="9">
        <v>0</v>
      </c>
      <c r="DK16" s="9">
        <v>0</v>
      </c>
      <c r="DL16" s="9">
        <v>0</v>
      </c>
      <c r="DM16" s="9">
        <v>0</v>
      </c>
      <c r="DN16" s="9">
        <v>75.203000000000003</v>
      </c>
      <c r="DO16" s="9">
        <v>41.847000000000001</v>
      </c>
      <c r="DP16" s="9">
        <v>33.356000000000002</v>
      </c>
      <c r="DQ16" s="9">
        <v>43.509</v>
      </c>
      <c r="DR16" s="9">
        <v>24.302</v>
      </c>
      <c r="DS16" s="9">
        <v>19.207000000000001</v>
      </c>
      <c r="DT16" s="9">
        <v>19.756</v>
      </c>
      <c r="DU16" s="9">
        <v>12.492000000000001</v>
      </c>
      <c r="DV16" s="9">
        <v>7.2649999999999997</v>
      </c>
      <c r="DW16" s="9">
        <v>15.084</v>
      </c>
      <c r="DX16" s="9">
        <v>7.4980000000000002</v>
      </c>
      <c r="DY16" s="9">
        <v>7.5860000000000003</v>
      </c>
      <c r="DZ16" s="9">
        <v>8.6690000000000005</v>
      </c>
      <c r="EA16" s="9">
        <v>4.3129999999999997</v>
      </c>
      <c r="EB16" s="9">
        <v>4.3570000000000002</v>
      </c>
      <c r="EC16" s="9">
        <v>31.693999999999999</v>
      </c>
      <c r="ED16" s="9">
        <v>17.545000000000002</v>
      </c>
      <c r="EE16" s="9">
        <v>14.15</v>
      </c>
      <c r="EF16" s="9">
        <v>17.852</v>
      </c>
      <c r="EG16" s="9">
        <v>8.7639999999999993</v>
      </c>
      <c r="EH16" s="9">
        <v>9.0879999999999992</v>
      </c>
      <c r="EI16" s="9">
        <v>5.6619999999999999</v>
      </c>
      <c r="EJ16" s="9">
        <v>2.8610000000000002</v>
      </c>
      <c r="EK16" s="9">
        <v>2.8</v>
      </c>
      <c r="EL16" s="9">
        <v>4.548</v>
      </c>
      <c r="EM16" s="9">
        <v>2.839</v>
      </c>
      <c r="EN16" s="9">
        <v>1.7090000000000001</v>
      </c>
      <c r="EO16" s="9">
        <v>2.375</v>
      </c>
      <c r="EP16" s="9">
        <v>1.8220000000000001</v>
      </c>
      <c r="EQ16" s="9">
        <v>0.55300000000000005</v>
      </c>
      <c r="ER16" s="9">
        <v>1.258</v>
      </c>
      <c r="ES16" s="9">
        <v>1.258</v>
      </c>
      <c r="ET16" s="9">
        <v>0</v>
      </c>
      <c r="EU16" s="9">
        <v>26.771000000000001</v>
      </c>
      <c r="EV16" s="9">
        <v>15.311999999999999</v>
      </c>
      <c r="EW16" s="9">
        <v>11.459</v>
      </c>
      <c r="EX16" s="9">
        <v>7.3470000000000004</v>
      </c>
      <c r="EY16" s="9">
        <v>4.056</v>
      </c>
      <c r="EZ16" s="9">
        <v>3.29</v>
      </c>
      <c r="FA16" s="9">
        <v>2.1760000000000002</v>
      </c>
      <c r="FB16" s="9">
        <v>2.1760000000000002</v>
      </c>
      <c r="FC16" s="9">
        <v>0</v>
      </c>
      <c r="FD16" s="9">
        <v>1.389</v>
      </c>
      <c r="FE16" s="9">
        <v>0</v>
      </c>
      <c r="FF16" s="9">
        <v>1.389</v>
      </c>
      <c r="FG16" s="9">
        <v>3.7810000000000001</v>
      </c>
      <c r="FH16" s="9">
        <v>1.88</v>
      </c>
      <c r="FI16" s="9">
        <v>1.901</v>
      </c>
      <c r="FJ16" s="9">
        <v>19.425000000000001</v>
      </c>
      <c r="FK16" s="9">
        <v>11.256</v>
      </c>
      <c r="FL16" s="9">
        <v>8.1690000000000005</v>
      </c>
      <c r="FM16" s="9">
        <v>7.3209999999999997</v>
      </c>
      <c r="FN16" s="9">
        <v>5.0019999999999998</v>
      </c>
      <c r="FO16" s="9">
        <v>2.319</v>
      </c>
      <c r="FP16" s="9">
        <v>2.7069999999999999</v>
      </c>
      <c r="FQ16" s="9">
        <v>1.323</v>
      </c>
      <c r="FR16" s="9">
        <v>1.3839999999999999</v>
      </c>
      <c r="FS16" s="9">
        <v>2.8220000000000001</v>
      </c>
      <c r="FT16" s="9">
        <v>1.2350000000000001</v>
      </c>
      <c r="FU16" s="9">
        <v>1.587</v>
      </c>
      <c r="FV16" s="9">
        <v>3.2789999999999999</v>
      </c>
      <c r="FW16" s="9">
        <v>2.0670000000000002</v>
      </c>
      <c r="FX16" s="9">
        <v>1.212</v>
      </c>
      <c r="FY16" s="9">
        <v>3.2959999999999998</v>
      </c>
      <c r="FZ16" s="9">
        <v>1.6279999999999999</v>
      </c>
      <c r="GA16" s="9">
        <v>1.6679999999999999</v>
      </c>
      <c r="GB16" s="9">
        <v>310.19</v>
      </c>
      <c r="GC16" s="9">
        <v>152.66800000000001</v>
      </c>
      <c r="GD16" s="9">
        <v>157.523</v>
      </c>
      <c r="GE16" s="9">
        <v>96.936999999999998</v>
      </c>
      <c r="GF16" s="9">
        <v>50.128</v>
      </c>
      <c r="GG16" s="9">
        <v>46.808999999999997</v>
      </c>
      <c r="GH16" s="9">
        <v>25.227</v>
      </c>
      <c r="GI16" s="9">
        <v>14.010999999999999</v>
      </c>
      <c r="GJ16" s="9">
        <v>11.215999999999999</v>
      </c>
      <c r="GK16" s="9">
        <v>25.512</v>
      </c>
      <c r="GL16" s="9">
        <v>12.375999999999999</v>
      </c>
      <c r="GM16" s="9">
        <v>13.135</v>
      </c>
      <c r="GN16" s="9">
        <v>46.198999999999998</v>
      </c>
      <c r="GO16" s="9">
        <v>23.741</v>
      </c>
      <c r="GP16" s="9">
        <v>22.457000000000001</v>
      </c>
      <c r="GQ16" s="9">
        <v>213.25299999999999</v>
      </c>
      <c r="GR16" s="9">
        <v>102.539</v>
      </c>
      <c r="GS16" s="9">
        <v>110.714</v>
      </c>
      <c r="GT16" s="9">
        <v>86.337000000000003</v>
      </c>
      <c r="GU16" s="9">
        <v>44.981999999999999</v>
      </c>
      <c r="GV16" s="9">
        <v>41.354999999999997</v>
      </c>
      <c r="GW16" s="9">
        <v>51.610999999999997</v>
      </c>
      <c r="GX16" s="9">
        <v>22.135000000000002</v>
      </c>
      <c r="GY16" s="9">
        <v>29.475999999999999</v>
      </c>
      <c r="GZ16" s="9">
        <v>38.582000000000001</v>
      </c>
      <c r="HA16" s="9">
        <v>17.670999999999999</v>
      </c>
      <c r="HB16" s="9">
        <v>20.911000000000001</v>
      </c>
      <c r="HC16" s="9">
        <v>23.571999999999999</v>
      </c>
      <c r="HD16" s="9">
        <v>11.512</v>
      </c>
      <c r="HE16" s="9">
        <v>12.06</v>
      </c>
      <c r="HF16" s="9">
        <v>13.151</v>
      </c>
      <c r="HG16" s="9">
        <v>6.2389999999999999</v>
      </c>
      <c r="HH16" s="9">
        <v>6.9119999999999999</v>
      </c>
      <c r="HI16" s="9">
        <v>58.624000000000002</v>
      </c>
      <c r="HJ16" s="9">
        <v>31.398</v>
      </c>
      <c r="HK16" s="9">
        <v>27.227</v>
      </c>
      <c r="HL16" s="9">
        <v>29.193999999999999</v>
      </c>
      <c r="HM16" s="9">
        <v>15.757</v>
      </c>
      <c r="HN16" s="9">
        <v>13.436</v>
      </c>
      <c r="HO16" s="9">
        <v>8.5419999999999998</v>
      </c>
      <c r="HP16" s="9">
        <v>4.5019999999999998</v>
      </c>
      <c r="HQ16" s="9">
        <v>4.04</v>
      </c>
      <c r="HR16" s="9">
        <v>8.5229999999999997</v>
      </c>
      <c r="HS16" s="9">
        <v>4.7190000000000003</v>
      </c>
      <c r="HT16" s="9">
        <v>3.8050000000000002</v>
      </c>
      <c r="HU16" s="9">
        <v>12.128</v>
      </c>
      <c r="HV16" s="9">
        <v>6.5369999999999999</v>
      </c>
      <c r="HW16" s="9">
        <v>5.5910000000000002</v>
      </c>
      <c r="HX16" s="9">
        <v>29.431000000000001</v>
      </c>
      <c r="HY16" s="9">
        <v>15.641</v>
      </c>
      <c r="HZ16" s="9">
        <v>13.79</v>
      </c>
      <c r="IA16" s="9">
        <v>19.059999999999999</v>
      </c>
      <c r="IB16" s="9">
        <v>10.988</v>
      </c>
      <c r="IC16" s="9">
        <v>8.0730000000000004</v>
      </c>
      <c r="ID16" s="9">
        <v>5.3259999999999996</v>
      </c>
      <c r="IE16" s="9">
        <v>1.6659999999999999</v>
      </c>
      <c r="IF16" s="9">
        <v>3.6589999999999998</v>
      </c>
      <c r="IG16" s="9">
        <v>3.5230000000000001</v>
      </c>
      <c r="IH16" s="9">
        <v>1.92</v>
      </c>
      <c r="II16" s="9">
        <v>1.603</v>
      </c>
      <c r="IJ16" s="9">
        <v>1.522</v>
      </c>
      <c r="IK16" s="9">
        <v>1.0669999999999999</v>
      </c>
      <c r="IL16" s="9">
        <v>0.45500000000000002</v>
      </c>
      <c r="IM16" s="9">
        <v>0</v>
      </c>
      <c r="IN16" s="9">
        <v>0</v>
      </c>
      <c r="IO16" s="9">
        <v>0</v>
      </c>
      <c r="IP16" s="9">
        <v>20.175999999999998</v>
      </c>
      <c r="IQ16" s="9">
        <v>7.3760000000000003</v>
      </c>
    </row>
    <row r="17" spans="1:251">
      <c r="A17" s="10">
        <v>44228</v>
      </c>
      <c r="B17" s="9">
        <v>150.00800000000001</v>
      </c>
      <c r="C17" s="9">
        <v>146.04400000000001</v>
      </c>
      <c r="D17" s="9">
        <v>126.83499999999999</v>
      </c>
      <c r="E17" s="9">
        <v>65.213999999999999</v>
      </c>
      <c r="F17" s="9">
        <v>61.62</v>
      </c>
      <c r="G17" s="9">
        <v>58.232999999999997</v>
      </c>
      <c r="H17" s="9">
        <v>27.827999999999999</v>
      </c>
      <c r="I17" s="9">
        <v>30.405000000000001</v>
      </c>
      <c r="J17" s="9">
        <v>56.173000000000002</v>
      </c>
      <c r="K17" s="9">
        <v>30.62</v>
      </c>
      <c r="L17" s="9">
        <v>25.553999999999998</v>
      </c>
      <c r="M17" s="9">
        <v>37.311999999999998</v>
      </c>
      <c r="N17" s="9">
        <v>17.89</v>
      </c>
      <c r="O17" s="9">
        <v>19.422000000000001</v>
      </c>
      <c r="P17" s="9">
        <v>17.498000000000001</v>
      </c>
      <c r="Q17" s="9">
        <v>8.4550000000000001</v>
      </c>
      <c r="R17" s="9">
        <v>9.0429999999999993</v>
      </c>
      <c r="S17" s="9">
        <v>200.529</v>
      </c>
      <c r="T17" s="9">
        <v>108.248</v>
      </c>
      <c r="U17" s="9">
        <v>92.281000000000006</v>
      </c>
      <c r="V17" s="9">
        <v>83.864000000000004</v>
      </c>
      <c r="W17" s="9">
        <v>40.581000000000003</v>
      </c>
      <c r="X17" s="9">
        <v>43.283999999999999</v>
      </c>
      <c r="Y17" s="9">
        <v>30.298999999999999</v>
      </c>
      <c r="Z17" s="9">
        <v>17.446000000000002</v>
      </c>
      <c r="AA17" s="9">
        <v>12.853</v>
      </c>
      <c r="AB17" s="9">
        <v>21.475999999999999</v>
      </c>
      <c r="AC17" s="9">
        <v>11.214</v>
      </c>
      <c r="AD17" s="9">
        <v>10.262</v>
      </c>
      <c r="AE17" s="9">
        <v>32.090000000000003</v>
      </c>
      <c r="AF17" s="9">
        <v>11.920999999999999</v>
      </c>
      <c r="AG17" s="9">
        <v>20.169</v>
      </c>
      <c r="AH17" s="9">
        <v>116.664</v>
      </c>
      <c r="AI17" s="9">
        <v>67.667000000000002</v>
      </c>
      <c r="AJ17" s="9">
        <v>48.997</v>
      </c>
      <c r="AK17" s="9">
        <v>54.686</v>
      </c>
      <c r="AL17" s="9">
        <v>34.558999999999997</v>
      </c>
      <c r="AM17" s="9">
        <v>20.128</v>
      </c>
      <c r="AN17" s="9">
        <v>22.081</v>
      </c>
      <c r="AO17" s="9">
        <v>9.83</v>
      </c>
      <c r="AP17" s="9">
        <v>12.252000000000001</v>
      </c>
      <c r="AQ17" s="9">
        <v>17.626999999999999</v>
      </c>
      <c r="AR17" s="9">
        <v>11.164999999999999</v>
      </c>
      <c r="AS17" s="9">
        <v>6.4619999999999997</v>
      </c>
      <c r="AT17" s="9">
        <v>16.960999999999999</v>
      </c>
      <c r="AU17" s="9">
        <v>9.3800000000000008</v>
      </c>
      <c r="AV17" s="9">
        <v>7.5810000000000004</v>
      </c>
      <c r="AW17" s="9">
        <v>5.3090000000000002</v>
      </c>
      <c r="AX17" s="9">
        <v>2.734</v>
      </c>
      <c r="AY17" s="9">
        <v>2.5739999999999998</v>
      </c>
      <c r="AZ17" s="9">
        <v>128.501</v>
      </c>
      <c r="BA17" s="9">
        <v>71.974000000000004</v>
      </c>
      <c r="BB17" s="9">
        <v>56.527000000000001</v>
      </c>
      <c r="BC17" s="9">
        <v>42.51</v>
      </c>
      <c r="BD17" s="9">
        <v>21.545000000000002</v>
      </c>
      <c r="BE17" s="9">
        <v>20.965</v>
      </c>
      <c r="BF17" s="9">
        <v>10.993</v>
      </c>
      <c r="BG17" s="9">
        <v>6.476</v>
      </c>
      <c r="BH17" s="9">
        <v>4.5170000000000003</v>
      </c>
      <c r="BI17" s="9">
        <v>11.846</v>
      </c>
      <c r="BJ17" s="9">
        <v>5.9749999999999996</v>
      </c>
      <c r="BK17" s="9">
        <v>5.87</v>
      </c>
      <c r="BL17" s="9">
        <v>19.670999999999999</v>
      </c>
      <c r="BM17" s="9">
        <v>9.093</v>
      </c>
      <c r="BN17" s="9">
        <v>10.577999999999999</v>
      </c>
      <c r="BO17" s="9">
        <v>85.991</v>
      </c>
      <c r="BP17" s="9">
        <v>50.429000000000002</v>
      </c>
      <c r="BQ17" s="9">
        <v>35.561999999999998</v>
      </c>
      <c r="BR17" s="9">
        <v>39.158999999999999</v>
      </c>
      <c r="BS17" s="9">
        <v>26.478999999999999</v>
      </c>
      <c r="BT17" s="9">
        <v>12.68</v>
      </c>
      <c r="BU17" s="9">
        <v>15.321999999999999</v>
      </c>
      <c r="BV17" s="9">
        <v>5.76</v>
      </c>
      <c r="BW17" s="9">
        <v>9.5609999999999999</v>
      </c>
      <c r="BX17" s="9">
        <v>12.616</v>
      </c>
      <c r="BY17" s="9">
        <v>7.7370000000000001</v>
      </c>
      <c r="BZ17" s="9">
        <v>4.8780000000000001</v>
      </c>
      <c r="CA17" s="9">
        <v>14.368</v>
      </c>
      <c r="CB17" s="9">
        <v>7.7190000000000003</v>
      </c>
      <c r="CC17" s="9">
        <v>6.649</v>
      </c>
      <c r="CD17" s="9">
        <v>4.5270000000000001</v>
      </c>
      <c r="CE17" s="9">
        <v>2.734</v>
      </c>
      <c r="CF17" s="9">
        <v>1.7929999999999999</v>
      </c>
      <c r="CG17" s="9">
        <v>4.5919999999999996</v>
      </c>
      <c r="CH17" s="9">
        <v>3.5680000000000001</v>
      </c>
      <c r="CI17" s="9">
        <v>1.0229999999999999</v>
      </c>
      <c r="CJ17" s="9">
        <v>2.4060000000000001</v>
      </c>
      <c r="CK17" s="9">
        <v>1.7470000000000001</v>
      </c>
      <c r="CL17" s="9">
        <v>0.65900000000000003</v>
      </c>
      <c r="CM17" s="9">
        <v>0.56000000000000005</v>
      </c>
      <c r="CN17" s="9">
        <v>0.56000000000000005</v>
      </c>
      <c r="CO17" s="9">
        <v>0</v>
      </c>
      <c r="CP17" s="9">
        <v>0.67900000000000005</v>
      </c>
      <c r="CQ17" s="9">
        <v>0.67900000000000005</v>
      </c>
      <c r="CR17" s="9">
        <v>0</v>
      </c>
      <c r="CS17" s="9">
        <v>1.1659999999999999</v>
      </c>
      <c r="CT17" s="9">
        <v>0.50700000000000001</v>
      </c>
      <c r="CU17" s="9">
        <v>0.65900000000000003</v>
      </c>
      <c r="CV17" s="9">
        <v>2.1859999999999999</v>
      </c>
      <c r="CW17" s="9">
        <v>1.8220000000000001</v>
      </c>
      <c r="CX17" s="9">
        <v>0.36399999999999999</v>
      </c>
      <c r="CY17" s="9">
        <v>0.88400000000000001</v>
      </c>
      <c r="CZ17" s="9">
        <v>0.52</v>
      </c>
      <c r="DA17" s="9">
        <v>0.36399999999999999</v>
      </c>
      <c r="DB17" s="9">
        <v>0.83199999999999996</v>
      </c>
      <c r="DC17" s="9">
        <v>0.83199999999999996</v>
      </c>
      <c r="DD17" s="9">
        <v>0</v>
      </c>
      <c r="DE17" s="9">
        <v>0</v>
      </c>
      <c r="DF17" s="9">
        <v>0</v>
      </c>
      <c r="DG17" s="9">
        <v>0</v>
      </c>
      <c r="DH17" s="9">
        <v>0.47</v>
      </c>
      <c r="DI17" s="9">
        <v>0.47</v>
      </c>
      <c r="DJ17" s="9">
        <v>0</v>
      </c>
      <c r="DK17" s="9">
        <v>0</v>
      </c>
      <c r="DL17" s="9">
        <v>0</v>
      </c>
      <c r="DM17" s="9">
        <v>0</v>
      </c>
      <c r="DN17" s="9">
        <v>48.226999999999997</v>
      </c>
      <c r="DO17" s="9">
        <v>23.763999999999999</v>
      </c>
      <c r="DP17" s="9">
        <v>24.463000000000001</v>
      </c>
      <c r="DQ17" s="9">
        <v>32.466999999999999</v>
      </c>
      <c r="DR17" s="9">
        <v>16.065000000000001</v>
      </c>
      <c r="DS17" s="9">
        <v>16.402999999999999</v>
      </c>
      <c r="DT17" s="9">
        <v>17.082000000000001</v>
      </c>
      <c r="DU17" s="9">
        <v>9.1850000000000005</v>
      </c>
      <c r="DV17" s="9">
        <v>7.8970000000000002</v>
      </c>
      <c r="DW17" s="9">
        <v>7.42</v>
      </c>
      <c r="DX17" s="9">
        <v>4.5590000000000002</v>
      </c>
      <c r="DY17" s="9">
        <v>2.86</v>
      </c>
      <c r="DZ17" s="9">
        <v>7.9660000000000002</v>
      </c>
      <c r="EA17" s="9">
        <v>2.3210000000000002</v>
      </c>
      <c r="EB17" s="9">
        <v>5.6449999999999996</v>
      </c>
      <c r="EC17" s="9">
        <v>15.76</v>
      </c>
      <c r="ED17" s="9">
        <v>7.6989999999999998</v>
      </c>
      <c r="EE17" s="9">
        <v>8.06</v>
      </c>
      <c r="EF17" s="9">
        <v>8.4280000000000008</v>
      </c>
      <c r="EG17" s="9">
        <v>2.6259999999999999</v>
      </c>
      <c r="EH17" s="9">
        <v>5.8019999999999996</v>
      </c>
      <c r="EI17" s="9">
        <v>3.9969999999999999</v>
      </c>
      <c r="EJ17" s="9">
        <v>2.8879999999999999</v>
      </c>
      <c r="EK17" s="9">
        <v>1.109</v>
      </c>
      <c r="EL17" s="9">
        <v>2.0139999999999998</v>
      </c>
      <c r="EM17" s="9">
        <v>1.6459999999999999</v>
      </c>
      <c r="EN17" s="9">
        <v>0.36699999999999999</v>
      </c>
      <c r="EO17" s="9">
        <v>0.54</v>
      </c>
      <c r="EP17" s="9">
        <v>0.54</v>
      </c>
      <c r="EQ17" s="9">
        <v>0</v>
      </c>
      <c r="ER17" s="9">
        <v>0.78200000000000003</v>
      </c>
      <c r="ES17" s="9">
        <v>0</v>
      </c>
      <c r="ET17" s="9">
        <v>0.78200000000000003</v>
      </c>
      <c r="EU17" s="9">
        <v>19.209</v>
      </c>
      <c r="EV17" s="9">
        <v>8.9410000000000007</v>
      </c>
      <c r="EW17" s="9">
        <v>10.268000000000001</v>
      </c>
      <c r="EX17" s="9">
        <v>6.4809999999999999</v>
      </c>
      <c r="EY17" s="9">
        <v>1.2250000000000001</v>
      </c>
      <c r="EZ17" s="9">
        <v>5.2569999999999997</v>
      </c>
      <c r="FA17" s="9">
        <v>1.6639999999999999</v>
      </c>
      <c r="FB17" s="9">
        <v>1.2250000000000001</v>
      </c>
      <c r="FC17" s="9">
        <v>0.439</v>
      </c>
      <c r="FD17" s="9">
        <v>1.5309999999999999</v>
      </c>
      <c r="FE17" s="9">
        <v>0</v>
      </c>
      <c r="FF17" s="9">
        <v>1.5309999999999999</v>
      </c>
      <c r="FG17" s="9">
        <v>3.2869999999999999</v>
      </c>
      <c r="FH17" s="9">
        <v>0</v>
      </c>
      <c r="FI17" s="9">
        <v>3.2869999999999999</v>
      </c>
      <c r="FJ17" s="9">
        <v>12.728</v>
      </c>
      <c r="FK17" s="9">
        <v>7.7169999999999996</v>
      </c>
      <c r="FL17" s="9">
        <v>5.0110000000000001</v>
      </c>
      <c r="FM17" s="9">
        <v>6.2160000000000002</v>
      </c>
      <c r="FN17" s="9">
        <v>4.9340000000000002</v>
      </c>
      <c r="FO17" s="9">
        <v>1.2809999999999999</v>
      </c>
      <c r="FP17" s="9">
        <v>1.931</v>
      </c>
      <c r="FQ17" s="9">
        <v>0.35</v>
      </c>
      <c r="FR17" s="9">
        <v>1.581</v>
      </c>
      <c r="FS17" s="9">
        <v>2.9980000000000002</v>
      </c>
      <c r="FT17" s="9">
        <v>1.7809999999999999</v>
      </c>
      <c r="FU17" s="9">
        <v>1.2170000000000001</v>
      </c>
      <c r="FV17" s="9">
        <v>1.583</v>
      </c>
      <c r="FW17" s="9">
        <v>0.65200000000000002</v>
      </c>
      <c r="FX17" s="9">
        <v>0.93100000000000005</v>
      </c>
      <c r="FY17" s="9">
        <v>0</v>
      </c>
      <c r="FZ17" s="9">
        <v>0</v>
      </c>
      <c r="GA17" s="9">
        <v>0</v>
      </c>
      <c r="GB17" s="9">
        <v>203.876</v>
      </c>
      <c r="GC17" s="9">
        <v>94.126000000000005</v>
      </c>
      <c r="GD17" s="9">
        <v>109.75</v>
      </c>
      <c r="GE17" s="9">
        <v>61.231000000000002</v>
      </c>
      <c r="GF17" s="9">
        <v>27.446000000000002</v>
      </c>
      <c r="GG17" s="9">
        <v>33.784999999999997</v>
      </c>
      <c r="GH17" s="9">
        <v>19.911000000000001</v>
      </c>
      <c r="GI17" s="9">
        <v>10.86</v>
      </c>
      <c r="GJ17" s="9">
        <v>9.0510000000000002</v>
      </c>
      <c r="GK17" s="9">
        <v>20.433</v>
      </c>
      <c r="GL17" s="9">
        <v>8.9890000000000008</v>
      </c>
      <c r="GM17" s="9">
        <v>11.444000000000001</v>
      </c>
      <c r="GN17" s="9">
        <v>20.887</v>
      </c>
      <c r="GO17" s="9">
        <v>7.5970000000000004</v>
      </c>
      <c r="GP17" s="9">
        <v>13.29</v>
      </c>
      <c r="GQ17" s="9">
        <v>142.64400000000001</v>
      </c>
      <c r="GR17" s="9">
        <v>66.680000000000007</v>
      </c>
      <c r="GS17" s="9">
        <v>75.963999999999999</v>
      </c>
      <c r="GT17" s="9">
        <v>60.292999999999999</v>
      </c>
      <c r="GU17" s="9">
        <v>26.193999999999999</v>
      </c>
      <c r="GV17" s="9">
        <v>34.098999999999997</v>
      </c>
      <c r="GW17" s="9">
        <v>30.713999999999999</v>
      </c>
      <c r="GX17" s="9">
        <v>16.172000000000001</v>
      </c>
      <c r="GY17" s="9">
        <v>14.542</v>
      </c>
      <c r="GZ17" s="9">
        <v>30.134</v>
      </c>
      <c r="HA17" s="9">
        <v>16.021999999999998</v>
      </c>
      <c r="HB17" s="9">
        <v>14.112</v>
      </c>
      <c r="HC17" s="9">
        <v>12.289</v>
      </c>
      <c r="HD17" s="9">
        <v>3.508</v>
      </c>
      <c r="HE17" s="9">
        <v>8.7810000000000006</v>
      </c>
      <c r="HF17" s="9">
        <v>9.2140000000000004</v>
      </c>
      <c r="HG17" s="9">
        <v>4.7830000000000004</v>
      </c>
      <c r="HH17" s="9">
        <v>4.43</v>
      </c>
      <c r="HI17" s="9">
        <v>47.393000000000001</v>
      </c>
      <c r="HJ17" s="9">
        <v>23.986999999999998</v>
      </c>
      <c r="HK17" s="9">
        <v>23.405999999999999</v>
      </c>
      <c r="HL17" s="9">
        <v>21.321999999999999</v>
      </c>
      <c r="HM17" s="9">
        <v>9.7560000000000002</v>
      </c>
      <c r="HN17" s="9">
        <v>11.565</v>
      </c>
      <c r="HO17" s="9">
        <v>9.4920000000000009</v>
      </c>
      <c r="HP17" s="9">
        <v>4.9930000000000003</v>
      </c>
      <c r="HQ17" s="9">
        <v>4.4980000000000002</v>
      </c>
      <c r="HR17" s="9">
        <v>6.3529999999999998</v>
      </c>
      <c r="HS17" s="9">
        <v>2.742</v>
      </c>
      <c r="HT17" s="9">
        <v>3.6110000000000002</v>
      </c>
      <c r="HU17" s="9">
        <v>5.4770000000000003</v>
      </c>
      <c r="HV17" s="9">
        <v>2.0209999999999999</v>
      </c>
      <c r="HW17" s="9">
        <v>3.456</v>
      </c>
      <c r="HX17" s="9">
        <v>26.071000000000002</v>
      </c>
      <c r="HY17" s="9">
        <v>14.231</v>
      </c>
      <c r="HZ17" s="9">
        <v>11.840999999999999</v>
      </c>
      <c r="IA17" s="9">
        <v>13.797000000000001</v>
      </c>
      <c r="IB17" s="9">
        <v>4.6219999999999999</v>
      </c>
      <c r="IC17" s="9">
        <v>9.1750000000000007</v>
      </c>
      <c r="ID17" s="9">
        <v>7.4729999999999999</v>
      </c>
      <c r="IE17" s="9">
        <v>6.6420000000000003</v>
      </c>
      <c r="IF17" s="9">
        <v>0.83</v>
      </c>
      <c r="IG17" s="9">
        <v>4.25</v>
      </c>
      <c r="IH17" s="9">
        <v>2.4140000000000001</v>
      </c>
      <c r="II17" s="9">
        <v>1.8360000000000001</v>
      </c>
      <c r="IJ17" s="9">
        <v>0.55100000000000005</v>
      </c>
      <c r="IK17" s="9">
        <v>0.55100000000000005</v>
      </c>
      <c r="IL17" s="9">
        <v>0</v>
      </c>
      <c r="IM17" s="9">
        <v>0</v>
      </c>
      <c r="IN17" s="9">
        <v>0</v>
      </c>
      <c r="IO17" s="9">
        <v>0</v>
      </c>
      <c r="IP17" s="9">
        <v>11.250999999999999</v>
      </c>
      <c r="IQ17" s="9">
        <v>5.0960000000000001</v>
      </c>
    </row>
    <row r="18" spans="1:251">
      <c r="A18" s="10">
        <v>44593</v>
      </c>
      <c r="B18" s="9">
        <v>173.15100000000001</v>
      </c>
      <c r="C18" s="9">
        <v>196.63900000000001</v>
      </c>
      <c r="D18" s="9">
        <v>164.108</v>
      </c>
      <c r="E18" s="9">
        <v>78.614000000000004</v>
      </c>
      <c r="F18" s="9">
        <v>85.494</v>
      </c>
      <c r="G18" s="9">
        <v>83.483999999999995</v>
      </c>
      <c r="H18" s="9">
        <v>38.771000000000001</v>
      </c>
      <c r="I18" s="9">
        <v>44.713000000000001</v>
      </c>
      <c r="J18" s="9">
        <v>60.74</v>
      </c>
      <c r="K18" s="9">
        <v>25.829000000000001</v>
      </c>
      <c r="L18" s="9">
        <v>34.911999999999999</v>
      </c>
      <c r="M18" s="9">
        <v>39.774999999999999</v>
      </c>
      <c r="N18" s="9">
        <v>19.751000000000001</v>
      </c>
      <c r="O18" s="9">
        <v>20.024999999999999</v>
      </c>
      <c r="P18" s="9">
        <v>21.683</v>
      </c>
      <c r="Q18" s="9">
        <v>10.186999999999999</v>
      </c>
      <c r="R18" s="9">
        <v>11.496</v>
      </c>
      <c r="S18" s="9">
        <v>120.491</v>
      </c>
      <c r="T18" s="9">
        <v>58.393999999999998</v>
      </c>
      <c r="U18" s="9">
        <v>62.097000000000001</v>
      </c>
      <c r="V18" s="9">
        <v>65.850999999999999</v>
      </c>
      <c r="W18" s="9">
        <v>32.92</v>
      </c>
      <c r="X18" s="9">
        <v>32.930999999999997</v>
      </c>
      <c r="Y18" s="9">
        <v>32.953000000000003</v>
      </c>
      <c r="Z18" s="9">
        <v>14.302</v>
      </c>
      <c r="AA18" s="9">
        <v>18.649999999999999</v>
      </c>
      <c r="AB18" s="9">
        <v>16.713000000000001</v>
      </c>
      <c r="AC18" s="9">
        <v>9.2170000000000005</v>
      </c>
      <c r="AD18" s="9">
        <v>7.4960000000000004</v>
      </c>
      <c r="AE18" s="9">
        <v>16.184999999999999</v>
      </c>
      <c r="AF18" s="9">
        <v>9.4009999999999998</v>
      </c>
      <c r="AG18" s="9">
        <v>6.7850000000000001</v>
      </c>
      <c r="AH18" s="9">
        <v>54.64</v>
      </c>
      <c r="AI18" s="9">
        <v>25.474</v>
      </c>
      <c r="AJ18" s="9">
        <v>29.166</v>
      </c>
      <c r="AK18" s="9">
        <v>22.518999999999998</v>
      </c>
      <c r="AL18" s="9">
        <v>11.699</v>
      </c>
      <c r="AM18" s="9">
        <v>10.82</v>
      </c>
      <c r="AN18" s="9">
        <v>10.269</v>
      </c>
      <c r="AO18" s="9">
        <v>3.1160000000000001</v>
      </c>
      <c r="AP18" s="9">
        <v>7.1529999999999996</v>
      </c>
      <c r="AQ18" s="9">
        <v>9.8079999999999998</v>
      </c>
      <c r="AR18" s="9">
        <v>5.4219999999999997</v>
      </c>
      <c r="AS18" s="9">
        <v>4.3860000000000001</v>
      </c>
      <c r="AT18" s="9">
        <v>6.5410000000000004</v>
      </c>
      <c r="AU18" s="9">
        <v>3.7360000000000002</v>
      </c>
      <c r="AV18" s="9">
        <v>2.8039999999999998</v>
      </c>
      <c r="AW18" s="9">
        <v>5.5039999999999996</v>
      </c>
      <c r="AX18" s="9">
        <v>1.5009999999999999</v>
      </c>
      <c r="AY18" s="9">
        <v>4.0030000000000001</v>
      </c>
      <c r="AZ18" s="9">
        <v>47.726999999999997</v>
      </c>
      <c r="BA18" s="9">
        <v>22.736999999999998</v>
      </c>
      <c r="BB18" s="9">
        <v>24.99</v>
      </c>
      <c r="BC18" s="9">
        <v>18.227</v>
      </c>
      <c r="BD18" s="9">
        <v>7.3129999999999997</v>
      </c>
      <c r="BE18" s="9">
        <v>10.914</v>
      </c>
      <c r="BF18" s="9">
        <v>8.4529999999999994</v>
      </c>
      <c r="BG18" s="9">
        <v>2.6110000000000002</v>
      </c>
      <c r="BH18" s="9">
        <v>5.8410000000000002</v>
      </c>
      <c r="BI18" s="9">
        <v>4.2869999999999999</v>
      </c>
      <c r="BJ18" s="9">
        <v>2.9209999999999998</v>
      </c>
      <c r="BK18" s="9">
        <v>1.3660000000000001</v>
      </c>
      <c r="BL18" s="9">
        <v>5.4880000000000004</v>
      </c>
      <c r="BM18" s="9">
        <v>1.7809999999999999</v>
      </c>
      <c r="BN18" s="9">
        <v>3.7069999999999999</v>
      </c>
      <c r="BO18" s="9">
        <v>29.5</v>
      </c>
      <c r="BP18" s="9">
        <v>15.423999999999999</v>
      </c>
      <c r="BQ18" s="9">
        <v>14.076000000000001</v>
      </c>
      <c r="BR18" s="9">
        <v>10.143000000000001</v>
      </c>
      <c r="BS18" s="9">
        <v>5.3529999999999998</v>
      </c>
      <c r="BT18" s="9">
        <v>4.79</v>
      </c>
      <c r="BU18" s="9">
        <v>5.4989999999999997</v>
      </c>
      <c r="BV18" s="9">
        <v>1.3</v>
      </c>
      <c r="BW18" s="9">
        <v>4.1989999999999998</v>
      </c>
      <c r="BX18" s="9">
        <v>7.8780000000000001</v>
      </c>
      <c r="BY18" s="9">
        <v>5.4219999999999997</v>
      </c>
      <c r="BZ18" s="9">
        <v>2.456</v>
      </c>
      <c r="CA18" s="9">
        <v>3.24</v>
      </c>
      <c r="CB18" s="9">
        <v>2.7160000000000002</v>
      </c>
      <c r="CC18" s="9">
        <v>0.52400000000000002</v>
      </c>
      <c r="CD18" s="9">
        <v>2.74</v>
      </c>
      <c r="CE18" s="9">
        <v>0.63300000000000001</v>
      </c>
      <c r="CF18" s="9">
        <v>2.1070000000000002</v>
      </c>
      <c r="CG18" s="9">
        <v>5.2380000000000004</v>
      </c>
      <c r="CH18" s="9">
        <v>1.6579999999999999</v>
      </c>
      <c r="CI18" s="9">
        <v>3.58</v>
      </c>
      <c r="CJ18" s="9">
        <v>3.3940000000000001</v>
      </c>
      <c r="CK18" s="9">
        <v>0.501</v>
      </c>
      <c r="CL18" s="9">
        <v>2.8940000000000001</v>
      </c>
      <c r="CM18" s="9">
        <v>2.74</v>
      </c>
      <c r="CN18" s="9">
        <v>0.501</v>
      </c>
      <c r="CO18" s="9">
        <v>2.2389999999999999</v>
      </c>
      <c r="CP18" s="9">
        <v>0</v>
      </c>
      <c r="CQ18" s="9">
        <v>0</v>
      </c>
      <c r="CR18" s="9">
        <v>0</v>
      </c>
      <c r="CS18" s="9">
        <v>0.65500000000000003</v>
      </c>
      <c r="CT18" s="9">
        <v>0</v>
      </c>
      <c r="CU18" s="9">
        <v>0.65500000000000003</v>
      </c>
      <c r="CV18" s="9">
        <v>1.843</v>
      </c>
      <c r="CW18" s="9">
        <v>1.157</v>
      </c>
      <c r="CX18" s="9">
        <v>0.68600000000000005</v>
      </c>
      <c r="CY18" s="9">
        <v>0.65</v>
      </c>
      <c r="CZ18" s="9">
        <v>0.65</v>
      </c>
      <c r="DA18" s="9">
        <v>0</v>
      </c>
      <c r="DB18" s="9">
        <v>0.50800000000000001</v>
      </c>
      <c r="DC18" s="9">
        <v>0.50800000000000001</v>
      </c>
      <c r="DD18" s="9">
        <v>0</v>
      </c>
      <c r="DE18" s="9">
        <v>0</v>
      </c>
      <c r="DF18" s="9">
        <v>0</v>
      </c>
      <c r="DG18" s="9">
        <v>0</v>
      </c>
      <c r="DH18" s="9">
        <v>0.68600000000000005</v>
      </c>
      <c r="DI18" s="9">
        <v>0</v>
      </c>
      <c r="DJ18" s="9">
        <v>0.68600000000000005</v>
      </c>
      <c r="DK18" s="9">
        <v>0</v>
      </c>
      <c r="DL18" s="9">
        <v>0</v>
      </c>
      <c r="DM18" s="9">
        <v>0</v>
      </c>
      <c r="DN18" s="9">
        <v>49.048000000000002</v>
      </c>
      <c r="DO18" s="9">
        <v>25.384</v>
      </c>
      <c r="DP18" s="9">
        <v>23.663</v>
      </c>
      <c r="DQ18" s="9">
        <v>36.021999999999998</v>
      </c>
      <c r="DR18" s="9">
        <v>20.858000000000001</v>
      </c>
      <c r="DS18" s="9">
        <v>15.164</v>
      </c>
      <c r="DT18" s="9">
        <v>18.056000000000001</v>
      </c>
      <c r="DU18" s="9">
        <v>8.9659999999999993</v>
      </c>
      <c r="DV18" s="9">
        <v>9.09</v>
      </c>
      <c r="DW18" s="9">
        <v>11.144</v>
      </c>
      <c r="DX18" s="9">
        <v>6.2960000000000003</v>
      </c>
      <c r="DY18" s="9">
        <v>4.8470000000000004</v>
      </c>
      <c r="DZ18" s="9">
        <v>6.8220000000000001</v>
      </c>
      <c r="EA18" s="9">
        <v>5.5960000000000001</v>
      </c>
      <c r="EB18" s="9">
        <v>1.226</v>
      </c>
      <c r="EC18" s="9">
        <v>13.026</v>
      </c>
      <c r="ED18" s="9">
        <v>4.5259999999999998</v>
      </c>
      <c r="EE18" s="9">
        <v>8.5</v>
      </c>
      <c r="EF18" s="9">
        <v>8.36</v>
      </c>
      <c r="EG18" s="9">
        <v>3.31</v>
      </c>
      <c r="EH18" s="9">
        <v>5.05</v>
      </c>
      <c r="EI18" s="9">
        <v>1.6930000000000001</v>
      </c>
      <c r="EJ18" s="9">
        <v>0.63800000000000001</v>
      </c>
      <c r="EK18" s="9">
        <v>1.0549999999999999</v>
      </c>
      <c r="EL18" s="9">
        <v>0.53900000000000003</v>
      </c>
      <c r="EM18" s="9">
        <v>0</v>
      </c>
      <c r="EN18" s="9">
        <v>0.53900000000000003</v>
      </c>
      <c r="EO18" s="9">
        <v>1.0620000000000001</v>
      </c>
      <c r="EP18" s="9">
        <v>0.57899999999999996</v>
      </c>
      <c r="EQ18" s="9">
        <v>0.48299999999999998</v>
      </c>
      <c r="ER18" s="9">
        <v>1.373</v>
      </c>
      <c r="ES18" s="9">
        <v>0</v>
      </c>
      <c r="ET18" s="9">
        <v>1.373</v>
      </c>
      <c r="EU18" s="9">
        <v>18.478999999999999</v>
      </c>
      <c r="EV18" s="9">
        <v>8.6140000000000008</v>
      </c>
      <c r="EW18" s="9">
        <v>9.8640000000000008</v>
      </c>
      <c r="EX18" s="9">
        <v>8.2080000000000002</v>
      </c>
      <c r="EY18" s="9">
        <v>4.2480000000000002</v>
      </c>
      <c r="EZ18" s="9">
        <v>3.96</v>
      </c>
      <c r="FA18" s="9">
        <v>3.7040000000000002</v>
      </c>
      <c r="FB18" s="9">
        <v>2.2240000000000002</v>
      </c>
      <c r="FC18" s="9">
        <v>1.48</v>
      </c>
      <c r="FD18" s="9">
        <v>1.2829999999999999</v>
      </c>
      <c r="FE18" s="9">
        <v>0</v>
      </c>
      <c r="FF18" s="9">
        <v>1.2829999999999999</v>
      </c>
      <c r="FG18" s="9">
        <v>3.22</v>
      </c>
      <c r="FH18" s="9">
        <v>2.024</v>
      </c>
      <c r="FI18" s="9">
        <v>1.1970000000000001</v>
      </c>
      <c r="FJ18" s="9">
        <v>10.271000000000001</v>
      </c>
      <c r="FK18" s="9">
        <v>4.3659999999999997</v>
      </c>
      <c r="FL18" s="9">
        <v>5.9050000000000002</v>
      </c>
      <c r="FM18" s="9">
        <v>3.367</v>
      </c>
      <c r="FN18" s="9">
        <v>2.387</v>
      </c>
      <c r="FO18" s="9">
        <v>0.98</v>
      </c>
      <c r="FP18" s="9">
        <v>2.569</v>
      </c>
      <c r="FQ18" s="9">
        <v>0.67100000000000004</v>
      </c>
      <c r="FR18" s="9">
        <v>1.8979999999999999</v>
      </c>
      <c r="FS18" s="9">
        <v>1.391</v>
      </c>
      <c r="FT18" s="9">
        <v>0</v>
      </c>
      <c r="FU18" s="9">
        <v>1.391</v>
      </c>
      <c r="FV18" s="9">
        <v>1.5529999999999999</v>
      </c>
      <c r="FW18" s="9">
        <v>0.441</v>
      </c>
      <c r="FX18" s="9">
        <v>1.1120000000000001</v>
      </c>
      <c r="FY18" s="9">
        <v>1.3919999999999999</v>
      </c>
      <c r="FZ18" s="9">
        <v>0.86799999999999999</v>
      </c>
      <c r="GA18" s="9">
        <v>0.52400000000000002</v>
      </c>
      <c r="GB18" s="9">
        <v>361.83499999999998</v>
      </c>
      <c r="GC18" s="9">
        <v>171.904</v>
      </c>
      <c r="GD18" s="9">
        <v>189.93199999999999</v>
      </c>
      <c r="GE18" s="9">
        <v>105.276</v>
      </c>
      <c r="GF18" s="9">
        <v>47.664999999999999</v>
      </c>
      <c r="GG18" s="9">
        <v>57.610999999999997</v>
      </c>
      <c r="GH18" s="9">
        <v>33.453000000000003</v>
      </c>
      <c r="GI18" s="9">
        <v>15.936999999999999</v>
      </c>
      <c r="GJ18" s="9">
        <v>17.515999999999998</v>
      </c>
      <c r="GK18" s="9">
        <v>25.684999999999999</v>
      </c>
      <c r="GL18" s="9">
        <v>10.802</v>
      </c>
      <c r="GM18" s="9">
        <v>14.884</v>
      </c>
      <c r="GN18" s="9">
        <v>46.137</v>
      </c>
      <c r="GO18" s="9">
        <v>20.925999999999998</v>
      </c>
      <c r="GP18" s="9">
        <v>25.212</v>
      </c>
      <c r="GQ18" s="9">
        <v>256.56</v>
      </c>
      <c r="GR18" s="9">
        <v>124.239</v>
      </c>
      <c r="GS18" s="9">
        <v>132.321</v>
      </c>
      <c r="GT18" s="9">
        <v>119.71599999999999</v>
      </c>
      <c r="GU18" s="9">
        <v>57.790999999999997</v>
      </c>
      <c r="GV18" s="9">
        <v>61.924999999999997</v>
      </c>
      <c r="GW18" s="9">
        <v>57.308999999999997</v>
      </c>
      <c r="GX18" s="9">
        <v>29.753</v>
      </c>
      <c r="GY18" s="9">
        <v>27.556000000000001</v>
      </c>
      <c r="GZ18" s="9">
        <v>42.582000000000001</v>
      </c>
      <c r="HA18" s="9">
        <v>17.515000000000001</v>
      </c>
      <c r="HB18" s="9">
        <v>25.067</v>
      </c>
      <c r="HC18" s="9">
        <v>25.122</v>
      </c>
      <c r="HD18" s="9">
        <v>12.715999999999999</v>
      </c>
      <c r="HE18" s="9">
        <v>12.406000000000001</v>
      </c>
      <c r="HF18" s="9">
        <v>11.831</v>
      </c>
      <c r="HG18" s="9">
        <v>6.4640000000000004</v>
      </c>
      <c r="HH18" s="9">
        <v>5.367</v>
      </c>
      <c r="HI18" s="9">
        <v>71.212999999999994</v>
      </c>
      <c r="HJ18" s="9">
        <v>33.335000000000001</v>
      </c>
      <c r="HK18" s="9">
        <v>37.878</v>
      </c>
      <c r="HL18" s="9">
        <v>29.042999999999999</v>
      </c>
      <c r="HM18" s="9">
        <v>12.557</v>
      </c>
      <c r="HN18" s="9">
        <v>16.486000000000001</v>
      </c>
      <c r="HO18" s="9">
        <v>11.475</v>
      </c>
      <c r="HP18" s="9">
        <v>5.1580000000000004</v>
      </c>
      <c r="HQ18" s="9">
        <v>6.3159999999999998</v>
      </c>
      <c r="HR18" s="9">
        <v>9.2420000000000009</v>
      </c>
      <c r="HS18" s="9">
        <v>3.1389999999999998</v>
      </c>
      <c r="HT18" s="9">
        <v>6.1029999999999998</v>
      </c>
      <c r="HU18" s="9">
        <v>8.327</v>
      </c>
      <c r="HV18" s="9">
        <v>4.26</v>
      </c>
      <c r="HW18" s="9">
        <v>4.0670000000000002</v>
      </c>
      <c r="HX18" s="9">
        <v>42.17</v>
      </c>
      <c r="HY18" s="9">
        <v>20.777999999999999</v>
      </c>
      <c r="HZ18" s="9">
        <v>21.391999999999999</v>
      </c>
      <c r="IA18" s="9">
        <v>25.199000000000002</v>
      </c>
      <c r="IB18" s="9">
        <v>11.983000000000001</v>
      </c>
      <c r="IC18" s="9">
        <v>13.215999999999999</v>
      </c>
      <c r="ID18" s="9">
        <v>5.665</v>
      </c>
      <c r="IE18" s="9">
        <v>2.9750000000000001</v>
      </c>
      <c r="IF18" s="9">
        <v>2.69</v>
      </c>
      <c r="IG18" s="9">
        <v>4.3109999999999999</v>
      </c>
      <c r="IH18" s="9">
        <v>2.734</v>
      </c>
      <c r="II18" s="9">
        <v>1.5780000000000001</v>
      </c>
      <c r="IJ18" s="9">
        <v>6.3550000000000004</v>
      </c>
      <c r="IK18" s="9">
        <v>3.0859999999999999</v>
      </c>
      <c r="IL18" s="9">
        <v>3.2690000000000001</v>
      </c>
      <c r="IM18" s="9">
        <v>0.64</v>
      </c>
      <c r="IN18" s="9">
        <v>0</v>
      </c>
      <c r="IO18" s="9">
        <v>0.64</v>
      </c>
      <c r="IP18" s="9">
        <v>14.981999999999999</v>
      </c>
      <c r="IQ18" s="9">
        <v>6.1820000000000004</v>
      </c>
    </row>
    <row r="19" spans="1:251">
      <c r="A19" s="10">
        <v>44958</v>
      </c>
      <c r="B19" s="9">
        <v>192.56200000000001</v>
      </c>
      <c r="C19" s="9">
        <v>178.47300000000001</v>
      </c>
      <c r="D19" s="9">
        <v>159.10599999999999</v>
      </c>
      <c r="E19" s="9">
        <v>84.53</v>
      </c>
      <c r="F19" s="9">
        <v>74.575999999999993</v>
      </c>
      <c r="G19" s="9">
        <v>72.286000000000001</v>
      </c>
      <c r="H19" s="9">
        <v>34.625</v>
      </c>
      <c r="I19" s="9">
        <v>37.661999999999999</v>
      </c>
      <c r="J19" s="9">
        <v>72.816999999999993</v>
      </c>
      <c r="K19" s="9">
        <v>34.264000000000003</v>
      </c>
      <c r="L19" s="9">
        <v>38.552</v>
      </c>
      <c r="M19" s="9">
        <v>42.819000000000003</v>
      </c>
      <c r="N19" s="9">
        <v>23.774000000000001</v>
      </c>
      <c r="O19" s="9">
        <v>19.045999999999999</v>
      </c>
      <c r="P19" s="9">
        <v>24.006</v>
      </c>
      <c r="Q19" s="9">
        <v>15.369</v>
      </c>
      <c r="R19" s="9">
        <v>8.6370000000000005</v>
      </c>
      <c r="S19" s="9">
        <v>126.01600000000001</v>
      </c>
      <c r="T19" s="9">
        <v>65.516999999999996</v>
      </c>
      <c r="U19" s="9">
        <v>60.499000000000002</v>
      </c>
      <c r="V19" s="9">
        <v>70.113</v>
      </c>
      <c r="W19" s="9">
        <v>34.450000000000003</v>
      </c>
      <c r="X19" s="9">
        <v>35.662999999999997</v>
      </c>
      <c r="Y19" s="9">
        <v>32.258000000000003</v>
      </c>
      <c r="Z19" s="9">
        <v>16.349</v>
      </c>
      <c r="AA19" s="9">
        <v>15.91</v>
      </c>
      <c r="AB19" s="9">
        <v>16.353999999999999</v>
      </c>
      <c r="AC19" s="9">
        <v>7.5049999999999999</v>
      </c>
      <c r="AD19" s="9">
        <v>8.8480000000000008</v>
      </c>
      <c r="AE19" s="9">
        <v>21.501000000000001</v>
      </c>
      <c r="AF19" s="9">
        <v>10.596</v>
      </c>
      <c r="AG19" s="9">
        <v>10.904999999999999</v>
      </c>
      <c r="AH19" s="9">
        <v>55.902999999999999</v>
      </c>
      <c r="AI19" s="9">
        <v>31.067</v>
      </c>
      <c r="AJ19" s="9">
        <v>24.835999999999999</v>
      </c>
      <c r="AK19" s="9">
        <v>22.346</v>
      </c>
      <c r="AL19" s="9">
        <v>14.795999999999999</v>
      </c>
      <c r="AM19" s="9">
        <v>7.5510000000000002</v>
      </c>
      <c r="AN19" s="9">
        <v>11.663</v>
      </c>
      <c r="AO19" s="9">
        <v>4.0069999999999997</v>
      </c>
      <c r="AP19" s="9">
        <v>7.6559999999999997</v>
      </c>
      <c r="AQ19" s="9">
        <v>9.4480000000000004</v>
      </c>
      <c r="AR19" s="9">
        <v>3.8759999999999999</v>
      </c>
      <c r="AS19" s="9">
        <v>5.5720000000000001</v>
      </c>
      <c r="AT19" s="9">
        <v>6.2839999999999998</v>
      </c>
      <c r="AU19" s="9">
        <v>3.5339999999999998</v>
      </c>
      <c r="AV19" s="9">
        <v>2.75</v>
      </c>
      <c r="AW19" s="9">
        <v>6.1619999999999999</v>
      </c>
      <c r="AX19" s="9">
        <v>4.8540000000000001</v>
      </c>
      <c r="AY19" s="9">
        <v>1.3069999999999999</v>
      </c>
      <c r="AZ19" s="9">
        <v>43.411999999999999</v>
      </c>
      <c r="BA19" s="9">
        <v>27.381</v>
      </c>
      <c r="BB19" s="9">
        <v>16.03</v>
      </c>
      <c r="BC19" s="9">
        <v>16.992000000000001</v>
      </c>
      <c r="BD19" s="9">
        <v>9.3330000000000002</v>
      </c>
      <c r="BE19" s="9">
        <v>7.6589999999999998</v>
      </c>
      <c r="BF19" s="9">
        <v>3.044</v>
      </c>
      <c r="BG19" s="9">
        <v>1.9059999999999999</v>
      </c>
      <c r="BH19" s="9">
        <v>1.1379999999999999</v>
      </c>
      <c r="BI19" s="9">
        <v>4.1449999999999996</v>
      </c>
      <c r="BJ19" s="9">
        <v>2.6379999999999999</v>
      </c>
      <c r="BK19" s="9">
        <v>1.508</v>
      </c>
      <c r="BL19" s="9">
        <v>9.8030000000000008</v>
      </c>
      <c r="BM19" s="9">
        <v>4.7889999999999997</v>
      </c>
      <c r="BN19" s="9">
        <v>5.0129999999999999</v>
      </c>
      <c r="BO19" s="9">
        <v>26.42</v>
      </c>
      <c r="BP19" s="9">
        <v>18.048999999999999</v>
      </c>
      <c r="BQ19" s="9">
        <v>8.3710000000000004</v>
      </c>
      <c r="BR19" s="9">
        <v>8.9429999999999996</v>
      </c>
      <c r="BS19" s="9">
        <v>8.14</v>
      </c>
      <c r="BT19" s="9">
        <v>0.80300000000000005</v>
      </c>
      <c r="BU19" s="9">
        <v>5.798</v>
      </c>
      <c r="BV19" s="9">
        <v>3.137</v>
      </c>
      <c r="BW19" s="9">
        <v>2.661</v>
      </c>
      <c r="BX19" s="9">
        <v>5.03</v>
      </c>
      <c r="BY19" s="9">
        <v>3.0209999999999999</v>
      </c>
      <c r="BZ19" s="9">
        <v>2.0089999999999999</v>
      </c>
      <c r="CA19" s="9">
        <v>2.9079999999999999</v>
      </c>
      <c r="CB19" s="9">
        <v>1.3180000000000001</v>
      </c>
      <c r="CC19" s="9">
        <v>1.59</v>
      </c>
      <c r="CD19" s="9">
        <v>3.74</v>
      </c>
      <c r="CE19" s="9">
        <v>2.4329999999999998</v>
      </c>
      <c r="CF19" s="9">
        <v>1.3069999999999999</v>
      </c>
      <c r="CG19" s="9">
        <v>4.2640000000000002</v>
      </c>
      <c r="CH19" s="9">
        <v>3.5640000000000001</v>
      </c>
      <c r="CI19" s="9">
        <v>0.7</v>
      </c>
      <c r="CJ19" s="9">
        <v>1.9790000000000001</v>
      </c>
      <c r="CK19" s="9">
        <v>1.9790000000000001</v>
      </c>
      <c r="CL19" s="9">
        <v>0</v>
      </c>
      <c r="CM19" s="9">
        <v>1.1890000000000001</v>
      </c>
      <c r="CN19" s="9">
        <v>1.1890000000000001</v>
      </c>
      <c r="CO19" s="9">
        <v>0</v>
      </c>
      <c r="CP19" s="9">
        <v>0</v>
      </c>
      <c r="CQ19" s="9">
        <v>0</v>
      </c>
      <c r="CR19" s="9">
        <v>0</v>
      </c>
      <c r="CS19" s="9">
        <v>0.79</v>
      </c>
      <c r="CT19" s="9">
        <v>0.79</v>
      </c>
      <c r="CU19" s="9">
        <v>0</v>
      </c>
      <c r="CV19" s="9">
        <v>2.2850000000000001</v>
      </c>
      <c r="CW19" s="9">
        <v>1.585</v>
      </c>
      <c r="CX19" s="9">
        <v>0.7</v>
      </c>
      <c r="CY19" s="9">
        <v>1.585</v>
      </c>
      <c r="CZ19" s="9">
        <v>1.585</v>
      </c>
      <c r="DA19" s="9">
        <v>0</v>
      </c>
      <c r="DB19" s="9">
        <v>0</v>
      </c>
      <c r="DC19" s="9">
        <v>0</v>
      </c>
      <c r="DD19" s="9">
        <v>0</v>
      </c>
      <c r="DE19" s="9">
        <v>0.7</v>
      </c>
      <c r="DF19" s="9">
        <v>0</v>
      </c>
      <c r="DG19" s="9">
        <v>0.7</v>
      </c>
      <c r="DH19" s="9">
        <v>0</v>
      </c>
      <c r="DI19" s="9">
        <v>0</v>
      </c>
      <c r="DJ19" s="9">
        <v>0</v>
      </c>
      <c r="DK19" s="9">
        <v>0</v>
      </c>
      <c r="DL19" s="9">
        <v>0</v>
      </c>
      <c r="DM19" s="9">
        <v>0</v>
      </c>
      <c r="DN19" s="9">
        <v>49.073999999999998</v>
      </c>
      <c r="DO19" s="9">
        <v>18.411000000000001</v>
      </c>
      <c r="DP19" s="9">
        <v>30.663</v>
      </c>
      <c r="DQ19" s="9">
        <v>38.302999999999997</v>
      </c>
      <c r="DR19" s="9">
        <v>14.715</v>
      </c>
      <c r="DS19" s="9">
        <v>23.588000000000001</v>
      </c>
      <c r="DT19" s="9">
        <v>21.331</v>
      </c>
      <c r="DU19" s="9">
        <v>8.7710000000000008</v>
      </c>
      <c r="DV19" s="9">
        <v>12.56</v>
      </c>
      <c r="DW19" s="9">
        <v>9.9830000000000005</v>
      </c>
      <c r="DX19" s="9">
        <v>4.1760000000000002</v>
      </c>
      <c r="DY19" s="9">
        <v>5.806</v>
      </c>
      <c r="DZ19" s="9">
        <v>6.9889999999999999</v>
      </c>
      <c r="EA19" s="9">
        <v>1.768</v>
      </c>
      <c r="EB19" s="9">
        <v>5.2210000000000001</v>
      </c>
      <c r="EC19" s="9">
        <v>10.771000000000001</v>
      </c>
      <c r="ED19" s="9">
        <v>3.6960000000000002</v>
      </c>
      <c r="EE19" s="9">
        <v>7.0759999999999996</v>
      </c>
      <c r="EF19" s="9">
        <v>6.2489999999999997</v>
      </c>
      <c r="EG19" s="9">
        <v>1.482</v>
      </c>
      <c r="EH19" s="9">
        <v>4.7670000000000003</v>
      </c>
      <c r="EI19" s="9">
        <v>2.633</v>
      </c>
      <c r="EJ19" s="9">
        <v>0.87</v>
      </c>
      <c r="EK19" s="9">
        <v>1.7629999999999999</v>
      </c>
      <c r="EL19" s="9">
        <v>1.4019999999999999</v>
      </c>
      <c r="EM19" s="9">
        <v>0.85499999999999998</v>
      </c>
      <c r="EN19" s="9">
        <v>0.54600000000000004</v>
      </c>
      <c r="EO19" s="9">
        <v>0.48799999999999999</v>
      </c>
      <c r="EP19" s="9">
        <v>0.48799999999999999</v>
      </c>
      <c r="EQ19" s="9">
        <v>0</v>
      </c>
      <c r="ER19" s="9">
        <v>0</v>
      </c>
      <c r="ES19" s="9">
        <v>0</v>
      </c>
      <c r="ET19" s="9">
        <v>0</v>
      </c>
      <c r="EU19" s="9">
        <v>29.266999999999999</v>
      </c>
      <c r="EV19" s="9">
        <v>16.161000000000001</v>
      </c>
      <c r="EW19" s="9">
        <v>13.105</v>
      </c>
      <c r="EX19" s="9">
        <v>12.839</v>
      </c>
      <c r="EY19" s="9">
        <v>8.423</v>
      </c>
      <c r="EZ19" s="9">
        <v>4.4160000000000004</v>
      </c>
      <c r="FA19" s="9">
        <v>6.694</v>
      </c>
      <c r="FB19" s="9">
        <v>4.4829999999999997</v>
      </c>
      <c r="FC19" s="9">
        <v>2.2109999999999999</v>
      </c>
      <c r="FD19" s="9">
        <v>2.226</v>
      </c>
      <c r="FE19" s="9">
        <v>0.69199999999999995</v>
      </c>
      <c r="FF19" s="9">
        <v>1.534</v>
      </c>
      <c r="FG19" s="9">
        <v>3.919</v>
      </c>
      <c r="FH19" s="9">
        <v>3.2490000000000001</v>
      </c>
      <c r="FI19" s="9">
        <v>0.67</v>
      </c>
      <c r="FJ19" s="9">
        <v>16.428000000000001</v>
      </c>
      <c r="FK19" s="9">
        <v>7.7380000000000004</v>
      </c>
      <c r="FL19" s="9">
        <v>8.6890000000000001</v>
      </c>
      <c r="FM19" s="9">
        <v>5.57</v>
      </c>
      <c r="FN19" s="9">
        <v>3.589</v>
      </c>
      <c r="FO19" s="9">
        <v>1.9810000000000001</v>
      </c>
      <c r="FP19" s="9">
        <v>3.2330000000000001</v>
      </c>
      <c r="FQ19" s="9">
        <v>0</v>
      </c>
      <c r="FR19" s="9">
        <v>3.2330000000000001</v>
      </c>
      <c r="FS19" s="9">
        <v>2.3170000000000002</v>
      </c>
      <c r="FT19" s="9">
        <v>0</v>
      </c>
      <c r="FU19" s="9">
        <v>2.3170000000000002</v>
      </c>
      <c r="FV19" s="9">
        <v>2.887</v>
      </c>
      <c r="FW19" s="9">
        <v>1.728</v>
      </c>
      <c r="FX19" s="9">
        <v>1.159</v>
      </c>
      <c r="FY19" s="9">
        <v>2.4209999999999998</v>
      </c>
      <c r="FZ19" s="9">
        <v>2.4209999999999998</v>
      </c>
      <c r="GA19" s="9">
        <v>0</v>
      </c>
      <c r="GB19" s="9">
        <v>395.42399999999998</v>
      </c>
      <c r="GC19" s="9">
        <v>203.14099999999999</v>
      </c>
      <c r="GD19" s="9">
        <v>192.28299999999999</v>
      </c>
      <c r="GE19" s="9">
        <v>132.959</v>
      </c>
      <c r="GF19" s="9">
        <v>65.210999999999999</v>
      </c>
      <c r="GG19" s="9">
        <v>67.748999999999995</v>
      </c>
      <c r="GH19" s="9">
        <v>31.616</v>
      </c>
      <c r="GI19" s="9">
        <v>14.510999999999999</v>
      </c>
      <c r="GJ19" s="9">
        <v>17.106000000000002</v>
      </c>
      <c r="GK19" s="9">
        <v>42.789000000000001</v>
      </c>
      <c r="GL19" s="9">
        <v>23.776</v>
      </c>
      <c r="GM19" s="9">
        <v>19.013999999999999</v>
      </c>
      <c r="GN19" s="9">
        <v>58.554000000000002</v>
      </c>
      <c r="GO19" s="9">
        <v>26.923999999999999</v>
      </c>
      <c r="GP19" s="9">
        <v>31.629000000000001</v>
      </c>
      <c r="GQ19" s="9">
        <v>262.46499999999997</v>
      </c>
      <c r="GR19" s="9">
        <v>137.93</v>
      </c>
      <c r="GS19" s="9">
        <v>124.535</v>
      </c>
      <c r="GT19" s="9">
        <v>117.542</v>
      </c>
      <c r="GU19" s="9">
        <v>60.488</v>
      </c>
      <c r="GV19" s="9">
        <v>57.054000000000002</v>
      </c>
      <c r="GW19" s="9">
        <v>52.633000000000003</v>
      </c>
      <c r="GX19" s="9">
        <v>27.542999999999999</v>
      </c>
      <c r="GY19" s="9">
        <v>25.088999999999999</v>
      </c>
      <c r="GZ19" s="9">
        <v>49.984999999999999</v>
      </c>
      <c r="HA19" s="9">
        <v>24.672999999999998</v>
      </c>
      <c r="HB19" s="9">
        <v>25.312999999999999</v>
      </c>
      <c r="HC19" s="9">
        <v>27.715</v>
      </c>
      <c r="HD19" s="9">
        <v>16.242000000000001</v>
      </c>
      <c r="HE19" s="9">
        <v>11.473000000000001</v>
      </c>
      <c r="HF19" s="9">
        <v>14.589</v>
      </c>
      <c r="HG19" s="9">
        <v>8.9830000000000005</v>
      </c>
      <c r="HH19" s="9">
        <v>5.6059999999999999</v>
      </c>
      <c r="HI19" s="9">
        <v>58.54</v>
      </c>
      <c r="HJ19" s="9">
        <v>30.661999999999999</v>
      </c>
      <c r="HK19" s="9">
        <v>27.878</v>
      </c>
      <c r="HL19" s="9">
        <v>22.085999999999999</v>
      </c>
      <c r="HM19" s="9">
        <v>12.388999999999999</v>
      </c>
      <c r="HN19" s="9">
        <v>9.6969999999999992</v>
      </c>
      <c r="HO19" s="9">
        <v>7.5670000000000002</v>
      </c>
      <c r="HP19" s="9">
        <v>4.1749999999999998</v>
      </c>
      <c r="HQ19" s="9">
        <v>3.3919999999999999</v>
      </c>
      <c r="HR19" s="9">
        <v>7.92</v>
      </c>
      <c r="HS19" s="9">
        <v>4.96</v>
      </c>
      <c r="HT19" s="9">
        <v>2.96</v>
      </c>
      <c r="HU19" s="9">
        <v>6.5990000000000002</v>
      </c>
      <c r="HV19" s="9">
        <v>3.254</v>
      </c>
      <c r="HW19" s="9">
        <v>3.3450000000000002</v>
      </c>
      <c r="HX19" s="9">
        <v>36.454000000000001</v>
      </c>
      <c r="HY19" s="9">
        <v>18.273</v>
      </c>
      <c r="HZ19" s="9">
        <v>18.181000000000001</v>
      </c>
      <c r="IA19" s="9">
        <v>21.712</v>
      </c>
      <c r="IB19" s="9">
        <v>11.593</v>
      </c>
      <c r="IC19" s="9">
        <v>10.119</v>
      </c>
      <c r="ID19" s="9">
        <v>8.7899999999999991</v>
      </c>
      <c r="IE19" s="9">
        <v>3.4580000000000002</v>
      </c>
      <c r="IF19" s="9">
        <v>5.3319999999999999</v>
      </c>
      <c r="IG19" s="9">
        <v>3.6040000000000001</v>
      </c>
      <c r="IH19" s="9">
        <v>1.484</v>
      </c>
      <c r="II19" s="9">
        <v>2.12</v>
      </c>
      <c r="IJ19" s="9">
        <v>1.8240000000000001</v>
      </c>
      <c r="IK19" s="9">
        <v>1.2150000000000001</v>
      </c>
      <c r="IL19" s="9">
        <v>0.60899999999999999</v>
      </c>
      <c r="IM19" s="9">
        <v>0.52400000000000002</v>
      </c>
      <c r="IN19" s="9">
        <v>0.52400000000000002</v>
      </c>
      <c r="IO19" s="9">
        <v>0</v>
      </c>
      <c r="IP19" s="9">
        <v>27.765999999999998</v>
      </c>
      <c r="IQ19" s="9">
        <v>14.653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10.701000000000001</v>
      </c>
      <c r="C11" s="9">
        <v>11.756</v>
      </c>
      <c r="D11" s="9">
        <v>6.07</v>
      </c>
      <c r="E11" s="9">
        <v>5.6859999999999999</v>
      </c>
      <c r="F11" s="9">
        <v>6.43</v>
      </c>
      <c r="G11" s="9">
        <v>3.052</v>
      </c>
      <c r="H11" s="9">
        <v>3.3780000000000001</v>
      </c>
      <c r="I11" s="9">
        <v>2.964</v>
      </c>
      <c r="J11" s="9">
        <v>2.379</v>
      </c>
      <c r="K11" s="9">
        <v>0.58499999999999996</v>
      </c>
      <c r="L11" s="9">
        <v>2.3620000000000001</v>
      </c>
      <c r="M11" s="9">
        <v>0.63900000000000001</v>
      </c>
      <c r="N11" s="9">
        <v>1.722</v>
      </c>
      <c r="O11" s="9">
        <v>12.977</v>
      </c>
      <c r="P11" s="9">
        <v>7.9630000000000001</v>
      </c>
      <c r="Q11" s="9">
        <v>5.0149999999999997</v>
      </c>
      <c r="R11" s="9">
        <v>7.9960000000000004</v>
      </c>
      <c r="S11" s="9">
        <v>5.383</v>
      </c>
      <c r="T11" s="9">
        <v>2.6139999999999999</v>
      </c>
      <c r="U11" s="9">
        <v>3.121</v>
      </c>
      <c r="V11" s="9">
        <v>1.3129999999999999</v>
      </c>
      <c r="W11" s="9">
        <v>1.8089999999999999</v>
      </c>
      <c r="X11" s="9">
        <v>1.859</v>
      </c>
      <c r="Y11" s="9">
        <v>1.2669999999999999</v>
      </c>
      <c r="Z11" s="9">
        <v>0.59299999999999997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105.27500000000001</v>
      </c>
      <c r="AH11" s="9">
        <v>58.597999999999999</v>
      </c>
      <c r="AI11" s="9">
        <v>46.677</v>
      </c>
      <c r="AJ11" s="9">
        <v>29.420999999999999</v>
      </c>
      <c r="AK11" s="9">
        <v>15.167</v>
      </c>
      <c r="AL11" s="9">
        <v>14.254</v>
      </c>
      <c r="AM11" s="9">
        <v>8.0370000000000008</v>
      </c>
      <c r="AN11" s="9">
        <v>6.6959999999999997</v>
      </c>
      <c r="AO11" s="9">
        <v>1.341</v>
      </c>
      <c r="AP11" s="9">
        <v>6.6580000000000004</v>
      </c>
      <c r="AQ11" s="9">
        <v>3.786</v>
      </c>
      <c r="AR11" s="9">
        <v>2.8719999999999999</v>
      </c>
      <c r="AS11" s="9">
        <v>14.725</v>
      </c>
      <c r="AT11" s="9">
        <v>4.6849999999999996</v>
      </c>
      <c r="AU11" s="9">
        <v>10.041</v>
      </c>
      <c r="AV11" s="9">
        <v>75.853999999999999</v>
      </c>
      <c r="AW11" s="9">
        <v>43.430999999999997</v>
      </c>
      <c r="AX11" s="9">
        <v>32.421999999999997</v>
      </c>
      <c r="AY11" s="9">
        <v>33.241999999999997</v>
      </c>
      <c r="AZ11" s="9">
        <v>19.166</v>
      </c>
      <c r="BA11" s="9">
        <v>14.076000000000001</v>
      </c>
      <c r="BB11" s="9">
        <v>18.542999999999999</v>
      </c>
      <c r="BC11" s="9">
        <v>11.461</v>
      </c>
      <c r="BD11" s="9">
        <v>7.0819999999999999</v>
      </c>
      <c r="BE11" s="9">
        <v>14.634</v>
      </c>
      <c r="BF11" s="9">
        <v>6.8559999999999999</v>
      </c>
      <c r="BG11" s="9">
        <v>7.7779999999999996</v>
      </c>
      <c r="BH11" s="9">
        <v>7.0010000000000003</v>
      </c>
      <c r="BI11" s="9">
        <v>4.9960000000000004</v>
      </c>
      <c r="BJ11" s="9">
        <v>2.0049999999999999</v>
      </c>
      <c r="BK11" s="9">
        <v>2.4329999999999998</v>
      </c>
      <c r="BL11" s="9">
        <v>0.95199999999999996</v>
      </c>
      <c r="BM11" s="9">
        <v>1.482</v>
      </c>
      <c r="BN11" s="9">
        <v>14.75</v>
      </c>
      <c r="BO11" s="9">
        <v>7.4379999999999997</v>
      </c>
      <c r="BP11" s="9">
        <v>7.3120000000000003</v>
      </c>
      <c r="BQ11" s="9">
        <v>1.3069999999999999</v>
      </c>
      <c r="BR11" s="9">
        <v>1.3069999999999999</v>
      </c>
      <c r="BS11" s="9">
        <v>0</v>
      </c>
      <c r="BT11" s="9">
        <v>0.77800000000000002</v>
      </c>
      <c r="BU11" s="9">
        <v>0.77800000000000002</v>
      </c>
      <c r="BV11" s="9">
        <v>0</v>
      </c>
      <c r="BW11" s="9">
        <v>0</v>
      </c>
      <c r="BX11" s="9">
        <v>0</v>
      </c>
      <c r="BY11" s="9">
        <v>0</v>
      </c>
      <c r="BZ11" s="9">
        <v>0.53</v>
      </c>
      <c r="CA11" s="9">
        <v>0.53</v>
      </c>
      <c r="CB11" s="9">
        <v>0</v>
      </c>
      <c r="CC11" s="9">
        <v>13.443</v>
      </c>
      <c r="CD11" s="9">
        <v>6.13</v>
      </c>
      <c r="CE11" s="9">
        <v>7.3120000000000003</v>
      </c>
      <c r="CF11" s="9">
        <v>0.66900000000000004</v>
      </c>
      <c r="CG11" s="9">
        <v>0</v>
      </c>
      <c r="CH11" s="9">
        <v>0.66900000000000004</v>
      </c>
      <c r="CI11" s="9">
        <v>1.0720000000000001</v>
      </c>
      <c r="CJ11" s="9">
        <v>1.0720000000000001</v>
      </c>
      <c r="CK11" s="9">
        <v>0</v>
      </c>
      <c r="CL11" s="9">
        <v>3.4409999999999998</v>
      </c>
      <c r="CM11" s="9">
        <v>2.9119999999999999</v>
      </c>
      <c r="CN11" s="9">
        <v>0.52900000000000003</v>
      </c>
      <c r="CO11" s="9">
        <v>5.391</v>
      </c>
      <c r="CP11" s="9">
        <v>0.997</v>
      </c>
      <c r="CQ11" s="9">
        <v>4.3949999999999996</v>
      </c>
      <c r="CR11" s="9">
        <v>2.8690000000000002</v>
      </c>
      <c r="CS11" s="9">
        <v>1.149</v>
      </c>
      <c r="CT11" s="9">
        <v>1.72</v>
      </c>
      <c r="CU11" s="9">
        <v>45.933999999999997</v>
      </c>
      <c r="CV11" s="9">
        <v>9.3539999999999992</v>
      </c>
      <c r="CW11" s="9">
        <v>36.58</v>
      </c>
      <c r="CX11" s="9">
        <v>10.127000000000001</v>
      </c>
      <c r="CY11" s="9">
        <v>2.4790000000000001</v>
      </c>
      <c r="CZ11" s="9">
        <v>7.6479999999999997</v>
      </c>
      <c r="DA11" s="9">
        <v>1.2549999999999999</v>
      </c>
      <c r="DB11" s="9">
        <v>0</v>
      </c>
      <c r="DC11" s="9">
        <v>1.2549999999999999</v>
      </c>
      <c r="DD11" s="9">
        <v>3.9180000000000001</v>
      </c>
      <c r="DE11" s="9">
        <v>1.006</v>
      </c>
      <c r="DF11" s="9">
        <v>2.9119999999999999</v>
      </c>
      <c r="DG11" s="9">
        <v>4.9539999999999997</v>
      </c>
      <c r="DH11" s="9">
        <v>1.4730000000000001</v>
      </c>
      <c r="DI11" s="9">
        <v>3.4809999999999999</v>
      </c>
      <c r="DJ11" s="9">
        <v>35.807000000000002</v>
      </c>
      <c r="DK11" s="9">
        <v>6.875</v>
      </c>
      <c r="DL11" s="9">
        <v>28.931999999999999</v>
      </c>
      <c r="DM11" s="9">
        <v>13.009</v>
      </c>
      <c r="DN11" s="9">
        <v>4.3929999999999998</v>
      </c>
      <c r="DO11" s="9">
        <v>8.6159999999999997</v>
      </c>
      <c r="DP11" s="9">
        <v>11.257</v>
      </c>
      <c r="DQ11" s="9">
        <v>0.70099999999999996</v>
      </c>
      <c r="DR11" s="9">
        <v>10.557</v>
      </c>
      <c r="DS11" s="9">
        <v>6.3289999999999997</v>
      </c>
      <c r="DT11" s="9">
        <v>0.69499999999999995</v>
      </c>
      <c r="DU11" s="9">
        <v>5.6340000000000003</v>
      </c>
      <c r="DV11" s="9">
        <v>5.2119999999999997</v>
      </c>
      <c r="DW11" s="9">
        <v>1.087</v>
      </c>
      <c r="DX11" s="9">
        <v>4.125</v>
      </c>
      <c r="DY11" s="9">
        <v>0</v>
      </c>
      <c r="DZ11" s="9">
        <v>0</v>
      </c>
      <c r="EA11" s="9">
        <v>0</v>
      </c>
      <c r="EB11" s="9">
        <v>4.0359999999999996</v>
      </c>
      <c r="EC11" s="9">
        <v>4.0359999999999996</v>
      </c>
      <c r="ED11" s="9">
        <v>0</v>
      </c>
      <c r="EE11" s="9">
        <v>0.59599999999999997</v>
      </c>
      <c r="EF11" s="9">
        <v>0.59599999999999997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0.59599999999999997</v>
      </c>
      <c r="EO11" s="9">
        <v>0.59599999999999997</v>
      </c>
      <c r="EP11" s="9">
        <v>0</v>
      </c>
      <c r="EQ11" s="9">
        <v>3.44</v>
      </c>
      <c r="ER11" s="9">
        <v>3.44</v>
      </c>
      <c r="ES11" s="9">
        <v>0</v>
      </c>
      <c r="ET11" s="9">
        <v>2.343</v>
      </c>
      <c r="EU11" s="9">
        <v>2.343</v>
      </c>
      <c r="EV11" s="9">
        <v>0</v>
      </c>
      <c r="EW11" s="9">
        <v>0.55300000000000005</v>
      </c>
      <c r="EX11" s="9">
        <v>0.55300000000000005</v>
      </c>
      <c r="EY11" s="9">
        <v>0</v>
      </c>
      <c r="EZ11" s="9">
        <v>0</v>
      </c>
      <c r="FA11" s="9">
        <v>0</v>
      </c>
      <c r="FB11" s="9">
        <v>0</v>
      </c>
      <c r="FC11" s="9">
        <v>0.54400000000000004</v>
      </c>
      <c r="FD11" s="9">
        <v>0.54400000000000004</v>
      </c>
      <c r="FE11" s="9">
        <v>0</v>
      </c>
      <c r="FF11" s="9">
        <v>0</v>
      </c>
      <c r="FG11" s="9">
        <v>0</v>
      </c>
      <c r="FH11" s="9">
        <v>0</v>
      </c>
      <c r="FI11" s="9">
        <v>49.588000000000001</v>
      </c>
      <c r="FJ11" s="9">
        <v>23.611999999999998</v>
      </c>
      <c r="FK11" s="9">
        <v>25.975000000000001</v>
      </c>
      <c r="FL11" s="9">
        <v>17.765000000000001</v>
      </c>
      <c r="FM11" s="9">
        <v>9.5389999999999997</v>
      </c>
      <c r="FN11" s="9">
        <v>8.2260000000000009</v>
      </c>
      <c r="FO11" s="9">
        <v>6.4989999999999997</v>
      </c>
      <c r="FP11" s="9">
        <v>4.359</v>
      </c>
      <c r="FQ11" s="9">
        <v>2.14</v>
      </c>
      <c r="FR11" s="9">
        <v>3.8769999999999998</v>
      </c>
      <c r="FS11" s="9">
        <v>2.0339999999999998</v>
      </c>
      <c r="FT11" s="9">
        <v>1.843</v>
      </c>
      <c r="FU11" s="9">
        <v>7.3890000000000002</v>
      </c>
      <c r="FV11" s="9">
        <v>3.1459999999999999</v>
      </c>
      <c r="FW11" s="9">
        <v>4.2439999999999998</v>
      </c>
      <c r="FX11" s="9">
        <v>31.823</v>
      </c>
      <c r="FY11" s="9">
        <v>14.073</v>
      </c>
      <c r="FZ11" s="9">
        <v>17.75</v>
      </c>
      <c r="GA11" s="9">
        <v>11.704000000000001</v>
      </c>
      <c r="GB11" s="9">
        <v>5.0430000000000001</v>
      </c>
      <c r="GC11" s="9">
        <v>6.66</v>
      </c>
      <c r="GD11" s="9">
        <v>8.6120000000000001</v>
      </c>
      <c r="GE11" s="9">
        <v>4.4560000000000004</v>
      </c>
      <c r="GF11" s="9">
        <v>4.1559999999999997</v>
      </c>
      <c r="GG11" s="9">
        <v>5.2089999999999996</v>
      </c>
      <c r="GH11" s="9">
        <v>2.2509999999999999</v>
      </c>
      <c r="GI11" s="9">
        <v>2.9580000000000002</v>
      </c>
      <c r="GJ11" s="9">
        <v>4.1459999999999999</v>
      </c>
      <c r="GK11" s="9">
        <v>1.1599999999999999</v>
      </c>
      <c r="GL11" s="9">
        <v>2.9860000000000002</v>
      </c>
      <c r="GM11" s="9">
        <v>2.153</v>
      </c>
      <c r="GN11" s="9">
        <v>1.163</v>
      </c>
      <c r="GO11" s="9">
        <v>0.99</v>
      </c>
      <c r="GP11" s="9">
        <v>376.483</v>
      </c>
      <c r="GQ11" s="9">
        <v>196.09899999999999</v>
      </c>
      <c r="GR11" s="9">
        <v>180.38399999999999</v>
      </c>
      <c r="GS11" s="9">
        <v>135.58500000000001</v>
      </c>
      <c r="GT11" s="9">
        <v>75.081999999999994</v>
      </c>
      <c r="GU11" s="9">
        <v>60.503</v>
      </c>
      <c r="GV11" s="9">
        <v>53.265000000000001</v>
      </c>
      <c r="GW11" s="9">
        <v>33.698999999999998</v>
      </c>
      <c r="GX11" s="9">
        <v>19.565999999999999</v>
      </c>
      <c r="GY11" s="9">
        <v>39.277999999999999</v>
      </c>
      <c r="GZ11" s="9">
        <v>18.529</v>
      </c>
      <c r="HA11" s="9">
        <v>20.748999999999999</v>
      </c>
      <c r="HB11" s="9">
        <v>43.042000000000002</v>
      </c>
      <c r="HC11" s="9">
        <v>22.853999999999999</v>
      </c>
      <c r="HD11" s="9">
        <v>20.187999999999999</v>
      </c>
      <c r="HE11" s="9">
        <v>240.899</v>
      </c>
      <c r="HF11" s="9">
        <v>121.017</v>
      </c>
      <c r="HG11" s="9">
        <v>119.881</v>
      </c>
      <c r="HH11" s="9">
        <v>112.464</v>
      </c>
      <c r="HI11" s="9">
        <v>60.036000000000001</v>
      </c>
      <c r="HJ11" s="9">
        <v>52.429000000000002</v>
      </c>
      <c r="HK11" s="9">
        <v>50.353999999999999</v>
      </c>
      <c r="HL11" s="9">
        <v>25.536999999999999</v>
      </c>
      <c r="HM11" s="9">
        <v>24.817</v>
      </c>
      <c r="HN11" s="9">
        <v>48.692</v>
      </c>
      <c r="HO11" s="9">
        <v>20.055</v>
      </c>
      <c r="HP11" s="9">
        <v>28.638000000000002</v>
      </c>
      <c r="HQ11" s="9">
        <v>19.742999999999999</v>
      </c>
      <c r="HR11" s="9">
        <v>9.9459999999999997</v>
      </c>
      <c r="HS11" s="9">
        <v>9.7970000000000006</v>
      </c>
      <c r="HT11" s="9">
        <v>9.6440000000000001</v>
      </c>
      <c r="HU11" s="9">
        <v>5.444</v>
      </c>
      <c r="HV11" s="9">
        <v>4.2</v>
      </c>
      <c r="HW11" s="9">
        <v>154.078</v>
      </c>
      <c r="HX11" s="9">
        <v>99.424000000000007</v>
      </c>
      <c r="HY11" s="9">
        <v>54.654000000000003</v>
      </c>
      <c r="HZ11" s="9">
        <v>72.680999999999997</v>
      </c>
      <c r="IA11" s="9">
        <v>45.71</v>
      </c>
      <c r="IB11" s="9">
        <v>26.971</v>
      </c>
      <c r="IC11" s="9">
        <v>31.818999999999999</v>
      </c>
      <c r="ID11" s="9">
        <v>22.597999999999999</v>
      </c>
      <c r="IE11" s="9">
        <v>9.2200000000000006</v>
      </c>
      <c r="IF11" s="9">
        <v>19.359000000000002</v>
      </c>
      <c r="IG11" s="9">
        <v>11.766</v>
      </c>
      <c r="IH11" s="9">
        <v>7.593</v>
      </c>
      <c r="II11" s="9">
        <v>21.503</v>
      </c>
      <c r="IJ11" s="9">
        <v>11.345000000000001</v>
      </c>
      <c r="IK11" s="9">
        <v>10.157999999999999</v>
      </c>
      <c r="IL11" s="9">
        <v>81.397000000000006</v>
      </c>
      <c r="IM11" s="9">
        <v>53.713999999999999</v>
      </c>
      <c r="IN11" s="9">
        <v>27.683</v>
      </c>
      <c r="IO11" s="9">
        <v>41.457000000000001</v>
      </c>
      <c r="IP11" s="9">
        <v>26.887</v>
      </c>
      <c r="IQ11" s="9">
        <v>14.57</v>
      </c>
    </row>
    <row r="12" spans="1:251">
      <c r="A12" s="10">
        <v>42401</v>
      </c>
      <c r="B12" s="9">
        <v>17.568000000000001</v>
      </c>
      <c r="C12" s="9">
        <v>19.611000000000001</v>
      </c>
      <c r="D12" s="9">
        <v>10.711</v>
      </c>
      <c r="E12" s="9">
        <v>8.8989999999999991</v>
      </c>
      <c r="F12" s="9">
        <v>10.627000000000001</v>
      </c>
      <c r="G12" s="9">
        <v>7.1150000000000002</v>
      </c>
      <c r="H12" s="9">
        <v>3.5110000000000001</v>
      </c>
      <c r="I12" s="9">
        <v>6.0490000000000004</v>
      </c>
      <c r="J12" s="9">
        <v>2.8180000000000001</v>
      </c>
      <c r="K12" s="9">
        <v>3.2309999999999999</v>
      </c>
      <c r="L12" s="9">
        <v>2.9350000000000001</v>
      </c>
      <c r="M12" s="9">
        <v>0.77800000000000002</v>
      </c>
      <c r="N12" s="9">
        <v>2.157</v>
      </c>
      <c r="O12" s="9">
        <v>13.319000000000001</v>
      </c>
      <c r="P12" s="9">
        <v>4.6500000000000004</v>
      </c>
      <c r="Q12" s="9">
        <v>8.6690000000000005</v>
      </c>
      <c r="R12" s="9">
        <v>9.0030000000000001</v>
      </c>
      <c r="S12" s="9">
        <v>2.5920000000000001</v>
      </c>
      <c r="T12" s="9">
        <v>6.4109999999999996</v>
      </c>
      <c r="U12" s="9">
        <v>4.3159999999999998</v>
      </c>
      <c r="V12" s="9">
        <v>2.0579999999999998</v>
      </c>
      <c r="W12" s="9">
        <v>2.258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114.402</v>
      </c>
      <c r="AH12" s="9">
        <v>70.724000000000004</v>
      </c>
      <c r="AI12" s="9">
        <v>43.677999999999997</v>
      </c>
      <c r="AJ12" s="9">
        <v>33.072000000000003</v>
      </c>
      <c r="AK12" s="9">
        <v>19.353999999999999</v>
      </c>
      <c r="AL12" s="9">
        <v>13.718999999999999</v>
      </c>
      <c r="AM12" s="9">
        <v>8.9250000000000007</v>
      </c>
      <c r="AN12" s="9">
        <v>4.0910000000000002</v>
      </c>
      <c r="AO12" s="9">
        <v>4.8339999999999996</v>
      </c>
      <c r="AP12" s="9">
        <v>9.3780000000000001</v>
      </c>
      <c r="AQ12" s="9">
        <v>5.5469999999999997</v>
      </c>
      <c r="AR12" s="9">
        <v>3.831</v>
      </c>
      <c r="AS12" s="9">
        <v>14.769</v>
      </c>
      <c r="AT12" s="9">
        <v>9.7159999999999993</v>
      </c>
      <c r="AU12" s="9">
        <v>5.0529999999999999</v>
      </c>
      <c r="AV12" s="9">
        <v>81.33</v>
      </c>
      <c r="AW12" s="9">
        <v>51.371000000000002</v>
      </c>
      <c r="AX12" s="9">
        <v>29.959</v>
      </c>
      <c r="AY12" s="9">
        <v>31.32</v>
      </c>
      <c r="AZ12" s="9">
        <v>19.149000000000001</v>
      </c>
      <c r="BA12" s="9">
        <v>12.170999999999999</v>
      </c>
      <c r="BB12" s="9">
        <v>24.913</v>
      </c>
      <c r="BC12" s="9">
        <v>14.377000000000001</v>
      </c>
      <c r="BD12" s="9">
        <v>10.536</v>
      </c>
      <c r="BE12" s="9">
        <v>15.977</v>
      </c>
      <c r="BF12" s="9">
        <v>12.621</v>
      </c>
      <c r="BG12" s="9">
        <v>3.3559999999999999</v>
      </c>
      <c r="BH12" s="9">
        <v>9.1189999999999998</v>
      </c>
      <c r="BI12" s="9">
        <v>5.2240000000000002</v>
      </c>
      <c r="BJ12" s="9">
        <v>3.895</v>
      </c>
      <c r="BK12" s="9">
        <v>0</v>
      </c>
      <c r="BL12" s="9">
        <v>0</v>
      </c>
      <c r="BM12" s="9">
        <v>0</v>
      </c>
      <c r="BN12" s="9">
        <v>19.693000000000001</v>
      </c>
      <c r="BO12" s="9">
        <v>12.04</v>
      </c>
      <c r="BP12" s="9">
        <v>7.6529999999999996</v>
      </c>
      <c r="BQ12" s="9">
        <v>1.026</v>
      </c>
      <c r="BR12" s="9">
        <v>0.47699999999999998</v>
      </c>
      <c r="BS12" s="9">
        <v>0.54900000000000004</v>
      </c>
      <c r="BT12" s="9">
        <v>0</v>
      </c>
      <c r="BU12" s="9">
        <v>0</v>
      </c>
      <c r="BV12" s="9">
        <v>0</v>
      </c>
      <c r="BW12" s="9">
        <v>0.54900000000000004</v>
      </c>
      <c r="BX12" s="9">
        <v>0</v>
      </c>
      <c r="BY12" s="9">
        <v>0.54900000000000004</v>
      </c>
      <c r="BZ12" s="9">
        <v>0.47699999999999998</v>
      </c>
      <c r="CA12" s="9">
        <v>0.47699999999999998</v>
      </c>
      <c r="CB12" s="9">
        <v>0</v>
      </c>
      <c r="CC12" s="9">
        <v>18.667000000000002</v>
      </c>
      <c r="CD12" s="9">
        <v>11.564</v>
      </c>
      <c r="CE12" s="9">
        <v>7.1029999999999998</v>
      </c>
      <c r="CF12" s="9">
        <v>0.434</v>
      </c>
      <c r="CG12" s="9">
        <v>0.434</v>
      </c>
      <c r="CH12" s="9">
        <v>0</v>
      </c>
      <c r="CI12" s="9">
        <v>1.103</v>
      </c>
      <c r="CJ12" s="9">
        <v>0.53</v>
      </c>
      <c r="CK12" s="9">
        <v>0.57299999999999995</v>
      </c>
      <c r="CL12" s="9">
        <v>1.0589999999999999</v>
      </c>
      <c r="CM12" s="9">
        <v>0.45</v>
      </c>
      <c r="CN12" s="9">
        <v>0.60899999999999999</v>
      </c>
      <c r="CO12" s="9">
        <v>5.5789999999999997</v>
      </c>
      <c r="CP12" s="9">
        <v>3.0859999999999999</v>
      </c>
      <c r="CQ12" s="9">
        <v>2.4929999999999999</v>
      </c>
      <c r="CR12" s="9">
        <v>10.491</v>
      </c>
      <c r="CS12" s="9">
        <v>7.0640000000000001</v>
      </c>
      <c r="CT12" s="9">
        <v>3.4279999999999999</v>
      </c>
      <c r="CU12" s="9">
        <v>50.728999999999999</v>
      </c>
      <c r="CV12" s="9">
        <v>9.3510000000000009</v>
      </c>
      <c r="CW12" s="9">
        <v>41.378</v>
      </c>
      <c r="CX12" s="9">
        <v>11.657999999999999</v>
      </c>
      <c r="CY12" s="9">
        <v>3.9249999999999998</v>
      </c>
      <c r="CZ12" s="9">
        <v>7.7329999999999997</v>
      </c>
      <c r="DA12" s="9">
        <v>3.4729999999999999</v>
      </c>
      <c r="DB12" s="9">
        <v>1.2350000000000001</v>
      </c>
      <c r="DC12" s="9">
        <v>2.238</v>
      </c>
      <c r="DD12" s="9">
        <v>3.6720000000000002</v>
      </c>
      <c r="DE12" s="9">
        <v>0.66800000000000004</v>
      </c>
      <c r="DF12" s="9">
        <v>3.004</v>
      </c>
      <c r="DG12" s="9">
        <v>4.5129999999999999</v>
      </c>
      <c r="DH12" s="9">
        <v>2.0219999999999998</v>
      </c>
      <c r="DI12" s="9">
        <v>2.4910000000000001</v>
      </c>
      <c r="DJ12" s="9">
        <v>39.070999999999998</v>
      </c>
      <c r="DK12" s="9">
        <v>5.4249999999999998</v>
      </c>
      <c r="DL12" s="9">
        <v>33.646000000000001</v>
      </c>
      <c r="DM12" s="9">
        <v>17.684999999999999</v>
      </c>
      <c r="DN12" s="9">
        <v>4.13</v>
      </c>
      <c r="DO12" s="9">
        <v>13.555999999999999</v>
      </c>
      <c r="DP12" s="9">
        <v>7.0910000000000002</v>
      </c>
      <c r="DQ12" s="9">
        <v>1.296</v>
      </c>
      <c r="DR12" s="9">
        <v>5.7949999999999999</v>
      </c>
      <c r="DS12" s="9">
        <v>9.7550000000000008</v>
      </c>
      <c r="DT12" s="9">
        <v>0</v>
      </c>
      <c r="DU12" s="9">
        <v>9.7550000000000008</v>
      </c>
      <c r="DV12" s="9">
        <v>4.0430000000000001</v>
      </c>
      <c r="DW12" s="9">
        <v>0</v>
      </c>
      <c r="DX12" s="9">
        <v>4.0430000000000001</v>
      </c>
      <c r="DY12" s="9">
        <v>0.498</v>
      </c>
      <c r="DZ12" s="9">
        <v>0</v>
      </c>
      <c r="EA12" s="9">
        <v>0.498</v>
      </c>
      <c r="EB12" s="9">
        <v>4.6529999999999996</v>
      </c>
      <c r="EC12" s="9">
        <v>2.94</v>
      </c>
      <c r="ED12" s="9">
        <v>1.7130000000000001</v>
      </c>
      <c r="EE12" s="9">
        <v>1.9350000000000001</v>
      </c>
      <c r="EF12" s="9">
        <v>1.9350000000000001</v>
      </c>
      <c r="EG12" s="9">
        <v>0</v>
      </c>
      <c r="EH12" s="9">
        <v>1.2669999999999999</v>
      </c>
      <c r="EI12" s="9">
        <v>1.2669999999999999</v>
      </c>
      <c r="EJ12" s="9">
        <v>0</v>
      </c>
      <c r="EK12" s="9">
        <v>0</v>
      </c>
      <c r="EL12" s="9">
        <v>0</v>
      </c>
      <c r="EM12" s="9">
        <v>0</v>
      </c>
      <c r="EN12" s="9">
        <v>0.66700000000000004</v>
      </c>
      <c r="EO12" s="9">
        <v>0.66700000000000004</v>
      </c>
      <c r="EP12" s="9">
        <v>0</v>
      </c>
      <c r="EQ12" s="9">
        <v>2.718</v>
      </c>
      <c r="ER12" s="9">
        <v>1.006</v>
      </c>
      <c r="ES12" s="9">
        <v>1.7130000000000001</v>
      </c>
      <c r="ET12" s="9">
        <v>1.123</v>
      </c>
      <c r="EU12" s="9">
        <v>0.49299999999999999</v>
      </c>
      <c r="EV12" s="9">
        <v>0.63</v>
      </c>
      <c r="EW12" s="9">
        <v>0</v>
      </c>
      <c r="EX12" s="9">
        <v>0</v>
      </c>
      <c r="EY12" s="9">
        <v>0</v>
      </c>
      <c r="EZ12" s="9">
        <v>0.51300000000000001</v>
      </c>
      <c r="FA12" s="9">
        <v>0.51300000000000001</v>
      </c>
      <c r="FB12" s="9">
        <v>0</v>
      </c>
      <c r="FC12" s="9">
        <v>1.083</v>
      </c>
      <c r="FD12" s="9">
        <v>0</v>
      </c>
      <c r="FE12" s="9">
        <v>1.083</v>
      </c>
      <c r="FF12" s="9">
        <v>0</v>
      </c>
      <c r="FG12" s="9">
        <v>0</v>
      </c>
      <c r="FH12" s="9">
        <v>0</v>
      </c>
      <c r="FI12" s="9">
        <v>44.015999999999998</v>
      </c>
      <c r="FJ12" s="9">
        <v>19.96</v>
      </c>
      <c r="FK12" s="9">
        <v>24.056000000000001</v>
      </c>
      <c r="FL12" s="9">
        <v>10.368</v>
      </c>
      <c r="FM12" s="9">
        <v>5.8440000000000003</v>
      </c>
      <c r="FN12" s="9">
        <v>4.5250000000000004</v>
      </c>
      <c r="FO12" s="9">
        <v>4.3849999999999998</v>
      </c>
      <c r="FP12" s="9">
        <v>2.992</v>
      </c>
      <c r="FQ12" s="9">
        <v>1.393</v>
      </c>
      <c r="FR12" s="9">
        <v>3.2160000000000002</v>
      </c>
      <c r="FS12" s="9">
        <v>0.58199999999999996</v>
      </c>
      <c r="FT12" s="9">
        <v>2.6339999999999999</v>
      </c>
      <c r="FU12" s="9">
        <v>2.7669999999999999</v>
      </c>
      <c r="FV12" s="9">
        <v>2.2690000000000001</v>
      </c>
      <c r="FW12" s="9">
        <v>0.498</v>
      </c>
      <c r="FX12" s="9">
        <v>33.648000000000003</v>
      </c>
      <c r="FY12" s="9">
        <v>14.117000000000001</v>
      </c>
      <c r="FZ12" s="9">
        <v>19.530999999999999</v>
      </c>
      <c r="GA12" s="9">
        <v>13.95</v>
      </c>
      <c r="GB12" s="9">
        <v>5.1970000000000001</v>
      </c>
      <c r="GC12" s="9">
        <v>8.7539999999999996</v>
      </c>
      <c r="GD12" s="9">
        <v>10.516999999999999</v>
      </c>
      <c r="GE12" s="9">
        <v>4.5149999999999997</v>
      </c>
      <c r="GF12" s="9">
        <v>6.0019999999999998</v>
      </c>
      <c r="GG12" s="9">
        <v>6.5880000000000001</v>
      </c>
      <c r="GH12" s="9">
        <v>2.9020000000000001</v>
      </c>
      <c r="GI12" s="9">
        <v>3.6859999999999999</v>
      </c>
      <c r="GJ12" s="9">
        <v>1.075</v>
      </c>
      <c r="GK12" s="9">
        <v>0.51100000000000001</v>
      </c>
      <c r="GL12" s="9">
        <v>0.56299999999999994</v>
      </c>
      <c r="GM12" s="9">
        <v>1.518</v>
      </c>
      <c r="GN12" s="9">
        <v>0.99299999999999999</v>
      </c>
      <c r="GO12" s="9">
        <v>0.52600000000000002</v>
      </c>
      <c r="GP12" s="9">
        <v>360.65899999999999</v>
      </c>
      <c r="GQ12" s="9">
        <v>200.82</v>
      </c>
      <c r="GR12" s="9">
        <v>159.839</v>
      </c>
      <c r="GS12" s="9">
        <v>122.429</v>
      </c>
      <c r="GT12" s="9">
        <v>73.924000000000007</v>
      </c>
      <c r="GU12" s="9">
        <v>48.505000000000003</v>
      </c>
      <c r="GV12" s="9">
        <v>45.722000000000001</v>
      </c>
      <c r="GW12" s="9">
        <v>31.704000000000001</v>
      </c>
      <c r="GX12" s="9">
        <v>14.016999999999999</v>
      </c>
      <c r="GY12" s="9">
        <v>28.593</v>
      </c>
      <c r="GZ12" s="9">
        <v>16.207000000000001</v>
      </c>
      <c r="HA12" s="9">
        <v>12.387</v>
      </c>
      <c r="HB12" s="9">
        <v>48.115000000000002</v>
      </c>
      <c r="HC12" s="9">
        <v>26.013000000000002</v>
      </c>
      <c r="HD12" s="9">
        <v>22.102</v>
      </c>
      <c r="HE12" s="9">
        <v>238.23</v>
      </c>
      <c r="HF12" s="9">
        <v>126.896</v>
      </c>
      <c r="HG12" s="9">
        <v>111.333</v>
      </c>
      <c r="HH12" s="9">
        <v>96.179000000000002</v>
      </c>
      <c r="HI12" s="9">
        <v>47.38</v>
      </c>
      <c r="HJ12" s="9">
        <v>48.798999999999999</v>
      </c>
      <c r="HK12" s="9">
        <v>52.655999999999999</v>
      </c>
      <c r="HL12" s="9">
        <v>28.686</v>
      </c>
      <c r="HM12" s="9">
        <v>23.97</v>
      </c>
      <c r="HN12" s="9">
        <v>51.932000000000002</v>
      </c>
      <c r="HO12" s="9">
        <v>28.599</v>
      </c>
      <c r="HP12" s="9">
        <v>23.332999999999998</v>
      </c>
      <c r="HQ12" s="9">
        <v>25.971</v>
      </c>
      <c r="HR12" s="9">
        <v>13.865</v>
      </c>
      <c r="HS12" s="9">
        <v>12.105</v>
      </c>
      <c r="HT12" s="9">
        <v>11.492000000000001</v>
      </c>
      <c r="HU12" s="9">
        <v>8.3670000000000009</v>
      </c>
      <c r="HV12" s="9">
        <v>3.125</v>
      </c>
      <c r="HW12" s="9">
        <v>140.33699999999999</v>
      </c>
      <c r="HX12" s="9">
        <v>97.915999999999997</v>
      </c>
      <c r="HY12" s="9">
        <v>42.420999999999999</v>
      </c>
      <c r="HZ12" s="9">
        <v>59.271999999999998</v>
      </c>
      <c r="IA12" s="9">
        <v>42.417999999999999</v>
      </c>
      <c r="IB12" s="9">
        <v>16.853999999999999</v>
      </c>
      <c r="IC12" s="9">
        <v>29.077000000000002</v>
      </c>
      <c r="ID12" s="9">
        <v>21.21</v>
      </c>
      <c r="IE12" s="9">
        <v>7.867</v>
      </c>
      <c r="IF12" s="9">
        <v>12.474</v>
      </c>
      <c r="IG12" s="9">
        <v>9.7919999999999998</v>
      </c>
      <c r="IH12" s="9">
        <v>2.6819999999999999</v>
      </c>
      <c r="II12" s="9">
        <v>17.721</v>
      </c>
      <c r="IJ12" s="9">
        <v>11.416</v>
      </c>
      <c r="IK12" s="9">
        <v>6.3049999999999997</v>
      </c>
      <c r="IL12" s="9">
        <v>81.064999999999998</v>
      </c>
      <c r="IM12" s="9">
        <v>55.497</v>
      </c>
      <c r="IN12" s="9">
        <v>25.568000000000001</v>
      </c>
      <c r="IO12" s="9">
        <v>27.925999999999998</v>
      </c>
      <c r="IP12" s="9">
        <v>19.108000000000001</v>
      </c>
      <c r="IQ12" s="9">
        <v>8.8190000000000008</v>
      </c>
    </row>
    <row r="13" spans="1:251">
      <c r="A13" s="10">
        <v>42767</v>
      </c>
      <c r="B13" s="9">
        <v>16.776</v>
      </c>
      <c r="C13" s="9">
        <v>10.252000000000001</v>
      </c>
      <c r="D13" s="9">
        <v>4.1929999999999996</v>
      </c>
      <c r="E13" s="9">
        <v>6.06</v>
      </c>
      <c r="F13" s="9">
        <v>6.0679999999999996</v>
      </c>
      <c r="G13" s="9">
        <v>2.484</v>
      </c>
      <c r="H13" s="9">
        <v>3.5840000000000001</v>
      </c>
      <c r="I13" s="9">
        <v>2.0190000000000001</v>
      </c>
      <c r="J13" s="9">
        <v>1.1339999999999999</v>
      </c>
      <c r="K13" s="9">
        <v>0.88500000000000001</v>
      </c>
      <c r="L13" s="9">
        <v>2.165</v>
      </c>
      <c r="M13" s="9">
        <v>0.57399999999999995</v>
      </c>
      <c r="N13" s="9">
        <v>1.591</v>
      </c>
      <c r="O13" s="9">
        <v>15.532999999999999</v>
      </c>
      <c r="P13" s="9">
        <v>4.8170000000000002</v>
      </c>
      <c r="Q13" s="9">
        <v>10.715999999999999</v>
      </c>
      <c r="R13" s="9">
        <v>8.9979999999999993</v>
      </c>
      <c r="S13" s="9">
        <v>3.4660000000000002</v>
      </c>
      <c r="T13" s="9">
        <v>5.532</v>
      </c>
      <c r="U13" s="9">
        <v>3.4710000000000001</v>
      </c>
      <c r="V13" s="9">
        <v>0</v>
      </c>
      <c r="W13" s="9">
        <v>3.4710000000000001</v>
      </c>
      <c r="X13" s="9">
        <v>1.6319999999999999</v>
      </c>
      <c r="Y13" s="9">
        <v>0.63</v>
      </c>
      <c r="Z13" s="9">
        <v>1.0009999999999999</v>
      </c>
      <c r="AA13" s="9">
        <v>1.4330000000000001</v>
      </c>
      <c r="AB13" s="9">
        <v>0.72099999999999997</v>
      </c>
      <c r="AC13" s="9">
        <v>0.71199999999999997</v>
      </c>
      <c r="AD13" s="9">
        <v>0</v>
      </c>
      <c r="AE13" s="9">
        <v>0</v>
      </c>
      <c r="AF13" s="9">
        <v>0</v>
      </c>
      <c r="AG13" s="9">
        <v>108.952</v>
      </c>
      <c r="AH13" s="9">
        <v>63.82</v>
      </c>
      <c r="AI13" s="9">
        <v>45.131999999999998</v>
      </c>
      <c r="AJ13" s="9">
        <v>27.486999999999998</v>
      </c>
      <c r="AK13" s="9">
        <v>14.198</v>
      </c>
      <c r="AL13" s="9">
        <v>13.288</v>
      </c>
      <c r="AM13" s="9">
        <v>6.1580000000000004</v>
      </c>
      <c r="AN13" s="9">
        <v>3.617</v>
      </c>
      <c r="AO13" s="9">
        <v>2.5419999999999998</v>
      </c>
      <c r="AP13" s="9">
        <v>6.3959999999999999</v>
      </c>
      <c r="AQ13" s="9">
        <v>3.01</v>
      </c>
      <c r="AR13" s="9">
        <v>3.3860000000000001</v>
      </c>
      <c r="AS13" s="9">
        <v>14.933</v>
      </c>
      <c r="AT13" s="9">
        <v>7.5709999999999997</v>
      </c>
      <c r="AU13" s="9">
        <v>7.3609999999999998</v>
      </c>
      <c r="AV13" s="9">
        <v>81.465999999999994</v>
      </c>
      <c r="AW13" s="9">
        <v>49.622</v>
      </c>
      <c r="AX13" s="9">
        <v>31.844000000000001</v>
      </c>
      <c r="AY13" s="9">
        <v>40.25</v>
      </c>
      <c r="AZ13" s="9">
        <v>26.298999999999999</v>
      </c>
      <c r="BA13" s="9">
        <v>13.95</v>
      </c>
      <c r="BB13" s="9">
        <v>18.794</v>
      </c>
      <c r="BC13" s="9">
        <v>9.7249999999999996</v>
      </c>
      <c r="BD13" s="9">
        <v>9.07</v>
      </c>
      <c r="BE13" s="9">
        <v>14.891</v>
      </c>
      <c r="BF13" s="9">
        <v>10.332000000000001</v>
      </c>
      <c r="BG13" s="9">
        <v>4.5590000000000002</v>
      </c>
      <c r="BH13" s="9">
        <v>4.8819999999999997</v>
      </c>
      <c r="BI13" s="9">
        <v>2.1619999999999999</v>
      </c>
      <c r="BJ13" s="9">
        <v>2.7210000000000001</v>
      </c>
      <c r="BK13" s="9">
        <v>2.649</v>
      </c>
      <c r="BL13" s="9">
        <v>1.105</v>
      </c>
      <c r="BM13" s="9">
        <v>1.544</v>
      </c>
      <c r="BN13" s="9">
        <v>19.209</v>
      </c>
      <c r="BO13" s="9">
        <v>9.9629999999999992</v>
      </c>
      <c r="BP13" s="9">
        <v>9.2449999999999992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19.209</v>
      </c>
      <c r="CD13" s="9">
        <v>9.9629999999999992</v>
      </c>
      <c r="CE13" s="9">
        <v>9.2449999999999992</v>
      </c>
      <c r="CF13" s="9">
        <v>2.0310000000000001</v>
      </c>
      <c r="CG13" s="9">
        <v>0.66600000000000004</v>
      </c>
      <c r="CH13" s="9">
        <v>1.365</v>
      </c>
      <c r="CI13" s="9">
        <v>0</v>
      </c>
      <c r="CJ13" s="9">
        <v>0</v>
      </c>
      <c r="CK13" s="9">
        <v>0</v>
      </c>
      <c r="CL13" s="9">
        <v>2.7970000000000002</v>
      </c>
      <c r="CM13" s="9">
        <v>0.69</v>
      </c>
      <c r="CN13" s="9">
        <v>2.1080000000000001</v>
      </c>
      <c r="CO13" s="9">
        <v>7.4290000000000003</v>
      </c>
      <c r="CP13" s="9">
        <v>4.7779999999999996</v>
      </c>
      <c r="CQ13" s="9">
        <v>2.6509999999999998</v>
      </c>
      <c r="CR13" s="9">
        <v>6.9509999999999996</v>
      </c>
      <c r="CS13" s="9">
        <v>3.83</v>
      </c>
      <c r="CT13" s="9">
        <v>3.1219999999999999</v>
      </c>
      <c r="CU13" s="9">
        <v>52.728000000000002</v>
      </c>
      <c r="CV13" s="9">
        <v>14.21</v>
      </c>
      <c r="CW13" s="9">
        <v>38.518000000000001</v>
      </c>
      <c r="CX13" s="9">
        <v>18.606000000000002</v>
      </c>
      <c r="CY13" s="9">
        <v>5.7050000000000001</v>
      </c>
      <c r="CZ13" s="9">
        <v>12.901</v>
      </c>
      <c r="DA13" s="9">
        <v>2.8929999999999998</v>
      </c>
      <c r="DB13" s="9">
        <v>0.54100000000000004</v>
      </c>
      <c r="DC13" s="9">
        <v>2.3519999999999999</v>
      </c>
      <c r="DD13" s="9">
        <v>6.274</v>
      </c>
      <c r="DE13" s="9">
        <v>3.7829999999999999</v>
      </c>
      <c r="DF13" s="9">
        <v>2.4900000000000002</v>
      </c>
      <c r="DG13" s="9">
        <v>9.44</v>
      </c>
      <c r="DH13" s="9">
        <v>1.381</v>
      </c>
      <c r="DI13" s="9">
        <v>8.0589999999999993</v>
      </c>
      <c r="DJ13" s="9">
        <v>34.122999999999998</v>
      </c>
      <c r="DK13" s="9">
        <v>8.5060000000000002</v>
      </c>
      <c r="DL13" s="9">
        <v>25.617000000000001</v>
      </c>
      <c r="DM13" s="9">
        <v>15.936999999999999</v>
      </c>
      <c r="DN13" s="9">
        <v>4.9320000000000004</v>
      </c>
      <c r="DO13" s="9">
        <v>11.005000000000001</v>
      </c>
      <c r="DP13" s="9">
        <v>8.6890000000000001</v>
      </c>
      <c r="DQ13" s="9">
        <v>1.111</v>
      </c>
      <c r="DR13" s="9">
        <v>7.5780000000000003</v>
      </c>
      <c r="DS13" s="9">
        <v>4.6449999999999996</v>
      </c>
      <c r="DT13" s="9">
        <v>0</v>
      </c>
      <c r="DU13" s="9">
        <v>4.6449999999999996</v>
      </c>
      <c r="DV13" s="9">
        <v>4.8520000000000003</v>
      </c>
      <c r="DW13" s="9">
        <v>2.4630000000000001</v>
      </c>
      <c r="DX13" s="9">
        <v>2.3889999999999998</v>
      </c>
      <c r="DY13" s="9">
        <v>0</v>
      </c>
      <c r="DZ13" s="9">
        <v>0</v>
      </c>
      <c r="EA13" s="9">
        <v>0</v>
      </c>
      <c r="EB13" s="9">
        <v>9.4890000000000008</v>
      </c>
      <c r="EC13" s="9">
        <v>7.6740000000000004</v>
      </c>
      <c r="ED13" s="9">
        <v>1.8149999999999999</v>
      </c>
      <c r="EE13" s="9">
        <v>2.4289999999999998</v>
      </c>
      <c r="EF13" s="9">
        <v>0.61399999999999999</v>
      </c>
      <c r="EG13" s="9">
        <v>1.8149999999999999</v>
      </c>
      <c r="EH13" s="9">
        <v>0</v>
      </c>
      <c r="EI13" s="9">
        <v>0</v>
      </c>
      <c r="EJ13" s="9">
        <v>0</v>
      </c>
      <c r="EK13" s="9">
        <v>1.167</v>
      </c>
      <c r="EL13" s="9">
        <v>0.61399999999999999</v>
      </c>
      <c r="EM13" s="9">
        <v>0.55300000000000005</v>
      </c>
      <c r="EN13" s="9">
        <v>1.262</v>
      </c>
      <c r="EO13" s="9">
        <v>0</v>
      </c>
      <c r="EP13" s="9">
        <v>1.262</v>
      </c>
      <c r="EQ13" s="9">
        <v>7.06</v>
      </c>
      <c r="ER13" s="9">
        <v>7.06</v>
      </c>
      <c r="ES13" s="9">
        <v>0</v>
      </c>
      <c r="ET13" s="9">
        <v>1.881</v>
      </c>
      <c r="EU13" s="9">
        <v>1.881</v>
      </c>
      <c r="EV13" s="9">
        <v>0</v>
      </c>
      <c r="EW13" s="9">
        <v>2.2010000000000001</v>
      </c>
      <c r="EX13" s="9">
        <v>2.2010000000000001</v>
      </c>
      <c r="EY13" s="9">
        <v>0</v>
      </c>
      <c r="EZ13" s="9">
        <v>1.7909999999999999</v>
      </c>
      <c r="FA13" s="9">
        <v>1.7909999999999999</v>
      </c>
      <c r="FB13" s="9">
        <v>0</v>
      </c>
      <c r="FC13" s="9">
        <v>1.1879999999999999</v>
      </c>
      <c r="FD13" s="9">
        <v>1.1879999999999999</v>
      </c>
      <c r="FE13" s="9">
        <v>0</v>
      </c>
      <c r="FF13" s="9">
        <v>0</v>
      </c>
      <c r="FG13" s="9">
        <v>0</v>
      </c>
      <c r="FH13" s="9">
        <v>0</v>
      </c>
      <c r="FI13" s="9">
        <v>47.74</v>
      </c>
      <c r="FJ13" s="9">
        <v>22.850999999999999</v>
      </c>
      <c r="FK13" s="9">
        <v>24.888999999999999</v>
      </c>
      <c r="FL13" s="9">
        <v>15.162000000000001</v>
      </c>
      <c r="FM13" s="9">
        <v>8.2750000000000004</v>
      </c>
      <c r="FN13" s="9">
        <v>6.8869999999999996</v>
      </c>
      <c r="FO13" s="9">
        <v>5.49</v>
      </c>
      <c r="FP13" s="9">
        <v>3.82</v>
      </c>
      <c r="FQ13" s="9">
        <v>1.67</v>
      </c>
      <c r="FR13" s="9">
        <v>2.6930000000000001</v>
      </c>
      <c r="FS13" s="9">
        <v>0.70199999999999996</v>
      </c>
      <c r="FT13" s="9">
        <v>1.992</v>
      </c>
      <c r="FU13" s="9">
        <v>6.9790000000000001</v>
      </c>
      <c r="FV13" s="9">
        <v>3.754</v>
      </c>
      <c r="FW13" s="9">
        <v>3.2250000000000001</v>
      </c>
      <c r="FX13" s="9">
        <v>32.578000000000003</v>
      </c>
      <c r="FY13" s="9">
        <v>14.574999999999999</v>
      </c>
      <c r="FZ13" s="9">
        <v>18.001999999999999</v>
      </c>
      <c r="GA13" s="9">
        <v>14.676</v>
      </c>
      <c r="GB13" s="9">
        <v>6.9020000000000001</v>
      </c>
      <c r="GC13" s="9">
        <v>7.774</v>
      </c>
      <c r="GD13" s="9">
        <v>8.2100000000000009</v>
      </c>
      <c r="GE13" s="9">
        <v>4.2729999999999997</v>
      </c>
      <c r="GF13" s="9">
        <v>3.9359999999999999</v>
      </c>
      <c r="GG13" s="9">
        <v>6.87</v>
      </c>
      <c r="GH13" s="9">
        <v>1.712</v>
      </c>
      <c r="GI13" s="9">
        <v>5.1589999999999998</v>
      </c>
      <c r="GJ13" s="9">
        <v>2.3340000000000001</v>
      </c>
      <c r="GK13" s="9">
        <v>1.2010000000000001</v>
      </c>
      <c r="GL13" s="9">
        <v>1.1339999999999999</v>
      </c>
      <c r="GM13" s="9">
        <v>0.48699999999999999</v>
      </c>
      <c r="GN13" s="9">
        <v>0.48699999999999999</v>
      </c>
      <c r="GO13" s="9">
        <v>0</v>
      </c>
      <c r="GP13" s="9">
        <v>376.61099999999999</v>
      </c>
      <c r="GQ13" s="9">
        <v>202.376</v>
      </c>
      <c r="GR13" s="9">
        <v>174.23500000000001</v>
      </c>
      <c r="GS13" s="9">
        <v>137.34399999999999</v>
      </c>
      <c r="GT13" s="9">
        <v>73.331999999999994</v>
      </c>
      <c r="GU13" s="9">
        <v>64.012</v>
      </c>
      <c r="GV13" s="9">
        <v>51.101999999999997</v>
      </c>
      <c r="GW13" s="9">
        <v>25.798999999999999</v>
      </c>
      <c r="GX13" s="9">
        <v>25.303000000000001</v>
      </c>
      <c r="GY13" s="9">
        <v>34.326000000000001</v>
      </c>
      <c r="GZ13" s="9">
        <v>19.23</v>
      </c>
      <c r="HA13" s="9">
        <v>15.096</v>
      </c>
      <c r="HB13" s="9">
        <v>51.915999999999997</v>
      </c>
      <c r="HC13" s="9">
        <v>28.303000000000001</v>
      </c>
      <c r="HD13" s="9">
        <v>23.613</v>
      </c>
      <c r="HE13" s="9">
        <v>239.267</v>
      </c>
      <c r="HF13" s="9">
        <v>129.04400000000001</v>
      </c>
      <c r="HG13" s="9">
        <v>110.223</v>
      </c>
      <c r="HH13" s="9">
        <v>100.943</v>
      </c>
      <c r="HI13" s="9">
        <v>50.088000000000001</v>
      </c>
      <c r="HJ13" s="9">
        <v>50.854999999999997</v>
      </c>
      <c r="HK13" s="9">
        <v>58.433</v>
      </c>
      <c r="HL13" s="9">
        <v>30.873000000000001</v>
      </c>
      <c r="HM13" s="9">
        <v>27.56</v>
      </c>
      <c r="HN13" s="9">
        <v>42.994999999999997</v>
      </c>
      <c r="HO13" s="9">
        <v>26.49</v>
      </c>
      <c r="HP13" s="9">
        <v>16.504999999999999</v>
      </c>
      <c r="HQ13" s="9">
        <v>24.486999999999998</v>
      </c>
      <c r="HR13" s="9">
        <v>14.154999999999999</v>
      </c>
      <c r="HS13" s="9">
        <v>10.332000000000001</v>
      </c>
      <c r="HT13" s="9">
        <v>12.409000000000001</v>
      </c>
      <c r="HU13" s="9">
        <v>7.4379999999999997</v>
      </c>
      <c r="HV13" s="9">
        <v>4.9710000000000001</v>
      </c>
      <c r="HW13" s="9">
        <v>152.27000000000001</v>
      </c>
      <c r="HX13" s="9">
        <v>85.334999999999994</v>
      </c>
      <c r="HY13" s="9">
        <v>66.935000000000002</v>
      </c>
      <c r="HZ13" s="9">
        <v>68.206999999999994</v>
      </c>
      <c r="IA13" s="9">
        <v>35.512</v>
      </c>
      <c r="IB13" s="9">
        <v>32.695</v>
      </c>
      <c r="IC13" s="9">
        <v>26.943000000000001</v>
      </c>
      <c r="ID13" s="9">
        <v>13.143000000000001</v>
      </c>
      <c r="IE13" s="9">
        <v>13.8</v>
      </c>
      <c r="IF13" s="9">
        <v>17.715</v>
      </c>
      <c r="IG13" s="9">
        <v>9.4459999999999997</v>
      </c>
      <c r="IH13" s="9">
        <v>8.2690000000000001</v>
      </c>
      <c r="II13" s="9">
        <v>23.548999999999999</v>
      </c>
      <c r="IJ13" s="9">
        <v>12.923</v>
      </c>
      <c r="IK13" s="9">
        <v>10.625999999999999</v>
      </c>
      <c r="IL13" s="9">
        <v>84.063000000000002</v>
      </c>
      <c r="IM13" s="9">
        <v>49.822000000000003</v>
      </c>
      <c r="IN13" s="9">
        <v>34.24</v>
      </c>
      <c r="IO13" s="9">
        <v>33.103999999999999</v>
      </c>
      <c r="IP13" s="9">
        <v>18.756</v>
      </c>
      <c r="IQ13" s="9">
        <v>14.348000000000001</v>
      </c>
    </row>
    <row r="14" spans="1:251">
      <c r="A14" s="10">
        <v>43132</v>
      </c>
      <c r="B14" s="9">
        <v>18.036999999999999</v>
      </c>
      <c r="C14" s="9">
        <v>20.067</v>
      </c>
      <c r="D14" s="9">
        <v>7.35</v>
      </c>
      <c r="E14" s="9">
        <v>12.715999999999999</v>
      </c>
      <c r="F14" s="9">
        <v>9.6850000000000005</v>
      </c>
      <c r="G14" s="9">
        <v>4.1639999999999997</v>
      </c>
      <c r="H14" s="9">
        <v>5.5209999999999999</v>
      </c>
      <c r="I14" s="9">
        <v>4.4429999999999996</v>
      </c>
      <c r="J14" s="9">
        <v>2.0649999999999999</v>
      </c>
      <c r="K14" s="9">
        <v>2.3780000000000001</v>
      </c>
      <c r="L14" s="9">
        <v>5.9379999999999997</v>
      </c>
      <c r="M14" s="9">
        <v>1.121</v>
      </c>
      <c r="N14" s="9">
        <v>4.8179999999999996</v>
      </c>
      <c r="O14" s="9">
        <v>10.039</v>
      </c>
      <c r="P14" s="9">
        <v>4.7190000000000003</v>
      </c>
      <c r="Q14" s="9">
        <v>5.32</v>
      </c>
      <c r="R14" s="9">
        <v>9.0570000000000004</v>
      </c>
      <c r="S14" s="9">
        <v>4.2249999999999996</v>
      </c>
      <c r="T14" s="9">
        <v>4.8319999999999999</v>
      </c>
      <c r="U14" s="9">
        <v>0.49299999999999999</v>
      </c>
      <c r="V14" s="9">
        <v>0.49299999999999999</v>
      </c>
      <c r="W14" s="9">
        <v>0</v>
      </c>
      <c r="X14" s="9">
        <v>0.48899999999999999</v>
      </c>
      <c r="Y14" s="9">
        <v>0</v>
      </c>
      <c r="Z14" s="9">
        <v>0.48899999999999999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9">
        <v>124.92</v>
      </c>
      <c r="AH14" s="9">
        <v>68.287999999999997</v>
      </c>
      <c r="AI14" s="9">
        <v>56.631999999999998</v>
      </c>
      <c r="AJ14" s="9">
        <v>38.654000000000003</v>
      </c>
      <c r="AK14" s="9">
        <v>15.645</v>
      </c>
      <c r="AL14" s="9">
        <v>23.009</v>
      </c>
      <c r="AM14" s="9">
        <v>8.4139999999999997</v>
      </c>
      <c r="AN14" s="9">
        <v>3.7330000000000001</v>
      </c>
      <c r="AO14" s="9">
        <v>4.681</v>
      </c>
      <c r="AP14" s="9">
        <v>10.305999999999999</v>
      </c>
      <c r="AQ14" s="9">
        <v>4.32</v>
      </c>
      <c r="AR14" s="9">
        <v>5.9859999999999998</v>
      </c>
      <c r="AS14" s="9">
        <v>19.934000000000001</v>
      </c>
      <c r="AT14" s="9">
        <v>7.5910000000000002</v>
      </c>
      <c r="AU14" s="9">
        <v>12.342000000000001</v>
      </c>
      <c r="AV14" s="9">
        <v>86.266999999999996</v>
      </c>
      <c r="AW14" s="9">
        <v>52.643999999999998</v>
      </c>
      <c r="AX14" s="9">
        <v>33.622999999999998</v>
      </c>
      <c r="AY14" s="9">
        <v>43.314</v>
      </c>
      <c r="AZ14" s="9">
        <v>26.555</v>
      </c>
      <c r="BA14" s="9">
        <v>16.759</v>
      </c>
      <c r="BB14" s="9">
        <v>19.399000000000001</v>
      </c>
      <c r="BC14" s="9">
        <v>10.409000000000001</v>
      </c>
      <c r="BD14" s="9">
        <v>8.99</v>
      </c>
      <c r="BE14" s="9">
        <v>13.661</v>
      </c>
      <c r="BF14" s="9">
        <v>7.7670000000000003</v>
      </c>
      <c r="BG14" s="9">
        <v>5.8949999999999996</v>
      </c>
      <c r="BH14" s="9">
        <v>7.2039999999999997</v>
      </c>
      <c r="BI14" s="9">
        <v>5.2240000000000002</v>
      </c>
      <c r="BJ14" s="9">
        <v>1.98</v>
      </c>
      <c r="BK14" s="9">
        <v>2.6890000000000001</v>
      </c>
      <c r="BL14" s="9">
        <v>2.6890000000000001</v>
      </c>
      <c r="BM14" s="9">
        <v>0</v>
      </c>
      <c r="BN14" s="9">
        <v>18.523</v>
      </c>
      <c r="BO14" s="9">
        <v>10.026999999999999</v>
      </c>
      <c r="BP14" s="9">
        <v>8.4960000000000004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18.523</v>
      </c>
      <c r="CD14" s="9">
        <v>10.026999999999999</v>
      </c>
      <c r="CE14" s="9">
        <v>8.4960000000000004</v>
      </c>
      <c r="CF14" s="9">
        <v>1.0329999999999999</v>
      </c>
      <c r="CG14" s="9">
        <v>1.0329999999999999</v>
      </c>
      <c r="CH14" s="9">
        <v>0</v>
      </c>
      <c r="CI14" s="9">
        <v>2.3460000000000001</v>
      </c>
      <c r="CJ14" s="9">
        <v>1.792</v>
      </c>
      <c r="CK14" s="9">
        <v>0.55400000000000005</v>
      </c>
      <c r="CL14" s="9">
        <v>2.6429999999999998</v>
      </c>
      <c r="CM14" s="9">
        <v>0.52700000000000002</v>
      </c>
      <c r="CN14" s="9">
        <v>2.1160000000000001</v>
      </c>
      <c r="CO14" s="9">
        <v>6.9240000000000004</v>
      </c>
      <c r="CP14" s="9">
        <v>2.6349999999999998</v>
      </c>
      <c r="CQ14" s="9">
        <v>4.2889999999999997</v>
      </c>
      <c r="CR14" s="9">
        <v>5.5759999999999996</v>
      </c>
      <c r="CS14" s="9">
        <v>4.0389999999999997</v>
      </c>
      <c r="CT14" s="9">
        <v>1.5369999999999999</v>
      </c>
      <c r="CU14" s="9">
        <v>45.418999999999997</v>
      </c>
      <c r="CV14" s="9">
        <v>10.565</v>
      </c>
      <c r="CW14" s="9">
        <v>34.853000000000002</v>
      </c>
      <c r="CX14" s="9">
        <v>9.9489999999999998</v>
      </c>
      <c r="CY14" s="9">
        <v>2.3570000000000002</v>
      </c>
      <c r="CZ14" s="9">
        <v>7.5919999999999996</v>
      </c>
      <c r="DA14" s="9">
        <v>1.4570000000000001</v>
      </c>
      <c r="DB14" s="9">
        <v>0</v>
      </c>
      <c r="DC14" s="9">
        <v>1.4570000000000001</v>
      </c>
      <c r="DD14" s="9">
        <v>2.1349999999999998</v>
      </c>
      <c r="DE14" s="9">
        <v>0.53800000000000003</v>
      </c>
      <c r="DF14" s="9">
        <v>1.597</v>
      </c>
      <c r="DG14" s="9">
        <v>6.3570000000000002</v>
      </c>
      <c r="DH14" s="9">
        <v>1.819</v>
      </c>
      <c r="DI14" s="9">
        <v>4.5380000000000003</v>
      </c>
      <c r="DJ14" s="9">
        <v>35.469000000000001</v>
      </c>
      <c r="DK14" s="9">
        <v>8.2089999999999996</v>
      </c>
      <c r="DL14" s="9">
        <v>27.260999999999999</v>
      </c>
      <c r="DM14" s="9">
        <v>11.667</v>
      </c>
      <c r="DN14" s="9">
        <v>4.1210000000000004</v>
      </c>
      <c r="DO14" s="9">
        <v>7.5469999999999997</v>
      </c>
      <c r="DP14" s="9">
        <v>11.819000000000001</v>
      </c>
      <c r="DQ14" s="9">
        <v>2.06</v>
      </c>
      <c r="DR14" s="9">
        <v>9.7590000000000003</v>
      </c>
      <c r="DS14" s="9">
        <v>7.7080000000000002</v>
      </c>
      <c r="DT14" s="9">
        <v>1.0429999999999999</v>
      </c>
      <c r="DU14" s="9">
        <v>6.665</v>
      </c>
      <c r="DV14" s="9">
        <v>3.8050000000000002</v>
      </c>
      <c r="DW14" s="9">
        <v>0.51400000000000001</v>
      </c>
      <c r="DX14" s="9">
        <v>3.2909999999999999</v>
      </c>
      <c r="DY14" s="9">
        <v>0.47099999999999997</v>
      </c>
      <c r="DZ14" s="9">
        <v>0.47099999999999997</v>
      </c>
      <c r="EA14" s="9">
        <v>0</v>
      </c>
      <c r="EB14" s="9">
        <v>10.926</v>
      </c>
      <c r="EC14" s="9">
        <v>7.9059999999999997</v>
      </c>
      <c r="ED14" s="9">
        <v>3.02</v>
      </c>
      <c r="EE14" s="9">
        <v>3.9260000000000002</v>
      </c>
      <c r="EF14" s="9">
        <v>3.3580000000000001</v>
      </c>
      <c r="EG14" s="9">
        <v>0.56799999999999995</v>
      </c>
      <c r="EH14" s="9">
        <v>2.8359999999999999</v>
      </c>
      <c r="EI14" s="9">
        <v>2.2679999999999998</v>
      </c>
      <c r="EJ14" s="9">
        <v>0.56799999999999995</v>
      </c>
      <c r="EK14" s="9">
        <v>1.0900000000000001</v>
      </c>
      <c r="EL14" s="9">
        <v>1.0900000000000001</v>
      </c>
      <c r="EM14" s="9">
        <v>0</v>
      </c>
      <c r="EN14" s="9">
        <v>0</v>
      </c>
      <c r="EO14" s="9">
        <v>0</v>
      </c>
      <c r="EP14" s="9">
        <v>0</v>
      </c>
      <c r="EQ14" s="9">
        <v>7</v>
      </c>
      <c r="ER14" s="9">
        <v>4.548</v>
      </c>
      <c r="ES14" s="9">
        <v>2.452</v>
      </c>
      <c r="ET14" s="9">
        <v>2.5339999999999998</v>
      </c>
      <c r="EU14" s="9">
        <v>1.589</v>
      </c>
      <c r="EV14" s="9">
        <v>0.94399999999999995</v>
      </c>
      <c r="EW14" s="9">
        <v>2.2599999999999998</v>
      </c>
      <c r="EX14" s="9">
        <v>1.819</v>
      </c>
      <c r="EY14" s="9">
        <v>0.441</v>
      </c>
      <c r="EZ14" s="9">
        <v>1.665</v>
      </c>
      <c r="FA14" s="9">
        <v>1.1399999999999999</v>
      </c>
      <c r="FB14" s="9">
        <v>0.52500000000000002</v>
      </c>
      <c r="FC14" s="9">
        <v>0.54100000000000004</v>
      </c>
      <c r="FD14" s="9">
        <v>0</v>
      </c>
      <c r="FE14" s="9">
        <v>0.54100000000000004</v>
      </c>
      <c r="FF14" s="9">
        <v>0</v>
      </c>
      <c r="FG14" s="9">
        <v>0</v>
      </c>
      <c r="FH14" s="9">
        <v>0</v>
      </c>
      <c r="FI14" s="9">
        <v>49.606999999999999</v>
      </c>
      <c r="FJ14" s="9">
        <v>23.346</v>
      </c>
      <c r="FK14" s="9">
        <v>26.26</v>
      </c>
      <c r="FL14" s="9">
        <v>14.398</v>
      </c>
      <c r="FM14" s="9">
        <v>6.4960000000000004</v>
      </c>
      <c r="FN14" s="9">
        <v>7.9020000000000001</v>
      </c>
      <c r="FO14" s="9">
        <v>6.73</v>
      </c>
      <c r="FP14" s="9">
        <v>3.718</v>
      </c>
      <c r="FQ14" s="9">
        <v>3.012</v>
      </c>
      <c r="FR14" s="9">
        <v>4.3170000000000002</v>
      </c>
      <c r="FS14" s="9">
        <v>2.2650000000000001</v>
      </c>
      <c r="FT14" s="9">
        <v>2.052</v>
      </c>
      <c r="FU14" s="9">
        <v>3.351</v>
      </c>
      <c r="FV14" s="9">
        <v>0.51400000000000001</v>
      </c>
      <c r="FW14" s="9">
        <v>2.8370000000000002</v>
      </c>
      <c r="FX14" s="9">
        <v>35.207999999999998</v>
      </c>
      <c r="FY14" s="9">
        <v>16.850000000000001</v>
      </c>
      <c r="FZ14" s="9">
        <v>18.358000000000001</v>
      </c>
      <c r="GA14" s="9">
        <v>18.05</v>
      </c>
      <c r="GB14" s="9">
        <v>7.3090000000000002</v>
      </c>
      <c r="GC14" s="9">
        <v>10.741</v>
      </c>
      <c r="GD14" s="9">
        <v>8.8559999999999999</v>
      </c>
      <c r="GE14" s="9">
        <v>3.8940000000000001</v>
      </c>
      <c r="GF14" s="9">
        <v>4.9619999999999997</v>
      </c>
      <c r="GG14" s="9">
        <v>4.0380000000000003</v>
      </c>
      <c r="GH14" s="9">
        <v>2.581</v>
      </c>
      <c r="GI14" s="9">
        <v>1.4570000000000001</v>
      </c>
      <c r="GJ14" s="9">
        <v>3.3119999999999998</v>
      </c>
      <c r="GK14" s="9">
        <v>2.113</v>
      </c>
      <c r="GL14" s="9">
        <v>1.198</v>
      </c>
      <c r="GM14" s="9">
        <v>0.95199999999999996</v>
      </c>
      <c r="GN14" s="9">
        <v>0.95199999999999996</v>
      </c>
      <c r="GO14" s="9">
        <v>0</v>
      </c>
      <c r="GP14" s="9">
        <v>387.93599999999998</v>
      </c>
      <c r="GQ14" s="9">
        <v>219.61799999999999</v>
      </c>
      <c r="GR14" s="9">
        <v>168.31800000000001</v>
      </c>
      <c r="GS14" s="9">
        <v>158.661</v>
      </c>
      <c r="GT14" s="9">
        <v>93.046000000000006</v>
      </c>
      <c r="GU14" s="9">
        <v>65.614000000000004</v>
      </c>
      <c r="GV14" s="9">
        <v>64.558000000000007</v>
      </c>
      <c r="GW14" s="9">
        <v>34.801000000000002</v>
      </c>
      <c r="GX14" s="9">
        <v>29.757000000000001</v>
      </c>
      <c r="GY14" s="9">
        <v>40.198</v>
      </c>
      <c r="GZ14" s="9">
        <v>28.19</v>
      </c>
      <c r="HA14" s="9">
        <v>12.007999999999999</v>
      </c>
      <c r="HB14" s="9">
        <v>53.905000000000001</v>
      </c>
      <c r="HC14" s="9">
        <v>30.056000000000001</v>
      </c>
      <c r="HD14" s="9">
        <v>23.849</v>
      </c>
      <c r="HE14" s="9">
        <v>229.27500000000001</v>
      </c>
      <c r="HF14" s="9">
        <v>126.572</v>
      </c>
      <c r="HG14" s="9">
        <v>102.703</v>
      </c>
      <c r="HH14" s="9">
        <v>100.744</v>
      </c>
      <c r="HI14" s="9">
        <v>57.655000000000001</v>
      </c>
      <c r="HJ14" s="9">
        <v>43.088999999999999</v>
      </c>
      <c r="HK14" s="9">
        <v>45.463999999999999</v>
      </c>
      <c r="HL14" s="9">
        <v>24.401</v>
      </c>
      <c r="HM14" s="9">
        <v>21.062999999999999</v>
      </c>
      <c r="HN14" s="9">
        <v>40.723999999999997</v>
      </c>
      <c r="HO14" s="9">
        <v>23.1</v>
      </c>
      <c r="HP14" s="9">
        <v>17.623000000000001</v>
      </c>
      <c r="HQ14" s="9">
        <v>25.888999999999999</v>
      </c>
      <c r="HR14" s="9">
        <v>11.260999999999999</v>
      </c>
      <c r="HS14" s="9">
        <v>14.628</v>
      </c>
      <c r="HT14" s="9">
        <v>16.454999999999998</v>
      </c>
      <c r="HU14" s="9">
        <v>10.154</v>
      </c>
      <c r="HV14" s="9">
        <v>6.3010000000000002</v>
      </c>
      <c r="HW14" s="9">
        <v>145.45500000000001</v>
      </c>
      <c r="HX14" s="9">
        <v>81.415000000000006</v>
      </c>
      <c r="HY14" s="9">
        <v>64.040000000000006</v>
      </c>
      <c r="HZ14" s="9">
        <v>75.069999999999993</v>
      </c>
      <c r="IA14" s="9">
        <v>42.859000000000002</v>
      </c>
      <c r="IB14" s="9">
        <v>32.210999999999999</v>
      </c>
      <c r="IC14" s="9">
        <v>39.121000000000002</v>
      </c>
      <c r="ID14" s="9">
        <v>20.044</v>
      </c>
      <c r="IE14" s="9">
        <v>19.077999999999999</v>
      </c>
      <c r="IF14" s="9">
        <v>17.149000000000001</v>
      </c>
      <c r="IG14" s="9">
        <v>12.759</v>
      </c>
      <c r="IH14" s="9">
        <v>4.391</v>
      </c>
      <c r="II14" s="9">
        <v>18.8</v>
      </c>
      <c r="IJ14" s="9">
        <v>10.057</v>
      </c>
      <c r="IK14" s="9">
        <v>8.7430000000000003</v>
      </c>
      <c r="IL14" s="9">
        <v>70.385000000000005</v>
      </c>
      <c r="IM14" s="9">
        <v>38.555999999999997</v>
      </c>
      <c r="IN14" s="9">
        <v>31.829000000000001</v>
      </c>
      <c r="IO14" s="9">
        <v>30.937999999999999</v>
      </c>
      <c r="IP14" s="9">
        <v>17.597999999999999</v>
      </c>
      <c r="IQ14" s="9">
        <v>13.34</v>
      </c>
    </row>
    <row r="15" spans="1:251">
      <c r="A15" s="10">
        <v>43497</v>
      </c>
      <c r="B15" s="9">
        <v>11.712</v>
      </c>
      <c r="C15" s="9">
        <v>10.082000000000001</v>
      </c>
      <c r="D15" s="9">
        <v>5.2350000000000003</v>
      </c>
      <c r="E15" s="9">
        <v>4.8460000000000001</v>
      </c>
      <c r="F15" s="9">
        <v>1.843</v>
      </c>
      <c r="G15" s="9">
        <v>0.81299999999999994</v>
      </c>
      <c r="H15" s="9">
        <v>1.0289999999999999</v>
      </c>
      <c r="I15" s="9">
        <v>1.7230000000000001</v>
      </c>
      <c r="J15" s="9">
        <v>1.0269999999999999</v>
      </c>
      <c r="K15" s="9">
        <v>0.69599999999999995</v>
      </c>
      <c r="L15" s="9">
        <v>6.516</v>
      </c>
      <c r="M15" s="9">
        <v>3.395</v>
      </c>
      <c r="N15" s="9">
        <v>3.121</v>
      </c>
      <c r="O15" s="9">
        <v>10.173</v>
      </c>
      <c r="P15" s="9">
        <v>3.3069999999999999</v>
      </c>
      <c r="Q15" s="9">
        <v>6.8659999999999997</v>
      </c>
      <c r="R15" s="9">
        <v>7.8860000000000001</v>
      </c>
      <c r="S15" s="9">
        <v>2.5339999999999998</v>
      </c>
      <c r="T15" s="9">
        <v>5.3520000000000003</v>
      </c>
      <c r="U15" s="9">
        <v>1.492</v>
      </c>
      <c r="V15" s="9">
        <v>0.77300000000000002</v>
      </c>
      <c r="W15" s="9">
        <v>0.71899999999999997</v>
      </c>
      <c r="X15" s="9">
        <v>0.79500000000000004</v>
      </c>
      <c r="Y15" s="9">
        <v>0</v>
      </c>
      <c r="Z15" s="9">
        <v>0.79500000000000004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138.92099999999999</v>
      </c>
      <c r="AH15" s="9">
        <v>63.232999999999997</v>
      </c>
      <c r="AI15" s="9">
        <v>75.688000000000002</v>
      </c>
      <c r="AJ15" s="9">
        <v>42.491</v>
      </c>
      <c r="AK15" s="9">
        <v>18.585999999999999</v>
      </c>
      <c r="AL15" s="9">
        <v>23.905999999999999</v>
      </c>
      <c r="AM15" s="9">
        <v>8.1489999999999991</v>
      </c>
      <c r="AN15" s="9">
        <v>4.4219999999999997</v>
      </c>
      <c r="AO15" s="9">
        <v>3.7269999999999999</v>
      </c>
      <c r="AP15" s="9">
        <v>14.037000000000001</v>
      </c>
      <c r="AQ15" s="9">
        <v>7.0549999999999997</v>
      </c>
      <c r="AR15" s="9">
        <v>6.9820000000000002</v>
      </c>
      <c r="AS15" s="9">
        <v>20.306000000000001</v>
      </c>
      <c r="AT15" s="9">
        <v>7.109</v>
      </c>
      <c r="AU15" s="9">
        <v>13.196</v>
      </c>
      <c r="AV15" s="9">
        <v>96.43</v>
      </c>
      <c r="AW15" s="9">
        <v>44.646999999999998</v>
      </c>
      <c r="AX15" s="9">
        <v>51.783000000000001</v>
      </c>
      <c r="AY15" s="9">
        <v>46.781999999999996</v>
      </c>
      <c r="AZ15" s="9">
        <v>22.734000000000002</v>
      </c>
      <c r="BA15" s="9">
        <v>24.047999999999998</v>
      </c>
      <c r="BB15" s="9">
        <v>26.416</v>
      </c>
      <c r="BC15" s="9">
        <v>7.6589999999999998</v>
      </c>
      <c r="BD15" s="9">
        <v>18.757000000000001</v>
      </c>
      <c r="BE15" s="9">
        <v>15.502000000000001</v>
      </c>
      <c r="BF15" s="9">
        <v>10.492000000000001</v>
      </c>
      <c r="BG15" s="9">
        <v>5.01</v>
      </c>
      <c r="BH15" s="9">
        <v>7.157</v>
      </c>
      <c r="BI15" s="9">
        <v>3.19</v>
      </c>
      <c r="BJ15" s="9">
        <v>3.968</v>
      </c>
      <c r="BK15" s="9">
        <v>0.57299999999999995</v>
      </c>
      <c r="BL15" s="9">
        <v>0.57299999999999995</v>
      </c>
      <c r="BM15" s="9">
        <v>0</v>
      </c>
      <c r="BN15" s="9">
        <v>23.251000000000001</v>
      </c>
      <c r="BO15" s="9">
        <v>11.762</v>
      </c>
      <c r="BP15" s="9">
        <v>11.489000000000001</v>
      </c>
      <c r="BQ15" s="9">
        <v>0.59599999999999997</v>
      </c>
      <c r="BR15" s="9">
        <v>0.59599999999999997</v>
      </c>
      <c r="BS15" s="9">
        <v>0</v>
      </c>
      <c r="BT15" s="9">
        <v>0.59599999999999997</v>
      </c>
      <c r="BU15" s="9">
        <v>0.59599999999999997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22.655000000000001</v>
      </c>
      <c r="CD15" s="9">
        <v>11.166</v>
      </c>
      <c r="CE15" s="9">
        <v>11.489000000000001</v>
      </c>
      <c r="CF15" s="9">
        <v>2.6920000000000002</v>
      </c>
      <c r="CG15" s="9">
        <v>1.5349999999999999</v>
      </c>
      <c r="CH15" s="9">
        <v>1.157</v>
      </c>
      <c r="CI15" s="9">
        <v>1.113</v>
      </c>
      <c r="CJ15" s="9">
        <v>0.70299999999999996</v>
      </c>
      <c r="CK15" s="9">
        <v>0.41</v>
      </c>
      <c r="CL15" s="9">
        <v>2.714</v>
      </c>
      <c r="CM15" s="9">
        <v>1.034</v>
      </c>
      <c r="CN15" s="9">
        <v>1.68</v>
      </c>
      <c r="CO15" s="9">
        <v>8.6760000000000002</v>
      </c>
      <c r="CP15" s="9">
        <v>4.6189999999999998</v>
      </c>
      <c r="CQ15" s="9">
        <v>4.0570000000000004</v>
      </c>
      <c r="CR15" s="9">
        <v>7.46</v>
      </c>
      <c r="CS15" s="9">
        <v>3.2749999999999999</v>
      </c>
      <c r="CT15" s="9">
        <v>4.1849999999999996</v>
      </c>
      <c r="CU15" s="9">
        <v>59.329000000000001</v>
      </c>
      <c r="CV15" s="9">
        <v>13.002000000000001</v>
      </c>
      <c r="CW15" s="9">
        <v>46.326999999999998</v>
      </c>
      <c r="CX15" s="9">
        <v>18.724</v>
      </c>
      <c r="CY15" s="9">
        <v>5.58</v>
      </c>
      <c r="CZ15" s="9">
        <v>13.144</v>
      </c>
      <c r="DA15" s="9">
        <v>2.09</v>
      </c>
      <c r="DB15" s="9">
        <v>0</v>
      </c>
      <c r="DC15" s="9">
        <v>2.09</v>
      </c>
      <c r="DD15" s="9">
        <v>7.1120000000000001</v>
      </c>
      <c r="DE15" s="9">
        <v>2.9470000000000001</v>
      </c>
      <c r="DF15" s="9">
        <v>4.165</v>
      </c>
      <c r="DG15" s="9">
        <v>9.5220000000000002</v>
      </c>
      <c r="DH15" s="9">
        <v>2.6320000000000001</v>
      </c>
      <c r="DI15" s="9">
        <v>6.89</v>
      </c>
      <c r="DJ15" s="9">
        <v>40.604999999999997</v>
      </c>
      <c r="DK15" s="9">
        <v>7.4219999999999997</v>
      </c>
      <c r="DL15" s="9">
        <v>33.183</v>
      </c>
      <c r="DM15" s="9">
        <v>18.035</v>
      </c>
      <c r="DN15" s="9">
        <v>4.7140000000000004</v>
      </c>
      <c r="DO15" s="9">
        <v>13.32</v>
      </c>
      <c r="DP15" s="9">
        <v>7.1849999999999996</v>
      </c>
      <c r="DQ15" s="9">
        <v>0.52100000000000002</v>
      </c>
      <c r="DR15" s="9">
        <v>6.6639999999999997</v>
      </c>
      <c r="DS15" s="9">
        <v>8.0489999999999995</v>
      </c>
      <c r="DT15" s="9">
        <v>0.63100000000000001</v>
      </c>
      <c r="DU15" s="9">
        <v>7.4180000000000001</v>
      </c>
      <c r="DV15" s="9">
        <v>6.2450000000000001</v>
      </c>
      <c r="DW15" s="9">
        <v>1.024</v>
      </c>
      <c r="DX15" s="9">
        <v>5.22</v>
      </c>
      <c r="DY15" s="9">
        <v>1.0920000000000001</v>
      </c>
      <c r="DZ15" s="9">
        <v>0.53200000000000003</v>
      </c>
      <c r="EA15" s="9">
        <v>0.56000000000000005</v>
      </c>
      <c r="EB15" s="9">
        <v>4.8470000000000004</v>
      </c>
      <c r="EC15" s="9">
        <v>3.4260000000000002</v>
      </c>
      <c r="ED15" s="9">
        <v>1.421</v>
      </c>
      <c r="EE15" s="9">
        <v>1.423</v>
      </c>
      <c r="EF15" s="9">
        <v>0.55800000000000005</v>
      </c>
      <c r="EG15" s="9">
        <v>0.86599999999999999</v>
      </c>
      <c r="EH15" s="9">
        <v>0.86599999999999999</v>
      </c>
      <c r="EI15" s="9">
        <v>0</v>
      </c>
      <c r="EJ15" s="9">
        <v>0.86599999999999999</v>
      </c>
      <c r="EK15" s="9">
        <v>0</v>
      </c>
      <c r="EL15" s="9">
        <v>0</v>
      </c>
      <c r="EM15" s="9">
        <v>0</v>
      </c>
      <c r="EN15" s="9">
        <v>0.55800000000000005</v>
      </c>
      <c r="EO15" s="9">
        <v>0.55800000000000005</v>
      </c>
      <c r="EP15" s="9">
        <v>0</v>
      </c>
      <c r="EQ15" s="9">
        <v>3.423</v>
      </c>
      <c r="ER15" s="9">
        <v>2.8679999999999999</v>
      </c>
      <c r="ES15" s="9">
        <v>0.55500000000000005</v>
      </c>
      <c r="ET15" s="9">
        <v>1.2949999999999999</v>
      </c>
      <c r="EU15" s="9">
        <v>1.2949999999999999</v>
      </c>
      <c r="EV15" s="9">
        <v>0</v>
      </c>
      <c r="EW15" s="9">
        <v>1.272</v>
      </c>
      <c r="EX15" s="9">
        <v>0.71699999999999997</v>
      </c>
      <c r="EY15" s="9">
        <v>0.55500000000000005</v>
      </c>
      <c r="EZ15" s="9">
        <v>0</v>
      </c>
      <c r="FA15" s="9">
        <v>0</v>
      </c>
      <c r="FB15" s="9">
        <v>0</v>
      </c>
      <c r="FC15" s="9">
        <v>0.85699999999999998</v>
      </c>
      <c r="FD15" s="9">
        <v>0.85699999999999998</v>
      </c>
      <c r="FE15" s="9">
        <v>0</v>
      </c>
      <c r="FF15" s="9">
        <v>0</v>
      </c>
      <c r="FG15" s="9">
        <v>0</v>
      </c>
      <c r="FH15" s="9">
        <v>0</v>
      </c>
      <c r="FI15" s="9">
        <v>53.801000000000002</v>
      </c>
      <c r="FJ15" s="9">
        <v>26.227</v>
      </c>
      <c r="FK15" s="9">
        <v>27.574000000000002</v>
      </c>
      <c r="FL15" s="9">
        <v>21.718</v>
      </c>
      <c r="FM15" s="9">
        <v>11.084</v>
      </c>
      <c r="FN15" s="9">
        <v>10.634</v>
      </c>
      <c r="FO15" s="9">
        <v>8.9339999999999993</v>
      </c>
      <c r="FP15" s="9">
        <v>3.4369999999999998</v>
      </c>
      <c r="FQ15" s="9">
        <v>5.4980000000000002</v>
      </c>
      <c r="FR15" s="9">
        <v>3.5350000000000001</v>
      </c>
      <c r="FS15" s="9">
        <v>0.88</v>
      </c>
      <c r="FT15" s="9">
        <v>2.6549999999999998</v>
      </c>
      <c r="FU15" s="9">
        <v>9.2490000000000006</v>
      </c>
      <c r="FV15" s="9">
        <v>6.7670000000000003</v>
      </c>
      <c r="FW15" s="9">
        <v>2.4809999999999999</v>
      </c>
      <c r="FX15" s="9">
        <v>32.082999999999998</v>
      </c>
      <c r="FY15" s="9">
        <v>15.143000000000001</v>
      </c>
      <c r="FZ15" s="9">
        <v>16.940000000000001</v>
      </c>
      <c r="GA15" s="9">
        <v>12.346</v>
      </c>
      <c r="GB15" s="9">
        <v>5.58</v>
      </c>
      <c r="GC15" s="9">
        <v>6.766</v>
      </c>
      <c r="GD15" s="9">
        <v>5.8860000000000001</v>
      </c>
      <c r="GE15" s="9">
        <v>1.8720000000000001</v>
      </c>
      <c r="GF15" s="9">
        <v>4.0140000000000002</v>
      </c>
      <c r="GG15" s="9">
        <v>5.6420000000000003</v>
      </c>
      <c r="GH15" s="9">
        <v>3.9209999999999998</v>
      </c>
      <c r="GI15" s="9">
        <v>1.722</v>
      </c>
      <c r="GJ15" s="9">
        <v>6.4669999999999996</v>
      </c>
      <c r="GK15" s="9">
        <v>2.6269999999999998</v>
      </c>
      <c r="GL15" s="9">
        <v>3.839</v>
      </c>
      <c r="GM15" s="9">
        <v>1.7430000000000001</v>
      </c>
      <c r="GN15" s="9">
        <v>1.143</v>
      </c>
      <c r="GO15" s="9">
        <v>0.6</v>
      </c>
      <c r="GP15" s="9">
        <v>389.20400000000001</v>
      </c>
      <c r="GQ15" s="9">
        <v>206.68</v>
      </c>
      <c r="GR15" s="9">
        <v>182.524</v>
      </c>
      <c r="GS15" s="9">
        <v>148.99600000000001</v>
      </c>
      <c r="GT15" s="9">
        <v>83.510999999999996</v>
      </c>
      <c r="GU15" s="9">
        <v>65.484999999999999</v>
      </c>
      <c r="GV15" s="9">
        <v>60.506</v>
      </c>
      <c r="GW15" s="9">
        <v>32.703000000000003</v>
      </c>
      <c r="GX15" s="9">
        <v>27.803000000000001</v>
      </c>
      <c r="GY15" s="9">
        <v>37.756</v>
      </c>
      <c r="GZ15" s="9">
        <v>24.690999999999999</v>
      </c>
      <c r="HA15" s="9">
        <v>13.064</v>
      </c>
      <c r="HB15" s="9">
        <v>50.734999999999999</v>
      </c>
      <c r="HC15" s="9">
        <v>26.117000000000001</v>
      </c>
      <c r="HD15" s="9">
        <v>24.617999999999999</v>
      </c>
      <c r="HE15" s="9">
        <v>240.20699999999999</v>
      </c>
      <c r="HF15" s="9">
        <v>123.169</v>
      </c>
      <c r="HG15" s="9">
        <v>117.039</v>
      </c>
      <c r="HH15" s="9">
        <v>110.901</v>
      </c>
      <c r="HI15" s="9">
        <v>54.76</v>
      </c>
      <c r="HJ15" s="9">
        <v>56.14</v>
      </c>
      <c r="HK15" s="9">
        <v>55.084000000000003</v>
      </c>
      <c r="HL15" s="9">
        <v>30.36</v>
      </c>
      <c r="HM15" s="9">
        <v>24.724</v>
      </c>
      <c r="HN15" s="9">
        <v>36.953000000000003</v>
      </c>
      <c r="HO15" s="9">
        <v>18.443000000000001</v>
      </c>
      <c r="HP15" s="9">
        <v>18.510000000000002</v>
      </c>
      <c r="HQ15" s="9">
        <v>23.39</v>
      </c>
      <c r="HR15" s="9">
        <v>9.2240000000000002</v>
      </c>
      <c r="HS15" s="9">
        <v>14.166</v>
      </c>
      <c r="HT15" s="9">
        <v>13.88</v>
      </c>
      <c r="HU15" s="9">
        <v>10.381</v>
      </c>
      <c r="HV15" s="9">
        <v>3.4990000000000001</v>
      </c>
      <c r="HW15" s="9">
        <v>132.661</v>
      </c>
      <c r="HX15" s="9">
        <v>80.548000000000002</v>
      </c>
      <c r="HY15" s="9">
        <v>52.113</v>
      </c>
      <c r="HZ15" s="9">
        <v>62.978999999999999</v>
      </c>
      <c r="IA15" s="9">
        <v>38.972000000000001</v>
      </c>
      <c r="IB15" s="9">
        <v>24.007000000000001</v>
      </c>
      <c r="IC15" s="9">
        <v>33.520000000000003</v>
      </c>
      <c r="ID15" s="9">
        <v>20.721</v>
      </c>
      <c r="IE15" s="9">
        <v>12.798</v>
      </c>
      <c r="IF15" s="9">
        <v>14.423</v>
      </c>
      <c r="IG15" s="9">
        <v>8.5809999999999995</v>
      </c>
      <c r="IH15" s="9">
        <v>5.8419999999999996</v>
      </c>
      <c r="II15" s="9">
        <v>15.036</v>
      </c>
      <c r="IJ15" s="9">
        <v>9.6690000000000005</v>
      </c>
      <c r="IK15" s="9">
        <v>5.367</v>
      </c>
      <c r="IL15" s="9">
        <v>69.683000000000007</v>
      </c>
      <c r="IM15" s="9">
        <v>41.576999999999998</v>
      </c>
      <c r="IN15" s="9">
        <v>28.106000000000002</v>
      </c>
      <c r="IO15" s="9">
        <v>35.387</v>
      </c>
      <c r="IP15" s="9">
        <v>19.492000000000001</v>
      </c>
      <c r="IQ15" s="9">
        <v>15.895</v>
      </c>
    </row>
    <row r="16" spans="1:251">
      <c r="A16" s="10">
        <v>43862</v>
      </c>
      <c r="B16" s="9">
        <v>12.798999999999999</v>
      </c>
      <c r="C16" s="9">
        <v>13.444000000000001</v>
      </c>
      <c r="D16" s="9">
        <v>6.2380000000000004</v>
      </c>
      <c r="E16" s="9">
        <v>7.2060000000000004</v>
      </c>
      <c r="F16" s="9">
        <v>7.5949999999999998</v>
      </c>
      <c r="G16" s="9">
        <v>4.556</v>
      </c>
      <c r="H16" s="9">
        <v>3.0390000000000001</v>
      </c>
      <c r="I16" s="9">
        <v>3.1850000000000001</v>
      </c>
      <c r="J16" s="9">
        <v>0.498</v>
      </c>
      <c r="K16" s="9">
        <v>2.6859999999999999</v>
      </c>
      <c r="L16" s="9">
        <v>2.6640000000000001</v>
      </c>
      <c r="M16" s="9">
        <v>1.1839999999999999</v>
      </c>
      <c r="N16" s="9">
        <v>1.4810000000000001</v>
      </c>
      <c r="O16" s="9">
        <v>6.7309999999999999</v>
      </c>
      <c r="P16" s="9">
        <v>1.1379999999999999</v>
      </c>
      <c r="Q16" s="9">
        <v>5.593</v>
      </c>
      <c r="R16" s="9">
        <v>3.5910000000000002</v>
      </c>
      <c r="S16" s="9">
        <v>0.56799999999999995</v>
      </c>
      <c r="T16" s="9">
        <v>3.024</v>
      </c>
      <c r="U16" s="9">
        <v>1.5680000000000001</v>
      </c>
      <c r="V16" s="9">
        <v>0.56999999999999995</v>
      </c>
      <c r="W16" s="9">
        <v>0.998</v>
      </c>
      <c r="X16" s="9">
        <v>1.5720000000000001</v>
      </c>
      <c r="Y16" s="9">
        <v>0</v>
      </c>
      <c r="Z16" s="9">
        <v>1.5720000000000001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9">
        <v>145.68799999999999</v>
      </c>
      <c r="AH16" s="9">
        <v>79.980999999999995</v>
      </c>
      <c r="AI16" s="9">
        <v>65.706999999999994</v>
      </c>
      <c r="AJ16" s="9">
        <v>41.390999999999998</v>
      </c>
      <c r="AK16" s="9">
        <v>22.811</v>
      </c>
      <c r="AL16" s="9">
        <v>18.581</v>
      </c>
      <c r="AM16" s="9">
        <v>7.8520000000000003</v>
      </c>
      <c r="AN16" s="9">
        <v>4.9530000000000003</v>
      </c>
      <c r="AO16" s="9">
        <v>2.899</v>
      </c>
      <c r="AP16" s="9">
        <v>10.724</v>
      </c>
      <c r="AQ16" s="9">
        <v>5.9989999999999997</v>
      </c>
      <c r="AR16" s="9">
        <v>4.7249999999999996</v>
      </c>
      <c r="AS16" s="9">
        <v>22.815999999999999</v>
      </c>
      <c r="AT16" s="9">
        <v>11.859</v>
      </c>
      <c r="AU16" s="9">
        <v>10.957000000000001</v>
      </c>
      <c r="AV16" s="9">
        <v>104.297</v>
      </c>
      <c r="AW16" s="9">
        <v>57.17</v>
      </c>
      <c r="AX16" s="9">
        <v>47.125999999999998</v>
      </c>
      <c r="AY16" s="9">
        <v>43.825000000000003</v>
      </c>
      <c r="AZ16" s="9">
        <v>24.942</v>
      </c>
      <c r="BA16" s="9">
        <v>18.882999999999999</v>
      </c>
      <c r="BB16" s="9">
        <v>30.922999999999998</v>
      </c>
      <c r="BC16" s="9">
        <v>15.964</v>
      </c>
      <c r="BD16" s="9">
        <v>14.959</v>
      </c>
      <c r="BE16" s="9">
        <v>17.739999999999998</v>
      </c>
      <c r="BF16" s="9">
        <v>11.053000000000001</v>
      </c>
      <c r="BG16" s="9">
        <v>6.6879999999999997</v>
      </c>
      <c r="BH16" s="9">
        <v>9.266</v>
      </c>
      <c r="BI16" s="9">
        <v>4.444</v>
      </c>
      <c r="BJ16" s="9">
        <v>4.8220000000000001</v>
      </c>
      <c r="BK16" s="9">
        <v>2.5430000000000001</v>
      </c>
      <c r="BL16" s="9">
        <v>0.76800000000000002</v>
      </c>
      <c r="BM16" s="9">
        <v>1.7749999999999999</v>
      </c>
      <c r="BN16" s="9">
        <v>19.137</v>
      </c>
      <c r="BO16" s="9">
        <v>11.552</v>
      </c>
      <c r="BP16" s="9">
        <v>7.5839999999999996</v>
      </c>
      <c r="BQ16" s="9">
        <v>2.5790000000000002</v>
      </c>
      <c r="BR16" s="9">
        <v>1.4179999999999999</v>
      </c>
      <c r="BS16" s="9">
        <v>1.161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2.5790000000000002</v>
      </c>
      <c r="CA16" s="9">
        <v>1.4179999999999999</v>
      </c>
      <c r="CB16" s="9">
        <v>1.161</v>
      </c>
      <c r="CC16" s="9">
        <v>16.556999999999999</v>
      </c>
      <c r="CD16" s="9">
        <v>10.134</v>
      </c>
      <c r="CE16" s="9">
        <v>6.423</v>
      </c>
      <c r="CF16" s="9">
        <v>1.67</v>
      </c>
      <c r="CG16" s="9">
        <v>0.96299999999999997</v>
      </c>
      <c r="CH16" s="9">
        <v>0.70699999999999996</v>
      </c>
      <c r="CI16" s="9">
        <v>0</v>
      </c>
      <c r="CJ16" s="9">
        <v>0</v>
      </c>
      <c r="CK16" s="9">
        <v>0</v>
      </c>
      <c r="CL16" s="9">
        <v>2.5</v>
      </c>
      <c r="CM16" s="9">
        <v>1.127</v>
      </c>
      <c r="CN16" s="9">
        <v>1.373</v>
      </c>
      <c r="CO16" s="9">
        <v>3.3450000000000002</v>
      </c>
      <c r="CP16" s="9">
        <v>2.573</v>
      </c>
      <c r="CQ16" s="9">
        <v>0.77300000000000002</v>
      </c>
      <c r="CR16" s="9">
        <v>9.0410000000000004</v>
      </c>
      <c r="CS16" s="9">
        <v>5.4720000000000004</v>
      </c>
      <c r="CT16" s="9">
        <v>3.57</v>
      </c>
      <c r="CU16" s="9">
        <v>58.534999999999997</v>
      </c>
      <c r="CV16" s="9">
        <v>16.536000000000001</v>
      </c>
      <c r="CW16" s="9">
        <v>41.999000000000002</v>
      </c>
      <c r="CX16" s="9">
        <v>9.2119999999999997</v>
      </c>
      <c r="CY16" s="9">
        <v>3.9039999999999999</v>
      </c>
      <c r="CZ16" s="9">
        <v>5.3070000000000004</v>
      </c>
      <c r="DA16" s="9">
        <v>1.2370000000000001</v>
      </c>
      <c r="DB16" s="9">
        <v>0</v>
      </c>
      <c r="DC16" s="9">
        <v>1.2370000000000001</v>
      </c>
      <c r="DD16" s="9">
        <v>2.4830000000000001</v>
      </c>
      <c r="DE16" s="9">
        <v>1.1599999999999999</v>
      </c>
      <c r="DF16" s="9">
        <v>1.323</v>
      </c>
      <c r="DG16" s="9">
        <v>5.4909999999999997</v>
      </c>
      <c r="DH16" s="9">
        <v>2.7440000000000002</v>
      </c>
      <c r="DI16" s="9">
        <v>2.7469999999999999</v>
      </c>
      <c r="DJ16" s="9">
        <v>49.323</v>
      </c>
      <c r="DK16" s="9">
        <v>12.631</v>
      </c>
      <c r="DL16" s="9">
        <v>36.692</v>
      </c>
      <c r="DM16" s="9">
        <v>13.581</v>
      </c>
      <c r="DN16" s="9">
        <v>2.9129999999999998</v>
      </c>
      <c r="DO16" s="9">
        <v>10.667999999999999</v>
      </c>
      <c r="DP16" s="9">
        <v>11.965999999999999</v>
      </c>
      <c r="DQ16" s="9">
        <v>2.7189999999999999</v>
      </c>
      <c r="DR16" s="9">
        <v>9.2469999999999999</v>
      </c>
      <c r="DS16" s="9">
        <v>13.247</v>
      </c>
      <c r="DT16" s="9">
        <v>3.5720000000000001</v>
      </c>
      <c r="DU16" s="9">
        <v>9.6750000000000007</v>
      </c>
      <c r="DV16" s="9">
        <v>9.4390000000000001</v>
      </c>
      <c r="DW16" s="9">
        <v>3.4279999999999999</v>
      </c>
      <c r="DX16" s="9">
        <v>6.0110000000000001</v>
      </c>
      <c r="DY16" s="9">
        <v>1.091</v>
      </c>
      <c r="DZ16" s="9">
        <v>0</v>
      </c>
      <c r="EA16" s="9">
        <v>1.091</v>
      </c>
      <c r="EB16" s="9">
        <v>8.0299999999999994</v>
      </c>
      <c r="EC16" s="9">
        <v>5.8239999999999998</v>
      </c>
      <c r="ED16" s="9">
        <v>2.206</v>
      </c>
      <c r="EE16" s="9">
        <v>1.117</v>
      </c>
      <c r="EF16" s="9">
        <v>0</v>
      </c>
      <c r="EG16" s="9">
        <v>1.117</v>
      </c>
      <c r="EH16" s="9">
        <v>0</v>
      </c>
      <c r="EI16" s="9">
        <v>0</v>
      </c>
      <c r="EJ16" s="9">
        <v>0</v>
      </c>
      <c r="EK16" s="9">
        <v>0.59699999999999998</v>
      </c>
      <c r="EL16" s="9">
        <v>0</v>
      </c>
      <c r="EM16" s="9">
        <v>0.59699999999999998</v>
      </c>
      <c r="EN16" s="9">
        <v>0.52</v>
      </c>
      <c r="EO16" s="9">
        <v>0</v>
      </c>
      <c r="EP16" s="9">
        <v>0.52</v>
      </c>
      <c r="EQ16" s="9">
        <v>6.9130000000000003</v>
      </c>
      <c r="ER16" s="9">
        <v>5.8239999999999998</v>
      </c>
      <c r="ES16" s="9">
        <v>1.089</v>
      </c>
      <c r="ET16" s="9">
        <v>4.609</v>
      </c>
      <c r="EU16" s="9">
        <v>4.609</v>
      </c>
      <c r="EV16" s="9">
        <v>0</v>
      </c>
      <c r="EW16" s="9">
        <v>1.8280000000000001</v>
      </c>
      <c r="EX16" s="9">
        <v>1.2150000000000001</v>
      </c>
      <c r="EY16" s="9">
        <v>0.61299999999999999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0.47599999999999998</v>
      </c>
      <c r="FG16" s="9">
        <v>0</v>
      </c>
      <c r="FH16" s="9">
        <v>0.47599999999999998</v>
      </c>
      <c r="FI16" s="9">
        <v>60.241</v>
      </c>
      <c r="FJ16" s="9">
        <v>26.92</v>
      </c>
      <c r="FK16" s="9">
        <v>33.320999999999998</v>
      </c>
      <c r="FL16" s="9">
        <v>22.041</v>
      </c>
      <c r="FM16" s="9">
        <v>11.244</v>
      </c>
      <c r="FN16" s="9">
        <v>10.797000000000001</v>
      </c>
      <c r="FO16" s="9">
        <v>6.8049999999999997</v>
      </c>
      <c r="FP16" s="9">
        <v>4.2220000000000004</v>
      </c>
      <c r="FQ16" s="9">
        <v>2.5830000000000002</v>
      </c>
      <c r="FR16" s="9">
        <v>1.901</v>
      </c>
      <c r="FS16" s="9">
        <v>0.67600000000000005</v>
      </c>
      <c r="FT16" s="9">
        <v>1.226</v>
      </c>
      <c r="FU16" s="9">
        <v>13.334</v>
      </c>
      <c r="FV16" s="9">
        <v>6.3470000000000004</v>
      </c>
      <c r="FW16" s="9">
        <v>6.9880000000000004</v>
      </c>
      <c r="FX16" s="9">
        <v>38.200000000000003</v>
      </c>
      <c r="FY16" s="9">
        <v>15.676</v>
      </c>
      <c r="FZ16" s="9">
        <v>22.524000000000001</v>
      </c>
      <c r="GA16" s="9">
        <v>15.505000000000001</v>
      </c>
      <c r="GB16" s="9">
        <v>6.8970000000000002</v>
      </c>
      <c r="GC16" s="9">
        <v>8.6080000000000005</v>
      </c>
      <c r="GD16" s="9">
        <v>11.407</v>
      </c>
      <c r="GE16" s="9">
        <v>4.6139999999999999</v>
      </c>
      <c r="GF16" s="9">
        <v>6.7930000000000001</v>
      </c>
      <c r="GG16" s="9">
        <v>4.9950000000000001</v>
      </c>
      <c r="GH16" s="9">
        <v>1.395</v>
      </c>
      <c r="GI16" s="9">
        <v>3.6</v>
      </c>
      <c r="GJ16" s="9">
        <v>3.79</v>
      </c>
      <c r="GK16" s="9">
        <v>2.2709999999999999</v>
      </c>
      <c r="GL16" s="9">
        <v>1.5189999999999999</v>
      </c>
      <c r="GM16" s="9">
        <v>2.504</v>
      </c>
      <c r="GN16" s="9">
        <v>0.499</v>
      </c>
      <c r="GO16" s="9">
        <v>2.004</v>
      </c>
      <c r="GP16" s="9">
        <v>373.24</v>
      </c>
      <c r="GQ16" s="9">
        <v>189.16900000000001</v>
      </c>
      <c r="GR16" s="9">
        <v>184.071</v>
      </c>
      <c r="GS16" s="9">
        <v>137.91399999999999</v>
      </c>
      <c r="GT16" s="9">
        <v>65.936000000000007</v>
      </c>
      <c r="GU16" s="9">
        <v>71.978999999999999</v>
      </c>
      <c r="GV16" s="9">
        <v>42.597000000000001</v>
      </c>
      <c r="GW16" s="9">
        <v>22.367000000000001</v>
      </c>
      <c r="GX16" s="9">
        <v>20.231000000000002</v>
      </c>
      <c r="GY16" s="9">
        <v>36.009</v>
      </c>
      <c r="GZ16" s="9">
        <v>16.184999999999999</v>
      </c>
      <c r="HA16" s="9">
        <v>19.824000000000002</v>
      </c>
      <c r="HB16" s="9">
        <v>59.308</v>
      </c>
      <c r="HC16" s="9">
        <v>27.384</v>
      </c>
      <c r="HD16" s="9">
        <v>31.923999999999999</v>
      </c>
      <c r="HE16" s="9">
        <v>235.32499999999999</v>
      </c>
      <c r="HF16" s="9">
        <v>123.233</v>
      </c>
      <c r="HG16" s="9">
        <v>112.092</v>
      </c>
      <c r="HH16" s="9">
        <v>100.11799999999999</v>
      </c>
      <c r="HI16" s="9">
        <v>47.037999999999997</v>
      </c>
      <c r="HJ16" s="9">
        <v>53.08</v>
      </c>
      <c r="HK16" s="9">
        <v>46.884999999999998</v>
      </c>
      <c r="HL16" s="9">
        <v>29.405000000000001</v>
      </c>
      <c r="HM16" s="9">
        <v>17.48</v>
      </c>
      <c r="HN16" s="9">
        <v>36.533000000000001</v>
      </c>
      <c r="HO16" s="9">
        <v>19.352</v>
      </c>
      <c r="HP16" s="9">
        <v>17.181000000000001</v>
      </c>
      <c r="HQ16" s="9">
        <v>38.557000000000002</v>
      </c>
      <c r="HR16" s="9">
        <v>19.052</v>
      </c>
      <c r="HS16" s="9">
        <v>19.504999999999999</v>
      </c>
      <c r="HT16" s="9">
        <v>13.233000000000001</v>
      </c>
      <c r="HU16" s="9">
        <v>8.3870000000000005</v>
      </c>
      <c r="HV16" s="9">
        <v>4.8460000000000001</v>
      </c>
      <c r="HW16" s="9">
        <v>131.29400000000001</v>
      </c>
      <c r="HX16" s="9">
        <v>74.268000000000001</v>
      </c>
      <c r="HY16" s="9">
        <v>57.027000000000001</v>
      </c>
      <c r="HZ16" s="9">
        <v>64.227000000000004</v>
      </c>
      <c r="IA16" s="9">
        <v>36.375</v>
      </c>
      <c r="IB16" s="9">
        <v>27.852</v>
      </c>
      <c r="IC16" s="9">
        <v>24.292999999999999</v>
      </c>
      <c r="ID16" s="9">
        <v>14.335000000000001</v>
      </c>
      <c r="IE16" s="9">
        <v>9.9570000000000007</v>
      </c>
      <c r="IF16" s="9">
        <v>17.518000000000001</v>
      </c>
      <c r="IG16" s="9">
        <v>9.0730000000000004</v>
      </c>
      <c r="IH16" s="9">
        <v>8.4450000000000003</v>
      </c>
      <c r="II16" s="9">
        <v>22.416</v>
      </c>
      <c r="IJ16" s="9">
        <v>12.967000000000001</v>
      </c>
      <c r="IK16" s="9">
        <v>9.4489999999999998</v>
      </c>
      <c r="IL16" s="9">
        <v>67.067999999999998</v>
      </c>
      <c r="IM16" s="9">
        <v>37.892000000000003</v>
      </c>
      <c r="IN16" s="9">
        <v>29.175000000000001</v>
      </c>
      <c r="IO16" s="9">
        <v>29.27</v>
      </c>
      <c r="IP16" s="9">
        <v>13.397</v>
      </c>
      <c r="IQ16" s="9">
        <v>15.872999999999999</v>
      </c>
    </row>
    <row r="17" spans="1:251">
      <c r="A17" s="10">
        <v>44228</v>
      </c>
      <c r="B17" s="9">
        <v>6.1550000000000002</v>
      </c>
      <c r="C17" s="9">
        <v>5.2779999999999996</v>
      </c>
      <c r="D17" s="9">
        <v>3.282</v>
      </c>
      <c r="E17" s="9">
        <v>1.9970000000000001</v>
      </c>
      <c r="F17" s="9">
        <v>2.5979999999999999</v>
      </c>
      <c r="G17" s="9">
        <v>1.831</v>
      </c>
      <c r="H17" s="9">
        <v>0.76700000000000002</v>
      </c>
      <c r="I17" s="9">
        <v>1.4670000000000001</v>
      </c>
      <c r="J17" s="9">
        <v>0.98799999999999999</v>
      </c>
      <c r="K17" s="9">
        <v>0.47899999999999998</v>
      </c>
      <c r="L17" s="9">
        <v>1.2130000000000001</v>
      </c>
      <c r="M17" s="9">
        <v>0.46200000000000002</v>
      </c>
      <c r="N17" s="9">
        <v>0.751</v>
      </c>
      <c r="O17" s="9">
        <v>5.9729999999999999</v>
      </c>
      <c r="P17" s="9">
        <v>1.8149999999999999</v>
      </c>
      <c r="Q17" s="9">
        <v>4.1580000000000004</v>
      </c>
      <c r="R17" s="9">
        <v>2.7250000000000001</v>
      </c>
      <c r="S17" s="9">
        <v>1.0880000000000001</v>
      </c>
      <c r="T17" s="9">
        <v>1.637</v>
      </c>
      <c r="U17" s="9">
        <v>1.1279999999999999</v>
      </c>
      <c r="V17" s="9">
        <v>0</v>
      </c>
      <c r="W17" s="9">
        <v>1.1279999999999999</v>
      </c>
      <c r="X17" s="9">
        <v>2.1190000000000002</v>
      </c>
      <c r="Y17" s="9">
        <v>0.72699999999999998</v>
      </c>
      <c r="Z17" s="9">
        <v>1.3919999999999999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84.248000000000005</v>
      </c>
      <c r="AH17" s="9">
        <v>41.13</v>
      </c>
      <c r="AI17" s="9">
        <v>43.119</v>
      </c>
      <c r="AJ17" s="9">
        <v>23.071000000000002</v>
      </c>
      <c r="AK17" s="9">
        <v>9.3030000000000008</v>
      </c>
      <c r="AL17" s="9">
        <v>13.768000000000001</v>
      </c>
      <c r="AM17" s="9">
        <v>7.3689999999999998</v>
      </c>
      <c r="AN17" s="9">
        <v>3.5819999999999999</v>
      </c>
      <c r="AO17" s="9">
        <v>3.786</v>
      </c>
      <c r="AP17" s="9">
        <v>8.9139999999999997</v>
      </c>
      <c r="AQ17" s="9">
        <v>3.734</v>
      </c>
      <c r="AR17" s="9">
        <v>5.18</v>
      </c>
      <c r="AS17" s="9">
        <v>6.7880000000000003</v>
      </c>
      <c r="AT17" s="9">
        <v>1.986</v>
      </c>
      <c r="AU17" s="9">
        <v>4.8019999999999996</v>
      </c>
      <c r="AV17" s="9">
        <v>61.177999999999997</v>
      </c>
      <c r="AW17" s="9">
        <v>31.827000000000002</v>
      </c>
      <c r="AX17" s="9">
        <v>29.350999999999999</v>
      </c>
      <c r="AY17" s="9">
        <v>30.116</v>
      </c>
      <c r="AZ17" s="9">
        <v>16.64</v>
      </c>
      <c r="BA17" s="9">
        <v>13.476000000000001</v>
      </c>
      <c r="BB17" s="9">
        <v>12.032999999999999</v>
      </c>
      <c r="BC17" s="9">
        <v>6.5780000000000003</v>
      </c>
      <c r="BD17" s="9">
        <v>5.4550000000000001</v>
      </c>
      <c r="BE17" s="9">
        <v>13.728</v>
      </c>
      <c r="BF17" s="9">
        <v>6.6020000000000003</v>
      </c>
      <c r="BG17" s="9">
        <v>7.1260000000000003</v>
      </c>
      <c r="BH17" s="9">
        <v>4.7510000000000003</v>
      </c>
      <c r="BI17" s="9">
        <v>1.458</v>
      </c>
      <c r="BJ17" s="9">
        <v>3.2930000000000001</v>
      </c>
      <c r="BK17" s="9">
        <v>0.55000000000000004</v>
      </c>
      <c r="BL17" s="9">
        <v>0.55000000000000004</v>
      </c>
      <c r="BM17" s="9">
        <v>0</v>
      </c>
      <c r="BN17" s="9">
        <v>15.739000000000001</v>
      </c>
      <c r="BO17" s="9">
        <v>8.7040000000000006</v>
      </c>
      <c r="BP17" s="9">
        <v>7.0359999999999996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15.739000000000001</v>
      </c>
      <c r="CD17" s="9">
        <v>8.7040000000000006</v>
      </c>
      <c r="CE17" s="9">
        <v>7.0359999999999996</v>
      </c>
      <c r="CF17" s="9">
        <v>0</v>
      </c>
      <c r="CG17" s="9">
        <v>0</v>
      </c>
      <c r="CH17" s="9">
        <v>0</v>
      </c>
      <c r="CI17" s="9">
        <v>0.55300000000000005</v>
      </c>
      <c r="CJ17" s="9">
        <v>0.55300000000000005</v>
      </c>
      <c r="CK17" s="9">
        <v>0</v>
      </c>
      <c r="CL17" s="9">
        <v>4.34</v>
      </c>
      <c r="CM17" s="9">
        <v>2.8809999999999998</v>
      </c>
      <c r="CN17" s="9">
        <v>1.4590000000000001</v>
      </c>
      <c r="CO17" s="9">
        <v>2.67</v>
      </c>
      <c r="CP17" s="9">
        <v>1.0369999999999999</v>
      </c>
      <c r="CQ17" s="9">
        <v>1.6339999999999999</v>
      </c>
      <c r="CR17" s="9">
        <v>8.1769999999999996</v>
      </c>
      <c r="CS17" s="9">
        <v>4.234</v>
      </c>
      <c r="CT17" s="9">
        <v>3.9430000000000001</v>
      </c>
      <c r="CU17" s="9">
        <v>41.526000000000003</v>
      </c>
      <c r="CV17" s="9">
        <v>12.045</v>
      </c>
      <c r="CW17" s="9">
        <v>29.481000000000002</v>
      </c>
      <c r="CX17" s="9">
        <v>10.387</v>
      </c>
      <c r="CY17" s="9">
        <v>3.9319999999999999</v>
      </c>
      <c r="CZ17" s="9">
        <v>6.4550000000000001</v>
      </c>
      <c r="DA17" s="9">
        <v>0.45300000000000001</v>
      </c>
      <c r="DB17" s="9">
        <v>0.45300000000000001</v>
      </c>
      <c r="DC17" s="9">
        <v>0</v>
      </c>
      <c r="DD17" s="9">
        <v>3.6989999999999998</v>
      </c>
      <c r="DE17" s="9">
        <v>1.5249999999999999</v>
      </c>
      <c r="DF17" s="9">
        <v>2.1739999999999999</v>
      </c>
      <c r="DG17" s="9">
        <v>6.2350000000000003</v>
      </c>
      <c r="DH17" s="9">
        <v>1.954</v>
      </c>
      <c r="DI17" s="9">
        <v>4.2809999999999997</v>
      </c>
      <c r="DJ17" s="9">
        <v>31.138999999999999</v>
      </c>
      <c r="DK17" s="9">
        <v>8.1140000000000008</v>
      </c>
      <c r="DL17" s="9">
        <v>23.026</v>
      </c>
      <c r="DM17" s="9">
        <v>11.887</v>
      </c>
      <c r="DN17" s="9">
        <v>2.629</v>
      </c>
      <c r="DO17" s="9">
        <v>9.2569999999999997</v>
      </c>
      <c r="DP17" s="9">
        <v>8.7520000000000007</v>
      </c>
      <c r="DQ17" s="9">
        <v>1.625</v>
      </c>
      <c r="DR17" s="9">
        <v>7.1280000000000001</v>
      </c>
      <c r="DS17" s="9">
        <v>5.6970000000000001</v>
      </c>
      <c r="DT17" s="9">
        <v>3.3980000000000001</v>
      </c>
      <c r="DU17" s="9">
        <v>2.2989999999999999</v>
      </c>
      <c r="DV17" s="9">
        <v>4.3159999999999998</v>
      </c>
      <c r="DW17" s="9">
        <v>0.46200000000000002</v>
      </c>
      <c r="DX17" s="9">
        <v>3.8540000000000001</v>
      </c>
      <c r="DY17" s="9">
        <v>0.48699999999999999</v>
      </c>
      <c r="DZ17" s="9">
        <v>0</v>
      </c>
      <c r="EA17" s="9">
        <v>0.48699999999999999</v>
      </c>
      <c r="EB17" s="9">
        <v>3.718</v>
      </c>
      <c r="EC17" s="9">
        <v>3.1640000000000001</v>
      </c>
      <c r="ED17" s="9">
        <v>0.55300000000000005</v>
      </c>
      <c r="EE17" s="9">
        <v>1.1739999999999999</v>
      </c>
      <c r="EF17" s="9">
        <v>1.1739999999999999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1.1739999999999999</v>
      </c>
      <c r="EO17" s="9">
        <v>1.1739999999999999</v>
      </c>
      <c r="EP17" s="9">
        <v>0</v>
      </c>
      <c r="EQ17" s="9">
        <v>2.544</v>
      </c>
      <c r="ER17" s="9">
        <v>1.9910000000000001</v>
      </c>
      <c r="ES17" s="9">
        <v>0.55300000000000005</v>
      </c>
      <c r="ET17" s="9">
        <v>1.7689999999999999</v>
      </c>
      <c r="EU17" s="9">
        <v>1.2150000000000001</v>
      </c>
      <c r="EV17" s="9">
        <v>0.55300000000000005</v>
      </c>
      <c r="EW17" s="9">
        <v>0.77500000000000002</v>
      </c>
      <c r="EX17" s="9">
        <v>0.77500000000000002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52.784999999999997</v>
      </c>
      <c r="FJ17" s="9">
        <v>23.11</v>
      </c>
      <c r="FK17" s="9">
        <v>29.675000000000001</v>
      </c>
      <c r="FL17" s="9">
        <v>16.042000000000002</v>
      </c>
      <c r="FM17" s="9">
        <v>7.45</v>
      </c>
      <c r="FN17" s="9">
        <v>8.5920000000000005</v>
      </c>
      <c r="FO17" s="9">
        <v>4.5570000000000004</v>
      </c>
      <c r="FP17" s="9">
        <v>1.21</v>
      </c>
      <c r="FQ17" s="9">
        <v>3.3460000000000001</v>
      </c>
      <c r="FR17" s="9">
        <v>4.62</v>
      </c>
      <c r="FS17" s="9">
        <v>1.24</v>
      </c>
      <c r="FT17" s="9">
        <v>3.38</v>
      </c>
      <c r="FU17" s="9">
        <v>6.8659999999999997</v>
      </c>
      <c r="FV17" s="9">
        <v>5</v>
      </c>
      <c r="FW17" s="9">
        <v>1.8660000000000001</v>
      </c>
      <c r="FX17" s="9">
        <v>36.743000000000002</v>
      </c>
      <c r="FY17" s="9">
        <v>15.66</v>
      </c>
      <c r="FZ17" s="9">
        <v>21.082999999999998</v>
      </c>
      <c r="GA17" s="9">
        <v>11.855</v>
      </c>
      <c r="GB17" s="9">
        <v>4.4610000000000003</v>
      </c>
      <c r="GC17" s="9">
        <v>7.3940000000000001</v>
      </c>
      <c r="GD17" s="9">
        <v>5.4379999999999997</v>
      </c>
      <c r="GE17" s="9">
        <v>1.8260000000000001</v>
      </c>
      <c r="GF17" s="9">
        <v>3.6110000000000002</v>
      </c>
      <c r="GG17" s="9">
        <v>8.4120000000000008</v>
      </c>
      <c r="GH17" s="9">
        <v>3.4329999999999998</v>
      </c>
      <c r="GI17" s="9">
        <v>4.9790000000000001</v>
      </c>
      <c r="GJ17" s="9">
        <v>8.0619999999999994</v>
      </c>
      <c r="GK17" s="9">
        <v>5.0019999999999998</v>
      </c>
      <c r="GL17" s="9">
        <v>3.06</v>
      </c>
      <c r="GM17" s="9">
        <v>2.976</v>
      </c>
      <c r="GN17" s="9">
        <v>0.93700000000000006</v>
      </c>
      <c r="GO17" s="9">
        <v>2.0390000000000001</v>
      </c>
      <c r="GP17" s="9">
        <v>364.51299999999998</v>
      </c>
      <c r="GQ17" s="9">
        <v>180.001</v>
      </c>
      <c r="GR17" s="9">
        <v>184.512</v>
      </c>
      <c r="GS17" s="9">
        <v>117.614</v>
      </c>
      <c r="GT17" s="9">
        <v>59.688000000000002</v>
      </c>
      <c r="GU17" s="9">
        <v>57.927</v>
      </c>
      <c r="GV17" s="9">
        <v>36.61</v>
      </c>
      <c r="GW17" s="9">
        <v>17.204000000000001</v>
      </c>
      <c r="GX17" s="9">
        <v>19.405999999999999</v>
      </c>
      <c r="GY17" s="9">
        <v>34.188000000000002</v>
      </c>
      <c r="GZ17" s="9">
        <v>16.989000000000001</v>
      </c>
      <c r="HA17" s="9">
        <v>17.199000000000002</v>
      </c>
      <c r="HB17" s="9">
        <v>46.817</v>
      </c>
      <c r="HC17" s="9">
        <v>25.495000000000001</v>
      </c>
      <c r="HD17" s="9">
        <v>21.321999999999999</v>
      </c>
      <c r="HE17" s="9">
        <v>246.899</v>
      </c>
      <c r="HF17" s="9">
        <v>120.313</v>
      </c>
      <c r="HG17" s="9">
        <v>126.58499999999999</v>
      </c>
      <c r="HH17" s="9">
        <v>111.19499999999999</v>
      </c>
      <c r="HI17" s="9">
        <v>53.363</v>
      </c>
      <c r="HJ17" s="9">
        <v>57.832999999999998</v>
      </c>
      <c r="HK17" s="9">
        <v>45.433</v>
      </c>
      <c r="HL17" s="9">
        <v>24.48</v>
      </c>
      <c r="HM17" s="9">
        <v>20.952999999999999</v>
      </c>
      <c r="HN17" s="9">
        <v>56.844999999999999</v>
      </c>
      <c r="HO17" s="9">
        <v>27.821999999999999</v>
      </c>
      <c r="HP17" s="9">
        <v>29.023</v>
      </c>
      <c r="HQ17" s="9">
        <v>22.047999999999998</v>
      </c>
      <c r="HR17" s="9">
        <v>8.8829999999999991</v>
      </c>
      <c r="HS17" s="9">
        <v>13.164999999999999</v>
      </c>
      <c r="HT17" s="9">
        <v>11.378</v>
      </c>
      <c r="HU17" s="9">
        <v>5.766</v>
      </c>
      <c r="HV17" s="9">
        <v>5.6120000000000001</v>
      </c>
      <c r="HW17" s="9">
        <v>151.11600000000001</v>
      </c>
      <c r="HX17" s="9">
        <v>79.078999999999994</v>
      </c>
      <c r="HY17" s="9">
        <v>72.037000000000006</v>
      </c>
      <c r="HZ17" s="9">
        <v>59.587000000000003</v>
      </c>
      <c r="IA17" s="9">
        <v>30.943000000000001</v>
      </c>
      <c r="IB17" s="9">
        <v>28.643999999999998</v>
      </c>
      <c r="IC17" s="9">
        <v>21.265999999999998</v>
      </c>
      <c r="ID17" s="9">
        <v>10.964</v>
      </c>
      <c r="IE17" s="9">
        <v>10.301</v>
      </c>
      <c r="IF17" s="9">
        <v>20.347000000000001</v>
      </c>
      <c r="IG17" s="9">
        <v>11.167999999999999</v>
      </c>
      <c r="IH17" s="9">
        <v>9.1790000000000003</v>
      </c>
      <c r="II17" s="9">
        <v>17.975000000000001</v>
      </c>
      <c r="IJ17" s="9">
        <v>8.8109999999999999</v>
      </c>
      <c r="IK17" s="9">
        <v>9.1630000000000003</v>
      </c>
      <c r="IL17" s="9">
        <v>91.528999999999996</v>
      </c>
      <c r="IM17" s="9">
        <v>48.136000000000003</v>
      </c>
      <c r="IN17" s="9">
        <v>43.393000000000001</v>
      </c>
      <c r="IO17" s="9">
        <v>40.518999999999998</v>
      </c>
      <c r="IP17" s="9">
        <v>17.716999999999999</v>
      </c>
      <c r="IQ17" s="9">
        <v>22.802</v>
      </c>
    </row>
    <row r="18" spans="1:251">
      <c r="A18" s="10">
        <v>44593</v>
      </c>
      <c r="B18" s="9">
        <v>8.8000000000000007</v>
      </c>
      <c r="C18" s="9">
        <v>9.5519999999999996</v>
      </c>
      <c r="D18" s="9">
        <v>3.88</v>
      </c>
      <c r="E18" s="9">
        <v>5.6719999999999997</v>
      </c>
      <c r="F18" s="9">
        <v>2.984</v>
      </c>
      <c r="G18" s="9">
        <v>1.734</v>
      </c>
      <c r="H18" s="9">
        <v>1.25</v>
      </c>
      <c r="I18" s="9">
        <v>1.286</v>
      </c>
      <c r="J18" s="9">
        <v>0</v>
      </c>
      <c r="K18" s="9">
        <v>1.286</v>
      </c>
      <c r="L18" s="9">
        <v>5.282</v>
      </c>
      <c r="M18" s="9">
        <v>2.1459999999999999</v>
      </c>
      <c r="N18" s="9">
        <v>3.1360000000000001</v>
      </c>
      <c r="O18" s="9">
        <v>5.43</v>
      </c>
      <c r="P18" s="9">
        <v>2.302</v>
      </c>
      <c r="Q18" s="9">
        <v>3.1280000000000001</v>
      </c>
      <c r="R18" s="9">
        <v>3.778</v>
      </c>
      <c r="S18" s="9">
        <v>1.256</v>
      </c>
      <c r="T18" s="9">
        <v>2.5219999999999998</v>
      </c>
      <c r="U18" s="9">
        <v>0.44600000000000001</v>
      </c>
      <c r="V18" s="9">
        <v>0.44600000000000001</v>
      </c>
      <c r="W18" s="9">
        <v>0</v>
      </c>
      <c r="X18" s="9">
        <v>0.60599999999999998</v>
      </c>
      <c r="Y18" s="9">
        <v>0</v>
      </c>
      <c r="Z18" s="9">
        <v>0.60599999999999998</v>
      </c>
      <c r="AA18" s="9">
        <v>0.6</v>
      </c>
      <c r="AB18" s="9">
        <v>0.6</v>
      </c>
      <c r="AC18" s="9">
        <v>0</v>
      </c>
      <c r="AD18" s="9">
        <v>0</v>
      </c>
      <c r="AE18" s="9">
        <v>0</v>
      </c>
      <c r="AF18" s="9">
        <v>0</v>
      </c>
      <c r="AG18" s="9">
        <v>201.827</v>
      </c>
      <c r="AH18" s="9">
        <v>101.57899999999999</v>
      </c>
      <c r="AI18" s="9">
        <v>100.248</v>
      </c>
      <c r="AJ18" s="9">
        <v>53.822000000000003</v>
      </c>
      <c r="AK18" s="9">
        <v>26.937000000000001</v>
      </c>
      <c r="AL18" s="9">
        <v>26.885000000000002</v>
      </c>
      <c r="AM18" s="9">
        <v>16.963999999999999</v>
      </c>
      <c r="AN18" s="9">
        <v>8.0389999999999997</v>
      </c>
      <c r="AO18" s="9">
        <v>8.9250000000000007</v>
      </c>
      <c r="AP18" s="9">
        <v>12.574</v>
      </c>
      <c r="AQ18" s="9">
        <v>7.6630000000000003</v>
      </c>
      <c r="AR18" s="9">
        <v>4.9109999999999996</v>
      </c>
      <c r="AS18" s="9">
        <v>24.285</v>
      </c>
      <c r="AT18" s="9">
        <v>11.234999999999999</v>
      </c>
      <c r="AU18" s="9">
        <v>13.05</v>
      </c>
      <c r="AV18" s="9">
        <v>148.005</v>
      </c>
      <c r="AW18" s="9">
        <v>74.641999999999996</v>
      </c>
      <c r="AX18" s="9">
        <v>73.363</v>
      </c>
      <c r="AY18" s="9">
        <v>74.403999999999996</v>
      </c>
      <c r="AZ18" s="9">
        <v>37.316000000000003</v>
      </c>
      <c r="BA18" s="9">
        <v>37.087000000000003</v>
      </c>
      <c r="BB18" s="9">
        <v>39.081000000000003</v>
      </c>
      <c r="BC18" s="9">
        <v>21.574999999999999</v>
      </c>
      <c r="BD18" s="9">
        <v>17.506</v>
      </c>
      <c r="BE18" s="9">
        <v>25.225999999999999</v>
      </c>
      <c r="BF18" s="9">
        <v>10.617000000000001</v>
      </c>
      <c r="BG18" s="9">
        <v>14.608000000000001</v>
      </c>
      <c r="BH18" s="9">
        <v>6.9790000000000001</v>
      </c>
      <c r="BI18" s="9">
        <v>3.238</v>
      </c>
      <c r="BJ18" s="9">
        <v>3.7410000000000001</v>
      </c>
      <c r="BK18" s="9">
        <v>2.3149999999999999</v>
      </c>
      <c r="BL18" s="9">
        <v>1.895</v>
      </c>
      <c r="BM18" s="9">
        <v>0.42</v>
      </c>
      <c r="BN18" s="9">
        <v>22.468</v>
      </c>
      <c r="BO18" s="9">
        <v>14.217000000000001</v>
      </c>
      <c r="BP18" s="9">
        <v>8.2509999999999994</v>
      </c>
      <c r="BQ18" s="9">
        <v>1.17</v>
      </c>
      <c r="BR18" s="9">
        <v>1.17</v>
      </c>
      <c r="BS18" s="9">
        <v>0</v>
      </c>
      <c r="BT18" s="9">
        <v>0.55800000000000005</v>
      </c>
      <c r="BU18" s="9">
        <v>0.55800000000000005</v>
      </c>
      <c r="BV18" s="9">
        <v>0</v>
      </c>
      <c r="BW18" s="9">
        <v>0</v>
      </c>
      <c r="BX18" s="9">
        <v>0</v>
      </c>
      <c r="BY18" s="9">
        <v>0</v>
      </c>
      <c r="BZ18" s="9">
        <v>0.61299999999999999</v>
      </c>
      <c r="CA18" s="9">
        <v>0.61299999999999999</v>
      </c>
      <c r="CB18" s="9">
        <v>0</v>
      </c>
      <c r="CC18" s="9">
        <v>21.297000000000001</v>
      </c>
      <c r="CD18" s="9">
        <v>13.045999999999999</v>
      </c>
      <c r="CE18" s="9">
        <v>8.2509999999999994</v>
      </c>
      <c r="CF18" s="9">
        <v>1.363</v>
      </c>
      <c r="CG18" s="9">
        <v>1.363</v>
      </c>
      <c r="CH18" s="9">
        <v>0</v>
      </c>
      <c r="CI18" s="9">
        <v>3.22</v>
      </c>
      <c r="CJ18" s="9">
        <v>2.5409999999999999</v>
      </c>
      <c r="CK18" s="9">
        <v>0.67800000000000005</v>
      </c>
      <c r="CL18" s="9">
        <v>2.9140000000000001</v>
      </c>
      <c r="CM18" s="9">
        <v>1.7370000000000001</v>
      </c>
      <c r="CN18" s="9">
        <v>1.177</v>
      </c>
      <c r="CO18" s="9">
        <v>6.125</v>
      </c>
      <c r="CP18" s="9">
        <v>3.3650000000000002</v>
      </c>
      <c r="CQ18" s="9">
        <v>2.76</v>
      </c>
      <c r="CR18" s="9">
        <v>7.6749999999999998</v>
      </c>
      <c r="CS18" s="9">
        <v>4.04</v>
      </c>
      <c r="CT18" s="9">
        <v>3.6349999999999998</v>
      </c>
      <c r="CU18" s="9">
        <v>44.776000000000003</v>
      </c>
      <c r="CV18" s="9">
        <v>11.065</v>
      </c>
      <c r="CW18" s="9">
        <v>33.710999999999999</v>
      </c>
      <c r="CX18" s="9">
        <v>10.455</v>
      </c>
      <c r="CY18" s="9">
        <v>1.8879999999999999</v>
      </c>
      <c r="CZ18" s="9">
        <v>8.5670000000000002</v>
      </c>
      <c r="DA18" s="9">
        <v>1.0249999999999999</v>
      </c>
      <c r="DB18" s="9">
        <v>0</v>
      </c>
      <c r="DC18" s="9">
        <v>1.0249999999999999</v>
      </c>
      <c r="DD18" s="9">
        <v>2.5840000000000001</v>
      </c>
      <c r="DE18" s="9">
        <v>0</v>
      </c>
      <c r="DF18" s="9">
        <v>2.5840000000000001</v>
      </c>
      <c r="DG18" s="9">
        <v>6.8470000000000004</v>
      </c>
      <c r="DH18" s="9">
        <v>1.8879999999999999</v>
      </c>
      <c r="DI18" s="9">
        <v>4.9589999999999996</v>
      </c>
      <c r="DJ18" s="9">
        <v>34.320999999999998</v>
      </c>
      <c r="DK18" s="9">
        <v>9.1769999999999996</v>
      </c>
      <c r="DL18" s="9">
        <v>25.143999999999998</v>
      </c>
      <c r="DM18" s="9">
        <v>12.093999999999999</v>
      </c>
      <c r="DN18" s="9">
        <v>4.0369999999999999</v>
      </c>
      <c r="DO18" s="9">
        <v>8.0570000000000004</v>
      </c>
      <c r="DP18" s="9">
        <v>8.2349999999999994</v>
      </c>
      <c r="DQ18" s="9">
        <v>1.5529999999999999</v>
      </c>
      <c r="DR18" s="9">
        <v>6.6820000000000004</v>
      </c>
      <c r="DS18" s="9">
        <v>9.5250000000000004</v>
      </c>
      <c r="DT18" s="9">
        <v>2.427</v>
      </c>
      <c r="DU18" s="9">
        <v>7.0979999999999999</v>
      </c>
      <c r="DV18" s="9">
        <v>3.7949999999999999</v>
      </c>
      <c r="DW18" s="9">
        <v>1.159</v>
      </c>
      <c r="DX18" s="9">
        <v>2.6349999999999998</v>
      </c>
      <c r="DY18" s="9">
        <v>0.67200000000000004</v>
      </c>
      <c r="DZ18" s="9">
        <v>0</v>
      </c>
      <c r="EA18" s="9">
        <v>0.67200000000000004</v>
      </c>
      <c r="EB18" s="9">
        <v>6.569</v>
      </c>
      <c r="EC18" s="9">
        <v>5.5259999999999998</v>
      </c>
      <c r="ED18" s="9">
        <v>1.0429999999999999</v>
      </c>
      <c r="EE18" s="9">
        <v>1.2330000000000001</v>
      </c>
      <c r="EF18" s="9">
        <v>1.2330000000000001</v>
      </c>
      <c r="EG18" s="9">
        <v>0</v>
      </c>
      <c r="EH18" s="9">
        <v>0.44800000000000001</v>
      </c>
      <c r="EI18" s="9">
        <v>0.44800000000000001</v>
      </c>
      <c r="EJ18" s="9">
        <v>0</v>
      </c>
      <c r="EK18" s="9">
        <v>0</v>
      </c>
      <c r="EL18" s="9">
        <v>0</v>
      </c>
      <c r="EM18" s="9">
        <v>0</v>
      </c>
      <c r="EN18" s="9">
        <v>0.78500000000000003</v>
      </c>
      <c r="EO18" s="9">
        <v>0.78500000000000003</v>
      </c>
      <c r="EP18" s="9">
        <v>0</v>
      </c>
      <c r="EQ18" s="9">
        <v>5.3360000000000003</v>
      </c>
      <c r="ER18" s="9">
        <v>4.2930000000000001</v>
      </c>
      <c r="ES18" s="9">
        <v>1.0429999999999999</v>
      </c>
      <c r="ET18" s="9">
        <v>2.879</v>
      </c>
      <c r="EU18" s="9">
        <v>1.8360000000000001</v>
      </c>
      <c r="EV18" s="9">
        <v>1.0429999999999999</v>
      </c>
      <c r="EW18" s="9">
        <v>0.66100000000000003</v>
      </c>
      <c r="EX18" s="9">
        <v>0.66100000000000003</v>
      </c>
      <c r="EY18" s="9">
        <v>0</v>
      </c>
      <c r="EZ18" s="9">
        <v>0</v>
      </c>
      <c r="FA18" s="9">
        <v>0</v>
      </c>
      <c r="FB18" s="9">
        <v>0</v>
      </c>
      <c r="FC18" s="9">
        <v>1.2669999999999999</v>
      </c>
      <c r="FD18" s="9">
        <v>1.2669999999999999</v>
      </c>
      <c r="FE18" s="9">
        <v>0</v>
      </c>
      <c r="FF18" s="9">
        <v>0.52900000000000003</v>
      </c>
      <c r="FG18" s="9">
        <v>0.52900000000000003</v>
      </c>
      <c r="FH18" s="9">
        <v>0</v>
      </c>
      <c r="FI18" s="9">
        <v>88.233999999999995</v>
      </c>
      <c r="FJ18" s="9">
        <v>38.140999999999998</v>
      </c>
      <c r="FK18" s="9">
        <v>50.094000000000001</v>
      </c>
      <c r="FL18" s="9">
        <v>29.643999999999998</v>
      </c>
      <c r="FM18" s="9">
        <v>14.702999999999999</v>
      </c>
      <c r="FN18" s="9">
        <v>14.941000000000001</v>
      </c>
      <c r="FO18" s="9">
        <v>12.798999999999999</v>
      </c>
      <c r="FP18" s="9">
        <v>7.1079999999999997</v>
      </c>
      <c r="FQ18" s="9">
        <v>5.6909999999999998</v>
      </c>
      <c r="FR18" s="9">
        <v>7.8310000000000004</v>
      </c>
      <c r="FS18" s="9">
        <v>2.3969999999999998</v>
      </c>
      <c r="FT18" s="9">
        <v>5.4329999999999998</v>
      </c>
      <c r="FU18" s="9">
        <v>9.0139999999999993</v>
      </c>
      <c r="FV18" s="9">
        <v>5.1970000000000001</v>
      </c>
      <c r="FW18" s="9">
        <v>3.8170000000000002</v>
      </c>
      <c r="FX18" s="9">
        <v>58.59</v>
      </c>
      <c r="FY18" s="9">
        <v>23.437999999999999</v>
      </c>
      <c r="FZ18" s="9">
        <v>35.152000000000001</v>
      </c>
      <c r="GA18" s="9">
        <v>21.873000000000001</v>
      </c>
      <c r="GB18" s="9">
        <v>9.1240000000000006</v>
      </c>
      <c r="GC18" s="9">
        <v>12.749000000000001</v>
      </c>
      <c r="GD18" s="9">
        <v>15.907</v>
      </c>
      <c r="GE18" s="9">
        <v>5.9020000000000001</v>
      </c>
      <c r="GF18" s="9">
        <v>10.004</v>
      </c>
      <c r="GG18" s="9">
        <v>8.35</v>
      </c>
      <c r="GH18" s="9">
        <v>2.8919999999999999</v>
      </c>
      <c r="GI18" s="9">
        <v>5.4589999999999996</v>
      </c>
      <c r="GJ18" s="9">
        <v>8.1129999999999995</v>
      </c>
      <c r="GK18" s="9">
        <v>3.298</v>
      </c>
      <c r="GL18" s="9">
        <v>4.8140000000000001</v>
      </c>
      <c r="GM18" s="9">
        <v>4.3479999999999999</v>
      </c>
      <c r="GN18" s="9">
        <v>2.222</v>
      </c>
      <c r="GO18" s="9">
        <v>2.1259999999999999</v>
      </c>
      <c r="GP18" s="9">
        <v>414.029</v>
      </c>
      <c r="GQ18" s="9">
        <v>206.58500000000001</v>
      </c>
      <c r="GR18" s="9">
        <v>207.44399999999999</v>
      </c>
      <c r="GS18" s="9">
        <v>159.023</v>
      </c>
      <c r="GT18" s="9">
        <v>80.912000000000006</v>
      </c>
      <c r="GU18" s="9">
        <v>78.111000000000004</v>
      </c>
      <c r="GV18" s="9">
        <v>52.878999999999998</v>
      </c>
      <c r="GW18" s="9">
        <v>30.260999999999999</v>
      </c>
      <c r="GX18" s="9">
        <v>22.617999999999999</v>
      </c>
      <c r="GY18" s="9">
        <v>39.393000000000001</v>
      </c>
      <c r="GZ18" s="9">
        <v>17.916</v>
      </c>
      <c r="HA18" s="9">
        <v>21.477</v>
      </c>
      <c r="HB18" s="9">
        <v>66.75</v>
      </c>
      <c r="HC18" s="9">
        <v>32.734999999999999</v>
      </c>
      <c r="HD18" s="9">
        <v>34.015999999999998</v>
      </c>
      <c r="HE18" s="9">
        <v>255.006</v>
      </c>
      <c r="HF18" s="9">
        <v>125.673</v>
      </c>
      <c r="HG18" s="9">
        <v>129.334</v>
      </c>
      <c r="HH18" s="9">
        <v>116.325</v>
      </c>
      <c r="HI18" s="9">
        <v>54.972999999999999</v>
      </c>
      <c r="HJ18" s="9">
        <v>61.351999999999997</v>
      </c>
      <c r="HK18" s="9">
        <v>49.662999999999997</v>
      </c>
      <c r="HL18" s="9">
        <v>27.117999999999999</v>
      </c>
      <c r="HM18" s="9">
        <v>22.545000000000002</v>
      </c>
      <c r="HN18" s="9">
        <v>51.456000000000003</v>
      </c>
      <c r="HO18" s="9">
        <v>23.759</v>
      </c>
      <c r="HP18" s="9">
        <v>27.696999999999999</v>
      </c>
      <c r="HQ18" s="9">
        <v>27.294</v>
      </c>
      <c r="HR18" s="9">
        <v>13.042999999999999</v>
      </c>
      <c r="HS18" s="9">
        <v>14.252000000000001</v>
      </c>
      <c r="HT18" s="9">
        <v>10.269</v>
      </c>
      <c r="HU18" s="9">
        <v>6.78</v>
      </c>
      <c r="HV18" s="9">
        <v>3.488</v>
      </c>
      <c r="HW18" s="9">
        <v>104.172</v>
      </c>
      <c r="HX18" s="9">
        <v>65.096999999999994</v>
      </c>
      <c r="HY18" s="9">
        <v>39.075000000000003</v>
      </c>
      <c r="HZ18" s="9">
        <v>56.930999999999997</v>
      </c>
      <c r="IA18" s="9">
        <v>34.241999999999997</v>
      </c>
      <c r="IB18" s="9">
        <v>22.689</v>
      </c>
      <c r="IC18" s="9">
        <v>23.547000000000001</v>
      </c>
      <c r="ID18" s="9">
        <v>15.372</v>
      </c>
      <c r="IE18" s="9">
        <v>8.1750000000000007</v>
      </c>
      <c r="IF18" s="9">
        <v>12.718</v>
      </c>
      <c r="IG18" s="9">
        <v>7.0780000000000003</v>
      </c>
      <c r="IH18" s="9">
        <v>5.6390000000000002</v>
      </c>
      <c r="II18" s="9">
        <v>20.666</v>
      </c>
      <c r="IJ18" s="9">
        <v>11.791</v>
      </c>
      <c r="IK18" s="9">
        <v>8.875</v>
      </c>
      <c r="IL18" s="9">
        <v>47.241</v>
      </c>
      <c r="IM18" s="9">
        <v>30.855</v>
      </c>
      <c r="IN18" s="9">
        <v>16.385999999999999</v>
      </c>
      <c r="IO18" s="9">
        <v>22.78</v>
      </c>
      <c r="IP18" s="9">
        <v>12</v>
      </c>
      <c r="IQ18" s="9">
        <v>10.78</v>
      </c>
    </row>
    <row r="19" spans="1:251">
      <c r="A19" s="10">
        <v>44958</v>
      </c>
      <c r="B19" s="9">
        <v>13.113</v>
      </c>
      <c r="C19" s="9">
        <v>17.951000000000001</v>
      </c>
      <c r="D19" s="9">
        <v>7.3330000000000002</v>
      </c>
      <c r="E19" s="9">
        <v>10.618</v>
      </c>
      <c r="F19" s="9">
        <v>6.8769999999999998</v>
      </c>
      <c r="G19" s="9">
        <v>3.137</v>
      </c>
      <c r="H19" s="9">
        <v>3.74</v>
      </c>
      <c r="I19" s="9">
        <v>6.3559999999999999</v>
      </c>
      <c r="J19" s="9">
        <v>2.141</v>
      </c>
      <c r="K19" s="9">
        <v>4.2140000000000004</v>
      </c>
      <c r="L19" s="9">
        <v>4.718</v>
      </c>
      <c r="M19" s="9">
        <v>2.0539999999999998</v>
      </c>
      <c r="N19" s="9">
        <v>2.6629999999999998</v>
      </c>
      <c r="O19" s="9">
        <v>9.8149999999999995</v>
      </c>
      <c r="P19" s="9">
        <v>7.32</v>
      </c>
      <c r="Q19" s="9">
        <v>2.4950000000000001</v>
      </c>
      <c r="R19" s="9">
        <v>5.0069999999999997</v>
      </c>
      <c r="S19" s="9">
        <v>3.76</v>
      </c>
      <c r="T19" s="9">
        <v>1.2470000000000001</v>
      </c>
      <c r="U19" s="9">
        <v>2.0680000000000001</v>
      </c>
      <c r="V19" s="9">
        <v>2.0680000000000001</v>
      </c>
      <c r="W19" s="9">
        <v>0</v>
      </c>
      <c r="X19" s="9">
        <v>1.5329999999999999</v>
      </c>
      <c r="Y19" s="9">
        <v>0.81200000000000006</v>
      </c>
      <c r="Z19" s="9">
        <v>0.72199999999999998</v>
      </c>
      <c r="AA19" s="9">
        <v>1.2070000000000001</v>
      </c>
      <c r="AB19" s="9">
        <v>0.68</v>
      </c>
      <c r="AC19" s="9">
        <v>0.52600000000000002</v>
      </c>
      <c r="AD19" s="9">
        <v>0</v>
      </c>
      <c r="AE19" s="9">
        <v>0</v>
      </c>
      <c r="AF19" s="9">
        <v>0</v>
      </c>
      <c r="AG19" s="9">
        <v>210.61600000000001</v>
      </c>
      <c r="AH19" s="9">
        <v>114.496</v>
      </c>
      <c r="AI19" s="9">
        <v>96.119</v>
      </c>
      <c r="AJ19" s="9">
        <v>64.86</v>
      </c>
      <c r="AK19" s="9">
        <v>35.835000000000001</v>
      </c>
      <c r="AL19" s="9">
        <v>29.024999999999999</v>
      </c>
      <c r="AM19" s="9">
        <v>7.891</v>
      </c>
      <c r="AN19" s="9">
        <v>4.766</v>
      </c>
      <c r="AO19" s="9">
        <v>3.125</v>
      </c>
      <c r="AP19" s="9">
        <v>19.413</v>
      </c>
      <c r="AQ19" s="9">
        <v>11.143000000000001</v>
      </c>
      <c r="AR19" s="9">
        <v>8.27</v>
      </c>
      <c r="AS19" s="9">
        <v>37.555999999999997</v>
      </c>
      <c r="AT19" s="9">
        <v>19.925999999999998</v>
      </c>
      <c r="AU19" s="9">
        <v>17.63</v>
      </c>
      <c r="AV19" s="9">
        <v>145.755</v>
      </c>
      <c r="AW19" s="9">
        <v>78.661000000000001</v>
      </c>
      <c r="AX19" s="9">
        <v>67.094999999999999</v>
      </c>
      <c r="AY19" s="9">
        <v>66.787999999999997</v>
      </c>
      <c r="AZ19" s="9">
        <v>35.136000000000003</v>
      </c>
      <c r="BA19" s="9">
        <v>31.652000000000001</v>
      </c>
      <c r="BB19" s="9">
        <v>31.082999999999998</v>
      </c>
      <c r="BC19" s="9">
        <v>16.303999999999998</v>
      </c>
      <c r="BD19" s="9">
        <v>14.779</v>
      </c>
      <c r="BE19" s="9">
        <v>30.088999999999999</v>
      </c>
      <c r="BF19" s="9">
        <v>17.356999999999999</v>
      </c>
      <c r="BG19" s="9">
        <v>12.731999999999999</v>
      </c>
      <c r="BH19" s="9">
        <v>15.811999999999999</v>
      </c>
      <c r="BI19" s="9">
        <v>9.2129999999999992</v>
      </c>
      <c r="BJ19" s="9">
        <v>6.5990000000000002</v>
      </c>
      <c r="BK19" s="9">
        <v>1.984</v>
      </c>
      <c r="BL19" s="9">
        <v>0.65100000000000002</v>
      </c>
      <c r="BM19" s="9">
        <v>1.333</v>
      </c>
      <c r="BN19" s="9">
        <v>28.420999999999999</v>
      </c>
      <c r="BO19" s="9">
        <v>18.751999999999999</v>
      </c>
      <c r="BP19" s="9">
        <v>9.6690000000000005</v>
      </c>
      <c r="BQ19" s="9">
        <v>3.0870000000000002</v>
      </c>
      <c r="BR19" s="9">
        <v>1.96</v>
      </c>
      <c r="BS19" s="9">
        <v>1.127</v>
      </c>
      <c r="BT19" s="9">
        <v>2.3769999999999998</v>
      </c>
      <c r="BU19" s="9">
        <v>1.25</v>
      </c>
      <c r="BV19" s="9">
        <v>1.127</v>
      </c>
      <c r="BW19" s="9">
        <v>0.71</v>
      </c>
      <c r="BX19" s="9">
        <v>0.71</v>
      </c>
      <c r="BY19" s="9">
        <v>0</v>
      </c>
      <c r="BZ19" s="9">
        <v>0</v>
      </c>
      <c r="CA19" s="9">
        <v>0</v>
      </c>
      <c r="CB19" s="9">
        <v>0</v>
      </c>
      <c r="CC19" s="9">
        <v>25.334</v>
      </c>
      <c r="CD19" s="9">
        <v>16.791</v>
      </c>
      <c r="CE19" s="9">
        <v>8.5429999999999993</v>
      </c>
      <c r="CF19" s="9">
        <v>3.6909999999999998</v>
      </c>
      <c r="CG19" s="9">
        <v>1.9970000000000001</v>
      </c>
      <c r="CH19" s="9">
        <v>1.6930000000000001</v>
      </c>
      <c r="CI19" s="9">
        <v>1.9350000000000001</v>
      </c>
      <c r="CJ19" s="9">
        <v>1.2969999999999999</v>
      </c>
      <c r="CK19" s="9">
        <v>0.63800000000000001</v>
      </c>
      <c r="CL19" s="9">
        <v>3.1459999999999999</v>
      </c>
      <c r="CM19" s="9">
        <v>1.913</v>
      </c>
      <c r="CN19" s="9">
        <v>1.2330000000000001</v>
      </c>
      <c r="CO19" s="9">
        <v>5.5460000000000003</v>
      </c>
      <c r="CP19" s="9">
        <v>4.2839999999999998</v>
      </c>
      <c r="CQ19" s="9">
        <v>1.262</v>
      </c>
      <c r="CR19" s="9">
        <v>11.016</v>
      </c>
      <c r="CS19" s="9">
        <v>7.3010000000000002</v>
      </c>
      <c r="CT19" s="9">
        <v>3.7160000000000002</v>
      </c>
      <c r="CU19" s="9">
        <v>57.71</v>
      </c>
      <c r="CV19" s="9">
        <v>14.218999999999999</v>
      </c>
      <c r="CW19" s="9">
        <v>43.491</v>
      </c>
      <c r="CX19" s="9">
        <v>21.353999999999999</v>
      </c>
      <c r="CY19" s="9">
        <v>4.6360000000000001</v>
      </c>
      <c r="CZ19" s="9">
        <v>16.718</v>
      </c>
      <c r="DA19" s="9">
        <v>6.9039999999999999</v>
      </c>
      <c r="DB19" s="9">
        <v>1.1819999999999999</v>
      </c>
      <c r="DC19" s="9">
        <v>5.7220000000000004</v>
      </c>
      <c r="DD19" s="9">
        <v>7.0220000000000002</v>
      </c>
      <c r="DE19" s="9">
        <v>3.4529999999999998</v>
      </c>
      <c r="DF19" s="9">
        <v>3.569</v>
      </c>
      <c r="DG19" s="9">
        <v>7.4269999999999996</v>
      </c>
      <c r="DH19" s="9">
        <v>0</v>
      </c>
      <c r="DI19" s="9">
        <v>7.4269999999999996</v>
      </c>
      <c r="DJ19" s="9">
        <v>36.356000000000002</v>
      </c>
      <c r="DK19" s="9">
        <v>9.5830000000000002</v>
      </c>
      <c r="DL19" s="9">
        <v>26.773</v>
      </c>
      <c r="DM19" s="9">
        <v>16.649000000000001</v>
      </c>
      <c r="DN19" s="9">
        <v>4.9770000000000003</v>
      </c>
      <c r="DO19" s="9">
        <v>11.672000000000001</v>
      </c>
      <c r="DP19" s="9">
        <v>6.3840000000000003</v>
      </c>
      <c r="DQ19" s="9">
        <v>2.823</v>
      </c>
      <c r="DR19" s="9">
        <v>3.5619999999999998</v>
      </c>
      <c r="DS19" s="9">
        <v>9.782</v>
      </c>
      <c r="DT19" s="9">
        <v>1.276</v>
      </c>
      <c r="DU19" s="9">
        <v>8.5060000000000002</v>
      </c>
      <c r="DV19" s="9">
        <v>2.476</v>
      </c>
      <c r="DW19" s="9">
        <v>0</v>
      </c>
      <c r="DX19" s="9">
        <v>2.476</v>
      </c>
      <c r="DY19" s="9">
        <v>1.0649999999999999</v>
      </c>
      <c r="DZ19" s="9">
        <v>0.50700000000000001</v>
      </c>
      <c r="EA19" s="9">
        <v>0.55800000000000005</v>
      </c>
      <c r="EB19" s="9">
        <v>12.372</v>
      </c>
      <c r="EC19" s="9">
        <v>10.359</v>
      </c>
      <c r="ED19" s="9">
        <v>2.0129999999999999</v>
      </c>
      <c r="EE19" s="9">
        <v>3.6219999999999999</v>
      </c>
      <c r="EF19" s="9">
        <v>3.0579999999999998</v>
      </c>
      <c r="EG19" s="9">
        <v>0.56399999999999995</v>
      </c>
      <c r="EH19" s="9">
        <v>0</v>
      </c>
      <c r="EI19" s="9">
        <v>0</v>
      </c>
      <c r="EJ19" s="9">
        <v>0</v>
      </c>
      <c r="EK19" s="9">
        <v>1.3680000000000001</v>
      </c>
      <c r="EL19" s="9">
        <v>1.3680000000000001</v>
      </c>
      <c r="EM19" s="9">
        <v>0</v>
      </c>
      <c r="EN19" s="9">
        <v>2.254</v>
      </c>
      <c r="EO19" s="9">
        <v>1.69</v>
      </c>
      <c r="EP19" s="9">
        <v>0.56399999999999995</v>
      </c>
      <c r="EQ19" s="9">
        <v>8.75</v>
      </c>
      <c r="ER19" s="9">
        <v>7.3019999999999996</v>
      </c>
      <c r="ES19" s="9">
        <v>1.448</v>
      </c>
      <c r="ET19" s="9">
        <v>3.6960000000000002</v>
      </c>
      <c r="EU19" s="9">
        <v>3.0249999999999999</v>
      </c>
      <c r="EV19" s="9">
        <v>0.67100000000000004</v>
      </c>
      <c r="EW19" s="9">
        <v>2.371</v>
      </c>
      <c r="EX19" s="9">
        <v>1.5940000000000001</v>
      </c>
      <c r="EY19" s="9">
        <v>0.77700000000000002</v>
      </c>
      <c r="EZ19" s="9">
        <v>1.8320000000000001</v>
      </c>
      <c r="FA19" s="9">
        <v>1.8320000000000001</v>
      </c>
      <c r="FB19" s="9">
        <v>0</v>
      </c>
      <c r="FC19" s="9">
        <v>0.85099999999999998</v>
      </c>
      <c r="FD19" s="9">
        <v>0.85099999999999998</v>
      </c>
      <c r="FE19" s="9">
        <v>0</v>
      </c>
      <c r="FF19" s="9">
        <v>0</v>
      </c>
      <c r="FG19" s="9">
        <v>0</v>
      </c>
      <c r="FH19" s="9">
        <v>0</v>
      </c>
      <c r="FI19" s="9">
        <v>78.695999999999998</v>
      </c>
      <c r="FJ19" s="9">
        <v>37.030999999999999</v>
      </c>
      <c r="FK19" s="9">
        <v>41.664000000000001</v>
      </c>
      <c r="FL19" s="9">
        <v>26.029</v>
      </c>
      <c r="FM19" s="9">
        <v>13.467000000000001</v>
      </c>
      <c r="FN19" s="9">
        <v>12.561999999999999</v>
      </c>
      <c r="FO19" s="9">
        <v>8.1430000000000007</v>
      </c>
      <c r="FP19" s="9">
        <v>4.077</v>
      </c>
      <c r="FQ19" s="9">
        <v>4.0670000000000002</v>
      </c>
      <c r="FR19" s="9">
        <v>8.8469999999999995</v>
      </c>
      <c r="FS19" s="9">
        <v>4.4480000000000004</v>
      </c>
      <c r="FT19" s="9">
        <v>4.399</v>
      </c>
      <c r="FU19" s="9">
        <v>9.0380000000000003</v>
      </c>
      <c r="FV19" s="9">
        <v>4.9420000000000002</v>
      </c>
      <c r="FW19" s="9">
        <v>4.0960000000000001</v>
      </c>
      <c r="FX19" s="9">
        <v>52.667000000000002</v>
      </c>
      <c r="FY19" s="9">
        <v>23.565000000000001</v>
      </c>
      <c r="FZ19" s="9">
        <v>29.102</v>
      </c>
      <c r="GA19" s="9">
        <v>19.218</v>
      </c>
      <c r="GB19" s="9">
        <v>9.2460000000000004</v>
      </c>
      <c r="GC19" s="9">
        <v>9.9710000000000001</v>
      </c>
      <c r="GD19" s="9">
        <v>7.99</v>
      </c>
      <c r="GE19" s="9">
        <v>3.0739999999999998</v>
      </c>
      <c r="GF19" s="9">
        <v>4.9160000000000004</v>
      </c>
      <c r="GG19" s="9">
        <v>13.382999999999999</v>
      </c>
      <c r="GH19" s="9">
        <v>5.7160000000000002</v>
      </c>
      <c r="GI19" s="9">
        <v>7.6669999999999998</v>
      </c>
      <c r="GJ19" s="9">
        <v>8.8209999999999997</v>
      </c>
      <c r="GK19" s="9">
        <v>3.9969999999999999</v>
      </c>
      <c r="GL19" s="9">
        <v>4.8230000000000004</v>
      </c>
      <c r="GM19" s="9">
        <v>3.2549999999999999</v>
      </c>
      <c r="GN19" s="9">
        <v>1.5309999999999999</v>
      </c>
      <c r="GO19" s="9">
        <v>1.724</v>
      </c>
      <c r="GP19" s="9">
        <v>499.15899999999999</v>
      </c>
      <c r="GQ19" s="9">
        <v>247.91399999999999</v>
      </c>
      <c r="GR19" s="9">
        <v>251.244</v>
      </c>
      <c r="GS19" s="9">
        <v>180.82900000000001</v>
      </c>
      <c r="GT19" s="9">
        <v>90.713999999999999</v>
      </c>
      <c r="GU19" s="9">
        <v>90.114999999999995</v>
      </c>
      <c r="GV19" s="9">
        <v>57.161000000000001</v>
      </c>
      <c r="GW19" s="9">
        <v>27.57</v>
      </c>
      <c r="GX19" s="9">
        <v>29.59</v>
      </c>
      <c r="GY19" s="9">
        <v>44.715000000000003</v>
      </c>
      <c r="GZ19" s="9">
        <v>22.512</v>
      </c>
      <c r="HA19" s="9">
        <v>22.202999999999999</v>
      </c>
      <c r="HB19" s="9">
        <v>78.953000000000003</v>
      </c>
      <c r="HC19" s="9">
        <v>40.631999999999998</v>
      </c>
      <c r="HD19" s="9">
        <v>38.322000000000003</v>
      </c>
      <c r="HE19" s="9">
        <v>318.32900000000001</v>
      </c>
      <c r="HF19" s="9">
        <v>157.19999999999999</v>
      </c>
      <c r="HG19" s="9">
        <v>161.12899999999999</v>
      </c>
      <c r="HH19" s="9">
        <v>138.423</v>
      </c>
      <c r="HI19" s="9">
        <v>58.896000000000001</v>
      </c>
      <c r="HJ19" s="9">
        <v>79.527000000000001</v>
      </c>
      <c r="HK19" s="9">
        <v>53.393999999999998</v>
      </c>
      <c r="HL19" s="9">
        <v>29.664000000000001</v>
      </c>
      <c r="HM19" s="9">
        <v>23.73</v>
      </c>
      <c r="HN19" s="9">
        <v>55.856999999999999</v>
      </c>
      <c r="HO19" s="9">
        <v>32.581000000000003</v>
      </c>
      <c r="HP19" s="9">
        <v>23.276</v>
      </c>
      <c r="HQ19" s="9">
        <v>44.436</v>
      </c>
      <c r="HR19" s="9">
        <v>20.716000000000001</v>
      </c>
      <c r="HS19" s="9">
        <v>23.72</v>
      </c>
      <c r="HT19" s="9">
        <v>26.219000000000001</v>
      </c>
      <c r="HU19" s="9">
        <v>15.343</v>
      </c>
      <c r="HV19" s="9">
        <v>10.875999999999999</v>
      </c>
      <c r="HW19" s="9">
        <v>114.53700000000001</v>
      </c>
      <c r="HX19" s="9">
        <v>58.499000000000002</v>
      </c>
      <c r="HY19" s="9">
        <v>56.039000000000001</v>
      </c>
      <c r="HZ19" s="9">
        <v>58.463000000000001</v>
      </c>
      <c r="IA19" s="9">
        <v>27.774000000000001</v>
      </c>
      <c r="IB19" s="9">
        <v>30.689</v>
      </c>
      <c r="IC19" s="9">
        <v>24.687999999999999</v>
      </c>
      <c r="ID19" s="9">
        <v>10.196999999999999</v>
      </c>
      <c r="IE19" s="9">
        <v>14.491</v>
      </c>
      <c r="IF19" s="9">
        <v>16.488</v>
      </c>
      <c r="IG19" s="9">
        <v>8.5090000000000003</v>
      </c>
      <c r="IH19" s="9">
        <v>7.9790000000000001</v>
      </c>
      <c r="II19" s="9">
        <v>17.286999999999999</v>
      </c>
      <c r="IJ19" s="9">
        <v>9.0679999999999996</v>
      </c>
      <c r="IK19" s="9">
        <v>8.2189999999999994</v>
      </c>
      <c r="IL19" s="9">
        <v>56.073999999999998</v>
      </c>
      <c r="IM19" s="9">
        <v>30.724</v>
      </c>
      <c r="IN19" s="9">
        <v>25.35</v>
      </c>
      <c r="IO19" s="9">
        <v>23.683</v>
      </c>
      <c r="IP19" s="9">
        <v>14.368</v>
      </c>
      <c r="IQ19" s="9">
        <v>9.3149999999999995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B22D5-478B-4E32-B9C4-AB7699E71C00}">
  <sheetPr codeName="Sheet30">
    <pageSetUpPr fitToPage="1"/>
  </sheetPr>
  <dimension ref="A1:DY163"/>
  <sheetViews>
    <sheetView zoomScaleNormal="100" workbookViewId="0">
      <pane ySplit="13" topLeftCell="A14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59" width="12.5703125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9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39" ht="15.95" customHeight="1">
      <c r="A2" s="11"/>
      <c r="B2" s="31" t="s">
        <v>12948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  <c r="AA2" s="12"/>
      <c r="AB2" s="12"/>
      <c r="AC2" s="12"/>
      <c r="AD2" s="12"/>
      <c r="AE2" s="31"/>
      <c r="AF2" s="12"/>
      <c r="AG2" s="12"/>
      <c r="AH2" s="12"/>
      <c r="AI2" s="12"/>
      <c r="AJ2" s="12"/>
      <c r="AK2" s="12"/>
      <c r="AL2" s="12"/>
      <c r="AM2" s="12"/>
    </row>
    <row r="3" spans="1:39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</row>
    <row r="4" spans="1:39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</row>
    <row r="5" spans="1:39" ht="15.95" customHeight="1">
      <c r="A5" s="30"/>
      <c r="B5" s="90" t="str">
        <f>Contents!B5</f>
        <v>6223.0 Job Mobility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  <c r="AA5" s="30"/>
      <c r="AB5" s="30"/>
      <c r="AC5" s="30"/>
      <c r="AD5" s="30"/>
      <c r="AE5" s="32"/>
      <c r="AF5" s="30"/>
      <c r="AG5" s="30"/>
      <c r="AH5" s="30"/>
      <c r="AI5" s="30"/>
      <c r="AJ5" s="30"/>
      <c r="AK5" s="30"/>
      <c r="AL5" s="30"/>
      <c r="AM5" s="30"/>
    </row>
    <row r="6" spans="1:39" ht="15.95" customHeight="1">
      <c r="A6" s="30"/>
      <c r="B6" s="90" t="str">
        <f>Contents!B6</f>
        <v>Table 2. Retrenchments and other reasons for ceasing a job last year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</row>
    <row r="7" spans="1:39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  <c r="AA7" s="30"/>
      <c r="AB7" s="30"/>
      <c r="AC7" s="30"/>
      <c r="AD7" s="30"/>
      <c r="AE7" s="33"/>
      <c r="AF7" s="30"/>
      <c r="AG7" s="30"/>
      <c r="AH7" s="30"/>
      <c r="AI7" s="30"/>
      <c r="AJ7" s="30"/>
      <c r="AK7" s="30"/>
      <c r="AL7" s="30"/>
      <c r="AM7" s="30"/>
    </row>
    <row r="8" spans="1:39" ht="15.75" customHeight="1">
      <c r="A8" s="89" t="str">
        <f>Contents!C11</f>
        <v>Table 2.1 - Retrenchments and other reasons for ceasing a job last year by age, February 2023</v>
      </c>
      <c r="B8" s="89"/>
      <c r="C8" s="89"/>
      <c r="D8" s="89"/>
      <c r="E8" s="89"/>
      <c r="F8" s="89"/>
      <c r="G8" s="89"/>
      <c r="H8" s="89"/>
      <c r="I8" s="89"/>
      <c r="J8" s="34"/>
      <c r="K8" s="35"/>
      <c r="L8" s="35"/>
      <c r="M8" s="89"/>
      <c r="N8" s="89"/>
      <c r="O8" s="89"/>
      <c r="P8" s="89"/>
      <c r="Q8" s="89"/>
      <c r="R8" s="89"/>
      <c r="S8" s="89"/>
      <c r="T8" s="34"/>
      <c r="U8" s="35"/>
      <c r="V8" s="89"/>
      <c r="W8" s="89"/>
      <c r="X8" s="89"/>
      <c r="Y8" s="89"/>
      <c r="Z8" s="89"/>
      <c r="AA8" s="89"/>
      <c r="AB8" s="89"/>
      <c r="AC8" s="34"/>
      <c r="AD8" s="35"/>
      <c r="AE8" s="89"/>
      <c r="AF8" s="89"/>
      <c r="AG8" s="89"/>
      <c r="AH8" s="89"/>
      <c r="AI8" s="89"/>
      <c r="AJ8" s="89"/>
      <c r="AK8" s="89"/>
      <c r="AL8" s="34"/>
      <c r="AM8" s="35"/>
    </row>
    <row r="9" spans="1:39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9" ht="15" customHeight="1">
      <c r="A10" s="36"/>
      <c r="B10" s="38" t="s">
        <v>12972</v>
      </c>
      <c r="C10" s="83" t="s">
        <v>12973</v>
      </c>
      <c r="D10" s="84"/>
      <c r="E10" s="85"/>
      <c r="F10" s="39"/>
      <c r="G10" s="39"/>
      <c r="H10" s="39"/>
      <c r="I10" s="39"/>
      <c r="J10" s="39"/>
      <c r="K10" s="40"/>
      <c r="L10" s="40"/>
      <c r="M10" s="40"/>
      <c r="N10" s="40"/>
      <c r="O10" s="40"/>
      <c r="P10" s="40"/>
      <c r="Q10" s="40"/>
      <c r="R10" s="86" t="s">
        <v>12974</v>
      </c>
      <c r="S10" s="87"/>
      <c r="T10" s="88"/>
      <c r="U10" s="41"/>
      <c r="V10" s="41"/>
      <c r="W10" s="41"/>
      <c r="X10" s="41"/>
      <c r="Y10" s="41"/>
      <c r="Z10" s="40"/>
      <c r="AA10" s="40"/>
      <c r="AB10" s="41"/>
      <c r="AC10" s="41"/>
      <c r="AD10" s="41"/>
      <c r="AE10" s="41"/>
    </row>
    <row r="11" spans="1:39" ht="26.25" customHeight="1">
      <c r="A11" s="42"/>
      <c r="B11" s="42"/>
      <c r="C11" s="81" t="s">
        <v>12975</v>
      </c>
      <c r="D11" s="81"/>
      <c r="E11" s="81"/>
      <c r="F11" s="82"/>
      <c r="G11" s="82"/>
      <c r="H11" s="82"/>
      <c r="I11" s="82"/>
      <c r="J11" s="80" t="s">
        <v>12976</v>
      </c>
      <c r="K11" s="80"/>
      <c r="L11" s="80"/>
      <c r="M11" s="80"/>
      <c r="N11" s="80"/>
      <c r="O11" s="79" t="s">
        <v>12977</v>
      </c>
      <c r="P11" s="79" t="s">
        <v>12978</v>
      </c>
      <c r="Q11" s="44"/>
      <c r="R11" s="81" t="s">
        <v>12975</v>
      </c>
      <c r="S11" s="81"/>
      <c r="T11" s="81"/>
      <c r="U11" s="82"/>
      <c r="V11" s="82"/>
      <c r="W11" s="82"/>
      <c r="X11" s="82"/>
      <c r="Y11" s="80" t="s">
        <v>12976</v>
      </c>
      <c r="Z11" s="80"/>
      <c r="AA11" s="80"/>
      <c r="AB11" s="80"/>
      <c r="AC11" s="80"/>
      <c r="AD11" s="79" t="s">
        <v>12977</v>
      </c>
      <c r="AE11" s="79" t="s">
        <v>12978</v>
      </c>
    </row>
    <row r="12" spans="1:39" ht="48.75" customHeight="1">
      <c r="A12" s="36"/>
      <c r="B12" s="36"/>
      <c r="C12" s="43" t="s">
        <v>12979</v>
      </c>
      <c r="D12" s="43" t="s">
        <v>12980</v>
      </c>
      <c r="E12" s="43" t="s">
        <v>12981</v>
      </c>
      <c r="F12" s="43" t="s">
        <v>12982</v>
      </c>
      <c r="G12" s="43" t="s">
        <v>12983</v>
      </c>
      <c r="H12" s="43" t="s">
        <v>12984</v>
      </c>
      <c r="I12" s="43" t="s">
        <v>12985</v>
      </c>
      <c r="J12" s="43" t="s">
        <v>12986</v>
      </c>
      <c r="K12" s="43" t="s">
        <v>12987</v>
      </c>
      <c r="L12" s="43" t="s">
        <v>12988</v>
      </c>
      <c r="M12" s="43" t="s">
        <v>12989</v>
      </c>
      <c r="N12" s="43" t="s">
        <v>12985</v>
      </c>
      <c r="O12" s="79"/>
      <c r="P12" s="79"/>
      <c r="Q12" s="44"/>
      <c r="R12" s="43" t="s">
        <v>12979</v>
      </c>
      <c r="S12" s="43" t="s">
        <v>12980</v>
      </c>
      <c r="T12" s="43" t="s">
        <v>12981</v>
      </c>
      <c r="U12" s="43" t="s">
        <v>12982</v>
      </c>
      <c r="V12" s="43" t="s">
        <v>12983</v>
      </c>
      <c r="W12" s="43" t="s">
        <v>12984</v>
      </c>
      <c r="X12" s="43" t="s">
        <v>12985</v>
      </c>
      <c r="Y12" s="43" t="s">
        <v>12986</v>
      </c>
      <c r="Z12" s="43" t="s">
        <v>12987</v>
      </c>
      <c r="AA12" s="43" t="s">
        <v>12988</v>
      </c>
      <c r="AB12" s="43" t="s">
        <v>12989</v>
      </c>
      <c r="AC12" s="43" t="s">
        <v>12985</v>
      </c>
      <c r="AD12" s="79"/>
      <c r="AE12" s="79"/>
    </row>
    <row r="13" spans="1:39">
      <c r="A13" s="36"/>
      <c r="B13" s="36"/>
      <c r="C13" s="45" t="s">
        <v>12990</v>
      </c>
      <c r="D13" s="45" t="s">
        <v>12990</v>
      </c>
      <c r="E13" s="45" t="s">
        <v>12990</v>
      </c>
      <c r="F13" s="45" t="s">
        <v>12990</v>
      </c>
      <c r="G13" s="45" t="s">
        <v>12990</v>
      </c>
      <c r="H13" s="45" t="s">
        <v>12990</v>
      </c>
      <c r="I13" s="45" t="s">
        <v>12990</v>
      </c>
      <c r="J13" s="45" t="s">
        <v>12990</v>
      </c>
      <c r="K13" s="45" t="s">
        <v>12990</v>
      </c>
      <c r="L13" s="45" t="s">
        <v>12990</v>
      </c>
      <c r="M13" s="45" t="s">
        <v>12990</v>
      </c>
      <c r="N13" s="45" t="s">
        <v>12990</v>
      </c>
      <c r="O13" s="45" t="s">
        <v>12990</v>
      </c>
      <c r="P13" s="45" t="s">
        <v>12990</v>
      </c>
      <c r="Q13" s="45"/>
      <c r="R13" s="45" t="s">
        <v>12990</v>
      </c>
      <c r="S13" s="45" t="s">
        <v>12990</v>
      </c>
      <c r="T13" s="45" t="s">
        <v>12990</v>
      </c>
      <c r="U13" s="45" t="s">
        <v>12990</v>
      </c>
      <c r="V13" s="45" t="s">
        <v>12990</v>
      </c>
      <c r="W13" s="45" t="s">
        <v>12990</v>
      </c>
      <c r="X13" s="45" t="s">
        <v>12990</v>
      </c>
      <c r="Y13" s="45" t="s">
        <v>12990</v>
      </c>
      <c r="Z13" s="45" t="s">
        <v>12990</v>
      </c>
      <c r="AA13" s="45" t="s">
        <v>12990</v>
      </c>
      <c r="AB13" s="45" t="s">
        <v>12990</v>
      </c>
      <c r="AC13" s="45" t="s">
        <v>12990</v>
      </c>
      <c r="AD13" s="45" t="s">
        <v>12990</v>
      </c>
      <c r="AE13" s="45" t="s">
        <v>12990</v>
      </c>
    </row>
    <row r="14" spans="1:39">
      <c r="A14" s="46" t="s">
        <v>12991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8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</row>
    <row r="15" spans="1:39">
      <c r="A15" s="49" t="s">
        <v>12992</v>
      </c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</row>
    <row r="16" spans="1:39">
      <c r="A16" s="50"/>
      <c r="B16" s="52" t="s">
        <v>12993</v>
      </c>
      <c r="C16" s="53" cm="1">
        <f t="array" ref="C16">INDEX($D$77:$DY$113,$C77,C$64)</f>
        <v>123.751</v>
      </c>
      <c r="D16" s="53" cm="1">
        <f t="array" ref="D16">INDEX($D$77:$DY$113,$C77,D$64)</f>
        <v>49.692999999999998</v>
      </c>
      <c r="E16" s="53" cm="1">
        <f t="array" ref="E16">INDEX($D$77:$DY$113,$C77,E$64)</f>
        <v>225.447</v>
      </c>
      <c r="F16" s="53" cm="1">
        <f t="array" ref="F16">INDEX($D$77:$DY$113,$C77,F$64)</f>
        <v>11.929</v>
      </c>
      <c r="G16" s="53" cm="1">
        <f t="array" ref="G16">INDEX($D$77:$DY$113,$C77,G$64)</f>
        <v>60.5</v>
      </c>
      <c r="H16" s="53" cm="1">
        <f t="array" ref="H16">INDEX($D$77:$DY$113,$C77,H$64)</f>
        <v>10.358000000000001</v>
      </c>
      <c r="I16" s="53" cm="1">
        <f t="array" ref="I16">INDEX($D$77:$DY$113,$C77,I$64)</f>
        <v>481.67700000000002</v>
      </c>
      <c r="J16" s="53" cm="1">
        <f t="array" ref="J16">INDEX($D$77:$DY$113,$C77,J$64)</f>
        <v>80.41</v>
      </c>
      <c r="K16" s="53" cm="1">
        <f t="array" ref="K16">INDEX($D$77:$DY$113,$C77,K$64)</f>
        <v>10.579000000000001</v>
      </c>
      <c r="L16" s="53" cm="1">
        <f t="array" ref="L16">INDEX($D$77:$DY$113,$C77,L$64)</f>
        <v>148.113</v>
      </c>
      <c r="M16" s="53" cm="1">
        <f t="array" ref="M16">INDEX($D$77:$DY$113,$C77,M$64)</f>
        <v>47.673999999999999</v>
      </c>
      <c r="N16" s="53" cm="1">
        <f t="array" ref="N16">INDEX($D$77:$DY$113,$C77,N$64)</f>
        <v>286.77600000000001</v>
      </c>
      <c r="O16" s="53" cm="1">
        <f t="array" ref="O16">INDEX($D$77:$DY$113,$C77,O$64)</f>
        <v>108.812</v>
      </c>
      <c r="P16" s="53" cm="1">
        <f t="array" ref="P16">INDEX($D$77:$DY$113,$C77,P$64)</f>
        <v>877.26400000000001</v>
      </c>
      <c r="Q16" s="53"/>
      <c r="R16" s="54" t="str" cm="1">
        <f t="array" ref="R16">HYPERLINK(TEXT("#"&amp;INDEX($D$123:$DY$159,$C123,C$64),),INDEX($D$123:$DY$159,$C123,C$64))</f>
        <v>A125844570V</v>
      </c>
      <c r="S16" s="54" t="str" cm="1">
        <f t="array" ref="S16">HYPERLINK(TEXT("#"&amp;INDEX($D$123:$DY$159,$C123,D$64),),INDEX($D$123:$DY$159,$C123,D$64))</f>
        <v>A125844550K</v>
      </c>
      <c r="T16" s="54" t="str" cm="1">
        <f t="array" ref="T16">HYPERLINK(TEXT("#"&amp;INDEX($D$123:$DY$159,$C123,E$64),),INDEX($D$123:$DY$159,$C123,E$64))</f>
        <v>A125844574C</v>
      </c>
      <c r="U16" s="54" t="str" cm="1">
        <f t="array" ref="U16">HYPERLINK(TEXT("#"&amp;INDEX($D$123:$DY$159,$C123,F$64),),INDEX($D$123:$DY$159,$C123,F$64))</f>
        <v>A125844578L</v>
      </c>
      <c r="V16" s="54" t="str" cm="1">
        <f t="array" ref="V16">HYPERLINK(TEXT("#"&amp;INDEX($D$123:$DY$159,$C123,G$64),),INDEX($D$123:$DY$159,$C123,G$64))</f>
        <v>A125844554V</v>
      </c>
      <c r="W16" s="54" t="str" cm="1">
        <f t="array" ref="W16">HYPERLINK(TEXT("#"&amp;INDEX($D$123:$DY$159,$C123,H$64),),INDEX($D$123:$DY$159,$C123,H$64))</f>
        <v>A125844558C</v>
      </c>
      <c r="X16" s="54" t="str" cm="1">
        <f t="array" ref="X16">HYPERLINK(TEXT("#"&amp;INDEX($D$123:$DY$159,$C123,I$64),),INDEX($D$123:$DY$159,$C123,I$64))</f>
        <v>A125844542K</v>
      </c>
      <c r="Y16" s="54" t="str" cm="1">
        <f t="array" ref="Y16">HYPERLINK(TEXT("#"&amp;INDEX($D$123:$DY$159,$C123,J$64),),INDEX($D$123:$DY$159,$C123,J$64))</f>
        <v>A125844582C</v>
      </c>
      <c r="Z16" s="54" t="str" cm="1">
        <f t="array" ref="Z16">HYPERLINK(TEXT("#"&amp;INDEX($D$123:$DY$159,$C123,K$64),),INDEX($D$123:$DY$159,$C123,K$64))</f>
        <v>A125844566C</v>
      </c>
      <c r="AA16" s="54" t="str" cm="1">
        <f t="array" ref="AA16">HYPERLINK(TEXT("#"&amp;INDEX($D$123:$DY$159,$C123,L$64),),INDEX($D$123:$DY$159,$C123,L$64))</f>
        <v>A125844586L</v>
      </c>
      <c r="AB16" s="54" t="str" cm="1">
        <f t="array" ref="AB16">HYPERLINK(TEXT("#"&amp;INDEX($D$123:$DY$159,$C123,M$64),),INDEX($D$123:$DY$159,$C123,M$64))</f>
        <v>A125844546V</v>
      </c>
      <c r="AC16" s="54" t="str" cm="1">
        <f t="array" ref="AC16">HYPERLINK(TEXT("#"&amp;INDEX($D$123:$DY$159,$C123,N$64),),INDEX($D$123:$DY$159,$C123,N$64))</f>
        <v>A125844534K</v>
      </c>
      <c r="AD16" s="54" t="str" cm="1">
        <f t="array" ref="AD16">HYPERLINK(TEXT("#"&amp;INDEX($D$123:$DY$159,$C123,O$64),),INDEX($D$123:$DY$159,$C123,O$64))</f>
        <v>A125844562V</v>
      </c>
      <c r="AE16" s="54" t="str" cm="1">
        <f t="array" ref="AE16">HYPERLINK(TEXT("#"&amp;INDEX($D$123:$DY$159,$C123,P$64),),INDEX($D$123:$DY$159,$C123,P$64))</f>
        <v>A125844538V</v>
      </c>
    </row>
    <row r="17" spans="1:31">
      <c r="A17" s="52"/>
      <c r="B17" s="55" t="s">
        <v>12994</v>
      </c>
      <c r="C17" s="53" cm="1">
        <f t="array" ref="C17">INDEX($D$77:$DY$113,$C78,C$64)</f>
        <v>38.341999999999999</v>
      </c>
      <c r="D17" s="53" cm="1">
        <f t="array" ref="D17">INDEX($D$77:$DY$113,$C78,D$64)</f>
        <v>22.59</v>
      </c>
      <c r="E17" s="53" cm="1">
        <f t="array" ref="E17">INDEX($D$77:$DY$113,$C78,E$64)</f>
        <v>38.622</v>
      </c>
      <c r="F17" s="53" cm="1">
        <f t="array" ref="F17">INDEX($D$77:$DY$113,$C78,F$64)</f>
        <v>6.3220000000000001</v>
      </c>
      <c r="G17" s="53" cm="1">
        <f t="array" ref="G17">INDEX($D$77:$DY$113,$C78,G$64)</f>
        <v>14.196999999999999</v>
      </c>
      <c r="H17" s="53" cm="1">
        <f t="array" ref="H17">INDEX($D$77:$DY$113,$C78,H$64)</f>
        <v>0.33500000000000002</v>
      </c>
      <c r="I17" s="53" cm="1">
        <f t="array" ref="I17">INDEX($D$77:$DY$113,$C78,I$64)</f>
        <v>120.40900000000001</v>
      </c>
      <c r="J17" s="53" cm="1">
        <f t="array" ref="J17">INDEX($D$77:$DY$113,$C78,J$64)</f>
        <v>18.256</v>
      </c>
      <c r="K17" s="53" cm="1">
        <f t="array" ref="K17">INDEX($D$77:$DY$113,$C78,K$64)</f>
        <v>3.5750000000000002</v>
      </c>
      <c r="L17" s="53" cm="1">
        <f t="array" ref="L17">INDEX($D$77:$DY$113,$C78,L$64)</f>
        <v>77.5</v>
      </c>
      <c r="M17" s="53" cm="1">
        <f t="array" ref="M17">INDEX($D$77:$DY$113,$C78,M$64)</f>
        <v>19.736999999999998</v>
      </c>
      <c r="N17" s="53" cm="1">
        <f t="array" ref="N17">INDEX($D$77:$DY$113,$C78,N$64)</f>
        <v>119.069</v>
      </c>
      <c r="O17" s="53" cm="1">
        <f t="array" ref="O17">INDEX($D$77:$DY$113,$C78,O$64)</f>
        <v>37.33</v>
      </c>
      <c r="P17" s="53" cm="1">
        <f t="array" ref="P17">INDEX($D$77:$DY$113,$C78,P$64)</f>
        <v>276.80799999999999</v>
      </c>
      <c r="Q17" s="53"/>
      <c r="R17" s="54" t="str" cm="1">
        <f t="array" ref="R17">HYPERLINK(TEXT("#"&amp;INDEX($D$123:$DY$159,$C124,C$64),),INDEX($D$123:$DY$159,$C124,C$64))</f>
        <v>A125844290A</v>
      </c>
      <c r="S17" s="54" t="str" cm="1">
        <f t="array" ref="S17">HYPERLINK(TEXT("#"&amp;INDEX($D$123:$DY$159,$C124,D$64),),INDEX($D$123:$DY$159,$C124,D$64))</f>
        <v>A125844270T</v>
      </c>
      <c r="T17" s="54" t="str" cm="1">
        <f t="array" ref="T17">HYPERLINK(TEXT("#"&amp;INDEX($D$123:$DY$159,$C124,E$64),),INDEX($D$123:$DY$159,$C124,E$64))</f>
        <v>A125844294K</v>
      </c>
      <c r="U17" s="54" t="str" cm="1">
        <f t="array" ref="U17">HYPERLINK(TEXT("#"&amp;INDEX($D$123:$DY$159,$C124,F$64),),INDEX($D$123:$DY$159,$C124,F$64))</f>
        <v>A125844298V</v>
      </c>
      <c r="V17" s="54" t="str" cm="1">
        <f t="array" ref="V17">HYPERLINK(TEXT("#"&amp;INDEX($D$123:$DY$159,$C124,G$64),),INDEX($D$123:$DY$159,$C124,G$64))</f>
        <v>A125844274A</v>
      </c>
      <c r="W17" s="54" t="str" cm="1">
        <f t="array" ref="W17">HYPERLINK(TEXT("#"&amp;INDEX($D$123:$DY$159,$C124,H$64),),INDEX($D$123:$DY$159,$C124,H$64))</f>
        <v>A125844278K</v>
      </c>
      <c r="X17" s="54" t="str" cm="1">
        <f t="array" ref="X17">HYPERLINK(TEXT("#"&amp;INDEX($D$123:$DY$159,$C124,I$64),),INDEX($D$123:$DY$159,$C124,I$64))</f>
        <v>A125844262T</v>
      </c>
      <c r="Y17" s="54" t="str" cm="1">
        <f t="array" ref="Y17">HYPERLINK(TEXT("#"&amp;INDEX($D$123:$DY$159,$C124,J$64),),INDEX($D$123:$DY$159,$C124,J$64))</f>
        <v>A125844302X</v>
      </c>
      <c r="Z17" s="54" t="str" cm="1">
        <f t="array" ref="Z17">HYPERLINK(TEXT("#"&amp;INDEX($D$123:$DY$159,$C124,K$64),),INDEX($D$123:$DY$159,$C124,K$64))</f>
        <v>A125844286K</v>
      </c>
      <c r="AA17" s="54" t="str" cm="1">
        <f t="array" ref="AA17">HYPERLINK(TEXT("#"&amp;INDEX($D$123:$DY$159,$C124,L$64),),INDEX($D$123:$DY$159,$C124,L$64))</f>
        <v>A125844306J</v>
      </c>
      <c r="AB17" s="54" t="str" cm="1">
        <f t="array" ref="AB17">HYPERLINK(TEXT("#"&amp;INDEX($D$123:$DY$159,$C124,M$64),),INDEX($D$123:$DY$159,$C124,M$64))</f>
        <v>A125844266A</v>
      </c>
      <c r="AC17" s="54" t="str" cm="1">
        <f t="array" ref="AC17">HYPERLINK(TEXT("#"&amp;INDEX($D$123:$DY$159,$C124,N$64),),INDEX($D$123:$DY$159,$C124,N$64))</f>
        <v>A125844254T</v>
      </c>
      <c r="AD17" s="54" t="str" cm="1">
        <f t="array" ref="AD17">HYPERLINK(TEXT("#"&amp;INDEX($D$123:$DY$159,$C124,O$64),),INDEX($D$123:$DY$159,$C124,O$64))</f>
        <v>A125844282A</v>
      </c>
      <c r="AE17" s="54" t="str" cm="1">
        <f t="array" ref="AE17">HYPERLINK(TEXT("#"&amp;INDEX($D$123:$DY$159,$C124,P$64),),INDEX($D$123:$DY$159,$C124,P$64))</f>
        <v>A125844258A</v>
      </c>
    </row>
    <row r="18" spans="1:31">
      <c r="A18" s="52"/>
      <c r="B18" s="55" t="s">
        <v>12995</v>
      </c>
      <c r="C18" s="53" cm="1">
        <f t="array" ref="C18">INDEX($D$77:$DY$113,$C79,C$64)</f>
        <v>35.076000000000001</v>
      </c>
      <c r="D18" s="53" cm="1">
        <f t="array" ref="D18">INDEX($D$77:$DY$113,$C79,D$64)</f>
        <v>10.911</v>
      </c>
      <c r="E18" s="53" cm="1">
        <f t="array" ref="E18">INDEX($D$77:$DY$113,$C79,E$64)</f>
        <v>60.765999999999998</v>
      </c>
      <c r="F18" s="53" cm="1">
        <f t="array" ref="F18">INDEX($D$77:$DY$113,$C79,F$64)</f>
        <v>2.3439999999999999</v>
      </c>
      <c r="G18" s="53" cm="1">
        <f t="array" ref="G18">INDEX($D$77:$DY$113,$C79,G$64)</f>
        <v>16.800999999999998</v>
      </c>
      <c r="H18" s="53" cm="1">
        <f t="array" ref="H18">INDEX($D$77:$DY$113,$C79,H$64)</f>
        <v>1.6140000000000001</v>
      </c>
      <c r="I18" s="53" cm="1">
        <f t="array" ref="I18">INDEX($D$77:$DY$113,$C79,I$64)</f>
        <v>127.511</v>
      </c>
      <c r="J18" s="53" cm="1">
        <f t="array" ref="J18">INDEX($D$77:$DY$113,$C79,J$64)</f>
        <v>24.643999999999998</v>
      </c>
      <c r="K18" s="53" cm="1">
        <f t="array" ref="K18">INDEX($D$77:$DY$113,$C79,K$64)</f>
        <v>4.9859999999999998</v>
      </c>
      <c r="L18" s="53" cm="1">
        <f t="array" ref="L18">INDEX($D$77:$DY$113,$C79,L$64)</f>
        <v>34.182000000000002</v>
      </c>
      <c r="M18" s="53" cm="1">
        <f t="array" ref="M18">INDEX($D$77:$DY$113,$C79,M$64)</f>
        <v>12.968</v>
      </c>
      <c r="N18" s="53" cm="1">
        <f t="array" ref="N18">INDEX($D$77:$DY$113,$C79,N$64)</f>
        <v>76.781000000000006</v>
      </c>
      <c r="O18" s="53" cm="1">
        <f t="array" ref="O18">INDEX($D$77:$DY$113,$C79,O$64)</f>
        <v>28.678000000000001</v>
      </c>
      <c r="P18" s="53" cm="1">
        <f t="array" ref="P18">INDEX($D$77:$DY$113,$C79,P$64)</f>
        <v>232.97</v>
      </c>
      <c r="Q18" s="53"/>
      <c r="R18" s="54" t="str" cm="1">
        <f t="array" ref="R18">HYPERLINK(TEXT("#"&amp;INDEX($D$123:$DY$159,$C125,C$64),),INDEX($D$123:$DY$159,$C125,C$64))</f>
        <v>A125844626V</v>
      </c>
      <c r="S18" s="54" t="str" cm="1">
        <f t="array" ref="S18">HYPERLINK(TEXT("#"&amp;INDEX($D$123:$DY$159,$C125,D$64),),INDEX($D$123:$DY$159,$C125,D$64))</f>
        <v>A125844606K</v>
      </c>
      <c r="T18" s="54" t="str" cm="1">
        <f t="array" ref="T18">HYPERLINK(TEXT("#"&amp;INDEX($D$123:$DY$159,$C125,E$64),),INDEX($D$123:$DY$159,$C125,E$64))</f>
        <v>A125844630K</v>
      </c>
      <c r="U18" s="54" t="str" cm="1">
        <f t="array" ref="U18">HYPERLINK(TEXT("#"&amp;INDEX($D$123:$DY$159,$C125,F$64),),INDEX($D$123:$DY$159,$C125,F$64))</f>
        <v>A125844634V</v>
      </c>
      <c r="V18" s="54" t="str" cm="1">
        <f t="array" ref="V18">HYPERLINK(TEXT("#"&amp;INDEX($D$123:$DY$159,$C125,G$64),),INDEX($D$123:$DY$159,$C125,G$64))</f>
        <v>A125844610A</v>
      </c>
      <c r="W18" s="54" t="str" cm="1">
        <f t="array" ref="W18">HYPERLINK(TEXT("#"&amp;INDEX($D$123:$DY$159,$C125,H$64),),INDEX($D$123:$DY$159,$C125,H$64))</f>
        <v>A125844614K</v>
      </c>
      <c r="X18" s="54" t="str" cm="1">
        <f t="array" ref="X18">HYPERLINK(TEXT("#"&amp;INDEX($D$123:$DY$159,$C125,I$64),),INDEX($D$123:$DY$159,$C125,I$64))</f>
        <v>A125844598W</v>
      </c>
      <c r="Y18" s="54" t="str" cm="1">
        <f t="array" ref="Y18">HYPERLINK(TEXT("#"&amp;INDEX($D$123:$DY$159,$C125,J$64),),INDEX($D$123:$DY$159,$C125,J$64))</f>
        <v>A125844638C</v>
      </c>
      <c r="Z18" s="54" t="str" cm="1">
        <f t="array" ref="Z18">HYPERLINK(TEXT("#"&amp;INDEX($D$123:$DY$159,$C125,K$64),),INDEX($D$123:$DY$159,$C125,K$64))</f>
        <v>A125844622K</v>
      </c>
      <c r="AA18" s="54" t="str" cm="1">
        <f t="array" ref="AA18">HYPERLINK(TEXT("#"&amp;INDEX($D$123:$DY$159,$C125,L$64),),INDEX($D$123:$DY$159,$C125,L$64))</f>
        <v>A125844642V</v>
      </c>
      <c r="AB18" s="54" t="str" cm="1">
        <f t="array" ref="AB18">HYPERLINK(TEXT("#"&amp;INDEX($D$123:$DY$159,$C125,M$64),),INDEX($D$123:$DY$159,$C125,M$64))</f>
        <v>A125844602A</v>
      </c>
      <c r="AC18" s="54" t="str" cm="1">
        <f t="array" ref="AC18">HYPERLINK(TEXT("#"&amp;INDEX($D$123:$DY$159,$C125,N$64),),INDEX($D$123:$DY$159,$C125,N$64))</f>
        <v>A125844590C</v>
      </c>
      <c r="AD18" s="54" t="str" cm="1">
        <f t="array" ref="AD18">HYPERLINK(TEXT("#"&amp;INDEX($D$123:$DY$159,$C125,O$64),),INDEX($D$123:$DY$159,$C125,O$64))</f>
        <v>A125844618V</v>
      </c>
      <c r="AE18" s="54" t="str" cm="1">
        <f t="array" ref="AE18">HYPERLINK(TEXT("#"&amp;INDEX($D$123:$DY$159,$C125,P$64),),INDEX($D$123:$DY$159,$C125,P$64))</f>
        <v>A125844594L</v>
      </c>
    </row>
    <row r="19" spans="1:31">
      <c r="A19" s="52"/>
      <c r="B19" s="55" t="s">
        <v>12996</v>
      </c>
      <c r="C19" s="53" cm="1">
        <f t="array" ref="C19">INDEX($D$77:$DY$113,$C80,C$64)</f>
        <v>50.332999999999998</v>
      </c>
      <c r="D19" s="53" cm="1">
        <f t="array" ref="D19">INDEX($D$77:$DY$113,$C80,D$64)</f>
        <v>16.192</v>
      </c>
      <c r="E19" s="53" cm="1">
        <f t="array" ref="E19">INDEX($D$77:$DY$113,$C80,E$64)</f>
        <v>126.05800000000001</v>
      </c>
      <c r="F19" s="53" cm="1">
        <f t="array" ref="F19">INDEX($D$77:$DY$113,$C80,F$64)</f>
        <v>3.262</v>
      </c>
      <c r="G19" s="53" cm="1">
        <f t="array" ref="G19">INDEX($D$77:$DY$113,$C80,G$64)</f>
        <v>29.501999999999999</v>
      </c>
      <c r="H19" s="53" cm="1">
        <f t="array" ref="H19">INDEX($D$77:$DY$113,$C80,H$64)</f>
        <v>8.4090000000000007</v>
      </c>
      <c r="I19" s="53" cm="1">
        <f t="array" ref="I19">INDEX($D$77:$DY$113,$C80,I$64)</f>
        <v>233.756</v>
      </c>
      <c r="J19" s="53" cm="1">
        <f t="array" ref="J19">INDEX($D$77:$DY$113,$C80,J$64)</f>
        <v>37.51</v>
      </c>
      <c r="K19" s="53" cm="1">
        <f t="array" ref="K19">INDEX($D$77:$DY$113,$C80,K$64)</f>
        <v>2.0169999999999999</v>
      </c>
      <c r="L19" s="53" cm="1">
        <f t="array" ref="L19">INDEX($D$77:$DY$113,$C80,L$64)</f>
        <v>36.43</v>
      </c>
      <c r="M19" s="53" cm="1">
        <f t="array" ref="M19">INDEX($D$77:$DY$113,$C80,M$64)</f>
        <v>14.968999999999999</v>
      </c>
      <c r="N19" s="53" cm="1">
        <f t="array" ref="N19">INDEX($D$77:$DY$113,$C80,N$64)</f>
        <v>90.926000000000002</v>
      </c>
      <c r="O19" s="53" cm="1">
        <f t="array" ref="O19">INDEX($D$77:$DY$113,$C80,O$64)</f>
        <v>42.804000000000002</v>
      </c>
      <c r="P19" s="53" cm="1">
        <f t="array" ref="P19">INDEX($D$77:$DY$113,$C80,P$64)</f>
        <v>367.48599999999999</v>
      </c>
      <c r="Q19" s="53"/>
      <c r="R19" s="54" t="str" cm="1">
        <f t="array" ref="R19">HYPERLINK(TEXT("#"&amp;INDEX($D$123:$DY$159,$C126,C$64),),INDEX($D$123:$DY$159,$C126,C$64))</f>
        <v>A125844682L</v>
      </c>
      <c r="S19" s="54" t="str" cm="1">
        <f t="array" ref="S19">HYPERLINK(TEXT("#"&amp;INDEX($D$123:$DY$159,$C126,D$64),),INDEX($D$123:$DY$159,$C126,D$64))</f>
        <v>A125844662C</v>
      </c>
      <c r="T19" s="54" t="str" cm="1">
        <f t="array" ref="T19">HYPERLINK(TEXT("#"&amp;INDEX($D$123:$DY$159,$C126,E$64),),INDEX($D$123:$DY$159,$C126,E$64))</f>
        <v>A125844686W</v>
      </c>
      <c r="U19" s="54" t="str" cm="1">
        <f t="array" ref="U19">HYPERLINK(TEXT("#"&amp;INDEX($D$123:$DY$159,$C126,F$64),),INDEX($D$123:$DY$159,$C126,F$64))</f>
        <v>A125844690L</v>
      </c>
      <c r="V19" s="54" t="str" cm="1">
        <f t="array" ref="V19">HYPERLINK(TEXT("#"&amp;INDEX($D$123:$DY$159,$C126,G$64),),INDEX($D$123:$DY$159,$C126,G$64))</f>
        <v>A125844666L</v>
      </c>
      <c r="W19" s="54" t="str" cm="1">
        <f t="array" ref="W19">HYPERLINK(TEXT("#"&amp;INDEX($D$123:$DY$159,$C126,H$64),),INDEX($D$123:$DY$159,$C126,H$64))</f>
        <v>A125844670C</v>
      </c>
      <c r="X19" s="54" t="str" cm="1">
        <f t="array" ref="X19">HYPERLINK(TEXT("#"&amp;INDEX($D$123:$DY$159,$C126,I$64),),INDEX($D$123:$DY$159,$C126,I$64))</f>
        <v>A125844654C</v>
      </c>
      <c r="Y19" s="54" t="str" cm="1">
        <f t="array" ref="Y19">HYPERLINK(TEXT("#"&amp;INDEX($D$123:$DY$159,$C126,J$64),),INDEX($D$123:$DY$159,$C126,J$64))</f>
        <v>A125844694W</v>
      </c>
      <c r="Z19" s="54" t="str" cm="1">
        <f t="array" ref="Z19">HYPERLINK(TEXT("#"&amp;INDEX($D$123:$DY$159,$C126,K$64),),INDEX($D$123:$DY$159,$C126,K$64))</f>
        <v>A125844678W</v>
      </c>
      <c r="AA19" s="54" t="str" cm="1">
        <f t="array" ref="AA19">HYPERLINK(TEXT("#"&amp;INDEX($D$123:$DY$159,$C126,L$64),),INDEX($D$123:$DY$159,$C126,L$64))</f>
        <v>A125844698F</v>
      </c>
      <c r="AB19" s="54" t="str" cm="1">
        <f t="array" ref="AB19">HYPERLINK(TEXT("#"&amp;INDEX($D$123:$DY$159,$C126,M$64),),INDEX($D$123:$DY$159,$C126,M$64))</f>
        <v>A125844658L</v>
      </c>
      <c r="AC19" s="54" t="str" cm="1">
        <f t="array" ref="AC19">HYPERLINK(TEXT("#"&amp;INDEX($D$123:$DY$159,$C126,N$64),),INDEX($D$123:$DY$159,$C126,N$64))</f>
        <v>A125844646C</v>
      </c>
      <c r="AD19" s="54" t="str" cm="1">
        <f t="array" ref="AD19">HYPERLINK(TEXT("#"&amp;INDEX($D$123:$DY$159,$C126,O$64),),INDEX($D$123:$DY$159,$C126,O$64))</f>
        <v>A125844674L</v>
      </c>
      <c r="AE19" s="54" t="str" cm="1">
        <f t="array" ref="AE19">HYPERLINK(TEXT("#"&amp;INDEX($D$123:$DY$159,$C126,P$64),),INDEX($D$123:$DY$159,$C126,P$64))</f>
        <v>A125844650V</v>
      </c>
    </row>
    <row r="20" spans="1:31">
      <c r="A20" s="52"/>
      <c r="B20" s="56" t="s">
        <v>12997</v>
      </c>
      <c r="C20" s="53" cm="1">
        <f t="array" ref="C20">INDEX($D$77:$DY$113,$C81,C$64)</f>
        <v>152.32900000000001</v>
      </c>
      <c r="D20" s="53" cm="1">
        <f t="array" ref="D20">INDEX($D$77:$DY$113,$C81,D$64)</f>
        <v>36.401000000000003</v>
      </c>
      <c r="E20" s="53" cm="1">
        <f t="array" ref="E20">INDEX($D$77:$DY$113,$C81,E$64)</f>
        <v>526.17700000000002</v>
      </c>
      <c r="F20" s="53" cm="1">
        <f t="array" ref="F20">INDEX($D$77:$DY$113,$C81,F$64)</f>
        <v>106.408</v>
      </c>
      <c r="G20" s="53" cm="1">
        <f t="array" ref="G20">INDEX($D$77:$DY$113,$C81,G$64)</f>
        <v>149.39699999999999</v>
      </c>
      <c r="H20" s="53" cm="1">
        <f t="array" ref="H20">INDEX($D$77:$DY$113,$C81,H$64)</f>
        <v>26.08</v>
      </c>
      <c r="I20" s="53" cm="1">
        <f t="array" ref="I20">INDEX($D$77:$DY$113,$C81,I$64)</f>
        <v>996.79</v>
      </c>
      <c r="J20" s="53" cm="1">
        <f t="array" ref="J20">INDEX($D$77:$DY$113,$C81,J$64)</f>
        <v>103.751</v>
      </c>
      <c r="K20" s="53" cm="1">
        <f t="array" ref="K20">INDEX($D$77:$DY$113,$C81,K$64)</f>
        <v>6.2430000000000003</v>
      </c>
      <c r="L20" s="53" cm="1">
        <f t="array" ref="L20">INDEX($D$77:$DY$113,$C81,L$64)</f>
        <v>57.618000000000002</v>
      </c>
      <c r="M20" s="53" cm="1">
        <f t="array" ref="M20">INDEX($D$77:$DY$113,$C81,M$64)</f>
        <v>79.478999999999999</v>
      </c>
      <c r="N20" s="53" cm="1">
        <f t="array" ref="N20">INDEX($D$77:$DY$113,$C81,N$64)</f>
        <v>247.09200000000001</v>
      </c>
      <c r="O20" s="53" cm="1">
        <f t="array" ref="O20">INDEX($D$77:$DY$113,$C81,O$64)</f>
        <v>203.34399999999999</v>
      </c>
      <c r="P20" s="53" cm="1">
        <f t="array" ref="P20">INDEX($D$77:$DY$113,$C81,P$64)</f>
        <v>1447.2260000000001</v>
      </c>
      <c r="Q20" s="53"/>
      <c r="R20" s="54" t="str" cm="1">
        <f t="array" ref="R20">HYPERLINK(TEXT("#"&amp;INDEX($D$123:$DY$159,$C127,C$64),),INDEX($D$123:$DY$159,$C127,C$64))</f>
        <v>A125844346A</v>
      </c>
      <c r="S20" s="54" t="str" cm="1">
        <f t="array" ref="S20">HYPERLINK(TEXT("#"&amp;INDEX($D$123:$DY$159,$C127,D$64),),INDEX($D$123:$DY$159,$C127,D$64))</f>
        <v>A125844326T</v>
      </c>
      <c r="T20" s="54" t="str" cm="1">
        <f t="array" ref="T20">HYPERLINK(TEXT("#"&amp;INDEX($D$123:$DY$159,$C127,E$64),),INDEX($D$123:$DY$159,$C127,E$64))</f>
        <v>A125844350T</v>
      </c>
      <c r="U20" s="54" t="str" cm="1">
        <f t="array" ref="U20">HYPERLINK(TEXT("#"&amp;INDEX($D$123:$DY$159,$C127,F$64),),INDEX($D$123:$DY$159,$C127,F$64))</f>
        <v>A125844354A</v>
      </c>
      <c r="V20" s="54" t="str" cm="1">
        <f t="array" ref="V20">HYPERLINK(TEXT("#"&amp;INDEX($D$123:$DY$159,$C127,G$64),),INDEX($D$123:$DY$159,$C127,G$64))</f>
        <v>A125844330J</v>
      </c>
      <c r="W20" s="54" t="str" cm="1">
        <f t="array" ref="W20">HYPERLINK(TEXT("#"&amp;INDEX($D$123:$DY$159,$C127,H$64),),INDEX($D$123:$DY$159,$C127,H$64))</f>
        <v>A125844334T</v>
      </c>
      <c r="X20" s="54" t="str" cm="1">
        <f t="array" ref="X20">HYPERLINK(TEXT("#"&amp;INDEX($D$123:$DY$159,$C127,I$64),),INDEX($D$123:$DY$159,$C127,I$64))</f>
        <v>A125844318T</v>
      </c>
      <c r="Y20" s="54" t="str" cm="1">
        <f t="array" ref="Y20">HYPERLINK(TEXT("#"&amp;INDEX($D$123:$DY$159,$C127,J$64),),INDEX($D$123:$DY$159,$C127,J$64))</f>
        <v>A125844358K</v>
      </c>
      <c r="Z20" s="54" t="str" cm="1">
        <f t="array" ref="Z20">HYPERLINK(TEXT("#"&amp;INDEX($D$123:$DY$159,$C127,K$64),),INDEX($D$123:$DY$159,$C127,K$64))</f>
        <v>A125844342T</v>
      </c>
      <c r="AA20" s="54" t="str" cm="1">
        <f t="array" ref="AA20">HYPERLINK(TEXT("#"&amp;INDEX($D$123:$DY$159,$C127,L$64),),INDEX($D$123:$DY$159,$C127,L$64))</f>
        <v>A125844362A</v>
      </c>
      <c r="AB20" s="54" t="str" cm="1">
        <f t="array" ref="AB20">HYPERLINK(TEXT("#"&amp;INDEX($D$123:$DY$159,$C127,M$64),),INDEX($D$123:$DY$159,$C127,M$64))</f>
        <v>A125844322J</v>
      </c>
      <c r="AC20" s="54" t="str" cm="1">
        <f t="array" ref="AC20">HYPERLINK(TEXT("#"&amp;INDEX($D$123:$DY$159,$C127,N$64),),INDEX($D$123:$DY$159,$C127,N$64))</f>
        <v>A125844310X</v>
      </c>
      <c r="AD20" s="54" t="str" cm="1">
        <f t="array" ref="AD20">HYPERLINK(TEXT("#"&amp;INDEX($D$123:$DY$159,$C127,O$64),),INDEX($D$123:$DY$159,$C127,O$64))</f>
        <v>A125844338A</v>
      </c>
      <c r="AE20" s="54" t="str" cm="1">
        <f t="array" ref="AE20">HYPERLINK(TEXT("#"&amp;INDEX($D$123:$DY$159,$C127,P$64),),INDEX($D$123:$DY$159,$C127,P$64))</f>
        <v>A125844314J</v>
      </c>
    </row>
    <row r="21" spans="1:31">
      <c r="A21" s="52"/>
      <c r="B21" s="55" t="s">
        <v>12998</v>
      </c>
      <c r="C21" s="53" cm="1">
        <f t="array" ref="C21">INDEX($D$77:$DY$113,$C82,C$64)</f>
        <v>86.206000000000003</v>
      </c>
      <c r="D21" s="53" cm="1">
        <f t="array" ref="D21">INDEX($D$77:$DY$113,$C82,D$64)</f>
        <v>24.613</v>
      </c>
      <c r="E21" s="53" cm="1">
        <f t="array" ref="E21">INDEX($D$77:$DY$113,$C82,E$64)</f>
        <v>252.41399999999999</v>
      </c>
      <c r="F21" s="53" cm="1">
        <f t="array" ref="F21">INDEX($D$77:$DY$113,$C82,F$64)</f>
        <v>7.851</v>
      </c>
      <c r="G21" s="53" cm="1">
        <f t="array" ref="G21">INDEX($D$77:$DY$113,$C82,G$64)</f>
        <v>62.918999999999997</v>
      </c>
      <c r="H21" s="53" cm="1">
        <f t="array" ref="H21">INDEX($D$77:$DY$113,$C82,H$64)</f>
        <v>12.456</v>
      </c>
      <c r="I21" s="53" cm="1">
        <f t="array" ref="I21">INDEX($D$77:$DY$113,$C82,I$64)</f>
        <v>446.459</v>
      </c>
      <c r="J21" s="53" cm="1">
        <f t="array" ref="J21">INDEX($D$77:$DY$113,$C82,J$64)</f>
        <v>41.161999999999999</v>
      </c>
      <c r="K21" s="53" cm="1">
        <f t="array" ref="K21">INDEX($D$77:$DY$113,$C82,K$64)</f>
        <v>3.0870000000000002</v>
      </c>
      <c r="L21" s="53" cm="1">
        <f t="array" ref="L21">INDEX($D$77:$DY$113,$C82,L$64)</f>
        <v>32.536000000000001</v>
      </c>
      <c r="M21" s="53" cm="1">
        <f t="array" ref="M21">INDEX($D$77:$DY$113,$C82,M$64)</f>
        <v>25.346</v>
      </c>
      <c r="N21" s="53" cm="1">
        <f t="array" ref="N21">INDEX($D$77:$DY$113,$C82,N$64)</f>
        <v>102.131</v>
      </c>
      <c r="O21" s="53" cm="1">
        <f t="array" ref="O21">INDEX($D$77:$DY$113,$C82,O$64)</f>
        <v>87.76</v>
      </c>
      <c r="P21" s="53" cm="1">
        <f t="array" ref="P21">INDEX($D$77:$DY$113,$C82,P$64)</f>
        <v>636.35</v>
      </c>
      <c r="Q21" s="53"/>
      <c r="R21" s="54" t="str" cm="1">
        <f t="array" ref="R21">HYPERLINK(TEXT("#"&amp;INDEX($D$123:$DY$159,$C128,C$64),),INDEX($D$123:$DY$159,$C128,C$64))</f>
        <v>A125844402J</v>
      </c>
      <c r="S21" s="54" t="str" cm="1">
        <f t="array" ref="S21">HYPERLINK(TEXT("#"&amp;INDEX($D$123:$DY$159,$C128,D$64),),INDEX($D$123:$DY$159,$C128,D$64))</f>
        <v>A125844382K</v>
      </c>
      <c r="T21" s="54" t="str" cm="1">
        <f t="array" ref="T21">HYPERLINK(TEXT("#"&amp;INDEX($D$123:$DY$159,$C128,E$64),),INDEX($D$123:$DY$159,$C128,E$64))</f>
        <v>A125844406T</v>
      </c>
      <c r="U21" s="54" t="str" cm="1">
        <f t="array" ref="U21">HYPERLINK(TEXT("#"&amp;INDEX($D$123:$DY$159,$C128,F$64),),INDEX($D$123:$DY$159,$C128,F$64))</f>
        <v>A125844410J</v>
      </c>
      <c r="V21" s="54" t="str" cm="1">
        <f t="array" ref="V21">HYPERLINK(TEXT("#"&amp;INDEX($D$123:$DY$159,$C128,G$64),),INDEX($D$123:$DY$159,$C128,G$64))</f>
        <v>A125844386V</v>
      </c>
      <c r="W21" s="54" t="str" cm="1">
        <f t="array" ref="W21">HYPERLINK(TEXT("#"&amp;INDEX($D$123:$DY$159,$C128,H$64),),INDEX($D$123:$DY$159,$C128,H$64))</f>
        <v>A125844390K</v>
      </c>
      <c r="X21" s="54" t="str" cm="1">
        <f t="array" ref="X21">HYPERLINK(TEXT("#"&amp;INDEX($D$123:$DY$159,$C128,I$64),),INDEX($D$123:$DY$159,$C128,I$64))</f>
        <v>A125844374K</v>
      </c>
      <c r="Y21" s="54" t="str" cm="1">
        <f t="array" ref="Y21">HYPERLINK(TEXT("#"&amp;INDEX($D$123:$DY$159,$C128,J$64),),INDEX($D$123:$DY$159,$C128,J$64))</f>
        <v>A125844414T</v>
      </c>
      <c r="Z21" s="54" t="str" cm="1">
        <f t="array" ref="Z21">HYPERLINK(TEXT("#"&amp;INDEX($D$123:$DY$159,$C128,K$64),),INDEX($D$123:$DY$159,$C128,K$64))</f>
        <v>A125844398C</v>
      </c>
      <c r="AA21" s="54" t="str" cm="1">
        <f t="array" ref="AA21">HYPERLINK(TEXT("#"&amp;INDEX($D$123:$DY$159,$C128,L$64),),INDEX($D$123:$DY$159,$C128,L$64))</f>
        <v>A125844418A</v>
      </c>
      <c r="AB21" s="54" t="str" cm="1">
        <f t="array" ref="AB21">HYPERLINK(TEXT("#"&amp;INDEX($D$123:$DY$159,$C128,M$64),),INDEX($D$123:$DY$159,$C128,M$64))</f>
        <v>A125844378V</v>
      </c>
      <c r="AC21" s="54" t="str" cm="1">
        <f t="array" ref="AC21">HYPERLINK(TEXT("#"&amp;INDEX($D$123:$DY$159,$C128,N$64),),INDEX($D$123:$DY$159,$C128,N$64))</f>
        <v>A125844366K</v>
      </c>
      <c r="AD21" s="54" t="str" cm="1">
        <f t="array" ref="AD21">HYPERLINK(TEXT("#"&amp;INDEX($D$123:$DY$159,$C128,O$64),),INDEX($D$123:$DY$159,$C128,O$64))</f>
        <v>A125844394V</v>
      </c>
      <c r="AE21" s="54" t="str" cm="1">
        <f t="array" ref="AE21">HYPERLINK(TEXT("#"&amp;INDEX($D$123:$DY$159,$C128,P$64),),INDEX($D$123:$DY$159,$C128,P$64))</f>
        <v>A125844370A</v>
      </c>
    </row>
    <row r="22" spans="1:31">
      <c r="A22" s="52"/>
      <c r="B22" s="55" t="s">
        <v>12999</v>
      </c>
      <c r="C22" s="53" cm="1">
        <f t="array" ref="C22">INDEX($D$77:$DY$113,$C83,C$64)</f>
        <v>30.172999999999998</v>
      </c>
      <c r="D22" s="53" cm="1">
        <f t="array" ref="D22">INDEX($D$77:$DY$113,$C83,D$64)</f>
        <v>4.7210000000000001</v>
      </c>
      <c r="E22" s="53" cm="1">
        <f t="array" ref="E22">INDEX($D$77:$DY$113,$C83,E$64)</f>
        <v>109.746</v>
      </c>
      <c r="F22" s="53" cm="1">
        <f t="array" ref="F22">INDEX($D$77:$DY$113,$C83,F$64)</f>
        <v>8.8339999999999996</v>
      </c>
      <c r="G22" s="53" cm="1">
        <f t="array" ref="G22">INDEX($D$77:$DY$113,$C83,G$64)</f>
        <v>27.114999999999998</v>
      </c>
      <c r="H22" s="53" cm="1">
        <f t="array" ref="H22">INDEX($D$77:$DY$113,$C83,H$64)</f>
        <v>6.0519999999999996</v>
      </c>
      <c r="I22" s="53" cm="1">
        <f t="array" ref="I22">INDEX($D$77:$DY$113,$C83,I$64)</f>
        <v>186.642</v>
      </c>
      <c r="J22" s="53" cm="1">
        <f t="array" ref="J22">INDEX($D$77:$DY$113,$C83,J$64)</f>
        <v>20.574000000000002</v>
      </c>
      <c r="K22" s="53" cm="1">
        <f t="array" ref="K22">INDEX($D$77:$DY$113,$C83,K$64)</f>
        <v>1.98</v>
      </c>
      <c r="L22" s="53" cm="1">
        <f t="array" ref="L22">INDEX($D$77:$DY$113,$C83,L$64)</f>
        <v>8.2520000000000007</v>
      </c>
      <c r="M22" s="53" cm="1">
        <f t="array" ref="M22">INDEX($D$77:$DY$113,$C83,M$64)</f>
        <v>15.191000000000001</v>
      </c>
      <c r="N22" s="53" cm="1">
        <f t="array" ref="N22">INDEX($D$77:$DY$113,$C83,N$64)</f>
        <v>45.996000000000002</v>
      </c>
      <c r="O22" s="53" cm="1">
        <f t="array" ref="O22">INDEX($D$77:$DY$113,$C83,O$64)</f>
        <v>34.496000000000002</v>
      </c>
      <c r="P22" s="53" cm="1">
        <f t="array" ref="P22">INDEX($D$77:$DY$113,$C83,P$64)</f>
        <v>267.13400000000001</v>
      </c>
      <c r="Q22" s="53"/>
      <c r="R22" s="54" t="str" cm="1">
        <f t="array" ref="R22">HYPERLINK(TEXT("#"&amp;INDEX($D$123:$DY$159,$C129,C$64),),INDEX($D$123:$DY$159,$C129,C$64))</f>
        <v>A125844458V</v>
      </c>
      <c r="S22" s="54" t="str" cm="1">
        <f t="array" ref="S22">HYPERLINK(TEXT("#"&amp;INDEX($D$123:$DY$159,$C129,D$64),),INDEX($D$123:$DY$159,$C129,D$64))</f>
        <v>A125844438K</v>
      </c>
      <c r="T22" s="54" t="str" cm="1">
        <f t="array" ref="T22">HYPERLINK(TEXT("#"&amp;INDEX($D$123:$DY$159,$C129,E$64),),INDEX($D$123:$DY$159,$C129,E$64))</f>
        <v>A125844462K</v>
      </c>
      <c r="U22" s="54" t="str" cm="1">
        <f t="array" ref="U22">HYPERLINK(TEXT("#"&amp;INDEX($D$123:$DY$159,$C129,F$64),),INDEX($D$123:$DY$159,$C129,F$64))</f>
        <v>A125844466V</v>
      </c>
      <c r="V22" s="54" t="str" cm="1">
        <f t="array" ref="V22">HYPERLINK(TEXT("#"&amp;INDEX($D$123:$DY$159,$C129,G$64),),INDEX($D$123:$DY$159,$C129,G$64))</f>
        <v>A125844442A</v>
      </c>
      <c r="W22" s="54" t="str" cm="1">
        <f t="array" ref="W22">HYPERLINK(TEXT("#"&amp;INDEX($D$123:$DY$159,$C129,H$64),),INDEX($D$123:$DY$159,$C129,H$64))</f>
        <v>A125844446K</v>
      </c>
      <c r="X22" s="54" t="str" cm="1">
        <f t="array" ref="X22">HYPERLINK(TEXT("#"&amp;INDEX($D$123:$DY$159,$C129,I$64),),INDEX($D$123:$DY$159,$C129,I$64))</f>
        <v>A125844430T</v>
      </c>
      <c r="Y22" s="54" t="str" cm="1">
        <f t="array" ref="Y22">HYPERLINK(TEXT("#"&amp;INDEX($D$123:$DY$159,$C129,J$64),),INDEX($D$123:$DY$159,$C129,J$64))</f>
        <v>A125844470K</v>
      </c>
      <c r="Z22" s="54" t="str" cm="1">
        <f t="array" ref="Z22">HYPERLINK(TEXT("#"&amp;INDEX($D$123:$DY$159,$C129,K$64),),INDEX($D$123:$DY$159,$C129,K$64))</f>
        <v>A125844454K</v>
      </c>
      <c r="AA22" s="54" t="str" cm="1">
        <f t="array" ref="AA22">HYPERLINK(TEXT("#"&amp;INDEX($D$123:$DY$159,$C129,L$64),),INDEX($D$123:$DY$159,$C129,L$64))</f>
        <v>A125844474V</v>
      </c>
      <c r="AB22" s="54" t="str" cm="1">
        <f t="array" ref="AB22">HYPERLINK(TEXT("#"&amp;INDEX($D$123:$DY$159,$C129,M$64),),INDEX($D$123:$DY$159,$C129,M$64))</f>
        <v>A125844434A</v>
      </c>
      <c r="AC22" s="54" t="str" cm="1">
        <f t="array" ref="AC22">HYPERLINK(TEXT("#"&amp;INDEX($D$123:$DY$159,$C129,N$64),),INDEX($D$123:$DY$159,$C129,N$64))</f>
        <v>A125844422T</v>
      </c>
      <c r="AD22" s="54" t="str" cm="1">
        <f t="array" ref="AD22">HYPERLINK(TEXT("#"&amp;INDEX($D$123:$DY$159,$C129,O$64),),INDEX($D$123:$DY$159,$C129,O$64))</f>
        <v>A125844450A</v>
      </c>
      <c r="AE22" s="54" t="str" cm="1">
        <f t="array" ref="AE22">HYPERLINK(TEXT("#"&amp;INDEX($D$123:$DY$159,$C129,P$64),),INDEX($D$123:$DY$159,$C129,P$64))</f>
        <v>A125844426A</v>
      </c>
    </row>
    <row r="23" spans="1:31">
      <c r="A23" s="52"/>
      <c r="B23" s="55" t="s">
        <v>13000</v>
      </c>
      <c r="C23" s="53" cm="1">
        <f t="array" ref="C23">INDEX($D$77:$DY$113,$C84,C$64)</f>
        <v>22.846</v>
      </c>
      <c r="D23" s="53" cm="1">
        <f t="array" ref="D23">INDEX($D$77:$DY$113,$C84,D$64)</f>
        <v>3.948</v>
      </c>
      <c r="E23" s="53" cm="1">
        <f t="array" ref="E23">INDEX($D$77:$DY$113,$C84,E$64)</f>
        <v>107.074</v>
      </c>
      <c r="F23" s="53" cm="1">
        <f t="array" ref="F23">INDEX($D$77:$DY$113,$C84,F$64)</f>
        <v>18.23</v>
      </c>
      <c r="G23" s="53" cm="1">
        <f t="array" ref="G23">INDEX($D$77:$DY$113,$C84,G$64)</f>
        <v>41.302999999999997</v>
      </c>
      <c r="H23" s="53" cm="1">
        <f t="array" ref="H23">INDEX($D$77:$DY$113,$C84,H$64)</f>
        <v>3.9870000000000001</v>
      </c>
      <c r="I23" s="53" cm="1">
        <f t="array" ref="I23">INDEX($D$77:$DY$113,$C84,I$64)</f>
        <v>197.38900000000001</v>
      </c>
      <c r="J23" s="53" cm="1">
        <f t="array" ref="J23">INDEX($D$77:$DY$113,$C84,J$64)</f>
        <v>17.297000000000001</v>
      </c>
      <c r="K23" s="53" cm="1">
        <f t="array" ref="K23">INDEX($D$77:$DY$113,$C84,K$64)</f>
        <v>0.873</v>
      </c>
      <c r="L23" s="53" cm="1">
        <f t="array" ref="L23">INDEX($D$77:$DY$113,$C84,L$64)</f>
        <v>7.1639999999999997</v>
      </c>
      <c r="M23" s="53" cm="1">
        <f t="array" ref="M23">INDEX($D$77:$DY$113,$C84,M$64)</f>
        <v>14.643000000000001</v>
      </c>
      <c r="N23" s="53" cm="1">
        <f t="array" ref="N23">INDEX($D$77:$DY$113,$C84,N$64)</f>
        <v>39.978000000000002</v>
      </c>
      <c r="O23" s="53" cm="1">
        <f t="array" ref="O23">INDEX($D$77:$DY$113,$C84,O$64)</f>
        <v>38.655999999999999</v>
      </c>
      <c r="P23" s="53" cm="1">
        <f t="array" ref="P23">INDEX($D$77:$DY$113,$C84,P$64)</f>
        <v>276.02300000000002</v>
      </c>
      <c r="Q23" s="53"/>
      <c r="R23" s="54" t="str" cm="1">
        <f t="array" ref="R23">HYPERLINK(TEXT("#"&amp;INDEX($D$123:$DY$159,$C130,C$64),),INDEX($D$123:$DY$159,$C130,C$64))</f>
        <v>A125844234J</v>
      </c>
      <c r="S23" s="54" t="str" cm="1">
        <f t="array" ref="S23">HYPERLINK(TEXT("#"&amp;INDEX($D$123:$DY$159,$C130,D$64),),INDEX($D$123:$DY$159,$C130,D$64))</f>
        <v>A125844214X</v>
      </c>
      <c r="T23" s="54" t="str" cm="1">
        <f t="array" ref="T23">HYPERLINK(TEXT("#"&amp;INDEX($D$123:$DY$159,$C130,E$64),),INDEX($D$123:$DY$159,$C130,E$64))</f>
        <v>A125844238T</v>
      </c>
      <c r="U23" s="54" t="str" cm="1">
        <f t="array" ref="U23">HYPERLINK(TEXT("#"&amp;INDEX($D$123:$DY$159,$C130,F$64),),INDEX($D$123:$DY$159,$C130,F$64))</f>
        <v>A125844242J</v>
      </c>
      <c r="V23" s="54" t="str" cm="1">
        <f t="array" ref="V23">HYPERLINK(TEXT("#"&amp;INDEX($D$123:$DY$159,$C130,G$64),),INDEX($D$123:$DY$159,$C130,G$64))</f>
        <v>A125844218J</v>
      </c>
      <c r="W23" s="54" t="str" cm="1">
        <f t="array" ref="W23">HYPERLINK(TEXT("#"&amp;INDEX($D$123:$DY$159,$C130,H$64),),INDEX($D$123:$DY$159,$C130,H$64))</f>
        <v>A125844222X</v>
      </c>
      <c r="X23" s="54" t="str" cm="1">
        <f t="array" ref="X23">HYPERLINK(TEXT("#"&amp;INDEX($D$123:$DY$159,$C130,I$64),),INDEX($D$123:$DY$159,$C130,I$64))</f>
        <v>A125844206X</v>
      </c>
      <c r="Y23" s="54" t="str" cm="1">
        <f t="array" ref="Y23">HYPERLINK(TEXT("#"&amp;INDEX($D$123:$DY$159,$C130,J$64),),INDEX($D$123:$DY$159,$C130,J$64))</f>
        <v>A125844246T</v>
      </c>
      <c r="Z23" s="54" t="str" cm="1">
        <f t="array" ref="Z23">HYPERLINK(TEXT("#"&amp;INDEX($D$123:$DY$159,$C130,K$64),),INDEX($D$123:$DY$159,$C130,K$64))</f>
        <v>A125844230X</v>
      </c>
      <c r="AA23" s="54" t="str" cm="1">
        <f t="array" ref="AA23">HYPERLINK(TEXT("#"&amp;INDEX($D$123:$DY$159,$C130,L$64),),INDEX($D$123:$DY$159,$C130,L$64))</f>
        <v>A125844250J</v>
      </c>
      <c r="AB23" s="54" t="str" cm="1">
        <f t="array" ref="AB23">HYPERLINK(TEXT("#"&amp;INDEX($D$123:$DY$159,$C130,M$64),),INDEX($D$123:$DY$159,$C130,M$64))</f>
        <v>A125844210R</v>
      </c>
      <c r="AC23" s="54" t="str" cm="1">
        <f t="array" ref="AC23">HYPERLINK(TEXT("#"&amp;INDEX($D$123:$DY$159,$C130,N$64),),INDEX($D$123:$DY$159,$C130,N$64))</f>
        <v>A125844198K</v>
      </c>
      <c r="AD23" s="54" t="str" cm="1">
        <f t="array" ref="AD23">HYPERLINK(TEXT("#"&amp;INDEX($D$123:$DY$159,$C130,O$64),),INDEX($D$123:$DY$159,$C130,O$64))</f>
        <v>A125844226J</v>
      </c>
      <c r="AE23" s="54" t="str" cm="1">
        <f t="array" ref="AE23">HYPERLINK(TEXT("#"&amp;INDEX($D$123:$DY$159,$C130,P$64),),INDEX($D$123:$DY$159,$C130,P$64))</f>
        <v>A125844202R</v>
      </c>
    </row>
    <row r="24" spans="1:31">
      <c r="A24" s="49"/>
      <c r="B24" s="57" t="s">
        <v>13001</v>
      </c>
      <c r="C24" s="53" cm="1">
        <f t="array" ref="C24">INDEX($D$77:$DY$113,$C85,C$64)</f>
        <v>11.981</v>
      </c>
      <c r="D24" s="53" cm="1">
        <f t="array" ref="D24">INDEX($D$77:$DY$113,$C85,D$64)</f>
        <v>3.1179999999999999</v>
      </c>
      <c r="E24" s="53" cm="1">
        <f t="array" ref="E24">INDEX($D$77:$DY$113,$C85,E$64)</f>
        <v>52.984000000000002</v>
      </c>
      <c r="F24" s="53" cm="1">
        <f t="array" ref="F24">INDEX($D$77:$DY$113,$C85,F$64)</f>
        <v>29.170999999999999</v>
      </c>
      <c r="G24" s="53" cm="1">
        <f t="array" ref="G24">INDEX($D$77:$DY$113,$C85,G$64)</f>
        <v>12.986000000000001</v>
      </c>
      <c r="H24" s="53" cm="1">
        <f t="array" ref="H24">INDEX($D$77:$DY$113,$C85,H$64)</f>
        <v>3.5840000000000001</v>
      </c>
      <c r="I24" s="53" cm="1">
        <f t="array" ref="I24">INDEX($D$77:$DY$113,$C85,I$64)</f>
        <v>113.82299999999999</v>
      </c>
      <c r="J24" s="53" cm="1">
        <f t="array" ref="J24">INDEX($D$77:$DY$113,$C85,J$64)</f>
        <v>13.965</v>
      </c>
      <c r="K24" s="53" cm="1">
        <f t="array" ref="K24">INDEX($D$77:$DY$113,$C85,K$64)</f>
        <v>0.30299999999999999</v>
      </c>
      <c r="L24" s="53" cm="1">
        <f t="array" ref="L24">INDEX($D$77:$DY$113,$C85,L$64)</f>
        <v>5.2770000000000001</v>
      </c>
      <c r="M24" s="53" cm="1">
        <f t="array" ref="M24">INDEX($D$77:$DY$113,$C85,M$64)</f>
        <v>14.595000000000001</v>
      </c>
      <c r="N24" s="53" cm="1">
        <f t="array" ref="N24">INDEX($D$77:$DY$113,$C85,N$64)</f>
        <v>34.14</v>
      </c>
      <c r="O24" s="53" cm="1">
        <f t="array" ref="O24">INDEX($D$77:$DY$113,$C85,O$64)</f>
        <v>27.61</v>
      </c>
      <c r="P24" s="53" cm="1">
        <f t="array" ref="P24">INDEX($D$77:$DY$113,$C85,P$64)</f>
        <v>175.57300000000001</v>
      </c>
      <c r="Q24" s="53"/>
      <c r="R24" s="54" t="str" cm="1">
        <f t="array" ref="R24">HYPERLINK(TEXT("#"&amp;INDEX($D$123:$DY$159,$C131,C$64),),INDEX($D$123:$DY$159,$C131,C$64))</f>
        <v>A125844738L</v>
      </c>
      <c r="S24" s="54" t="str" cm="1">
        <f t="array" ref="S24">HYPERLINK(TEXT("#"&amp;INDEX($D$123:$DY$159,$C131,D$64),),INDEX($D$123:$DY$159,$C131,D$64))</f>
        <v>A125844718C</v>
      </c>
      <c r="T24" s="54" t="str" cm="1">
        <f t="array" ref="T24">HYPERLINK(TEXT("#"&amp;INDEX($D$123:$DY$159,$C131,E$64),),INDEX($D$123:$DY$159,$C131,E$64))</f>
        <v>A125844742C</v>
      </c>
      <c r="U24" s="54" t="str" cm="1">
        <f t="array" ref="U24">HYPERLINK(TEXT("#"&amp;INDEX($D$123:$DY$159,$C131,F$64),),INDEX($D$123:$DY$159,$C131,F$64))</f>
        <v>A125844746L</v>
      </c>
      <c r="V24" s="54" t="str" cm="1">
        <f t="array" ref="V24">HYPERLINK(TEXT("#"&amp;INDEX($D$123:$DY$159,$C131,G$64),),INDEX($D$123:$DY$159,$C131,G$64))</f>
        <v>A125844722V</v>
      </c>
      <c r="W24" s="54" t="str" cm="1">
        <f t="array" ref="W24">HYPERLINK(TEXT("#"&amp;INDEX($D$123:$DY$159,$C131,H$64),),INDEX($D$123:$DY$159,$C131,H$64))</f>
        <v>A125844726C</v>
      </c>
      <c r="X24" s="54" t="str" cm="1">
        <f t="array" ref="X24">HYPERLINK(TEXT("#"&amp;INDEX($D$123:$DY$159,$C131,I$64),),INDEX($D$123:$DY$159,$C131,I$64))</f>
        <v>A125844710K</v>
      </c>
      <c r="Y24" s="54" t="str" cm="1">
        <f t="array" ref="Y24">HYPERLINK(TEXT("#"&amp;INDEX($D$123:$DY$159,$C131,J$64),),INDEX($D$123:$DY$159,$C131,J$64))</f>
        <v>A125844750C</v>
      </c>
      <c r="Z24" s="54" t="str" cm="1">
        <f t="array" ref="Z24">HYPERLINK(TEXT("#"&amp;INDEX($D$123:$DY$159,$C131,K$64),),INDEX($D$123:$DY$159,$C131,K$64))</f>
        <v>A125844734C</v>
      </c>
      <c r="AA24" s="54" t="str" cm="1">
        <f t="array" ref="AA24">HYPERLINK(TEXT("#"&amp;INDEX($D$123:$DY$159,$C131,L$64),),INDEX($D$123:$DY$159,$C131,L$64))</f>
        <v>A125844754L</v>
      </c>
      <c r="AB24" s="54" t="str" cm="1">
        <f t="array" ref="AB24">HYPERLINK(TEXT("#"&amp;INDEX($D$123:$DY$159,$C131,M$64),),INDEX($D$123:$DY$159,$C131,M$64))</f>
        <v>A125844714V</v>
      </c>
      <c r="AC24" s="54" t="str" cm="1">
        <f t="array" ref="AC24">HYPERLINK(TEXT("#"&amp;INDEX($D$123:$DY$159,$C131,N$64),),INDEX($D$123:$DY$159,$C131,N$64))</f>
        <v>A125844702K</v>
      </c>
      <c r="AD24" s="54" t="str" cm="1">
        <f t="array" ref="AD24">HYPERLINK(TEXT("#"&amp;INDEX($D$123:$DY$159,$C131,O$64),),INDEX($D$123:$DY$159,$C131,O$64))</f>
        <v>A125844730V</v>
      </c>
      <c r="AE24" s="54" t="str" cm="1">
        <f t="array" ref="AE24">HYPERLINK(TEXT("#"&amp;INDEX($D$123:$DY$159,$C131,P$64),),INDEX($D$123:$DY$159,$C131,P$64))</f>
        <v>A125844706V</v>
      </c>
    </row>
    <row r="25" spans="1:31">
      <c r="A25" s="52"/>
      <c r="B25" s="55" t="s">
        <v>13002</v>
      </c>
      <c r="C25" s="53" cm="1">
        <f t="array" ref="C25">INDEX($D$77:$DY$113,$C86,C$64)</f>
        <v>1.123</v>
      </c>
      <c r="D25" s="53" cm="1">
        <f t="array" ref="D25">INDEX($D$77:$DY$113,$C86,D$64)</f>
        <v>0</v>
      </c>
      <c r="E25" s="53" cm="1">
        <f t="array" ref="E25">INDEX($D$77:$DY$113,$C86,E$64)</f>
        <v>3.9590000000000001</v>
      </c>
      <c r="F25" s="53" cm="1">
        <f t="array" ref="F25">INDEX($D$77:$DY$113,$C86,F$64)</f>
        <v>42.320999999999998</v>
      </c>
      <c r="G25" s="53" cm="1">
        <f t="array" ref="G25">INDEX($D$77:$DY$113,$C86,G$64)</f>
        <v>5.0739999999999998</v>
      </c>
      <c r="H25" s="53" cm="1">
        <f t="array" ref="H25">INDEX($D$77:$DY$113,$C86,H$64)</f>
        <v>0</v>
      </c>
      <c r="I25" s="53" cm="1">
        <f t="array" ref="I25">INDEX($D$77:$DY$113,$C86,I$64)</f>
        <v>52.475999999999999</v>
      </c>
      <c r="J25" s="53" cm="1">
        <f t="array" ref="J25">INDEX($D$77:$DY$113,$C86,J$64)</f>
        <v>10.753</v>
      </c>
      <c r="K25" s="53" cm="1">
        <f t="array" ref="K25">INDEX($D$77:$DY$113,$C86,K$64)</f>
        <v>0</v>
      </c>
      <c r="L25" s="53" cm="1">
        <f t="array" ref="L25">INDEX($D$77:$DY$113,$C86,L$64)</f>
        <v>4.3899999999999997</v>
      </c>
      <c r="M25" s="53" cm="1">
        <f t="array" ref="M25">INDEX($D$77:$DY$113,$C86,M$64)</f>
        <v>9.7040000000000006</v>
      </c>
      <c r="N25" s="53" cm="1">
        <f t="array" ref="N25">INDEX($D$77:$DY$113,$C86,N$64)</f>
        <v>24.847000000000001</v>
      </c>
      <c r="O25" s="53" cm="1">
        <f t="array" ref="O25">INDEX($D$77:$DY$113,$C86,O$64)</f>
        <v>14.821999999999999</v>
      </c>
      <c r="P25" s="53" cm="1">
        <f t="array" ref="P25">INDEX($D$77:$DY$113,$C86,P$64)</f>
        <v>92.144999999999996</v>
      </c>
      <c r="Q25" s="53"/>
      <c r="R25" s="54" t="str" cm="1">
        <f t="array" ref="R25">HYPERLINK(TEXT("#"&amp;INDEX($D$123:$DY$159,$C132,C$64),),INDEX($D$123:$DY$159,$C132,C$64))</f>
        <v>A125844514A</v>
      </c>
      <c r="S25" s="54" t="str" cm="1">
        <f t="array" ref="S25">HYPERLINK(TEXT("#"&amp;INDEX($D$123:$DY$159,$C132,D$64),),INDEX($D$123:$DY$159,$C132,D$64))</f>
        <v>A125844494C</v>
      </c>
      <c r="T25" s="54" t="str" cm="1">
        <f t="array" ref="T25">HYPERLINK(TEXT("#"&amp;INDEX($D$123:$DY$159,$C132,E$64),),INDEX($D$123:$DY$159,$C132,E$64))</f>
        <v>A125844518K</v>
      </c>
      <c r="U25" s="54" t="str" cm="1">
        <f t="array" ref="U25">HYPERLINK(TEXT("#"&amp;INDEX($D$123:$DY$159,$C132,F$64),),INDEX($D$123:$DY$159,$C132,F$64))</f>
        <v>A125844522A</v>
      </c>
      <c r="V25" s="54" t="str" cm="1">
        <f t="array" ref="V25">HYPERLINK(TEXT("#"&amp;INDEX($D$123:$DY$159,$C132,G$64),),INDEX($D$123:$DY$159,$C132,G$64))</f>
        <v>A125844498L</v>
      </c>
      <c r="W25" s="54" t="str" cm="1">
        <f t="array" ref="W25">HYPERLINK(TEXT("#"&amp;INDEX($D$123:$DY$159,$C132,H$64),),INDEX($D$123:$DY$159,$C132,H$64))</f>
        <v>A125844502T</v>
      </c>
      <c r="X25" s="54" t="str" cm="1">
        <f t="array" ref="X25">HYPERLINK(TEXT("#"&amp;INDEX($D$123:$DY$159,$C132,I$64),),INDEX($D$123:$DY$159,$C132,I$64))</f>
        <v>A125844486C</v>
      </c>
      <c r="Y25" s="54" t="str" cm="1">
        <f t="array" ref="Y25">HYPERLINK(TEXT("#"&amp;INDEX($D$123:$DY$159,$C132,J$64),),INDEX($D$123:$DY$159,$C132,J$64))</f>
        <v>A125844526K</v>
      </c>
      <c r="Z25" s="54" t="str" cm="1">
        <f t="array" ref="Z25">HYPERLINK(TEXT("#"&amp;INDEX($D$123:$DY$159,$C132,K$64),),INDEX($D$123:$DY$159,$C132,K$64))</f>
        <v>A125844510T</v>
      </c>
      <c r="AA25" s="54" t="str" cm="1">
        <f t="array" ref="AA25">HYPERLINK(TEXT("#"&amp;INDEX($D$123:$DY$159,$C132,L$64),),INDEX($D$123:$DY$159,$C132,L$64))</f>
        <v>A125844530A</v>
      </c>
      <c r="AB25" s="54" t="str" cm="1">
        <f t="array" ref="AB25">HYPERLINK(TEXT("#"&amp;INDEX($D$123:$DY$159,$C132,M$64),),INDEX($D$123:$DY$159,$C132,M$64))</f>
        <v>A125844490V</v>
      </c>
      <c r="AC25" s="54" t="str" cm="1">
        <f t="array" ref="AC25">HYPERLINK(TEXT("#"&amp;INDEX($D$123:$DY$159,$C132,N$64),),INDEX($D$123:$DY$159,$C132,N$64))</f>
        <v>A125844478C</v>
      </c>
      <c r="AD25" s="54" t="str" cm="1">
        <f t="array" ref="AD25">HYPERLINK(TEXT("#"&amp;INDEX($D$123:$DY$159,$C132,O$64),),INDEX($D$123:$DY$159,$C132,O$64))</f>
        <v>A125844506A</v>
      </c>
      <c r="AE25" s="54" t="str" cm="1">
        <f t="array" ref="AE25">HYPERLINK(TEXT("#"&amp;INDEX($D$123:$DY$159,$C132,P$64),),INDEX($D$123:$DY$159,$C132,P$64))</f>
        <v>A125844482V</v>
      </c>
    </row>
    <row r="26" spans="1:31">
      <c r="A26" s="58" t="s">
        <v>12985</v>
      </c>
      <c r="B26" s="55"/>
      <c r="C26" s="59" cm="1">
        <f t="array" ref="C26">INDEX($D$77:$DY$113,$C87,C$64)</f>
        <v>276.07900000000001</v>
      </c>
      <c r="D26" s="59" cm="1">
        <f t="array" ref="D26">INDEX($D$77:$DY$113,$C87,D$64)</f>
        <v>86.093000000000004</v>
      </c>
      <c r="E26" s="59" cm="1">
        <f t="array" ref="E26">INDEX($D$77:$DY$113,$C87,E$64)</f>
        <v>751.62300000000005</v>
      </c>
      <c r="F26" s="59" cm="1">
        <f t="array" ref="F26">INDEX($D$77:$DY$113,$C87,F$64)</f>
        <v>118.336</v>
      </c>
      <c r="G26" s="59" cm="1">
        <f t="array" ref="G26">INDEX($D$77:$DY$113,$C87,G$64)</f>
        <v>209.89699999999999</v>
      </c>
      <c r="H26" s="59" cm="1">
        <f t="array" ref="H26">INDEX($D$77:$DY$113,$C87,H$64)</f>
        <v>36.438000000000002</v>
      </c>
      <c r="I26" s="59" cm="1">
        <f t="array" ref="I26">INDEX($D$77:$DY$113,$C87,I$64)</f>
        <v>1478.4670000000001</v>
      </c>
      <c r="J26" s="59" cm="1">
        <f t="array" ref="J26">INDEX($D$77:$DY$113,$C87,J$64)</f>
        <v>184.16200000000001</v>
      </c>
      <c r="K26" s="59" cm="1">
        <f t="array" ref="K26">INDEX($D$77:$DY$113,$C87,K$64)</f>
        <v>16.821999999999999</v>
      </c>
      <c r="L26" s="59" cm="1">
        <f t="array" ref="L26">INDEX($D$77:$DY$113,$C87,L$64)</f>
        <v>205.73099999999999</v>
      </c>
      <c r="M26" s="59" cm="1">
        <f t="array" ref="M26">INDEX($D$77:$DY$113,$C87,M$64)</f>
        <v>127.15300000000001</v>
      </c>
      <c r="N26" s="59" cm="1">
        <f t="array" ref="N26">INDEX($D$77:$DY$113,$C87,N$64)</f>
        <v>533.86800000000005</v>
      </c>
      <c r="O26" s="59" cm="1">
        <f t="array" ref="O26">INDEX($D$77:$DY$113,$C87,O$64)</f>
        <v>312.15600000000001</v>
      </c>
      <c r="P26" s="59" cm="1">
        <f t="array" ref="P26">INDEX($D$77:$DY$113,$C87,P$64)</f>
        <v>2324.491</v>
      </c>
      <c r="Q26" s="53"/>
      <c r="R26" s="54" t="str" cm="1">
        <f t="array" ref="R26">HYPERLINK(TEXT("#"&amp;INDEX($D$123:$DY$159,$C133,C$64),),INDEX($D$123:$DY$159,$C133,C$64))</f>
        <v>A125844794F</v>
      </c>
      <c r="S26" s="54" t="str" cm="1">
        <f t="array" ref="S26">HYPERLINK(TEXT("#"&amp;INDEX($D$123:$DY$159,$C133,D$64),),INDEX($D$123:$DY$159,$C133,D$64))</f>
        <v>A125844774W</v>
      </c>
      <c r="T26" s="54" t="str" cm="1">
        <f t="array" ref="T26">HYPERLINK(TEXT("#"&amp;INDEX($D$123:$DY$159,$C133,E$64),),INDEX($D$123:$DY$159,$C133,E$64))</f>
        <v>A125844798R</v>
      </c>
      <c r="U26" s="54" t="str" cm="1">
        <f t="array" ref="U26">HYPERLINK(TEXT("#"&amp;INDEX($D$123:$DY$159,$C133,F$64),),INDEX($D$123:$DY$159,$C133,F$64))</f>
        <v>A125844802V</v>
      </c>
      <c r="V26" s="54" t="str" cm="1">
        <f t="array" ref="V26">HYPERLINK(TEXT("#"&amp;INDEX($D$123:$DY$159,$C133,G$64),),INDEX($D$123:$DY$159,$C133,G$64))</f>
        <v>A125844778F</v>
      </c>
      <c r="W26" s="54" t="str" cm="1">
        <f t="array" ref="W26">HYPERLINK(TEXT("#"&amp;INDEX($D$123:$DY$159,$C133,H$64),),INDEX($D$123:$DY$159,$C133,H$64))</f>
        <v>A125844782W</v>
      </c>
      <c r="X26" s="54" t="str" cm="1">
        <f t="array" ref="X26">HYPERLINK(TEXT("#"&amp;INDEX($D$123:$DY$159,$C133,I$64),),INDEX($D$123:$DY$159,$C133,I$64))</f>
        <v>A125844766W</v>
      </c>
      <c r="Y26" s="54" t="str" cm="1">
        <f t="array" ref="Y26">HYPERLINK(TEXT("#"&amp;INDEX($D$123:$DY$159,$C133,J$64),),INDEX($D$123:$DY$159,$C133,J$64))</f>
        <v>A125844806C</v>
      </c>
      <c r="Z26" s="54" t="str" cm="1">
        <f t="array" ref="Z26">HYPERLINK(TEXT("#"&amp;INDEX($D$123:$DY$159,$C133,K$64),),INDEX($D$123:$DY$159,$C133,K$64))</f>
        <v>A125844790W</v>
      </c>
      <c r="AA26" s="54" t="str" cm="1">
        <f t="array" ref="AA26">HYPERLINK(TEXT("#"&amp;INDEX($D$123:$DY$159,$C133,L$64),),INDEX($D$123:$DY$159,$C133,L$64))</f>
        <v>A125844810V</v>
      </c>
      <c r="AB26" s="54" t="str" cm="1">
        <f t="array" ref="AB26">HYPERLINK(TEXT("#"&amp;INDEX($D$123:$DY$159,$C133,M$64),),INDEX($D$123:$DY$159,$C133,M$64))</f>
        <v>A125844770L</v>
      </c>
      <c r="AC26" s="54" t="str" cm="1">
        <f t="array" ref="AC26">HYPERLINK(TEXT("#"&amp;INDEX($D$123:$DY$159,$C133,N$64),),INDEX($D$123:$DY$159,$C133,N$64))</f>
        <v>A125844758W</v>
      </c>
      <c r="AD26" s="54" t="str" cm="1">
        <f t="array" ref="AD26">HYPERLINK(TEXT("#"&amp;INDEX($D$123:$DY$159,$C133,O$64),),INDEX($D$123:$DY$159,$C133,O$64))</f>
        <v>A125844786F</v>
      </c>
      <c r="AE26" s="54" t="str" cm="1">
        <f t="array" ref="AE26">HYPERLINK(TEXT("#"&amp;INDEX($D$123:$DY$159,$C133,P$64),),INDEX($D$123:$DY$159,$C133,P$64))</f>
        <v>A125844762L</v>
      </c>
    </row>
    <row r="27" spans="1:31">
      <c r="A27" s="46" t="s">
        <v>13003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53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</row>
    <row r="28" spans="1:31">
      <c r="A28" s="49" t="s">
        <v>12992</v>
      </c>
      <c r="B28" s="50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>
      <c r="A29" s="50"/>
      <c r="B29" s="52" t="s">
        <v>12993</v>
      </c>
      <c r="C29" s="53" cm="1">
        <f t="array" ref="C29">INDEX($D$77:$DY$113,$C90,C$64)</f>
        <v>67.861000000000004</v>
      </c>
      <c r="D29" s="53" cm="1">
        <f t="array" ref="D29">INDEX($D$77:$DY$113,$C90,D$64)</f>
        <v>24.218</v>
      </c>
      <c r="E29" s="53" cm="1">
        <f t="array" ref="E29">INDEX($D$77:$DY$113,$C90,E$64)</f>
        <v>122.494</v>
      </c>
      <c r="F29" s="53" cm="1">
        <f t="array" ref="F29">INDEX($D$77:$DY$113,$C90,F$64)</f>
        <v>4.8600000000000003</v>
      </c>
      <c r="G29" s="53" cm="1">
        <f t="array" ref="G29">INDEX($D$77:$DY$113,$C90,G$64)</f>
        <v>14.074</v>
      </c>
      <c r="H29" s="53" cm="1">
        <f t="array" ref="H29">INDEX($D$77:$DY$113,$C90,H$64)</f>
        <v>6.9329999999999998</v>
      </c>
      <c r="I29" s="53" cm="1">
        <f t="array" ref="I29">INDEX($D$77:$DY$113,$C90,I$64)</f>
        <v>240.441</v>
      </c>
      <c r="J29" s="53" cm="1">
        <f t="array" ref="J29">INDEX($D$77:$DY$113,$C90,J$64)</f>
        <v>43.323999999999998</v>
      </c>
      <c r="K29" s="53" cm="1">
        <f t="array" ref="K29">INDEX($D$77:$DY$113,$C90,K$64)</f>
        <v>8.1020000000000003</v>
      </c>
      <c r="L29" s="53" cm="1">
        <f t="array" ref="L29">INDEX($D$77:$DY$113,$C90,L$64)</f>
        <v>64.078000000000003</v>
      </c>
      <c r="M29" s="53" cm="1">
        <f t="array" ref="M29">INDEX($D$77:$DY$113,$C90,M$64)</f>
        <v>25.504999999999999</v>
      </c>
      <c r="N29" s="53" cm="1">
        <f t="array" ref="N29">INDEX($D$77:$DY$113,$C90,N$64)</f>
        <v>141.00899999999999</v>
      </c>
      <c r="O29" s="53" cm="1">
        <f t="array" ref="O29">INDEX($D$77:$DY$113,$C90,O$64)</f>
        <v>53.389000000000003</v>
      </c>
      <c r="P29" s="53" cm="1">
        <f t="array" ref="P29">INDEX($D$77:$DY$113,$C90,P$64)</f>
        <v>434.839</v>
      </c>
      <c r="Q29" s="53"/>
      <c r="R29" s="54" t="str" cm="1">
        <f t="array" ref="R29">HYPERLINK(TEXT("#"&amp;INDEX($D$123:$DY$159,$C136,C$64),),INDEX($D$123:$DY$159,$C136,C$64))</f>
        <v>A125911098K</v>
      </c>
      <c r="S29" s="54" t="str" cm="1">
        <f t="array" ref="S29">HYPERLINK(TEXT("#"&amp;INDEX($D$123:$DY$159,$C136,D$64),),INDEX($D$123:$DY$159,$C136,D$64))</f>
        <v>A125911078A</v>
      </c>
      <c r="T29" s="54" t="str" cm="1">
        <f t="array" ref="T29">HYPERLINK(TEXT("#"&amp;INDEX($D$123:$DY$159,$C136,E$64),),INDEX($D$123:$DY$159,$C136,E$64))</f>
        <v>A125911102R</v>
      </c>
      <c r="U29" s="54" t="str" cm="1">
        <f t="array" ref="U29">HYPERLINK(TEXT("#"&amp;INDEX($D$123:$DY$159,$C136,F$64),),INDEX($D$123:$DY$159,$C136,F$64))</f>
        <v>A125911106X</v>
      </c>
      <c r="V29" s="54" t="str" cm="1">
        <f t="array" ref="V29">HYPERLINK(TEXT("#"&amp;INDEX($D$123:$DY$159,$C136,G$64),),INDEX($D$123:$DY$159,$C136,G$64))</f>
        <v>A125911082T</v>
      </c>
      <c r="W29" s="54" t="str" cm="1">
        <f t="array" ref="W29">HYPERLINK(TEXT("#"&amp;INDEX($D$123:$DY$159,$C136,H$64),),INDEX($D$123:$DY$159,$C136,H$64))</f>
        <v>A125911086A</v>
      </c>
      <c r="X29" s="54" t="str" cm="1">
        <f t="array" ref="X29">HYPERLINK(TEXT("#"&amp;INDEX($D$123:$DY$159,$C136,I$64),),INDEX($D$123:$DY$159,$C136,I$64))</f>
        <v>A125911070J</v>
      </c>
      <c r="Y29" s="54" t="str" cm="1">
        <f t="array" ref="Y29">HYPERLINK(TEXT("#"&amp;INDEX($D$123:$DY$159,$C136,J$64),),INDEX($D$123:$DY$159,$C136,J$64))</f>
        <v>A125911110R</v>
      </c>
      <c r="Z29" s="54" t="str" cm="1">
        <f t="array" ref="Z29">HYPERLINK(TEXT("#"&amp;INDEX($D$123:$DY$159,$C136,K$64),),INDEX($D$123:$DY$159,$C136,K$64))</f>
        <v>A125911094A</v>
      </c>
      <c r="AA29" s="54" t="str" cm="1">
        <f t="array" ref="AA29">HYPERLINK(TEXT("#"&amp;INDEX($D$123:$DY$159,$C136,L$64),),INDEX($D$123:$DY$159,$C136,L$64))</f>
        <v>A125911114X</v>
      </c>
      <c r="AB29" s="54" t="str" cm="1">
        <f t="array" ref="AB29">HYPERLINK(TEXT("#"&amp;INDEX($D$123:$DY$159,$C136,M$64),),INDEX($D$123:$DY$159,$C136,M$64))</f>
        <v>A125911074T</v>
      </c>
      <c r="AC29" s="54" t="str" cm="1">
        <f t="array" ref="AC29">HYPERLINK(TEXT("#"&amp;INDEX($D$123:$DY$159,$C136,N$64),),INDEX($D$123:$DY$159,$C136,N$64))</f>
        <v>A125911062J</v>
      </c>
      <c r="AD29" s="54" t="str" cm="1">
        <f t="array" ref="AD29">HYPERLINK(TEXT("#"&amp;INDEX($D$123:$DY$159,$C136,O$64),),INDEX($D$123:$DY$159,$C136,O$64))</f>
        <v>A125911090T</v>
      </c>
      <c r="AE29" s="54" t="str" cm="1">
        <f t="array" ref="AE29">HYPERLINK(TEXT("#"&amp;INDEX($D$123:$DY$159,$C136,P$64),),INDEX($D$123:$DY$159,$C136,P$64))</f>
        <v>A125911066T</v>
      </c>
    </row>
    <row r="30" spans="1:31">
      <c r="A30" s="52"/>
      <c r="B30" s="55" t="s">
        <v>12994</v>
      </c>
      <c r="C30" s="53" cm="1">
        <f t="array" ref="C30">INDEX($D$77:$DY$113,$C91,C$64)</f>
        <v>22.14</v>
      </c>
      <c r="D30" s="53" cm="1">
        <f t="array" ref="D30">INDEX($D$77:$DY$113,$C91,D$64)</f>
        <v>12.487</v>
      </c>
      <c r="E30" s="53" cm="1">
        <f t="array" ref="E30">INDEX($D$77:$DY$113,$C91,E$64)</f>
        <v>20.59</v>
      </c>
      <c r="F30" s="53" cm="1">
        <f t="array" ref="F30">INDEX($D$77:$DY$113,$C91,F$64)</f>
        <v>2.81</v>
      </c>
      <c r="G30" s="53" cm="1">
        <f t="array" ref="G30">INDEX($D$77:$DY$113,$C91,G$64)</f>
        <v>3.34</v>
      </c>
      <c r="H30" s="53" cm="1">
        <f t="array" ref="H30">INDEX($D$77:$DY$113,$C91,H$64)</f>
        <v>0.33500000000000002</v>
      </c>
      <c r="I30" s="53" cm="1">
        <f t="array" ref="I30">INDEX($D$77:$DY$113,$C91,I$64)</f>
        <v>61.701999999999998</v>
      </c>
      <c r="J30" s="53" cm="1">
        <f t="array" ref="J30">INDEX($D$77:$DY$113,$C91,J$64)</f>
        <v>8.6649999999999991</v>
      </c>
      <c r="K30" s="53" cm="1">
        <f t="array" ref="K30">INDEX($D$77:$DY$113,$C91,K$64)</f>
        <v>3.5750000000000002</v>
      </c>
      <c r="L30" s="53" cm="1">
        <f t="array" ref="L30">INDEX($D$77:$DY$113,$C91,L$64)</f>
        <v>36.325000000000003</v>
      </c>
      <c r="M30" s="53" cm="1">
        <f t="array" ref="M30">INDEX($D$77:$DY$113,$C91,M$64)</f>
        <v>11.066000000000001</v>
      </c>
      <c r="N30" s="53" cm="1">
        <f t="array" ref="N30">INDEX($D$77:$DY$113,$C91,N$64)</f>
        <v>59.631999999999998</v>
      </c>
      <c r="O30" s="53" cm="1">
        <f t="array" ref="O30">INDEX($D$77:$DY$113,$C91,O$64)</f>
        <v>19.552</v>
      </c>
      <c r="P30" s="53" cm="1">
        <f t="array" ref="P30">INDEX($D$77:$DY$113,$C91,P$64)</f>
        <v>140.88499999999999</v>
      </c>
      <c r="Q30" s="53"/>
      <c r="R30" s="54" t="str" cm="1">
        <f t="array" ref="R30">HYPERLINK(TEXT("#"&amp;INDEX($D$123:$DY$159,$C137,C$64),),INDEX($D$123:$DY$159,$C137,C$64))</f>
        <v>A125910818C</v>
      </c>
      <c r="S30" s="54" t="str" cm="1">
        <f t="array" ref="S30">HYPERLINK(TEXT("#"&amp;INDEX($D$123:$DY$159,$C137,D$64),),INDEX($D$123:$DY$159,$C137,D$64))</f>
        <v>A125910798F</v>
      </c>
      <c r="T30" s="54" t="str" cm="1">
        <f t="array" ref="T30">HYPERLINK(TEXT("#"&amp;INDEX($D$123:$DY$159,$C137,E$64),),INDEX($D$123:$DY$159,$C137,E$64))</f>
        <v>A125910822V</v>
      </c>
      <c r="U30" s="54" t="str" cm="1">
        <f t="array" ref="U30">HYPERLINK(TEXT("#"&amp;INDEX($D$123:$DY$159,$C137,F$64),),INDEX($D$123:$DY$159,$C137,F$64))</f>
        <v>A125910826C</v>
      </c>
      <c r="V30" s="54" t="str" cm="1">
        <f t="array" ref="V30">HYPERLINK(TEXT("#"&amp;INDEX($D$123:$DY$159,$C137,G$64),),INDEX($D$123:$DY$159,$C137,G$64))</f>
        <v>A125910802K</v>
      </c>
      <c r="W30" s="54" t="str" cm="1">
        <f t="array" ref="W30">HYPERLINK(TEXT("#"&amp;INDEX($D$123:$DY$159,$C137,H$64),),INDEX($D$123:$DY$159,$C137,H$64))</f>
        <v>A125910806V</v>
      </c>
      <c r="X30" s="54" t="str" cm="1">
        <f t="array" ref="X30">HYPERLINK(TEXT("#"&amp;INDEX($D$123:$DY$159,$C137,I$64),),INDEX($D$123:$DY$159,$C137,I$64))</f>
        <v>A125910790L</v>
      </c>
      <c r="Y30" s="54" t="str" cm="1">
        <f t="array" ref="Y30">HYPERLINK(TEXT("#"&amp;INDEX($D$123:$DY$159,$C137,J$64),),INDEX($D$123:$DY$159,$C137,J$64))</f>
        <v>A125910830V</v>
      </c>
      <c r="Z30" s="54" t="str" cm="1">
        <f t="array" ref="Z30">HYPERLINK(TEXT("#"&amp;INDEX($D$123:$DY$159,$C137,K$64),),INDEX($D$123:$DY$159,$C137,K$64))</f>
        <v>A125910814V</v>
      </c>
      <c r="AA30" s="54" t="str" cm="1">
        <f t="array" ref="AA30">HYPERLINK(TEXT("#"&amp;INDEX($D$123:$DY$159,$C137,L$64),),INDEX($D$123:$DY$159,$C137,L$64))</f>
        <v>A125910834C</v>
      </c>
      <c r="AB30" s="54" t="str" cm="1">
        <f t="array" ref="AB30">HYPERLINK(TEXT("#"&amp;INDEX($D$123:$DY$159,$C137,M$64),),INDEX($D$123:$DY$159,$C137,M$64))</f>
        <v>A125910794W</v>
      </c>
      <c r="AC30" s="54" t="str" cm="1">
        <f t="array" ref="AC30">HYPERLINK(TEXT("#"&amp;INDEX($D$123:$DY$159,$C137,N$64),),INDEX($D$123:$DY$159,$C137,N$64))</f>
        <v>A125910782L</v>
      </c>
      <c r="AD30" s="54" t="str" cm="1">
        <f t="array" ref="AD30">HYPERLINK(TEXT("#"&amp;INDEX($D$123:$DY$159,$C137,O$64),),INDEX($D$123:$DY$159,$C137,O$64))</f>
        <v>A125910810K</v>
      </c>
      <c r="AE30" s="54" t="str" cm="1">
        <f t="array" ref="AE30">HYPERLINK(TEXT("#"&amp;INDEX($D$123:$DY$159,$C137,P$64),),INDEX($D$123:$DY$159,$C137,P$64))</f>
        <v>A125910786W</v>
      </c>
    </row>
    <row r="31" spans="1:31">
      <c r="A31" s="52"/>
      <c r="B31" s="55" t="s">
        <v>12995</v>
      </c>
      <c r="C31" s="53" cm="1">
        <f t="array" ref="C31">INDEX($D$77:$DY$113,$C92,C$64)</f>
        <v>19.164000000000001</v>
      </c>
      <c r="D31" s="53" cm="1">
        <f t="array" ref="D31">INDEX($D$77:$DY$113,$C92,D$64)</f>
        <v>4.2060000000000004</v>
      </c>
      <c r="E31" s="53" cm="1">
        <f t="array" ref="E31">INDEX($D$77:$DY$113,$C92,E$64)</f>
        <v>35.264000000000003</v>
      </c>
      <c r="F31" s="53" cm="1">
        <f t="array" ref="F31">INDEX($D$77:$DY$113,$C92,F$64)</f>
        <v>0.71</v>
      </c>
      <c r="G31" s="53" cm="1">
        <f t="array" ref="G31">INDEX($D$77:$DY$113,$C92,G$64)</f>
        <v>5.6449999999999996</v>
      </c>
      <c r="H31" s="53" cm="1">
        <f t="array" ref="H31">INDEX($D$77:$DY$113,$C92,H$64)</f>
        <v>1.6140000000000001</v>
      </c>
      <c r="I31" s="53" cm="1">
        <f t="array" ref="I31">INDEX($D$77:$DY$113,$C92,I$64)</f>
        <v>66.602999999999994</v>
      </c>
      <c r="J31" s="53" cm="1">
        <f t="array" ref="J31">INDEX($D$77:$DY$113,$C92,J$64)</f>
        <v>14.247</v>
      </c>
      <c r="K31" s="53" cm="1">
        <f t="array" ref="K31">INDEX($D$77:$DY$113,$C92,K$64)</f>
        <v>3.2709999999999999</v>
      </c>
      <c r="L31" s="53" cm="1">
        <f t="array" ref="L31">INDEX($D$77:$DY$113,$C92,L$64)</f>
        <v>10.93</v>
      </c>
      <c r="M31" s="53" cm="1">
        <f t="array" ref="M31">INDEX($D$77:$DY$113,$C92,M$64)</f>
        <v>5.0049999999999999</v>
      </c>
      <c r="N31" s="53" cm="1">
        <f t="array" ref="N31">INDEX($D$77:$DY$113,$C92,N$64)</f>
        <v>33.451999999999998</v>
      </c>
      <c r="O31" s="53" cm="1">
        <f t="array" ref="O31">INDEX($D$77:$DY$113,$C92,O$64)</f>
        <v>11.651999999999999</v>
      </c>
      <c r="P31" s="53" cm="1">
        <f t="array" ref="P31">INDEX($D$77:$DY$113,$C92,P$64)</f>
        <v>111.708</v>
      </c>
      <c r="Q31" s="53"/>
      <c r="R31" s="54" t="str" cm="1">
        <f t="array" ref="R31">HYPERLINK(TEXT("#"&amp;INDEX($D$123:$DY$159,$C138,C$64),),INDEX($D$123:$DY$159,$C138,C$64))</f>
        <v>A125911154T</v>
      </c>
      <c r="S31" s="54" t="str" cm="1">
        <f t="array" ref="S31">HYPERLINK(TEXT("#"&amp;INDEX($D$123:$DY$159,$C138,D$64),),INDEX($D$123:$DY$159,$C138,D$64))</f>
        <v>A125911134J</v>
      </c>
      <c r="T31" s="54" t="str" cm="1">
        <f t="array" ref="T31">HYPERLINK(TEXT("#"&amp;INDEX($D$123:$DY$159,$C138,E$64),),INDEX($D$123:$DY$159,$C138,E$64))</f>
        <v>A125911158A</v>
      </c>
      <c r="U31" s="54" t="str" cm="1">
        <f t="array" ref="U31">HYPERLINK(TEXT("#"&amp;INDEX($D$123:$DY$159,$C138,F$64),),INDEX($D$123:$DY$159,$C138,F$64))</f>
        <v>A125911162T</v>
      </c>
      <c r="V31" s="54" t="str" cm="1">
        <f t="array" ref="V31">HYPERLINK(TEXT("#"&amp;INDEX($D$123:$DY$159,$C138,G$64),),INDEX($D$123:$DY$159,$C138,G$64))</f>
        <v>A125911138T</v>
      </c>
      <c r="W31" s="54" t="str" cm="1">
        <f t="array" ref="W31">HYPERLINK(TEXT("#"&amp;INDEX($D$123:$DY$159,$C138,H$64),),INDEX($D$123:$DY$159,$C138,H$64))</f>
        <v>A125911142J</v>
      </c>
      <c r="X31" s="54" t="str" cm="1">
        <f t="array" ref="X31">HYPERLINK(TEXT("#"&amp;INDEX($D$123:$DY$159,$C138,I$64),),INDEX($D$123:$DY$159,$C138,I$64))</f>
        <v>A125911126J</v>
      </c>
      <c r="Y31" s="54" t="str" cm="1">
        <f t="array" ref="Y31">HYPERLINK(TEXT("#"&amp;INDEX($D$123:$DY$159,$C138,J$64),),INDEX($D$123:$DY$159,$C138,J$64))</f>
        <v>A125911166A</v>
      </c>
      <c r="Z31" s="54" t="str" cm="1">
        <f t="array" ref="Z31">HYPERLINK(TEXT("#"&amp;INDEX($D$123:$DY$159,$C138,K$64),),INDEX($D$123:$DY$159,$C138,K$64))</f>
        <v>A125911150J</v>
      </c>
      <c r="AA31" s="54" t="str" cm="1">
        <f t="array" ref="AA31">HYPERLINK(TEXT("#"&amp;INDEX($D$123:$DY$159,$C138,L$64),),INDEX($D$123:$DY$159,$C138,L$64))</f>
        <v>A125911170T</v>
      </c>
      <c r="AB31" s="54" t="str" cm="1">
        <f t="array" ref="AB31">HYPERLINK(TEXT("#"&amp;INDEX($D$123:$DY$159,$C138,M$64),),INDEX($D$123:$DY$159,$C138,M$64))</f>
        <v>A125911130X</v>
      </c>
      <c r="AC31" s="54" t="str" cm="1">
        <f t="array" ref="AC31">HYPERLINK(TEXT("#"&amp;INDEX($D$123:$DY$159,$C138,N$64),),INDEX($D$123:$DY$159,$C138,N$64))</f>
        <v>A125911118J</v>
      </c>
      <c r="AD31" s="54" t="str" cm="1">
        <f t="array" ref="AD31">HYPERLINK(TEXT("#"&amp;INDEX($D$123:$DY$159,$C138,O$64),),INDEX($D$123:$DY$159,$C138,O$64))</f>
        <v>A125911146T</v>
      </c>
      <c r="AE31" s="54" t="str" cm="1">
        <f t="array" ref="AE31">HYPERLINK(TEXT("#"&amp;INDEX($D$123:$DY$159,$C138,P$64),),INDEX($D$123:$DY$159,$C138,P$64))</f>
        <v>A125911122X</v>
      </c>
    </row>
    <row r="32" spans="1:31">
      <c r="A32" s="52"/>
      <c r="B32" s="55" t="s">
        <v>12996</v>
      </c>
      <c r="C32" s="53" cm="1">
        <f t="array" ref="C32">INDEX($D$77:$DY$113,$C93,C$64)</f>
        <v>26.556999999999999</v>
      </c>
      <c r="D32" s="53" cm="1">
        <f t="array" ref="D32">INDEX($D$77:$DY$113,$C93,D$64)</f>
        <v>7.5250000000000004</v>
      </c>
      <c r="E32" s="53" cm="1">
        <f t="array" ref="E32">INDEX($D$77:$DY$113,$C93,E$64)</f>
        <v>66.64</v>
      </c>
      <c r="F32" s="53" cm="1">
        <f t="array" ref="F32">INDEX($D$77:$DY$113,$C93,F$64)</f>
        <v>1.34</v>
      </c>
      <c r="G32" s="53" cm="1">
        <f t="array" ref="G32">INDEX($D$77:$DY$113,$C93,G$64)</f>
        <v>5.09</v>
      </c>
      <c r="H32" s="53" cm="1">
        <f t="array" ref="H32">INDEX($D$77:$DY$113,$C93,H$64)</f>
        <v>4.9850000000000003</v>
      </c>
      <c r="I32" s="53" cm="1">
        <f t="array" ref="I32">INDEX($D$77:$DY$113,$C93,I$64)</f>
        <v>112.136</v>
      </c>
      <c r="J32" s="53" cm="1">
        <f t="array" ref="J32">INDEX($D$77:$DY$113,$C93,J$64)</f>
        <v>20.413</v>
      </c>
      <c r="K32" s="53" cm="1">
        <f t="array" ref="K32">INDEX($D$77:$DY$113,$C93,K$64)</f>
        <v>1.256</v>
      </c>
      <c r="L32" s="53" cm="1">
        <f t="array" ref="L32">INDEX($D$77:$DY$113,$C93,L$64)</f>
        <v>16.823</v>
      </c>
      <c r="M32" s="53" cm="1">
        <f t="array" ref="M32">INDEX($D$77:$DY$113,$C93,M$64)</f>
        <v>9.4329999999999998</v>
      </c>
      <c r="N32" s="53" cm="1">
        <f t="array" ref="N32">INDEX($D$77:$DY$113,$C93,N$64)</f>
        <v>47.924999999999997</v>
      </c>
      <c r="O32" s="53" cm="1">
        <f t="array" ref="O32">INDEX($D$77:$DY$113,$C93,O$64)</f>
        <v>22.184999999999999</v>
      </c>
      <c r="P32" s="53" cm="1">
        <f t="array" ref="P32">INDEX($D$77:$DY$113,$C93,P$64)</f>
        <v>182.24600000000001</v>
      </c>
      <c r="Q32" s="53"/>
      <c r="R32" s="54" t="str" cm="1">
        <f t="array" ref="R32">HYPERLINK(TEXT("#"&amp;INDEX($D$123:$DY$159,$C139,C$64),),INDEX($D$123:$DY$159,$C139,C$64))</f>
        <v>A125911210X</v>
      </c>
      <c r="S32" s="54" t="str" cm="1">
        <f t="array" ref="S32">HYPERLINK(TEXT("#"&amp;INDEX($D$123:$DY$159,$C139,D$64),),INDEX($D$123:$DY$159,$C139,D$64))</f>
        <v>A125911190A</v>
      </c>
      <c r="T32" s="54" t="str" cm="1">
        <f t="array" ref="T32">HYPERLINK(TEXT("#"&amp;INDEX($D$123:$DY$159,$C139,E$64),),INDEX($D$123:$DY$159,$C139,E$64))</f>
        <v>A125911214J</v>
      </c>
      <c r="U32" s="54" t="str" cm="1">
        <f t="array" ref="U32">HYPERLINK(TEXT("#"&amp;INDEX($D$123:$DY$159,$C139,F$64),),INDEX($D$123:$DY$159,$C139,F$64))</f>
        <v>A125911218T</v>
      </c>
      <c r="V32" s="54" t="str" cm="1">
        <f t="array" ref="V32">HYPERLINK(TEXT("#"&amp;INDEX($D$123:$DY$159,$C139,G$64),),INDEX($D$123:$DY$159,$C139,G$64))</f>
        <v>A125911194K</v>
      </c>
      <c r="W32" s="54" t="str" cm="1">
        <f t="array" ref="W32">HYPERLINK(TEXT("#"&amp;INDEX($D$123:$DY$159,$C139,H$64),),INDEX($D$123:$DY$159,$C139,H$64))</f>
        <v>A125911198V</v>
      </c>
      <c r="X32" s="54" t="str" cm="1">
        <f t="array" ref="X32">HYPERLINK(TEXT("#"&amp;INDEX($D$123:$DY$159,$C139,I$64),),INDEX($D$123:$DY$159,$C139,I$64))</f>
        <v>A125911182A</v>
      </c>
      <c r="Y32" s="54" t="str" cm="1">
        <f t="array" ref="Y32">HYPERLINK(TEXT("#"&amp;INDEX($D$123:$DY$159,$C139,J$64),),INDEX($D$123:$DY$159,$C139,J$64))</f>
        <v>A125911222J</v>
      </c>
      <c r="Z32" s="54" t="str" cm="1">
        <f t="array" ref="Z32">HYPERLINK(TEXT("#"&amp;INDEX($D$123:$DY$159,$C139,K$64),),INDEX($D$123:$DY$159,$C139,K$64))</f>
        <v>A125911206J</v>
      </c>
      <c r="AA32" s="54" t="str" cm="1">
        <f t="array" ref="AA32">HYPERLINK(TEXT("#"&amp;INDEX($D$123:$DY$159,$C139,L$64),),INDEX($D$123:$DY$159,$C139,L$64))</f>
        <v>A125911226T</v>
      </c>
      <c r="AB32" s="54" t="str" cm="1">
        <f t="array" ref="AB32">HYPERLINK(TEXT("#"&amp;INDEX($D$123:$DY$159,$C139,M$64),),INDEX($D$123:$DY$159,$C139,M$64))</f>
        <v>A125911186K</v>
      </c>
      <c r="AC32" s="54" t="str" cm="1">
        <f t="array" ref="AC32">HYPERLINK(TEXT("#"&amp;INDEX($D$123:$DY$159,$C139,N$64),),INDEX($D$123:$DY$159,$C139,N$64))</f>
        <v>A125911174A</v>
      </c>
      <c r="AD32" s="54" t="str" cm="1">
        <f t="array" ref="AD32">HYPERLINK(TEXT("#"&amp;INDEX($D$123:$DY$159,$C139,O$64),),INDEX($D$123:$DY$159,$C139,O$64))</f>
        <v>A125911202X</v>
      </c>
      <c r="AE32" s="54" t="str" cm="1">
        <f t="array" ref="AE32">HYPERLINK(TEXT("#"&amp;INDEX($D$123:$DY$159,$C139,P$64),),INDEX($D$123:$DY$159,$C139,P$64))</f>
        <v>A125911178K</v>
      </c>
    </row>
    <row r="33" spans="1:31">
      <c r="A33" s="52"/>
      <c r="B33" s="56" t="s">
        <v>12997</v>
      </c>
      <c r="C33" s="53" cm="1">
        <f t="array" ref="C33">INDEX($D$77:$DY$113,$C94,C$64)</f>
        <v>71.558999999999997</v>
      </c>
      <c r="D33" s="53" cm="1">
        <f t="array" ref="D33">INDEX($D$77:$DY$113,$C94,D$64)</f>
        <v>23.46</v>
      </c>
      <c r="E33" s="53" cm="1">
        <f t="array" ref="E33">INDEX($D$77:$DY$113,$C94,E$64)</f>
        <v>286.87599999999998</v>
      </c>
      <c r="F33" s="53" cm="1">
        <f t="array" ref="F33">INDEX($D$77:$DY$113,$C94,F$64)</f>
        <v>58.944000000000003</v>
      </c>
      <c r="G33" s="53" cm="1">
        <f t="array" ref="G33">INDEX($D$77:$DY$113,$C94,G$64)</f>
        <v>39.673000000000002</v>
      </c>
      <c r="H33" s="53" cm="1">
        <f t="array" ref="H33">INDEX($D$77:$DY$113,$C94,H$64)</f>
        <v>16.731000000000002</v>
      </c>
      <c r="I33" s="53" cm="1">
        <f t="array" ref="I33">INDEX($D$77:$DY$113,$C94,I$64)</f>
        <v>497.24200000000002</v>
      </c>
      <c r="J33" s="53" cm="1">
        <f t="array" ref="J33">INDEX($D$77:$DY$113,$C94,J$64)</f>
        <v>63.939</v>
      </c>
      <c r="K33" s="53" cm="1">
        <f t="array" ref="K33">INDEX($D$77:$DY$113,$C94,K$64)</f>
        <v>5.0720000000000001</v>
      </c>
      <c r="L33" s="53" cm="1">
        <f t="array" ref="L33">INDEX($D$77:$DY$113,$C94,L$64)</f>
        <v>26.713999999999999</v>
      </c>
      <c r="M33" s="53" cm="1">
        <f t="array" ref="M33">INDEX($D$77:$DY$113,$C94,M$64)</f>
        <v>45.341999999999999</v>
      </c>
      <c r="N33" s="53" cm="1">
        <f t="array" ref="N33">INDEX($D$77:$DY$113,$C94,N$64)</f>
        <v>141.066</v>
      </c>
      <c r="O33" s="53" cm="1">
        <f t="array" ref="O33">INDEX($D$77:$DY$113,$C94,O$64)</f>
        <v>95.308000000000007</v>
      </c>
      <c r="P33" s="53" cm="1">
        <f t="array" ref="P33">INDEX($D$77:$DY$113,$C94,P$64)</f>
        <v>733.61699999999996</v>
      </c>
      <c r="Q33" s="53"/>
      <c r="R33" s="54" t="str" cm="1">
        <f t="array" ref="R33">HYPERLINK(TEXT("#"&amp;INDEX($D$123:$DY$159,$C140,C$64),),INDEX($D$123:$DY$159,$C140,C$64))</f>
        <v>A125910874W</v>
      </c>
      <c r="S33" s="54" t="str" cm="1">
        <f t="array" ref="S33">HYPERLINK(TEXT("#"&amp;INDEX($D$123:$DY$159,$C140,D$64),),INDEX($D$123:$DY$159,$C140,D$64))</f>
        <v>A125910854L</v>
      </c>
      <c r="T33" s="54" t="str" cm="1">
        <f t="array" ref="T33">HYPERLINK(TEXT("#"&amp;INDEX($D$123:$DY$159,$C140,E$64),),INDEX($D$123:$DY$159,$C140,E$64))</f>
        <v>A125910878F</v>
      </c>
      <c r="U33" s="54" t="str" cm="1">
        <f t="array" ref="U33">HYPERLINK(TEXT("#"&amp;INDEX($D$123:$DY$159,$C140,F$64),),INDEX($D$123:$DY$159,$C140,F$64))</f>
        <v>A125910882W</v>
      </c>
      <c r="V33" s="54" t="str" cm="1">
        <f t="array" ref="V33">HYPERLINK(TEXT("#"&amp;INDEX($D$123:$DY$159,$C140,G$64),),INDEX($D$123:$DY$159,$C140,G$64))</f>
        <v>A125910858W</v>
      </c>
      <c r="W33" s="54" t="str" cm="1">
        <f t="array" ref="W33">HYPERLINK(TEXT("#"&amp;INDEX($D$123:$DY$159,$C140,H$64),),INDEX($D$123:$DY$159,$C140,H$64))</f>
        <v>A125910862L</v>
      </c>
      <c r="X33" s="54" t="str" cm="1">
        <f t="array" ref="X33">HYPERLINK(TEXT("#"&amp;INDEX($D$123:$DY$159,$C140,I$64),),INDEX($D$123:$DY$159,$C140,I$64))</f>
        <v>A125910846L</v>
      </c>
      <c r="Y33" s="54" t="str" cm="1">
        <f t="array" ref="Y33">HYPERLINK(TEXT("#"&amp;INDEX($D$123:$DY$159,$C140,J$64),),INDEX($D$123:$DY$159,$C140,J$64))</f>
        <v>A125910886F</v>
      </c>
      <c r="Z33" s="54" t="str" cm="1">
        <f t="array" ref="Z33">HYPERLINK(TEXT("#"&amp;INDEX($D$123:$DY$159,$C140,K$64),),INDEX($D$123:$DY$159,$C140,K$64))</f>
        <v>A125910870L</v>
      </c>
      <c r="AA33" s="54" t="str" cm="1">
        <f t="array" ref="AA33">HYPERLINK(TEXT("#"&amp;INDEX($D$123:$DY$159,$C140,L$64),),INDEX($D$123:$DY$159,$C140,L$64))</f>
        <v>A125910890W</v>
      </c>
      <c r="AB33" s="54" t="str" cm="1">
        <f t="array" ref="AB33">HYPERLINK(TEXT("#"&amp;INDEX($D$123:$DY$159,$C140,M$64),),INDEX($D$123:$DY$159,$C140,M$64))</f>
        <v>A125910850C</v>
      </c>
      <c r="AC33" s="54" t="str" cm="1">
        <f t="array" ref="AC33">HYPERLINK(TEXT("#"&amp;INDEX($D$123:$DY$159,$C140,N$64),),INDEX($D$123:$DY$159,$C140,N$64))</f>
        <v>A125910838L</v>
      </c>
      <c r="AD33" s="54" t="str" cm="1">
        <f t="array" ref="AD33">HYPERLINK(TEXT("#"&amp;INDEX($D$123:$DY$159,$C140,O$64),),INDEX($D$123:$DY$159,$C140,O$64))</f>
        <v>A125910866W</v>
      </c>
      <c r="AE33" s="54" t="str" cm="1">
        <f t="array" ref="AE33">HYPERLINK(TEXT("#"&amp;INDEX($D$123:$DY$159,$C140,P$64),),INDEX($D$123:$DY$159,$C140,P$64))</f>
        <v>A125910842C</v>
      </c>
    </row>
    <row r="34" spans="1:31">
      <c r="A34" s="52"/>
      <c r="B34" s="55" t="s">
        <v>12998</v>
      </c>
      <c r="C34" s="53" cm="1">
        <f t="array" ref="C34">INDEX($D$77:$DY$113,$C95,C$64)</f>
        <v>37.582000000000001</v>
      </c>
      <c r="D34" s="53" cm="1">
        <f t="array" ref="D34">INDEX($D$77:$DY$113,$C95,D$64)</f>
        <v>15.691000000000001</v>
      </c>
      <c r="E34" s="53" cm="1">
        <f t="array" ref="E34">INDEX($D$77:$DY$113,$C95,E$64)</f>
        <v>130.75700000000001</v>
      </c>
      <c r="F34" s="53" cm="1">
        <f t="array" ref="F34">INDEX($D$77:$DY$113,$C95,F$64)</f>
        <v>3.64</v>
      </c>
      <c r="G34" s="53" cm="1">
        <f t="array" ref="G34">INDEX($D$77:$DY$113,$C95,G$64)</f>
        <v>18.646999999999998</v>
      </c>
      <c r="H34" s="53" cm="1">
        <f t="array" ref="H34">INDEX($D$77:$DY$113,$C95,H$64)</f>
        <v>6.12</v>
      </c>
      <c r="I34" s="53" cm="1">
        <f t="array" ref="I34">INDEX($D$77:$DY$113,$C95,I$64)</f>
        <v>212.43700000000001</v>
      </c>
      <c r="J34" s="53" cm="1">
        <f t="array" ref="J34">INDEX($D$77:$DY$113,$C95,J$64)</f>
        <v>27.359000000000002</v>
      </c>
      <c r="K34" s="53" cm="1">
        <f t="array" ref="K34">INDEX($D$77:$DY$113,$C95,K$64)</f>
        <v>2.6160000000000001</v>
      </c>
      <c r="L34" s="53" cm="1">
        <f t="array" ref="L34">INDEX($D$77:$DY$113,$C95,L$64)</f>
        <v>16.282</v>
      </c>
      <c r="M34" s="53" cm="1">
        <f t="array" ref="M34">INDEX($D$77:$DY$113,$C95,M$64)</f>
        <v>17.8</v>
      </c>
      <c r="N34" s="53" cm="1">
        <f t="array" ref="N34">INDEX($D$77:$DY$113,$C95,N$64)</f>
        <v>64.057000000000002</v>
      </c>
      <c r="O34" s="53" cm="1">
        <f t="array" ref="O34">INDEX($D$77:$DY$113,$C95,O$64)</f>
        <v>37.506999999999998</v>
      </c>
      <c r="P34" s="53" cm="1">
        <f t="array" ref="P34">INDEX($D$77:$DY$113,$C95,P$64)</f>
        <v>314.00099999999998</v>
      </c>
      <c r="Q34" s="53"/>
      <c r="R34" s="54" t="str" cm="1">
        <f t="array" ref="R34">HYPERLINK(TEXT("#"&amp;INDEX($D$123:$DY$159,$C141,C$64),),INDEX($D$123:$DY$159,$C141,C$64))</f>
        <v>A125910930C</v>
      </c>
      <c r="S34" s="54" t="str" cm="1">
        <f t="array" ref="S34">HYPERLINK(TEXT("#"&amp;INDEX($D$123:$DY$159,$C141,D$64),),INDEX($D$123:$DY$159,$C141,D$64))</f>
        <v>A125910910V</v>
      </c>
      <c r="T34" s="54" t="str" cm="1">
        <f t="array" ref="T34">HYPERLINK(TEXT("#"&amp;INDEX($D$123:$DY$159,$C141,E$64),),INDEX($D$123:$DY$159,$C141,E$64))</f>
        <v>A125910934L</v>
      </c>
      <c r="U34" s="54" t="str" cm="1">
        <f t="array" ref="U34">HYPERLINK(TEXT("#"&amp;INDEX($D$123:$DY$159,$C141,F$64),),INDEX($D$123:$DY$159,$C141,F$64))</f>
        <v>A125910938W</v>
      </c>
      <c r="V34" s="54" t="str" cm="1">
        <f t="array" ref="V34">HYPERLINK(TEXT("#"&amp;INDEX($D$123:$DY$159,$C141,G$64),),INDEX($D$123:$DY$159,$C141,G$64))</f>
        <v>A125910914C</v>
      </c>
      <c r="W34" s="54" t="str" cm="1">
        <f t="array" ref="W34">HYPERLINK(TEXT("#"&amp;INDEX($D$123:$DY$159,$C141,H$64),),INDEX($D$123:$DY$159,$C141,H$64))</f>
        <v>A125910918L</v>
      </c>
      <c r="X34" s="54" t="str" cm="1">
        <f t="array" ref="X34">HYPERLINK(TEXT("#"&amp;INDEX($D$123:$DY$159,$C141,I$64),),INDEX($D$123:$DY$159,$C141,I$64))</f>
        <v>A125910902V</v>
      </c>
      <c r="Y34" s="54" t="str" cm="1">
        <f t="array" ref="Y34">HYPERLINK(TEXT("#"&amp;INDEX($D$123:$DY$159,$C141,J$64),),INDEX($D$123:$DY$159,$C141,J$64))</f>
        <v>A125910942L</v>
      </c>
      <c r="Z34" s="54" t="str" cm="1">
        <f t="array" ref="Z34">HYPERLINK(TEXT("#"&amp;INDEX($D$123:$DY$159,$C141,K$64),),INDEX($D$123:$DY$159,$C141,K$64))</f>
        <v>A125910926L</v>
      </c>
      <c r="AA34" s="54" t="str" cm="1">
        <f t="array" ref="AA34">HYPERLINK(TEXT("#"&amp;INDEX($D$123:$DY$159,$C141,L$64),),INDEX($D$123:$DY$159,$C141,L$64))</f>
        <v>A125910946W</v>
      </c>
      <c r="AB34" s="54" t="str" cm="1">
        <f t="array" ref="AB34">HYPERLINK(TEXT("#"&amp;INDEX($D$123:$DY$159,$C141,M$64),),INDEX($D$123:$DY$159,$C141,M$64))</f>
        <v>A125910906C</v>
      </c>
      <c r="AC34" s="54" t="str" cm="1">
        <f t="array" ref="AC34">HYPERLINK(TEXT("#"&amp;INDEX($D$123:$DY$159,$C141,N$64),),INDEX($D$123:$DY$159,$C141,N$64))</f>
        <v>A125910894F</v>
      </c>
      <c r="AD34" s="54" t="str" cm="1">
        <f t="array" ref="AD34">HYPERLINK(TEXT("#"&amp;INDEX($D$123:$DY$159,$C141,O$64),),INDEX($D$123:$DY$159,$C141,O$64))</f>
        <v>A125910922C</v>
      </c>
      <c r="AE34" s="54" t="str" cm="1">
        <f t="array" ref="AE34">HYPERLINK(TEXT("#"&amp;INDEX($D$123:$DY$159,$C141,P$64),),INDEX($D$123:$DY$159,$C141,P$64))</f>
        <v>A125910898R</v>
      </c>
    </row>
    <row r="35" spans="1:31">
      <c r="A35" s="52"/>
      <c r="B35" s="55" t="s">
        <v>12999</v>
      </c>
      <c r="C35" s="53" cm="1">
        <f t="array" ref="C35">INDEX($D$77:$DY$113,$C96,C$64)</f>
        <v>15.093</v>
      </c>
      <c r="D35" s="53" cm="1">
        <f t="array" ref="D35">INDEX($D$77:$DY$113,$C96,D$64)</f>
        <v>3.5920000000000001</v>
      </c>
      <c r="E35" s="53" cm="1">
        <f t="array" ref="E35">INDEX($D$77:$DY$113,$C96,E$64)</f>
        <v>59.658999999999999</v>
      </c>
      <c r="F35" s="53" cm="1">
        <f t="array" ref="F35">INDEX($D$77:$DY$113,$C96,F$64)</f>
        <v>4.71</v>
      </c>
      <c r="G35" s="53" cm="1">
        <f t="array" ref="G35">INDEX($D$77:$DY$113,$C96,G$64)</f>
        <v>9.0060000000000002</v>
      </c>
      <c r="H35" s="53" cm="1">
        <f t="array" ref="H35">INDEX($D$77:$DY$113,$C96,H$64)</f>
        <v>3.7650000000000001</v>
      </c>
      <c r="I35" s="53" cm="1">
        <f t="array" ref="I35">INDEX($D$77:$DY$113,$C96,I$64)</f>
        <v>95.825999999999993</v>
      </c>
      <c r="J35" s="53" cm="1">
        <f t="array" ref="J35">INDEX($D$77:$DY$113,$C96,J$64)</f>
        <v>13.013</v>
      </c>
      <c r="K35" s="53" cm="1">
        <f t="array" ref="K35">INDEX($D$77:$DY$113,$C96,K$64)</f>
        <v>1.98</v>
      </c>
      <c r="L35" s="53" cm="1">
        <f t="array" ref="L35">INDEX($D$77:$DY$113,$C96,L$64)</f>
        <v>3.202</v>
      </c>
      <c r="M35" s="53" cm="1">
        <f t="array" ref="M35">INDEX($D$77:$DY$113,$C96,M$64)</f>
        <v>7.0839999999999996</v>
      </c>
      <c r="N35" s="53" cm="1">
        <f t="array" ref="N35">INDEX($D$77:$DY$113,$C96,N$64)</f>
        <v>25.279</v>
      </c>
      <c r="O35" s="53" cm="1">
        <f t="array" ref="O35">INDEX($D$77:$DY$113,$C96,O$64)</f>
        <v>17.539000000000001</v>
      </c>
      <c r="P35" s="53" cm="1">
        <f t="array" ref="P35">INDEX($D$77:$DY$113,$C96,P$64)</f>
        <v>138.64400000000001</v>
      </c>
      <c r="Q35" s="53"/>
      <c r="R35" s="54" t="str" cm="1">
        <f t="array" ref="R35">HYPERLINK(TEXT("#"&amp;INDEX($D$123:$DY$159,$C142,C$64),),INDEX($D$123:$DY$159,$C142,C$64))</f>
        <v>A125910986R</v>
      </c>
      <c r="S35" s="54" t="str" cm="1">
        <f t="array" ref="S35">HYPERLINK(TEXT("#"&amp;INDEX($D$123:$DY$159,$C142,D$64),),INDEX($D$123:$DY$159,$C142,D$64))</f>
        <v>A125910966F</v>
      </c>
      <c r="T35" s="54" t="str" cm="1">
        <f t="array" ref="T35">HYPERLINK(TEXT("#"&amp;INDEX($D$123:$DY$159,$C142,E$64),),INDEX($D$123:$DY$159,$C142,E$64))</f>
        <v>A125910990F</v>
      </c>
      <c r="U35" s="54" t="str" cm="1">
        <f t="array" ref="U35">HYPERLINK(TEXT("#"&amp;INDEX($D$123:$DY$159,$C142,F$64),),INDEX($D$123:$DY$159,$C142,F$64))</f>
        <v>A125910994R</v>
      </c>
      <c r="V35" s="54" t="str" cm="1">
        <f t="array" ref="V35">HYPERLINK(TEXT("#"&amp;INDEX($D$123:$DY$159,$C142,G$64),),INDEX($D$123:$DY$159,$C142,G$64))</f>
        <v>A125910970W</v>
      </c>
      <c r="W35" s="54" t="str" cm="1">
        <f t="array" ref="W35">HYPERLINK(TEXT("#"&amp;INDEX($D$123:$DY$159,$C142,H$64),),INDEX($D$123:$DY$159,$C142,H$64))</f>
        <v>A125910974F</v>
      </c>
      <c r="X35" s="54" t="str" cm="1">
        <f t="array" ref="X35">HYPERLINK(TEXT("#"&amp;INDEX($D$123:$DY$159,$C142,I$64),),INDEX($D$123:$DY$159,$C142,I$64))</f>
        <v>A125910958F</v>
      </c>
      <c r="Y35" s="54" t="str" cm="1">
        <f t="array" ref="Y35">HYPERLINK(TEXT("#"&amp;INDEX($D$123:$DY$159,$C142,J$64),),INDEX($D$123:$DY$159,$C142,J$64))</f>
        <v>A125910998X</v>
      </c>
      <c r="Z35" s="54" t="str" cm="1">
        <f t="array" ref="Z35">HYPERLINK(TEXT("#"&amp;INDEX($D$123:$DY$159,$C142,K$64),),INDEX($D$123:$DY$159,$C142,K$64))</f>
        <v>A125910982F</v>
      </c>
      <c r="AA35" s="54" t="str" cm="1">
        <f t="array" ref="AA35">HYPERLINK(TEXT("#"&amp;INDEX($D$123:$DY$159,$C142,L$64),),INDEX($D$123:$DY$159,$C142,L$64))</f>
        <v>A125911002F</v>
      </c>
      <c r="AB35" s="54" t="str" cm="1">
        <f t="array" ref="AB35">HYPERLINK(TEXT("#"&amp;INDEX($D$123:$DY$159,$C142,M$64),),INDEX($D$123:$DY$159,$C142,M$64))</f>
        <v>A125910962W</v>
      </c>
      <c r="AC35" s="54" t="str" cm="1">
        <f t="array" ref="AC35">HYPERLINK(TEXT("#"&amp;INDEX($D$123:$DY$159,$C142,N$64),),INDEX($D$123:$DY$159,$C142,N$64))</f>
        <v>A125910950L</v>
      </c>
      <c r="AD35" s="54" t="str" cm="1">
        <f t="array" ref="AD35">HYPERLINK(TEXT("#"&amp;INDEX($D$123:$DY$159,$C142,O$64),),INDEX($D$123:$DY$159,$C142,O$64))</f>
        <v>A125910978R</v>
      </c>
      <c r="AE35" s="54" t="str" cm="1">
        <f t="array" ref="AE35">HYPERLINK(TEXT("#"&amp;INDEX($D$123:$DY$159,$C142,P$64),),INDEX($D$123:$DY$159,$C142,P$64))</f>
        <v>A125910954W</v>
      </c>
    </row>
    <row r="36" spans="1:31">
      <c r="A36" s="52"/>
      <c r="B36" s="55" t="s">
        <v>13000</v>
      </c>
      <c r="C36" s="53" cm="1">
        <f t="array" ref="C36">INDEX($D$77:$DY$113,$C97,C$64)</f>
        <v>11.675000000000001</v>
      </c>
      <c r="D36" s="53" cm="1">
        <f t="array" ref="D36">INDEX($D$77:$DY$113,$C97,D$64)</f>
        <v>2.9319999999999999</v>
      </c>
      <c r="E36" s="53" cm="1">
        <f t="array" ref="E36">INDEX($D$77:$DY$113,$C97,E$64)</f>
        <v>64.034999999999997</v>
      </c>
      <c r="F36" s="53" cm="1">
        <f t="array" ref="F36">INDEX($D$77:$DY$113,$C97,F$64)</f>
        <v>9.3360000000000003</v>
      </c>
      <c r="G36" s="53" cm="1">
        <f t="array" ref="G36">INDEX($D$77:$DY$113,$C97,G$64)</f>
        <v>9.1679999999999993</v>
      </c>
      <c r="H36" s="53" cm="1">
        <f t="array" ref="H36">INDEX($D$77:$DY$113,$C97,H$64)</f>
        <v>3.9870000000000001</v>
      </c>
      <c r="I36" s="53" cm="1">
        <f t="array" ref="I36">INDEX($D$77:$DY$113,$C97,I$64)</f>
        <v>101.133</v>
      </c>
      <c r="J36" s="53" cm="1">
        <f t="array" ref="J36">INDEX($D$77:$DY$113,$C97,J$64)</f>
        <v>10.183</v>
      </c>
      <c r="K36" s="53" cm="1">
        <f t="array" ref="K36">INDEX($D$77:$DY$113,$C97,K$64)</f>
        <v>0.17299999999999999</v>
      </c>
      <c r="L36" s="53" cm="1">
        <f t="array" ref="L36">INDEX($D$77:$DY$113,$C97,L$64)</f>
        <v>3.254</v>
      </c>
      <c r="M36" s="53" cm="1">
        <f t="array" ref="M36">INDEX($D$77:$DY$113,$C97,M$64)</f>
        <v>5.6260000000000003</v>
      </c>
      <c r="N36" s="53" cm="1">
        <f t="array" ref="N36">INDEX($D$77:$DY$113,$C97,N$64)</f>
        <v>19.236999999999998</v>
      </c>
      <c r="O36" s="53" cm="1">
        <f t="array" ref="O36">INDEX($D$77:$DY$113,$C97,O$64)</f>
        <v>20.027999999999999</v>
      </c>
      <c r="P36" s="53" cm="1">
        <f t="array" ref="P36">INDEX($D$77:$DY$113,$C97,P$64)</f>
        <v>140.398</v>
      </c>
      <c r="Q36" s="53"/>
      <c r="R36" s="54" t="str" cm="1">
        <f t="array" ref="R36">HYPERLINK(TEXT("#"&amp;INDEX($D$123:$DY$159,$C143,C$64),),INDEX($D$123:$DY$159,$C143,C$64))</f>
        <v>A125910762C</v>
      </c>
      <c r="S36" s="54" t="str" cm="1">
        <f t="array" ref="S36">HYPERLINK(TEXT("#"&amp;INDEX($D$123:$DY$159,$C143,D$64),),INDEX($D$123:$DY$159,$C143,D$64))</f>
        <v>A125910742V</v>
      </c>
      <c r="T36" s="54" t="str" cm="1">
        <f t="array" ref="T36">HYPERLINK(TEXT("#"&amp;INDEX($D$123:$DY$159,$C143,E$64),),INDEX($D$123:$DY$159,$C143,E$64))</f>
        <v>A125910766L</v>
      </c>
      <c r="U36" s="54" t="str" cm="1">
        <f t="array" ref="U36">HYPERLINK(TEXT("#"&amp;INDEX($D$123:$DY$159,$C143,F$64),),INDEX($D$123:$DY$159,$C143,F$64))</f>
        <v>A125910770C</v>
      </c>
      <c r="V36" s="54" t="str" cm="1">
        <f t="array" ref="V36">HYPERLINK(TEXT("#"&amp;INDEX($D$123:$DY$159,$C143,G$64),),INDEX($D$123:$DY$159,$C143,G$64))</f>
        <v>A125910746C</v>
      </c>
      <c r="W36" s="54" t="str" cm="1">
        <f t="array" ref="W36">HYPERLINK(TEXT("#"&amp;INDEX($D$123:$DY$159,$C143,H$64),),INDEX($D$123:$DY$159,$C143,H$64))</f>
        <v>A125910750V</v>
      </c>
      <c r="X36" s="54" t="str" cm="1">
        <f t="array" ref="X36">HYPERLINK(TEXT("#"&amp;INDEX($D$123:$DY$159,$C143,I$64),),INDEX($D$123:$DY$159,$C143,I$64))</f>
        <v>A125910734V</v>
      </c>
      <c r="Y36" s="54" t="str" cm="1">
        <f t="array" ref="Y36">HYPERLINK(TEXT("#"&amp;INDEX($D$123:$DY$159,$C143,J$64),),INDEX($D$123:$DY$159,$C143,J$64))</f>
        <v>A125910774L</v>
      </c>
      <c r="Z36" s="54" t="str" cm="1">
        <f t="array" ref="Z36">HYPERLINK(TEXT("#"&amp;INDEX($D$123:$DY$159,$C143,K$64),),INDEX($D$123:$DY$159,$C143,K$64))</f>
        <v>A125910758L</v>
      </c>
      <c r="AA36" s="54" t="str" cm="1">
        <f t="array" ref="AA36">HYPERLINK(TEXT("#"&amp;INDEX($D$123:$DY$159,$C143,L$64),),INDEX($D$123:$DY$159,$C143,L$64))</f>
        <v>A125910778W</v>
      </c>
      <c r="AB36" s="54" t="str" cm="1">
        <f t="array" ref="AB36">HYPERLINK(TEXT("#"&amp;INDEX($D$123:$DY$159,$C143,M$64),),INDEX($D$123:$DY$159,$C143,M$64))</f>
        <v>A125910738C</v>
      </c>
      <c r="AC36" s="54" t="str" cm="1">
        <f t="array" ref="AC36">HYPERLINK(TEXT("#"&amp;INDEX($D$123:$DY$159,$C143,N$64),),INDEX($D$123:$DY$159,$C143,N$64))</f>
        <v>A125910726V</v>
      </c>
      <c r="AD36" s="54" t="str" cm="1">
        <f t="array" ref="AD36">HYPERLINK(TEXT("#"&amp;INDEX($D$123:$DY$159,$C143,O$64),),INDEX($D$123:$DY$159,$C143,O$64))</f>
        <v>A125910754C</v>
      </c>
      <c r="AE36" s="54" t="str" cm="1">
        <f t="array" ref="AE36">HYPERLINK(TEXT("#"&amp;INDEX($D$123:$DY$159,$C143,P$64),),INDEX($D$123:$DY$159,$C143,P$64))</f>
        <v>A125910730K</v>
      </c>
    </row>
    <row r="37" spans="1:31">
      <c r="A37" s="49"/>
      <c r="B37" s="57" t="s">
        <v>13001</v>
      </c>
      <c r="C37" s="53" cm="1">
        <f t="array" ref="C37">INDEX($D$77:$DY$113,$C98,C$64)</f>
        <v>6.0860000000000003</v>
      </c>
      <c r="D37" s="53" cm="1">
        <f t="array" ref="D37">INDEX($D$77:$DY$113,$C98,D$64)</f>
        <v>1.244</v>
      </c>
      <c r="E37" s="53" cm="1">
        <f t="array" ref="E37">INDEX($D$77:$DY$113,$C98,E$64)</f>
        <v>31.207000000000001</v>
      </c>
      <c r="F37" s="53" cm="1">
        <f t="array" ref="F37">INDEX($D$77:$DY$113,$C98,F$64)</f>
        <v>14.638</v>
      </c>
      <c r="G37" s="53" cm="1">
        <f t="array" ref="G37">INDEX($D$77:$DY$113,$C98,G$64)</f>
        <v>1.64</v>
      </c>
      <c r="H37" s="53" cm="1">
        <f t="array" ref="H37">INDEX($D$77:$DY$113,$C98,H$64)</f>
        <v>2.859</v>
      </c>
      <c r="I37" s="53" cm="1">
        <f t="array" ref="I37">INDEX($D$77:$DY$113,$C98,I$64)</f>
        <v>57.674999999999997</v>
      </c>
      <c r="J37" s="53" cm="1">
        <f t="array" ref="J37">INDEX($D$77:$DY$113,$C98,J$64)</f>
        <v>6.3159999999999998</v>
      </c>
      <c r="K37" s="53" cm="1">
        <f t="array" ref="K37">INDEX($D$77:$DY$113,$C98,K$64)</f>
        <v>0.30299999999999999</v>
      </c>
      <c r="L37" s="53" cm="1">
        <f t="array" ref="L37">INDEX($D$77:$DY$113,$C98,L$64)</f>
        <v>2.867</v>
      </c>
      <c r="M37" s="53" cm="1">
        <f t="array" ref="M37">INDEX($D$77:$DY$113,$C98,M$64)</f>
        <v>7.1</v>
      </c>
      <c r="N37" s="53" cm="1">
        <f t="array" ref="N37">INDEX($D$77:$DY$113,$C98,N$64)</f>
        <v>16.585999999999999</v>
      </c>
      <c r="O37" s="53" cm="1">
        <f t="array" ref="O37">INDEX($D$77:$DY$113,$C98,O$64)</f>
        <v>13.211</v>
      </c>
      <c r="P37" s="53" cm="1">
        <f t="array" ref="P37">INDEX($D$77:$DY$113,$C98,P$64)</f>
        <v>87.471999999999994</v>
      </c>
      <c r="Q37" s="53"/>
      <c r="R37" s="54" t="str" cm="1">
        <f t="array" ref="R37">HYPERLINK(TEXT("#"&amp;INDEX($D$123:$DY$159,$C144,C$64),),INDEX($D$123:$DY$159,$C144,C$64))</f>
        <v>A125911266K</v>
      </c>
      <c r="S37" s="54" t="str" cm="1">
        <f t="array" ref="S37">HYPERLINK(TEXT("#"&amp;INDEX($D$123:$DY$159,$C144,D$64),),INDEX($D$123:$DY$159,$C144,D$64))</f>
        <v>A125911246A</v>
      </c>
      <c r="T37" s="54" t="str" cm="1">
        <f t="array" ref="T37">HYPERLINK(TEXT("#"&amp;INDEX($D$123:$DY$159,$C144,E$64),),INDEX($D$123:$DY$159,$C144,E$64))</f>
        <v>A125911270A</v>
      </c>
      <c r="U37" s="54" t="str" cm="1">
        <f t="array" ref="U37">HYPERLINK(TEXT("#"&amp;INDEX($D$123:$DY$159,$C144,F$64),),INDEX($D$123:$DY$159,$C144,F$64))</f>
        <v>A125911274K</v>
      </c>
      <c r="V37" s="54" t="str" cm="1">
        <f t="array" ref="V37">HYPERLINK(TEXT("#"&amp;INDEX($D$123:$DY$159,$C144,G$64),),INDEX($D$123:$DY$159,$C144,G$64))</f>
        <v>A125911250T</v>
      </c>
      <c r="W37" s="54" t="str" cm="1">
        <f t="array" ref="W37">HYPERLINK(TEXT("#"&amp;INDEX($D$123:$DY$159,$C144,H$64),),INDEX($D$123:$DY$159,$C144,H$64))</f>
        <v>A125911254A</v>
      </c>
      <c r="X37" s="54" t="str" cm="1">
        <f t="array" ref="X37">HYPERLINK(TEXT("#"&amp;INDEX($D$123:$DY$159,$C144,I$64),),INDEX($D$123:$DY$159,$C144,I$64))</f>
        <v>A125911238A</v>
      </c>
      <c r="Y37" s="54" t="str" cm="1">
        <f t="array" ref="Y37">HYPERLINK(TEXT("#"&amp;INDEX($D$123:$DY$159,$C144,J$64),),INDEX($D$123:$DY$159,$C144,J$64))</f>
        <v>A125911278V</v>
      </c>
      <c r="Z37" s="54" t="str" cm="1">
        <f t="array" ref="Z37">HYPERLINK(TEXT("#"&amp;INDEX($D$123:$DY$159,$C144,K$64),),INDEX($D$123:$DY$159,$C144,K$64))</f>
        <v>A125911262A</v>
      </c>
      <c r="AA37" s="54" t="str" cm="1">
        <f t="array" ref="AA37">HYPERLINK(TEXT("#"&amp;INDEX($D$123:$DY$159,$C144,L$64),),INDEX($D$123:$DY$159,$C144,L$64))</f>
        <v>A125911282K</v>
      </c>
      <c r="AB37" s="54" t="str" cm="1">
        <f t="array" ref="AB37">HYPERLINK(TEXT("#"&amp;INDEX($D$123:$DY$159,$C144,M$64),),INDEX($D$123:$DY$159,$C144,M$64))</f>
        <v>A125911242T</v>
      </c>
      <c r="AC37" s="54" t="str" cm="1">
        <f t="array" ref="AC37">HYPERLINK(TEXT("#"&amp;INDEX($D$123:$DY$159,$C144,N$64),),INDEX($D$123:$DY$159,$C144,N$64))</f>
        <v>A125911230J</v>
      </c>
      <c r="AD37" s="54" t="str" cm="1">
        <f t="array" ref="AD37">HYPERLINK(TEXT("#"&amp;INDEX($D$123:$DY$159,$C144,O$64),),INDEX($D$123:$DY$159,$C144,O$64))</f>
        <v>A125911258K</v>
      </c>
      <c r="AE37" s="54" t="str" cm="1">
        <f t="array" ref="AE37">HYPERLINK(TEXT("#"&amp;INDEX($D$123:$DY$159,$C144,P$64),),INDEX($D$123:$DY$159,$C144,P$64))</f>
        <v>A125911234T</v>
      </c>
    </row>
    <row r="38" spans="1:31">
      <c r="A38" s="52"/>
      <c r="B38" s="55" t="s">
        <v>13002</v>
      </c>
      <c r="C38" s="53" cm="1">
        <f t="array" ref="C38">INDEX($D$77:$DY$113,$C99,C$64)</f>
        <v>1.123</v>
      </c>
      <c r="D38" s="53" cm="1">
        <f t="array" ref="D38">INDEX($D$77:$DY$113,$C99,D$64)</f>
        <v>0</v>
      </c>
      <c r="E38" s="53" cm="1">
        <f t="array" ref="E38">INDEX($D$77:$DY$113,$C99,E$64)</f>
        <v>1.2170000000000001</v>
      </c>
      <c r="F38" s="53" cm="1">
        <f t="array" ref="F38">INDEX($D$77:$DY$113,$C99,F$64)</f>
        <v>26.62</v>
      </c>
      <c r="G38" s="53" cm="1">
        <f t="array" ref="G38">INDEX($D$77:$DY$113,$C99,G$64)</f>
        <v>1.212</v>
      </c>
      <c r="H38" s="53" cm="1">
        <f t="array" ref="H38">INDEX($D$77:$DY$113,$C99,H$64)</f>
        <v>0</v>
      </c>
      <c r="I38" s="53" cm="1">
        <f t="array" ref="I38">INDEX($D$77:$DY$113,$C99,I$64)</f>
        <v>30.172000000000001</v>
      </c>
      <c r="J38" s="53" cm="1">
        <f t="array" ref="J38">INDEX($D$77:$DY$113,$C99,J$64)</f>
        <v>7.0670000000000002</v>
      </c>
      <c r="K38" s="53" cm="1">
        <f t="array" ref="K38">INDEX($D$77:$DY$113,$C99,K$64)</f>
        <v>0</v>
      </c>
      <c r="L38" s="53" cm="1">
        <f t="array" ref="L38">INDEX($D$77:$DY$113,$C99,L$64)</f>
        <v>1.109</v>
      </c>
      <c r="M38" s="53" cm="1">
        <f t="array" ref="M38">INDEX($D$77:$DY$113,$C99,M$64)</f>
        <v>7.7309999999999999</v>
      </c>
      <c r="N38" s="53" cm="1">
        <f t="array" ref="N38">INDEX($D$77:$DY$113,$C99,N$64)</f>
        <v>15.907999999999999</v>
      </c>
      <c r="O38" s="53" cm="1">
        <f t="array" ref="O38">INDEX($D$77:$DY$113,$C99,O$64)</f>
        <v>7.0229999999999997</v>
      </c>
      <c r="P38" s="53" cm="1">
        <f t="array" ref="P38">INDEX($D$77:$DY$113,$C99,P$64)</f>
        <v>53.103000000000002</v>
      </c>
      <c r="Q38" s="59"/>
      <c r="R38" s="54" t="str" cm="1">
        <f t="array" ref="R38">HYPERLINK(TEXT("#"&amp;INDEX($D$123:$DY$159,$C145,C$64),),INDEX($D$123:$DY$159,$C145,C$64))</f>
        <v>A125911042X</v>
      </c>
      <c r="S38" s="54" t="str" cm="1">
        <f t="array" ref="S38">HYPERLINK(TEXT("#"&amp;INDEX($D$123:$DY$159,$C145,D$64),),INDEX($D$123:$DY$159,$C145,D$64))</f>
        <v>A125911022R</v>
      </c>
      <c r="T38" s="54" t="str" cm="1">
        <f t="array" ref="T38">HYPERLINK(TEXT("#"&amp;INDEX($D$123:$DY$159,$C145,E$64),),INDEX($D$123:$DY$159,$C145,E$64))</f>
        <v>A125911046J</v>
      </c>
      <c r="U38" s="54" t="str" cm="1">
        <f t="array" ref="U38">HYPERLINK(TEXT("#"&amp;INDEX($D$123:$DY$159,$C145,F$64),),INDEX($D$123:$DY$159,$C145,F$64))</f>
        <v>A125911050X</v>
      </c>
      <c r="V38" s="54" t="str" cm="1">
        <f t="array" ref="V38">HYPERLINK(TEXT("#"&amp;INDEX($D$123:$DY$159,$C145,G$64),),INDEX($D$123:$DY$159,$C145,G$64))</f>
        <v>A125911026X</v>
      </c>
      <c r="W38" s="54" t="str" cm="1">
        <f t="array" ref="W38">HYPERLINK(TEXT("#"&amp;INDEX($D$123:$DY$159,$C145,H$64),),INDEX($D$123:$DY$159,$C145,H$64))</f>
        <v>A125911030R</v>
      </c>
      <c r="X38" s="54" t="str" cm="1">
        <f t="array" ref="X38">HYPERLINK(TEXT("#"&amp;INDEX($D$123:$DY$159,$C145,I$64),),INDEX($D$123:$DY$159,$C145,I$64))</f>
        <v>A125911014R</v>
      </c>
      <c r="Y38" s="54" t="str" cm="1">
        <f t="array" ref="Y38">HYPERLINK(TEXT("#"&amp;INDEX($D$123:$DY$159,$C145,J$64),),INDEX($D$123:$DY$159,$C145,J$64))</f>
        <v>A125911054J</v>
      </c>
      <c r="Z38" s="54" t="str" cm="1">
        <f t="array" ref="Z38">HYPERLINK(TEXT("#"&amp;INDEX($D$123:$DY$159,$C145,K$64),),INDEX($D$123:$DY$159,$C145,K$64))</f>
        <v>A125911038J</v>
      </c>
      <c r="AA38" s="54" t="str" cm="1">
        <f t="array" ref="AA38">HYPERLINK(TEXT("#"&amp;INDEX($D$123:$DY$159,$C145,L$64),),INDEX($D$123:$DY$159,$C145,L$64))</f>
        <v>A125911058T</v>
      </c>
      <c r="AB38" s="54" t="str" cm="1">
        <f t="array" ref="AB38">HYPERLINK(TEXT("#"&amp;INDEX($D$123:$DY$159,$C145,M$64),),INDEX($D$123:$DY$159,$C145,M$64))</f>
        <v>A125911018X</v>
      </c>
      <c r="AC38" s="54" t="str" cm="1">
        <f t="array" ref="AC38">HYPERLINK(TEXT("#"&amp;INDEX($D$123:$DY$159,$C145,N$64),),INDEX($D$123:$DY$159,$C145,N$64))</f>
        <v>A125911006R</v>
      </c>
      <c r="AD38" s="54" t="str" cm="1">
        <f t="array" ref="AD38">HYPERLINK(TEXT("#"&amp;INDEX($D$123:$DY$159,$C145,O$64),),INDEX($D$123:$DY$159,$C145,O$64))</f>
        <v>A125911034X</v>
      </c>
      <c r="AE38" s="54" t="str" cm="1">
        <f t="array" ref="AE38">HYPERLINK(TEXT("#"&amp;INDEX($D$123:$DY$159,$C145,P$64),),INDEX($D$123:$DY$159,$C145,P$64))</f>
        <v>A125911010F</v>
      </c>
    </row>
    <row r="39" spans="1:31">
      <c r="A39" s="58" t="s">
        <v>12985</v>
      </c>
      <c r="B39" s="55"/>
      <c r="C39" s="59" cm="1">
        <f t="array" ref="C39">INDEX($D$77:$DY$113,$C100,C$64)</f>
        <v>139.41999999999999</v>
      </c>
      <c r="D39" s="59" cm="1">
        <f t="array" ref="D39">INDEX($D$77:$DY$113,$C100,D$64)</f>
        <v>47.677</v>
      </c>
      <c r="E39" s="59" cm="1">
        <f t="array" ref="E39">INDEX($D$77:$DY$113,$C100,E$64)</f>
        <v>409.37</v>
      </c>
      <c r="F39" s="59" cm="1">
        <f t="array" ref="F39">INDEX($D$77:$DY$113,$C100,F$64)</f>
        <v>63.804000000000002</v>
      </c>
      <c r="G39" s="59" cm="1">
        <f t="array" ref="G39">INDEX($D$77:$DY$113,$C100,G$64)</f>
        <v>53.747</v>
      </c>
      <c r="H39" s="59" cm="1">
        <f t="array" ref="H39">INDEX($D$77:$DY$113,$C100,H$64)</f>
        <v>23.664000000000001</v>
      </c>
      <c r="I39" s="59" cm="1">
        <f t="array" ref="I39">INDEX($D$77:$DY$113,$C100,I$64)</f>
        <v>737.68399999999997</v>
      </c>
      <c r="J39" s="59" cm="1">
        <f t="array" ref="J39">INDEX($D$77:$DY$113,$C100,J$64)</f>
        <v>107.26300000000001</v>
      </c>
      <c r="K39" s="59" cm="1">
        <f t="array" ref="K39">INDEX($D$77:$DY$113,$C100,K$64)</f>
        <v>13.173</v>
      </c>
      <c r="L39" s="59" cm="1">
        <f t="array" ref="L39">INDEX($D$77:$DY$113,$C100,L$64)</f>
        <v>90.792000000000002</v>
      </c>
      <c r="M39" s="59" cm="1">
        <f t="array" ref="M39">INDEX($D$77:$DY$113,$C100,M$64)</f>
        <v>70.846999999999994</v>
      </c>
      <c r="N39" s="59" cm="1">
        <f t="array" ref="N39">INDEX($D$77:$DY$113,$C100,N$64)</f>
        <v>282.07499999999999</v>
      </c>
      <c r="O39" s="59" cm="1">
        <f t="array" ref="O39">INDEX($D$77:$DY$113,$C100,O$64)</f>
        <v>148.697</v>
      </c>
      <c r="P39" s="59" cm="1">
        <f t="array" ref="P39">INDEX($D$77:$DY$113,$C100,P$64)</f>
        <v>1168.4559999999999</v>
      </c>
      <c r="Q39" s="48"/>
      <c r="R39" s="54" t="str" cm="1">
        <f t="array" ref="R39">HYPERLINK(TEXT("#"&amp;INDEX($D$123:$DY$159,$C146,C$64),),INDEX($D$123:$DY$159,$C146,C$64))</f>
        <v>A125911322T</v>
      </c>
      <c r="S39" s="54" t="str" cm="1">
        <f t="array" ref="S39">HYPERLINK(TEXT("#"&amp;INDEX($D$123:$DY$159,$C146,D$64),),INDEX($D$123:$DY$159,$C146,D$64))</f>
        <v>A125911302J</v>
      </c>
      <c r="T39" s="54" t="str" cm="1">
        <f t="array" ref="T39">HYPERLINK(TEXT("#"&amp;INDEX($D$123:$DY$159,$C146,E$64),),INDEX($D$123:$DY$159,$C146,E$64))</f>
        <v>A125911326A</v>
      </c>
      <c r="U39" s="54" t="str" cm="1">
        <f t="array" ref="U39">HYPERLINK(TEXT("#"&amp;INDEX($D$123:$DY$159,$C146,F$64),),INDEX($D$123:$DY$159,$C146,F$64))</f>
        <v>A125911330T</v>
      </c>
      <c r="V39" s="54" t="str" cm="1">
        <f t="array" ref="V39">HYPERLINK(TEXT("#"&amp;INDEX($D$123:$DY$159,$C146,G$64),),INDEX($D$123:$DY$159,$C146,G$64))</f>
        <v>A125911306T</v>
      </c>
      <c r="W39" s="54" t="str" cm="1">
        <f t="array" ref="W39">HYPERLINK(TEXT("#"&amp;INDEX($D$123:$DY$159,$C146,H$64),),INDEX($D$123:$DY$159,$C146,H$64))</f>
        <v>A125911310J</v>
      </c>
      <c r="X39" s="54" t="str" cm="1">
        <f t="array" ref="X39">HYPERLINK(TEXT("#"&amp;INDEX($D$123:$DY$159,$C146,I$64),),INDEX($D$123:$DY$159,$C146,I$64))</f>
        <v>A125911294V</v>
      </c>
      <c r="Y39" s="54" t="str" cm="1">
        <f t="array" ref="Y39">HYPERLINK(TEXT("#"&amp;INDEX($D$123:$DY$159,$C146,J$64),),INDEX($D$123:$DY$159,$C146,J$64))</f>
        <v>A125911334A</v>
      </c>
      <c r="Z39" s="54" t="str" cm="1">
        <f t="array" ref="Z39">HYPERLINK(TEXT("#"&amp;INDEX($D$123:$DY$159,$C146,K$64),),INDEX($D$123:$DY$159,$C146,K$64))</f>
        <v>A125911318A</v>
      </c>
      <c r="AA39" s="54" t="str" cm="1">
        <f t="array" ref="AA39">HYPERLINK(TEXT("#"&amp;INDEX($D$123:$DY$159,$C146,L$64),),INDEX($D$123:$DY$159,$C146,L$64))</f>
        <v>A125911338K</v>
      </c>
      <c r="AB39" s="54" t="str" cm="1">
        <f t="array" ref="AB39">HYPERLINK(TEXT("#"&amp;INDEX($D$123:$DY$159,$C146,M$64),),INDEX($D$123:$DY$159,$C146,M$64))</f>
        <v>A125911298C</v>
      </c>
      <c r="AC39" s="54" t="str" cm="1">
        <f t="array" ref="AC39">HYPERLINK(TEXT("#"&amp;INDEX($D$123:$DY$159,$C146,N$64),),INDEX($D$123:$DY$159,$C146,N$64))</f>
        <v>A125911286V</v>
      </c>
      <c r="AD39" s="54" t="str" cm="1">
        <f t="array" ref="AD39">HYPERLINK(TEXT("#"&amp;INDEX($D$123:$DY$159,$C146,O$64),),INDEX($D$123:$DY$159,$C146,O$64))</f>
        <v>A125911314T</v>
      </c>
      <c r="AE39" s="54" t="str" cm="1">
        <f t="array" ref="AE39">HYPERLINK(TEXT("#"&amp;INDEX($D$123:$DY$159,$C146,P$64),),INDEX($D$123:$DY$159,$C146,P$64))</f>
        <v>A125911290K</v>
      </c>
    </row>
    <row r="40" spans="1:31">
      <c r="A40" s="46" t="s">
        <v>13004</v>
      </c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53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</row>
    <row r="41" spans="1:31">
      <c r="A41" s="49" t="s">
        <v>12992</v>
      </c>
      <c r="B41" s="50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>
      <c r="A42" s="50"/>
      <c r="B42" s="52" t="s">
        <v>12993</v>
      </c>
      <c r="C42" s="53" cm="1">
        <f t="array" ref="C42">INDEX($D$77:$DY$113,$C103,C$64)</f>
        <v>55.889000000000003</v>
      </c>
      <c r="D42" s="53" cm="1">
        <f t="array" ref="D42">INDEX($D$77:$DY$113,$C103,D$64)</f>
        <v>25.475000000000001</v>
      </c>
      <c r="E42" s="53" cm="1">
        <f t="array" ref="E42">INDEX($D$77:$DY$113,$C103,E$64)</f>
        <v>102.953</v>
      </c>
      <c r="F42" s="53" cm="1">
        <f t="array" ref="F42">INDEX($D$77:$DY$113,$C103,F$64)</f>
        <v>7.0679999999999996</v>
      </c>
      <c r="G42" s="53" cm="1">
        <f t="array" ref="G42">INDEX($D$77:$DY$113,$C103,G$64)</f>
        <v>46.426000000000002</v>
      </c>
      <c r="H42" s="53" cm="1">
        <f t="array" ref="H42">INDEX($D$77:$DY$113,$C103,H$64)</f>
        <v>3.4249999999999998</v>
      </c>
      <c r="I42" s="53" cm="1">
        <f t="array" ref="I42">INDEX($D$77:$DY$113,$C103,I$64)</f>
        <v>241.23500000000001</v>
      </c>
      <c r="J42" s="53" cm="1">
        <f t="array" ref="J42">INDEX($D$77:$DY$113,$C103,J$64)</f>
        <v>37.085999999999999</v>
      </c>
      <c r="K42" s="53" cm="1">
        <f t="array" ref="K42">INDEX($D$77:$DY$113,$C103,K$64)</f>
        <v>2.4769999999999999</v>
      </c>
      <c r="L42" s="53" cm="1">
        <f t="array" ref="L42">INDEX($D$77:$DY$113,$C103,L$64)</f>
        <v>84.034999999999997</v>
      </c>
      <c r="M42" s="53" cm="1">
        <f t="array" ref="M42">INDEX($D$77:$DY$113,$C103,M$64)</f>
        <v>22.17</v>
      </c>
      <c r="N42" s="53" cm="1">
        <f t="array" ref="N42">INDEX($D$77:$DY$113,$C103,N$64)</f>
        <v>145.767</v>
      </c>
      <c r="O42" s="53" cm="1">
        <f t="array" ref="O42">INDEX($D$77:$DY$113,$C103,O$64)</f>
        <v>55.423000000000002</v>
      </c>
      <c r="P42" s="53" cm="1">
        <f t="array" ref="P42">INDEX($D$77:$DY$113,$C103,P$64)</f>
        <v>442.42500000000001</v>
      </c>
      <c r="Q42" s="53"/>
      <c r="R42" s="54" t="str" cm="1">
        <f t="array" ref="R42">HYPERLINK(TEXT("#"&amp;INDEX($D$123:$DY$159,$C149,C$64),),INDEX($D$123:$DY$159,$C149,C$64))</f>
        <v>A125877834A</v>
      </c>
      <c r="S42" s="54" t="str" cm="1">
        <f t="array" ref="S42">HYPERLINK(TEXT("#"&amp;INDEX($D$123:$DY$159,$C149,D$64),),INDEX($D$123:$DY$159,$C149,D$64))</f>
        <v>A125877814T</v>
      </c>
      <c r="T42" s="54" t="str" cm="1">
        <f t="array" ref="T42">HYPERLINK(TEXT("#"&amp;INDEX($D$123:$DY$159,$C149,E$64),),INDEX($D$123:$DY$159,$C149,E$64))</f>
        <v>A125877838K</v>
      </c>
      <c r="U42" s="54" t="str" cm="1">
        <f t="array" ref="U42">HYPERLINK(TEXT("#"&amp;INDEX($D$123:$DY$159,$C149,F$64),),INDEX($D$123:$DY$159,$C149,F$64))</f>
        <v>A125877842A</v>
      </c>
      <c r="V42" s="54" t="str" cm="1">
        <f t="array" ref="V42">HYPERLINK(TEXT("#"&amp;INDEX($D$123:$DY$159,$C149,G$64),),INDEX($D$123:$DY$159,$C149,G$64))</f>
        <v>A125877818A</v>
      </c>
      <c r="W42" s="54" t="str" cm="1">
        <f t="array" ref="W42">HYPERLINK(TEXT("#"&amp;INDEX($D$123:$DY$159,$C149,H$64),),INDEX($D$123:$DY$159,$C149,H$64))</f>
        <v>A125877822T</v>
      </c>
      <c r="X42" s="54" t="str" cm="1">
        <f t="array" ref="X42">HYPERLINK(TEXT("#"&amp;INDEX($D$123:$DY$159,$C149,I$64),),INDEX($D$123:$DY$159,$C149,I$64))</f>
        <v>A125877806T</v>
      </c>
      <c r="Y42" s="54" t="str" cm="1">
        <f t="array" ref="Y42">HYPERLINK(TEXT("#"&amp;INDEX($D$123:$DY$159,$C149,J$64),),INDEX($D$123:$DY$159,$C149,J$64))</f>
        <v>A125877846K</v>
      </c>
      <c r="Z42" s="54" t="str" cm="1">
        <f t="array" ref="Z42">HYPERLINK(TEXT("#"&amp;INDEX($D$123:$DY$159,$C149,K$64),),INDEX($D$123:$DY$159,$C149,K$64))</f>
        <v>A125877830T</v>
      </c>
      <c r="AA42" s="54" t="str" cm="1">
        <f t="array" ref="AA42">HYPERLINK(TEXT("#"&amp;INDEX($D$123:$DY$159,$C149,L$64),),INDEX($D$123:$DY$159,$C149,L$64))</f>
        <v>A125877850A</v>
      </c>
      <c r="AB42" s="54" t="str" cm="1">
        <f t="array" ref="AB42">HYPERLINK(TEXT("#"&amp;INDEX($D$123:$DY$159,$C149,M$64),),INDEX($D$123:$DY$159,$C149,M$64))</f>
        <v>A125877810J</v>
      </c>
      <c r="AC42" s="54" t="str" cm="1">
        <f t="array" ref="AC42">HYPERLINK(TEXT("#"&amp;INDEX($D$123:$DY$159,$C149,N$64),),INDEX($D$123:$DY$159,$C149,N$64))</f>
        <v>A125877798C</v>
      </c>
      <c r="AD42" s="54" t="str" cm="1">
        <f t="array" ref="AD42">HYPERLINK(TEXT("#"&amp;INDEX($D$123:$DY$159,$C149,O$64),),INDEX($D$123:$DY$159,$C149,O$64))</f>
        <v>A125877826A</v>
      </c>
      <c r="AE42" s="54" t="str" cm="1">
        <f t="array" ref="AE42">HYPERLINK(TEXT("#"&amp;INDEX($D$123:$DY$159,$C149,P$64),),INDEX($D$123:$DY$159,$C149,P$64))</f>
        <v>A125877802J</v>
      </c>
    </row>
    <row r="43" spans="1:31">
      <c r="A43" s="52"/>
      <c r="B43" s="55" t="s">
        <v>12994</v>
      </c>
      <c r="C43" s="53" cm="1">
        <f t="array" ref="C43">INDEX($D$77:$DY$113,$C104,C$64)</f>
        <v>16.202000000000002</v>
      </c>
      <c r="D43" s="53" cm="1">
        <f t="array" ref="D43">INDEX($D$77:$DY$113,$C104,D$64)</f>
        <v>10.103999999999999</v>
      </c>
      <c r="E43" s="53" cm="1">
        <f t="array" ref="E43">INDEX($D$77:$DY$113,$C104,E$64)</f>
        <v>18.032</v>
      </c>
      <c r="F43" s="53" cm="1">
        <f t="array" ref="F43">INDEX($D$77:$DY$113,$C104,F$64)</f>
        <v>3.512</v>
      </c>
      <c r="G43" s="53" cm="1">
        <f t="array" ref="G43">INDEX($D$77:$DY$113,$C104,G$64)</f>
        <v>10.858000000000001</v>
      </c>
      <c r="H43" s="53" cm="1">
        <f t="array" ref="H43">INDEX($D$77:$DY$113,$C104,H$64)</f>
        <v>0</v>
      </c>
      <c r="I43" s="53" cm="1">
        <f t="array" ref="I43">INDEX($D$77:$DY$113,$C104,I$64)</f>
        <v>58.707999999999998</v>
      </c>
      <c r="J43" s="53" cm="1">
        <f t="array" ref="J43">INDEX($D$77:$DY$113,$C104,J$64)</f>
        <v>9.5909999999999993</v>
      </c>
      <c r="K43" s="53" cm="1">
        <f t="array" ref="K43">INDEX($D$77:$DY$113,$C104,K$64)</f>
        <v>0</v>
      </c>
      <c r="L43" s="53" cm="1">
        <f t="array" ref="L43">INDEX($D$77:$DY$113,$C104,L$64)</f>
        <v>41.174999999999997</v>
      </c>
      <c r="M43" s="53" cm="1">
        <f t="array" ref="M43">INDEX($D$77:$DY$113,$C104,M$64)</f>
        <v>8.6709999999999994</v>
      </c>
      <c r="N43" s="53" cm="1">
        <f t="array" ref="N43">INDEX($D$77:$DY$113,$C104,N$64)</f>
        <v>59.438000000000002</v>
      </c>
      <c r="O43" s="53" cm="1">
        <f t="array" ref="O43">INDEX($D$77:$DY$113,$C104,O$64)</f>
        <v>17.777999999999999</v>
      </c>
      <c r="P43" s="53" cm="1">
        <f t="array" ref="P43">INDEX($D$77:$DY$113,$C104,P$64)</f>
        <v>135.923</v>
      </c>
      <c r="Q43" s="53"/>
      <c r="R43" s="54" t="str" cm="1">
        <f t="array" ref="R43">HYPERLINK(TEXT("#"&amp;INDEX($D$123:$DY$159,$C150,C$64),),INDEX($D$123:$DY$159,$C150,C$64))</f>
        <v>A125877554J</v>
      </c>
      <c r="S43" s="54" t="str" cm="1">
        <f t="array" ref="S43">HYPERLINK(TEXT("#"&amp;INDEX($D$123:$DY$159,$C150,D$64),),INDEX($D$123:$DY$159,$C150,D$64))</f>
        <v>A125877534X</v>
      </c>
      <c r="T43" s="54" t="str" cm="1">
        <f t="array" ref="T43">HYPERLINK(TEXT("#"&amp;INDEX($D$123:$DY$159,$C150,E$64),),INDEX($D$123:$DY$159,$C150,E$64))</f>
        <v>A125877558T</v>
      </c>
      <c r="U43" s="54" t="str" cm="1">
        <f t="array" ref="U43">HYPERLINK(TEXT("#"&amp;INDEX($D$123:$DY$159,$C150,F$64),),INDEX($D$123:$DY$159,$C150,F$64))</f>
        <v>A125877562J</v>
      </c>
      <c r="V43" s="54" t="str" cm="1">
        <f t="array" ref="V43">HYPERLINK(TEXT("#"&amp;INDEX($D$123:$DY$159,$C150,G$64),),INDEX($D$123:$DY$159,$C150,G$64))</f>
        <v>A125877538J</v>
      </c>
      <c r="W43" s="54" t="str" cm="1">
        <f t="array" ref="W43">HYPERLINK(TEXT("#"&amp;INDEX($D$123:$DY$159,$C150,H$64),),INDEX($D$123:$DY$159,$C150,H$64))</f>
        <v>A125877542X</v>
      </c>
      <c r="X43" s="54" t="str" cm="1">
        <f t="array" ref="X43">HYPERLINK(TEXT("#"&amp;INDEX($D$123:$DY$159,$C150,I$64),),INDEX($D$123:$DY$159,$C150,I$64))</f>
        <v>A125877526X</v>
      </c>
      <c r="Y43" s="54" t="str" cm="1">
        <f t="array" ref="Y43">HYPERLINK(TEXT("#"&amp;INDEX($D$123:$DY$159,$C150,J$64),),INDEX($D$123:$DY$159,$C150,J$64))</f>
        <v>A125877566T</v>
      </c>
      <c r="Z43" s="54" t="str" cm="1">
        <f t="array" ref="Z43">HYPERLINK(TEXT("#"&amp;INDEX($D$123:$DY$159,$C150,K$64),),INDEX($D$123:$DY$159,$C150,K$64))</f>
        <v>A125877550X</v>
      </c>
      <c r="AA43" s="54" t="str" cm="1">
        <f t="array" ref="AA43">HYPERLINK(TEXT("#"&amp;INDEX($D$123:$DY$159,$C150,L$64),),INDEX($D$123:$DY$159,$C150,L$64))</f>
        <v>A125877570J</v>
      </c>
      <c r="AB43" s="54" t="str" cm="1">
        <f t="array" ref="AB43">HYPERLINK(TEXT("#"&amp;INDEX($D$123:$DY$159,$C150,M$64),),INDEX($D$123:$DY$159,$C150,M$64))</f>
        <v>A125877530R</v>
      </c>
      <c r="AC43" s="54" t="str" cm="1">
        <f t="array" ref="AC43">HYPERLINK(TEXT("#"&amp;INDEX($D$123:$DY$159,$C150,N$64),),INDEX($D$123:$DY$159,$C150,N$64))</f>
        <v>A125877518X</v>
      </c>
      <c r="AD43" s="54" t="str" cm="1">
        <f t="array" ref="AD43">HYPERLINK(TEXT("#"&amp;INDEX($D$123:$DY$159,$C150,O$64),),INDEX($D$123:$DY$159,$C150,O$64))</f>
        <v>A125877546J</v>
      </c>
      <c r="AE43" s="54" t="str" cm="1">
        <f t="array" ref="AE43">HYPERLINK(TEXT("#"&amp;INDEX($D$123:$DY$159,$C150,P$64),),INDEX($D$123:$DY$159,$C150,P$64))</f>
        <v>A125877522R</v>
      </c>
    </row>
    <row r="44" spans="1:31">
      <c r="A44" s="52"/>
      <c r="B44" s="55" t="s">
        <v>12995</v>
      </c>
      <c r="C44" s="53" cm="1">
        <f t="array" ref="C44">INDEX($D$77:$DY$113,$C105,C$64)</f>
        <v>15.912000000000001</v>
      </c>
      <c r="D44" s="53" cm="1">
        <f t="array" ref="D44">INDEX($D$77:$DY$113,$C105,D$64)</f>
        <v>6.7039999999999997</v>
      </c>
      <c r="E44" s="53" cm="1">
        <f t="array" ref="E44">INDEX($D$77:$DY$113,$C105,E$64)</f>
        <v>25.501999999999999</v>
      </c>
      <c r="F44" s="53" cm="1">
        <f t="array" ref="F44">INDEX($D$77:$DY$113,$C105,F$64)</f>
        <v>1.6339999999999999</v>
      </c>
      <c r="G44" s="53" cm="1">
        <f t="array" ref="G44">INDEX($D$77:$DY$113,$C105,G$64)</f>
        <v>11.156000000000001</v>
      </c>
      <c r="H44" s="53" cm="1">
        <f t="array" ref="H44">INDEX($D$77:$DY$113,$C105,H$64)</f>
        <v>0</v>
      </c>
      <c r="I44" s="53" cm="1">
        <f t="array" ref="I44">INDEX($D$77:$DY$113,$C105,I$64)</f>
        <v>60.908000000000001</v>
      </c>
      <c r="J44" s="53" cm="1">
        <f t="array" ref="J44">INDEX($D$77:$DY$113,$C105,J$64)</f>
        <v>10.397</v>
      </c>
      <c r="K44" s="53" cm="1">
        <f t="array" ref="K44">INDEX($D$77:$DY$113,$C105,K$64)</f>
        <v>1.716</v>
      </c>
      <c r="L44" s="53" cm="1">
        <f t="array" ref="L44">INDEX($D$77:$DY$113,$C105,L$64)</f>
        <v>23.253</v>
      </c>
      <c r="M44" s="53" cm="1">
        <f t="array" ref="M44">INDEX($D$77:$DY$113,$C105,M$64)</f>
        <v>7.9630000000000001</v>
      </c>
      <c r="N44" s="53" cm="1">
        <f t="array" ref="N44">INDEX($D$77:$DY$113,$C105,N$64)</f>
        <v>43.328000000000003</v>
      </c>
      <c r="O44" s="53" cm="1">
        <f t="array" ref="O44">INDEX($D$77:$DY$113,$C105,O$64)</f>
        <v>17.024999999999999</v>
      </c>
      <c r="P44" s="53" cm="1">
        <f t="array" ref="P44">INDEX($D$77:$DY$113,$C105,P$64)</f>
        <v>121.262</v>
      </c>
      <c r="Q44" s="53"/>
      <c r="R44" s="54" t="str" cm="1">
        <f t="array" ref="R44">HYPERLINK(TEXT("#"&amp;INDEX($D$123:$DY$159,$C151,C$64),),INDEX($D$123:$DY$159,$C151,C$64))</f>
        <v>A125877890V</v>
      </c>
      <c r="S44" s="54" t="str" cm="1">
        <f t="array" ref="S44">HYPERLINK(TEXT("#"&amp;INDEX($D$123:$DY$159,$C151,D$64),),INDEX($D$123:$DY$159,$C151,D$64))</f>
        <v>A125877870K</v>
      </c>
      <c r="T44" s="54" t="str" cm="1">
        <f t="array" ref="T44">HYPERLINK(TEXT("#"&amp;INDEX($D$123:$DY$159,$C151,E$64),),INDEX($D$123:$DY$159,$C151,E$64))</f>
        <v>A125877894C</v>
      </c>
      <c r="U44" s="54" t="str" cm="1">
        <f t="array" ref="U44">HYPERLINK(TEXT("#"&amp;INDEX($D$123:$DY$159,$C151,F$64),),INDEX($D$123:$DY$159,$C151,F$64))</f>
        <v>A125877898L</v>
      </c>
      <c r="V44" s="54" t="str" cm="1">
        <f t="array" ref="V44">HYPERLINK(TEXT("#"&amp;INDEX($D$123:$DY$159,$C151,G$64),),INDEX($D$123:$DY$159,$C151,G$64))</f>
        <v>A125877874V</v>
      </c>
      <c r="W44" s="54" t="str" cm="1">
        <f t="array" ref="W44">HYPERLINK(TEXT("#"&amp;INDEX($D$123:$DY$159,$C151,H$64),),INDEX($D$123:$DY$159,$C151,H$64))</f>
        <v>A125877878C</v>
      </c>
      <c r="X44" s="54" t="str" cm="1">
        <f t="array" ref="X44">HYPERLINK(TEXT("#"&amp;INDEX($D$123:$DY$159,$C151,I$64),),INDEX($D$123:$DY$159,$C151,I$64))</f>
        <v>A125877862K</v>
      </c>
      <c r="Y44" s="54" t="str" cm="1">
        <f t="array" ref="Y44">HYPERLINK(TEXT("#"&amp;INDEX($D$123:$DY$159,$C151,J$64),),INDEX($D$123:$DY$159,$C151,J$64))</f>
        <v>A125877902T</v>
      </c>
      <c r="Z44" s="54" t="str" cm="1">
        <f t="array" ref="Z44">HYPERLINK(TEXT("#"&amp;INDEX($D$123:$DY$159,$C151,K$64),),INDEX($D$123:$DY$159,$C151,K$64))</f>
        <v>A125877886C</v>
      </c>
      <c r="AA44" s="54" t="str" cm="1">
        <f t="array" ref="AA44">HYPERLINK(TEXT("#"&amp;INDEX($D$123:$DY$159,$C151,L$64),),INDEX($D$123:$DY$159,$C151,L$64))</f>
        <v>A125877906A</v>
      </c>
      <c r="AB44" s="54" t="str" cm="1">
        <f t="array" ref="AB44">HYPERLINK(TEXT("#"&amp;INDEX($D$123:$DY$159,$C151,M$64),),INDEX($D$123:$DY$159,$C151,M$64))</f>
        <v>A125877866V</v>
      </c>
      <c r="AC44" s="54" t="str" cm="1">
        <f t="array" ref="AC44">HYPERLINK(TEXT("#"&amp;INDEX($D$123:$DY$159,$C151,N$64),),INDEX($D$123:$DY$159,$C151,N$64))</f>
        <v>A125877854K</v>
      </c>
      <c r="AD44" s="54" t="str" cm="1">
        <f t="array" ref="AD44">HYPERLINK(TEXT("#"&amp;INDEX($D$123:$DY$159,$C151,O$64),),INDEX($D$123:$DY$159,$C151,O$64))</f>
        <v>A125877882V</v>
      </c>
      <c r="AE44" s="54" t="str" cm="1">
        <f t="array" ref="AE44">HYPERLINK(TEXT("#"&amp;INDEX($D$123:$DY$159,$C151,P$64),),INDEX($D$123:$DY$159,$C151,P$64))</f>
        <v>A125877858V</v>
      </c>
    </row>
    <row r="45" spans="1:31">
      <c r="A45" s="52"/>
      <c r="B45" s="55" t="s">
        <v>12996</v>
      </c>
      <c r="C45" s="53" cm="1">
        <f t="array" ref="C45">INDEX($D$77:$DY$113,$C106,C$64)</f>
        <v>23.776</v>
      </c>
      <c r="D45" s="53" cm="1">
        <f t="array" ref="D45">INDEX($D$77:$DY$113,$C106,D$64)</f>
        <v>8.6669999999999998</v>
      </c>
      <c r="E45" s="53" cm="1">
        <f t="array" ref="E45">INDEX($D$77:$DY$113,$C106,E$64)</f>
        <v>59.417999999999999</v>
      </c>
      <c r="F45" s="53" cm="1">
        <f t="array" ref="F45">INDEX($D$77:$DY$113,$C106,F$64)</f>
        <v>1.9219999999999999</v>
      </c>
      <c r="G45" s="53" cm="1">
        <f t="array" ref="G45">INDEX($D$77:$DY$113,$C106,G$64)</f>
        <v>24.411999999999999</v>
      </c>
      <c r="H45" s="53" cm="1">
        <f t="array" ref="H45">INDEX($D$77:$DY$113,$C106,H$64)</f>
        <v>3.4249999999999998</v>
      </c>
      <c r="I45" s="53" cm="1">
        <f t="array" ref="I45">INDEX($D$77:$DY$113,$C106,I$64)</f>
        <v>121.62</v>
      </c>
      <c r="J45" s="53" cm="1">
        <f t="array" ref="J45">INDEX($D$77:$DY$113,$C106,J$64)</f>
        <v>17.097000000000001</v>
      </c>
      <c r="K45" s="53" cm="1">
        <f t="array" ref="K45">INDEX($D$77:$DY$113,$C106,K$64)</f>
        <v>0.76100000000000001</v>
      </c>
      <c r="L45" s="53" cm="1">
        <f t="array" ref="L45">INDEX($D$77:$DY$113,$C106,L$64)</f>
        <v>19.606999999999999</v>
      </c>
      <c r="M45" s="53" cm="1">
        <f t="array" ref="M45">INDEX($D$77:$DY$113,$C106,M$64)</f>
        <v>5.5359999999999996</v>
      </c>
      <c r="N45" s="53" cm="1">
        <f t="array" ref="N45">INDEX($D$77:$DY$113,$C106,N$64)</f>
        <v>43.000999999999998</v>
      </c>
      <c r="O45" s="53" cm="1">
        <f t="array" ref="O45">INDEX($D$77:$DY$113,$C106,O$64)</f>
        <v>20.619</v>
      </c>
      <c r="P45" s="53" cm="1">
        <f t="array" ref="P45">INDEX($D$77:$DY$113,$C106,P$64)</f>
        <v>185.24</v>
      </c>
      <c r="Q45" s="53"/>
      <c r="R45" s="54" t="str" cm="1">
        <f t="array" ref="R45">HYPERLINK(TEXT("#"&amp;INDEX($D$123:$DY$159,$C152,C$64),),INDEX($D$123:$DY$159,$C152,C$64))</f>
        <v>A125877946V</v>
      </c>
      <c r="S45" s="54" t="str" cm="1">
        <f t="array" ref="S45">HYPERLINK(TEXT("#"&amp;INDEX($D$123:$DY$159,$C152,D$64),),INDEX($D$123:$DY$159,$C152,D$64))</f>
        <v>A125877926K</v>
      </c>
      <c r="T45" s="54" t="str" cm="1">
        <f t="array" ref="T45">HYPERLINK(TEXT("#"&amp;INDEX($D$123:$DY$159,$C152,E$64),),INDEX($D$123:$DY$159,$C152,E$64))</f>
        <v>A125877950K</v>
      </c>
      <c r="U45" s="54" t="str" cm="1">
        <f t="array" ref="U45">HYPERLINK(TEXT("#"&amp;INDEX($D$123:$DY$159,$C152,F$64),),INDEX($D$123:$DY$159,$C152,F$64))</f>
        <v>A125877954V</v>
      </c>
      <c r="V45" s="54" t="str" cm="1">
        <f t="array" ref="V45">HYPERLINK(TEXT("#"&amp;INDEX($D$123:$DY$159,$C152,G$64),),INDEX($D$123:$DY$159,$C152,G$64))</f>
        <v>A125877930A</v>
      </c>
      <c r="W45" s="54" t="str" cm="1">
        <f t="array" ref="W45">HYPERLINK(TEXT("#"&amp;INDEX($D$123:$DY$159,$C152,H$64),),INDEX($D$123:$DY$159,$C152,H$64))</f>
        <v>A125877934K</v>
      </c>
      <c r="X45" s="54" t="str" cm="1">
        <f t="array" ref="X45">HYPERLINK(TEXT("#"&amp;INDEX($D$123:$DY$159,$C152,I$64),),INDEX($D$123:$DY$159,$C152,I$64))</f>
        <v>A125877918K</v>
      </c>
      <c r="Y45" s="54" t="str" cm="1">
        <f t="array" ref="Y45">HYPERLINK(TEXT("#"&amp;INDEX($D$123:$DY$159,$C152,J$64),),INDEX($D$123:$DY$159,$C152,J$64))</f>
        <v>A125877958C</v>
      </c>
      <c r="Z45" s="54" t="str" cm="1">
        <f t="array" ref="Z45">HYPERLINK(TEXT("#"&amp;INDEX($D$123:$DY$159,$C152,K$64),),INDEX($D$123:$DY$159,$C152,K$64))</f>
        <v>A125877942K</v>
      </c>
      <c r="AA45" s="54" t="str" cm="1">
        <f t="array" ref="AA45">HYPERLINK(TEXT("#"&amp;INDEX($D$123:$DY$159,$C152,L$64),),INDEX($D$123:$DY$159,$C152,L$64))</f>
        <v>A125877962V</v>
      </c>
      <c r="AB45" s="54" t="str" cm="1">
        <f t="array" ref="AB45">HYPERLINK(TEXT("#"&amp;INDEX($D$123:$DY$159,$C152,M$64),),INDEX($D$123:$DY$159,$C152,M$64))</f>
        <v>A125877922A</v>
      </c>
      <c r="AC45" s="54" t="str" cm="1">
        <f t="array" ref="AC45">HYPERLINK(TEXT("#"&amp;INDEX($D$123:$DY$159,$C152,N$64),),INDEX($D$123:$DY$159,$C152,N$64))</f>
        <v>A125877910T</v>
      </c>
      <c r="AD45" s="54" t="str" cm="1">
        <f t="array" ref="AD45">HYPERLINK(TEXT("#"&amp;INDEX($D$123:$DY$159,$C152,O$64),),INDEX($D$123:$DY$159,$C152,O$64))</f>
        <v>A125877938V</v>
      </c>
      <c r="AE45" s="54" t="str" cm="1">
        <f t="array" ref="AE45">HYPERLINK(TEXT("#"&amp;INDEX($D$123:$DY$159,$C152,P$64),),INDEX($D$123:$DY$159,$C152,P$64))</f>
        <v>A125877914A</v>
      </c>
    </row>
    <row r="46" spans="1:31">
      <c r="A46" s="52"/>
      <c r="B46" s="56" t="s">
        <v>12997</v>
      </c>
      <c r="C46" s="53" cm="1">
        <f t="array" ref="C46">INDEX($D$77:$DY$113,$C107,C$64)</f>
        <v>80.77</v>
      </c>
      <c r="D46" s="53" cm="1">
        <f t="array" ref="D46">INDEX($D$77:$DY$113,$C107,D$64)</f>
        <v>12.941000000000001</v>
      </c>
      <c r="E46" s="53" cm="1">
        <f t="array" ref="E46">INDEX($D$77:$DY$113,$C107,E$64)</f>
        <v>239.30099999999999</v>
      </c>
      <c r="F46" s="53" cm="1">
        <f t="array" ref="F46">INDEX($D$77:$DY$113,$C107,F$64)</f>
        <v>47.463000000000001</v>
      </c>
      <c r="G46" s="53" cm="1">
        <f t="array" ref="G46">INDEX($D$77:$DY$113,$C107,G$64)</f>
        <v>109.724</v>
      </c>
      <c r="H46" s="53" cm="1">
        <f t="array" ref="H46">INDEX($D$77:$DY$113,$C107,H$64)</f>
        <v>9.3490000000000002</v>
      </c>
      <c r="I46" s="53" cm="1">
        <f t="array" ref="I46">INDEX($D$77:$DY$113,$C107,I$64)</f>
        <v>499.548</v>
      </c>
      <c r="J46" s="53" cm="1">
        <f t="array" ref="J46">INDEX($D$77:$DY$113,$C107,J$64)</f>
        <v>39.813000000000002</v>
      </c>
      <c r="K46" s="53" cm="1">
        <f t="array" ref="K46">INDEX($D$77:$DY$113,$C107,K$64)</f>
        <v>1.1719999999999999</v>
      </c>
      <c r="L46" s="53" cm="1">
        <f t="array" ref="L46">INDEX($D$77:$DY$113,$C107,L$64)</f>
        <v>30.904</v>
      </c>
      <c r="M46" s="53" cm="1">
        <f t="array" ref="M46">INDEX($D$77:$DY$113,$C107,M$64)</f>
        <v>34.137</v>
      </c>
      <c r="N46" s="53" cm="1">
        <f t="array" ref="N46">INDEX($D$77:$DY$113,$C107,N$64)</f>
        <v>106.026</v>
      </c>
      <c r="O46" s="53" cm="1">
        <f t="array" ref="O46">INDEX($D$77:$DY$113,$C107,O$64)</f>
        <v>108.036</v>
      </c>
      <c r="P46" s="53" cm="1">
        <f t="array" ref="P46">INDEX($D$77:$DY$113,$C107,P$64)</f>
        <v>713.60900000000004</v>
      </c>
      <c r="Q46" s="53"/>
      <c r="R46" s="54" t="str" cm="1">
        <f t="array" ref="R46">HYPERLINK(TEXT("#"&amp;INDEX($D$123:$DY$159,$C153,C$64),),INDEX($D$123:$DY$159,$C153,C$64))</f>
        <v>A125877610R</v>
      </c>
      <c r="S46" s="54" t="str" cm="1">
        <f t="array" ref="S46">HYPERLINK(TEXT("#"&amp;INDEX($D$123:$DY$159,$C153,D$64),),INDEX($D$123:$DY$159,$C153,D$64))</f>
        <v>A125877590T</v>
      </c>
      <c r="T46" s="54" t="str" cm="1">
        <f t="array" ref="T46">HYPERLINK(TEXT("#"&amp;INDEX($D$123:$DY$159,$C153,E$64),),INDEX($D$123:$DY$159,$C153,E$64))</f>
        <v>A125877614X</v>
      </c>
      <c r="U46" s="54" t="str" cm="1">
        <f t="array" ref="U46">HYPERLINK(TEXT("#"&amp;INDEX($D$123:$DY$159,$C153,F$64),),INDEX($D$123:$DY$159,$C153,F$64))</f>
        <v>A125877618J</v>
      </c>
      <c r="V46" s="54" t="str" cm="1">
        <f t="array" ref="V46">HYPERLINK(TEXT("#"&amp;INDEX($D$123:$DY$159,$C153,G$64),),INDEX($D$123:$DY$159,$C153,G$64))</f>
        <v>A125877594A</v>
      </c>
      <c r="W46" s="54" t="str" cm="1">
        <f t="array" ref="W46">HYPERLINK(TEXT("#"&amp;INDEX($D$123:$DY$159,$C153,H$64),),INDEX($D$123:$DY$159,$C153,H$64))</f>
        <v>A125877598K</v>
      </c>
      <c r="X46" s="54" t="str" cm="1">
        <f t="array" ref="X46">HYPERLINK(TEXT("#"&amp;INDEX($D$123:$DY$159,$C153,I$64),),INDEX($D$123:$DY$159,$C153,I$64))</f>
        <v>A125877582T</v>
      </c>
      <c r="Y46" s="54" t="str" cm="1">
        <f t="array" ref="Y46">HYPERLINK(TEXT("#"&amp;INDEX($D$123:$DY$159,$C153,J$64),),INDEX($D$123:$DY$159,$C153,J$64))</f>
        <v>A125877622X</v>
      </c>
      <c r="Z46" s="54" t="str" cm="1">
        <f t="array" ref="Z46">HYPERLINK(TEXT("#"&amp;INDEX($D$123:$DY$159,$C153,K$64),),INDEX($D$123:$DY$159,$C153,K$64))</f>
        <v>A125877606X</v>
      </c>
      <c r="AA46" s="54" t="str" cm="1">
        <f t="array" ref="AA46">HYPERLINK(TEXT("#"&amp;INDEX($D$123:$DY$159,$C153,L$64),),INDEX($D$123:$DY$159,$C153,L$64))</f>
        <v>A125877626J</v>
      </c>
      <c r="AB46" s="54" t="str" cm="1">
        <f t="array" ref="AB46">HYPERLINK(TEXT("#"&amp;INDEX($D$123:$DY$159,$C153,M$64),),INDEX($D$123:$DY$159,$C153,M$64))</f>
        <v>A125877586A</v>
      </c>
      <c r="AC46" s="54" t="str" cm="1">
        <f t="array" ref="AC46">HYPERLINK(TEXT("#"&amp;INDEX($D$123:$DY$159,$C153,N$64),),INDEX($D$123:$DY$159,$C153,N$64))</f>
        <v>A125877574T</v>
      </c>
      <c r="AD46" s="54" t="str" cm="1">
        <f t="array" ref="AD46">HYPERLINK(TEXT("#"&amp;INDEX($D$123:$DY$159,$C153,O$64),),INDEX($D$123:$DY$159,$C153,O$64))</f>
        <v>A125877602R</v>
      </c>
      <c r="AE46" s="54" t="str" cm="1">
        <f t="array" ref="AE46">HYPERLINK(TEXT("#"&amp;INDEX($D$123:$DY$159,$C153,P$64),),INDEX($D$123:$DY$159,$C153,P$64))</f>
        <v>A125877578A</v>
      </c>
    </row>
    <row r="47" spans="1:31">
      <c r="A47" s="52"/>
      <c r="B47" s="55" t="s">
        <v>12998</v>
      </c>
      <c r="C47" s="53" cm="1">
        <f t="array" ref="C47">INDEX($D$77:$DY$113,$C108,C$64)</f>
        <v>48.624000000000002</v>
      </c>
      <c r="D47" s="53" cm="1">
        <f t="array" ref="D47">INDEX($D$77:$DY$113,$C108,D$64)</f>
        <v>8.9220000000000006</v>
      </c>
      <c r="E47" s="53" cm="1">
        <f t="array" ref="E47">INDEX($D$77:$DY$113,$C108,E$64)</f>
        <v>121.657</v>
      </c>
      <c r="F47" s="53" cm="1">
        <f t="array" ref="F47">INDEX($D$77:$DY$113,$C108,F$64)</f>
        <v>4.2110000000000003</v>
      </c>
      <c r="G47" s="53" cm="1">
        <f t="array" ref="G47">INDEX($D$77:$DY$113,$C108,G$64)</f>
        <v>44.271999999999998</v>
      </c>
      <c r="H47" s="53" cm="1">
        <f t="array" ref="H47">INDEX($D$77:$DY$113,$C108,H$64)</f>
        <v>6.3360000000000003</v>
      </c>
      <c r="I47" s="53" cm="1">
        <f t="array" ref="I47">INDEX($D$77:$DY$113,$C108,I$64)</f>
        <v>234.02199999999999</v>
      </c>
      <c r="J47" s="53" cm="1">
        <f t="array" ref="J47">INDEX($D$77:$DY$113,$C108,J$64)</f>
        <v>13.803000000000001</v>
      </c>
      <c r="K47" s="53" cm="1">
        <f t="array" ref="K47">INDEX($D$77:$DY$113,$C108,K$64)</f>
        <v>0.47099999999999997</v>
      </c>
      <c r="L47" s="53" cm="1">
        <f t="array" ref="L47">INDEX($D$77:$DY$113,$C108,L$64)</f>
        <v>16.254000000000001</v>
      </c>
      <c r="M47" s="53" cm="1">
        <f t="array" ref="M47">INDEX($D$77:$DY$113,$C108,M$64)</f>
        <v>7.5460000000000003</v>
      </c>
      <c r="N47" s="53" cm="1">
        <f t="array" ref="N47">INDEX($D$77:$DY$113,$C108,N$64)</f>
        <v>38.073999999999998</v>
      </c>
      <c r="O47" s="53" cm="1">
        <f t="array" ref="O47">INDEX($D$77:$DY$113,$C108,O$64)</f>
        <v>50.253</v>
      </c>
      <c r="P47" s="53" cm="1">
        <f t="array" ref="P47">INDEX($D$77:$DY$113,$C108,P$64)</f>
        <v>322.34899999999999</v>
      </c>
      <c r="Q47" s="53"/>
      <c r="R47" s="54" t="str" cm="1">
        <f t="array" ref="R47">HYPERLINK(TEXT("#"&amp;INDEX($D$123:$DY$159,$C154,C$64),),INDEX($D$123:$DY$159,$C154,C$64))</f>
        <v>A125877666A</v>
      </c>
      <c r="S47" s="54" t="str" cm="1">
        <f t="array" ref="S47">HYPERLINK(TEXT("#"&amp;INDEX($D$123:$DY$159,$C154,D$64),),INDEX($D$123:$DY$159,$C154,D$64))</f>
        <v>A125877646T</v>
      </c>
      <c r="T47" s="54" t="str" cm="1">
        <f t="array" ref="T47">HYPERLINK(TEXT("#"&amp;INDEX($D$123:$DY$159,$C154,E$64),),INDEX($D$123:$DY$159,$C154,E$64))</f>
        <v>A125877670T</v>
      </c>
      <c r="U47" s="54" t="str" cm="1">
        <f t="array" ref="U47">HYPERLINK(TEXT("#"&amp;INDEX($D$123:$DY$159,$C154,F$64),),INDEX($D$123:$DY$159,$C154,F$64))</f>
        <v>A125877674A</v>
      </c>
      <c r="V47" s="54" t="str" cm="1">
        <f t="array" ref="V47">HYPERLINK(TEXT("#"&amp;INDEX($D$123:$DY$159,$C154,G$64),),INDEX($D$123:$DY$159,$C154,G$64))</f>
        <v>A125877650J</v>
      </c>
      <c r="W47" s="54" t="str" cm="1">
        <f t="array" ref="W47">HYPERLINK(TEXT("#"&amp;INDEX($D$123:$DY$159,$C154,H$64),),INDEX($D$123:$DY$159,$C154,H$64))</f>
        <v>A125877654T</v>
      </c>
      <c r="X47" s="54" t="str" cm="1">
        <f t="array" ref="X47">HYPERLINK(TEXT("#"&amp;INDEX($D$123:$DY$159,$C154,I$64),),INDEX($D$123:$DY$159,$C154,I$64))</f>
        <v>A125877638T</v>
      </c>
      <c r="Y47" s="54" t="str" cm="1">
        <f t="array" ref="Y47">HYPERLINK(TEXT("#"&amp;INDEX($D$123:$DY$159,$C154,J$64),),INDEX($D$123:$DY$159,$C154,J$64))</f>
        <v>A125877678K</v>
      </c>
      <c r="Z47" s="54" t="str" cm="1">
        <f t="array" ref="Z47">HYPERLINK(TEXT("#"&amp;INDEX($D$123:$DY$159,$C154,K$64),),INDEX($D$123:$DY$159,$C154,K$64))</f>
        <v>A125877662T</v>
      </c>
      <c r="AA47" s="54" t="str" cm="1">
        <f t="array" ref="AA47">HYPERLINK(TEXT("#"&amp;INDEX($D$123:$DY$159,$C154,L$64),),INDEX($D$123:$DY$159,$C154,L$64))</f>
        <v>A125877682A</v>
      </c>
      <c r="AB47" s="54" t="str" cm="1">
        <f t="array" ref="AB47">HYPERLINK(TEXT("#"&amp;INDEX($D$123:$DY$159,$C154,M$64),),INDEX($D$123:$DY$159,$C154,M$64))</f>
        <v>A125877642J</v>
      </c>
      <c r="AC47" s="54" t="str" cm="1">
        <f t="array" ref="AC47">HYPERLINK(TEXT("#"&amp;INDEX($D$123:$DY$159,$C154,N$64),),INDEX($D$123:$DY$159,$C154,N$64))</f>
        <v>A125877630X</v>
      </c>
      <c r="AD47" s="54" t="str" cm="1">
        <f t="array" ref="AD47">HYPERLINK(TEXT("#"&amp;INDEX($D$123:$DY$159,$C154,O$64),),INDEX($D$123:$DY$159,$C154,O$64))</f>
        <v>A125877658A</v>
      </c>
      <c r="AE47" s="54" t="str" cm="1">
        <f t="array" ref="AE47">HYPERLINK(TEXT("#"&amp;INDEX($D$123:$DY$159,$C154,P$64),),INDEX($D$123:$DY$159,$C154,P$64))</f>
        <v>A125877634J</v>
      </c>
    </row>
    <row r="48" spans="1:31">
      <c r="A48" s="52"/>
      <c r="B48" s="55" t="s">
        <v>12999</v>
      </c>
      <c r="C48" s="53" cm="1">
        <f t="array" ref="C48">INDEX($D$77:$DY$113,$C109,C$64)</f>
        <v>15.08</v>
      </c>
      <c r="D48" s="53" cm="1">
        <f t="array" ref="D48">INDEX($D$77:$DY$113,$C109,D$64)</f>
        <v>1.129</v>
      </c>
      <c r="E48" s="53" cm="1">
        <f t="array" ref="E48">INDEX($D$77:$DY$113,$C109,E$64)</f>
        <v>50.087000000000003</v>
      </c>
      <c r="F48" s="53" cm="1">
        <f t="array" ref="F48">INDEX($D$77:$DY$113,$C109,F$64)</f>
        <v>4.1239999999999997</v>
      </c>
      <c r="G48" s="53" cm="1">
        <f t="array" ref="G48">INDEX($D$77:$DY$113,$C109,G$64)</f>
        <v>18.109000000000002</v>
      </c>
      <c r="H48" s="53" cm="1">
        <f t="array" ref="H48">INDEX($D$77:$DY$113,$C109,H$64)</f>
        <v>2.2879999999999998</v>
      </c>
      <c r="I48" s="53" cm="1">
        <f t="array" ref="I48">INDEX($D$77:$DY$113,$C109,I$64)</f>
        <v>90.816000000000003</v>
      </c>
      <c r="J48" s="53" cm="1">
        <f t="array" ref="J48">INDEX($D$77:$DY$113,$C109,J$64)</f>
        <v>7.5609999999999999</v>
      </c>
      <c r="K48" s="53" cm="1">
        <f t="array" ref="K48">INDEX($D$77:$DY$113,$C109,K$64)</f>
        <v>0</v>
      </c>
      <c r="L48" s="53" cm="1">
        <f t="array" ref="L48">INDEX($D$77:$DY$113,$C109,L$64)</f>
        <v>5.05</v>
      </c>
      <c r="M48" s="53" cm="1">
        <f t="array" ref="M48">INDEX($D$77:$DY$113,$C109,M$64)</f>
        <v>8.1069999999999993</v>
      </c>
      <c r="N48" s="53" cm="1">
        <f t="array" ref="N48">INDEX($D$77:$DY$113,$C109,N$64)</f>
        <v>20.716999999999999</v>
      </c>
      <c r="O48" s="53" cm="1">
        <f t="array" ref="O48">INDEX($D$77:$DY$113,$C109,O$64)</f>
        <v>16.957000000000001</v>
      </c>
      <c r="P48" s="53" cm="1">
        <f t="array" ref="P48">INDEX($D$77:$DY$113,$C109,P$64)</f>
        <v>128.49100000000001</v>
      </c>
      <c r="Q48" s="53"/>
      <c r="R48" s="54" t="str" cm="1">
        <f t="array" ref="R48">HYPERLINK(TEXT("#"&amp;INDEX($D$123:$DY$159,$C155,C$64),),INDEX($D$123:$DY$159,$C155,C$64))</f>
        <v>A125877722J</v>
      </c>
      <c r="S48" s="54" t="str" cm="1">
        <f t="array" ref="S48">HYPERLINK(TEXT("#"&amp;INDEX($D$123:$DY$159,$C155,D$64),),INDEX($D$123:$DY$159,$C155,D$64))</f>
        <v>A125877702X</v>
      </c>
      <c r="T48" s="54" t="str" cm="1">
        <f t="array" ref="T48">HYPERLINK(TEXT("#"&amp;INDEX($D$123:$DY$159,$C155,E$64),),INDEX($D$123:$DY$159,$C155,E$64))</f>
        <v>A125877726T</v>
      </c>
      <c r="U48" s="54" t="str" cm="1">
        <f t="array" ref="U48">HYPERLINK(TEXT("#"&amp;INDEX($D$123:$DY$159,$C155,F$64),),INDEX($D$123:$DY$159,$C155,F$64))</f>
        <v>A125877730J</v>
      </c>
      <c r="V48" s="54" t="str" cm="1">
        <f t="array" ref="V48">HYPERLINK(TEXT("#"&amp;INDEX($D$123:$DY$159,$C155,G$64),),INDEX($D$123:$DY$159,$C155,G$64))</f>
        <v>A125877706J</v>
      </c>
      <c r="W48" s="54" t="str" cm="1">
        <f t="array" ref="W48">HYPERLINK(TEXT("#"&amp;INDEX($D$123:$DY$159,$C155,H$64),),INDEX($D$123:$DY$159,$C155,H$64))</f>
        <v>A125877710X</v>
      </c>
      <c r="X48" s="54" t="str" cm="1">
        <f t="array" ref="X48">HYPERLINK(TEXT("#"&amp;INDEX($D$123:$DY$159,$C155,I$64),),INDEX($D$123:$DY$159,$C155,I$64))</f>
        <v>A125877694K</v>
      </c>
      <c r="Y48" s="54" t="str" cm="1">
        <f t="array" ref="Y48">HYPERLINK(TEXT("#"&amp;INDEX($D$123:$DY$159,$C155,J$64),),INDEX($D$123:$DY$159,$C155,J$64))</f>
        <v>A125877734T</v>
      </c>
      <c r="Z48" s="54" t="str" cm="1">
        <f t="array" ref="Z48">HYPERLINK(TEXT("#"&amp;INDEX($D$123:$DY$159,$C155,K$64),),INDEX($D$123:$DY$159,$C155,K$64))</f>
        <v>A125877718T</v>
      </c>
      <c r="AA48" s="54" t="str" cm="1">
        <f t="array" ref="AA48">HYPERLINK(TEXT("#"&amp;INDEX($D$123:$DY$159,$C155,L$64),),INDEX($D$123:$DY$159,$C155,L$64))</f>
        <v>A125877738A</v>
      </c>
      <c r="AB48" s="54" t="str" cm="1">
        <f t="array" ref="AB48">HYPERLINK(TEXT("#"&amp;INDEX($D$123:$DY$159,$C155,M$64),),INDEX($D$123:$DY$159,$C155,M$64))</f>
        <v>A125877698V</v>
      </c>
      <c r="AC48" s="54" t="str" cm="1">
        <f t="array" ref="AC48">HYPERLINK(TEXT("#"&amp;INDEX($D$123:$DY$159,$C155,N$64),),INDEX($D$123:$DY$159,$C155,N$64))</f>
        <v>A125877686K</v>
      </c>
      <c r="AD48" s="54" t="str" cm="1">
        <f t="array" ref="AD48">HYPERLINK(TEXT("#"&amp;INDEX($D$123:$DY$159,$C155,O$64),),INDEX($D$123:$DY$159,$C155,O$64))</f>
        <v>A125877714J</v>
      </c>
      <c r="AE48" s="54" t="str" cm="1">
        <f t="array" ref="AE48">HYPERLINK(TEXT("#"&amp;INDEX($D$123:$DY$159,$C155,P$64),),INDEX($D$123:$DY$159,$C155,P$64))</f>
        <v>A125877690A</v>
      </c>
    </row>
    <row r="49" spans="1:31">
      <c r="A49" s="52"/>
      <c r="B49" s="55" t="s">
        <v>13000</v>
      </c>
      <c r="C49" s="53" cm="1">
        <f t="array" ref="C49">INDEX($D$77:$DY$113,$C110,C$64)</f>
        <v>11.170999999999999</v>
      </c>
      <c r="D49" s="53" cm="1">
        <f t="array" ref="D49">INDEX($D$77:$DY$113,$C110,D$64)</f>
        <v>1.0169999999999999</v>
      </c>
      <c r="E49" s="53" cm="1">
        <f t="array" ref="E49">INDEX($D$77:$DY$113,$C110,E$64)</f>
        <v>43.039000000000001</v>
      </c>
      <c r="F49" s="53" cm="1">
        <f t="array" ref="F49">INDEX($D$77:$DY$113,$C110,F$64)</f>
        <v>8.8940000000000001</v>
      </c>
      <c r="G49" s="53" cm="1">
        <f t="array" ref="G49">INDEX($D$77:$DY$113,$C110,G$64)</f>
        <v>32.134999999999998</v>
      </c>
      <c r="H49" s="53" cm="1">
        <f t="array" ref="H49">INDEX($D$77:$DY$113,$C110,H$64)</f>
        <v>0</v>
      </c>
      <c r="I49" s="53" cm="1">
        <f t="array" ref="I49">INDEX($D$77:$DY$113,$C110,I$64)</f>
        <v>96.256</v>
      </c>
      <c r="J49" s="53" cm="1">
        <f t="array" ref="J49">INDEX($D$77:$DY$113,$C110,J$64)</f>
        <v>7.1139999999999999</v>
      </c>
      <c r="K49" s="53" cm="1">
        <f t="array" ref="K49">INDEX($D$77:$DY$113,$C110,K$64)</f>
        <v>0.7</v>
      </c>
      <c r="L49" s="53" cm="1">
        <f t="array" ref="L49">INDEX($D$77:$DY$113,$C110,L$64)</f>
        <v>3.91</v>
      </c>
      <c r="M49" s="53" cm="1">
        <f t="array" ref="M49">INDEX($D$77:$DY$113,$C110,M$64)</f>
        <v>9.0169999999999995</v>
      </c>
      <c r="N49" s="53" cm="1">
        <f t="array" ref="N49">INDEX($D$77:$DY$113,$C110,N$64)</f>
        <v>20.741</v>
      </c>
      <c r="O49" s="53" cm="1">
        <f t="array" ref="O49">INDEX($D$77:$DY$113,$C110,O$64)</f>
        <v>18.629000000000001</v>
      </c>
      <c r="P49" s="53" cm="1">
        <f t="array" ref="P49">INDEX($D$77:$DY$113,$C110,P$64)</f>
        <v>135.626</v>
      </c>
      <c r="Q49" s="53"/>
      <c r="R49" s="54" t="str" cm="1">
        <f t="array" ref="R49">HYPERLINK(TEXT("#"&amp;INDEX($D$123:$DY$159,$C156,C$64),),INDEX($D$123:$DY$159,$C156,C$64))</f>
        <v>A125877498A</v>
      </c>
      <c r="S49" s="54" t="str" cm="1">
        <f t="array" ref="S49">HYPERLINK(TEXT("#"&amp;INDEX($D$123:$DY$159,$C156,D$64),),INDEX($D$123:$DY$159,$C156,D$64))</f>
        <v>A125877478T</v>
      </c>
      <c r="T49" s="54" t="str" cm="1">
        <f t="array" ref="T49">HYPERLINK(TEXT("#"&amp;INDEX($D$123:$DY$159,$C156,E$64),),INDEX($D$123:$DY$159,$C156,E$64))</f>
        <v>A125877502F</v>
      </c>
      <c r="U49" s="54" t="str" cm="1">
        <f t="array" ref="U49">HYPERLINK(TEXT("#"&amp;INDEX($D$123:$DY$159,$C156,F$64),),INDEX($D$123:$DY$159,$C156,F$64))</f>
        <v>A125877506R</v>
      </c>
      <c r="V49" s="54" t="str" cm="1">
        <f t="array" ref="V49">HYPERLINK(TEXT("#"&amp;INDEX($D$123:$DY$159,$C156,G$64),),INDEX($D$123:$DY$159,$C156,G$64))</f>
        <v>A125877482J</v>
      </c>
      <c r="W49" s="54" t="str" cm="1">
        <f t="array" ref="W49">HYPERLINK(TEXT("#"&amp;INDEX($D$123:$DY$159,$C156,H$64),),INDEX($D$123:$DY$159,$C156,H$64))</f>
        <v>A125877486T</v>
      </c>
      <c r="X49" s="54" t="str" cm="1">
        <f t="array" ref="X49">HYPERLINK(TEXT("#"&amp;INDEX($D$123:$DY$159,$C156,I$64),),INDEX($D$123:$DY$159,$C156,I$64))</f>
        <v>A125877470X</v>
      </c>
      <c r="Y49" s="54" t="str" cm="1">
        <f t="array" ref="Y49">HYPERLINK(TEXT("#"&amp;INDEX($D$123:$DY$159,$C156,J$64),),INDEX($D$123:$DY$159,$C156,J$64))</f>
        <v>A125877510F</v>
      </c>
      <c r="Z49" s="54" t="str" cm="1">
        <f t="array" ref="Z49">HYPERLINK(TEXT("#"&amp;INDEX($D$123:$DY$159,$C156,K$64),),INDEX($D$123:$DY$159,$C156,K$64))</f>
        <v>A125877494T</v>
      </c>
      <c r="AA49" s="54" t="str" cm="1">
        <f t="array" ref="AA49">HYPERLINK(TEXT("#"&amp;INDEX($D$123:$DY$159,$C156,L$64),),INDEX($D$123:$DY$159,$C156,L$64))</f>
        <v>A125877514R</v>
      </c>
      <c r="AB49" s="54" t="str" cm="1">
        <f t="array" ref="AB49">HYPERLINK(TEXT("#"&amp;INDEX($D$123:$DY$159,$C156,M$64),),INDEX($D$123:$DY$159,$C156,M$64))</f>
        <v>A125877474J</v>
      </c>
      <c r="AC49" s="54" t="str" cm="1">
        <f t="array" ref="AC49">HYPERLINK(TEXT("#"&amp;INDEX($D$123:$DY$159,$C156,N$64),),INDEX($D$123:$DY$159,$C156,N$64))</f>
        <v>A125877462X</v>
      </c>
      <c r="AD49" s="54" t="str" cm="1">
        <f t="array" ref="AD49">HYPERLINK(TEXT("#"&amp;INDEX($D$123:$DY$159,$C156,O$64),),INDEX($D$123:$DY$159,$C156,O$64))</f>
        <v>A125877490J</v>
      </c>
      <c r="AE49" s="54" t="str" cm="1">
        <f t="array" ref="AE49">HYPERLINK(TEXT("#"&amp;INDEX($D$123:$DY$159,$C156,P$64),),INDEX($D$123:$DY$159,$C156,P$64))</f>
        <v>A125877466J</v>
      </c>
    </row>
    <row r="50" spans="1:31">
      <c r="A50" s="49"/>
      <c r="B50" s="57" t="s">
        <v>13001</v>
      </c>
      <c r="C50" s="53" cm="1">
        <f t="array" ref="C50">INDEX($D$77:$DY$113,$C111,C$64)</f>
        <v>5.8949999999999996</v>
      </c>
      <c r="D50" s="53" cm="1">
        <f t="array" ref="D50">INDEX($D$77:$DY$113,$C111,D$64)</f>
        <v>1.8740000000000001</v>
      </c>
      <c r="E50" s="53" cm="1">
        <f t="array" ref="E50">INDEX($D$77:$DY$113,$C111,E$64)</f>
        <v>21.777000000000001</v>
      </c>
      <c r="F50" s="53" cm="1">
        <f t="array" ref="F50">INDEX($D$77:$DY$113,$C111,F$64)</f>
        <v>14.532999999999999</v>
      </c>
      <c r="G50" s="53" cm="1">
        <f t="array" ref="G50">INDEX($D$77:$DY$113,$C111,G$64)</f>
        <v>11.346</v>
      </c>
      <c r="H50" s="53" cm="1">
        <f t="array" ref="H50">INDEX($D$77:$DY$113,$C111,H$64)</f>
        <v>0.72499999999999998</v>
      </c>
      <c r="I50" s="53" cm="1">
        <f t="array" ref="I50">INDEX($D$77:$DY$113,$C111,I$64)</f>
        <v>56.149000000000001</v>
      </c>
      <c r="J50" s="53" cm="1">
        <f t="array" ref="J50">INDEX($D$77:$DY$113,$C111,J$64)</f>
        <v>7.649</v>
      </c>
      <c r="K50" s="53" cm="1">
        <f t="array" ref="K50">INDEX($D$77:$DY$113,$C111,K$64)</f>
        <v>0</v>
      </c>
      <c r="L50" s="53" cm="1">
        <f t="array" ref="L50">INDEX($D$77:$DY$113,$C111,L$64)</f>
        <v>2.41</v>
      </c>
      <c r="M50" s="53" cm="1">
        <f t="array" ref="M50">INDEX($D$77:$DY$113,$C111,M$64)</f>
        <v>7.4950000000000001</v>
      </c>
      <c r="N50" s="53" cm="1">
        <f t="array" ref="N50">INDEX($D$77:$DY$113,$C111,N$64)</f>
        <v>17.553999999999998</v>
      </c>
      <c r="O50" s="53" cm="1">
        <f t="array" ref="O50">INDEX($D$77:$DY$113,$C111,O$64)</f>
        <v>14.398999999999999</v>
      </c>
      <c r="P50" s="53" cm="1">
        <f t="array" ref="P50">INDEX($D$77:$DY$113,$C111,P$64)</f>
        <v>88.102000000000004</v>
      </c>
      <c r="Q50" s="53"/>
      <c r="R50" s="54" t="str" cm="1">
        <f t="array" ref="R50">HYPERLINK(TEXT("#"&amp;INDEX($D$123:$DY$159,$C157,C$64),),INDEX($D$123:$DY$159,$C157,C$64))</f>
        <v>A125878002C</v>
      </c>
      <c r="S50" s="54" t="str" cm="1">
        <f t="array" ref="S50">HYPERLINK(TEXT("#"&amp;INDEX($D$123:$DY$159,$C157,D$64),),INDEX($D$123:$DY$159,$C157,D$64))</f>
        <v>A125877982C</v>
      </c>
      <c r="T50" s="54" t="str" cm="1">
        <f t="array" ref="T50">HYPERLINK(TEXT("#"&amp;INDEX($D$123:$DY$159,$C157,E$64),),INDEX($D$123:$DY$159,$C157,E$64))</f>
        <v>A125878006L</v>
      </c>
      <c r="U50" s="54" t="str" cm="1">
        <f t="array" ref="U50">HYPERLINK(TEXT("#"&amp;INDEX($D$123:$DY$159,$C157,F$64),),INDEX($D$123:$DY$159,$C157,F$64))</f>
        <v>A125878010C</v>
      </c>
      <c r="V50" s="54" t="str" cm="1">
        <f t="array" ref="V50">HYPERLINK(TEXT("#"&amp;INDEX($D$123:$DY$159,$C157,G$64),),INDEX($D$123:$DY$159,$C157,G$64))</f>
        <v>A125877986L</v>
      </c>
      <c r="W50" s="54" t="str" cm="1">
        <f t="array" ref="W50">HYPERLINK(TEXT("#"&amp;INDEX($D$123:$DY$159,$C157,H$64),),INDEX($D$123:$DY$159,$C157,H$64))</f>
        <v>A125877990C</v>
      </c>
      <c r="X50" s="54" t="str" cm="1">
        <f t="array" ref="X50">HYPERLINK(TEXT("#"&amp;INDEX($D$123:$DY$159,$C157,I$64),),INDEX($D$123:$DY$159,$C157,I$64))</f>
        <v>A125877974C</v>
      </c>
      <c r="Y50" s="54" t="str" cm="1">
        <f t="array" ref="Y50">HYPERLINK(TEXT("#"&amp;INDEX($D$123:$DY$159,$C157,J$64),),INDEX($D$123:$DY$159,$C157,J$64))</f>
        <v>A125878014L</v>
      </c>
      <c r="Z50" s="54" t="str" cm="1">
        <f t="array" ref="Z50">HYPERLINK(TEXT("#"&amp;INDEX($D$123:$DY$159,$C157,K$64),),INDEX($D$123:$DY$159,$C157,K$64))</f>
        <v>A125877998W</v>
      </c>
      <c r="AA50" s="54" t="str" cm="1">
        <f t="array" ref="AA50">HYPERLINK(TEXT("#"&amp;INDEX($D$123:$DY$159,$C157,L$64),),INDEX($D$123:$DY$159,$C157,L$64))</f>
        <v>A125878018W</v>
      </c>
      <c r="AB50" s="54" t="str" cm="1">
        <f t="array" ref="AB50">HYPERLINK(TEXT("#"&amp;INDEX($D$123:$DY$159,$C157,M$64),),INDEX($D$123:$DY$159,$C157,M$64))</f>
        <v>A125877978L</v>
      </c>
      <c r="AC50" s="54" t="str" cm="1">
        <f t="array" ref="AC50">HYPERLINK(TEXT("#"&amp;INDEX($D$123:$DY$159,$C157,N$64),),INDEX($D$123:$DY$159,$C157,N$64))</f>
        <v>A125877966C</v>
      </c>
      <c r="AD50" s="54" t="str" cm="1">
        <f t="array" ref="AD50">HYPERLINK(TEXT("#"&amp;INDEX($D$123:$DY$159,$C157,O$64),),INDEX($D$123:$DY$159,$C157,O$64))</f>
        <v>A125877994L</v>
      </c>
      <c r="AE50" s="54" t="str" cm="1">
        <f t="array" ref="AE50">HYPERLINK(TEXT("#"&amp;INDEX($D$123:$DY$159,$C157,P$64),),INDEX($D$123:$DY$159,$C157,P$64))</f>
        <v>A125877970V</v>
      </c>
    </row>
    <row r="51" spans="1:31">
      <c r="A51" s="52"/>
      <c r="B51" s="55" t="s">
        <v>13002</v>
      </c>
      <c r="C51" s="53" cm="1">
        <f t="array" ref="C51">INDEX($D$77:$DY$113,$C112,C$64)</f>
        <v>0</v>
      </c>
      <c r="D51" s="53" cm="1">
        <f t="array" ref="D51">INDEX($D$77:$DY$113,$C112,D$64)</f>
        <v>0</v>
      </c>
      <c r="E51" s="53" cm="1">
        <f t="array" ref="E51">INDEX($D$77:$DY$113,$C112,E$64)</f>
        <v>2.7410000000000001</v>
      </c>
      <c r="F51" s="53" cm="1">
        <f t="array" ref="F51">INDEX($D$77:$DY$113,$C112,F$64)</f>
        <v>15.701000000000001</v>
      </c>
      <c r="G51" s="53" cm="1">
        <f t="array" ref="G51">INDEX($D$77:$DY$113,$C112,G$64)</f>
        <v>3.863</v>
      </c>
      <c r="H51" s="53" cm="1">
        <f t="array" ref="H51">INDEX($D$77:$DY$113,$C112,H$64)</f>
        <v>0</v>
      </c>
      <c r="I51" s="53" cm="1">
        <f t="array" ref="I51">INDEX($D$77:$DY$113,$C112,I$64)</f>
        <v>22.303999999999998</v>
      </c>
      <c r="J51" s="53" cm="1">
        <f t="array" ref="J51">INDEX($D$77:$DY$113,$C112,J$64)</f>
        <v>3.6859999999999999</v>
      </c>
      <c r="K51" s="53" cm="1">
        <f t="array" ref="K51">INDEX($D$77:$DY$113,$C112,K$64)</f>
        <v>0</v>
      </c>
      <c r="L51" s="53" cm="1">
        <f t="array" ref="L51">INDEX($D$77:$DY$113,$C112,L$64)</f>
        <v>3.28</v>
      </c>
      <c r="M51" s="53" cm="1">
        <f t="array" ref="M51">INDEX($D$77:$DY$113,$C112,M$64)</f>
        <v>1.972</v>
      </c>
      <c r="N51" s="53" cm="1">
        <f t="array" ref="N51">INDEX($D$77:$DY$113,$C112,N$64)</f>
        <v>8.9390000000000001</v>
      </c>
      <c r="O51" s="53" cm="1">
        <f t="array" ref="O51">INDEX($D$77:$DY$113,$C112,O$64)</f>
        <v>7.7990000000000004</v>
      </c>
      <c r="P51" s="53" cm="1">
        <f t="array" ref="P51">INDEX($D$77:$DY$113,$C112,P$64)</f>
        <v>39.042000000000002</v>
      </c>
      <c r="Q51" s="53"/>
      <c r="R51" s="54" t="str" cm="1">
        <f t="array" ref="R51">HYPERLINK(TEXT("#"&amp;INDEX($D$123:$DY$159,$C158,C$64),),INDEX($D$123:$DY$159,$C158,C$64))</f>
        <v>A125877778V</v>
      </c>
      <c r="S51" s="54" t="str" cm="1">
        <f t="array" ref="S51">HYPERLINK(TEXT("#"&amp;INDEX($D$123:$DY$159,$C158,D$64),),INDEX($D$123:$DY$159,$C158,D$64))</f>
        <v>A125877758K</v>
      </c>
      <c r="T51" s="54" t="str" cm="1">
        <f t="array" ref="T51">HYPERLINK(TEXT("#"&amp;INDEX($D$123:$DY$159,$C158,E$64),),INDEX($D$123:$DY$159,$C158,E$64))</f>
        <v>A125877782K</v>
      </c>
      <c r="U51" s="54" t="str" cm="1">
        <f t="array" ref="U51">HYPERLINK(TEXT("#"&amp;INDEX($D$123:$DY$159,$C158,F$64),),INDEX($D$123:$DY$159,$C158,F$64))</f>
        <v>A125877786V</v>
      </c>
      <c r="V51" s="54" t="str" cm="1">
        <f t="array" ref="V51">HYPERLINK(TEXT("#"&amp;INDEX($D$123:$DY$159,$C158,G$64),),INDEX($D$123:$DY$159,$C158,G$64))</f>
        <v>A125877762A</v>
      </c>
      <c r="W51" s="54" t="str" cm="1">
        <f t="array" ref="W51">HYPERLINK(TEXT("#"&amp;INDEX($D$123:$DY$159,$C158,H$64),),INDEX($D$123:$DY$159,$C158,H$64))</f>
        <v>A125877766K</v>
      </c>
      <c r="X51" s="54" t="str" cm="1">
        <f t="array" ref="X51">HYPERLINK(TEXT("#"&amp;INDEX($D$123:$DY$159,$C158,I$64),),INDEX($D$123:$DY$159,$C158,I$64))</f>
        <v>A125877750T</v>
      </c>
      <c r="Y51" s="54" t="str" cm="1">
        <f t="array" ref="Y51">HYPERLINK(TEXT("#"&amp;INDEX($D$123:$DY$159,$C158,J$64),),INDEX($D$123:$DY$159,$C158,J$64))</f>
        <v>A125877790K</v>
      </c>
      <c r="Z51" s="54" t="str" cm="1">
        <f t="array" ref="Z51">HYPERLINK(TEXT("#"&amp;INDEX($D$123:$DY$159,$C158,K$64),),INDEX($D$123:$DY$159,$C158,K$64))</f>
        <v>A125877774K</v>
      </c>
      <c r="AA51" s="54" t="str" cm="1">
        <f t="array" ref="AA51">HYPERLINK(TEXT("#"&amp;INDEX($D$123:$DY$159,$C158,L$64),),INDEX($D$123:$DY$159,$C158,L$64))</f>
        <v>A125877794V</v>
      </c>
      <c r="AB51" s="54" t="str" cm="1">
        <f t="array" ref="AB51">HYPERLINK(TEXT("#"&amp;INDEX($D$123:$DY$159,$C158,M$64),),INDEX($D$123:$DY$159,$C158,M$64))</f>
        <v>A125877754A</v>
      </c>
      <c r="AC51" s="54" t="str" cm="1">
        <f t="array" ref="AC51">HYPERLINK(TEXT("#"&amp;INDEX($D$123:$DY$159,$C158,N$64),),INDEX($D$123:$DY$159,$C158,N$64))</f>
        <v>A125877742T</v>
      </c>
      <c r="AD51" s="54" t="str" cm="1">
        <f t="array" ref="AD51">HYPERLINK(TEXT("#"&amp;INDEX($D$123:$DY$159,$C158,O$64),),INDEX($D$123:$DY$159,$C158,O$64))</f>
        <v>A125877770A</v>
      </c>
      <c r="AE51" s="54" t="str" cm="1">
        <f t="array" ref="AE51">HYPERLINK(TEXT("#"&amp;INDEX($D$123:$DY$159,$C158,P$64),),INDEX($D$123:$DY$159,$C158,P$64))</f>
        <v>A125877746A</v>
      </c>
    </row>
    <row r="52" spans="1:31">
      <c r="A52" s="58" t="s">
        <v>12985</v>
      </c>
      <c r="B52" s="55"/>
      <c r="C52" s="59" cm="1">
        <f t="array" ref="C52">INDEX($D$77:$DY$113,$C113,C$64)</f>
        <v>136.65899999999999</v>
      </c>
      <c r="D52" s="59" cm="1">
        <f t="array" ref="D52">INDEX($D$77:$DY$113,$C113,D$64)</f>
        <v>38.415999999999997</v>
      </c>
      <c r="E52" s="59" cm="1">
        <f t="array" ref="E52">INDEX($D$77:$DY$113,$C113,E$64)</f>
        <v>342.25400000000002</v>
      </c>
      <c r="F52" s="59" cm="1">
        <f t="array" ref="F52">INDEX($D$77:$DY$113,$C113,F$64)</f>
        <v>54.531999999999996</v>
      </c>
      <c r="G52" s="59" cm="1">
        <f t="array" ref="G52">INDEX($D$77:$DY$113,$C113,G$64)</f>
        <v>156.15</v>
      </c>
      <c r="H52" s="59" cm="1">
        <f t="array" ref="H52">INDEX($D$77:$DY$113,$C113,H$64)</f>
        <v>12.773</v>
      </c>
      <c r="I52" s="59" cm="1">
        <f t="array" ref="I52">INDEX($D$77:$DY$113,$C113,I$64)</f>
        <v>740.78300000000002</v>
      </c>
      <c r="J52" s="59" cm="1">
        <f t="array" ref="J52">INDEX($D$77:$DY$113,$C113,J$64)</f>
        <v>76.897999999999996</v>
      </c>
      <c r="K52" s="59" cm="1">
        <f t="array" ref="K52">INDEX($D$77:$DY$113,$C113,K$64)</f>
        <v>3.6480000000000001</v>
      </c>
      <c r="L52" s="59" cm="1">
        <f t="array" ref="L52">INDEX($D$77:$DY$113,$C113,L$64)</f>
        <v>114.93899999999999</v>
      </c>
      <c r="M52" s="59" cm="1">
        <f t="array" ref="M52">INDEX($D$77:$DY$113,$C113,M$64)</f>
        <v>56.307000000000002</v>
      </c>
      <c r="N52" s="59" cm="1">
        <f t="array" ref="N52">INDEX($D$77:$DY$113,$C113,N$64)</f>
        <v>251.79300000000001</v>
      </c>
      <c r="O52" s="59" cm="1">
        <f t="array" ref="O52">INDEX($D$77:$DY$113,$C113,O$64)</f>
        <v>163.459</v>
      </c>
      <c r="P52" s="59" cm="1">
        <f t="array" ref="P52">INDEX($D$77:$DY$113,$C113,P$64)</f>
        <v>1156.0350000000001</v>
      </c>
      <c r="Q52" s="53"/>
      <c r="R52" s="54" t="str" cm="1">
        <f t="array" ref="R52">HYPERLINK(TEXT("#"&amp;INDEX($D$123:$DY$159,$C159,C$64),),INDEX($D$123:$DY$159,$C159,C$64))</f>
        <v>A125878058R</v>
      </c>
      <c r="S52" s="54" t="str" cm="1">
        <f t="array" ref="S52">HYPERLINK(TEXT("#"&amp;INDEX($D$123:$DY$159,$C159,D$64),),INDEX($D$123:$DY$159,$C159,D$64))</f>
        <v>A125878038F</v>
      </c>
      <c r="T52" s="54" t="str" cm="1">
        <f t="array" ref="T52">HYPERLINK(TEXT("#"&amp;INDEX($D$123:$DY$159,$C159,E$64),),INDEX($D$123:$DY$159,$C159,E$64))</f>
        <v>A125878062F</v>
      </c>
      <c r="U52" s="54" t="str" cm="1">
        <f t="array" ref="U52">HYPERLINK(TEXT("#"&amp;INDEX($D$123:$DY$159,$C159,F$64),),INDEX($D$123:$DY$159,$C159,F$64))</f>
        <v>A125878066R</v>
      </c>
      <c r="V52" s="54" t="str" cm="1">
        <f t="array" ref="V52">HYPERLINK(TEXT("#"&amp;INDEX($D$123:$DY$159,$C159,G$64),),INDEX($D$123:$DY$159,$C159,G$64))</f>
        <v>A125878042W</v>
      </c>
      <c r="W52" s="54" t="str" cm="1">
        <f t="array" ref="W52">HYPERLINK(TEXT("#"&amp;INDEX($D$123:$DY$159,$C159,H$64),),INDEX($D$123:$DY$159,$C159,H$64))</f>
        <v>A125878046F</v>
      </c>
      <c r="X52" s="54" t="str" cm="1">
        <f t="array" ref="X52">HYPERLINK(TEXT("#"&amp;INDEX($D$123:$DY$159,$C159,I$64),),INDEX($D$123:$DY$159,$C159,I$64))</f>
        <v>A125878030L</v>
      </c>
      <c r="Y52" s="54" t="str" cm="1">
        <f t="array" ref="Y52">HYPERLINK(TEXT("#"&amp;INDEX($D$123:$DY$159,$C159,J$64),),INDEX($D$123:$DY$159,$C159,J$64))</f>
        <v>A125878070F</v>
      </c>
      <c r="Z52" s="54" t="str" cm="1">
        <f t="array" ref="Z52">HYPERLINK(TEXT("#"&amp;INDEX($D$123:$DY$159,$C159,K$64),),INDEX($D$123:$DY$159,$C159,K$64))</f>
        <v>A125878054F</v>
      </c>
      <c r="AA52" s="54" t="str" cm="1">
        <f t="array" ref="AA52">HYPERLINK(TEXT("#"&amp;INDEX($D$123:$DY$159,$C159,L$64),),INDEX($D$123:$DY$159,$C159,L$64))</f>
        <v>A125878074R</v>
      </c>
      <c r="AB52" s="54" t="str" cm="1">
        <f t="array" ref="AB52">HYPERLINK(TEXT("#"&amp;INDEX($D$123:$DY$159,$C159,M$64),),INDEX($D$123:$DY$159,$C159,M$64))</f>
        <v>A125878034W</v>
      </c>
      <c r="AC52" s="54" t="str" cm="1">
        <f t="array" ref="AC52">HYPERLINK(TEXT("#"&amp;INDEX($D$123:$DY$159,$C159,N$64),),INDEX($D$123:$DY$159,$C159,N$64))</f>
        <v>A125878022L</v>
      </c>
      <c r="AD52" s="54" t="str" cm="1">
        <f t="array" ref="AD52">HYPERLINK(TEXT("#"&amp;INDEX($D$123:$DY$159,$C159,O$64),),INDEX($D$123:$DY$159,$C159,O$64))</f>
        <v>A125878050W</v>
      </c>
      <c r="AE52" s="54" t="str" cm="1">
        <f t="array" ref="AE52">HYPERLINK(TEXT("#"&amp;INDEX($D$123:$DY$159,$C159,P$64),),INDEX($D$123:$DY$159,$C159,P$64))</f>
        <v>A125878026W</v>
      </c>
    </row>
    <row r="53" spans="1:31">
      <c r="A53" s="61"/>
      <c r="B53" s="62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</row>
    <row r="54" spans="1:31">
      <c r="A54" s="61"/>
      <c r="B54" s="62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</row>
    <row r="55" spans="1:31">
      <c r="A55" s="63" t="str">
        <f ca="1">Contents!B27</f>
        <v>© Commonwealth of Australia 2023</v>
      </c>
      <c r="B55" s="62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31">
      <c r="A56" s="63"/>
      <c r="B56" s="62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31" hidden="1">
      <c r="A57" s="64"/>
      <c r="B57" s="65" t="s">
        <v>12973</v>
      </c>
      <c r="C57" s="66">
        <v>1</v>
      </c>
      <c r="D57" s="67"/>
      <c r="E57" s="67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</row>
    <row r="58" spans="1:31" hidden="1">
      <c r="A58" s="64"/>
      <c r="B58" s="65" t="s">
        <v>13005</v>
      </c>
      <c r="C58" s="66">
        <f>C57+14</f>
        <v>15</v>
      </c>
      <c r="D58" s="67"/>
      <c r="E58" s="67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</row>
    <row r="59" spans="1:31" hidden="1">
      <c r="A59" s="64"/>
      <c r="B59" s="65" t="s">
        <v>13006</v>
      </c>
      <c r="C59" s="66">
        <f t="shared" ref="C59:C62" si="0">C58+14</f>
        <v>29</v>
      </c>
      <c r="D59" s="67"/>
      <c r="E59" s="67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</row>
    <row r="60" spans="1:31" hidden="1">
      <c r="A60" s="64"/>
      <c r="B60" s="65" t="s">
        <v>13007</v>
      </c>
      <c r="C60" s="66">
        <f t="shared" si="0"/>
        <v>43</v>
      </c>
      <c r="D60" s="67"/>
      <c r="E60" s="67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</row>
    <row r="61" spans="1:31" hidden="1">
      <c r="A61" s="64"/>
      <c r="B61" s="65" t="s">
        <v>13008</v>
      </c>
      <c r="C61" s="66">
        <f t="shared" si="0"/>
        <v>57</v>
      </c>
      <c r="D61" s="67"/>
      <c r="E61" s="67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</row>
    <row r="62" spans="1:31" hidden="1">
      <c r="A62" s="64"/>
      <c r="B62" s="65" t="s">
        <v>13009</v>
      </c>
      <c r="C62" s="66">
        <f t="shared" si="0"/>
        <v>71</v>
      </c>
      <c r="D62" s="67"/>
      <c r="E62" s="67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</row>
    <row r="63" spans="1:31" hidden="1">
      <c r="A63" s="64"/>
      <c r="B63" s="62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</row>
    <row r="64" spans="1:31" hidden="1">
      <c r="A64" s="64"/>
      <c r="B64" s="62"/>
      <c r="C64" s="66">
        <f>VLOOKUP(C10,B57:C62,2,FALSE)</f>
        <v>1</v>
      </c>
      <c r="D64" s="66">
        <f>C64+1</f>
        <v>2</v>
      </c>
      <c r="E64" s="66">
        <f>D64+1</f>
        <v>3</v>
      </c>
      <c r="F64" s="66">
        <f t="shared" ref="F64:P64" si="1">E64+1</f>
        <v>4</v>
      </c>
      <c r="G64" s="66">
        <f t="shared" si="1"/>
        <v>5</v>
      </c>
      <c r="H64" s="66">
        <f t="shared" si="1"/>
        <v>6</v>
      </c>
      <c r="I64" s="66">
        <f t="shared" si="1"/>
        <v>7</v>
      </c>
      <c r="J64" s="66">
        <f t="shared" si="1"/>
        <v>8</v>
      </c>
      <c r="K64" s="66">
        <f t="shared" si="1"/>
        <v>9</v>
      </c>
      <c r="L64" s="66">
        <f t="shared" si="1"/>
        <v>10</v>
      </c>
      <c r="M64" s="66">
        <f t="shared" si="1"/>
        <v>11</v>
      </c>
      <c r="N64" s="66">
        <f t="shared" si="1"/>
        <v>12</v>
      </c>
      <c r="O64" s="66">
        <f t="shared" si="1"/>
        <v>13</v>
      </c>
      <c r="P64" s="66">
        <f t="shared" si="1"/>
        <v>14</v>
      </c>
      <c r="Q64" s="53"/>
      <c r="R64" s="53"/>
      <c r="S64" s="53"/>
      <c r="T64" s="53"/>
      <c r="U64" s="53"/>
    </row>
    <row r="65" spans="1:129" hidden="1">
      <c r="A65" s="64"/>
      <c r="B65" s="62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</row>
    <row r="66" spans="1:129" hidden="1">
      <c r="A66" s="64"/>
      <c r="B66" s="6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</row>
    <row r="67" spans="1:129" hidden="1">
      <c r="A67" s="64"/>
      <c r="B67" s="62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</row>
    <row r="68" spans="1:129" hidden="1">
      <c r="A68" s="64"/>
      <c r="B68" s="62"/>
      <c r="C68" s="62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</row>
    <row r="69" spans="1:129" hidden="1">
      <c r="A69" s="64"/>
      <c r="B69" s="62"/>
      <c r="C69" s="62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</row>
    <row r="70" spans="1:129" hidden="1">
      <c r="A70" s="64"/>
      <c r="B70" s="62"/>
      <c r="C70" s="62"/>
      <c r="D70" s="66">
        <v>1</v>
      </c>
      <c r="E70" s="66">
        <v>2</v>
      </c>
      <c r="F70" s="66">
        <v>3</v>
      </c>
      <c r="G70" s="66">
        <v>4</v>
      </c>
      <c r="H70" s="66">
        <v>5</v>
      </c>
      <c r="I70" s="66">
        <v>6</v>
      </c>
      <c r="J70" s="66">
        <v>7</v>
      </c>
      <c r="K70" s="66">
        <v>8</v>
      </c>
      <c r="L70" s="66">
        <v>9</v>
      </c>
      <c r="M70" s="66">
        <v>10</v>
      </c>
      <c r="N70" s="66">
        <v>11</v>
      </c>
      <c r="O70" s="66">
        <v>12</v>
      </c>
      <c r="P70" s="66">
        <v>13</v>
      </c>
      <c r="Q70" s="66">
        <v>14</v>
      </c>
      <c r="R70" s="66">
        <v>15</v>
      </c>
      <c r="S70" s="66">
        <v>16</v>
      </c>
      <c r="T70" s="66">
        <v>17</v>
      </c>
      <c r="U70" s="66">
        <v>18</v>
      </c>
      <c r="V70" s="66">
        <v>19</v>
      </c>
      <c r="W70" s="66">
        <v>20</v>
      </c>
      <c r="X70" s="66">
        <v>21</v>
      </c>
      <c r="Y70" s="66">
        <v>22</v>
      </c>
      <c r="Z70" s="66">
        <v>23</v>
      </c>
      <c r="AA70" s="66">
        <v>24</v>
      </c>
      <c r="AB70" s="66">
        <v>25</v>
      </c>
      <c r="AC70" s="66">
        <v>26</v>
      </c>
      <c r="AD70" s="66">
        <v>27</v>
      </c>
      <c r="AE70" s="66">
        <v>28</v>
      </c>
      <c r="AF70" s="66">
        <v>29</v>
      </c>
      <c r="AG70" s="66">
        <v>30</v>
      </c>
      <c r="AH70" s="66">
        <v>31</v>
      </c>
      <c r="AI70" s="66">
        <v>32</v>
      </c>
      <c r="AJ70" s="66">
        <v>33</v>
      </c>
      <c r="AK70" s="66">
        <v>34</v>
      </c>
      <c r="AL70" s="66">
        <v>35</v>
      </c>
      <c r="AM70" s="66">
        <v>36</v>
      </c>
      <c r="AN70" s="66">
        <v>37</v>
      </c>
      <c r="AO70" s="66">
        <v>38</v>
      </c>
      <c r="AP70" s="66">
        <v>39</v>
      </c>
      <c r="AQ70" s="66">
        <v>40</v>
      </c>
      <c r="AR70" s="66">
        <v>41</v>
      </c>
      <c r="AS70" s="66">
        <v>42</v>
      </c>
      <c r="AT70" s="66">
        <v>43</v>
      </c>
      <c r="AU70" s="66">
        <v>44</v>
      </c>
      <c r="AV70" s="66">
        <v>45</v>
      </c>
      <c r="AW70" s="66">
        <v>46</v>
      </c>
      <c r="AX70" s="66">
        <v>47</v>
      </c>
      <c r="AY70" s="66">
        <v>48</v>
      </c>
      <c r="AZ70" s="66">
        <v>49</v>
      </c>
      <c r="BA70" s="66">
        <v>50</v>
      </c>
      <c r="BB70" s="66">
        <v>51</v>
      </c>
      <c r="BC70" s="66">
        <v>52</v>
      </c>
      <c r="BD70" s="66">
        <v>53</v>
      </c>
      <c r="BE70" s="66">
        <v>54</v>
      </c>
      <c r="BF70" s="66">
        <v>55</v>
      </c>
      <c r="BG70" s="66">
        <v>56</v>
      </c>
      <c r="BH70" s="66">
        <v>57</v>
      </c>
      <c r="BI70" s="66">
        <v>58</v>
      </c>
      <c r="BJ70" s="66">
        <v>59</v>
      </c>
      <c r="BK70" s="66">
        <v>60</v>
      </c>
      <c r="BL70" s="66">
        <v>61</v>
      </c>
      <c r="BM70" s="66">
        <v>62</v>
      </c>
      <c r="BN70" s="66">
        <v>63</v>
      </c>
      <c r="BO70" s="66">
        <v>64</v>
      </c>
      <c r="BP70" s="66">
        <v>65</v>
      </c>
      <c r="BQ70" s="66">
        <v>66</v>
      </c>
      <c r="BR70" s="66">
        <v>67</v>
      </c>
      <c r="BS70" s="66">
        <v>68</v>
      </c>
      <c r="BT70" s="66">
        <v>69</v>
      </c>
      <c r="BU70" s="66">
        <v>70</v>
      </c>
      <c r="BV70" s="66">
        <v>71</v>
      </c>
      <c r="BW70" s="66">
        <v>72</v>
      </c>
      <c r="BX70" s="66">
        <v>73</v>
      </c>
      <c r="BY70" s="66">
        <v>74</v>
      </c>
      <c r="BZ70" s="66">
        <v>75</v>
      </c>
      <c r="CA70" s="66">
        <v>76</v>
      </c>
      <c r="CB70" s="66">
        <v>77</v>
      </c>
      <c r="CC70" s="66">
        <v>78</v>
      </c>
      <c r="CD70" s="66">
        <v>79</v>
      </c>
      <c r="CE70" s="66">
        <v>80</v>
      </c>
      <c r="CF70" s="66">
        <v>81</v>
      </c>
      <c r="CG70" s="66">
        <v>82</v>
      </c>
      <c r="CH70" s="66">
        <v>83</v>
      </c>
      <c r="CI70" s="66">
        <v>84</v>
      </c>
      <c r="CJ70" s="66">
        <v>85</v>
      </c>
      <c r="CK70" s="66">
        <v>86</v>
      </c>
      <c r="CL70" s="66">
        <v>87</v>
      </c>
      <c r="CM70" s="66">
        <v>88</v>
      </c>
      <c r="CN70" s="66">
        <v>89</v>
      </c>
      <c r="CO70" s="66">
        <v>90</v>
      </c>
      <c r="CP70" s="66">
        <v>91</v>
      </c>
      <c r="CQ70" s="66">
        <v>92</v>
      </c>
      <c r="CR70" s="66">
        <v>93</v>
      </c>
      <c r="CS70" s="66">
        <v>94</v>
      </c>
      <c r="CT70" s="66">
        <v>95</v>
      </c>
      <c r="CU70" s="66">
        <v>96</v>
      </c>
      <c r="CV70" s="66">
        <v>97</v>
      </c>
      <c r="CW70" s="66">
        <v>98</v>
      </c>
      <c r="CX70" s="66">
        <v>99</v>
      </c>
      <c r="CY70" s="66">
        <v>100</v>
      </c>
      <c r="CZ70" s="66">
        <v>101</v>
      </c>
      <c r="DA70" s="66">
        <v>102</v>
      </c>
      <c r="DB70" s="66">
        <v>103</v>
      </c>
      <c r="DC70" s="66">
        <v>104</v>
      </c>
      <c r="DD70" s="66">
        <v>105</v>
      </c>
      <c r="DE70" s="66">
        <v>106</v>
      </c>
      <c r="DF70" s="66">
        <v>107</v>
      </c>
      <c r="DG70" s="66">
        <v>108</v>
      </c>
      <c r="DH70" s="66">
        <v>109</v>
      </c>
      <c r="DI70" s="66">
        <v>110</v>
      </c>
      <c r="DJ70" s="66">
        <v>111</v>
      </c>
      <c r="DK70" s="66">
        <v>112</v>
      </c>
      <c r="DL70" s="66">
        <v>113</v>
      </c>
      <c r="DM70" s="66">
        <v>114</v>
      </c>
      <c r="DN70" s="66">
        <v>115</v>
      </c>
      <c r="DO70" s="66">
        <v>116</v>
      </c>
      <c r="DP70" s="66">
        <v>117</v>
      </c>
      <c r="DQ70" s="66">
        <v>118</v>
      </c>
      <c r="DR70" s="66">
        <v>119</v>
      </c>
      <c r="DS70" s="66">
        <v>120</v>
      </c>
      <c r="DT70" s="66">
        <v>121</v>
      </c>
      <c r="DU70" s="66">
        <v>122</v>
      </c>
      <c r="DV70" s="66">
        <v>123</v>
      </c>
      <c r="DW70" s="66">
        <v>124</v>
      </c>
      <c r="DX70" s="66">
        <v>125</v>
      </c>
      <c r="DY70" s="66">
        <v>126</v>
      </c>
    </row>
    <row r="71" spans="1:129" ht="15" hidden="1" customHeight="1">
      <c r="A71" s="36"/>
      <c r="B71" s="36"/>
      <c r="C71" s="36"/>
      <c r="D71" s="68" t="s">
        <v>13010</v>
      </c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t="s">
        <v>13011</v>
      </c>
      <c r="AF71" t="s">
        <v>13012</v>
      </c>
      <c r="AT71" t="s">
        <v>13013</v>
      </c>
      <c r="BH71" t="s">
        <v>13014</v>
      </c>
      <c r="BV71" t="s">
        <v>13015</v>
      </c>
      <c r="CJ71" t="s">
        <v>13016</v>
      </c>
      <c r="CX71" t="s">
        <v>13017</v>
      </c>
      <c r="DL71" t="s">
        <v>13018</v>
      </c>
    </row>
    <row r="72" spans="1:129" ht="15" hidden="1" customHeight="1">
      <c r="A72" s="36"/>
      <c r="B72" s="36"/>
      <c r="C72" s="36"/>
      <c r="D72" s="81" t="s">
        <v>12975</v>
      </c>
      <c r="E72" s="81"/>
      <c r="F72" s="81"/>
      <c r="G72" s="82"/>
      <c r="H72" s="82"/>
      <c r="I72" s="82"/>
      <c r="J72" s="82"/>
      <c r="K72" s="80" t="s">
        <v>12976</v>
      </c>
      <c r="L72" s="80"/>
      <c r="M72" s="80"/>
      <c r="N72" s="80"/>
      <c r="O72" s="80"/>
      <c r="P72" s="79" t="s">
        <v>12977</v>
      </c>
      <c r="Q72" s="79" t="s">
        <v>12978</v>
      </c>
      <c r="R72" s="81" t="s">
        <v>12975</v>
      </c>
      <c r="S72" s="81"/>
      <c r="T72" s="81"/>
      <c r="U72" s="82"/>
      <c r="V72" s="82"/>
      <c r="W72" s="82"/>
      <c r="X72" s="82"/>
      <c r="Y72" s="80" t="s">
        <v>12976</v>
      </c>
      <c r="Z72" s="80"/>
      <c r="AA72" s="80"/>
      <c r="AB72" s="80"/>
      <c r="AC72" s="80"/>
      <c r="AD72" s="79" t="s">
        <v>12977</v>
      </c>
      <c r="AE72" s="79" t="s">
        <v>12978</v>
      </c>
      <c r="AF72" s="81" t="s">
        <v>12975</v>
      </c>
      <c r="AG72" s="81"/>
      <c r="AH72" s="81"/>
      <c r="AI72" s="82"/>
      <c r="AJ72" s="82"/>
      <c r="AK72" s="82"/>
      <c r="AL72" s="82"/>
      <c r="AM72" s="80" t="s">
        <v>12976</v>
      </c>
      <c r="AN72" s="80"/>
      <c r="AO72" s="80"/>
      <c r="AP72" s="80"/>
      <c r="AQ72" s="80"/>
      <c r="AR72" s="79" t="s">
        <v>12977</v>
      </c>
      <c r="AS72" s="79" t="s">
        <v>12978</v>
      </c>
      <c r="AT72" s="81" t="s">
        <v>12975</v>
      </c>
      <c r="AU72" s="81"/>
      <c r="AV72" s="81"/>
      <c r="AW72" s="82"/>
      <c r="AX72" s="82"/>
      <c r="AY72" s="82"/>
      <c r="AZ72" s="82"/>
      <c r="BA72" s="80" t="s">
        <v>12976</v>
      </c>
      <c r="BB72" s="80"/>
      <c r="BC72" s="80"/>
      <c r="BD72" s="80"/>
      <c r="BE72" s="80"/>
      <c r="BF72" s="79" t="s">
        <v>12977</v>
      </c>
      <c r="BG72" s="79" t="s">
        <v>12978</v>
      </c>
      <c r="BH72" s="81" t="s">
        <v>12975</v>
      </c>
      <c r="BI72" s="81"/>
      <c r="BJ72" s="81"/>
      <c r="BK72" s="82"/>
      <c r="BL72" s="82"/>
      <c r="BM72" s="82"/>
      <c r="BN72" s="82"/>
      <c r="BO72" s="80" t="s">
        <v>12976</v>
      </c>
      <c r="BP72" s="80"/>
      <c r="BQ72" s="80"/>
      <c r="BR72" s="80"/>
      <c r="BS72" s="80"/>
      <c r="BT72" s="79" t="s">
        <v>12977</v>
      </c>
      <c r="BU72" s="79" t="s">
        <v>12978</v>
      </c>
      <c r="BV72" s="81" t="s">
        <v>12975</v>
      </c>
      <c r="BW72" s="81"/>
      <c r="BX72" s="81"/>
      <c r="BY72" s="82"/>
      <c r="BZ72" s="82"/>
      <c r="CA72" s="82"/>
      <c r="CB72" s="82"/>
      <c r="CC72" s="80" t="s">
        <v>12976</v>
      </c>
      <c r="CD72" s="80"/>
      <c r="CE72" s="80"/>
      <c r="CF72" s="80"/>
      <c r="CG72" s="80"/>
      <c r="CH72" s="79" t="s">
        <v>12977</v>
      </c>
      <c r="CI72" s="79" t="s">
        <v>12978</v>
      </c>
      <c r="CJ72" s="81" t="s">
        <v>12975</v>
      </c>
      <c r="CK72" s="81"/>
      <c r="CL72" s="81"/>
      <c r="CM72" s="82"/>
      <c r="CN72" s="82"/>
      <c r="CO72" s="82"/>
      <c r="CP72" s="82"/>
      <c r="CQ72" s="80" t="s">
        <v>12976</v>
      </c>
      <c r="CR72" s="80"/>
      <c r="CS72" s="80"/>
      <c r="CT72" s="80"/>
      <c r="CU72" s="80"/>
      <c r="CV72" s="79" t="s">
        <v>12977</v>
      </c>
      <c r="CW72" s="79" t="s">
        <v>12978</v>
      </c>
      <c r="CX72" s="81" t="s">
        <v>12975</v>
      </c>
      <c r="CY72" s="81"/>
      <c r="CZ72" s="81"/>
      <c r="DA72" s="82"/>
      <c r="DB72" s="82"/>
      <c r="DC72" s="82"/>
      <c r="DD72" s="82"/>
      <c r="DE72" s="80" t="s">
        <v>12976</v>
      </c>
      <c r="DF72" s="80"/>
      <c r="DG72" s="80"/>
      <c r="DH72" s="80"/>
      <c r="DI72" s="80"/>
      <c r="DJ72" s="79" t="s">
        <v>12977</v>
      </c>
      <c r="DK72" s="79" t="s">
        <v>12978</v>
      </c>
      <c r="DL72" s="81" t="s">
        <v>12975</v>
      </c>
      <c r="DM72" s="81"/>
      <c r="DN72" s="81"/>
      <c r="DO72" s="82"/>
      <c r="DP72" s="82"/>
      <c r="DQ72" s="82"/>
      <c r="DR72" s="82"/>
      <c r="DS72" s="80" t="s">
        <v>12976</v>
      </c>
      <c r="DT72" s="80"/>
      <c r="DU72" s="80"/>
      <c r="DV72" s="80"/>
      <c r="DW72" s="80"/>
      <c r="DX72" s="79" t="s">
        <v>12977</v>
      </c>
      <c r="DY72" s="79" t="s">
        <v>12978</v>
      </c>
    </row>
    <row r="73" spans="1:129" ht="67.5" hidden="1">
      <c r="A73" s="36"/>
      <c r="B73" s="36"/>
      <c r="C73" s="36"/>
      <c r="D73" s="43" t="s">
        <v>12979</v>
      </c>
      <c r="E73" s="43" t="s">
        <v>12980</v>
      </c>
      <c r="F73" s="43" t="s">
        <v>12981</v>
      </c>
      <c r="G73" s="43" t="s">
        <v>12982</v>
      </c>
      <c r="H73" s="43" t="s">
        <v>12983</v>
      </c>
      <c r="I73" s="43" t="s">
        <v>12984</v>
      </c>
      <c r="J73" s="43" t="s">
        <v>12985</v>
      </c>
      <c r="K73" s="43" t="s">
        <v>12986</v>
      </c>
      <c r="L73" s="43" t="s">
        <v>12987</v>
      </c>
      <c r="M73" s="43" t="s">
        <v>12988</v>
      </c>
      <c r="N73" s="43" t="s">
        <v>12989</v>
      </c>
      <c r="O73" s="43" t="s">
        <v>12985</v>
      </c>
      <c r="P73" s="79"/>
      <c r="Q73" s="79"/>
      <c r="R73" s="43" t="s">
        <v>12979</v>
      </c>
      <c r="S73" s="43" t="s">
        <v>12980</v>
      </c>
      <c r="T73" s="43" t="s">
        <v>12981</v>
      </c>
      <c r="U73" s="43" t="s">
        <v>12982</v>
      </c>
      <c r="V73" s="43" t="s">
        <v>12983</v>
      </c>
      <c r="W73" s="43" t="s">
        <v>12984</v>
      </c>
      <c r="X73" s="43" t="s">
        <v>12985</v>
      </c>
      <c r="Y73" s="43" t="s">
        <v>12986</v>
      </c>
      <c r="Z73" s="43" t="s">
        <v>12987</v>
      </c>
      <c r="AA73" s="43" t="s">
        <v>12988</v>
      </c>
      <c r="AB73" s="43" t="s">
        <v>12989</v>
      </c>
      <c r="AC73" s="43" t="s">
        <v>12985</v>
      </c>
      <c r="AD73" s="79"/>
      <c r="AE73" s="79"/>
      <c r="AF73" s="43" t="s">
        <v>12979</v>
      </c>
      <c r="AG73" s="43" t="s">
        <v>12980</v>
      </c>
      <c r="AH73" s="43" t="s">
        <v>12981</v>
      </c>
      <c r="AI73" s="43" t="s">
        <v>12982</v>
      </c>
      <c r="AJ73" s="43" t="s">
        <v>12983</v>
      </c>
      <c r="AK73" s="43" t="s">
        <v>12984</v>
      </c>
      <c r="AL73" s="43" t="s">
        <v>12985</v>
      </c>
      <c r="AM73" s="43" t="s">
        <v>12986</v>
      </c>
      <c r="AN73" s="43" t="s">
        <v>12987</v>
      </c>
      <c r="AO73" s="43" t="s">
        <v>12988</v>
      </c>
      <c r="AP73" s="43" t="s">
        <v>12989</v>
      </c>
      <c r="AQ73" s="43" t="s">
        <v>12985</v>
      </c>
      <c r="AR73" s="79"/>
      <c r="AS73" s="79"/>
      <c r="AT73" s="43" t="s">
        <v>12979</v>
      </c>
      <c r="AU73" s="43" t="s">
        <v>12980</v>
      </c>
      <c r="AV73" s="43" t="s">
        <v>12981</v>
      </c>
      <c r="AW73" s="43" t="s">
        <v>12982</v>
      </c>
      <c r="AX73" s="43" t="s">
        <v>12983</v>
      </c>
      <c r="AY73" s="43" t="s">
        <v>12984</v>
      </c>
      <c r="AZ73" s="43" t="s">
        <v>12985</v>
      </c>
      <c r="BA73" s="43" t="s">
        <v>12986</v>
      </c>
      <c r="BB73" s="43" t="s">
        <v>12987</v>
      </c>
      <c r="BC73" s="43" t="s">
        <v>12988</v>
      </c>
      <c r="BD73" s="43" t="s">
        <v>12989</v>
      </c>
      <c r="BE73" s="43" t="s">
        <v>12985</v>
      </c>
      <c r="BF73" s="79"/>
      <c r="BG73" s="79"/>
      <c r="BH73" s="43" t="s">
        <v>12979</v>
      </c>
      <c r="BI73" s="43" t="s">
        <v>12980</v>
      </c>
      <c r="BJ73" s="43" t="s">
        <v>12981</v>
      </c>
      <c r="BK73" s="43" t="s">
        <v>12982</v>
      </c>
      <c r="BL73" s="43" t="s">
        <v>12983</v>
      </c>
      <c r="BM73" s="43" t="s">
        <v>12984</v>
      </c>
      <c r="BN73" s="43" t="s">
        <v>12985</v>
      </c>
      <c r="BO73" s="43" t="s">
        <v>12986</v>
      </c>
      <c r="BP73" s="43" t="s">
        <v>12987</v>
      </c>
      <c r="BQ73" s="43" t="s">
        <v>12988</v>
      </c>
      <c r="BR73" s="43" t="s">
        <v>12989</v>
      </c>
      <c r="BS73" s="43" t="s">
        <v>12985</v>
      </c>
      <c r="BT73" s="79"/>
      <c r="BU73" s="79"/>
      <c r="BV73" s="43" t="s">
        <v>12979</v>
      </c>
      <c r="BW73" s="43" t="s">
        <v>12980</v>
      </c>
      <c r="BX73" s="43" t="s">
        <v>12981</v>
      </c>
      <c r="BY73" s="43" t="s">
        <v>12982</v>
      </c>
      <c r="BZ73" s="43" t="s">
        <v>12983</v>
      </c>
      <c r="CA73" s="43" t="s">
        <v>12984</v>
      </c>
      <c r="CB73" s="43" t="s">
        <v>12985</v>
      </c>
      <c r="CC73" s="43" t="s">
        <v>12986</v>
      </c>
      <c r="CD73" s="43" t="s">
        <v>12987</v>
      </c>
      <c r="CE73" s="43" t="s">
        <v>12988</v>
      </c>
      <c r="CF73" s="43" t="s">
        <v>12989</v>
      </c>
      <c r="CG73" s="43" t="s">
        <v>12985</v>
      </c>
      <c r="CH73" s="79"/>
      <c r="CI73" s="79"/>
      <c r="CJ73" s="43" t="s">
        <v>12979</v>
      </c>
      <c r="CK73" s="43" t="s">
        <v>12980</v>
      </c>
      <c r="CL73" s="43" t="s">
        <v>12981</v>
      </c>
      <c r="CM73" s="43" t="s">
        <v>12982</v>
      </c>
      <c r="CN73" s="43" t="s">
        <v>12983</v>
      </c>
      <c r="CO73" s="43" t="s">
        <v>12984</v>
      </c>
      <c r="CP73" s="43" t="s">
        <v>12985</v>
      </c>
      <c r="CQ73" s="43" t="s">
        <v>12986</v>
      </c>
      <c r="CR73" s="43" t="s">
        <v>12987</v>
      </c>
      <c r="CS73" s="43" t="s">
        <v>12988</v>
      </c>
      <c r="CT73" s="43" t="s">
        <v>12989</v>
      </c>
      <c r="CU73" s="43" t="s">
        <v>12985</v>
      </c>
      <c r="CV73" s="79"/>
      <c r="CW73" s="79"/>
      <c r="CX73" s="43" t="s">
        <v>12979</v>
      </c>
      <c r="CY73" s="43" t="s">
        <v>12980</v>
      </c>
      <c r="CZ73" s="43" t="s">
        <v>12981</v>
      </c>
      <c r="DA73" s="43" t="s">
        <v>12982</v>
      </c>
      <c r="DB73" s="43" t="s">
        <v>12983</v>
      </c>
      <c r="DC73" s="43" t="s">
        <v>12984</v>
      </c>
      <c r="DD73" s="43" t="s">
        <v>12985</v>
      </c>
      <c r="DE73" s="43" t="s">
        <v>12986</v>
      </c>
      <c r="DF73" s="43" t="s">
        <v>12987</v>
      </c>
      <c r="DG73" s="43" t="s">
        <v>12988</v>
      </c>
      <c r="DH73" s="43" t="s">
        <v>12989</v>
      </c>
      <c r="DI73" s="43" t="s">
        <v>12985</v>
      </c>
      <c r="DJ73" s="79"/>
      <c r="DK73" s="79"/>
      <c r="DL73" s="43" t="s">
        <v>12979</v>
      </c>
      <c r="DM73" s="43" t="s">
        <v>12980</v>
      </c>
      <c r="DN73" s="43" t="s">
        <v>12981</v>
      </c>
      <c r="DO73" s="43" t="s">
        <v>12982</v>
      </c>
      <c r="DP73" s="43" t="s">
        <v>12983</v>
      </c>
      <c r="DQ73" s="43" t="s">
        <v>12984</v>
      </c>
      <c r="DR73" s="43" t="s">
        <v>12985</v>
      </c>
      <c r="DS73" s="43" t="s">
        <v>12986</v>
      </c>
      <c r="DT73" s="43" t="s">
        <v>12987</v>
      </c>
      <c r="DU73" s="43" t="s">
        <v>12988</v>
      </c>
      <c r="DV73" s="43" t="s">
        <v>12989</v>
      </c>
      <c r="DW73" s="43" t="s">
        <v>12985</v>
      </c>
      <c r="DX73" s="79"/>
      <c r="DY73" s="79"/>
    </row>
    <row r="74" spans="1:129" hidden="1">
      <c r="A74" s="36"/>
      <c r="B74" s="36"/>
      <c r="C74" s="36"/>
      <c r="D74" s="45" t="s">
        <v>12990</v>
      </c>
      <c r="E74" s="45" t="s">
        <v>12990</v>
      </c>
      <c r="F74" s="45" t="s">
        <v>12990</v>
      </c>
      <c r="G74" s="45" t="s">
        <v>12990</v>
      </c>
      <c r="H74" s="45" t="s">
        <v>12990</v>
      </c>
      <c r="I74" s="45" t="s">
        <v>12990</v>
      </c>
      <c r="J74" s="45" t="s">
        <v>12990</v>
      </c>
      <c r="K74" s="45" t="s">
        <v>12990</v>
      </c>
      <c r="L74" s="45" t="s">
        <v>12990</v>
      </c>
      <c r="M74" s="45" t="s">
        <v>12990</v>
      </c>
      <c r="N74" s="45" t="s">
        <v>12990</v>
      </c>
      <c r="O74" s="45" t="s">
        <v>12990</v>
      </c>
      <c r="P74" s="45" t="s">
        <v>12990</v>
      </c>
      <c r="Q74" s="45" t="s">
        <v>12990</v>
      </c>
      <c r="R74" s="45" t="s">
        <v>12990</v>
      </c>
      <c r="S74" s="45" t="s">
        <v>12990</v>
      </c>
      <c r="T74" s="45" t="s">
        <v>12990</v>
      </c>
      <c r="U74" s="45" t="s">
        <v>12990</v>
      </c>
      <c r="V74" s="45" t="s">
        <v>12990</v>
      </c>
      <c r="W74" s="45" t="s">
        <v>12990</v>
      </c>
      <c r="X74" s="45" t="s">
        <v>12990</v>
      </c>
      <c r="Y74" s="45" t="s">
        <v>12990</v>
      </c>
      <c r="Z74" s="45" t="s">
        <v>12990</v>
      </c>
      <c r="AA74" s="45" t="s">
        <v>12990</v>
      </c>
      <c r="AB74" s="45" t="s">
        <v>12990</v>
      </c>
      <c r="AC74" s="45" t="s">
        <v>12990</v>
      </c>
      <c r="AD74" s="45" t="s">
        <v>12990</v>
      </c>
      <c r="AE74" s="45" t="s">
        <v>12990</v>
      </c>
      <c r="AF74" s="45" t="s">
        <v>12990</v>
      </c>
      <c r="AG74" s="45" t="s">
        <v>12990</v>
      </c>
      <c r="AH74" s="45" t="s">
        <v>12990</v>
      </c>
      <c r="AI74" s="45" t="s">
        <v>12990</v>
      </c>
      <c r="AJ74" s="45" t="s">
        <v>12990</v>
      </c>
      <c r="AK74" s="45" t="s">
        <v>12990</v>
      </c>
      <c r="AL74" s="45" t="s">
        <v>12990</v>
      </c>
      <c r="AM74" s="45" t="s">
        <v>12990</v>
      </c>
      <c r="AN74" s="45" t="s">
        <v>12990</v>
      </c>
      <c r="AO74" s="45" t="s">
        <v>12990</v>
      </c>
      <c r="AP74" s="45" t="s">
        <v>12990</v>
      </c>
      <c r="AQ74" s="45" t="s">
        <v>12990</v>
      </c>
      <c r="AR74" s="45" t="s">
        <v>12990</v>
      </c>
      <c r="AS74" s="45" t="s">
        <v>12990</v>
      </c>
      <c r="AT74" s="45" t="s">
        <v>12990</v>
      </c>
      <c r="AU74" s="45" t="s">
        <v>12990</v>
      </c>
      <c r="AV74" s="45" t="s">
        <v>12990</v>
      </c>
      <c r="AW74" s="45" t="s">
        <v>12990</v>
      </c>
      <c r="AX74" s="45" t="s">
        <v>12990</v>
      </c>
      <c r="AY74" s="45" t="s">
        <v>12990</v>
      </c>
      <c r="AZ74" s="45" t="s">
        <v>12990</v>
      </c>
      <c r="BA74" s="45" t="s">
        <v>12990</v>
      </c>
      <c r="BB74" s="45" t="s">
        <v>12990</v>
      </c>
      <c r="BC74" s="45" t="s">
        <v>12990</v>
      </c>
      <c r="BD74" s="45" t="s">
        <v>12990</v>
      </c>
      <c r="BE74" s="45" t="s">
        <v>12990</v>
      </c>
      <c r="BF74" s="45" t="s">
        <v>12990</v>
      </c>
      <c r="BG74" s="45" t="s">
        <v>12990</v>
      </c>
      <c r="BH74" s="45" t="s">
        <v>12990</v>
      </c>
      <c r="BI74" s="45" t="s">
        <v>12990</v>
      </c>
      <c r="BJ74" s="45" t="s">
        <v>12990</v>
      </c>
      <c r="BK74" s="45" t="s">
        <v>12990</v>
      </c>
      <c r="BL74" s="45" t="s">
        <v>12990</v>
      </c>
      <c r="BM74" s="45" t="s">
        <v>12990</v>
      </c>
      <c r="BN74" s="45" t="s">
        <v>12990</v>
      </c>
      <c r="BO74" s="45" t="s">
        <v>12990</v>
      </c>
      <c r="BP74" s="45" t="s">
        <v>12990</v>
      </c>
      <c r="BQ74" s="45" t="s">
        <v>12990</v>
      </c>
      <c r="BR74" s="45" t="s">
        <v>12990</v>
      </c>
      <c r="BS74" s="45" t="s">
        <v>12990</v>
      </c>
      <c r="BT74" s="45" t="s">
        <v>12990</v>
      </c>
      <c r="BU74" s="45" t="s">
        <v>12990</v>
      </c>
      <c r="BV74" s="45" t="s">
        <v>12990</v>
      </c>
      <c r="BW74" s="45" t="s">
        <v>12990</v>
      </c>
      <c r="BX74" s="45" t="s">
        <v>12990</v>
      </c>
      <c r="BY74" s="45" t="s">
        <v>12990</v>
      </c>
      <c r="BZ74" s="45" t="s">
        <v>12990</v>
      </c>
      <c r="CA74" s="45" t="s">
        <v>12990</v>
      </c>
      <c r="CB74" s="45" t="s">
        <v>12990</v>
      </c>
      <c r="CC74" s="45" t="s">
        <v>12990</v>
      </c>
      <c r="CD74" s="45" t="s">
        <v>12990</v>
      </c>
      <c r="CE74" s="45" t="s">
        <v>12990</v>
      </c>
      <c r="CF74" s="45" t="s">
        <v>12990</v>
      </c>
      <c r="CG74" s="45" t="s">
        <v>12990</v>
      </c>
      <c r="CH74" s="45" t="s">
        <v>12990</v>
      </c>
      <c r="CI74" s="45" t="s">
        <v>12990</v>
      </c>
      <c r="CJ74" s="45" t="s">
        <v>12990</v>
      </c>
      <c r="CK74" s="45" t="s">
        <v>12990</v>
      </c>
      <c r="CL74" s="45" t="s">
        <v>12990</v>
      </c>
      <c r="CM74" s="45" t="s">
        <v>12990</v>
      </c>
      <c r="CN74" s="45" t="s">
        <v>12990</v>
      </c>
      <c r="CO74" s="45" t="s">
        <v>12990</v>
      </c>
      <c r="CP74" s="45" t="s">
        <v>12990</v>
      </c>
      <c r="CQ74" s="45" t="s">
        <v>12990</v>
      </c>
      <c r="CR74" s="45" t="s">
        <v>12990</v>
      </c>
      <c r="CS74" s="45" t="s">
        <v>12990</v>
      </c>
      <c r="CT74" s="45" t="s">
        <v>12990</v>
      </c>
      <c r="CU74" s="45" t="s">
        <v>12990</v>
      </c>
      <c r="CV74" s="45" t="s">
        <v>12990</v>
      </c>
      <c r="CW74" s="45" t="s">
        <v>12990</v>
      </c>
      <c r="CX74" s="45" t="s">
        <v>12990</v>
      </c>
      <c r="CY74" s="45" t="s">
        <v>12990</v>
      </c>
      <c r="CZ74" s="45" t="s">
        <v>12990</v>
      </c>
      <c r="DA74" s="45" t="s">
        <v>12990</v>
      </c>
      <c r="DB74" s="45" t="s">
        <v>12990</v>
      </c>
      <c r="DC74" s="45" t="s">
        <v>12990</v>
      </c>
      <c r="DD74" s="45" t="s">
        <v>12990</v>
      </c>
      <c r="DE74" s="45" t="s">
        <v>12990</v>
      </c>
      <c r="DF74" s="45" t="s">
        <v>12990</v>
      </c>
      <c r="DG74" s="45" t="s">
        <v>12990</v>
      </c>
      <c r="DH74" s="45" t="s">
        <v>12990</v>
      </c>
      <c r="DI74" s="45" t="s">
        <v>12990</v>
      </c>
      <c r="DJ74" s="45" t="s">
        <v>12990</v>
      </c>
      <c r="DK74" s="45" t="s">
        <v>12990</v>
      </c>
      <c r="DL74" s="45" t="s">
        <v>12990</v>
      </c>
      <c r="DM74" s="45" t="s">
        <v>12990</v>
      </c>
      <c r="DN74" s="45" t="s">
        <v>12990</v>
      </c>
      <c r="DO74" s="45" t="s">
        <v>12990</v>
      </c>
      <c r="DP74" s="45" t="s">
        <v>12990</v>
      </c>
      <c r="DQ74" s="45" t="s">
        <v>12990</v>
      </c>
      <c r="DR74" s="45" t="s">
        <v>12990</v>
      </c>
      <c r="DS74" s="45" t="s">
        <v>12990</v>
      </c>
      <c r="DT74" s="45" t="s">
        <v>12990</v>
      </c>
      <c r="DU74" s="45" t="s">
        <v>12990</v>
      </c>
      <c r="DV74" s="45" t="s">
        <v>12990</v>
      </c>
      <c r="DW74" s="45" t="s">
        <v>12990</v>
      </c>
      <c r="DX74" s="45" t="s">
        <v>12990</v>
      </c>
      <c r="DY74" s="45" t="s">
        <v>12990</v>
      </c>
    </row>
    <row r="75" spans="1:129" hidden="1">
      <c r="A75" s="46" t="s">
        <v>12991</v>
      </c>
      <c r="B75" s="47"/>
      <c r="C75" s="36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</row>
    <row r="76" spans="1:129" hidden="1">
      <c r="A76" s="49" t="s">
        <v>12992</v>
      </c>
      <c r="B76" s="50"/>
      <c r="C76" s="36"/>
      <c r="D76" s="45"/>
      <c r="E76" s="45"/>
      <c r="F76" s="45"/>
      <c r="G76" s="69"/>
      <c r="H76" s="69"/>
      <c r="I76" s="70"/>
      <c r="J76" s="45"/>
      <c r="K76" s="45"/>
      <c r="L76" s="45"/>
      <c r="M76" s="69"/>
      <c r="N76" s="69"/>
      <c r="O76" s="70"/>
      <c r="P76" s="45"/>
      <c r="Q76" s="45"/>
      <c r="R76" s="45"/>
      <c r="S76" s="45"/>
      <c r="T76" s="69"/>
      <c r="U76" s="70"/>
      <c r="V76" s="45"/>
      <c r="W76" s="45"/>
      <c r="X76" s="45"/>
      <c r="Y76" s="45"/>
      <c r="Z76" s="69"/>
      <c r="AA76" s="70"/>
      <c r="AB76" s="45"/>
      <c r="AC76" s="45"/>
      <c r="AD76" s="45"/>
      <c r="AE76" s="45"/>
      <c r="AF76" s="69"/>
      <c r="AG76" s="70"/>
      <c r="AH76" s="45"/>
      <c r="AI76" s="45"/>
      <c r="AJ76" s="45"/>
      <c r="AK76" s="45"/>
      <c r="AL76" s="69"/>
      <c r="AM76" s="70"/>
      <c r="AN76" s="45"/>
      <c r="AO76" s="45"/>
      <c r="AP76" s="45"/>
      <c r="AQ76" s="45"/>
      <c r="AR76" s="69"/>
      <c r="AS76" s="70"/>
      <c r="AT76" s="45"/>
      <c r="AU76" s="45"/>
      <c r="AV76" s="45"/>
      <c r="AW76" s="45"/>
      <c r="AX76" s="69"/>
      <c r="AY76" s="70"/>
      <c r="AZ76" s="45"/>
      <c r="BA76" s="45"/>
      <c r="BB76" s="45"/>
      <c r="BC76" s="69"/>
      <c r="BD76" s="70"/>
    </row>
    <row r="77" spans="1:129" hidden="1">
      <c r="A77" s="50"/>
      <c r="B77" s="52" t="s">
        <v>12993</v>
      </c>
      <c r="C77" s="65">
        <v>1</v>
      </c>
      <c r="D77" s="71">
        <f>A125844570V_Latest</f>
        <v>123.751</v>
      </c>
      <c r="E77" s="71">
        <f>A125844550K_Latest</f>
        <v>49.692999999999998</v>
      </c>
      <c r="F77" s="71">
        <f>A125844574C_Latest</f>
        <v>225.447</v>
      </c>
      <c r="G77" s="71">
        <f>A125844578L_Latest</f>
        <v>11.929</v>
      </c>
      <c r="H77" s="71">
        <f>A125844554V_Latest</f>
        <v>60.5</v>
      </c>
      <c r="I77" s="71">
        <f>A125844558C_Latest</f>
        <v>10.358000000000001</v>
      </c>
      <c r="J77" s="71">
        <f>A125844542K_Latest</f>
        <v>481.67700000000002</v>
      </c>
      <c r="K77" s="71">
        <f>A125844582C_Latest</f>
        <v>80.41</v>
      </c>
      <c r="L77" s="71">
        <f>A125844566C_Latest</f>
        <v>10.579000000000001</v>
      </c>
      <c r="M77" s="71">
        <f>A125844586L_Latest</f>
        <v>148.113</v>
      </c>
      <c r="N77" s="71">
        <f>A125844546V_Latest</f>
        <v>47.673999999999999</v>
      </c>
      <c r="O77" s="71">
        <f>A125844534K_Latest</f>
        <v>286.77600000000001</v>
      </c>
      <c r="P77" s="71">
        <f>A125844562V_Latest</f>
        <v>108.812</v>
      </c>
      <c r="Q77" s="71">
        <f>A125844538V_Latest</f>
        <v>877.26400000000001</v>
      </c>
      <c r="R77" s="71">
        <f>A125861202J_Latest</f>
        <v>122.273</v>
      </c>
      <c r="S77" s="71">
        <f>A125861182K_Latest</f>
        <v>49.551000000000002</v>
      </c>
      <c r="T77" s="71">
        <f>A125861206T_Latest</f>
        <v>224.637</v>
      </c>
      <c r="U77" s="71">
        <f>A125861210J_Latest</f>
        <v>3.1480000000000001</v>
      </c>
      <c r="V77" s="71">
        <f>A125861186V_Latest</f>
        <v>59.325000000000003</v>
      </c>
      <c r="W77" s="71">
        <f>A125861190K_Latest</f>
        <v>10.358000000000001</v>
      </c>
      <c r="X77" s="71">
        <f>A125861174K_Latest</f>
        <v>469.29199999999997</v>
      </c>
      <c r="Y77" s="71">
        <f>A125861214T_Latest</f>
        <v>78.466999999999999</v>
      </c>
      <c r="Z77" s="71">
        <f>A125861198C_Latest</f>
        <v>10.579000000000001</v>
      </c>
      <c r="AA77" s="71">
        <f>A125861218A_Latest</f>
        <v>125.68</v>
      </c>
      <c r="AB77" s="71">
        <f>A125861178V_Latest</f>
        <v>45.438000000000002</v>
      </c>
      <c r="AC77" s="71">
        <f>A125861166K_Latest</f>
        <v>260.16399999999999</v>
      </c>
      <c r="AD77" s="71">
        <f>A125861194V_Latest</f>
        <v>104.95699999999999</v>
      </c>
      <c r="AE77" s="71">
        <f>A125861170A_Latest</f>
        <v>834.41300000000001</v>
      </c>
      <c r="AF77" s="71">
        <f>A125850114C_Latest</f>
        <v>47.029000000000003</v>
      </c>
      <c r="AG77" s="71">
        <f>A125850094F_Latest</f>
        <v>41.655000000000001</v>
      </c>
      <c r="AH77" s="71">
        <f>A125850118L_Latest</f>
        <v>75.33</v>
      </c>
      <c r="AI77" s="71">
        <f>A125850122C_Latest</f>
        <v>0</v>
      </c>
      <c r="AJ77" s="71">
        <f>A125850098R_Latest</f>
        <v>10.999000000000001</v>
      </c>
      <c r="AK77" s="71">
        <f>A125850102V_Latest</f>
        <v>2.1219999999999999</v>
      </c>
      <c r="AL77" s="71">
        <f>A125850086F_Latest</f>
        <v>177.13399999999999</v>
      </c>
      <c r="AM77" s="71">
        <f>A125850126L_Latest</f>
        <v>35.182000000000002</v>
      </c>
      <c r="AN77" s="71">
        <f>A125850110V_Latest</f>
        <v>4.6239999999999997</v>
      </c>
      <c r="AO77" s="71">
        <f>A125850130C_Latest</f>
        <v>49.121000000000002</v>
      </c>
      <c r="AP77" s="71">
        <f>A125850090W_Latest</f>
        <v>14.436</v>
      </c>
      <c r="AQ77" s="71">
        <f>A125850078F_Latest</f>
        <v>103.36199999999999</v>
      </c>
      <c r="AR77" s="71">
        <f>A125850106C_Latest</f>
        <v>45.601999999999997</v>
      </c>
      <c r="AS77" s="71">
        <f>A125850082W_Latest</f>
        <v>326.09800000000001</v>
      </c>
      <c r="AT77" s="71">
        <f>A125866746W_Latest</f>
        <v>52.869</v>
      </c>
      <c r="AU77" s="71">
        <f>A125866726L_Latest</f>
        <v>7.05</v>
      </c>
      <c r="AV77" s="71">
        <f>A125866750L_Latest</f>
        <v>112.53700000000001</v>
      </c>
      <c r="AW77" s="71">
        <f>A125866754W_Latest</f>
        <v>0.55900000000000005</v>
      </c>
      <c r="AX77" s="71">
        <f>A125866730C_Latest</f>
        <v>40.689</v>
      </c>
      <c r="AY77" s="71">
        <f>A125866734L_Latest</f>
        <v>5.2370000000000001</v>
      </c>
      <c r="AZ77" s="71">
        <f>A125866718L_Latest</f>
        <v>218.941</v>
      </c>
      <c r="BA77" s="71">
        <f>A125866758F_Latest</f>
        <v>24.936</v>
      </c>
      <c r="BB77" s="71">
        <f>A125866742L_Latest</f>
        <v>3.2610000000000001</v>
      </c>
      <c r="BC77" s="71">
        <f>A125866762W_Latest</f>
        <v>48.052</v>
      </c>
      <c r="BD77" s="71">
        <f>A125866722C_Latest</f>
        <v>15.74</v>
      </c>
      <c r="BE77" s="71">
        <f>A125866710V_Latest</f>
        <v>91.99</v>
      </c>
      <c r="BF77" s="71">
        <f>A125866738W_Latest</f>
        <v>39.457999999999998</v>
      </c>
      <c r="BG77" s="71">
        <f>A125866714C_Latest</f>
        <v>350.38900000000001</v>
      </c>
      <c r="BH77" s="71">
        <f>A125872290X_Latest</f>
        <v>22.376000000000001</v>
      </c>
      <c r="BI77" s="71">
        <f>A125872270R_Latest</f>
        <v>0.84599999999999997</v>
      </c>
      <c r="BJ77" s="71">
        <f>A125872294J_Latest</f>
        <v>36.770000000000003</v>
      </c>
      <c r="BK77" s="71">
        <f>A125872298T_Latest</f>
        <v>2.5880000000000001</v>
      </c>
      <c r="BL77" s="71">
        <f>A125872274X_Latest</f>
        <v>7.6369999999999996</v>
      </c>
      <c r="BM77" s="71">
        <f>A125872278J_Latest</f>
        <v>2.9990000000000001</v>
      </c>
      <c r="BN77" s="71">
        <f>A125872262R_Latest</f>
        <v>73.216999999999999</v>
      </c>
      <c r="BO77" s="71">
        <f>A125872302W_Latest</f>
        <v>18.349</v>
      </c>
      <c r="BP77" s="71">
        <f>A125872286J_Latest</f>
        <v>2.694</v>
      </c>
      <c r="BQ77" s="71">
        <f>A125872306F_Latest</f>
        <v>28.507000000000001</v>
      </c>
      <c r="BR77" s="71">
        <f>A125872266X_Latest</f>
        <v>15.262</v>
      </c>
      <c r="BS77" s="71">
        <f>A125872254R_Latest</f>
        <v>64.811999999999998</v>
      </c>
      <c r="BT77" s="71">
        <f>A125872282X_Latest</f>
        <v>19.896999999999998</v>
      </c>
      <c r="BU77" s="71">
        <f>A125872258X_Latest</f>
        <v>157.92599999999999</v>
      </c>
      <c r="BV77" s="71">
        <f>A125855658T_Latest</f>
        <v>1.4770000000000001</v>
      </c>
      <c r="BW77" s="71">
        <f>A125855638J_Latest</f>
        <v>0.14099999999999999</v>
      </c>
      <c r="BX77" s="71">
        <f>A125855662J_Latest</f>
        <v>0.81</v>
      </c>
      <c r="BY77" s="71">
        <f>A125855666T_Latest</f>
        <v>8.7810000000000006</v>
      </c>
      <c r="BZ77" s="71">
        <f>A125855642X_Latest</f>
        <v>1.175</v>
      </c>
      <c r="CA77" s="71">
        <f>A125855646J_Latest</f>
        <v>0</v>
      </c>
      <c r="CB77" s="71">
        <f>A125855630R_Latest</f>
        <v>12.384</v>
      </c>
      <c r="CC77" s="71">
        <f>A125855670J_Latest</f>
        <v>1.9430000000000001</v>
      </c>
      <c r="CD77" s="71">
        <f>A125855654J_Latest</f>
        <v>0</v>
      </c>
      <c r="CE77" s="71">
        <f>A125855674T_Latest</f>
        <v>22.433</v>
      </c>
      <c r="CF77" s="71">
        <f>A125855634X_Latest</f>
        <v>2.2360000000000002</v>
      </c>
      <c r="CG77" s="71">
        <f>A125855622R_Latest</f>
        <v>26.611999999999998</v>
      </c>
      <c r="CH77" s="71">
        <f>A125855650X_Latest</f>
        <v>3.855</v>
      </c>
      <c r="CI77" s="71">
        <f>A125855626X_Latest</f>
        <v>42.850999999999999</v>
      </c>
      <c r="CJ77" s="71"/>
      <c r="CK77" s="71"/>
      <c r="CL77" s="71"/>
      <c r="CM77" s="71"/>
      <c r="CN77" s="71"/>
      <c r="CO77" s="71"/>
    </row>
    <row r="78" spans="1:129" hidden="1">
      <c r="A78" s="52"/>
      <c r="B78" s="55" t="s">
        <v>12994</v>
      </c>
      <c r="C78" s="65">
        <v>2</v>
      </c>
      <c r="D78" s="71">
        <f>A125844290A_Latest</f>
        <v>38.341999999999999</v>
      </c>
      <c r="E78" s="71">
        <f>A125844270T_Latest</f>
        <v>22.59</v>
      </c>
      <c r="F78" s="71">
        <f>A125844294K_Latest</f>
        <v>38.622</v>
      </c>
      <c r="G78" s="71">
        <f>A125844298V_Latest</f>
        <v>6.3220000000000001</v>
      </c>
      <c r="H78" s="71">
        <f>A125844274A_Latest</f>
        <v>14.196999999999999</v>
      </c>
      <c r="I78" s="71">
        <f>A125844278K_Latest</f>
        <v>0.33500000000000002</v>
      </c>
      <c r="J78" s="71">
        <f>A125844262T_Latest</f>
        <v>120.40900000000001</v>
      </c>
      <c r="K78" s="71">
        <f>A125844302X_Latest</f>
        <v>18.256</v>
      </c>
      <c r="L78" s="71">
        <f>A125844286K_Latest</f>
        <v>3.5750000000000002</v>
      </c>
      <c r="M78" s="71">
        <f>A125844306J_Latest</f>
        <v>77.5</v>
      </c>
      <c r="N78" s="71">
        <f>A125844266A_Latest</f>
        <v>19.736999999999998</v>
      </c>
      <c r="O78" s="71">
        <f>A125844254T_Latest</f>
        <v>119.069</v>
      </c>
      <c r="P78" s="71">
        <f>A125844282A_Latest</f>
        <v>37.33</v>
      </c>
      <c r="Q78" s="71">
        <f>A125844258A_Latest</f>
        <v>276.80799999999999</v>
      </c>
      <c r="R78" s="71">
        <f>A125860922L_Latest</f>
        <v>38.341999999999999</v>
      </c>
      <c r="S78" s="71">
        <f>A125860902C_Latest</f>
        <v>22.59</v>
      </c>
      <c r="T78" s="71">
        <f>A125860926W_Latest</f>
        <v>37.811999999999998</v>
      </c>
      <c r="U78" s="71">
        <f>A125860930L_Latest</f>
        <v>1.1870000000000001</v>
      </c>
      <c r="V78" s="71">
        <f>A125860906L_Latest</f>
        <v>13.512</v>
      </c>
      <c r="W78" s="71">
        <f>A125860910C_Latest</f>
        <v>0.33500000000000002</v>
      </c>
      <c r="X78" s="71">
        <f>A125860894R_Latest</f>
        <v>113.779</v>
      </c>
      <c r="Y78" s="71">
        <f>A125860934W_Latest</f>
        <v>17.027999999999999</v>
      </c>
      <c r="Z78" s="71">
        <f>A125860918W_Latest</f>
        <v>3.5750000000000002</v>
      </c>
      <c r="AA78" s="71">
        <f>A125860938F_Latest</f>
        <v>60.326999999999998</v>
      </c>
      <c r="AB78" s="71">
        <f>A125860898X_Latest</f>
        <v>18.443000000000001</v>
      </c>
      <c r="AC78" s="71">
        <f>A125860886R_Latest</f>
        <v>99.373000000000005</v>
      </c>
      <c r="AD78" s="71">
        <f>A125860914L_Latest</f>
        <v>34.9</v>
      </c>
      <c r="AE78" s="71">
        <f>A125860890F_Latest</f>
        <v>248.05199999999999</v>
      </c>
      <c r="AF78" s="71">
        <f>A125849834C_Latest</f>
        <v>15.358000000000001</v>
      </c>
      <c r="AG78" s="71">
        <f>A125849814V_Latest</f>
        <v>17.335000000000001</v>
      </c>
      <c r="AH78" s="71">
        <f>A125849838L_Latest</f>
        <v>13.249000000000001</v>
      </c>
      <c r="AI78" s="71">
        <f>A125849842C_Latest</f>
        <v>0</v>
      </c>
      <c r="AJ78" s="71">
        <f>A125849818C_Latest</f>
        <v>0.71499999999999997</v>
      </c>
      <c r="AK78" s="71">
        <f>A125849822V_Latest</f>
        <v>0.33500000000000002</v>
      </c>
      <c r="AL78" s="71">
        <f>A125849806V_Latest</f>
        <v>46.993000000000002</v>
      </c>
      <c r="AM78" s="71">
        <f>A125849846L_Latest</f>
        <v>9.2029999999999994</v>
      </c>
      <c r="AN78" s="71">
        <f>A125849830V_Latest</f>
        <v>2.8780000000000001</v>
      </c>
      <c r="AO78" s="71">
        <f>A125849850C_Latest</f>
        <v>23.641999999999999</v>
      </c>
      <c r="AP78" s="71">
        <f>A125849810K_Latest</f>
        <v>4.9109999999999996</v>
      </c>
      <c r="AQ78" s="71">
        <f>A125849798F_Latest</f>
        <v>40.634</v>
      </c>
      <c r="AR78" s="71">
        <f>A125849826C_Latest</f>
        <v>15.628</v>
      </c>
      <c r="AS78" s="71">
        <f>A125849802K_Latest</f>
        <v>103.255</v>
      </c>
      <c r="AT78" s="71">
        <f>A125866466C_Latest</f>
        <v>16.013000000000002</v>
      </c>
      <c r="AU78" s="71">
        <f>A125866446V_Latest</f>
        <v>4.4089999999999998</v>
      </c>
      <c r="AV78" s="71">
        <f>A125866470V_Latest</f>
        <v>20.001999999999999</v>
      </c>
      <c r="AW78" s="71">
        <f>A125866474C_Latest</f>
        <v>0</v>
      </c>
      <c r="AX78" s="71">
        <f>A125866450K_Latest</f>
        <v>10.965</v>
      </c>
      <c r="AY78" s="71">
        <f>A125866454V_Latest</f>
        <v>0</v>
      </c>
      <c r="AZ78" s="71">
        <f>A125866438V_Latest</f>
        <v>51.389000000000003</v>
      </c>
      <c r="BA78" s="71">
        <f>A125866478L_Latest</f>
        <v>4.4690000000000003</v>
      </c>
      <c r="BB78" s="71">
        <f>A125866462V_Latest</f>
        <v>0.42</v>
      </c>
      <c r="BC78" s="71">
        <f>A125866482C_Latest</f>
        <v>18.867000000000001</v>
      </c>
      <c r="BD78" s="71">
        <f>A125866442K_Latest</f>
        <v>6.93</v>
      </c>
      <c r="BE78" s="71">
        <f>A125866430A_Latest</f>
        <v>30.684999999999999</v>
      </c>
      <c r="BF78" s="71">
        <f>A125866458C_Latest</f>
        <v>14.750999999999999</v>
      </c>
      <c r="BG78" s="71">
        <f>A125866434K_Latest</f>
        <v>96.825000000000003</v>
      </c>
      <c r="BH78" s="71">
        <f>A125872010V_Latest</f>
        <v>6.9720000000000004</v>
      </c>
      <c r="BI78" s="71">
        <f>A125871990V_Latest</f>
        <v>0.84599999999999997</v>
      </c>
      <c r="BJ78" s="71">
        <f>A125872014C_Latest</f>
        <v>4.5599999999999996</v>
      </c>
      <c r="BK78" s="71">
        <f>A125872018L_Latest</f>
        <v>1.1870000000000001</v>
      </c>
      <c r="BL78" s="71">
        <f>A125871994C_Latest</f>
        <v>1.8320000000000001</v>
      </c>
      <c r="BM78" s="71">
        <f>A125871998L_Latest</f>
        <v>0</v>
      </c>
      <c r="BN78" s="71">
        <f>A125871982V_Latest</f>
        <v>15.398</v>
      </c>
      <c r="BO78" s="71">
        <f>A125872022C_Latest</f>
        <v>3.3559999999999999</v>
      </c>
      <c r="BP78" s="71">
        <f>A125872006C_Latest</f>
        <v>0.27700000000000002</v>
      </c>
      <c r="BQ78" s="71">
        <f>A125872026L_Latest</f>
        <v>17.818000000000001</v>
      </c>
      <c r="BR78" s="71">
        <f>A125871986C_Latest</f>
        <v>6.6029999999999998</v>
      </c>
      <c r="BS78" s="71">
        <f>A125871974V_Latest</f>
        <v>28.053000000000001</v>
      </c>
      <c r="BT78" s="71">
        <f>A125872002V_Latest</f>
        <v>4.5209999999999999</v>
      </c>
      <c r="BU78" s="71">
        <f>A125871978C_Latest</f>
        <v>47.972000000000001</v>
      </c>
      <c r="BV78" s="71">
        <f>A125855378X_Latest</f>
        <v>0</v>
      </c>
      <c r="BW78" s="71">
        <f>A125855358R_Latest</f>
        <v>0</v>
      </c>
      <c r="BX78" s="71">
        <f>A125855382R_Latest</f>
        <v>0.81</v>
      </c>
      <c r="BY78" s="71">
        <f>A125855386X_Latest</f>
        <v>5.1349999999999998</v>
      </c>
      <c r="BZ78" s="71">
        <f>A125855362F_Latest</f>
        <v>0.68500000000000005</v>
      </c>
      <c r="CA78" s="71">
        <f>A125855366R_Latest</f>
        <v>0</v>
      </c>
      <c r="CB78" s="71">
        <f>A125855350W_Latest</f>
        <v>6.63</v>
      </c>
      <c r="CC78" s="71">
        <f>A125855390R_Latest</f>
        <v>1.2290000000000001</v>
      </c>
      <c r="CD78" s="71">
        <f>A125855374R_Latest</f>
        <v>0</v>
      </c>
      <c r="CE78" s="71">
        <f>A125855394X_Latest</f>
        <v>17.173999999999999</v>
      </c>
      <c r="CF78" s="71">
        <f>A125855354F_Latest</f>
        <v>1.294</v>
      </c>
      <c r="CG78" s="71">
        <f>A125855342W_Latest</f>
        <v>19.696000000000002</v>
      </c>
      <c r="CH78" s="71">
        <f>A125855370F_Latest</f>
        <v>2.4300000000000002</v>
      </c>
      <c r="CI78" s="71">
        <f>A125855346F_Latest</f>
        <v>28.757000000000001</v>
      </c>
      <c r="CJ78" s="71"/>
      <c r="CK78" s="71"/>
      <c r="CL78" s="71"/>
      <c r="CM78" s="71"/>
      <c r="CN78" s="71"/>
      <c r="CO78" s="71"/>
    </row>
    <row r="79" spans="1:129" hidden="1">
      <c r="A79" s="52"/>
      <c r="B79" s="55" t="s">
        <v>12995</v>
      </c>
      <c r="C79" s="65">
        <v>3</v>
      </c>
      <c r="D79" s="71">
        <f>A125844626V_Latest</f>
        <v>35.076000000000001</v>
      </c>
      <c r="E79" s="71">
        <f>A125844606K_Latest</f>
        <v>10.911</v>
      </c>
      <c r="F79" s="71">
        <f>A125844630K_Latest</f>
        <v>60.765999999999998</v>
      </c>
      <c r="G79" s="71">
        <f>A125844634V_Latest</f>
        <v>2.3439999999999999</v>
      </c>
      <c r="H79" s="71">
        <f>A125844610A_Latest</f>
        <v>16.800999999999998</v>
      </c>
      <c r="I79" s="71">
        <f>A125844614K_Latest</f>
        <v>1.6140000000000001</v>
      </c>
      <c r="J79" s="71">
        <f>A125844598W_Latest</f>
        <v>127.511</v>
      </c>
      <c r="K79" s="71">
        <f>A125844638C_Latest</f>
        <v>24.643999999999998</v>
      </c>
      <c r="L79" s="71">
        <f>A125844622K_Latest</f>
        <v>4.9859999999999998</v>
      </c>
      <c r="M79" s="71">
        <f>A125844642V_Latest</f>
        <v>34.182000000000002</v>
      </c>
      <c r="N79" s="71">
        <f>A125844602A_Latest</f>
        <v>12.968</v>
      </c>
      <c r="O79" s="71">
        <f>A125844590C_Latest</f>
        <v>76.781000000000006</v>
      </c>
      <c r="P79" s="71">
        <f>A125844618V_Latest</f>
        <v>28.678000000000001</v>
      </c>
      <c r="Q79" s="71">
        <f>A125844594L_Latest</f>
        <v>232.97</v>
      </c>
      <c r="R79" s="71">
        <f>A125861258V_Latest</f>
        <v>33.597999999999999</v>
      </c>
      <c r="S79" s="71">
        <f>A125861238K_Latest</f>
        <v>10.769</v>
      </c>
      <c r="T79" s="71">
        <f>A125861262K_Latest</f>
        <v>60.765999999999998</v>
      </c>
      <c r="U79" s="71">
        <f>A125861266V_Latest</f>
        <v>0.96699999999999997</v>
      </c>
      <c r="V79" s="71">
        <f>A125861242A_Latest</f>
        <v>16.311</v>
      </c>
      <c r="W79" s="71">
        <f>A125861246K_Latest</f>
        <v>1.6140000000000001</v>
      </c>
      <c r="X79" s="71">
        <f>A125861230T_Latest</f>
        <v>124.026</v>
      </c>
      <c r="Y79" s="71">
        <f>A125861270K_Latest</f>
        <v>24.643999999999998</v>
      </c>
      <c r="Z79" s="71">
        <f>A125861254K_Latest</f>
        <v>4.9859999999999998</v>
      </c>
      <c r="AA79" s="71">
        <f>A125861274V_Latest</f>
        <v>32.576999999999998</v>
      </c>
      <c r="AB79" s="71">
        <f>A125861234A_Latest</f>
        <v>12.968</v>
      </c>
      <c r="AC79" s="71">
        <f>A125861222T_Latest</f>
        <v>75.174999999999997</v>
      </c>
      <c r="AD79" s="71">
        <f>A125861250A_Latest</f>
        <v>27.786000000000001</v>
      </c>
      <c r="AE79" s="71">
        <f>A125861226A_Latest</f>
        <v>226.98699999999999</v>
      </c>
      <c r="AF79" s="71">
        <f>A125850170W_Latest</f>
        <v>12.942</v>
      </c>
      <c r="AG79" s="71">
        <f>A125850150L_Latest</f>
        <v>8.5459999999999994</v>
      </c>
      <c r="AH79" s="71">
        <f>A125850174F_Latest</f>
        <v>23.989000000000001</v>
      </c>
      <c r="AI79" s="71">
        <f>A125850178R_Latest</f>
        <v>0</v>
      </c>
      <c r="AJ79" s="71">
        <f>A125850154W_Latest</f>
        <v>3.403</v>
      </c>
      <c r="AK79" s="71">
        <f>A125850158F_Latest</f>
        <v>0.45600000000000002</v>
      </c>
      <c r="AL79" s="71">
        <f>A125850142L_Latest</f>
        <v>49.335999999999999</v>
      </c>
      <c r="AM79" s="71">
        <f>A125850182F_Latest</f>
        <v>10.868</v>
      </c>
      <c r="AN79" s="71">
        <f>A125850166F_Latest</f>
        <v>1.415</v>
      </c>
      <c r="AO79" s="71">
        <f>A125850186R_Latest</f>
        <v>12.29</v>
      </c>
      <c r="AP79" s="71">
        <f>A125850146W_Latest</f>
        <v>5.0890000000000004</v>
      </c>
      <c r="AQ79" s="71">
        <f>A125850134L_Latest</f>
        <v>29.661999999999999</v>
      </c>
      <c r="AR79" s="71">
        <f>A125850162W_Latest</f>
        <v>11.238</v>
      </c>
      <c r="AS79" s="71">
        <f>A125850138W_Latest</f>
        <v>90.236000000000004</v>
      </c>
      <c r="AT79" s="71">
        <f>A125866802C_Latest</f>
        <v>11.726000000000001</v>
      </c>
      <c r="AU79" s="71">
        <f>A125866782F_Latest</f>
        <v>2.2229999999999999</v>
      </c>
      <c r="AV79" s="71">
        <f>A125866806L_Latest</f>
        <v>31.744</v>
      </c>
      <c r="AW79" s="71">
        <f>A125866810C_Latest</f>
        <v>0.55900000000000005</v>
      </c>
      <c r="AX79" s="71">
        <f>A125866786R_Latest</f>
        <v>10.837999999999999</v>
      </c>
      <c r="AY79" s="71">
        <f>A125866790F_Latest</f>
        <v>1.1579999999999999</v>
      </c>
      <c r="AZ79" s="71">
        <f>A125866774F_Latest</f>
        <v>58.247999999999998</v>
      </c>
      <c r="BA79" s="71">
        <f>A125866814L_Latest</f>
        <v>6.6319999999999997</v>
      </c>
      <c r="BB79" s="71">
        <f>A125866798X_Latest</f>
        <v>1.9450000000000001</v>
      </c>
      <c r="BC79" s="71">
        <f>A125866818W_Latest</f>
        <v>15.933999999999999</v>
      </c>
      <c r="BD79" s="71">
        <f>A125866778R_Latest</f>
        <v>4.2729999999999997</v>
      </c>
      <c r="BE79" s="71">
        <f>A125866766F_Latest</f>
        <v>28.785</v>
      </c>
      <c r="BF79" s="71">
        <f>A125866794R_Latest</f>
        <v>9.8209999999999997</v>
      </c>
      <c r="BG79" s="71">
        <f>A125866770W_Latest</f>
        <v>96.853999999999999</v>
      </c>
      <c r="BH79" s="71">
        <f>A125872346X_Latest</f>
        <v>8.93</v>
      </c>
      <c r="BI79" s="71">
        <f>A125872326R_Latest</f>
        <v>0</v>
      </c>
      <c r="BJ79" s="71">
        <f>A125872350R_Latest</f>
        <v>5.0330000000000004</v>
      </c>
      <c r="BK79" s="71">
        <f>A125872354X_Latest</f>
        <v>0.40799999999999997</v>
      </c>
      <c r="BL79" s="71">
        <f>A125872330F_Latest</f>
        <v>2.0699999999999998</v>
      </c>
      <c r="BM79" s="71">
        <f>A125872334R_Latest</f>
        <v>0</v>
      </c>
      <c r="BN79" s="71">
        <f>A125872318R_Latest</f>
        <v>16.440999999999999</v>
      </c>
      <c r="BO79" s="71">
        <f>A125872358J_Latest</f>
        <v>7.1440000000000001</v>
      </c>
      <c r="BP79" s="71">
        <f>A125872342R_Latest</f>
        <v>1.6259999999999999</v>
      </c>
      <c r="BQ79" s="71">
        <f>A125872362X_Latest</f>
        <v>4.3529999999999998</v>
      </c>
      <c r="BR79" s="71">
        <f>A125872322F_Latest</f>
        <v>3.605</v>
      </c>
      <c r="BS79" s="71">
        <f>A125872310W_Latest</f>
        <v>16.728999999999999</v>
      </c>
      <c r="BT79" s="71">
        <f>A125872338X_Latest</f>
        <v>6.7270000000000003</v>
      </c>
      <c r="BU79" s="71">
        <f>A125872314F_Latest</f>
        <v>39.896999999999998</v>
      </c>
      <c r="BV79" s="71">
        <f>A125855714X_Latest</f>
        <v>1.4770000000000001</v>
      </c>
      <c r="BW79" s="71">
        <f>A125855694A_Latest</f>
        <v>0.14099999999999999</v>
      </c>
      <c r="BX79" s="71">
        <f>A125855718J_Latest</f>
        <v>0</v>
      </c>
      <c r="BY79" s="71">
        <f>A125855722X_Latest</f>
        <v>1.377</v>
      </c>
      <c r="BZ79" s="71">
        <f>A125855698K_Latest</f>
        <v>0.49</v>
      </c>
      <c r="CA79" s="71">
        <f>A125855702R_Latest</f>
        <v>0</v>
      </c>
      <c r="CB79" s="71">
        <f>A125855686A_Latest</f>
        <v>3.4849999999999999</v>
      </c>
      <c r="CC79" s="71">
        <f>A125855726J_Latest</f>
        <v>0</v>
      </c>
      <c r="CD79" s="71">
        <f>A125855710R_Latest</f>
        <v>0</v>
      </c>
      <c r="CE79" s="71">
        <f>A125855730X_Latest</f>
        <v>1.605</v>
      </c>
      <c r="CF79" s="71">
        <f>A125855690T_Latest</f>
        <v>0</v>
      </c>
      <c r="CG79" s="71">
        <f>A125855678A_Latest</f>
        <v>1.605</v>
      </c>
      <c r="CH79" s="71">
        <f>A125855706X_Latest</f>
        <v>0.89200000000000002</v>
      </c>
      <c r="CI79" s="71">
        <f>A125855682T_Latest</f>
        <v>5.9820000000000002</v>
      </c>
      <c r="CJ79" s="71"/>
      <c r="CK79" s="71"/>
      <c r="CL79" s="71"/>
      <c r="CM79" s="71"/>
      <c r="CN79" s="71"/>
      <c r="CO79" s="71"/>
    </row>
    <row r="80" spans="1:129" hidden="1">
      <c r="A80" s="52"/>
      <c r="B80" s="55" t="s">
        <v>12996</v>
      </c>
      <c r="C80" s="65">
        <v>4</v>
      </c>
      <c r="D80" s="71">
        <f>A125844682L_Latest</f>
        <v>50.332999999999998</v>
      </c>
      <c r="E80" s="71">
        <f>A125844662C_Latest</f>
        <v>16.192</v>
      </c>
      <c r="F80" s="71">
        <f>A125844686W_Latest</f>
        <v>126.05800000000001</v>
      </c>
      <c r="G80" s="71">
        <f>A125844690L_Latest</f>
        <v>3.262</v>
      </c>
      <c r="H80" s="71">
        <f>A125844666L_Latest</f>
        <v>29.501999999999999</v>
      </c>
      <c r="I80" s="71">
        <f>A125844670C_Latest</f>
        <v>8.4090000000000007</v>
      </c>
      <c r="J80" s="71">
        <f>A125844654C_Latest</f>
        <v>233.756</v>
      </c>
      <c r="K80" s="71">
        <f>A125844694W_Latest</f>
        <v>37.51</v>
      </c>
      <c r="L80" s="71">
        <f>A125844678W_Latest</f>
        <v>2.0169999999999999</v>
      </c>
      <c r="M80" s="71">
        <f>A125844698F_Latest</f>
        <v>36.43</v>
      </c>
      <c r="N80" s="71">
        <f>A125844658L_Latest</f>
        <v>14.968999999999999</v>
      </c>
      <c r="O80" s="71">
        <f>A125844646C_Latest</f>
        <v>90.926000000000002</v>
      </c>
      <c r="P80" s="71">
        <f>A125844674L_Latest</f>
        <v>42.804000000000002</v>
      </c>
      <c r="Q80" s="71">
        <f>A125844650V_Latest</f>
        <v>367.48599999999999</v>
      </c>
      <c r="R80" s="71">
        <f>A125861314A_Latest</f>
        <v>50.332999999999998</v>
      </c>
      <c r="S80" s="71">
        <f>A125861294C_Latest</f>
        <v>16.192</v>
      </c>
      <c r="T80" s="71">
        <f>A125861318K_Latest</f>
        <v>126.05800000000001</v>
      </c>
      <c r="U80" s="71">
        <f>A125861322A_Latest</f>
        <v>0.99299999999999999</v>
      </c>
      <c r="V80" s="71">
        <f>A125861298L_Latest</f>
        <v>29.501999999999999</v>
      </c>
      <c r="W80" s="71">
        <f>A125861302T_Latest</f>
        <v>8.4090000000000007</v>
      </c>
      <c r="X80" s="71">
        <f>A125861286C_Latest</f>
        <v>231.48699999999999</v>
      </c>
      <c r="Y80" s="71">
        <f>A125861326K_Latest</f>
        <v>36.795000000000002</v>
      </c>
      <c r="Z80" s="71">
        <f>A125861310T_Latest</f>
        <v>2.0169999999999999</v>
      </c>
      <c r="AA80" s="71">
        <f>A125861330A_Latest</f>
        <v>32.777000000000001</v>
      </c>
      <c r="AB80" s="71">
        <f>A125861290V_Latest</f>
        <v>14.026999999999999</v>
      </c>
      <c r="AC80" s="71">
        <f>A125861278C_Latest</f>
        <v>85.616</v>
      </c>
      <c r="AD80" s="71">
        <f>A125861306A_Latest</f>
        <v>42.271000000000001</v>
      </c>
      <c r="AE80" s="71">
        <f>A125861282V_Latest</f>
        <v>359.37400000000002</v>
      </c>
      <c r="AF80" s="71">
        <f>A125850226W_Latest</f>
        <v>18.728999999999999</v>
      </c>
      <c r="AG80" s="71">
        <f>A125850206L_Latest</f>
        <v>15.773</v>
      </c>
      <c r="AH80" s="71">
        <f>A125850230L_Latest</f>
        <v>38.091999999999999</v>
      </c>
      <c r="AI80" s="71">
        <f>A125850234W_Latest</f>
        <v>0</v>
      </c>
      <c r="AJ80" s="71">
        <f>A125850210C_Latest</f>
        <v>6.88</v>
      </c>
      <c r="AK80" s="71">
        <f>A125850214L_Latest</f>
        <v>1.331</v>
      </c>
      <c r="AL80" s="71">
        <f>A125850198X_Latest</f>
        <v>80.805000000000007</v>
      </c>
      <c r="AM80" s="71">
        <f>A125850238F_Latest</f>
        <v>15.111000000000001</v>
      </c>
      <c r="AN80" s="71">
        <f>A125850222L_Latest</f>
        <v>0.33100000000000002</v>
      </c>
      <c r="AO80" s="71">
        <f>A125850242W_Latest</f>
        <v>13.189</v>
      </c>
      <c r="AP80" s="71">
        <f>A125850202C_Latest</f>
        <v>4.4359999999999999</v>
      </c>
      <c r="AQ80" s="71">
        <f>A125850190F_Latest</f>
        <v>33.066000000000003</v>
      </c>
      <c r="AR80" s="71">
        <f>A125850218W_Latest</f>
        <v>18.736000000000001</v>
      </c>
      <c r="AS80" s="71">
        <f>A125850194R_Latest</f>
        <v>132.607</v>
      </c>
      <c r="AT80" s="71">
        <f>A125866858R_Latest</f>
        <v>25.13</v>
      </c>
      <c r="AU80" s="71">
        <f>A125866838F_Latest</f>
        <v>0.41799999999999998</v>
      </c>
      <c r="AV80" s="71">
        <f>A125866862F_Latest</f>
        <v>60.79</v>
      </c>
      <c r="AW80" s="71">
        <f>A125866866R_Latest</f>
        <v>0</v>
      </c>
      <c r="AX80" s="71">
        <f>A125866842W_Latest</f>
        <v>18.887</v>
      </c>
      <c r="AY80" s="71">
        <f>A125866846F_Latest</f>
        <v>4.0789999999999997</v>
      </c>
      <c r="AZ80" s="71">
        <f>A125866830L_Latest</f>
        <v>109.304</v>
      </c>
      <c r="BA80" s="71">
        <f>A125866870F_Latest</f>
        <v>13.835000000000001</v>
      </c>
      <c r="BB80" s="71">
        <f>A125866854F_Latest</f>
        <v>0.89600000000000002</v>
      </c>
      <c r="BC80" s="71">
        <f>A125866874R_Latest</f>
        <v>13.250999999999999</v>
      </c>
      <c r="BD80" s="71">
        <f>A125866834W_Latest</f>
        <v>4.5369999999999999</v>
      </c>
      <c r="BE80" s="71">
        <f>A125866822L_Latest</f>
        <v>32.520000000000003</v>
      </c>
      <c r="BF80" s="71">
        <f>A125866850W_Latest</f>
        <v>14.885999999999999</v>
      </c>
      <c r="BG80" s="71">
        <f>A125866826W_Latest</f>
        <v>156.71</v>
      </c>
      <c r="BH80" s="71">
        <f>A125872402F_Latest</f>
        <v>6.4740000000000002</v>
      </c>
      <c r="BI80" s="71">
        <f>A125872382J_Latest</f>
        <v>0</v>
      </c>
      <c r="BJ80" s="71">
        <f>A125872406R_Latest</f>
        <v>27.177</v>
      </c>
      <c r="BK80" s="71">
        <f>A125872410F_Latest</f>
        <v>0.99299999999999999</v>
      </c>
      <c r="BL80" s="71">
        <f>A125872386T_Latest</f>
        <v>3.7349999999999999</v>
      </c>
      <c r="BM80" s="71">
        <f>A125872390J_Latest</f>
        <v>2.9990000000000001</v>
      </c>
      <c r="BN80" s="71">
        <f>A125872374J_Latest</f>
        <v>41.378</v>
      </c>
      <c r="BO80" s="71">
        <f>A125872414R_Latest</f>
        <v>7.85</v>
      </c>
      <c r="BP80" s="71">
        <f>A125872398A_Latest</f>
        <v>0.79</v>
      </c>
      <c r="BQ80" s="71">
        <f>A125872418X_Latest</f>
        <v>6.3360000000000003</v>
      </c>
      <c r="BR80" s="71">
        <f>A125872378T_Latest</f>
        <v>5.0540000000000003</v>
      </c>
      <c r="BS80" s="71">
        <f>A125872366J_Latest</f>
        <v>20.03</v>
      </c>
      <c r="BT80" s="71">
        <f>A125872394T_Latest</f>
        <v>8.6489999999999991</v>
      </c>
      <c r="BU80" s="71">
        <f>A125872370X_Latest</f>
        <v>70.057000000000002</v>
      </c>
      <c r="BV80" s="71">
        <f>A125855770T_Latest</f>
        <v>0</v>
      </c>
      <c r="BW80" s="71">
        <f>A125855750J_Latest</f>
        <v>0</v>
      </c>
      <c r="BX80" s="71">
        <f>A125855774A_Latest</f>
        <v>0</v>
      </c>
      <c r="BY80" s="71">
        <f>A125855778K_Latest</f>
        <v>2.2690000000000001</v>
      </c>
      <c r="BZ80" s="71">
        <f>A125855754T_Latest</f>
        <v>0</v>
      </c>
      <c r="CA80" s="71">
        <f>A125855758A_Latest</f>
        <v>0</v>
      </c>
      <c r="CB80" s="71">
        <f>A125855742J_Latest</f>
        <v>2.2690000000000001</v>
      </c>
      <c r="CC80" s="71">
        <f>A125855782A_Latest</f>
        <v>0.71399999999999997</v>
      </c>
      <c r="CD80" s="71">
        <f>A125855766A_Latest</f>
        <v>0</v>
      </c>
      <c r="CE80" s="71">
        <f>A125855786K_Latest</f>
        <v>3.6539999999999999</v>
      </c>
      <c r="CF80" s="71">
        <f>A125855746T_Latest</f>
        <v>0.94199999999999995</v>
      </c>
      <c r="CG80" s="71">
        <f>A125855734J_Latest</f>
        <v>5.3109999999999999</v>
      </c>
      <c r="CH80" s="71">
        <f>A125855762T_Latest</f>
        <v>0.53300000000000003</v>
      </c>
      <c r="CI80" s="71">
        <f>A125855738T_Latest</f>
        <v>8.1120000000000001</v>
      </c>
      <c r="CJ80" s="71"/>
      <c r="CK80" s="71"/>
      <c r="CL80" s="71"/>
      <c r="CM80" s="71"/>
      <c r="CN80" s="71"/>
      <c r="CO80" s="71"/>
    </row>
    <row r="81" spans="1:93" hidden="1">
      <c r="A81" s="52"/>
      <c r="B81" s="56" t="s">
        <v>12997</v>
      </c>
      <c r="C81" s="65">
        <v>5</v>
      </c>
      <c r="D81" s="71">
        <f>A125844346A_Latest</f>
        <v>152.32900000000001</v>
      </c>
      <c r="E81" s="71">
        <f>A125844326T_Latest</f>
        <v>36.401000000000003</v>
      </c>
      <c r="F81" s="71">
        <f>A125844350T_Latest</f>
        <v>526.17700000000002</v>
      </c>
      <c r="G81" s="71">
        <f>A125844354A_Latest</f>
        <v>106.408</v>
      </c>
      <c r="H81" s="71">
        <f>A125844330J_Latest</f>
        <v>149.39699999999999</v>
      </c>
      <c r="I81" s="71">
        <f>A125844334T_Latest</f>
        <v>26.08</v>
      </c>
      <c r="J81" s="71">
        <f>A125844318T_Latest</f>
        <v>996.79</v>
      </c>
      <c r="K81" s="71">
        <f>A125844358K_Latest</f>
        <v>103.751</v>
      </c>
      <c r="L81" s="71">
        <f>A125844342T_Latest</f>
        <v>6.2430000000000003</v>
      </c>
      <c r="M81" s="71">
        <f>A125844362A_Latest</f>
        <v>57.618000000000002</v>
      </c>
      <c r="N81" s="71">
        <f>A125844322J_Latest</f>
        <v>79.478999999999999</v>
      </c>
      <c r="O81" s="71">
        <f>A125844310X_Latest</f>
        <v>247.09200000000001</v>
      </c>
      <c r="P81" s="71">
        <f>A125844338A_Latest</f>
        <v>203.34399999999999</v>
      </c>
      <c r="Q81" s="71">
        <f>A125844314J_Latest</f>
        <v>1447.2260000000001</v>
      </c>
      <c r="R81" s="71">
        <f>A125860978X_Latest</f>
        <v>149.46899999999999</v>
      </c>
      <c r="S81" s="71">
        <f>A125860958R_Latest</f>
        <v>36.401000000000003</v>
      </c>
      <c r="T81" s="71">
        <f>A125860982R_Latest</f>
        <v>521.71699999999998</v>
      </c>
      <c r="U81" s="71">
        <f>A125860986X_Latest</f>
        <v>49.558</v>
      </c>
      <c r="V81" s="71">
        <f>A125860962F_Latest</f>
        <v>147.29499999999999</v>
      </c>
      <c r="W81" s="71">
        <f>A125860966R_Latest</f>
        <v>26.08</v>
      </c>
      <c r="X81" s="71">
        <f>A125860950W_Latest</f>
        <v>930.52</v>
      </c>
      <c r="Y81" s="71">
        <f>A125860990R_Latest</f>
        <v>93.638000000000005</v>
      </c>
      <c r="Z81" s="71">
        <f>A125860974R_Latest</f>
        <v>6.2430000000000003</v>
      </c>
      <c r="AA81" s="71">
        <f>A125860994X_Latest</f>
        <v>51.268999999999998</v>
      </c>
      <c r="AB81" s="71">
        <f>A125860954F_Latest</f>
        <v>66.043999999999997</v>
      </c>
      <c r="AC81" s="71">
        <f>A125860942W_Latest</f>
        <v>217.19399999999999</v>
      </c>
      <c r="AD81" s="71">
        <f>A125860970F_Latest</f>
        <v>186.46799999999999</v>
      </c>
      <c r="AE81" s="71">
        <f>A125860946F_Latest</f>
        <v>1334.182</v>
      </c>
      <c r="AF81" s="71">
        <f>A125849890W_Latest</f>
        <v>33.103999999999999</v>
      </c>
      <c r="AG81" s="71">
        <f>A125849870L_Latest</f>
        <v>16.34</v>
      </c>
      <c r="AH81" s="71">
        <f>A125849894F_Latest</f>
        <v>104.381</v>
      </c>
      <c r="AI81" s="71">
        <f>A125849898R_Latest</f>
        <v>0</v>
      </c>
      <c r="AJ81" s="71">
        <f>A125849874W_Latest</f>
        <v>10.77</v>
      </c>
      <c r="AK81" s="71">
        <f>A125849878F_Latest</f>
        <v>2.6139999999999999</v>
      </c>
      <c r="AL81" s="71">
        <f>A125849862L_Latest</f>
        <v>167.209</v>
      </c>
      <c r="AM81" s="71">
        <f>A125849902V_Latest</f>
        <v>18.795999999999999</v>
      </c>
      <c r="AN81" s="71">
        <f>A125849886F_Latest</f>
        <v>1.2250000000000001</v>
      </c>
      <c r="AO81" s="71">
        <f>A125849906C_Latest</f>
        <v>13.555999999999999</v>
      </c>
      <c r="AP81" s="71">
        <f>A125849866W_Latest</f>
        <v>6.8049999999999997</v>
      </c>
      <c r="AQ81" s="71">
        <f>A125849854L_Latest</f>
        <v>40.383000000000003</v>
      </c>
      <c r="AR81" s="71">
        <f>A125849882W_Latest</f>
        <v>38.515000000000001</v>
      </c>
      <c r="AS81" s="71">
        <f>A125849858W_Latest</f>
        <v>246.107</v>
      </c>
      <c r="AT81" s="71">
        <f>A125866522K_Latest</f>
        <v>87.025999999999996</v>
      </c>
      <c r="AU81" s="71">
        <f>A125866502A_Latest</f>
        <v>16.713999999999999</v>
      </c>
      <c r="AV81" s="71">
        <f>A125866526V_Latest</f>
        <v>309.35000000000002</v>
      </c>
      <c r="AW81" s="71">
        <f>A125866530K_Latest</f>
        <v>0.32300000000000001</v>
      </c>
      <c r="AX81" s="71">
        <f>A125866506K_Latest</f>
        <v>107.426</v>
      </c>
      <c r="AY81" s="71">
        <f>A125866510A_Latest</f>
        <v>16.716999999999999</v>
      </c>
      <c r="AZ81" s="71">
        <f>A125866494L_Latest</f>
        <v>537.55600000000004</v>
      </c>
      <c r="BA81" s="71">
        <f>A125866534V_Latest</f>
        <v>38.024000000000001</v>
      </c>
      <c r="BB81" s="71">
        <f>A125866518V_Latest</f>
        <v>3.2879999999999998</v>
      </c>
      <c r="BC81" s="71">
        <f>A125866538C_Latest</f>
        <v>18.404</v>
      </c>
      <c r="BD81" s="71">
        <f>A125866498W_Latest</f>
        <v>20.149999999999999</v>
      </c>
      <c r="BE81" s="71">
        <f>A125866486L_Latest</f>
        <v>79.866</v>
      </c>
      <c r="BF81" s="71">
        <f>A125866514K_Latest</f>
        <v>85.572999999999993</v>
      </c>
      <c r="BG81" s="71">
        <f>A125866490C_Latest</f>
        <v>702.995</v>
      </c>
      <c r="BH81" s="71">
        <f>A125872066F_Latest</f>
        <v>29.34</v>
      </c>
      <c r="BI81" s="71">
        <f>A125872046W_Latest</f>
        <v>3.347</v>
      </c>
      <c r="BJ81" s="71">
        <f>A125872070W_Latest</f>
        <v>107.986</v>
      </c>
      <c r="BK81" s="71">
        <f>A125872074F_Latest</f>
        <v>49.234999999999999</v>
      </c>
      <c r="BL81" s="71">
        <f>A125872050L_Latest</f>
        <v>29.099</v>
      </c>
      <c r="BM81" s="71">
        <f>A125872054W_Latest</f>
        <v>6.7489999999999997</v>
      </c>
      <c r="BN81" s="71">
        <f>A125872038W_Latest</f>
        <v>225.756</v>
      </c>
      <c r="BO81" s="71">
        <f>A125872078R_Latest</f>
        <v>36.819000000000003</v>
      </c>
      <c r="BP81" s="71">
        <f>A125872062W_Latest</f>
        <v>1.73</v>
      </c>
      <c r="BQ81" s="71">
        <f>A125872082F_Latest</f>
        <v>19.308</v>
      </c>
      <c r="BR81" s="71">
        <f>A125872042L_Latest</f>
        <v>39.088999999999999</v>
      </c>
      <c r="BS81" s="71">
        <f>A125872030C_Latest</f>
        <v>96.945999999999998</v>
      </c>
      <c r="BT81" s="71">
        <f>A125872058F_Latest</f>
        <v>62.378999999999998</v>
      </c>
      <c r="BU81" s="71">
        <f>A125872034L_Latest</f>
        <v>385.08100000000002</v>
      </c>
      <c r="BV81" s="71">
        <f>A125855434F_Latest</f>
        <v>2.859</v>
      </c>
      <c r="BW81" s="71">
        <f>A125855414W_Latest</f>
        <v>0</v>
      </c>
      <c r="BX81" s="71">
        <f>A125855438R_Latest</f>
        <v>4.4589999999999996</v>
      </c>
      <c r="BY81" s="71">
        <f>A125855442F_Latest</f>
        <v>56.85</v>
      </c>
      <c r="BZ81" s="71">
        <f>A125855418F_Latest</f>
        <v>2.1019999999999999</v>
      </c>
      <c r="CA81" s="71">
        <f>A125855422W_Latest</f>
        <v>0</v>
      </c>
      <c r="CB81" s="71">
        <f>A125855406W_Latest</f>
        <v>66.27</v>
      </c>
      <c r="CC81" s="71">
        <f>A125855446R_Latest</f>
        <v>10.113</v>
      </c>
      <c r="CD81" s="71">
        <f>A125855430W_Latest</f>
        <v>0</v>
      </c>
      <c r="CE81" s="71">
        <f>A125855450F_Latest</f>
        <v>6.35</v>
      </c>
      <c r="CF81" s="71">
        <f>A125855410L_Latest</f>
        <v>13.435</v>
      </c>
      <c r="CG81" s="71">
        <f>A125855398J_Latest</f>
        <v>29.898</v>
      </c>
      <c r="CH81" s="71">
        <f>A125855426F_Latest</f>
        <v>16.876000000000001</v>
      </c>
      <c r="CI81" s="71">
        <f>A125855402L_Latest</f>
        <v>113.044</v>
      </c>
      <c r="CJ81" s="71"/>
      <c r="CK81" s="71"/>
      <c r="CL81" s="71"/>
      <c r="CM81" s="71"/>
      <c r="CN81" s="71"/>
      <c r="CO81" s="71"/>
    </row>
    <row r="82" spans="1:93" hidden="1">
      <c r="A82" s="52"/>
      <c r="B82" s="55" t="s">
        <v>12998</v>
      </c>
      <c r="C82" s="65">
        <v>6</v>
      </c>
      <c r="D82" s="71">
        <f>A125844402J_Latest</f>
        <v>86.206000000000003</v>
      </c>
      <c r="E82" s="71">
        <f>A125844382K_Latest</f>
        <v>24.613</v>
      </c>
      <c r="F82" s="71">
        <f>A125844406T_Latest</f>
        <v>252.41399999999999</v>
      </c>
      <c r="G82" s="71">
        <f>A125844410J_Latest</f>
        <v>7.851</v>
      </c>
      <c r="H82" s="71">
        <f>A125844386V_Latest</f>
        <v>62.918999999999997</v>
      </c>
      <c r="I82" s="71">
        <f>A125844390K_Latest</f>
        <v>12.456</v>
      </c>
      <c r="J82" s="71">
        <f>A125844374K_Latest</f>
        <v>446.459</v>
      </c>
      <c r="K82" s="71">
        <f>A125844414T_Latest</f>
        <v>41.161999999999999</v>
      </c>
      <c r="L82" s="71">
        <f>A125844398C_Latest</f>
        <v>3.0870000000000002</v>
      </c>
      <c r="M82" s="71">
        <f>A125844418A_Latest</f>
        <v>32.536000000000001</v>
      </c>
      <c r="N82" s="71">
        <f>A125844378V_Latest</f>
        <v>25.346</v>
      </c>
      <c r="O82" s="71">
        <f>A125844366K_Latest</f>
        <v>102.131</v>
      </c>
      <c r="P82" s="71">
        <f>A125844394V_Latest</f>
        <v>87.76</v>
      </c>
      <c r="Q82" s="71">
        <f>A125844370A_Latest</f>
        <v>636.35</v>
      </c>
      <c r="R82" s="71">
        <f>A125861034J_Latest</f>
        <v>85.02</v>
      </c>
      <c r="S82" s="71">
        <f>A125861014X_Latest</f>
        <v>24.613</v>
      </c>
      <c r="T82" s="71">
        <f>A125861038T_Latest</f>
        <v>251.89400000000001</v>
      </c>
      <c r="U82" s="71">
        <f>A125861042J_Latest</f>
        <v>4.7320000000000002</v>
      </c>
      <c r="V82" s="71">
        <f>A125861018J_Latest</f>
        <v>62.088000000000001</v>
      </c>
      <c r="W82" s="71">
        <f>A125861022X_Latest</f>
        <v>12.456</v>
      </c>
      <c r="X82" s="71">
        <f>A125861006X_Latest</f>
        <v>440.803</v>
      </c>
      <c r="Y82" s="71">
        <f>A125861046T_Latest</f>
        <v>41.015999999999998</v>
      </c>
      <c r="Z82" s="71">
        <f>A125861030X_Latest</f>
        <v>3.0870000000000002</v>
      </c>
      <c r="AA82" s="71">
        <f>A125861050J_Latest</f>
        <v>32.125</v>
      </c>
      <c r="AB82" s="71">
        <f>A125861010R_Latest</f>
        <v>24.759</v>
      </c>
      <c r="AC82" s="71">
        <f>A125860998J_Latest</f>
        <v>100.98699999999999</v>
      </c>
      <c r="AD82" s="71">
        <f>A125861026J_Latest</f>
        <v>85.781999999999996</v>
      </c>
      <c r="AE82" s="71">
        <f>A125861002R_Latest</f>
        <v>627.572</v>
      </c>
      <c r="AF82" s="71">
        <f>A125849946W_Latest</f>
        <v>25.382000000000001</v>
      </c>
      <c r="AG82" s="71">
        <f>A125849926L_Latest</f>
        <v>13.897</v>
      </c>
      <c r="AH82" s="71">
        <f>A125849950L_Latest</f>
        <v>66.739000000000004</v>
      </c>
      <c r="AI82" s="71">
        <f>A125849954W_Latest</f>
        <v>0</v>
      </c>
      <c r="AJ82" s="71">
        <f>A125849930C_Latest</f>
        <v>4.3129999999999997</v>
      </c>
      <c r="AK82" s="71">
        <f>A125849934L_Latest</f>
        <v>1.827</v>
      </c>
      <c r="AL82" s="71">
        <f>A125849918L_Latest</f>
        <v>112.15900000000001</v>
      </c>
      <c r="AM82" s="71">
        <f>A125849958F_Latest</f>
        <v>13.685</v>
      </c>
      <c r="AN82" s="71">
        <f>A125849942L_Latest</f>
        <v>1.2250000000000001</v>
      </c>
      <c r="AO82" s="71">
        <f>A125849962W_Latest</f>
        <v>10.866</v>
      </c>
      <c r="AP82" s="71">
        <f>A125849922C_Latest</f>
        <v>4.6070000000000002</v>
      </c>
      <c r="AQ82" s="71">
        <f>A125849910V_Latest</f>
        <v>30.382999999999999</v>
      </c>
      <c r="AR82" s="71">
        <f>A125849938W_Latest</f>
        <v>28.931000000000001</v>
      </c>
      <c r="AS82" s="71">
        <f>A125849914C_Latest</f>
        <v>171.47399999999999</v>
      </c>
      <c r="AT82" s="71">
        <f>A125866578W_Latest</f>
        <v>45.451000000000001</v>
      </c>
      <c r="AU82" s="71">
        <f>A125866558L_Latest</f>
        <v>8.9049999999999994</v>
      </c>
      <c r="AV82" s="71">
        <f>A125866582L_Latest</f>
        <v>148.78800000000001</v>
      </c>
      <c r="AW82" s="71">
        <f>A125866586W_Latest</f>
        <v>0</v>
      </c>
      <c r="AX82" s="71">
        <f>A125866562C_Latest</f>
        <v>46.758000000000003</v>
      </c>
      <c r="AY82" s="71">
        <f>A125866566L_Latest</f>
        <v>7.6630000000000003</v>
      </c>
      <c r="AZ82" s="71">
        <f>A125866550V_Latest</f>
        <v>257.565</v>
      </c>
      <c r="BA82" s="71">
        <f>A125866590L_Latest</f>
        <v>18.315999999999999</v>
      </c>
      <c r="BB82" s="71">
        <f>A125866574L_Latest</f>
        <v>1.8620000000000001</v>
      </c>
      <c r="BC82" s="71">
        <f>A125866594W_Latest</f>
        <v>10.345000000000001</v>
      </c>
      <c r="BD82" s="71">
        <f>A125866554C_Latest</f>
        <v>10.178000000000001</v>
      </c>
      <c r="BE82" s="71">
        <f>A125866542V_Latest</f>
        <v>40.701000000000001</v>
      </c>
      <c r="BF82" s="71">
        <f>A125866570C_Latest</f>
        <v>37.863999999999997</v>
      </c>
      <c r="BG82" s="71">
        <f>A125866546C_Latest</f>
        <v>336.13</v>
      </c>
      <c r="BH82" s="71">
        <f>A125872122L_Latest</f>
        <v>14.186</v>
      </c>
      <c r="BI82" s="71">
        <f>A125872102C_Latest</f>
        <v>1.8109999999999999</v>
      </c>
      <c r="BJ82" s="71">
        <f>A125872126W_Latest</f>
        <v>36.366</v>
      </c>
      <c r="BK82" s="71">
        <f>A125872130L_Latest</f>
        <v>4.7320000000000002</v>
      </c>
      <c r="BL82" s="71">
        <f>A125872106L_Latest</f>
        <v>11.016999999999999</v>
      </c>
      <c r="BM82" s="71">
        <f>A125872110C_Latest</f>
        <v>2.9660000000000002</v>
      </c>
      <c r="BN82" s="71">
        <f>A125872094R_Latest</f>
        <v>71.078999999999994</v>
      </c>
      <c r="BO82" s="71">
        <f>A125872134W_Latest</f>
        <v>9.0150000000000006</v>
      </c>
      <c r="BP82" s="71">
        <f>A125872118W_Latest</f>
        <v>0</v>
      </c>
      <c r="BQ82" s="71">
        <f>A125872138F_Latest</f>
        <v>10.914</v>
      </c>
      <c r="BR82" s="71">
        <f>A125872098X_Latest</f>
        <v>9.9730000000000008</v>
      </c>
      <c r="BS82" s="71">
        <f>A125872086R_Latest</f>
        <v>29.902000000000001</v>
      </c>
      <c r="BT82" s="71">
        <f>A125872114L_Latest</f>
        <v>18.988</v>
      </c>
      <c r="BU82" s="71">
        <f>A125872090F_Latest</f>
        <v>119.96899999999999</v>
      </c>
      <c r="BV82" s="71">
        <f>A125855490X_Latest</f>
        <v>1.1859999999999999</v>
      </c>
      <c r="BW82" s="71">
        <f>A125855470R_Latest</f>
        <v>0</v>
      </c>
      <c r="BX82" s="71">
        <f>A125855494J_Latest</f>
        <v>0.52</v>
      </c>
      <c r="BY82" s="71">
        <f>A125855498T_Latest</f>
        <v>3.1190000000000002</v>
      </c>
      <c r="BZ82" s="71">
        <f>A125855474X_Latest</f>
        <v>0.83099999999999996</v>
      </c>
      <c r="CA82" s="71">
        <f>A125855478J_Latest</f>
        <v>0</v>
      </c>
      <c r="CB82" s="71">
        <f>A125855462R_Latest</f>
        <v>5.6559999999999997</v>
      </c>
      <c r="CC82" s="71">
        <f>A125855502W_Latest</f>
        <v>0.14599999999999999</v>
      </c>
      <c r="CD82" s="71">
        <f>A125855486J_Latest</f>
        <v>0</v>
      </c>
      <c r="CE82" s="71">
        <f>A125855506F_Latest</f>
        <v>0.41099999999999998</v>
      </c>
      <c r="CF82" s="71">
        <f>A125855466X_Latest</f>
        <v>0.58799999999999997</v>
      </c>
      <c r="CG82" s="71">
        <f>A125855454R_Latest</f>
        <v>1.1439999999999999</v>
      </c>
      <c r="CH82" s="71">
        <f>A125855482X_Latest</f>
        <v>1.9770000000000001</v>
      </c>
      <c r="CI82" s="71">
        <f>A125855458X_Latest</f>
        <v>8.7780000000000005</v>
      </c>
      <c r="CJ82" s="71"/>
      <c r="CK82" s="71"/>
      <c r="CL82" s="71"/>
      <c r="CM82" s="71"/>
      <c r="CN82" s="71"/>
      <c r="CO82" s="71"/>
    </row>
    <row r="83" spans="1:93" hidden="1">
      <c r="A83" s="52"/>
      <c r="B83" s="55" t="s">
        <v>12999</v>
      </c>
      <c r="C83" s="65">
        <v>7</v>
      </c>
      <c r="D83" s="71">
        <f>A125844458V_Latest</f>
        <v>30.172999999999998</v>
      </c>
      <c r="E83" s="71">
        <f>A125844438K_Latest</f>
        <v>4.7210000000000001</v>
      </c>
      <c r="F83" s="71">
        <f>A125844462K_Latest</f>
        <v>109.746</v>
      </c>
      <c r="G83" s="71">
        <f>A125844466V_Latest</f>
        <v>8.8339999999999996</v>
      </c>
      <c r="H83" s="71">
        <f>A125844442A_Latest</f>
        <v>27.114999999999998</v>
      </c>
      <c r="I83" s="71">
        <f>A125844446K_Latest</f>
        <v>6.0519999999999996</v>
      </c>
      <c r="J83" s="71">
        <f>A125844430T_Latest</f>
        <v>186.642</v>
      </c>
      <c r="K83" s="71">
        <f>A125844470K_Latest</f>
        <v>20.574000000000002</v>
      </c>
      <c r="L83" s="71">
        <f>A125844454K_Latest</f>
        <v>1.98</v>
      </c>
      <c r="M83" s="71">
        <f>A125844474V_Latest</f>
        <v>8.2520000000000007</v>
      </c>
      <c r="N83" s="71">
        <f>A125844434A_Latest</f>
        <v>15.191000000000001</v>
      </c>
      <c r="O83" s="71">
        <f>A125844422T_Latest</f>
        <v>45.996000000000002</v>
      </c>
      <c r="P83" s="71">
        <f>A125844450A_Latest</f>
        <v>34.496000000000002</v>
      </c>
      <c r="Q83" s="71">
        <f>A125844426A_Latest</f>
        <v>267.13400000000001</v>
      </c>
      <c r="R83" s="71">
        <f>A125861090A_Latest</f>
        <v>30.172999999999998</v>
      </c>
      <c r="S83" s="71">
        <f>A125861070T_Latest</f>
        <v>4.7210000000000001</v>
      </c>
      <c r="T83" s="71">
        <f>A125861094K_Latest</f>
        <v>108.93600000000001</v>
      </c>
      <c r="U83" s="71">
        <f>A125861098V_Latest</f>
        <v>4.6399999999999997</v>
      </c>
      <c r="V83" s="71">
        <f>A125861074A_Latest</f>
        <v>26.852</v>
      </c>
      <c r="W83" s="71">
        <f>A125861078K_Latest</f>
        <v>6.0519999999999996</v>
      </c>
      <c r="X83" s="71">
        <f>A125861062T_Latest</f>
        <v>181.375</v>
      </c>
      <c r="Y83" s="71">
        <f>A125861102X_Latest</f>
        <v>19.475999999999999</v>
      </c>
      <c r="Z83" s="71">
        <f>A125861086K_Latest</f>
        <v>1.98</v>
      </c>
      <c r="AA83" s="71">
        <f>A125861106J_Latest</f>
        <v>6.9489999999999998</v>
      </c>
      <c r="AB83" s="71">
        <f>A125861066A_Latest</f>
        <v>13.068</v>
      </c>
      <c r="AC83" s="71">
        <f>A125861054T_Latest</f>
        <v>41.472999999999999</v>
      </c>
      <c r="AD83" s="71">
        <f>A125861082A_Latest</f>
        <v>33.795000000000002</v>
      </c>
      <c r="AE83" s="71">
        <f>A125861058A_Latest</f>
        <v>256.64299999999997</v>
      </c>
      <c r="AF83" s="71">
        <f>A125850002K_Latest</f>
        <v>5.42</v>
      </c>
      <c r="AG83" s="71">
        <f>A125849982F_Latest</f>
        <v>2.4430000000000001</v>
      </c>
      <c r="AH83" s="71">
        <f>A125850006V_Latest</f>
        <v>26.606000000000002</v>
      </c>
      <c r="AI83" s="71">
        <f>A125850010K_Latest</f>
        <v>0</v>
      </c>
      <c r="AJ83" s="71">
        <f>A125849986R_Latest</f>
        <v>4.5110000000000001</v>
      </c>
      <c r="AK83" s="71">
        <f>A125849990F_Latest</f>
        <v>0.78700000000000003</v>
      </c>
      <c r="AL83" s="71">
        <f>A125849974F_Latest</f>
        <v>39.765999999999998</v>
      </c>
      <c r="AM83" s="71">
        <f>A125850014V_Latest</f>
        <v>4.2789999999999999</v>
      </c>
      <c r="AN83" s="71">
        <f>A125849998X_Latest</f>
        <v>0</v>
      </c>
      <c r="AO83" s="71">
        <f>A125850018C_Latest</f>
        <v>2.6909999999999998</v>
      </c>
      <c r="AP83" s="71">
        <f>A125849978R_Latest</f>
        <v>0.79400000000000004</v>
      </c>
      <c r="AQ83" s="71">
        <f>A125849966F_Latest</f>
        <v>7.7640000000000002</v>
      </c>
      <c r="AR83" s="71">
        <f>A125849994R_Latest</f>
        <v>6.5609999999999999</v>
      </c>
      <c r="AS83" s="71">
        <f>A125849970W_Latest</f>
        <v>54.091000000000001</v>
      </c>
      <c r="AT83" s="71">
        <f>A125866634C_Latest</f>
        <v>20.321999999999999</v>
      </c>
      <c r="AU83" s="71">
        <f>A125866614V_Latest</f>
        <v>2.278</v>
      </c>
      <c r="AV83" s="71">
        <f>A125866638L_Latest</f>
        <v>60.890999999999998</v>
      </c>
      <c r="AW83" s="71">
        <f>A125866642C_Latest</f>
        <v>0.32300000000000001</v>
      </c>
      <c r="AX83" s="71">
        <f>A125866618C_Latest</f>
        <v>19.068999999999999</v>
      </c>
      <c r="AY83" s="71">
        <f>A125866622V_Latest</f>
        <v>4.4160000000000004</v>
      </c>
      <c r="AZ83" s="71">
        <f>A125866606V_Latest</f>
        <v>107.29900000000001</v>
      </c>
      <c r="BA83" s="71">
        <f>A125866646L_Latest</f>
        <v>10.122999999999999</v>
      </c>
      <c r="BB83" s="71">
        <f>A125866630V_Latest</f>
        <v>1.254</v>
      </c>
      <c r="BC83" s="71">
        <f>A125866650C_Latest</f>
        <v>3.5310000000000001</v>
      </c>
      <c r="BD83" s="71">
        <f>A125866610K_Latest</f>
        <v>2.88</v>
      </c>
      <c r="BE83" s="71">
        <f>A125866598F_Latest</f>
        <v>17.789000000000001</v>
      </c>
      <c r="BF83" s="71">
        <f>A125866626C_Latest</f>
        <v>16.219000000000001</v>
      </c>
      <c r="BG83" s="71">
        <f>A125866602K_Latest</f>
        <v>141.30699999999999</v>
      </c>
      <c r="BH83" s="71">
        <f>A125872178X_Latest</f>
        <v>4.431</v>
      </c>
      <c r="BI83" s="71">
        <f>A125872158R_Latest</f>
        <v>0</v>
      </c>
      <c r="BJ83" s="71">
        <f>A125872182R_Latest</f>
        <v>21.439</v>
      </c>
      <c r="BK83" s="71">
        <f>A125872186X_Latest</f>
        <v>4.3179999999999996</v>
      </c>
      <c r="BL83" s="71">
        <f>A125872162F_Latest</f>
        <v>3.2719999999999998</v>
      </c>
      <c r="BM83" s="71">
        <f>A125872166R_Latest</f>
        <v>0.84899999999999998</v>
      </c>
      <c r="BN83" s="71">
        <f>A125872150W_Latest</f>
        <v>34.308999999999997</v>
      </c>
      <c r="BO83" s="71">
        <f>A125872190R_Latest</f>
        <v>5.0739999999999998</v>
      </c>
      <c r="BP83" s="71">
        <f>A125872174R_Latest</f>
        <v>0.72599999999999998</v>
      </c>
      <c r="BQ83" s="71">
        <f>A125872194X_Latest</f>
        <v>0.72699999999999998</v>
      </c>
      <c r="BR83" s="71">
        <f>A125872154F_Latest</f>
        <v>9.3940000000000001</v>
      </c>
      <c r="BS83" s="71">
        <f>A125872142W_Latest</f>
        <v>15.92</v>
      </c>
      <c r="BT83" s="71">
        <f>A125872170F_Latest</f>
        <v>11.015000000000001</v>
      </c>
      <c r="BU83" s="71">
        <f>A125872146F_Latest</f>
        <v>61.244</v>
      </c>
      <c r="BV83" s="71">
        <f>A125855546X_Latest</f>
        <v>0</v>
      </c>
      <c r="BW83" s="71">
        <f>A125855526R_Latest</f>
        <v>0</v>
      </c>
      <c r="BX83" s="71">
        <f>A125855550R_Latest</f>
        <v>0.81100000000000005</v>
      </c>
      <c r="BY83" s="71">
        <f>A125855554X_Latest</f>
        <v>4.194</v>
      </c>
      <c r="BZ83" s="71">
        <f>A125855530F_Latest</f>
        <v>0.26300000000000001</v>
      </c>
      <c r="CA83" s="71">
        <f>A125855534R_Latest</f>
        <v>0</v>
      </c>
      <c r="CB83" s="71">
        <f>A125855518R_Latest</f>
        <v>5.2670000000000003</v>
      </c>
      <c r="CC83" s="71">
        <f>A125855558J_Latest</f>
        <v>1.0980000000000001</v>
      </c>
      <c r="CD83" s="71">
        <f>A125855542R_Latest</f>
        <v>0</v>
      </c>
      <c r="CE83" s="71">
        <f>A125855562X_Latest</f>
        <v>1.3029999999999999</v>
      </c>
      <c r="CF83" s="71">
        <f>A125855522F_Latest</f>
        <v>2.1230000000000002</v>
      </c>
      <c r="CG83" s="71">
        <f>A125855510W_Latest</f>
        <v>4.524</v>
      </c>
      <c r="CH83" s="71">
        <f>A125855538X_Latest</f>
        <v>0.70099999999999996</v>
      </c>
      <c r="CI83" s="71">
        <f>A125855514F_Latest</f>
        <v>10.492000000000001</v>
      </c>
      <c r="CJ83" s="71"/>
      <c r="CK83" s="71"/>
      <c r="CL83" s="71"/>
      <c r="CM83" s="71"/>
      <c r="CN83" s="71"/>
      <c r="CO83" s="71"/>
    </row>
    <row r="84" spans="1:93" hidden="1">
      <c r="A84" s="52"/>
      <c r="B84" s="55" t="s">
        <v>13000</v>
      </c>
      <c r="C84" s="65">
        <v>8</v>
      </c>
      <c r="D84" s="71">
        <f>A125844234J_Latest</f>
        <v>22.846</v>
      </c>
      <c r="E84" s="71">
        <f>A125844214X_Latest</f>
        <v>3.948</v>
      </c>
      <c r="F84" s="71">
        <f>A125844238T_Latest</f>
        <v>107.074</v>
      </c>
      <c r="G84" s="71">
        <f>A125844242J_Latest</f>
        <v>18.23</v>
      </c>
      <c r="H84" s="71">
        <f>A125844218J_Latest</f>
        <v>41.302999999999997</v>
      </c>
      <c r="I84" s="71">
        <f>A125844222X_Latest</f>
        <v>3.9870000000000001</v>
      </c>
      <c r="J84" s="71">
        <f>A125844206X_Latest</f>
        <v>197.38900000000001</v>
      </c>
      <c r="K84" s="71">
        <f>A125844246T_Latest</f>
        <v>17.297000000000001</v>
      </c>
      <c r="L84" s="71">
        <f>A125844230X_Latest</f>
        <v>0.873</v>
      </c>
      <c r="M84" s="71">
        <f>A125844250J_Latest</f>
        <v>7.1639999999999997</v>
      </c>
      <c r="N84" s="71">
        <f>A125844210R_Latest</f>
        <v>14.643000000000001</v>
      </c>
      <c r="O84" s="71">
        <f>A125844198K_Latest</f>
        <v>39.978000000000002</v>
      </c>
      <c r="P84" s="71">
        <f>A125844226J_Latest</f>
        <v>38.655999999999999</v>
      </c>
      <c r="Q84" s="71">
        <f>A125844202R_Latest</f>
        <v>276.02300000000002</v>
      </c>
      <c r="R84" s="71">
        <f>A125860866F_Latest</f>
        <v>22.306000000000001</v>
      </c>
      <c r="S84" s="71">
        <f>A125860846W_Latest</f>
        <v>3.948</v>
      </c>
      <c r="T84" s="71">
        <f>A125860870W_Latest</f>
        <v>105.449</v>
      </c>
      <c r="U84" s="71">
        <f>A125860874F_Latest</f>
        <v>9.5139999999999993</v>
      </c>
      <c r="V84" s="71">
        <f>A125860850L_Latest</f>
        <v>40.408000000000001</v>
      </c>
      <c r="W84" s="71">
        <f>A125860854W_Latest</f>
        <v>3.9870000000000001</v>
      </c>
      <c r="X84" s="71">
        <f>A125860838W_Latest</f>
        <v>185.613</v>
      </c>
      <c r="Y84" s="71">
        <f>A125860878R_Latest</f>
        <v>15.08</v>
      </c>
      <c r="Z84" s="71">
        <f>A125860862W_Latest</f>
        <v>0.873</v>
      </c>
      <c r="AA84" s="71">
        <f>A125860882F_Latest</f>
        <v>5.226</v>
      </c>
      <c r="AB84" s="71">
        <f>A125860842L_Latest</f>
        <v>12.805999999999999</v>
      </c>
      <c r="AC84" s="71">
        <f>A125860830C_Latest</f>
        <v>33.984999999999999</v>
      </c>
      <c r="AD84" s="71">
        <f>A125860858F_Latest</f>
        <v>34.478999999999999</v>
      </c>
      <c r="AE84" s="71">
        <f>A125860834L_Latest</f>
        <v>254.077</v>
      </c>
      <c r="AF84" s="71">
        <f>A125849778W_Latest</f>
        <v>2.3010000000000002</v>
      </c>
      <c r="AG84" s="71">
        <f>A125849758L_Latest</f>
        <v>0</v>
      </c>
      <c r="AH84" s="71">
        <f>A125849782L_Latest</f>
        <v>11.037000000000001</v>
      </c>
      <c r="AI84" s="71">
        <f>A125849786W_Latest</f>
        <v>0</v>
      </c>
      <c r="AJ84" s="71">
        <f>A125849762C_Latest</f>
        <v>1.946</v>
      </c>
      <c r="AK84" s="71">
        <f>A125849766L_Latest</f>
        <v>0</v>
      </c>
      <c r="AL84" s="71">
        <f>A125849750V_Latest</f>
        <v>15.282999999999999</v>
      </c>
      <c r="AM84" s="71">
        <f>A125849790L_Latest</f>
        <v>0.83099999999999996</v>
      </c>
      <c r="AN84" s="71">
        <f>A125849774L_Latest</f>
        <v>0</v>
      </c>
      <c r="AO84" s="71">
        <f>A125849794W_Latest</f>
        <v>0</v>
      </c>
      <c r="AP84" s="71">
        <f>A125849754C_Latest</f>
        <v>1.4039999999999999</v>
      </c>
      <c r="AQ84" s="71">
        <f>A125849742V_Latest</f>
        <v>2.2349999999999999</v>
      </c>
      <c r="AR84" s="71">
        <f>A125849770C_Latest</f>
        <v>3.0230000000000001</v>
      </c>
      <c r="AS84" s="71">
        <f>A125849746C_Latest</f>
        <v>20.542000000000002</v>
      </c>
      <c r="AT84" s="71">
        <f>A125866410T_Latest</f>
        <v>14.834</v>
      </c>
      <c r="AU84" s="71">
        <f>A125866390V_Latest</f>
        <v>3.5030000000000001</v>
      </c>
      <c r="AV84" s="71">
        <f>A125866414A_Latest</f>
        <v>67.941999999999993</v>
      </c>
      <c r="AW84" s="71">
        <f>A125866418K_Latest</f>
        <v>0</v>
      </c>
      <c r="AX84" s="71">
        <f>A125866394C_Latest</f>
        <v>32.808999999999997</v>
      </c>
      <c r="AY84" s="71">
        <f>A125866398L_Latest</f>
        <v>3.1179999999999999</v>
      </c>
      <c r="AZ84" s="71">
        <f>A125866382V_Latest</f>
        <v>122.206</v>
      </c>
      <c r="BA84" s="71">
        <f>A125866422A_Latest</f>
        <v>6.7880000000000003</v>
      </c>
      <c r="BB84" s="71">
        <f>A125866406A_Latest</f>
        <v>0.17299999999999999</v>
      </c>
      <c r="BC84" s="71">
        <f>A125866426K_Latest</f>
        <v>2.7589999999999999</v>
      </c>
      <c r="BD84" s="71">
        <f>A125866386C_Latest</f>
        <v>3.8650000000000002</v>
      </c>
      <c r="BE84" s="71">
        <f>A125866374V_Latest</f>
        <v>13.586</v>
      </c>
      <c r="BF84" s="71">
        <f>A125866402T_Latest</f>
        <v>20.257000000000001</v>
      </c>
      <c r="BG84" s="71">
        <f>A125866378C_Latest</f>
        <v>156.048</v>
      </c>
      <c r="BH84" s="71">
        <f>A125871954K_Latest</f>
        <v>5.1710000000000003</v>
      </c>
      <c r="BI84" s="71">
        <f>A125871934A_Latest</f>
        <v>0.44500000000000001</v>
      </c>
      <c r="BJ84" s="71">
        <f>A125871958V_Latest</f>
        <v>26.471</v>
      </c>
      <c r="BK84" s="71">
        <f>A125871962K_Latest</f>
        <v>9.5139999999999993</v>
      </c>
      <c r="BL84" s="71">
        <f>A125871938K_Latest</f>
        <v>5.6539999999999999</v>
      </c>
      <c r="BM84" s="71">
        <f>A125871942A_Latest</f>
        <v>0.87</v>
      </c>
      <c r="BN84" s="71">
        <f>A125871926A_Latest</f>
        <v>48.124000000000002</v>
      </c>
      <c r="BO84" s="71">
        <f>A125871966V_Latest</f>
        <v>7.46</v>
      </c>
      <c r="BP84" s="71">
        <f>A125871950A_Latest</f>
        <v>0.7</v>
      </c>
      <c r="BQ84" s="71">
        <f>A125871970K_Latest</f>
        <v>2.4660000000000002</v>
      </c>
      <c r="BR84" s="71">
        <f>A125871930T_Latest</f>
        <v>7.5369999999999999</v>
      </c>
      <c r="BS84" s="71">
        <f>A125871918A_Latest</f>
        <v>18.163</v>
      </c>
      <c r="BT84" s="71">
        <f>A125871946K_Latest</f>
        <v>11.2</v>
      </c>
      <c r="BU84" s="71">
        <f>A125871922T_Latest</f>
        <v>77.486999999999995</v>
      </c>
      <c r="BV84" s="71">
        <f>A125855322L_Latest</f>
        <v>0.54</v>
      </c>
      <c r="BW84" s="71">
        <f>A125855302C_Latest</f>
        <v>0</v>
      </c>
      <c r="BX84" s="71">
        <f>A125855326W_Latest</f>
        <v>1.625</v>
      </c>
      <c r="BY84" s="71">
        <f>A125855330L_Latest</f>
        <v>8.7159999999999993</v>
      </c>
      <c r="BZ84" s="71">
        <f>A125855306L_Latest</f>
        <v>0.89500000000000002</v>
      </c>
      <c r="CA84" s="71">
        <f>A125855310C_Latest</f>
        <v>0</v>
      </c>
      <c r="CB84" s="71">
        <f>A125855294R_Latest</f>
        <v>11.776</v>
      </c>
      <c r="CC84" s="71">
        <f>A125855334W_Latest</f>
        <v>2.218</v>
      </c>
      <c r="CD84" s="71">
        <f>A125855318W_Latest</f>
        <v>0</v>
      </c>
      <c r="CE84" s="71">
        <f>A125855338F_Latest</f>
        <v>1.9390000000000001</v>
      </c>
      <c r="CF84" s="71">
        <f>A125855298X_Latest</f>
        <v>1.837</v>
      </c>
      <c r="CG84" s="71">
        <f>A125855286R_Latest</f>
        <v>5.9930000000000003</v>
      </c>
      <c r="CH84" s="71">
        <f>A125855314L_Latest</f>
        <v>4.1769999999999996</v>
      </c>
      <c r="CI84" s="71">
        <f>A125855290F_Latest</f>
        <v>21.946000000000002</v>
      </c>
      <c r="CJ84" s="71"/>
      <c r="CK84" s="71"/>
      <c r="CL84" s="71"/>
      <c r="CM84" s="71"/>
      <c r="CN84" s="71"/>
      <c r="CO84" s="71"/>
    </row>
    <row r="85" spans="1:93" hidden="1">
      <c r="A85" s="49"/>
      <c r="B85" s="57" t="s">
        <v>13001</v>
      </c>
      <c r="C85" s="65">
        <v>9</v>
      </c>
      <c r="D85" s="71">
        <f>A125844738L_Latest</f>
        <v>11.981</v>
      </c>
      <c r="E85" s="71">
        <f>A125844718C_Latest</f>
        <v>3.1179999999999999</v>
      </c>
      <c r="F85" s="71">
        <f>A125844742C_Latest</f>
        <v>52.984000000000002</v>
      </c>
      <c r="G85" s="71">
        <f>A125844746L_Latest</f>
        <v>29.170999999999999</v>
      </c>
      <c r="H85" s="71">
        <f>A125844722V_Latest</f>
        <v>12.986000000000001</v>
      </c>
      <c r="I85" s="71">
        <f>A125844726C_Latest</f>
        <v>3.5840000000000001</v>
      </c>
      <c r="J85" s="71">
        <f>A125844710K_Latest</f>
        <v>113.82299999999999</v>
      </c>
      <c r="K85" s="71">
        <f>A125844750C_Latest</f>
        <v>13.965</v>
      </c>
      <c r="L85" s="71">
        <f>A125844734C_Latest</f>
        <v>0.30299999999999999</v>
      </c>
      <c r="M85" s="71">
        <f>A125844754L_Latest</f>
        <v>5.2770000000000001</v>
      </c>
      <c r="N85" s="71">
        <f>A125844714V_Latest</f>
        <v>14.595000000000001</v>
      </c>
      <c r="O85" s="71">
        <f>A125844702K_Latest</f>
        <v>34.14</v>
      </c>
      <c r="P85" s="71">
        <f>A125844730V_Latest</f>
        <v>27.61</v>
      </c>
      <c r="Q85" s="71">
        <f>A125844706V_Latest</f>
        <v>175.57300000000001</v>
      </c>
      <c r="R85" s="71">
        <f>A125861370V_Latest</f>
        <v>11.372</v>
      </c>
      <c r="S85" s="71">
        <f>A125861350K_Latest</f>
        <v>3.1179999999999999</v>
      </c>
      <c r="T85" s="71">
        <f>A125861374C_Latest</f>
        <v>52.045999999999999</v>
      </c>
      <c r="U85" s="71">
        <f>A125861378L_Latest</f>
        <v>12.831</v>
      </c>
      <c r="V85" s="71">
        <f>A125861354V_Latest</f>
        <v>12.986000000000001</v>
      </c>
      <c r="W85" s="71">
        <f>A125861358C_Latest</f>
        <v>3.5840000000000001</v>
      </c>
      <c r="X85" s="71">
        <f>A125861342K_Latest</f>
        <v>95.936999999999998</v>
      </c>
      <c r="Y85" s="71">
        <f>A125861382C_Latest</f>
        <v>10.726000000000001</v>
      </c>
      <c r="Z85" s="71">
        <f>A125861366C_Latest</f>
        <v>0.30299999999999999</v>
      </c>
      <c r="AA85" s="71">
        <f>A125861386L_Latest</f>
        <v>3.9430000000000001</v>
      </c>
      <c r="AB85" s="71">
        <f>A125861346V_Latest</f>
        <v>11.385</v>
      </c>
      <c r="AC85" s="71">
        <f>A125861334K_Latest</f>
        <v>26.356999999999999</v>
      </c>
      <c r="AD85" s="71">
        <f>A125861362V_Latest</f>
        <v>23.879000000000001</v>
      </c>
      <c r="AE85" s="71">
        <f>A125861338V_Latest</f>
        <v>146.173</v>
      </c>
      <c r="AF85" s="71">
        <f>A125850282R_Latest</f>
        <v>0</v>
      </c>
      <c r="AG85" s="71">
        <f>A125850262F_Latest</f>
        <v>0</v>
      </c>
      <c r="AH85" s="71">
        <f>A125850286X_Latest</f>
        <v>0</v>
      </c>
      <c r="AI85" s="71">
        <f>A125850290R_Latest</f>
        <v>0</v>
      </c>
      <c r="AJ85" s="71">
        <f>A125850266R_Latest</f>
        <v>0</v>
      </c>
      <c r="AK85" s="71">
        <f>A125850270F_Latest</f>
        <v>0</v>
      </c>
      <c r="AL85" s="71">
        <f>A125850254F_Latest</f>
        <v>0</v>
      </c>
      <c r="AM85" s="71">
        <f>A125850294X_Latest</f>
        <v>0</v>
      </c>
      <c r="AN85" s="71">
        <f>A125850278X_Latest</f>
        <v>0</v>
      </c>
      <c r="AO85" s="71">
        <f>A125850298J_Latest</f>
        <v>0</v>
      </c>
      <c r="AP85" s="71">
        <f>A125850258R_Latest</f>
        <v>0</v>
      </c>
      <c r="AQ85" s="71">
        <f>A125850246F_Latest</f>
        <v>0</v>
      </c>
      <c r="AR85" s="71">
        <f>A125850274R_Latest</f>
        <v>0</v>
      </c>
      <c r="AS85" s="71">
        <f>A125850250W_Latest</f>
        <v>0</v>
      </c>
      <c r="AT85" s="71">
        <f>A125866914W_Latest</f>
        <v>6.4189999999999996</v>
      </c>
      <c r="AU85" s="71">
        <f>A125866894X_Latest</f>
        <v>2.0270000000000001</v>
      </c>
      <c r="AV85" s="71">
        <f>A125866918F_Latest</f>
        <v>31.37</v>
      </c>
      <c r="AW85" s="71">
        <f>A125866922W_Latest</f>
        <v>0</v>
      </c>
      <c r="AX85" s="71">
        <f>A125866898J_Latest</f>
        <v>8.2330000000000005</v>
      </c>
      <c r="AY85" s="71">
        <f>A125866902L_Latest</f>
        <v>1.52</v>
      </c>
      <c r="AZ85" s="71">
        <f>A125866886X_Latest</f>
        <v>49.569000000000003</v>
      </c>
      <c r="BA85" s="71">
        <f>A125866926F_Latest</f>
        <v>2.7959999999999998</v>
      </c>
      <c r="BB85" s="71">
        <f>A125866910L_Latest</f>
        <v>0</v>
      </c>
      <c r="BC85" s="71">
        <f>A125866930W_Latest</f>
        <v>1.768</v>
      </c>
      <c r="BD85" s="71">
        <f>A125866890R_Latest</f>
        <v>3.226</v>
      </c>
      <c r="BE85" s="71">
        <f>A125866878X_Latest</f>
        <v>7.79</v>
      </c>
      <c r="BF85" s="71">
        <f>A125866906W_Latest</f>
        <v>10.904999999999999</v>
      </c>
      <c r="BG85" s="71">
        <f>A125866882R_Latest</f>
        <v>68.263999999999996</v>
      </c>
      <c r="BH85" s="71">
        <f>A125872458T_Latest</f>
        <v>4.9530000000000003</v>
      </c>
      <c r="BI85" s="71">
        <f>A125872438J_Latest</f>
        <v>1.0900000000000001</v>
      </c>
      <c r="BJ85" s="71">
        <f>A125872462J_Latest</f>
        <v>20.675999999999998</v>
      </c>
      <c r="BK85" s="71">
        <f>A125872466T_Latest</f>
        <v>12.831</v>
      </c>
      <c r="BL85" s="71">
        <f>A125872442X_Latest</f>
        <v>4.7530000000000001</v>
      </c>
      <c r="BM85" s="71">
        <f>A125872446J_Latest</f>
        <v>2.0640000000000001</v>
      </c>
      <c r="BN85" s="71">
        <f>A125872430R_Latest</f>
        <v>46.368000000000002</v>
      </c>
      <c r="BO85" s="71">
        <f>A125872470J_Latest</f>
        <v>7.93</v>
      </c>
      <c r="BP85" s="71">
        <f>A125872454J_Latest</f>
        <v>0.30299999999999999</v>
      </c>
      <c r="BQ85" s="71">
        <f>A125872474T_Latest</f>
        <v>2.1749999999999998</v>
      </c>
      <c r="BR85" s="71">
        <f>A125872434X_Latest</f>
        <v>8.1590000000000007</v>
      </c>
      <c r="BS85" s="71">
        <f>A125872422R_Latest</f>
        <v>18.568000000000001</v>
      </c>
      <c r="BT85" s="71">
        <f>A125872450X_Latest</f>
        <v>12.974</v>
      </c>
      <c r="BU85" s="71">
        <f>A125872426X_Latest</f>
        <v>77.91</v>
      </c>
      <c r="BV85" s="71">
        <f>A125855826T_Latest</f>
        <v>0.60899999999999999</v>
      </c>
      <c r="BW85" s="71">
        <f>A125855806J_Latest</f>
        <v>0</v>
      </c>
      <c r="BX85" s="71">
        <f>A125855830J_Latest</f>
        <v>0.93700000000000006</v>
      </c>
      <c r="BY85" s="71">
        <f>A125855834T_Latest</f>
        <v>16.34</v>
      </c>
      <c r="BZ85" s="71">
        <f>A125855810X_Latest</f>
        <v>0</v>
      </c>
      <c r="CA85" s="71">
        <f>A125855814J_Latest</f>
        <v>0</v>
      </c>
      <c r="CB85" s="71">
        <f>A125855798V_Latest</f>
        <v>17.887</v>
      </c>
      <c r="CC85" s="71">
        <f>A125855838A_Latest</f>
        <v>3.2389999999999999</v>
      </c>
      <c r="CD85" s="71">
        <f>A125855822J_Latest</f>
        <v>0</v>
      </c>
      <c r="CE85" s="71">
        <f>A125855842T_Latest</f>
        <v>1.3340000000000001</v>
      </c>
      <c r="CF85" s="71">
        <f>A125855802X_Latest</f>
        <v>3.21</v>
      </c>
      <c r="CG85" s="71">
        <f>A125855790A_Latest</f>
        <v>7.7830000000000004</v>
      </c>
      <c r="CH85" s="71">
        <f>A125855818T_Latest</f>
        <v>3.7309999999999999</v>
      </c>
      <c r="CI85" s="71">
        <f>A125855794K_Latest</f>
        <v>29.4</v>
      </c>
      <c r="CJ85" s="71"/>
      <c r="CK85" s="71"/>
      <c r="CL85" s="71"/>
      <c r="CM85" s="71"/>
      <c r="CN85" s="71"/>
      <c r="CO85" s="71"/>
    </row>
    <row r="86" spans="1:93" hidden="1">
      <c r="A86" s="52"/>
      <c r="B86" s="55" t="s">
        <v>13002</v>
      </c>
      <c r="C86" s="65">
        <v>10</v>
      </c>
      <c r="D86" s="71">
        <f>A125844514A_Latest</f>
        <v>1.123</v>
      </c>
      <c r="E86" s="71">
        <f>A125844494C_Latest</f>
        <v>0</v>
      </c>
      <c r="F86" s="71">
        <f>A125844518K_Latest</f>
        <v>3.9590000000000001</v>
      </c>
      <c r="G86" s="71">
        <f>A125844522A_Latest</f>
        <v>42.320999999999998</v>
      </c>
      <c r="H86" s="71">
        <f>A125844498L_Latest</f>
        <v>5.0739999999999998</v>
      </c>
      <c r="I86" s="71">
        <f>A125844502T_Latest</f>
        <v>0</v>
      </c>
      <c r="J86" s="71">
        <f>A125844486C_Latest</f>
        <v>52.475999999999999</v>
      </c>
      <c r="K86" s="71">
        <f>A125844526K_Latest</f>
        <v>10.753</v>
      </c>
      <c r="L86" s="71">
        <f>A125844510T_Latest</f>
        <v>0</v>
      </c>
      <c r="M86" s="71">
        <f>A125844530A_Latest</f>
        <v>4.3899999999999997</v>
      </c>
      <c r="N86" s="71">
        <f>A125844490V_Latest</f>
        <v>9.7040000000000006</v>
      </c>
      <c r="O86" s="71">
        <f>A125844478C_Latest</f>
        <v>24.847000000000001</v>
      </c>
      <c r="P86" s="71">
        <f>A125844506A_Latest</f>
        <v>14.821999999999999</v>
      </c>
      <c r="Q86" s="71">
        <f>A125844482V_Latest</f>
        <v>92.144999999999996</v>
      </c>
      <c r="R86" s="71">
        <f>A125861146A_Latest</f>
        <v>0.59899999999999998</v>
      </c>
      <c r="S86" s="71">
        <f>A125861126T_Latest</f>
        <v>0</v>
      </c>
      <c r="T86" s="71">
        <f>A125861150T_Latest</f>
        <v>3.3929999999999998</v>
      </c>
      <c r="U86" s="71">
        <f>A125861154A_Latest</f>
        <v>17.841000000000001</v>
      </c>
      <c r="V86" s="71">
        <f>A125861130J_Latest</f>
        <v>4.96</v>
      </c>
      <c r="W86" s="71">
        <f>A125861134T_Latest</f>
        <v>0</v>
      </c>
      <c r="X86" s="71">
        <f>A125861118T_Latest</f>
        <v>26.792999999999999</v>
      </c>
      <c r="Y86" s="71">
        <f>A125861158K_Latest</f>
        <v>7.34</v>
      </c>
      <c r="Z86" s="71">
        <f>A125861142T_Latest</f>
        <v>0</v>
      </c>
      <c r="AA86" s="71">
        <f>A125861162A_Latest</f>
        <v>3.0259999999999998</v>
      </c>
      <c r="AB86" s="71">
        <f>A125861122J_Latest</f>
        <v>4.0259999999999998</v>
      </c>
      <c r="AC86" s="71">
        <f>A125861110X_Latest</f>
        <v>14.393000000000001</v>
      </c>
      <c r="AD86" s="71">
        <f>A125861138A_Latest</f>
        <v>8.532</v>
      </c>
      <c r="AE86" s="71">
        <f>A125861114J_Latest</f>
        <v>49.716999999999999</v>
      </c>
      <c r="AF86" s="71">
        <f>A125850058W_Latest</f>
        <v>0</v>
      </c>
      <c r="AG86" s="71">
        <f>A125850038L_Latest</f>
        <v>0</v>
      </c>
      <c r="AH86" s="71">
        <f>A125850062L_Latest</f>
        <v>0</v>
      </c>
      <c r="AI86" s="71">
        <f>A125850066W_Latest</f>
        <v>0</v>
      </c>
      <c r="AJ86" s="71">
        <f>A125850042C_Latest</f>
        <v>0</v>
      </c>
      <c r="AK86" s="71">
        <f>A125850046L_Latest</f>
        <v>0</v>
      </c>
      <c r="AL86" s="71">
        <f>A125850030V_Latest</f>
        <v>0</v>
      </c>
      <c r="AM86" s="71">
        <f>A125850070L_Latest</f>
        <v>0</v>
      </c>
      <c r="AN86" s="71">
        <f>A125850054L_Latest</f>
        <v>0</v>
      </c>
      <c r="AO86" s="71">
        <f>A125850074W_Latest</f>
        <v>0</v>
      </c>
      <c r="AP86" s="71">
        <f>A125850034C_Latest</f>
        <v>0</v>
      </c>
      <c r="AQ86" s="71">
        <f>A125850022V_Latest</f>
        <v>0</v>
      </c>
      <c r="AR86" s="71">
        <f>A125850050C_Latest</f>
        <v>0</v>
      </c>
      <c r="AS86" s="71">
        <f>A125850026C_Latest</f>
        <v>0</v>
      </c>
      <c r="AT86" s="71">
        <f>A125866690W_Latest</f>
        <v>0</v>
      </c>
      <c r="AU86" s="71">
        <f>A125866670L_Latest</f>
        <v>0</v>
      </c>
      <c r="AV86" s="71">
        <f>A125866694F_Latest</f>
        <v>0.35899999999999999</v>
      </c>
      <c r="AW86" s="71">
        <f>A125866698R_Latest</f>
        <v>0</v>
      </c>
      <c r="AX86" s="71">
        <f>A125866674W_Latest</f>
        <v>0.55800000000000005</v>
      </c>
      <c r="AY86" s="71">
        <f>A125866678F_Latest</f>
        <v>0</v>
      </c>
      <c r="AZ86" s="71">
        <f>A125866662L_Latest</f>
        <v>0.91600000000000004</v>
      </c>
      <c r="BA86" s="71">
        <f>A125866702V_Latest</f>
        <v>0</v>
      </c>
      <c r="BB86" s="71">
        <f>A125866686F_Latest</f>
        <v>0</v>
      </c>
      <c r="BC86" s="71">
        <f>A125866706C_Latest</f>
        <v>0</v>
      </c>
      <c r="BD86" s="71">
        <f>A125866666W_Latest</f>
        <v>0</v>
      </c>
      <c r="BE86" s="71">
        <f>A125866654L_Latest</f>
        <v>0</v>
      </c>
      <c r="BF86" s="71">
        <f>A125866682W_Latest</f>
        <v>0.32900000000000001</v>
      </c>
      <c r="BG86" s="71">
        <f>A125866658W_Latest</f>
        <v>1.2450000000000001</v>
      </c>
      <c r="BH86" s="71">
        <f>A125872234F_Latest</f>
        <v>0.59899999999999998</v>
      </c>
      <c r="BI86" s="71">
        <f>A125872214W_Latest</f>
        <v>0</v>
      </c>
      <c r="BJ86" s="71">
        <f>A125872238R_Latest</f>
        <v>3.0339999999999998</v>
      </c>
      <c r="BK86" s="71">
        <f>A125872242F_Latest</f>
        <v>17.841000000000001</v>
      </c>
      <c r="BL86" s="71">
        <f>A125872218F_Latest</f>
        <v>4.4029999999999996</v>
      </c>
      <c r="BM86" s="71">
        <f>A125872222W_Latest</f>
        <v>0</v>
      </c>
      <c r="BN86" s="71">
        <f>A125872206W_Latest</f>
        <v>25.876000000000001</v>
      </c>
      <c r="BO86" s="71">
        <f>A125872246R_Latest</f>
        <v>7.34</v>
      </c>
      <c r="BP86" s="71">
        <f>A125872230W_Latest</f>
        <v>0</v>
      </c>
      <c r="BQ86" s="71">
        <f>A125872250F_Latest</f>
        <v>3.0259999999999998</v>
      </c>
      <c r="BR86" s="71">
        <f>A125872210L_Latest</f>
        <v>4.0259999999999998</v>
      </c>
      <c r="BS86" s="71">
        <f>A125872198J_Latest</f>
        <v>14.393000000000001</v>
      </c>
      <c r="BT86" s="71">
        <f>A125872226F_Latest</f>
        <v>8.2029999999999994</v>
      </c>
      <c r="BU86" s="71">
        <f>A125872202L_Latest</f>
        <v>48.472000000000001</v>
      </c>
      <c r="BV86" s="71">
        <f>A125855602F_Latest</f>
        <v>0.52400000000000002</v>
      </c>
      <c r="BW86" s="71">
        <f>A125855582J_Latest</f>
        <v>0</v>
      </c>
      <c r="BX86" s="71">
        <f>A125855606R_Latest</f>
        <v>0.56599999999999995</v>
      </c>
      <c r="BY86" s="71">
        <f>A125855610F_Latest</f>
        <v>24.48</v>
      </c>
      <c r="BZ86" s="71">
        <f>A125855586T_Latest</f>
        <v>0.114</v>
      </c>
      <c r="CA86" s="71">
        <f>A125855590J_Latest</f>
        <v>0</v>
      </c>
      <c r="CB86" s="71">
        <f>A125855574J_Latest</f>
        <v>25.684000000000001</v>
      </c>
      <c r="CC86" s="71">
        <f>A125855614R_Latest</f>
        <v>3.4129999999999998</v>
      </c>
      <c r="CD86" s="71">
        <f>A125855598A_Latest</f>
        <v>0</v>
      </c>
      <c r="CE86" s="71">
        <f>A125855618X_Latest</f>
        <v>1.363</v>
      </c>
      <c r="CF86" s="71">
        <f>A125855578T_Latest</f>
        <v>5.6779999999999999</v>
      </c>
      <c r="CG86" s="71">
        <f>A125855566J_Latest</f>
        <v>10.454000000000001</v>
      </c>
      <c r="CH86" s="71">
        <f>A125855594T_Latest</f>
        <v>6.2910000000000004</v>
      </c>
      <c r="CI86" s="71">
        <f>A125855570X_Latest</f>
        <v>42.427999999999997</v>
      </c>
      <c r="CJ86" s="71"/>
      <c r="CK86" s="71"/>
      <c r="CL86" s="71"/>
      <c r="CM86" s="71"/>
      <c r="CN86" s="71"/>
      <c r="CO86" s="71"/>
    </row>
    <row r="87" spans="1:93" hidden="1">
      <c r="A87" s="58" t="s">
        <v>12985</v>
      </c>
      <c r="B87" s="55"/>
      <c r="C87" s="65">
        <v>11</v>
      </c>
      <c r="D87" s="71">
        <f>A125844794F_Latest</f>
        <v>276.07900000000001</v>
      </c>
      <c r="E87" s="71">
        <f>A125844774W_Latest</f>
        <v>86.093000000000004</v>
      </c>
      <c r="F87" s="71">
        <f>A125844798R_Latest</f>
        <v>751.62300000000005</v>
      </c>
      <c r="G87" s="71">
        <f>A125844802V_Latest</f>
        <v>118.336</v>
      </c>
      <c r="H87" s="71">
        <f>A125844778F_Latest</f>
        <v>209.89699999999999</v>
      </c>
      <c r="I87" s="71">
        <f>A125844782W_Latest</f>
        <v>36.438000000000002</v>
      </c>
      <c r="J87" s="71">
        <f>A125844766W_Latest</f>
        <v>1478.4670000000001</v>
      </c>
      <c r="K87" s="71">
        <f>A125844806C_Latest</f>
        <v>184.16200000000001</v>
      </c>
      <c r="L87" s="71">
        <f>A125844790W_Latest</f>
        <v>16.821999999999999</v>
      </c>
      <c r="M87" s="71">
        <f>A125844810V_Latest</f>
        <v>205.73099999999999</v>
      </c>
      <c r="N87" s="71">
        <f>A125844770L_Latest</f>
        <v>127.15300000000001</v>
      </c>
      <c r="O87" s="71">
        <f>A125844758W_Latest</f>
        <v>533.86800000000005</v>
      </c>
      <c r="P87" s="71">
        <f>A125844786F_Latest</f>
        <v>312.15600000000001</v>
      </c>
      <c r="Q87" s="71">
        <f>A125844762L_Latest</f>
        <v>2324.491</v>
      </c>
      <c r="R87" s="71">
        <f>A125861426V_Latest</f>
        <v>271.74299999999999</v>
      </c>
      <c r="S87" s="71">
        <f>A125861406K_Latest</f>
        <v>85.951999999999998</v>
      </c>
      <c r="T87" s="71">
        <f>A125861430K_Latest</f>
        <v>746.35400000000004</v>
      </c>
      <c r="U87" s="71">
        <f>A125861434V_Latest</f>
        <v>52.706000000000003</v>
      </c>
      <c r="V87" s="71">
        <f>A125861410A_Latest</f>
        <v>206.62</v>
      </c>
      <c r="W87" s="71">
        <f>A125861414K_Latest</f>
        <v>36.438000000000002</v>
      </c>
      <c r="X87" s="71">
        <f>A125861398W_Latest</f>
        <v>1399.8130000000001</v>
      </c>
      <c r="Y87" s="71">
        <f>A125861438C_Latest</f>
        <v>172.10599999999999</v>
      </c>
      <c r="Z87" s="71">
        <f>A125861422K_Latest</f>
        <v>16.821999999999999</v>
      </c>
      <c r="AA87" s="71">
        <f>A125861442V_Latest</f>
        <v>176.94900000000001</v>
      </c>
      <c r="AB87" s="71">
        <f>A125861402A_Latest</f>
        <v>111.482</v>
      </c>
      <c r="AC87" s="71">
        <f>A125861390C_Latest</f>
        <v>477.358</v>
      </c>
      <c r="AD87" s="71">
        <f>A125861418V_Latest</f>
        <v>291.42500000000001</v>
      </c>
      <c r="AE87" s="71">
        <f>A125861394L_Latest</f>
        <v>2168.596</v>
      </c>
      <c r="AF87" s="71">
        <f>A125850338R_Latest</f>
        <v>80.132000000000005</v>
      </c>
      <c r="AG87" s="71">
        <f>A125850318F_Latest</f>
        <v>57.994999999999997</v>
      </c>
      <c r="AH87" s="71">
        <f>A125850342F_Latest</f>
        <v>179.71199999999999</v>
      </c>
      <c r="AI87" s="71">
        <f>A125850346R_Latest</f>
        <v>0</v>
      </c>
      <c r="AJ87" s="71">
        <f>A125850322W_Latest</f>
        <v>21.768000000000001</v>
      </c>
      <c r="AK87" s="71">
        <f>A125850326F_Latest</f>
        <v>4.7359999999999998</v>
      </c>
      <c r="AL87" s="71">
        <f>A125850310L_Latest</f>
        <v>344.34300000000002</v>
      </c>
      <c r="AM87" s="71">
        <f>A125850350F_Latest</f>
        <v>53.978000000000002</v>
      </c>
      <c r="AN87" s="71">
        <f>A125850334F_Latest</f>
        <v>5.8490000000000002</v>
      </c>
      <c r="AO87" s="71">
        <f>A125850354R_Latest</f>
        <v>62.677999999999997</v>
      </c>
      <c r="AP87" s="71">
        <f>A125850314W_Latest</f>
        <v>21.241</v>
      </c>
      <c r="AQ87" s="71">
        <f>A125850302L_Latest</f>
        <v>143.745</v>
      </c>
      <c r="AR87" s="71">
        <f>A125850330W_Latest</f>
        <v>84.117000000000004</v>
      </c>
      <c r="AS87" s="71">
        <f>A125850306W_Latest</f>
        <v>572.20500000000004</v>
      </c>
      <c r="AT87" s="71">
        <f>A125866970R_Latest</f>
        <v>139.89500000000001</v>
      </c>
      <c r="AU87" s="71">
        <f>A125866950F_Latest</f>
        <v>23.763999999999999</v>
      </c>
      <c r="AV87" s="71">
        <f>A125866974X_Latest</f>
        <v>421.887</v>
      </c>
      <c r="AW87" s="71">
        <f>A125866978J_Latest</f>
        <v>0.88200000000000001</v>
      </c>
      <c r="AX87" s="71">
        <f>A125866954R_Latest</f>
        <v>148.11500000000001</v>
      </c>
      <c r="AY87" s="71">
        <f>A125866958X_Latest</f>
        <v>21.954000000000001</v>
      </c>
      <c r="AZ87" s="71">
        <f>A125866942F_Latest</f>
        <v>756.49699999999996</v>
      </c>
      <c r="BA87" s="71">
        <f>A125866982X_Latest</f>
        <v>62.96</v>
      </c>
      <c r="BB87" s="71">
        <f>A125866966X_Latest</f>
        <v>6.55</v>
      </c>
      <c r="BC87" s="71">
        <f>A125866986J_Latest</f>
        <v>66.456000000000003</v>
      </c>
      <c r="BD87" s="71">
        <f>A125866946R_Latest</f>
        <v>35.89</v>
      </c>
      <c r="BE87" s="71">
        <f>A125866934F_Latest</f>
        <v>171.85499999999999</v>
      </c>
      <c r="BF87" s="71">
        <f>A125866962R_Latest</f>
        <v>125.03100000000001</v>
      </c>
      <c r="BG87" s="71">
        <f>A125866938R_Latest</f>
        <v>1053.384</v>
      </c>
      <c r="BH87" s="71">
        <f>A125872514X_Latest</f>
        <v>51.716000000000001</v>
      </c>
      <c r="BI87" s="71">
        <f>A125872494A_Latest</f>
        <v>4.1929999999999996</v>
      </c>
      <c r="BJ87" s="71">
        <f>A125872518J_Latest</f>
        <v>144.755</v>
      </c>
      <c r="BK87" s="71">
        <f>A125872522X_Latest</f>
        <v>51.823999999999998</v>
      </c>
      <c r="BL87" s="71">
        <f>A125872498K_Latest</f>
        <v>36.735999999999997</v>
      </c>
      <c r="BM87" s="71">
        <f>A125872502R_Latest</f>
        <v>9.7479999999999993</v>
      </c>
      <c r="BN87" s="71">
        <f>A125872486A_Latest</f>
        <v>298.97300000000001</v>
      </c>
      <c r="BO87" s="71">
        <f>A125872526J_Latest</f>
        <v>55.167999999999999</v>
      </c>
      <c r="BP87" s="71">
        <f>A125872510R_Latest</f>
        <v>4.423</v>
      </c>
      <c r="BQ87" s="71">
        <f>A125872530X_Latest</f>
        <v>47.814999999999998</v>
      </c>
      <c r="BR87" s="71">
        <f>A125872490T_Latest</f>
        <v>54.350999999999999</v>
      </c>
      <c r="BS87" s="71">
        <f>A125872478A_Latest</f>
        <v>161.75800000000001</v>
      </c>
      <c r="BT87" s="71">
        <f>A125872506X_Latest</f>
        <v>82.275999999999996</v>
      </c>
      <c r="BU87" s="71">
        <f>A125872482T_Latest</f>
        <v>543.00699999999995</v>
      </c>
      <c r="BV87" s="71">
        <f>A125855882K_Latest</f>
        <v>4.3369999999999997</v>
      </c>
      <c r="BW87" s="71">
        <f>A125855862A_Latest</f>
        <v>0.14099999999999999</v>
      </c>
      <c r="BX87" s="71">
        <f>A125855886V_Latest</f>
        <v>5.2690000000000001</v>
      </c>
      <c r="BY87" s="71">
        <f>A125855890K_Latest</f>
        <v>65.631</v>
      </c>
      <c r="BZ87" s="71">
        <f>A125855866K_Latest</f>
        <v>3.2770000000000001</v>
      </c>
      <c r="CA87" s="71">
        <f>A125855870A_Latest</f>
        <v>0</v>
      </c>
      <c r="CB87" s="71">
        <f>A125855854A_Latest</f>
        <v>78.653999999999996</v>
      </c>
      <c r="CC87" s="71">
        <f>A125855894V_Latest</f>
        <v>12.055999999999999</v>
      </c>
      <c r="CD87" s="71">
        <f>A125855878V_Latest</f>
        <v>0</v>
      </c>
      <c r="CE87" s="71">
        <f>A125855898C_Latest</f>
        <v>28.782</v>
      </c>
      <c r="CF87" s="71">
        <f>A125855858K_Latest</f>
        <v>15.672000000000001</v>
      </c>
      <c r="CG87" s="71">
        <f>A125855846A_Latest</f>
        <v>56.51</v>
      </c>
      <c r="CH87" s="71">
        <f>A125855874K_Latest</f>
        <v>20.731000000000002</v>
      </c>
      <c r="CI87" s="71">
        <f>A125855850T_Latest</f>
        <v>155.89500000000001</v>
      </c>
      <c r="CJ87" s="71"/>
      <c r="CK87" s="71"/>
      <c r="CL87" s="71"/>
      <c r="CM87" s="71"/>
      <c r="CN87" s="71"/>
      <c r="CO87" s="71"/>
    </row>
    <row r="88" spans="1:93" hidden="1">
      <c r="A88" s="46" t="s">
        <v>13003</v>
      </c>
      <c r="B88" s="47"/>
      <c r="C88" s="65">
        <v>12</v>
      </c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</row>
    <row r="89" spans="1:93" hidden="1">
      <c r="A89" s="49" t="s">
        <v>12992</v>
      </c>
      <c r="B89" s="50"/>
      <c r="C89" s="65">
        <v>13</v>
      </c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</row>
    <row r="90" spans="1:93" hidden="1">
      <c r="A90" s="50"/>
      <c r="B90" s="52" t="s">
        <v>12993</v>
      </c>
      <c r="C90" s="65">
        <v>14</v>
      </c>
      <c r="D90" s="71">
        <f>A125911098K_Latest</f>
        <v>67.861000000000004</v>
      </c>
      <c r="E90" s="71">
        <f>A125911078A_Latest</f>
        <v>24.218</v>
      </c>
      <c r="F90" s="71">
        <f>A125911102R_Latest</f>
        <v>122.494</v>
      </c>
      <c r="G90" s="71">
        <f>A125911106X_Latest</f>
        <v>4.8600000000000003</v>
      </c>
      <c r="H90" s="71">
        <f>A125911082T_Latest</f>
        <v>14.074</v>
      </c>
      <c r="I90" s="71">
        <f>A125911086A_Latest</f>
        <v>6.9329999999999998</v>
      </c>
      <c r="J90" s="71">
        <f>A125911070J_Latest</f>
        <v>240.441</v>
      </c>
      <c r="K90" s="71">
        <f>A125911110R_Latest</f>
        <v>43.323999999999998</v>
      </c>
      <c r="L90" s="71">
        <f>A125911094A_Latest</f>
        <v>8.1020000000000003</v>
      </c>
      <c r="M90" s="71">
        <f>A125911114X_Latest</f>
        <v>64.078000000000003</v>
      </c>
      <c r="N90" s="71">
        <f>A125911074T_Latest</f>
        <v>25.504999999999999</v>
      </c>
      <c r="O90" s="71">
        <f>A125911062J_Latest</f>
        <v>141.00899999999999</v>
      </c>
      <c r="P90" s="71">
        <f>A125911090T_Latest</f>
        <v>53.389000000000003</v>
      </c>
      <c r="Q90" s="71">
        <f>A125911066T_Latest</f>
        <v>434.839</v>
      </c>
      <c r="R90" s="71">
        <f>A125927730X_Latest</f>
        <v>67.28</v>
      </c>
      <c r="S90" s="71">
        <f>A125927710R_Latest</f>
        <v>24.218</v>
      </c>
      <c r="T90" s="71">
        <f>A125927734J_Latest</f>
        <v>122.378</v>
      </c>
      <c r="U90" s="71">
        <f>A125927738T_Latest</f>
        <v>1.131</v>
      </c>
      <c r="V90" s="71">
        <f>A125927714X_Latest</f>
        <v>12.898999999999999</v>
      </c>
      <c r="W90" s="71">
        <f>A125927718J_Latest</f>
        <v>6.9329999999999998</v>
      </c>
      <c r="X90" s="71">
        <f>A125927702R_Latest</f>
        <v>234.839</v>
      </c>
      <c r="Y90" s="71">
        <f>A125927742J_Latest</f>
        <v>41.773000000000003</v>
      </c>
      <c r="Z90" s="71">
        <f>A125927726J_Latest</f>
        <v>8.1020000000000003</v>
      </c>
      <c r="AA90" s="71">
        <f>A125927746T_Latest</f>
        <v>54.536999999999999</v>
      </c>
      <c r="AB90" s="71">
        <f>A125927706X_Latest</f>
        <v>23.268999999999998</v>
      </c>
      <c r="AC90" s="71">
        <f>A125927694A_Latest</f>
        <v>127.681</v>
      </c>
      <c r="AD90" s="71">
        <f>A125927722X_Latest</f>
        <v>50.514000000000003</v>
      </c>
      <c r="AE90" s="71">
        <f>A125927698K_Latest</f>
        <v>413.03399999999999</v>
      </c>
      <c r="AF90" s="71">
        <f>A125916642V_Latest</f>
        <v>24.49</v>
      </c>
      <c r="AG90" s="71">
        <f>A125916622K_Latest</f>
        <v>20.042999999999999</v>
      </c>
      <c r="AH90" s="71">
        <f>A125916646C_Latest</f>
        <v>35.67</v>
      </c>
      <c r="AI90" s="71">
        <f>A125916650V_Latest</f>
        <v>0</v>
      </c>
      <c r="AJ90" s="71">
        <f>A125916626V_Latest</f>
        <v>2.27</v>
      </c>
      <c r="AK90" s="71">
        <f>A125916630K_Latest</f>
        <v>1.982</v>
      </c>
      <c r="AL90" s="71">
        <f>A125916614K_Latest</f>
        <v>84.454999999999998</v>
      </c>
      <c r="AM90" s="71">
        <f>A125916654C_Latest</f>
        <v>19.195</v>
      </c>
      <c r="AN90" s="71">
        <f>A125916638C_Latest</f>
        <v>3.8849999999999998</v>
      </c>
      <c r="AO90" s="71">
        <f>A125916658L_Latest</f>
        <v>21.699000000000002</v>
      </c>
      <c r="AP90" s="71">
        <f>A125916618V_Latest</f>
        <v>8.2669999999999995</v>
      </c>
      <c r="AQ90" s="71">
        <f>A125916606K_Latest</f>
        <v>53.045999999999999</v>
      </c>
      <c r="AR90" s="71">
        <f>A125916634V_Latest</f>
        <v>26.8</v>
      </c>
      <c r="AS90" s="71">
        <f>A125916610A_Latest</f>
        <v>164.30199999999999</v>
      </c>
      <c r="AT90" s="71">
        <f>A125933274V_Latest</f>
        <v>29.225000000000001</v>
      </c>
      <c r="AU90" s="71">
        <f>A125933254K_Latest</f>
        <v>3.3279999999999998</v>
      </c>
      <c r="AV90" s="71">
        <f>A125933278C_Latest</f>
        <v>68.602999999999994</v>
      </c>
      <c r="AW90" s="71">
        <f>A125933282V_Latest</f>
        <v>0</v>
      </c>
      <c r="AX90" s="71">
        <f>A125933258V_Latest</f>
        <v>8.0410000000000004</v>
      </c>
      <c r="AY90" s="71">
        <f>A125933262K_Latest</f>
        <v>4.3550000000000004</v>
      </c>
      <c r="AZ90" s="71">
        <f>A125933246K_Latest</f>
        <v>113.553</v>
      </c>
      <c r="BA90" s="71">
        <f>A125933286C_Latest</f>
        <v>12.089</v>
      </c>
      <c r="BB90" s="71">
        <f>A125933270K_Latest</f>
        <v>1.5229999999999999</v>
      </c>
      <c r="BC90" s="71">
        <f>A125933290V_Latest</f>
        <v>20.882999999999999</v>
      </c>
      <c r="BD90" s="71">
        <f>A125933250A_Latest</f>
        <v>7.75</v>
      </c>
      <c r="BE90" s="71">
        <f>A125933238K_Latest</f>
        <v>42.244999999999997</v>
      </c>
      <c r="BF90" s="71">
        <f>A125933266V_Latest</f>
        <v>16.568000000000001</v>
      </c>
      <c r="BG90" s="71">
        <f>A125933242A_Latest</f>
        <v>172.36699999999999</v>
      </c>
      <c r="BH90" s="71">
        <f>A125938818W_Latest</f>
        <v>13.565</v>
      </c>
      <c r="BI90" s="71">
        <f>A125938798X_Latest</f>
        <v>0.84599999999999997</v>
      </c>
      <c r="BJ90" s="71">
        <f>A125938822L_Latest</f>
        <v>18.105</v>
      </c>
      <c r="BK90" s="71">
        <f>A125938826W_Latest</f>
        <v>1.131</v>
      </c>
      <c r="BL90" s="71">
        <f>A125938802C_Latest</f>
        <v>2.5880000000000001</v>
      </c>
      <c r="BM90" s="71">
        <f>A125938806L_Latest</f>
        <v>0.59599999999999997</v>
      </c>
      <c r="BN90" s="71">
        <f>A125938790F_Latest</f>
        <v>36.831000000000003</v>
      </c>
      <c r="BO90" s="71">
        <f>A125938830L_Latest</f>
        <v>10.489000000000001</v>
      </c>
      <c r="BP90" s="71">
        <f>A125938814L_Latest</f>
        <v>2.694</v>
      </c>
      <c r="BQ90" s="71">
        <f>A125938834W_Latest</f>
        <v>11.955</v>
      </c>
      <c r="BR90" s="71">
        <f>A125938794R_Latest</f>
        <v>7.2510000000000003</v>
      </c>
      <c r="BS90" s="71">
        <f>A125938782F_Latest</f>
        <v>32.39</v>
      </c>
      <c r="BT90" s="71">
        <f>A125938810C_Latest</f>
        <v>7.1459999999999999</v>
      </c>
      <c r="BU90" s="71">
        <f>A125938786R_Latest</f>
        <v>76.366</v>
      </c>
      <c r="BV90" s="71">
        <f>A125922186R_Latest</f>
        <v>0.58199999999999996</v>
      </c>
      <c r="BW90" s="71">
        <f>A125922166F_Latest</f>
        <v>0</v>
      </c>
      <c r="BX90" s="71">
        <f>A125922190F_Latest</f>
        <v>0.11600000000000001</v>
      </c>
      <c r="BY90" s="71">
        <f>A125922194R_Latest</f>
        <v>3.73</v>
      </c>
      <c r="BZ90" s="71">
        <f>A125922170W_Latest</f>
        <v>1.175</v>
      </c>
      <c r="CA90" s="71">
        <f>A125922174F_Latest</f>
        <v>0</v>
      </c>
      <c r="CB90" s="71">
        <f>A125922158F_Latest</f>
        <v>5.6020000000000003</v>
      </c>
      <c r="CC90" s="71">
        <f>A125922198X_Latest</f>
        <v>1.5509999999999999</v>
      </c>
      <c r="CD90" s="71">
        <f>A125922182F_Latest</f>
        <v>0</v>
      </c>
      <c r="CE90" s="71">
        <f>A125922202C_Latest</f>
        <v>9.5410000000000004</v>
      </c>
      <c r="CF90" s="71">
        <f>A125922162W_Latest</f>
        <v>2.2360000000000002</v>
      </c>
      <c r="CG90" s="71">
        <f>A125922150L_Latest</f>
        <v>13.327999999999999</v>
      </c>
      <c r="CH90" s="71">
        <f>A125922178R_Latest</f>
        <v>2.8740000000000001</v>
      </c>
      <c r="CI90" s="71">
        <f>A125922154W_Latest</f>
        <v>21.805</v>
      </c>
      <c r="CJ90" s="71"/>
      <c r="CK90" s="71"/>
      <c r="CL90" s="71"/>
      <c r="CM90" s="71"/>
      <c r="CN90" s="71"/>
      <c r="CO90" s="71"/>
    </row>
    <row r="91" spans="1:93" hidden="1">
      <c r="A91" s="52"/>
      <c r="B91" s="55" t="s">
        <v>12994</v>
      </c>
      <c r="C91" s="65">
        <v>15</v>
      </c>
      <c r="D91" s="71">
        <f>A125910818C_Latest</f>
        <v>22.14</v>
      </c>
      <c r="E91" s="71">
        <f>A125910798F_Latest</f>
        <v>12.487</v>
      </c>
      <c r="F91" s="71">
        <f>A125910822V_Latest</f>
        <v>20.59</v>
      </c>
      <c r="G91" s="71">
        <f>A125910826C_Latest</f>
        <v>2.81</v>
      </c>
      <c r="H91" s="71">
        <f>A125910802K_Latest</f>
        <v>3.34</v>
      </c>
      <c r="I91" s="71">
        <f>A125910806V_Latest</f>
        <v>0.33500000000000002</v>
      </c>
      <c r="J91" s="71">
        <f>A125910790L_Latest</f>
        <v>61.701999999999998</v>
      </c>
      <c r="K91" s="71">
        <f>A125910830V_Latest</f>
        <v>8.6649999999999991</v>
      </c>
      <c r="L91" s="71">
        <f>A125910814V_Latest</f>
        <v>3.5750000000000002</v>
      </c>
      <c r="M91" s="71">
        <f>A125910834C_Latest</f>
        <v>36.325000000000003</v>
      </c>
      <c r="N91" s="71">
        <f>A125910794W_Latest</f>
        <v>11.066000000000001</v>
      </c>
      <c r="O91" s="71">
        <f>A125910782L_Latest</f>
        <v>59.631999999999998</v>
      </c>
      <c r="P91" s="71">
        <f>A125910810K_Latest</f>
        <v>19.552</v>
      </c>
      <c r="Q91" s="71">
        <f>A125910786W_Latest</f>
        <v>140.88499999999999</v>
      </c>
      <c r="R91" s="71">
        <f>A125927450F_Latest</f>
        <v>22.14</v>
      </c>
      <c r="S91" s="71">
        <f>A125927430W_Latest</f>
        <v>12.487</v>
      </c>
      <c r="T91" s="71">
        <f>A125927454R_Latest</f>
        <v>20.474</v>
      </c>
      <c r="U91" s="71">
        <f>A125927458X_Latest</f>
        <v>0.82899999999999996</v>
      </c>
      <c r="V91" s="71">
        <f>A125927434F_Latest</f>
        <v>2.6539999999999999</v>
      </c>
      <c r="W91" s="71">
        <f>A125927438R_Latest</f>
        <v>0.33500000000000002</v>
      </c>
      <c r="X91" s="71">
        <f>A125927422W_Latest</f>
        <v>58.92</v>
      </c>
      <c r="Y91" s="71">
        <f>A125927462R_Latest</f>
        <v>7.8280000000000003</v>
      </c>
      <c r="Z91" s="71">
        <f>A125927446R_Latest</f>
        <v>3.5750000000000002</v>
      </c>
      <c r="AA91" s="71">
        <f>A125927466X_Latest</f>
        <v>27.856000000000002</v>
      </c>
      <c r="AB91" s="71">
        <f>A125927426F_Latest</f>
        <v>9.7720000000000002</v>
      </c>
      <c r="AC91" s="71">
        <f>A125927414W_Latest</f>
        <v>49.030999999999999</v>
      </c>
      <c r="AD91" s="71">
        <f>A125927442F_Latest</f>
        <v>17.698</v>
      </c>
      <c r="AE91" s="71">
        <f>A125927418F_Latest</f>
        <v>125.648</v>
      </c>
      <c r="AF91" s="71">
        <f>A125916362A_Latest</f>
        <v>8.1110000000000007</v>
      </c>
      <c r="AG91" s="71">
        <f>A125916342T_Latest</f>
        <v>9.2579999999999991</v>
      </c>
      <c r="AH91" s="71">
        <f>A125916366K_Latest</f>
        <v>6.4850000000000003</v>
      </c>
      <c r="AI91" s="71">
        <f>A125916370A_Latest</f>
        <v>0</v>
      </c>
      <c r="AJ91" s="71">
        <f>A125916346A_Latest</f>
        <v>0.497</v>
      </c>
      <c r="AK91" s="71">
        <f>A125916350T_Latest</f>
        <v>0.33500000000000002</v>
      </c>
      <c r="AL91" s="71">
        <f>A125916334T_Latest</f>
        <v>24.686</v>
      </c>
      <c r="AM91" s="71">
        <f>A125916374K_Latest</f>
        <v>4.8170000000000002</v>
      </c>
      <c r="AN91" s="71">
        <f>A125916358K_Latest</f>
        <v>2.8780000000000001</v>
      </c>
      <c r="AO91" s="71">
        <f>A125916378V_Latest</f>
        <v>13.355</v>
      </c>
      <c r="AP91" s="71">
        <f>A125916338A_Latest</f>
        <v>3.8740000000000001</v>
      </c>
      <c r="AQ91" s="71">
        <f>A125916326T_Latest</f>
        <v>24.922999999999998</v>
      </c>
      <c r="AR91" s="71">
        <f>A125916354A_Latest</f>
        <v>11.209</v>
      </c>
      <c r="AS91" s="71">
        <f>A125916330J_Latest</f>
        <v>60.817999999999998</v>
      </c>
      <c r="AT91" s="71">
        <f>A125932994X_Latest</f>
        <v>10.723000000000001</v>
      </c>
      <c r="AU91" s="71">
        <f>A125932974R_Latest</f>
        <v>2.3820000000000001</v>
      </c>
      <c r="AV91" s="71">
        <f>A125932998J_Latest</f>
        <v>12.336</v>
      </c>
      <c r="AW91" s="71">
        <f>A125933002R_Latest</f>
        <v>0</v>
      </c>
      <c r="AX91" s="71">
        <f>A125932978X_Latest</f>
        <v>1.484</v>
      </c>
      <c r="AY91" s="71">
        <f>A125932982R_Latest</f>
        <v>0</v>
      </c>
      <c r="AZ91" s="71">
        <f>A125932966R_Latest</f>
        <v>26.925999999999998</v>
      </c>
      <c r="BA91" s="71">
        <f>A125933006X_Latest</f>
        <v>1.851</v>
      </c>
      <c r="BB91" s="71">
        <f>A125932990R_Latest</f>
        <v>0.42</v>
      </c>
      <c r="BC91" s="71">
        <f>A125933010R_Latest</f>
        <v>6.6210000000000004</v>
      </c>
      <c r="BD91" s="71">
        <f>A125932970F_Latest</f>
        <v>2.8220000000000001</v>
      </c>
      <c r="BE91" s="71">
        <f>A125932958R_Latest</f>
        <v>11.712999999999999</v>
      </c>
      <c r="BF91" s="71">
        <f>A125932986X_Latest</f>
        <v>5.0720000000000001</v>
      </c>
      <c r="BG91" s="71">
        <f>A125932962F_Latest</f>
        <v>43.712000000000003</v>
      </c>
      <c r="BH91" s="71">
        <f>A125938538C_Latest</f>
        <v>3.306</v>
      </c>
      <c r="BI91" s="71">
        <f>A125938518V_Latest</f>
        <v>0.84599999999999997</v>
      </c>
      <c r="BJ91" s="71">
        <f>A125938542V_Latest</f>
        <v>1.653</v>
      </c>
      <c r="BK91" s="71">
        <f>A125938546C_Latest</f>
        <v>0.82899999999999996</v>
      </c>
      <c r="BL91" s="71">
        <f>A125938522K_Latest</f>
        <v>0.67300000000000004</v>
      </c>
      <c r="BM91" s="71">
        <f>A125938526V_Latest</f>
        <v>0</v>
      </c>
      <c r="BN91" s="71">
        <f>A125938510A_Latest</f>
        <v>7.3070000000000004</v>
      </c>
      <c r="BO91" s="71">
        <f>A125938550V_Latest</f>
        <v>1.161</v>
      </c>
      <c r="BP91" s="71">
        <f>A125938534V_Latest</f>
        <v>0.27700000000000002</v>
      </c>
      <c r="BQ91" s="71">
        <f>A125938554C_Latest</f>
        <v>7.88</v>
      </c>
      <c r="BR91" s="71">
        <f>A125938514K_Latest</f>
        <v>3.0760000000000001</v>
      </c>
      <c r="BS91" s="71">
        <f>A125938502A_Latest</f>
        <v>12.395</v>
      </c>
      <c r="BT91" s="71">
        <f>A125938530K_Latest</f>
        <v>1.4159999999999999</v>
      </c>
      <c r="BU91" s="71">
        <f>A125938506K_Latest</f>
        <v>21.117999999999999</v>
      </c>
      <c r="BV91" s="71">
        <f>A125921906J_Latest</f>
        <v>0</v>
      </c>
      <c r="BW91" s="71">
        <f>A125921886K_Latest</f>
        <v>0</v>
      </c>
      <c r="BX91" s="71">
        <f>A125921910X_Latest</f>
        <v>0.11600000000000001</v>
      </c>
      <c r="BY91" s="71">
        <f>A125921914J_Latest</f>
        <v>1.9810000000000001</v>
      </c>
      <c r="BZ91" s="71">
        <f>A125921890A_Latest</f>
        <v>0.68500000000000005</v>
      </c>
      <c r="CA91" s="71">
        <f>A125921894K_Latest</f>
        <v>0</v>
      </c>
      <c r="CB91" s="71">
        <f>A125921878K_Latest</f>
        <v>2.782</v>
      </c>
      <c r="CC91" s="71">
        <f>A125921918T_Latest</f>
        <v>0.83699999999999997</v>
      </c>
      <c r="CD91" s="71">
        <f>A125921902X_Latest</f>
        <v>0</v>
      </c>
      <c r="CE91" s="71">
        <f>A125921922J_Latest</f>
        <v>8.4700000000000006</v>
      </c>
      <c r="CF91" s="71">
        <f>A125921882A_Latest</f>
        <v>1.294</v>
      </c>
      <c r="CG91" s="71">
        <f>A125921870T_Latest</f>
        <v>10.6</v>
      </c>
      <c r="CH91" s="71">
        <f>A125921898V_Latest</f>
        <v>1.8540000000000001</v>
      </c>
      <c r="CI91" s="71">
        <f>A125921874A_Latest</f>
        <v>15.237</v>
      </c>
      <c r="CJ91" s="71"/>
      <c r="CK91" s="71"/>
      <c r="CL91" s="71"/>
      <c r="CM91" s="71"/>
      <c r="CN91" s="71"/>
      <c r="CO91" s="71"/>
    </row>
    <row r="92" spans="1:93" hidden="1">
      <c r="A92" s="52"/>
      <c r="B92" s="55" t="s">
        <v>12995</v>
      </c>
      <c r="C92" s="65">
        <v>16</v>
      </c>
      <c r="D92" s="71">
        <f>A125911154T_Latest</f>
        <v>19.164000000000001</v>
      </c>
      <c r="E92" s="71">
        <f>A125911134J_Latest</f>
        <v>4.2060000000000004</v>
      </c>
      <c r="F92" s="71">
        <f>A125911158A_Latest</f>
        <v>35.264000000000003</v>
      </c>
      <c r="G92" s="71">
        <f>A125911162T_Latest</f>
        <v>0.71</v>
      </c>
      <c r="H92" s="71">
        <f>A125911138T_Latest</f>
        <v>5.6449999999999996</v>
      </c>
      <c r="I92" s="71">
        <f>A125911142J_Latest</f>
        <v>1.6140000000000001</v>
      </c>
      <c r="J92" s="71">
        <f>A125911126J_Latest</f>
        <v>66.602999999999994</v>
      </c>
      <c r="K92" s="71">
        <f>A125911166A_Latest</f>
        <v>14.247</v>
      </c>
      <c r="L92" s="71">
        <f>A125911150J_Latest</f>
        <v>3.2709999999999999</v>
      </c>
      <c r="M92" s="71">
        <f>A125911170T_Latest</f>
        <v>10.93</v>
      </c>
      <c r="N92" s="71">
        <f>A125911130X_Latest</f>
        <v>5.0049999999999999</v>
      </c>
      <c r="O92" s="71">
        <f>A125911118J_Latest</f>
        <v>33.451999999999998</v>
      </c>
      <c r="P92" s="71">
        <f>A125911146T_Latest</f>
        <v>11.651999999999999</v>
      </c>
      <c r="Q92" s="71">
        <f>A125911122X_Latest</f>
        <v>111.708</v>
      </c>
      <c r="R92" s="71">
        <f>A125927786K_Latest</f>
        <v>18.582000000000001</v>
      </c>
      <c r="S92" s="71">
        <f>A125927766A_Latest</f>
        <v>4.2060000000000004</v>
      </c>
      <c r="T92" s="71">
        <f>A125927790A_Latest</f>
        <v>35.264000000000003</v>
      </c>
      <c r="U92" s="71">
        <f>A125927794K_Latest</f>
        <v>0</v>
      </c>
      <c r="V92" s="71">
        <f>A125927770T_Latest</f>
        <v>5.1550000000000002</v>
      </c>
      <c r="W92" s="71">
        <f>A125927774A_Latest</f>
        <v>1.6140000000000001</v>
      </c>
      <c r="X92" s="71">
        <f>A125927758A_Latest</f>
        <v>64.820999999999998</v>
      </c>
      <c r="Y92" s="71">
        <f>A125927798V_Latest</f>
        <v>14.247</v>
      </c>
      <c r="Z92" s="71">
        <f>A125927782A_Latest</f>
        <v>3.2709999999999999</v>
      </c>
      <c r="AA92" s="71">
        <f>A125927802X_Latest</f>
        <v>10.760999999999999</v>
      </c>
      <c r="AB92" s="71">
        <f>A125927762T_Latest</f>
        <v>5.0049999999999999</v>
      </c>
      <c r="AC92" s="71">
        <f>A125927750J_Latest</f>
        <v>33.283000000000001</v>
      </c>
      <c r="AD92" s="71">
        <f>A125927778K_Latest</f>
        <v>11.164999999999999</v>
      </c>
      <c r="AE92" s="71">
        <f>A125927754T_Latest</f>
        <v>109.27</v>
      </c>
      <c r="AF92" s="71">
        <f>A125916698F_Latest</f>
        <v>7.923</v>
      </c>
      <c r="AG92" s="71">
        <f>A125916678W_Latest</f>
        <v>3.26</v>
      </c>
      <c r="AH92" s="71">
        <f>A125916702K_Latest</f>
        <v>12.319000000000001</v>
      </c>
      <c r="AI92" s="71">
        <f>A125916706V_Latest</f>
        <v>0</v>
      </c>
      <c r="AJ92" s="71">
        <f>A125916682L_Latest</f>
        <v>1.3140000000000001</v>
      </c>
      <c r="AK92" s="71">
        <f>A125916686W_Latest</f>
        <v>0.45600000000000002</v>
      </c>
      <c r="AL92" s="71">
        <f>A125916670C_Latest</f>
        <v>25.271999999999998</v>
      </c>
      <c r="AM92" s="71">
        <f>A125916710K_Latest</f>
        <v>5.17</v>
      </c>
      <c r="AN92" s="71">
        <f>A125916694W_Latest</f>
        <v>0.67700000000000005</v>
      </c>
      <c r="AO92" s="71">
        <f>A125916714V_Latest</f>
        <v>3.996</v>
      </c>
      <c r="AP92" s="71">
        <f>A125916674L_Latest</f>
        <v>2.0259999999999998</v>
      </c>
      <c r="AQ92" s="71">
        <f>A125916662C_Latest</f>
        <v>11.868</v>
      </c>
      <c r="AR92" s="71">
        <f>A125916690L_Latest</f>
        <v>5.4029999999999996</v>
      </c>
      <c r="AS92" s="71">
        <f>A125916666L_Latest</f>
        <v>42.542999999999999</v>
      </c>
      <c r="AT92" s="71">
        <f>A125933330A_Latest</f>
        <v>5.1050000000000004</v>
      </c>
      <c r="AU92" s="71">
        <f>A125933310T_Latest</f>
        <v>0.94599999999999995</v>
      </c>
      <c r="AV92" s="71">
        <f>A125933334K_Latest</f>
        <v>20.527999999999999</v>
      </c>
      <c r="AW92" s="71">
        <f>A125933338V_Latest</f>
        <v>0</v>
      </c>
      <c r="AX92" s="71">
        <f>A125933314A_Latest</f>
        <v>3.5110000000000001</v>
      </c>
      <c r="AY92" s="71">
        <f>A125933318K_Latest</f>
        <v>1.1579999999999999</v>
      </c>
      <c r="AZ92" s="71">
        <f>A125933302T_Latest</f>
        <v>31.248999999999999</v>
      </c>
      <c r="BA92" s="71">
        <f>A125933342K_Latest</f>
        <v>4.0410000000000004</v>
      </c>
      <c r="BB92" s="71">
        <f>A125933326K_Latest</f>
        <v>0.96799999999999997</v>
      </c>
      <c r="BC92" s="71">
        <f>A125933346V_Latest</f>
        <v>5.4729999999999999</v>
      </c>
      <c r="BD92" s="71">
        <f>A125933306A_Latest</f>
        <v>1.022</v>
      </c>
      <c r="BE92" s="71">
        <f>A125933294C_Latest</f>
        <v>11.505000000000001</v>
      </c>
      <c r="BF92" s="71">
        <f>A125933322A_Latest</f>
        <v>3.355</v>
      </c>
      <c r="BG92" s="71">
        <f>A125933298L_Latest</f>
        <v>46.107999999999997</v>
      </c>
      <c r="BH92" s="71">
        <f>A125938874R_Latest</f>
        <v>5.5540000000000003</v>
      </c>
      <c r="BI92" s="71">
        <f>A125938854F_Latest</f>
        <v>0</v>
      </c>
      <c r="BJ92" s="71">
        <f>A125938878X_Latest</f>
        <v>2.4169999999999998</v>
      </c>
      <c r="BK92" s="71">
        <f>A125938882R_Latest</f>
        <v>0</v>
      </c>
      <c r="BL92" s="71">
        <f>A125938858R_Latest</f>
        <v>0.33</v>
      </c>
      <c r="BM92" s="71">
        <f>A125938862F_Latest</f>
        <v>0</v>
      </c>
      <c r="BN92" s="71">
        <f>A125938846F_Latest</f>
        <v>8.3010000000000002</v>
      </c>
      <c r="BO92" s="71">
        <f>A125938886X_Latest</f>
        <v>5.0350000000000001</v>
      </c>
      <c r="BP92" s="71">
        <f>A125938870F_Latest</f>
        <v>1.6259999999999999</v>
      </c>
      <c r="BQ92" s="71">
        <f>A125938890R_Latest</f>
        <v>1.292</v>
      </c>
      <c r="BR92" s="71">
        <f>A125938850W_Latest</f>
        <v>1.9570000000000001</v>
      </c>
      <c r="BS92" s="71">
        <f>A125938838F_Latest</f>
        <v>9.91</v>
      </c>
      <c r="BT92" s="71">
        <f>A125938866R_Latest</f>
        <v>2.407</v>
      </c>
      <c r="BU92" s="71">
        <f>A125938842W_Latest</f>
        <v>20.617999999999999</v>
      </c>
      <c r="BV92" s="71">
        <f>A125922242W_Latest</f>
        <v>0.58199999999999996</v>
      </c>
      <c r="BW92" s="71">
        <f>A125922222L_Latest</f>
        <v>0</v>
      </c>
      <c r="BX92" s="71">
        <f>A125922246F_Latest</f>
        <v>0</v>
      </c>
      <c r="BY92" s="71">
        <f>A125922250W_Latest</f>
        <v>0.71</v>
      </c>
      <c r="BZ92" s="71">
        <f>A125922226W_Latest</f>
        <v>0.49</v>
      </c>
      <c r="CA92" s="71">
        <f>A125922230L_Latest</f>
        <v>0</v>
      </c>
      <c r="CB92" s="71">
        <f>A125922214L_Latest</f>
        <v>1.782</v>
      </c>
      <c r="CC92" s="71">
        <f>A125922254F_Latest</f>
        <v>0</v>
      </c>
      <c r="CD92" s="71">
        <f>A125922238F_Latest</f>
        <v>0</v>
      </c>
      <c r="CE92" s="71">
        <f>A125922258R_Latest</f>
        <v>0.16900000000000001</v>
      </c>
      <c r="CF92" s="71">
        <f>A125922218W_Latest</f>
        <v>0</v>
      </c>
      <c r="CG92" s="71">
        <f>A125922206L_Latest</f>
        <v>0.16900000000000001</v>
      </c>
      <c r="CH92" s="71">
        <f>A125922234W_Latest</f>
        <v>0.48699999999999999</v>
      </c>
      <c r="CI92" s="71">
        <f>A125922210C_Latest</f>
        <v>2.4380000000000002</v>
      </c>
      <c r="CJ92" s="71"/>
      <c r="CK92" s="71"/>
      <c r="CL92" s="71"/>
      <c r="CM92" s="71"/>
      <c r="CN92" s="71"/>
      <c r="CO92" s="71"/>
    </row>
    <row r="93" spans="1:93" hidden="1">
      <c r="A93" s="52"/>
      <c r="B93" s="55" t="s">
        <v>12996</v>
      </c>
      <c r="C93" s="65">
        <v>17</v>
      </c>
      <c r="D93" s="71">
        <f>A125911210X_Latest</f>
        <v>26.556999999999999</v>
      </c>
      <c r="E93" s="71">
        <f>A125911190A_Latest</f>
        <v>7.5250000000000004</v>
      </c>
      <c r="F93" s="71">
        <f>A125911214J_Latest</f>
        <v>66.64</v>
      </c>
      <c r="G93" s="71">
        <f>A125911218T_Latest</f>
        <v>1.34</v>
      </c>
      <c r="H93" s="71">
        <f>A125911194K_Latest</f>
        <v>5.09</v>
      </c>
      <c r="I93" s="71">
        <f>A125911198V_Latest</f>
        <v>4.9850000000000003</v>
      </c>
      <c r="J93" s="71">
        <f>A125911182A_Latest</f>
        <v>112.136</v>
      </c>
      <c r="K93" s="71">
        <f>A125911222J_Latest</f>
        <v>20.413</v>
      </c>
      <c r="L93" s="71">
        <f>A125911206J_Latest</f>
        <v>1.256</v>
      </c>
      <c r="M93" s="71">
        <f>A125911226T_Latest</f>
        <v>16.823</v>
      </c>
      <c r="N93" s="71">
        <f>A125911186K_Latest</f>
        <v>9.4329999999999998</v>
      </c>
      <c r="O93" s="71">
        <f>A125911174A_Latest</f>
        <v>47.924999999999997</v>
      </c>
      <c r="P93" s="71">
        <f>A125911202X_Latest</f>
        <v>22.184999999999999</v>
      </c>
      <c r="Q93" s="71">
        <f>A125911178K_Latest</f>
        <v>182.24600000000001</v>
      </c>
      <c r="R93" s="71">
        <f>A125927842T_Latest</f>
        <v>26.556999999999999</v>
      </c>
      <c r="S93" s="71">
        <f>A125927822J_Latest</f>
        <v>7.5250000000000004</v>
      </c>
      <c r="T93" s="71">
        <f>A125927846A_Latest</f>
        <v>66.64</v>
      </c>
      <c r="U93" s="71">
        <f>A125927850T_Latest</f>
        <v>0.30199999999999999</v>
      </c>
      <c r="V93" s="71">
        <f>A125927826T_Latest</f>
        <v>5.09</v>
      </c>
      <c r="W93" s="71">
        <f>A125927830J_Latest</f>
        <v>4.9850000000000003</v>
      </c>
      <c r="X93" s="71">
        <f>A125927814J_Latest</f>
        <v>111.098</v>
      </c>
      <c r="Y93" s="71">
        <f>A125927854A_Latest</f>
        <v>19.698</v>
      </c>
      <c r="Z93" s="71">
        <f>A125927838A_Latest</f>
        <v>1.256</v>
      </c>
      <c r="AA93" s="71">
        <f>A125927858K_Latest</f>
        <v>15.920999999999999</v>
      </c>
      <c r="AB93" s="71">
        <f>A125927818T_Latest</f>
        <v>8.4909999999999997</v>
      </c>
      <c r="AC93" s="71">
        <f>A125927806J_Latest</f>
        <v>45.366</v>
      </c>
      <c r="AD93" s="71">
        <f>A125927834T_Latest</f>
        <v>21.652000000000001</v>
      </c>
      <c r="AE93" s="71">
        <f>A125927810X_Latest</f>
        <v>178.11699999999999</v>
      </c>
      <c r="AF93" s="71">
        <f>A125916754L_Latest</f>
        <v>8.4559999999999995</v>
      </c>
      <c r="AG93" s="71">
        <f>A125916734C_Latest</f>
        <v>7.5250000000000004</v>
      </c>
      <c r="AH93" s="71">
        <f>A125916758W_Latest</f>
        <v>16.864999999999998</v>
      </c>
      <c r="AI93" s="71">
        <f>A125916762L_Latest</f>
        <v>0</v>
      </c>
      <c r="AJ93" s="71">
        <f>A125916738L_Latest</f>
        <v>0.45900000000000002</v>
      </c>
      <c r="AK93" s="71">
        <f>A125916742C_Latest</f>
        <v>1.1919999999999999</v>
      </c>
      <c r="AL93" s="71">
        <f>A125916726C_Latest</f>
        <v>34.497</v>
      </c>
      <c r="AM93" s="71">
        <f>A125916766W_Latest</f>
        <v>9.2080000000000002</v>
      </c>
      <c r="AN93" s="71">
        <f>A125916750C_Latest</f>
        <v>0.33100000000000002</v>
      </c>
      <c r="AO93" s="71">
        <f>A125916770L_Latest</f>
        <v>4.3479999999999999</v>
      </c>
      <c r="AP93" s="71">
        <f>A125916730V_Latest</f>
        <v>2.3679999999999999</v>
      </c>
      <c r="AQ93" s="71">
        <f>A125916718C_Latest</f>
        <v>16.254999999999999</v>
      </c>
      <c r="AR93" s="71">
        <f>A125916746L_Latest</f>
        <v>10.189</v>
      </c>
      <c r="AS93" s="71">
        <f>A125916722V_Latest</f>
        <v>60.94</v>
      </c>
      <c r="AT93" s="71">
        <f>A125933386L_Latest</f>
        <v>13.397</v>
      </c>
      <c r="AU93" s="71">
        <f>A125933366C_Latest</f>
        <v>0</v>
      </c>
      <c r="AV93" s="71">
        <f>A125933390C_Latest</f>
        <v>35.738999999999997</v>
      </c>
      <c r="AW93" s="71">
        <f>A125933394L_Latest</f>
        <v>0</v>
      </c>
      <c r="AX93" s="71">
        <f>A125933370V_Latest</f>
        <v>3.0449999999999999</v>
      </c>
      <c r="AY93" s="71">
        <f>A125933374C_Latest</f>
        <v>3.1970000000000001</v>
      </c>
      <c r="AZ93" s="71">
        <f>A125933358C_Latest</f>
        <v>55.378999999999998</v>
      </c>
      <c r="BA93" s="71">
        <f>A125933398W_Latest</f>
        <v>6.1970000000000001</v>
      </c>
      <c r="BB93" s="71">
        <f>A125933382C_Latest</f>
        <v>0.13500000000000001</v>
      </c>
      <c r="BC93" s="71">
        <f>A125933402A_Latest</f>
        <v>8.7889999999999997</v>
      </c>
      <c r="BD93" s="71">
        <f>A125933362V_Latest</f>
        <v>3.9060000000000001</v>
      </c>
      <c r="BE93" s="71">
        <f>A125933350K_Latest</f>
        <v>19.027000000000001</v>
      </c>
      <c r="BF93" s="71">
        <f>A125933378L_Latest</f>
        <v>8.141</v>
      </c>
      <c r="BG93" s="71">
        <f>A125933354V_Latest</f>
        <v>82.546000000000006</v>
      </c>
      <c r="BH93" s="71">
        <f>A125938930W_Latest</f>
        <v>4.7039999999999997</v>
      </c>
      <c r="BI93" s="71">
        <f>A125938910L_Latest</f>
        <v>0</v>
      </c>
      <c r="BJ93" s="71">
        <f>A125938934F_Latest</f>
        <v>14.035</v>
      </c>
      <c r="BK93" s="71">
        <f>A125938938R_Latest</f>
        <v>0.30199999999999999</v>
      </c>
      <c r="BL93" s="71">
        <f>A125938914W_Latest</f>
        <v>1.5860000000000001</v>
      </c>
      <c r="BM93" s="71">
        <f>A125938918F_Latest</f>
        <v>0.59599999999999997</v>
      </c>
      <c r="BN93" s="71">
        <f>A125938902L_Latest</f>
        <v>21.222999999999999</v>
      </c>
      <c r="BO93" s="71">
        <f>A125938942F_Latest</f>
        <v>4.2930000000000001</v>
      </c>
      <c r="BP93" s="71">
        <f>A125938926F_Latest</f>
        <v>0.79</v>
      </c>
      <c r="BQ93" s="71">
        <f>A125938946R_Latest</f>
        <v>2.7839999999999998</v>
      </c>
      <c r="BR93" s="71">
        <f>A125938906W_Latest</f>
        <v>2.218</v>
      </c>
      <c r="BS93" s="71">
        <f>A125938894X_Latest</f>
        <v>10.085000000000001</v>
      </c>
      <c r="BT93" s="71">
        <f>A125938922W_Latest</f>
        <v>3.323</v>
      </c>
      <c r="BU93" s="71">
        <f>A125938898J_Latest</f>
        <v>34.630000000000003</v>
      </c>
      <c r="BV93" s="71">
        <f>A125922298J_Latest</f>
        <v>0</v>
      </c>
      <c r="BW93" s="71">
        <f>A125922278X_Latest</f>
        <v>0</v>
      </c>
      <c r="BX93" s="71">
        <f>A125922302L_Latest</f>
        <v>0</v>
      </c>
      <c r="BY93" s="71">
        <f>A125922306W_Latest</f>
        <v>1.038</v>
      </c>
      <c r="BZ93" s="71">
        <f>A125922282R_Latest</f>
        <v>0</v>
      </c>
      <c r="CA93" s="71">
        <f>A125922286X_Latest</f>
        <v>0</v>
      </c>
      <c r="CB93" s="71">
        <f>A125922270F_Latest</f>
        <v>1.038</v>
      </c>
      <c r="CC93" s="71">
        <f>A125922310L_Latest</f>
        <v>0.71399999999999997</v>
      </c>
      <c r="CD93" s="71">
        <f>A125922294X_Latest</f>
        <v>0</v>
      </c>
      <c r="CE93" s="71">
        <f>A125922314W_Latest</f>
        <v>0.90200000000000002</v>
      </c>
      <c r="CF93" s="71">
        <f>A125922274R_Latest</f>
        <v>0.94199999999999995</v>
      </c>
      <c r="CG93" s="71">
        <f>A125922262F_Latest</f>
        <v>2.5590000000000002</v>
      </c>
      <c r="CH93" s="71">
        <f>A125922290R_Latest</f>
        <v>0.53300000000000003</v>
      </c>
      <c r="CI93" s="71">
        <f>A125922266R_Latest</f>
        <v>4.13</v>
      </c>
      <c r="CJ93" s="71"/>
      <c r="CK93" s="71"/>
      <c r="CL93" s="71"/>
      <c r="CM93" s="71"/>
      <c r="CN93" s="71"/>
      <c r="CO93" s="71"/>
    </row>
    <row r="94" spans="1:93" hidden="1">
      <c r="A94" s="52"/>
      <c r="B94" s="56" t="s">
        <v>12997</v>
      </c>
      <c r="C94" s="65">
        <v>18</v>
      </c>
      <c r="D94" s="71">
        <f>A125910874W_Latest</f>
        <v>71.558999999999997</v>
      </c>
      <c r="E94" s="71">
        <f>A125910854L_Latest</f>
        <v>23.46</v>
      </c>
      <c r="F94" s="71">
        <f>A125910878F_Latest</f>
        <v>286.87599999999998</v>
      </c>
      <c r="G94" s="71">
        <f>A125910882W_Latest</f>
        <v>58.944000000000003</v>
      </c>
      <c r="H94" s="71">
        <f>A125910858W_Latest</f>
        <v>39.673000000000002</v>
      </c>
      <c r="I94" s="71">
        <f>A125910862L_Latest</f>
        <v>16.731000000000002</v>
      </c>
      <c r="J94" s="71">
        <f>A125910846L_Latest</f>
        <v>497.24200000000002</v>
      </c>
      <c r="K94" s="71">
        <f>A125910886F_Latest</f>
        <v>63.939</v>
      </c>
      <c r="L94" s="71">
        <f>A125910870L_Latest</f>
        <v>5.0720000000000001</v>
      </c>
      <c r="M94" s="71">
        <f>A125910890W_Latest</f>
        <v>26.713999999999999</v>
      </c>
      <c r="N94" s="71">
        <f>A125910850C_Latest</f>
        <v>45.341999999999999</v>
      </c>
      <c r="O94" s="71">
        <f>A125910838L_Latest</f>
        <v>141.066</v>
      </c>
      <c r="P94" s="71">
        <f>A125910866W_Latest</f>
        <v>95.308000000000007</v>
      </c>
      <c r="Q94" s="71">
        <f>A125910842C_Latest</f>
        <v>733.61699999999996</v>
      </c>
      <c r="R94" s="71">
        <f>A125927506F_Latest</f>
        <v>69.927000000000007</v>
      </c>
      <c r="S94" s="71">
        <f>A125927486J_Latest</f>
        <v>23.46</v>
      </c>
      <c r="T94" s="71">
        <f>A125927510W_Latest</f>
        <v>282.541</v>
      </c>
      <c r="U94" s="71">
        <f>A125927514F_Latest</f>
        <v>24.571999999999999</v>
      </c>
      <c r="V94" s="71">
        <f>A125927490X_Latest</f>
        <v>38.26</v>
      </c>
      <c r="W94" s="71">
        <f>A125927494J_Latest</f>
        <v>16.731000000000002</v>
      </c>
      <c r="X94" s="71">
        <f>A125927478J_Latest</f>
        <v>455.49099999999999</v>
      </c>
      <c r="Y94" s="71">
        <f>A125927518R_Latest</f>
        <v>58.901000000000003</v>
      </c>
      <c r="Z94" s="71">
        <f>A125927502W_Latest</f>
        <v>5.0720000000000001</v>
      </c>
      <c r="AA94" s="71">
        <f>A125927522F_Latest</f>
        <v>25.699000000000002</v>
      </c>
      <c r="AB94" s="71">
        <f>A125927482X_Latest</f>
        <v>37.774999999999999</v>
      </c>
      <c r="AC94" s="71">
        <f>A125927470R_Latest</f>
        <v>127.447</v>
      </c>
      <c r="AD94" s="71">
        <f>A125927498T_Latest</f>
        <v>88.001000000000005</v>
      </c>
      <c r="AE94" s="71">
        <f>A125927474X_Latest</f>
        <v>670.94</v>
      </c>
      <c r="AF94" s="71">
        <f>A125916418A_Latest</f>
        <v>16.375</v>
      </c>
      <c r="AG94" s="71">
        <f>A125916398C_Latest</f>
        <v>8.8320000000000007</v>
      </c>
      <c r="AH94" s="71">
        <f>A125916422T_Latest</f>
        <v>56.170999999999999</v>
      </c>
      <c r="AI94" s="71">
        <f>A125916426A_Latest</f>
        <v>0</v>
      </c>
      <c r="AJ94" s="71">
        <f>A125916402J_Latest</f>
        <v>4.75</v>
      </c>
      <c r="AK94" s="71">
        <f>A125916406T_Latest</f>
        <v>1.6140000000000001</v>
      </c>
      <c r="AL94" s="71">
        <f>A125916390K_Latest</f>
        <v>87.742999999999995</v>
      </c>
      <c r="AM94" s="71">
        <f>A125916430T_Latest</f>
        <v>11.397</v>
      </c>
      <c r="AN94" s="71">
        <f>A125916414T_Latest</f>
        <v>0.754</v>
      </c>
      <c r="AO94" s="71">
        <f>A125916434A_Latest</f>
        <v>7.35</v>
      </c>
      <c r="AP94" s="71">
        <f>A125916394V_Latest</f>
        <v>4.9779999999999998</v>
      </c>
      <c r="AQ94" s="71">
        <f>A125916382K_Latest</f>
        <v>24.478999999999999</v>
      </c>
      <c r="AR94" s="71">
        <f>A125916410J_Latest</f>
        <v>18.837</v>
      </c>
      <c r="AS94" s="71">
        <f>A125916386V_Latest</f>
        <v>131.059</v>
      </c>
      <c r="AT94" s="71">
        <f>A125933050J_Latest</f>
        <v>42.012</v>
      </c>
      <c r="AU94" s="71">
        <f>A125933030X_Latest</f>
        <v>12.573</v>
      </c>
      <c r="AV94" s="71">
        <f>A125933054T_Latest</f>
        <v>169.77699999999999</v>
      </c>
      <c r="AW94" s="71">
        <f>A125933058A_Latest</f>
        <v>0</v>
      </c>
      <c r="AX94" s="71">
        <f>A125933034J_Latest</f>
        <v>22.555</v>
      </c>
      <c r="AY94" s="71">
        <f>A125933038T_Latest</f>
        <v>11.956</v>
      </c>
      <c r="AZ94" s="71">
        <f>A125933022X_Latest</f>
        <v>258.87299999999999</v>
      </c>
      <c r="BA94" s="71">
        <f>A125933062T_Latest</f>
        <v>26.07</v>
      </c>
      <c r="BB94" s="71">
        <f>A125933046T_Latest</f>
        <v>3.2879999999999998</v>
      </c>
      <c r="BC94" s="71">
        <f>A125933066A_Latest</f>
        <v>8.6620000000000008</v>
      </c>
      <c r="BD94" s="71">
        <f>A125933026J_Latest</f>
        <v>10.462999999999999</v>
      </c>
      <c r="BE94" s="71">
        <f>A125933014X_Latest</f>
        <v>48.482999999999997</v>
      </c>
      <c r="BF94" s="71">
        <f>A125933042J_Latest</f>
        <v>36.779000000000003</v>
      </c>
      <c r="BG94" s="71">
        <f>A125933018J_Latest</f>
        <v>344.13600000000002</v>
      </c>
      <c r="BH94" s="71">
        <f>A125938594W_Latest</f>
        <v>11.541</v>
      </c>
      <c r="BI94" s="71">
        <f>A125938574L_Latest</f>
        <v>2.0539999999999998</v>
      </c>
      <c r="BJ94" s="71">
        <f>A125938598F_Latest</f>
        <v>56.593000000000004</v>
      </c>
      <c r="BK94" s="71">
        <f>A125938602K_Latest</f>
        <v>24.571999999999999</v>
      </c>
      <c r="BL94" s="71">
        <f>A125938578W_Latest</f>
        <v>10.955</v>
      </c>
      <c r="BM94" s="71">
        <f>A125938582L_Latest</f>
        <v>3.16</v>
      </c>
      <c r="BN94" s="71">
        <f>A125938566L_Latest</f>
        <v>108.875</v>
      </c>
      <c r="BO94" s="71">
        <f>A125938606V_Latest</f>
        <v>21.434000000000001</v>
      </c>
      <c r="BP94" s="71">
        <f>A125938590L_Latest</f>
        <v>1.03</v>
      </c>
      <c r="BQ94" s="71">
        <f>A125938610K_Latest</f>
        <v>9.6880000000000006</v>
      </c>
      <c r="BR94" s="71">
        <f>A125938570C_Latest</f>
        <v>22.334</v>
      </c>
      <c r="BS94" s="71">
        <f>A125938558L_Latest</f>
        <v>54.484999999999999</v>
      </c>
      <c r="BT94" s="71">
        <f>A125938586W_Latest</f>
        <v>32.384999999999998</v>
      </c>
      <c r="BU94" s="71">
        <f>A125938562C_Latest</f>
        <v>195.74600000000001</v>
      </c>
      <c r="BV94" s="71">
        <f>A125921962A_Latest</f>
        <v>1.631</v>
      </c>
      <c r="BW94" s="71">
        <f>A125921942T_Latest</f>
        <v>0</v>
      </c>
      <c r="BX94" s="71">
        <f>A125921966K_Latest</f>
        <v>4.335</v>
      </c>
      <c r="BY94" s="71">
        <f>A125921970A_Latest</f>
        <v>34.372</v>
      </c>
      <c r="BZ94" s="71">
        <f>A125921946A_Latest</f>
        <v>1.413</v>
      </c>
      <c r="CA94" s="71">
        <f>A125921950T_Latest</f>
        <v>0</v>
      </c>
      <c r="CB94" s="71">
        <f>A125921934T_Latest</f>
        <v>41.750999999999998</v>
      </c>
      <c r="CC94" s="71">
        <f>A125921974K_Latest</f>
        <v>5.0380000000000003</v>
      </c>
      <c r="CD94" s="71">
        <f>A125921958K_Latest</f>
        <v>0</v>
      </c>
      <c r="CE94" s="71">
        <f>A125921978V_Latest</f>
        <v>1.0149999999999999</v>
      </c>
      <c r="CF94" s="71">
        <f>A125921938A_Latest</f>
        <v>7.5670000000000002</v>
      </c>
      <c r="CG94" s="71">
        <f>A125921926T_Latest</f>
        <v>13.619</v>
      </c>
      <c r="CH94" s="71">
        <f>A125921954A_Latest</f>
        <v>7.3070000000000004</v>
      </c>
      <c r="CI94" s="71">
        <f>A125921930J_Latest</f>
        <v>62.677</v>
      </c>
      <c r="CJ94" s="71"/>
      <c r="CK94" s="71"/>
      <c r="CL94" s="71"/>
      <c r="CM94" s="71"/>
      <c r="CN94" s="71"/>
      <c r="CO94" s="71"/>
    </row>
    <row r="95" spans="1:93" hidden="1">
      <c r="A95" s="52"/>
      <c r="B95" s="55" t="s">
        <v>12998</v>
      </c>
      <c r="C95" s="65">
        <v>19</v>
      </c>
      <c r="D95" s="71">
        <f>A125910930C_Latest</f>
        <v>37.582000000000001</v>
      </c>
      <c r="E95" s="71">
        <f>A125910910V_Latest</f>
        <v>15.691000000000001</v>
      </c>
      <c r="F95" s="71">
        <f>A125910934L_Latest</f>
        <v>130.75700000000001</v>
      </c>
      <c r="G95" s="71">
        <f>A125910938W_Latest</f>
        <v>3.64</v>
      </c>
      <c r="H95" s="71">
        <f>A125910914C_Latest</f>
        <v>18.646999999999998</v>
      </c>
      <c r="I95" s="71">
        <f>A125910918L_Latest</f>
        <v>6.12</v>
      </c>
      <c r="J95" s="71">
        <f>A125910902V_Latest</f>
        <v>212.43700000000001</v>
      </c>
      <c r="K95" s="71">
        <f>A125910942L_Latest</f>
        <v>27.359000000000002</v>
      </c>
      <c r="L95" s="71">
        <f>A125910926L_Latest</f>
        <v>2.6160000000000001</v>
      </c>
      <c r="M95" s="71">
        <f>A125910946W_Latest</f>
        <v>16.282</v>
      </c>
      <c r="N95" s="71">
        <f>A125910906C_Latest</f>
        <v>17.8</v>
      </c>
      <c r="O95" s="71">
        <f>A125910894F_Latest</f>
        <v>64.057000000000002</v>
      </c>
      <c r="P95" s="71">
        <f>A125910922C_Latest</f>
        <v>37.506999999999998</v>
      </c>
      <c r="Q95" s="71">
        <f>A125910898R_Latest</f>
        <v>314.00099999999998</v>
      </c>
      <c r="R95" s="71">
        <f>A125927562X_Latest</f>
        <v>37.015000000000001</v>
      </c>
      <c r="S95" s="71">
        <f>A125927542R_Latest</f>
        <v>15.691000000000001</v>
      </c>
      <c r="T95" s="71">
        <f>A125927566J_Latest</f>
        <v>130.23699999999999</v>
      </c>
      <c r="U95" s="71">
        <f>A125927570X_Latest</f>
        <v>1.5449999999999999</v>
      </c>
      <c r="V95" s="71">
        <f>A125927546X_Latest</f>
        <v>18.129000000000001</v>
      </c>
      <c r="W95" s="71">
        <f>A125927550R_Latest</f>
        <v>6.12</v>
      </c>
      <c r="X95" s="71">
        <f>A125927534R_Latest</f>
        <v>208.73699999999999</v>
      </c>
      <c r="Y95" s="71">
        <f>A125927574J_Latest</f>
        <v>27.213999999999999</v>
      </c>
      <c r="Z95" s="71">
        <f>A125927558J_Latest</f>
        <v>2.6160000000000001</v>
      </c>
      <c r="AA95" s="71">
        <f>A125927578T_Latest</f>
        <v>15.871</v>
      </c>
      <c r="AB95" s="71">
        <f>A125927538X_Latest</f>
        <v>17.725999999999999</v>
      </c>
      <c r="AC95" s="71">
        <f>A125927526R_Latest</f>
        <v>63.426000000000002</v>
      </c>
      <c r="AD95" s="71">
        <f>A125927554X_Latest</f>
        <v>36.396000000000001</v>
      </c>
      <c r="AE95" s="71">
        <f>A125927530F_Latest</f>
        <v>308.55900000000003</v>
      </c>
      <c r="AF95" s="71">
        <f>A125916474V_Latest</f>
        <v>11.999000000000001</v>
      </c>
      <c r="AG95" s="71">
        <f>A125916454K_Latest</f>
        <v>6.7640000000000002</v>
      </c>
      <c r="AH95" s="71">
        <f>A125916478C_Latest</f>
        <v>33.780999999999999</v>
      </c>
      <c r="AI95" s="71">
        <f>A125916482V_Latest</f>
        <v>0</v>
      </c>
      <c r="AJ95" s="71">
        <f>A125916458V_Latest</f>
        <v>1.107</v>
      </c>
      <c r="AK95" s="71">
        <f>A125916462K_Latest</f>
        <v>0.82699999999999996</v>
      </c>
      <c r="AL95" s="71">
        <f>A125916446K_Latest</f>
        <v>54.478000000000002</v>
      </c>
      <c r="AM95" s="71">
        <f>A125916486C_Latest</f>
        <v>8.0879999999999992</v>
      </c>
      <c r="AN95" s="71">
        <f>A125916470K_Latest</f>
        <v>0.754</v>
      </c>
      <c r="AO95" s="71">
        <f>A125916490V_Latest</f>
        <v>6.48</v>
      </c>
      <c r="AP95" s="71">
        <f>A125916450A_Latest</f>
        <v>4.4809999999999999</v>
      </c>
      <c r="AQ95" s="71">
        <f>A125916438K_Latest</f>
        <v>19.802</v>
      </c>
      <c r="AR95" s="71">
        <f>A125916466V_Latest</f>
        <v>11.787000000000001</v>
      </c>
      <c r="AS95" s="71">
        <f>A125916442A_Latest</f>
        <v>86.067999999999998</v>
      </c>
      <c r="AT95" s="71">
        <f>A125933106J_Latest</f>
        <v>21.213000000000001</v>
      </c>
      <c r="AU95" s="71">
        <f>A125933086K_Latest</f>
        <v>7.7510000000000003</v>
      </c>
      <c r="AV95" s="71">
        <f>A125933110X_Latest</f>
        <v>75.501999999999995</v>
      </c>
      <c r="AW95" s="71">
        <f>A125933114J_Latest</f>
        <v>0</v>
      </c>
      <c r="AX95" s="71">
        <f>A125933090A_Latest</f>
        <v>10.927</v>
      </c>
      <c r="AY95" s="71">
        <f>A125933094K_Latest</f>
        <v>4.3410000000000002</v>
      </c>
      <c r="AZ95" s="71">
        <f>A125933078K_Latest</f>
        <v>119.73399999999999</v>
      </c>
      <c r="BA95" s="71">
        <f>A125933118T_Latest</f>
        <v>13.61</v>
      </c>
      <c r="BB95" s="71">
        <f>A125933102X_Latest</f>
        <v>1.8620000000000001</v>
      </c>
      <c r="BC95" s="71">
        <f>A125933122J_Latest</f>
        <v>3.8079999999999998</v>
      </c>
      <c r="BD95" s="71">
        <f>A125933082A_Latest</f>
        <v>5.0780000000000003</v>
      </c>
      <c r="BE95" s="71">
        <f>A125933070T_Latest</f>
        <v>24.356999999999999</v>
      </c>
      <c r="BF95" s="71">
        <f>A125933098V_Latest</f>
        <v>14.927</v>
      </c>
      <c r="BG95" s="71">
        <f>A125933074A_Latest</f>
        <v>159.018</v>
      </c>
      <c r="BH95" s="71">
        <f>A125938650C_Latest</f>
        <v>3.8029999999999999</v>
      </c>
      <c r="BI95" s="71">
        <f>A125938630V_Latest</f>
        <v>1.1759999999999999</v>
      </c>
      <c r="BJ95" s="71">
        <f>A125938654L_Latest</f>
        <v>20.954000000000001</v>
      </c>
      <c r="BK95" s="71">
        <f>A125938658W_Latest</f>
        <v>1.5449999999999999</v>
      </c>
      <c r="BL95" s="71">
        <f>A125938634C_Latest</f>
        <v>6.0949999999999998</v>
      </c>
      <c r="BM95" s="71">
        <f>A125938638L_Latest</f>
        <v>0.95099999999999996</v>
      </c>
      <c r="BN95" s="71">
        <f>A125938622V_Latest</f>
        <v>34.524000000000001</v>
      </c>
      <c r="BO95" s="71">
        <f>A125938662L_Latest</f>
        <v>5.516</v>
      </c>
      <c r="BP95" s="71">
        <f>A125938646L_Latest</f>
        <v>0</v>
      </c>
      <c r="BQ95" s="71">
        <f>A125938666W_Latest</f>
        <v>5.5839999999999996</v>
      </c>
      <c r="BR95" s="71">
        <f>A125938626C_Latest</f>
        <v>8.1669999999999998</v>
      </c>
      <c r="BS95" s="71">
        <f>A125938614V_Latest</f>
        <v>19.266999999999999</v>
      </c>
      <c r="BT95" s="71">
        <f>A125938642C_Latest</f>
        <v>9.6820000000000004</v>
      </c>
      <c r="BU95" s="71">
        <f>A125938618C_Latest</f>
        <v>63.472999999999999</v>
      </c>
      <c r="BV95" s="71">
        <f>A125922018C_Latest</f>
        <v>0.56699999999999995</v>
      </c>
      <c r="BW95" s="71">
        <f>A125921998C_Latest</f>
        <v>0</v>
      </c>
      <c r="BX95" s="71">
        <f>A125922022V_Latest</f>
        <v>0.52</v>
      </c>
      <c r="BY95" s="71">
        <f>A125922026C_Latest</f>
        <v>2.0950000000000002</v>
      </c>
      <c r="BZ95" s="71">
        <f>A125922002K_Latest</f>
        <v>0.51800000000000002</v>
      </c>
      <c r="CA95" s="71">
        <f>A125922006V_Latest</f>
        <v>0</v>
      </c>
      <c r="CB95" s="71">
        <f>A125921990K_Latest</f>
        <v>3.7</v>
      </c>
      <c r="CC95" s="71">
        <f>A125922030V_Latest</f>
        <v>0.14599999999999999</v>
      </c>
      <c r="CD95" s="71">
        <f>A125922014V_Latest</f>
        <v>0</v>
      </c>
      <c r="CE95" s="71">
        <f>A125922034C_Latest</f>
        <v>0.41099999999999998</v>
      </c>
      <c r="CF95" s="71">
        <f>A125921994V_Latest</f>
        <v>7.3999999999999996E-2</v>
      </c>
      <c r="CG95" s="71">
        <f>A125921982K_Latest</f>
        <v>0.63100000000000001</v>
      </c>
      <c r="CH95" s="71">
        <f>A125922010K_Latest</f>
        <v>1.111</v>
      </c>
      <c r="CI95" s="71">
        <f>A125921986V_Latest</f>
        <v>5.4409999999999998</v>
      </c>
      <c r="CJ95" s="71"/>
      <c r="CK95" s="71"/>
      <c r="CL95" s="71"/>
      <c r="CM95" s="71"/>
      <c r="CN95" s="71"/>
      <c r="CO95" s="71"/>
    </row>
    <row r="96" spans="1:93" hidden="1">
      <c r="A96" s="52"/>
      <c r="B96" s="55" t="s">
        <v>12999</v>
      </c>
      <c r="C96" s="65">
        <v>20</v>
      </c>
      <c r="D96" s="71">
        <f>A125910986R_Latest</f>
        <v>15.093</v>
      </c>
      <c r="E96" s="71">
        <f>A125910966F_Latest</f>
        <v>3.5920000000000001</v>
      </c>
      <c r="F96" s="71">
        <f>A125910990F_Latest</f>
        <v>59.658999999999999</v>
      </c>
      <c r="G96" s="71">
        <f>A125910994R_Latest</f>
        <v>4.71</v>
      </c>
      <c r="H96" s="71">
        <f>A125910970W_Latest</f>
        <v>9.0060000000000002</v>
      </c>
      <c r="I96" s="71">
        <f>A125910974F_Latest</f>
        <v>3.7650000000000001</v>
      </c>
      <c r="J96" s="71">
        <f>A125910958F_Latest</f>
        <v>95.825999999999993</v>
      </c>
      <c r="K96" s="71">
        <f>A125910998X_Latest</f>
        <v>13.013</v>
      </c>
      <c r="L96" s="71">
        <f>A125910982F_Latest</f>
        <v>1.98</v>
      </c>
      <c r="M96" s="71">
        <f>A125911002F_Latest</f>
        <v>3.202</v>
      </c>
      <c r="N96" s="71">
        <f>A125910962W_Latest</f>
        <v>7.0839999999999996</v>
      </c>
      <c r="O96" s="71">
        <f>A125910950L_Latest</f>
        <v>25.279</v>
      </c>
      <c r="P96" s="71">
        <f>A125910978R_Latest</f>
        <v>17.539000000000001</v>
      </c>
      <c r="Q96" s="71">
        <f>A125910954W_Latest</f>
        <v>138.64400000000001</v>
      </c>
      <c r="R96" s="71">
        <f>A125927618X_Latest</f>
        <v>15.093</v>
      </c>
      <c r="S96" s="71">
        <f>A125927598A_Latest</f>
        <v>3.5920000000000001</v>
      </c>
      <c r="T96" s="71">
        <f>A125927622R_Latest</f>
        <v>58.848999999999997</v>
      </c>
      <c r="U96" s="71">
        <f>A125927626X_Latest</f>
        <v>2.6030000000000002</v>
      </c>
      <c r="V96" s="71">
        <f>A125927602F_Latest</f>
        <v>9.0060000000000002</v>
      </c>
      <c r="W96" s="71">
        <f>A125927606R_Latest</f>
        <v>3.7650000000000001</v>
      </c>
      <c r="X96" s="71">
        <f>A125927590J_Latest</f>
        <v>92.908000000000001</v>
      </c>
      <c r="Y96" s="71">
        <f>A125927630R_Latest</f>
        <v>12.515000000000001</v>
      </c>
      <c r="Z96" s="71">
        <f>A125927614R_Latest</f>
        <v>1.98</v>
      </c>
      <c r="AA96" s="71">
        <f>A125927634X_Latest</f>
        <v>3.202</v>
      </c>
      <c r="AB96" s="71">
        <f>A125927594T_Latest</f>
        <v>5.6619999999999999</v>
      </c>
      <c r="AC96" s="71">
        <f>A125927582J_Latest</f>
        <v>23.358000000000001</v>
      </c>
      <c r="AD96" s="71">
        <f>A125927610F_Latest</f>
        <v>16.838000000000001</v>
      </c>
      <c r="AE96" s="71">
        <f>A125927586T_Latest</f>
        <v>133.10400000000001</v>
      </c>
      <c r="AF96" s="71">
        <f>A125916530A_Latest</f>
        <v>2.8570000000000002</v>
      </c>
      <c r="AG96" s="71">
        <f>A125916510T_Latest</f>
        <v>2.0680000000000001</v>
      </c>
      <c r="AH96" s="71">
        <f>A125916534K_Latest</f>
        <v>14.05</v>
      </c>
      <c r="AI96" s="71">
        <f>A125916538V_Latest</f>
        <v>0</v>
      </c>
      <c r="AJ96" s="71">
        <f>A125916514A_Latest</f>
        <v>3.6440000000000001</v>
      </c>
      <c r="AK96" s="71">
        <f>A125916518K_Latest</f>
        <v>0.78700000000000003</v>
      </c>
      <c r="AL96" s="71">
        <f>A125916502T_Latest</f>
        <v>23.405999999999999</v>
      </c>
      <c r="AM96" s="71">
        <f>A125916542K_Latest</f>
        <v>3.3090000000000002</v>
      </c>
      <c r="AN96" s="71">
        <f>A125916526K_Latest</f>
        <v>0</v>
      </c>
      <c r="AO96" s="71">
        <f>A125916546V_Latest</f>
        <v>0.87</v>
      </c>
      <c r="AP96" s="71">
        <f>A125916506A_Latest</f>
        <v>0</v>
      </c>
      <c r="AQ96" s="71">
        <f>A125916494C_Latest</f>
        <v>4.18</v>
      </c>
      <c r="AR96" s="71">
        <f>A125916522A_Latest</f>
        <v>4.0259999999999998</v>
      </c>
      <c r="AS96" s="71">
        <f>A125916498L_Latest</f>
        <v>31.611000000000001</v>
      </c>
      <c r="AT96" s="71">
        <f>A125933162A_Latest</f>
        <v>10.089</v>
      </c>
      <c r="AU96" s="71">
        <f>A125933142T_Latest</f>
        <v>1.524</v>
      </c>
      <c r="AV96" s="71">
        <f>A125933166K_Latest</f>
        <v>32.265000000000001</v>
      </c>
      <c r="AW96" s="71">
        <f>A125933170A_Latest</f>
        <v>0</v>
      </c>
      <c r="AX96" s="71">
        <f>A125933146A_Latest</f>
        <v>3.9910000000000001</v>
      </c>
      <c r="AY96" s="71">
        <f>A125933150T_Latest</f>
        <v>2.9780000000000002</v>
      </c>
      <c r="AZ96" s="71">
        <f>A125933134T_Latest</f>
        <v>50.847000000000001</v>
      </c>
      <c r="BA96" s="71">
        <f>A125933174K_Latest</f>
        <v>5.9160000000000004</v>
      </c>
      <c r="BB96" s="71">
        <f>A125933158K_Latest</f>
        <v>1.254</v>
      </c>
      <c r="BC96" s="71">
        <f>A125933178V_Latest</f>
        <v>1.605</v>
      </c>
      <c r="BD96" s="71">
        <f>A125933138A_Latest</f>
        <v>1.5469999999999999</v>
      </c>
      <c r="BE96" s="71">
        <f>A125933126T_Latest</f>
        <v>10.321</v>
      </c>
      <c r="BF96" s="71">
        <f>A125933154A_Latest</f>
        <v>8.141</v>
      </c>
      <c r="BG96" s="71">
        <f>A125933130J_Latest</f>
        <v>69.308999999999997</v>
      </c>
      <c r="BH96" s="71">
        <f>A125938706C_Latest</f>
        <v>2.1469999999999998</v>
      </c>
      <c r="BI96" s="71">
        <f>A125938686F_Latest</f>
        <v>0</v>
      </c>
      <c r="BJ96" s="71">
        <f>A125938710V_Latest</f>
        <v>12.534000000000001</v>
      </c>
      <c r="BK96" s="71">
        <f>A125938714C_Latest</f>
        <v>2.6030000000000002</v>
      </c>
      <c r="BL96" s="71">
        <f>A125938690W_Latest</f>
        <v>1.371</v>
      </c>
      <c r="BM96" s="71">
        <f>A125938694F_Latest</f>
        <v>0</v>
      </c>
      <c r="BN96" s="71">
        <f>A125938678F_Latest</f>
        <v>18.655999999999999</v>
      </c>
      <c r="BO96" s="71">
        <f>A125938718L_Latest</f>
        <v>3.2890000000000001</v>
      </c>
      <c r="BP96" s="71">
        <f>A125938702V_Latest</f>
        <v>0.72599999999999998</v>
      </c>
      <c r="BQ96" s="71">
        <f>A125938722C_Latest</f>
        <v>0.72699999999999998</v>
      </c>
      <c r="BR96" s="71">
        <f>A125938682W_Latest</f>
        <v>4.1150000000000002</v>
      </c>
      <c r="BS96" s="71">
        <f>A125938670L_Latest</f>
        <v>8.8580000000000005</v>
      </c>
      <c r="BT96" s="71">
        <f>A125938698R_Latest</f>
        <v>4.67</v>
      </c>
      <c r="BU96" s="71">
        <f>A125938674W_Latest</f>
        <v>32.183</v>
      </c>
      <c r="BV96" s="71">
        <f>A125922074W_Latest</f>
        <v>0</v>
      </c>
      <c r="BW96" s="71">
        <f>A125922054L_Latest</f>
        <v>0</v>
      </c>
      <c r="BX96" s="71">
        <f>A125922078F_Latest</f>
        <v>0.81100000000000005</v>
      </c>
      <c r="BY96" s="71">
        <f>A125922082W_Latest</f>
        <v>2.1070000000000002</v>
      </c>
      <c r="BZ96" s="71">
        <f>A125922058W_Latest</f>
        <v>0</v>
      </c>
      <c r="CA96" s="71">
        <f>A125922062L_Latest</f>
        <v>0</v>
      </c>
      <c r="CB96" s="71">
        <f>A125922046L_Latest</f>
        <v>2.9180000000000001</v>
      </c>
      <c r="CC96" s="71">
        <f>A125922086F_Latest</f>
        <v>0.498</v>
      </c>
      <c r="CD96" s="71">
        <f>A125922070L_Latest</f>
        <v>0</v>
      </c>
      <c r="CE96" s="71">
        <f>A125922090W_Latest</f>
        <v>0</v>
      </c>
      <c r="CF96" s="71">
        <f>A125922050C_Latest</f>
        <v>1.4219999999999999</v>
      </c>
      <c r="CG96" s="71">
        <f>A125922038L_Latest</f>
        <v>1.921</v>
      </c>
      <c r="CH96" s="71">
        <f>A125922066W_Latest</f>
        <v>0.70099999999999996</v>
      </c>
      <c r="CI96" s="71">
        <f>A125922042C_Latest</f>
        <v>5.5389999999999997</v>
      </c>
      <c r="CJ96" s="71"/>
      <c r="CK96" s="71"/>
      <c r="CL96" s="71"/>
      <c r="CM96" s="71"/>
      <c r="CN96" s="71"/>
      <c r="CO96" s="71"/>
    </row>
    <row r="97" spans="1:93" hidden="1">
      <c r="A97" s="52"/>
      <c r="B97" s="55" t="s">
        <v>13000</v>
      </c>
      <c r="C97" s="65">
        <v>21</v>
      </c>
      <c r="D97" s="71">
        <f>A125910762C_Latest</f>
        <v>11.675000000000001</v>
      </c>
      <c r="E97" s="71">
        <f>A125910742V_Latest</f>
        <v>2.9319999999999999</v>
      </c>
      <c r="F97" s="71">
        <f>A125910766L_Latest</f>
        <v>64.034999999999997</v>
      </c>
      <c r="G97" s="71">
        <f>A125910770C_Latest</f>
        <v>9.3360000000000003</v>
      </c>
      <c r="H97" s="71">
        <f>A125910746C_Latest</f>
        <v>9.1679999999999993</v>
      </c>
      <c r="I97" s="71">
        <f>A125910750V_Latest</f>
        <v>3.9870000000000001</v>
      </c>
      <c r="J97" s="71">
        <f>A125910734V_Latest</f>
        <v>101.133</v>
      </c>
      <c r="K97" s="71">
        <f>A125910774L_Latest</f>
        <v>10.183</v>
      </c>
      <c r="L97" s="71">
        <f>A125910758L_Latest</f>
        <v>0.17299999999999999</v>
      </c>
      <c r="M97" s="71">
        <f>A125910778W_Latest</f>
        <v>3.254</v>
      </c>
      <c r="N97" s="71">
        <f>A125910738C_Latest</f>
        <v>5.6260000000000003</v>
      </c>
      <c r="O97" s="71">
        <f>A125910726V_Latest</f>
        <v>19.236999999999998</v>
      </c>
      <c r="P97" s="71">
        <f>A125910754C_Latest</f>
        <v>20.027999999999999</v>
      </c>
      <c r="Q97" s="71">
        <f>A125910730K_Latest</f>
        <v>140.398</v>
      </c>
      <c r="R97" s="71">
        <f>A125927394X_Latest</f>
        <v>11.134</v>
      </c>
      <c r="S97" s="71">
        <f>A125927374R_Latest</f>
        <v>2.9319999999999999</v>
      </c>
      <c r="T97" s="71">
        <f>A125927398J_Latest</f>
        <v>62.411000000000001</v>
      </c>
      <c r="U97" s="71">
        <f>A125927402L_Latest</f>
        <v>3.2650000000000001</v>
      </c>
      <c r="V97" s="71">
        <f>A125927378X_Latest</f>
        <v>8.2729999999999997</v>
      </c>
      <c r="W97" s="71">
        <f>A125927382R_Latest</f>
        <v>3.9870000000000001</v>
      </c>
      <c r="X97" s="71">
        <f>A125927366R_Latest</f>
        <v>92.001999999999995</v>
      </c>
      <c r="Y97" s="71">
        <f>A125927406W_Latest</f>
        <v>9.5449999999999999</v>
      </c>
      <c r="Z97" s="71">
        <f>A125927390R_Latest</f>
        <v>0.17299999999999999</v>
      </c>
      <c r="AA97" s="71">
        <f>A125927410L_Latest</f>
        <v>2.65</v>
      </c>
      <c r="AB97" s="71">
        <f>A125927370F_Latest</f>
        <v>5.4980000000000002</v>
      </c>
      <c r="AC97" s="71">
        <f>A125927358R_Latest</f>
        <v>17.867000000000001</v>
      </c>
      <c r="AD97" s="71">
        <f>A125927386X_Latest</f>
        <v>18.067</v>
      </c>
      <c r="AE97" s="71">
        <f>A125927362F_Latest</f>
        <v>127.937</v>
      </c>
      <c r="AF97" s="71">
        <f>A125916306J_Latest</f>
        <v>1.5189999999999999</v>
      </c>
      <c r="AG97" s="71">
        <f>A125916286K_Latest</f>
        <v>0</v>
      </c>
      <c r="AH97" s="71">
        <f>A125916310X_Latest</f>
        <v>8.34</v>
      </c>
      <c r="AI97" s="71">
        <f>A125916314J_Latest</f>
        <v>0</v>
      </c>
      <c r="AJ97" s="71">
        <f>A125916290A_Latest</f>
        <v>0</v>
      </c>
      <c r="AK97" s="71">
        <f>A125916294K_Latest</f>
        <v>0</v>
      </c>
      <c r="AL97" s="71">
        <f>A125916278K_Latest</f>
        <v>9.859</v>
      </c>
      <c r="AM97" s="71">
        <f>A125916318T_Latest</f>
        <v>0</v>
      </c>
      <c r="AN97" s="71">
        <f>A125916302X_Latest</f>
        <v>0</v>
      </c>
      <c r="AO97" s="71">
        <f>A125916322J_Latest</f>
        <v>0</v>
      </c>
      <c r="AP97" s="71">
        <f>A125916282A_Latest</f>
        <v>0.497</v>
      </c>
      <c r="AQ97" s="71">
        <f>A125916270T_Latest</f>
        <v>0.497</v>
      </c>
      <c r="AR97" s="71">
        <f>A125916298V_Latest</f>
        <v>3.0230000000000001</v>
      </c>
      <c r="AS97" s="71">
        <f>A125916274A_Latest</f>
        <v>13.379</v>
      </c>
      <c r="AT97" s="71">
        <f>A125932938F_Latest</f>
        <v>6.4720000000000004</v>
      </c>
      <c r="AU97" s="71">
        <f>A125932918W_Latest</f>
        <v>2.6179999999999999</v>
      </c>
      <c r="AV97" s="71">
        <f>A125932942W_Latest</f>
        <v>41.444000000000003</v>
      </c>
      <c r="AW97" s="71">
        <f>A125932946F_Latest</f>
        <v>0</v>
      </c>
      <c r="AX97" s="71">
        <f>A125932922L_Latest</f>
        <v>7.1589999999999998</v>
      </c>
      <c r="AY97" s="71">
        <f>A125932926W_Latest</f>
        <v>3.1179999999999999</v>
      </c>
      <c r="AZ97" s="71">
        <f>A125932910C_Latest</f>
        <v>60.811</v>
      </c>
      <c r="BA97" s="71">
        <f>A125932950W_Latest</f>
        <v>5.2160000000000002</v>
      </c>
      <c r="BB97" s="71">
        <f>A125932934W_Latest</f>
        <v>0.17299999999999999</v>
      </c>
      <c r="BC97" s="71">
        <f>A125932954F_Latest</f>
        <v>1.77</v>
      </c>
      <c r="BD97" s="71">
        <f>A125932914L_Latest</f>
        <v>2.0960000000000001</v>
      </c>
      <c r="BE97" s="71">
        <f>A125932902C_Latest</f>
        <v>9.2550000000000008</v>
      </c>
      <c r="BF97" s="71">
        <f>A125932930L_Latest</f>
        <v>8.7880000000000003</v>
      </c>
      <c r="BG97" s="71">
        <f>A125932906L_Latest</f>
        <v>78.855000000000004</v>
      </c>
      <c r="BH97" s="71">
        <f>A125938482C_Latest</f>
        <v>3.1440000000000001</v>
      </c>
      <c r="BI97" s="71">
        <f>A125938462V_Latest</f>
        <v>0.314</v>
      </c>
      <c r="BJ97" s="71">
        <f>A125938486L_Latest</f>
        <v>12.627000000000001</v>
      </c>
      <c r="BK97" s="71">
        <f>A125938490C_Latest</f>
        <v>3.2650000000000001</v>
      </c>
      <c r="BL97" s="71">
        <f>A125938466C_Latest</f>
        <v>1.1140000000000001</v>
      </c>
      <c r="BM97" s="71">
        <f>A125938470V_Latest</f>
        <v>0.87</v>
      </c>
      <c r="BN97" s="71">
        <f>A125938454V_Latest</f>
        <v>21.332999999999998</v>
      </c>
      <c r="BO97" s="71">
        <f>A125938494L_Latest</f>
        <v>4.33</v>
      </c>
      <c r="BP97" s="71">
        <f>A125938478L_Latest</f>
        <v>0</v>
      </c>
      <c r="BQ97" s="71">
        <f>A125938498W_Latest</f>
        <v>0.88</v>
      </c>
      <c r="BR97" s="71">
        <f>A125938458C_Latest</f>
        <v>2.9049999999999998</v>
      </c>
      <c r="BS97" s="71">
        <f>A125938446V_Latest</f>
        <v>8.1140000000000008</v>
      </c>
      <c r="BT97" s="71">
        <f>A125938474C_Latest</f>
        <v>6.2549999999999999</v>
      </c>
      <c r="BU97" s="71">
        <f>A125938450K_Latest</f>
        <v>35.703000000000003</v>
      </c>
      <c r="BV97" s="71">
        <f>A125921850J_Latest</f>
        <v>0.54</v>
      </c>
      <c r="BW97" s="71">
        <f>A125921830X_Latest</f>
        <v>0</v>
      </c>
      <c r="BX97" s="71">
        <f>A125921854T_Latest</f>
        <v>1.625</v>
      </c>
      <c r="BY97" s="71">
        <f>A125921858A_Latest</f>
        <v>6.0709999999999997</v>
      </c>
      <c r="BZ97" s="71">
        <f>A125921834J_Latest</f>
        <v>0.89500000000000002</v>
      </c>
      <c r="CA97" s="71">
        <f>A125921838T_Latest</f>
        <v>0</v>
      </c>
      <c r="CB97" s="71">
        <f>A125921822X_Latest</f>
        <v>9.1310000000000002</v>
      </c>
      <c r="CC97" s="71">
        <f>A125921862T_Latest</f>
        <v>0.63800000000000001</v>
      </c>
      <c r="CD97" s="71">
        <f>A125921846T_Latest</f>
        <v>0</v>
      </c>
      <c r="CE97" s="71">
        <f>A125921866A_Latest</f>
        <v>0.60399999999999998</v>
      </c>
      <c r="CF97" s="71">
        <f>A125921826J_Latest</f>
        <v>0.128</v>
      </c>
      <c r="CG97" s="71">
        <f>A125921814X_Latest</f>
        <v>1.37</v>
      </c>
      <c r="CH97" s="71">
        <f>A125921842J_Latest</f>
        <v>1.96</v>
      </c>
      <c r="CI97" s="71">
        <f>A125921818J_Latest</f>
        <v>12.461</v>
      </c>
      <c r="CJ97" s="71"/>
      <c r="CK97" s="71"/>
      <c r="CL97" s="71"/>
      <c r="CM97" s="71"/>
      <c r="CN97" s="71"/>
      <c r="CO97" s="71"/>
    </row>
    <row r="98" spans="1:93" hidden="1">
      <c r="A98" s="49"/>
      <c r="B98" s="57" t="s">
        <v>13001</v>
      </c>
      <c r="C98" s="65">
        <v>22</v>
      </c>
      <c r="D98" s="71">
        <f>A125911266K_Latest</f>
        <v>6.0860000000000003</v>
      </c>
      <c r="E98" s="71">
        <f>A125911246A_Latest</f>
        <v>1.244</v>
      </c>
      <c r="F98" s="71">
        <f>A125911270A_Latest</f>
        <v>31.207000000000001</v>
      </c>
      <c r="G98" s="71">
        <f>A125911274K_Latest</f>
        <v>14.638</v>
      </c>
      <c r="H98" s="71">
        <f>A125911250T_Latest</f>
        <v>1.64</v>
      </c>
      <c r="I98" s="71">
        <f>A125911254A_Latest</f>
        <v>2.859</v>
      </c>
      <c r="J98" s="71">
        <f>A125911238A_Latest</f>
        <v>57.674999999999997</v>
      </c>
      <c r="K98" s="71">
        <f>A125911278V_Latest</f>
        <v>6.3159999999999998</v>
      </c>
      <c r="L98" s="71">
        <f>A125911262A_Latest</f>
        <v>0.30299999999999999</v>
      </c>
      <c r="M98" s="71">
        <f>A125911282K_Latest</f>
        <v>2.867</v>
      </c>
      <c r="N98" s="71">
        <f>A125911242T_Latest</f>
        <v>7.1</v>
      </c>
      <c r="O98" s="71">
        <f>A125911230J_Latest</f>
        <v>16.585999999999999</v>
      </c>
      <c r="P98" s="71">
        <f>A125911258K_Latest</f>
        <v>13.211</v>
      </c>
      <c r="Q98" s="71">
        <f>A125911234T_Latest</f>
        <v>87.471999999999994</v>
      </c>
      <c r="R98" s="71">
        <f>A125927898C_Latest</f>
        <v>6.0860000000000003</v>
      </c>
      <c r="S98" s="71">
        <f>A125927878V_Latest</f>
        <v>1.244</v>
      </c>
      <c r="T98" s="71">
        <f>A125927902J_Latest</f>
        <v>30.393999999999998</v>
      </c>
      <c r="U98" s="71">
        <f>A125927906T_Latest</f>
        <v>6.0439999999999996</v>
      </c>
      <c r="V98" s="71">
        <f>A125927882K_Latest</f>
        <v>1.64</v>
      </c>
      <c r="W98" s="71">
        <f>A125927886V_Latest</f>
        <v>2.859</v>
      </c>
      <c r="X98" s="71">
        <f>A125927870A_Latest</f>
        <v>48.268000000000001</v>
      </c>
      <c r="Y98" s="71">
        <f>A125927910J_Latest</f>
        <v>4.109</v>
      </c>
      <c r="Z98" s="71">
        <f>A125927894V_Latest</f>
        <v>0.30299999999999999</v>
      </c>
      <c r="AA98" s="71">
        <f>A125927914T_Latest</f>
        <v>2.867</v>
      </c>
      <c r="AB98" s="71">
        <f>A125927874K_Latest</f>
        <v>4.8639999999999999</v>
      </c>
      <c r="AC98" s="71">
        <f>A125927862A_Latest</f>
        <v>12.141999999999999</v>
      </c>
      <c r="AD98" s="71">
        <f>A125927890K_Latest</f>
        <v>11.74</v>
      </c>
      <c r="AE98" s="71">
        <f>A125927866K_Latest</f>
        <v>72.150000000000006</v>
      </c>
      <c r="AF98" s="71">
        <f>A125916810V_Latest</f>
        <v>0</v>
      </c>
      <c r="AG98" s="71">
        <f>A125916790W_Latest</f>
        <v>0</v>
      </c>
      <c r="AH98" s="71">
        <f>A125916814C_Latest</f>
        <v>0</v>
      </c>
      <c r="AI98" s="71">
        <f>A125916818L_Latest</f>
        <v>0</v>
      </c>
      <c r="AJ98" s="71">
        <f>A125916794F_Latest</f>
        <v>0</v>
      </c>
      <c r="AK98" s="71">
        <f>A125916798R_Latest</f>
        <v>0</v>
      </c>
      <c r="AL98" s="71">
        <f>A125916782W_Latest</f>
        <v>0</v>
      </c>
      <c r="AM98" s="71">
        <f>A125916822C_Latest</f>
        <v>0</v>
      </c>
      <c r="AN98" s="71">
        <f>A125916806C_Latest</f>
        <v>0</v>
      </c>
      <c r="AO98" s="71">
        <f>A125916826L_Latest</f>
        <v>0</v>
      </c>
      <c r="AP98" s="71">
        <f>A125916786F_Latest</f>
        <v>0</v>
      </c>
      <c r="AQ98" s="71">
        <f>A125916774W_Latest</f>
        <v>0</v>
      </c>
      <c r="AR98" s="71">
        <f>A125916802V_Latest</f>
        <v>0</v>
      </c>
      <c r="AS98" s="71">
        <f>A125916778F_Latest</f>
        <v>0</v>
      </c>
      <c r="AT98" s="71">
        <f>A125933442V_Latest</f>
        <v>4.2380000000000004</v>
      </c>
      <c r="AU98" s="71">
        <f>A125933422K_Latest</f>
        <v>0.68</v>
      </c>
      <c r="AV98" s="71">
        <f>A125933446C_Latest</f>
        <v>20.567</v>
      </c>
      <c r="AW98" s="71">
        <f>A125933450V_Latest</f>
        <v>0</v>
      </c>
      <c r="AX98" s="71">
        <f>A125933426V_Latest</f>
        <v>0.47699999999999998</v>
      </c>
      <c r="AY98" s="71">
        <f>A125933430K_Latest</f>
        <v>1.52</v>
      </c>
      <c r="AZ98" s="71">
        <f>A125933414K_Latest</f>
        <v>27.481999999999999</v>
      </c>
      <c r="BA98" s="71">
        <f>A125933454C_Latest</f>
        <v>1.329</v>
      </c>
      <c r="BB98" s="71">
        <f>A125933438C_Latest</f>
        <v>0</v>
      </c>
      <c r="BC98" s="71">
        <f>A125933458L_Latest</f>
        <v>1.4790000000000001</v>
      </c>
      <c r="BD98" s="71">
        <f>A125933418V_Latest</f>
        <v>1.742</v>
      </c>
      <c r="BE98" s="71">
        <f>A125933406K_Latest</f>
        <v>4.55</v>
      </c>
      <c r="BF98" s="71">
        <f>A125933434V_Latest</f>
        <v>4.9219999999999997</v>
      </c>
      <c r="BG98" s="71">
        <f>A125933410A_Latest</f>
        <v>36.954000000000001</v>
      </c>
      <c r="BH98" s="71">
        <f>A125938986J_Latest</f>
        <v>1.8480000000000001</v>
      </c>
      <c r="BI98" s="71">
        <f>A125938966X_Latest</f>
        <v>0.56399999999999995</v>
      </c>
      <c r="BJ98" s="71">
        <f>A125938990X_Latest</f>
        <v>9.827</v>
      </c>
      <c r="BK98" s="71">
        <f>A125938994J_Latest</f>
        <v>6.0439999999999996</v>
      </c>
      <c r="BL98" s="71">
        <f>A125938970R_Latest</f>
        <v>1.163</v>
      </c>
      <c r="BM98" s="71">
        <f>A125938974X_Latest</f>
        <v>1.34</v>
      </c>
      <c r="BN98" s="71">
        <f>A125938958X_Latest</f>
        <v>20.786000000000001</v>
      </c>
      <c r="BO98" s="71">
        <f>A125938998T_Latest</f>
        <v>2.78</v>
      </c>
      <c r="BP98" s="71">
        <f>A125938982X_Latest</f>
        <v>0.30299999999999999</v>
      </c>
      <c r="BQ98" s="71">
        <f>A125939002X_Latest</f>
        <v>1.3879999999999999</v>
      </c>
      <c r="BR98" s="71">
        <f>A125938962R_Latest</f>
        <v>3.1219999999999999</v>
      </c>
      <c r="BS98" s="71">
        <f>A125938950F_Latest</f>
        <v>7.5919999999999996</v>
      </c>
      <c r="BT98" s="71">
        <f>A125938978J_Latest</f>
        <v>6.8179999999999996</v>
      </c>
      <c r="BU98" s="71">
        <f>A125938954R_Latest</f>
        <v>35.195999999999998</v>
      </c>
      <c r="BV98" s="71">
        <f>A125922354R_Latest</f>
        <v>0</v>
      </c>
      <c r="BW98" s="71">
        <f>A125922334F_Latest</f>
        <v>0</v>
      </c>
      <c r="BX98" s="71">
        <f>A125922358X_Latest</f>
        <v>0.81299999999999994</v>
      </c>
      <c r="BY98" s="71">
        <f>A125922362R_Latest</f>
        <v>8.5939999999999994</v>
      </c>
      <c r="BZ98" s="71">
        <f>A125922338R_Latest</f>
        <v>0</v>
      </c>
      <c r="CA98" s="71">
        <f>A125922342F_Latest</f>
        <v>0</v>
      </c>
      <c r="CB98" s="71">
        <f>A125922326F_Latest</f>
        <v>9.407</v>
      </c>
      <c r="CC98" s="71">
        <f>A125922366X_Latest</f>
        <v>2.2069999999999999</v>
      </c>
      <c r="CD98" s="71">
        <f>A125922350F_Latest</f>
        <v>0</v>
      </c>
      <c r="CE98" s="71">
        <f>A125922370R_Latest</f>
        <v>0</v>
      </c>
      <c r="CF98" s="71">
        <f>A125922330W_Latest</f>
        <v>2.2370000000000001</v>
      </c>
      <c r="CG98" s="71">
        <f>A125922318F_Latest</f>
        <v>4.444</v>
      </c>
      <c r="CH98" s="71">
        <f>A125922346R_Latest</f>
        <v>1.4710000000000001</v>
      </c>
      <c r="CI98" s="71">
        <f>A125922322W_Latest</f>
        <v>15.321999999999999</v>
      </c>
      <c r="CJ98" s="71"/>
      <c r="CK98" s="71"/>
      <c r="CL98" s="71"/>
      <c r="CM98" s="71"/>
      <c r="CN98" s="71"/>
      <c r="CO98" s="71"/>
    </row>
    <row r="99" spans="1:93" hidden="1">
      <c r="A99" s="52"/>
      <c r="B99" s="55" t="s">
        <v>13002</v>
      </c>
      <c r="C99" s="65">
        <v>23</v>
      </c>
      <c r="D99" s="71">
        <f>A125911042X_Latest</f>
        <v>1.123</v>
      </c>
      <c r="E99" s="71">
        <f>A125911022R_Latest</f>
        <v>0</v>
      </c>
      <c r="F99" s="71">
        <f>A125911046J_Latest</f>
        <v>1.2170000000000001</v>
      </c>
      <c r="G99" s="71">
        <f>A125911050X_Latest</f>
        <v>26.62</v>
      </c>
      <c r="H99" s="71">
        <f>A125911026X_Latest</f>
        <v>1.212</v>
      </c>
      <c r="I99" s="71">
        <f>A125911030R_Latest</f>
        <v>0</v>
      </c>
      <c r="J99" s="71">
        <f>A125911014R_Latest</f>
        <v>30.172000000000001</v>
      </c>
      <c r="K99" s="71">
        <f>A125911054J_Latest</f>
        <v>7.0670000000000002</v>
      </c>
      <c r="L99" s="71">
        <f>A125911038J_Latest</f>
        <v>0</v>
      </c>
      <c r="M99" s="71">
        <f>A125911058T_Latest</f>
        <v>1.109</v>
      </c>
      <c r="N99" s="71">
        <f>A125911018X_Latest</f>
        <v>7.7309999999999999</v>
      </c>
      <c r="O99" s="71">
        <f>A125911006R_Latest</f>
        <v>15.907999999999999</v>
      </c>
      <c r="P99" s="71">
        <f>A125911034X_Latest</f>
        <v>7.0229999999999997</v>
      </c>
      <c r="Q99" s="71">
        <f>A125911010F_Latest</f>
        <v>53.103000000000002</v>
      </c>
      <c r="R99" s="71">
        <f>A125927674T_Latest</f>
        <v>0.59899999999999998</v>
      </c>
      <c r="S99" s="71">
        <f>A125927654J_Latest</f>
        <v>0</v>
      </c>
      <c r="T99" s="71">
        <f>A125927678A_Latest</f>
        <v>0.65100000000000002</v>
      </c>
      <c r="U99" s="71">
        <f>A125927682T_Latest</f>
        <v>11.115</v>
      </c>
      <c r="V99" s="71">
        <f>A125927658T_Latest</f>
        <v>1.212</v>
      </c>
      <c r="W99" s="71">
        <f>A125927662J_Latest</f>
        <v>0</v>
      </c>
      <c r="X99" s="71">
        <f>A125927646J_Latest</f>
        <v>13.576000000000001</v>
      </c>
      <c r="Y99" s="71">
        <f>A125927686A_Latest</f>
        <v>5.5190000000000001</v>
      </c>
      <c r="Z99" s="71">
        <f>A125927670J_Latest</f>
        <v>0</v>
      </c>
      <c r="AA99" s="71">
        <f>A125927690T_Latest</f>
        <v>1.109</v>
      </c>
      <c r="AB99" s="71">
        <f>A125927650X_Latest</f>
        <v>4.0259999999999998</v>
      </c>
      <c r="AC99" s="71">
        <f>A125927638J_Latest</f>
        <v>10.654</v>
      </c>
      <c r="AD99" s="71">
        <f>A125927666T_Latest</f>
        <v>4.96</v>
      </c>
      <c r="AE99" s="71">
        <f>A125927642X_Latest</f>
        <v>29.19</v>
      </c>
      <c r="AF99" s="71">
        <f>A125916586L_Latest</f>
        <v>0</v>
      </c>
      <c r="AG99" s="71">
        <f>A125916566C_Latest</f>
        <v>0</v>
      </c>
      <c r="AH99" s="71">
        <f>A125916590C_Latest</f>
        <v>0</v>
      </c>
      <c r="AI99" s="71">
        <f>A125916594L_Latest</f>
        <v>0</v>
      </c>
      <c r="AJ99" s="71">
        <f>A125916570V_Latest</f>
        <v>0</v>
      </c>
      <c r="AK99" s="71">
        <f>A125916574C_Latest</f>
        <v>0</v>
      </c>
      <c r="AL99" s="71">
        <f>A125916558C_Latest</f>
        <v>0</v>
      </c>
      <c r="AM99" s="71">
        <f>A125916598W_Latest</f>
        <v>0</v>
      </c>
      <c r="AN99" s="71">
        <f>A125916582C_Latest</f>
        <v>0</v>
      </c>
      <c r="AO99" s="71">
        <f>A125916602A_Latest</f>
        <v>0</v>
      </c>
      <c r="AP99" s="71">
        <f>A125916562V_Latest</f>
        <v>0</v>
      </c>
      <c r="AQ99" s="71">
        <f>A125916550K_Latest</f>
        <v>0</v>
      </c>
      <c r="AR99" s="71">
        <f>A125916578L_Latest</f>
        <v>0</v>
      </c>
      <c r="AS99" s="71">
        <f>A125916554V_Latest</f>
        <v>0</v>
      </c>
      <c r="AT99" s="71">
        <f>A125933218A_Latest</f>
        <v>0</v>
      </c>
      <c r="AU99" s="71">
        <f>A125933198C_Latest</f>
        <v>0</v>
      </c>
      <c r="AV99" s="71">
        <f>A125933222T_Latest</f>
        <v>0</v>
      </c>
      <c r="AW99" s="71">
        <f>A125933226A_Latest</f>
        <v>0</v>
      </c>
      <c r="AX99" s="71">
        <f>A125933202J_Latest</f>
        <v>0</v>
      </c>
      <c r="AY99" s="71">
        <f>A125933206T_Latest</f>
        <v>0</v>
      </c>
      <c r="AZ99" s="71">
        <f>A125933190K_Latest</f>
        <v>0</v>
      </c>
      <c r="BA99" s="71">
        <f>A125933230T_Latest</f>
        <v>0</v>
      </c>
      <c r="BB99" s="71">
        <f>A125933214T_Latest</f>
        <v>0</v>
      </c>
      <c r="BC99" s="71">
        <f>A125933234A_Latest</f>
        <v>0</v>
      </c>
      <c r="BD99" s="71">
        <f>A125933194V_Latest</f>
        <v>0</v>
      </c>
      <c r="BE99" s="71">
        <f>A125933182K_Latest</f>
        <v>0</v>
      </c>
      <c r="BF99" s="71">
        <f>A125933210J_Latest</f>
        <v>0</v>
      </c>
      <c r="BG99" s="71">
        <f>A125933186V_Latest</f>
        <v>0</v>
      </c>
      <c r="BH99" s="71">
        <f>A125938762W_Latest</f>
        <v>0.59899999999999998</v>
      </c>
      <c r="BI99" s="71">
        <f>A125938742L_Latest</f>
        <v>0</v>
      </c>
      <c r="BJ99" s="71">
        <f>A125938766F_Latest</f>
        <v>0.65100000000000002</v>
      </c>
      <c r="BK99" s="71">
        <f>A125938770W_Latest</f>
        <v>11.115</v>
      </c>
      <c r="BL99" s="71">
        <f>A125938746W_Latest</f>
        <v>1.212</v>
      </c>
      <c r="BM99" s="71">
        <f>A125938750L_Latest</f>
        <v>0</v>
      </c>
      <c r="BN99" s="71">
        <f>A125938734L_Latest</f>
        <v>13.576000000000001</v>
      </c>
      <c r="BO99" s="71">
        <f>A125938774F_Latest</f>
        <v>5.5190000000000001</v>
      </c>
      <c r="BP99" s="71">
        <f>A125938758F_Latest</f>
        <v>0</v>
      </c>
      <c r="BQ99" s="71">
        <f>A125938778R_Latest</f>
        <v>1.109</v>
      </c>
      <c r="BR99" s="71">
        <f>A125938738W_Latest</f>
        <v>4.0259999999999998</v>
      </c>
      <c r="BS99" s="71">
        <f>A125938726L_Latest</f>
        <v>10.654</v>
      </c>
      <c r="BT99" s="71">
        <f>A125938754W_Latest</f>
        <v>4.96</v>
      </c>
      <c r="BU99" s="71">
        <f>A125938730C_Latest</f>
        <v>29.19</v>
      </c>
      <c r="BV99" s="71">
        <f>A125922130C_Latest</f>
        <v>0.52400000000000002</v>
      </c>
      <c r="BW99" s="71">
        <f>A125922110V_Latest</f>
        <v>0</v>
      </c>
      <c r="BX99" s="71">
        <f>A125922134L_Latest</f>
        <v>0.56599999999999995</v>
      </c>
      <c r="BY99" s="71">
        <f>A125922138W_Latest</f>
        <v>15.505000000000001</v>
      </c>
      <c r="BZ99" s="71">
        <f>A125922114C_Latest</f>
        <v>0</v>
      </c>
      <c r="CA99" s="71">
        <f>A125922118L_Latest</f>
        <v>0</v>
      </c>
      <c r="CB99" s="71">
        <f>A125922102V_Latest</f>
        <v>16.596</v>
      </c>
      <c r="CC99" s="71">
        <f>A125922142L_Latest</f>
        <v>1.5489999999999999</v>
      </c>
      <c r="CD99" s="71">
        <f>A125922126L_Latest</f>
        <v>0</v>
      </c>
      <c r="CE99" s="71">
        <f>A125922146W_Latest</f>
        <v>0</v>
      </c>
      <c r="CF99" s="71">
        <f>A125922106C_Latest</f>
        <v>3.7050000000000001</v>
      </c>
      <c r="CG99" s="71">
        <f>A125922094F_Latest</f>
        <v>5.2539999999999996</v>
      </c>
      <c r="CH99" s="71">
        <f>A125922122C_Latest</f>
        <v>2.0640000000000001</v>
      </c>
      <c r="CI99" s="71">
        <f>A125922098R_Latest</f>
        <v>23.913</v>
      </c>
      <c r="CJ99" s="71"/>
      <c r="CK99" s="71"/>
      <c r="CL99" s="71"/>
      <c r="CM99" s="71"/>
      <c r="CN99" s="71"/>
      <c r="CO99" s="71"/>
    </row>
    <row r="100" spans="1:93" hidden="1">
      <c r="A100" s="58" t="s">
        <v>12985</v>
      </c>
      <c r="B100" s="55"/>
      <c r="C100" s="65">
        <v>24</v>
      </c>
      <c r="D100" s="71">
        <f>A125911322T_Latest</f>
        <v>139.41999999999999</v>
      </c>
      <c r="E100" s="71">
        <f>A125911302J_Latest</f>
        <v>47.677</v>
      </c>
      <c r="F100" s="71">
        <f>A125911326A_Latest</f>
        <v>409.37</v>
      </c>
      <c r="G100" s="71">
        <f>A125911330T_Latest</f>
        <v>63.804000000000002</v>
      </c>
      <c r="H100" s="71">
        <f>A125911306T_Latest</f>
        <v>53.747</v>
      </c>
      <c r="I100" s="71">
        <f>A125911310J_Latest</f>
        <v>23.664000000000001</v>
      </c>
      <c r="J100" s="71">
        <f>A125911294V_Latest</f>
        <v>737.68399999999997</v>
      </c>
      <c r="K100" s="71">
        <f>A125911334A_Latest</f>
        <v>107.26300000000001</v>
      </c>
      <c r="L100" s="71">
        <f>A125911318A_Latest</f>
        <v>13.173</v>
      </c>
      <c r="M100" s="71">
        <f>A125911338K_Latest</f>
        <v>90.792000000000002</v>
      </c>
      <c r="N100" s="71">
        <f>A125911298C_Latest</f>
        <v>70.846999999999994</v>
      </c>
      <c r="O100" s="71">
        <f>A125911286V_Latest</f>
        <v>282.07499999999999</v>
      </c>
      <c r="P100" s="71">
        <f>A125911314T_Latest</f>
        <v>148.697</v>
      </c>
      <c r="Q100" s="71">
        <f>A125911290K_Latest</f>
        <v>1168.4559999999999</v>
      </c>
      <c r="R100" s="71">
        <f>A125927954K_Latest</f>
        <v>137.20699999999999</v>
      </c>
      <c r="S100" s="71">
        <f>A125927934A_Latest</f>
        <v>47.677</v>
      </c>
      <c r="T100" s="71">
        <f>A125927958V_Latest</f>
        <v>404.91899999999998</v>
      </c>
      <c r="U100" s="71">
        <f>A125927962K_Latest</f>
        <v>25.702999999999999</v>
      </c>
      <c r="V100" s="71">
        <f>A125927938K_Latest</f>
        <v>51.158999999999999</v>
      </c>
      <c r="W100" s="71">
        <f>A125927942A_Latest</f>
        <v>23.664000000000001</v>
      </c>
      <c r="X100" s="71">
        <f>A125927926A_Latest</f>
        <v>690.33</v>
      </c>
      <c r="Y100" s="71">
        <f>A125927966V_Latest</f>
        <v>100.67400000000001</v>
      </c>
      <c r="Z100" s="71">
        <f>A125927950A_Latest</f>
        <v>13.173</v>
      </c>
      <c r="AA100" s="71">
        <f>A125927970K_Latest</f>
        <v>80.236999999999995</v>
      </c>
      <c r="AB100" s="71">
        <f>A125927930T_Latest</f>
        <v>61.043999999999997</v>
      </c>
      <c r="AC100" s="71">
        <f>A125927918A_Latest</f>
        <v>255.12799999999999</v>
      </c>
      <c r="AD100" s="71">
        <f>A125927946K_Latest</f>
        <v>138.51599999999999</v>
      </c>
      <c r="AE100" s="71">
        <f>A125927922T_Latest</f>
        <v>1083.9739999999999</v>
      </c>
      <c r="AF100" s="71">
        <f>A125916866F_Latest</f>
        <v>40.865000000000002</v>
      </c>
      <c r="AG100" s="71">
        <f>A125916846W_Latest</f>
        <v>28.875</v>
      </c>
      <c r="AH100" s="71">
        <f>A125916870W_Latest</f>
        <v>91.840999999999994</v>
      </c>
      <c r="AI100" s="71">
        <f>A125916874F_Latest</f>
        <v>0</v>
      </c>
      <c r="AJ100" s="71">
        <f>A125916850L_Latest</f>
        <v>7.02</v>
      </c>
      <c r="AK100" s="71">
        <f>A125916854W_Latest</f>
        <v>3.597</v>
      </c>
      <c r="AL100" s="71">
        <f>A125916838W_Latest</f>
        <v>172.19800000000001</v>
      </c>
      <c r="AM100" s="71">
        <f>A125916878R_Latest</f>
        <v>30.591999999999999</v>
      </c>
      <c r="AN100" s="71">
        <f>A125916862W_Latest</f>
        <v>4.6390000000000002</v>
      </c>
      <c r="AO100" s="71">
        <f>A125916882F_Latest</f>
        <v>29.047999999999998</v>
      </c>
      <c r="AP100" s="71">
        <f>A125916842L_Latest</f>
        <v>13.246</v>
      </c>
      <c r="AQ100" s="71">
        <f>A125916830C_Latest</f>
        <v>77.525000000000006</v>
      </c>
      <c r="AR100" s="71">
        <f>A125916858F_Latest</f>
        <v>45.637</v>
      </c>
      <c r="AS100" s="71">
        <f>A125916834L_Latest</f>
        <v>295.36</v>
      </c>
      <c r="AT100" s="71">
        <f>A125933498F_Latest</f>
        <v>71.236999999999995</v>
      </c>
      <c r="AU100" s="71">
        <f>A125933478W_Latest</f>
        <v>15.901999999999999</v>
      </c>
      <c r="AV100" s="71">
        <f>A125933502K_Latest</f>
        <v>238.381</v>
      </c>
      <c r="AW100" s="71">
        <f>A125933506V_Latest</f>
        <v>0</v>
      </c>
      <c r="AX100" s="71">
        <f>A125933482L_Latest</f>
        <v>30.596</v>
      </c>
      <c r="AY100" s="71">
        <f>A125933486W_Latest</f>
        <v>16.311</v>
      </c>
      <c r="AZ100" s="71">
        <f>A125933470C_Latest</f>
        <v>372.42700000000002</v>
      </c>
      <c r="BA100" s="71">
        <f>A125933510K_Latest</f>
        <v>38.159999999999997</v>
      </c>
      <c r="BB100" s="71">
        <f>A125933494W_Latest</f>
        <v>4.8109999999999999</v>
      </c>
      <c r="BC100" s="71">
        <f>A125933514V_Latest</f>
        <v>29.545000000000002</v>
      </c>
      <c r="BD100" s="71">
        <f>A125933474L_Latest</f>
        <v>18.212</v>
      </c>
      <c r="BE100" s="71">
        <f>A125933462C_Latest</f>
        <v>90.728999999999999</v>
      </c>
      <c r="BF100" s="71">
        <f>A125933490L_Latest</f>
        <v>53.347000000000001</v>
      </c>
      <c r="BG100" s="71">
        <f>A125933466L_Latest</f>
        <v>516.50199999999995</v>
      </c>
      <c r="BH100" s="71">
        <f>A125939042T_Latest</f>
        <v>25.105</v>
      </c>
      <c r="BI100" s="71">
        <f>A125939022J_Latest</f>
        <v>2.9</v>
      </c>
      <c r="BJ100" s="71">
        <f>A125939046A_Latest</f>
        <v>74.697999999999993</v>
      </c>
      <c r="BK100" s="71">
        <f>A125939050T_Latest</f>
        <v>25.702999999999999</v>
      </c>
      <c r="BL100" s="71">
        <f>A125939026T_Latest</f>
        <v>13.542999999999999</v>
      </c>
      <c r="BM100" s="71">
        <f>A125939030J_Latest</f>
        <v>3.7559999999999998</v>
      </c>
      <c r="BN100" s="71">
        <f>A125939014J_Latest</f>
        <v>145.70599999999999</v>
      </c>
      <c r="BO100" s="71">
        <f>A125939054A_Latest</f>
        <v>31.922999999999998</v>
      </c>
      <c r="BP100" s="71">
        <f>A125939038A_Latest</f>
        <v>3.7229999999999999</v>
      </c>
      <c r="BQ100" s="71">
        <f>A125939058K_Latest</f>
        <v>21.643000000000001</v>
      </c>
      <c r="BR100" s="71">
        <f>A125939018T_Latest</f>
        <v>29.585999999999999</v>
      </c>
      <c r="BS100" s="71">
        <f>A125939006J_Latest</f>
        <v>86.875</v>
      </c>
      <c r="BT100" s="71">
        <f>A125939034T_Latest</f>
        <v>39.531999999999996</v>
      </c>
      <c r="BU100" s="71">
        <f>A125939010X_Latest</f>
        <v>272.11200000000002</v>
      </c>
      <c r="BV100" s="71">
        <f>A125922410W_Latest</f>
        <v>2.2130000000000001</v>
      </c>
      <c r="BW100" s="71">
        <f>A125922390X_Latest</f>
        <v>0</v>
      </c>
      <c r="BX100" s="71">
        <f>A125922414F_Latest</f>
        <v>4.45</v>
      </c>
      <c r="BY100" s="71">
        <f>A125922418R_Latest</f>
        <v>38.101999999999997</v>
      </c>
      <c r="BZ100" s="71">
        <f>A125922394J_Latest</f>
        <v>2.5880000000000001</v>
      </c>
      <c r="CA100" s="71">
        <f>A125922398T_Latest</f>
        <v>0</v>
      </c>
      <c r="CB100" s="71">
        <f>A125922382X_Latest</f>
        <v>47.353999999999999</v>
      </c>
      <c r="CC100" s="71">
        <f>A125922422F_Latest</f>
        <v>6.5890000000000004</v>
      </c>
      <c r="CD100" s="71">
        <f>A125922406F_Latest</f>
        <v>0</v>
      </c>
      <c r="CE100" s="71">
        <f>A125922426R_Latest</f>
        <v>10.555</v>
      </c>
      <c r="CF100" s="71">
        <f>A125922386J_Latest</f>
        <v>9.8030000000000008</v>
      </c>
      <c r="CG100" s="71">
        <f>A125922374X_Latest</f>
        <v>26.946999999999999</v>
      </c>
      <c r="CH100" s="71">
        <f>A125922402W_Latest</f>
        <v>10.180999999999999</v>
      </c>
      <c r="CI100" s="71">
        <f>A125922378J_Latest</f>
        <v>84.481999999999999</v>
      </c>
      <c r="CJ100" s="71"/>
      <c r="CK100" s="71"/>
      <c r="CL100" s="71"/>
      <c r="CM100" s="71"/>
      <c r="CN100" s="71"/>
      <c r="CO100" s="71"/>
    </row>
    <row r="101" spans="1:93" hidden="1">
      <c r="A101" s="46" t="s">
        <v>13004</v>
      </c>
      <c r="B101" s="47"/>
      <c r="C101" s="65">
        <v>25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</row>
    <row r="102" spans="1:93" hidden="1">
      <c r="A102" s="49" t="s">
        <v>12992</v>
      </c>
      <c r="B102" s="50"/>
      <c r="C102" s="65">
        <v>26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</row>
    <row r="103" spans="1:93" hidden="1">
      <c r="A103" s="50"/>
      <c r="B103" s="52" t="s">
        <v>12993</v>
      </c>
      <c r="C103" s="65">
        <v>27</v>
      </c>
      <c r="D103" s="71">
        <f>A125877834A_Latest</f>
        <v>55.889000000000003</v>
      </c>
      <c r="E103" s="71">
        <f>A125877814T_Latest</f>
        <v>25.475000000000001</v>
      </c>
      <c r="F103" s="71">
        <f>A125877838K_Latest</f>
        <v>102.953</v>
      </c>
      <c r="G103" s="71">
        <f>A125877842A_Latest</f>
        <v>7.0679999999999996</v>
      </c>
      <c r="H103" s="71">
        <f>A125877818A_Latest</f>
        <v>46.426000000000002</v>
      </c>
      <c r="I103" s="71">
        <f>A125877822T_Latest</f>
        <v>3.4249999999999998</v>
      </c>
      <c r="J103" s="71">
        <f>A125877806T_Latest</f>
        <v>241.23500000000001</v>
      </c>
      <c r="K103" s="71">
        <f>A125877846K_Latest</f>
        <v>37.085999999999999</v>
      </c>
      <c r="L103" s="71">
        <f>A125877830T_Latest</f>
        <v>2.4769999999999999</v>
      </c>
      <c r="M103" s="71">
        <f>A125877850A_Latest</f>
        <v>84.034999999999997</v>
      </c>
      <c r="N103" s="71">
        <f>A125877810J_Latest</f>
        <v>22.17</v>
      </c>
      <c r="O103" s="71">
        <f>A125877798C_Latest</f>
        <v>145.767</v>
      </c>
      <c r="P103" s="71">
        <f>A125877826A_Latest</f>
        <v>55.423000000000002</v>
      </c>
      <c r="Q103" s="71">
        <f>A125877802J_Latest</f>
        <v>442.42500000000001</v>
      </c>
      <c r="R103" s="71">
        <f>A125894466A_Latest</f>
        <v>54.994</v>
      </c>
      <c r="S103" s="71">
        <f>A125894446T_Latest</f>
        <v>25.334</v>
      </c>
      <c r="T103" s="71">
        <f>A125894470T_Latest</f>
        <v>102.259</v>
      </c>
      <c r="U103" s="71">
        <f>A125894474A_Latest</f>
        <v>2.0169999999999999</v>
      </c>
      <c r="V103" s="71">
        <f>A125894450J_Latest</f>
        <v>46.426000000000002</v>
      </c>
      <c r="W103" s="71">
        <f>A125894454T_Latest</f>
        <v>3.4249999999999998</v>
      </c>
      <c r="X103" s="71">
        <f>A125894438T_Latest</f>
        <v>234.453</v>
      </c>
      <c r="Y103" s="71">
        <f>A125894478K_Latest</f>
        <v>36.694000000000003</v>
      </c>
      <c r="Z103" s="71">
        <f>A125894462T_Latest</f>
        <v>2.4769999999999999</v>
      </c>
      <c r="AA103" s="71">
        <f>A125894482A_Latest</f>
        <v>71.143000000000001</v>
      </c>
      <c r="AB103" s="71">
        <f>A125894442J_Latest</f>
        <v>22.17</v>
      </c>
      <c r="AC103" s="71">
        <f>A125894430X_Latest</f>
        <v>132.483</v>
      </c>
      <c r="AD103" s="71">
        <f>A125894458A_Latest</f>
        <v>54.442</v>
      </c>
      <c r="AE103" s="71">
        <f>A125894434J_Latest</f>
        <v>421.37900000000002</v>
      </c>
      <c r="AF103" s="71">
        <f>A125883378W_Latest</f>
        <v>22.538</v>
      </c>
      <c r="AG103" s="71">
        <f>A125883358L_Latest</f>
        <v>21.611999999999998</v>
      </c>
      <c r="AH103" s="71">
        <f>A125883382L_Latest</f>
        <v>39.659999999999997</v>
      </c>
      <c r="AI103" s="71">
        <f>A125883386W_Latest</f>
        <v>0</v>
      </c>
      <c r="AJ103" s="71">
        <f>A125883362C_Latest</f>
        <v>8.7289999999999992</v>
      </c>
      <c r="AK103" s="71">
        <f>A125883366L_Latest</f>
        <v>0.13900000000000001</v>
      </c>
      <c r="AL103" s="71">
        <f>A125883350V_Latest</f>
        <v>92.677999999999997</v>
      </c>
      <c r="AM103" s="71">
        <f>A125883390L_Latest</f>
        <v>15.987</v>
      </c>
      <c r="AN103" s="71">
        <f>A125883374L_Latest</f>
        <v>0.73799999999999999</v>
      </c>
      <c r="AO103" s="71">
        <f>A125883394W_Latest</f>
        <v>27.422999999999998</v>
      </c>
      <c r="AP103" s="71">
        <f>A125883354C_Latest</f>
        <v>6.1689999999999996</v>
      </c>
      <c r="AQ103" s="71">
        <f>A125883342V_Latest</f>
        <v>50.316000000000003</v>
      </c>
      <c r="AR103" s="71">
        <f>A125883370C_Latest</f>
        <v>18.802</v>
      </c>
      <c r="AS103" s="71">
        <f>A125883346C_Latest</f>
        <v>161.79599999999999</v>
      </c>
      <c r="AT103" s="71">
        <f>A125900010A_Latest</f>
        <v>23.643999999999998</v>
      </c>
      <c r="AU103" s="71">
        <f>A125899990L_Latest</f>
        <v>3.722</v>
      </c>
      <c r="AV103" s="71">
        <f>A125900014K_Latest</f>
        <v>43.933999999999997</v>
      </c>
      <c r="AW103" s="71">
        <f>A125900018V_Latest</f>
        <v>0.55900000000000005</v>
      </c>
      <c r="AX103" s="71">
        <f>A125899994W_Latest</f>
        <v>32.649000000000001</v>
      </c>
      <c r="AY103" s="71">
        <f>A125899998F_Latest</f>
        <v>0.88200000000000001</v>
      </c>
      <c r="AZ103" s="71">
        <f>A125899982L_Latest</f>
        <v>105.38800000000001</v>
      </c>
      <c r="BA103" s="71">
        <f>A125900022K_Latest</f>
        <v>12.847</v>
      </c>
      <c r="BB103" s="71">
        <f>A125900006K_Latest</f>
        <v>1.7390000000000001</v>
      </c>
      <c r="BC103" s="71">
        <f>A125900026V_Latest</f>
        <v>27.169</v>
      </c>
      <c r="BD103" s="71">
        <f>A125899986W_Latest</f>
        <v>7.99</v>
      </c>
      <c r="BE103" s="71">
        <f>A125899974L_Latest</f>
        <v>49.744999999999997</v>
      </c>
      <c r="BF103" s="71">
        <f>A125900002A_Latest</f>
        <v>22.89</v>
      </c>
      <c r="BG103" s="71">
        <f>A125899978W_Latest</f>
        <v>178.023</v>
      </c>
      <c r="BH103" s="71">
        <f>A125905554R_Latest</f>
        <v>8.8119999999999994</v>
      </c>
      <c r="BI103" s="71">
        <f>A125905534F_Latest</f>
        <v>0</v>
      </c>
      <c r="BJ103" s="71">
        <f>A125905558X_Latest</f>
        <v>18.664999999999999</v>
      </c>
      <c r="BK103" s="71">
        <f>A125905562R_Latest</f>
        <v>1.458</v>
      </c>
      <c r="BL103" s="71">
        <f>A125905538R_Latest</f>
        <v>5.0490000000000004</v>
      </c>
      <c r="BM103" s="71">
        <f>A125905542F_Latest</f>
        <v>2.4039999999999999</v>
      </c>
      <c r="BN103" s="71">
        <f>A125905526F_Latest</f>
        <v>36.387</v>
      </c>
      <c r="BO103" s="71">
        <f>A125905566X_Latest</f>
        <v>7.86</v>
      </c>
      <c r="BP103" s="71">
        <f>A125905550F_Latest</f>
        <v>0</v>
      </c>
      <c r="BQ103" s="71">
        <f>A125905570R_Latest</f>
        <v>16.552</v>
      </c>
      <c r="BR103" s="71">
        <f>A125905530W_Latest</f>
        <v>8.0109999999999992</v>
      </c>
      <c r="BS103" s="71">
        <f>A125905518F_Latest</f>
        <v>32.423000000000002</v>
      </c>
      <c r="BT103" s="71">
        <f>A125905546R_Latest</f>
        <v>12.750999999999999</v>
      </c>
      <c r="BU103" s="71">
        <f>A125905522W_Latest</f>
        <v>81.56</v>
      </c>
      <c r="BV103" s="71">
        <f>A125888922F_Latest</f>
        <v>0.89500000000000002</v>
      </c>
      <c r="BW103" s="71">
        <f>A125888902W_Latest</f>
        <v>0.14099999999999999</v>
      </c>
      <c r="BX103" s="71">
        <f>A125888926R_Latest</f>
        <v>0.69399999999999995</v>
      </c>
      <c r="BY103" s="71">
        <f>A125888930F_Latest</f>
        <v>5.0519999999999996</v>
      </c>
      <c r="BZ103" s="71">
        <f>A125888906F_Latest</f>
        <v>0</v>
      </c>
      <c r="CA103" s="71">
        <f>A125888910W_Latest</f>
        <v>0</v>
      </c>
      <c r="CB103" s="71">
        <f>A125888894J_Latest</f>
        <v>6.782</v>
      </c>
      <c r="CC103" s="71">
        <f>A125888934R_Latest</f>
        <v>0.39200000000000002</v>
      </c>
      <c r="CD103" s="71">
        <f>A125888918R_Latest</f>
        <v>0</v>
      </c>
      <c r="CE103" s="71">
        <f>A125888938X_Latest</f>
        <v>12.891999999999999</v>
      </c>
      <c r="CF103" s="71">
        <f>A125888898T_Latest</f>
        <v>0</v>
      </c>
      <c r="CG103" s="71">
        <f>A125888886J_Latest</f>
        <v>13.284000000000001</v>
      </c>
      <c r="CH103" s="71">
        <f>A125888914F_Latest</f>
        <v>0.98</v>
      </c>
      <c r="CI103" s="71">
        <f>A125888890X_Latest</f>
        <v>21.047000000000001</v>
      </c>
      <c r="CJ103" s="71"/>
      <c r="CK103" s="71"/>
      <c r="CL103" s="71"/>
      <c r="CM103" s="71"/>
      <c r="CN103" s="71"/>
      <c r="CO103" s="71"/>
    </row>
    <row r="104" spans="1:93" hidden="1">
      <c r="A104" s="52"/>
      <c r="B104" s="55" t="s">
        <v>12994</v>
      </c>
      <c r="C104" s="65">
        <v>28</v>
      </c>
      <c r="D104" s="71">
        <f>A125877554J_Latest</f>
        <v>16.202000000000002</v>
      </c>
      <c r="E104" s="71">
        <f>A125877534X_Latest</f>
        <v>10.103999999999999</v>
      </c>
      <c r="F104" s="71">
        <f>A125877558T_Latest</f>
        <v>18.032</v>
      </c>
      <c r="G104" s="71">
        <f>A125877562J_Latest</f>
        <v>3.512</v>
      </c>
      <c r="H104" s="71">
        <f>A125877538J_Latest</f>
        <v>10.858000000000001</v>
      </c>
      <c r="I104" s="71">
        <f>A125877542X_Latest</f>
        <v>0</v>
      </c>
      <c r="J104" s="71">
        <f>A125877526X_Latest</f>
        <v>58.707999999999998</v>
      </c>
      <c r="K104" s="71">
        <f>A125877566T_Latest</f>
        <v>9.5909999999999993</v>
      </c>
      <c r="L104" s="71">
        <f>A125877550X_Latest</f>
        <v>0</v>
      </c>
      <c r="M104" s="71">
        <f>A125877570J_Latest</f>
        <v>41.174999999999997</v>
      </c>
      <c r="N104" s="71">
        <f>A125877530R_Latest</f>
        <v>8.6709999999999994</v>
      </c>
      <c r="O104" s="71">
        <f>A125877518X_Latest</f>
        <v>59.438000000000002</v>
      </c>
      <c r="P104" s="71">
        <f>A125877546J_Latest</f>
        <v>17.777999999999999</v>
      </c>
      <c r="Q104" s="71">
        <f>A125877522R_Latest</f>
        <v>135.923</v>
      </c>
      <c r="R104" s="71">
        <f>A125894186J_Latest</f>
        <v>16.202000000000002</v>
      </c>
      <c r="S104" s="71">
        <f>A125894166X_Latest</f>
        <v>10.103999999999999</v>
      </c>
      <c r="T104" s="71">
        <f>A125894190X_Latest</f>
        <v>17.338000000000001</v>
      </c>
      <c r="U104" s="71">
        <f>A125894194J_Latest</f>
        <v>0.35799999999999998</v>
      </c>
      <c r="V104" s="71">
        <f>A125894170R_Latest</f>
        <v>10.858000000000001</v>
      </c>
      <c r="W104" s="71">
        <f>A125894174X_Latest</f>
        <v>0</v>
      </c>
      <c r="X104" s="71">
        <f>A125894158X_Latest</f>
        <v>54.86</v>
      </c>
      <c r="Y104" s="71">
        <f>A125894198T_Latest</f>
        <v>9.1989999999999998</v>
      </c>
      <c r="Z104" s="71">
        <f>A125894182X_Latest</f>
        <v>0</v>
      </c>
      <c r="AA104" s="71">
        <f>A125894202W_Latest</f>
        <v>32.470999999999997</v>
      </c>
      <c r="AB104" s="71">
        <f>A125894162R_Latest</f>
        <v>8.6709999999999994</v>
      </c>
      <c r="AC104" s="71">
        <f>A125894150F_Latest</f>
        <v>50.341999999999999</v>
      </c>
      <c r="AD104" s="71">
        <f>A125894178J_Latest</f>
        <v>17.202000000000002</v>
      </c>
      <c r="AE104" s="71">
        <f>A125894154R_Latest</f>
        <v>122.40300000000001</v>
      </c>
      <c r="AF104" s="71">
        <f>A125883098C_Latest</f>
        <v>7.2469999999999999</v>
      </c>
      <c r="AG104" s="71">
        <f>A125883078V_Latest</f>
        <v>8.077</v>
      </c>
      <c r="AH104" s="71">
        <f>A125883102J_Latest</f>
        <v>6.7640000000000002</v>
      </c>
      <c r="AI104" s="71">
        <f>A125883106T_Latest</f>
        <v>0</v>
      </c>
      <c r="AJ104" s="71">
        <f>A125883082K_Latest</f>
        <v>0.218</v>
      </c>
      <c r="AK104" s="71">
        <f>A125883086V_Latest</f>
        <v>0</v>
      </c>
      <c r="AL104" s="71">
        <f>A125883070A_Latest</f>
        <v>22.306000000000001</v>
      </c>
      <c r="AM104" s="71">
        <f>A125883110J_Latest</f>
        <v>4.3860000000000001</v>
      </c>
      <c r="AN104" s="71">
        <f>A125883094V_Latest</f>
        <v>0</v>
      </c>
      <c r="AO104" s="71">
        <f>A125883114T_Latest</f>
        <v>10.287000000000001</v>
      </c>
      <c r="AP104" s="71">
        <f>A125883074K_Latest</f>
        <v>1.0369999999999999</v>
      </c>
      <c r="AQ104" s="71">
        <f>A125883062A_Latest</f>
        <v>15.711</v>
      </c>
      <c r="AR104" s="71">
        <f>A125883090K_Latest</f>
        <v>4.4189999999999996</v>
      </c>
      <c r="AS104" s="71">
        <f>A125883066K_Latest</f>
        <v>42.436</v>
      </c>
      <c r="AT104" s="71">
        <f>A125899730T_Latest</f>
        <v>5.29</v>
      </c>
      <c r="AU104" s="71">
        <f>A125899710J_Latest</f>
        <v>2.0270000000000001</v>
      </c>
      <c r="AV104" s="71">
        <f>A125899734A_Latest</f>
        <v>7.6660000000000004</v>
      </c>
      <c r="AW104" s="71">
        <f>A125899738K_Latest</f>
        <v>0</v>
      </c>
      <c r="AX104" s="71">
        <f>A125899714T_Latest</f>
        <v>9.48</v>
      </c>
      <c r="AY104" s="71">
        <f>A125899718A_Latest</f>
        <v>0</v>
      </c>
      <c r="AZ104" s="71">
        <f>A125899702J_Latest</f>
        <v>24.463000000000001</v>
      </c>
      <c r="BA104" s="71">
        <f>A125899742A_Latest</f>
        <v>2.6190000000000002</v>
      </c>
      <c r="BB104" s="71">
        <f>A125899726A_Latest</f>
        <v>0</v>
      </c>
      <c r="BC104" s="71">
        <f>A125899746K_Latest</f>
        <v>12.246</v>
      </c>
      <c r="BD104" s="71">
        <f>A125899706T_Latest</f>
        <v>4.1079999999999997</v>
      </c>
      <c r="BE104" s="71">
        <f>A125899694V_Latest</f>
        <v>18.972000000000001</v>
      </c>
      <c r="BF104" s="71">
        <f>A125899722T_Latest</f>
        <v>9.6790000000000003</v>
      </c>
      <c r="BG104" s="71">
        <f>A125899698C_Latest</f>
        <v>53.113</v>
      </c>
      <c r="BH104" s="71">
        <f>A125905274W_Latest</f>
        <v>3.665</v>
      </c>
      <c r="BI104" s="71">
        <f>A125905254L_Latest</f>
        <v>0</v>
      </c>
      <c r="BJ104" s="71">
        <f>A125905278F_Latest</f>
        <v>2.907</v>
      </c>
      <c r="BK104" s="71">
        <f>A125905282W_Latest</f>
        <v>0.35799999999999998</v>
      </c>
      <c r="BL104" s="71">
        <f>A125905258W_Latest</f>
        <v>1.159</v>
      </c>
      <c r="BM104" s="71">
        <f>A125905262L_Latest</f>
        <v>0</v>
      </c>
      <c r="BN104" s="71">
        <f>A125905246L_Latest</f>
        <v>8.09</v>
      </c>
      <c r="BO104" s="71">
        <f>A125905286F_Latest</f>
        <v>2.194</v>
      </c>
      <c r="BP104" s="71">
        <f>A125905270L_Latest</f>
        <v>0</v>
      </c>
      <c r="BQ104" s="71">
        <f>A125905290W_Latest</f>
        <v>9.9380000000000006</v>
      </c>
      <c r="BR104" s="71">
        <f>A125905250C_Latest</f>
        <v>3.5259999999999998</v>
      </c>
      <c r="BS104" s="71">
        <f>A125905238L_Latest</f>
        <v>15.659000000000001</v>
      </c>
      <c r="BT104" s="71">
        <f>A125905266W_Latest</f>
        <v>3.1040000000000001</v>
      </c>
      <c r="BU104" s="71">
        <f>A125905242C_Latest</f>
        <v>26.853999999999999</v>
      </c>
      <c r="BV104" s="71">
        <f>A125888642L_Latest</f>
        <v>0</v>
      </c>
      <c r="BW104" s="71">
        <f>A125888622C_Latest</f>
        <v>0</v>
      </c>
      <c r="BX104" s="71">
        <f>A125888646W_Latest</f>
        <v>0.69399999999999995</v>
      </c>
      <c r="BY104" s="71">
        <f>A125888650L_Latest</f>
        <v>3.1539999999999999</v>
      </c>
      <c r="BZ104" s="71">
        <f>A125888626L_Latest</f>
        <v>0</v>
      </c>
      <c r="CA104" s="71">
        <f>A125888630C_Latest</f>
        <v>0</v>
      </c>
      <c r="CB104" s="71">
        <f>A125888614C_Latest</f>
        <v>3.8479999999999999</v>
      </c>
      <c r="CC104" s="71">
        <f>A125888654W_Latest</f>
        <v>0.39200000000000002</v>
      </c>
      <c r="CD104" s="71">
        <f>A125888638W_Latest</f>
        <v>0</v>
      </c>
      <c r="CE104" s="71">
        <f>A125888658F_Latest</f>
        <v>8.7040000000000006</v>
      </c>
      <c r="CF104" s="71">
        <f>A125888618L_Latest</f>
        <v>0</v>
      </c>
      <c r="CG104" s="71">
        <f>A125888606C_Latest</f>
        <v>9.0960000000000001</v>
      </c>
      <c r="CH104" s="71">
        <f>A125888634L_Latest</f>
        <v>0.57599999999999996</v>
      </c>
      <c r="CI104" s="71">
        <f>A125888610V_Latest</f>
        <v>13.52</v>
      </c>
      <c r="CJ104" s="71"/>
      <c r="CK104" s="71"/>
      <c r="CL104" s="71"/>
      <c r="CM104" s="71"/>
      <c r="CN104" s="71"/>
      <c r="CO104" s="71"/>
    </row>
    <row r="105" spans="1:93" hidden="1">
      <c r="A105" s="52"/>
      <c r="B105" s="55" t="s">
        <v>12995</v>
      </c>
      <c r="C105" s="65">
        <v>29</v>
      </c>
      <c r="D105" s="71">
        <f>A125877890V_Latest</f>
        <v>15.912000000000001</v>
      </c>
      <c r="E105" s="71">
        <f>A125877870K_Latest</f>
        <v>6.7039999999999997</v>
      </c>
      <c r="F105" s="71">
        <f>A125877894C_Latest</f>
        <v>25.501999999999999</v>
      </c>
      <c r="G105" s="71">
        <f>A125877898L_Latest</f>
        <v>1.6339999999999999</v>
      </c>
      <c r="H105" s="71">
        <f>A125877874V_Latest</f>
        <v>11.156000000000001</v>
      </c>
      <c r="I105" s="71">
        <f>A125877878C_Latest</f>
        <v>0</v>
      </c>
      <c r="J105" s="71">
        <f>A125877862K_Latest</f>
        <v>60.908000000000001</v>
      </c>
      <c r="K105" s="71">
        <f>A125877902T_Latest</f>
        <v>10.397</v>
      </c>
      <c r="L105" s="71">
        <f>A125877886C_Latest</f>
        <v>1.716</v>
      </c>
      <c r="M105" s="71">
        <f>A125877906A_Latest</f>
        <v>23.253</v>
      </c>
      <c r="N105" s="71">
        <f>A125877866V_Latest</f>
        <v>7.9630000000000001</v>
      </c>
      <c r="O105" s="71">
        <f>A125877854K_Latest</f>
        <v>43.328000000000003</v>
      </c>
      <c r="P105" s="71">
        <f>A125877882V_Latest</f>
        <v>17.024999999999999</v>
      </c>
      <c r="Q105" s="71">
        <f>A125877858V_Latest</f>
        <v>121.262</v>
      </c>
      <c r="R105" s="71">
        <f>A125894522J_Latest</f>
        <v>15.016</v>
      </c>
      <c r="S105" s="71">
        <f>A125894502X_Latest</f>
        <v>6.5629999999999997</v>
      </c>
      <c r="T105" s="71">
        <f>A125894526T_Latest</f>
        <v>25.501999999999999</v>
      </c>
      <c r="U105" s="71">
        <f>A125894530J_Latest</f>
        <v>0.96699999999999997</v>
      </c>
      <c r="V105" s="71">
        <f>A125894506J_Latest</f>
        <v>11.156000000000001</v>
      </c>
      <c r="W105" s="71">
        <f>A125894510X_Latest</f>
        <v>0</v>
      </c>
      <c r="X105" s="71">
        <f>A125894494K_Latest</f>
        <v>59.204000000000001</v>
      </c>
      <c r="Y105" s="71">
        <f>A125894534T_Latest</f>
        <v>10.397</v>
      </c>
      <c r="Z105" s="71">
        <f>A125894518T_Latest</f>
        <v>1.716</v>
      </c>
      <c r="AA105" s="71">
        <f>A125894538A_Latest</f>
        <v>21.815999999999999</v>
      </c>
      <c r="AB105" s="71">
        <f>A125894498V_Latest</f>
        <v>7.9630000000000001</v>
      </c>
      <c r="AC105" s="71">
        <f>A125894486K_Latest</f>
        <v>41.892000000000003</v>
      </c>
      <c r="AD105" s="71">
        <f>A125894514J_Latest</f>
        <v>16.620999999999999</v>
      </c>
      <c r="AE105" s="71">
        <f>A125894490A_Latest</f>
        <v>117.718</v>
      </c>
      <c r="AF105" s="71">
        <f>A125883434C_Latest</f>
        <v>5.0190000000000001</v>
      </c>
      <c r="AG105" s="71">
        <f>A125883414V_Latest</f>
        <v>5.2859999999999996</v>
      </c>
      <c r="AH105" s="71">
        <f>A125883438L_Latest</f>
        <v>11.67</v>
      </c>
      <c r="AI105" s="71">
        <f>A125883442C_Latest</f>
        <v>0</v>
      </c>
      <c r="AJ105" s="71">
        <f>A125883418C_Latest</f>
        <v>2.089</v>
      </c>
      <c r="AK105" s="71">
        <f>A125883422V_Latest</f>
        <v>0</v>
      </c>
      <c r="AL105" s="71">
        <f>A125883406V_Latest</f>
        <v>24.064</v>
      </c>
      <c r="AM105" s="71">
        <f>A125883446L_Latest</f>
        <v>5.6980000000000004</v>
      </c>
      <c r="AN105" s="71">
        <f>A125883430V_Latest</f>
        <v>0.73799999999999999</v>
      </c>
      <c r="AO105" s="71">
        <f>A125883450C_Latest</f>
        <v>8.2940000000000005</v>
      </c>
      <c r="AP105" s="71">
        <f>A125883410K_Latest</f>
        <v>3.0630000000000002</v>
      </c>
      <c r="AQ105" s="71">
        <f>A125883398F_Latest</f>
        <v>17.794</v>
      </c>
      <c r="AR105" s="71">
        <f>A125883426C_Latest</f>
        <v>5.835</v>
      </c>
      <c r="AS105" s="71">
        <f>A125883402K_Latest</f>
        <v>47.692999999999998</v>
      </c>
      <c r="AT105" s="71">
        <f>A125900066L_Latest</f>
        <v>6.6210000000000004</v>
      </c>
      <c r="AU105" s="71">
        <f>A125900046C_Latest</f>
        <v>1.2769999999999999</v>
      </c>
      <c r="AV105" s="71">
        <f>A125900070C_Latest</f>
        <v>11.215999999999999</v>
      </c>
      <c r="AW105" s="71">
        <f>A125900074L_Latest</f>
        <v>0.55900000000000005</v>
      </c>
      <c r="AX105" s="71">
        <f>A125900050V_Latest</f>
        <v>7.3259999999999996</v>
      </c>
      <c r="AY105" s="71">
        <f>A125900054C_Latest</f>
        <v>0</v>
      </c>
      <c r="AZ105" s="71">
        <f>A125900038C_Latest</f>
        <v>27</v>
      </c>
      <c r="BA105" s="71">
        <f>A125900078W_Latest</f>
        <v>2.59</v>
      </c>
      <c r="BB105" s="71">
        <f>A125900062C_Latest</f>
        <v>0.97699999999999998</v>
      </c>
      <c r="BC105" s="71">
        <f>A125900082L_Latest</f>
        <v>10.461</v>
      </c>
      <c r="BD105" s="71">
        <f>A125900042V_Latest</f>
        <v>3.2509999999999999</v>
      </c>
      <c r="BE105" s="71">
        <f>A125900030K_Latest</f>
        <v>17.28</v>
      </c>
      <c r="BF105" s="71">
        <f>A125900058L_Latest</f>
        <v>6.4660000000000002</v>
      </c>
      <c r="BG105" s="71">
        <f>A125900034V_Latest</f>
        <v>50.744999999999997</v>
      </c>
      <c r="BH105" s="71">
        <f>A125905610W_Latest</f>
        <v>3.3759999999999999</v>
      </c>
      <c r="BI105" s="71">
        <f>A125905590X_Latest</f>
        <v>0</v>
      </c>
      <c r="BJ105" s="71">
        <f>A125905614F_Latest</f>
        <v>2.6160000000000001</v>
      </c>
      <c r="BK105" s="71">
        <f>A125905618R_Latest</f>
        <v>0.40799999999999997</v>
      </c>
      <c r="BL105" s="71">
        <f>A125905594J_Latest</f>
        <v>1.74</v>
      </c>
      <c r="BM105" s="71">
        <f>A125905598T_Latest</f>
        <v>0</v>
      </c>
      <c r="BN105" s="71">
        <f>A125905582X_Latest</f>
        <v>8.14</v>
      </c>
      <c r="BO105" s="71">
        <f>A125905622F_Latest</f>
        <v>2.109</v>
      </c>
      <c r="BP105" s="71">
        <f>A125905606F_Latest</f>
        <v>0</v>
      </c>
      <c r="BQ105" s="71">
        <f>A125905626R_Latest</f>
        <v>3.0619999999999998</v>
      </c>
      <c r="BR105" s="71">
        <f>A125905586J_Latest</f>
        <v>1.6479999999999999</v>
      </c>
      <c r="BS105" s="71">
        <f>A125905574X_Latest</f>
        <v>6.8179999999999996</v>
      </c>
      <c r="BT105" s="71">
        <f>A125905602W_Latest</f>
        <v>4.32</v>
      </c>
      <c r="BU105" s="71">
        <f>A125905578J_Latest</f>
        <v>19.279</v>
      </c>
      <c r="BV105" s="71">
        <f>A125888978T_Latest</f>
        <v>0.89500000000000002</v>
      </c>
      <c r="BW105" s="71">
        <f>A125888958J_Latest</f>
        <v>0.14099999999999999</v>
      </c>
      <c r="BX105" s="71">
        <f>A125888982J_Latest</f>
        <v>0</v>
      </c>
      <c r="BY105" s="71">
        <f>A125888986T_Latest</f>
        <v>0.66700000000000004</v>
      </c>
      <c r="BZ105" s="71">
        <f>A125888962X_Latest</f>
        <v>0</v>
      </c>
      <c r="CA105" s="71">
        <f>A125888966J_Latest</f>
        <v>0</v>
      </c>
      <c r="CB105" s="71">
        <f>A125888950R_Latest</f>
        <v>1.704</v>
      </c>
      <c r="CC105" s="71">
        <f>A125888990J_Latest</f>
        <v>0</v>
      </c>
      <c r="CD105" s="71">
        <f>A125888974J_Latest</f>
        <v>0</v>
      </c>
      <c r="CE105" s="71">
        <f>A125888994T_Latest</f>
        <v>1.4359999999999999</v>
      </c>
      <c r="CF105" s="71">
        <f>A125888954X_Latest</f>
        <v>0</v>
      </c>
      <c r="CG105" s="71">
        <f>A125888942R_Latest</f>
        <v>1.4359999999999999</v>
      </c>
      <c r="CH105" s="71">
        <f>A125888970X_Latest</f>
        <v>0.40400000000000003</v>
      </c>
      <c r="CI105" s="71">
        <f>A125888946X_Latest</f>
        <v>3.544</v>
      </c>
      <c r="CJ105" s="71"/>
      <c r="CK105" s="71"/>
      <c r="CL105" s="71"/>
      <c r="CM105" s="71"/>
      <c r="CN105" s="71"/>
      <c r="CO105" s="71"/>
    </row>
    <row r="106" spans="1:93" hidden="1">
      <c r="A106" s="52"/>
      <c r="B106" s="55" t="s">
        <v>12996</v>
      </c>
      <c r="C106" s="65">
        <v>30</v>
      </c>
      <c r="D106" s="71">
        <f>A125877946V_Latest</f>
        <v>23.776</v>
      </c>
      <c r="E106" s="71">
        <f>A125877926K_Latest</f>
        <v>8.6669999999999998</v>
      </c>
      <c r="F106" s="71">
        <f>A125877950K_Latest</f>
        <v>59.417999999999999</v>
      </c>
      <c r="G106" s="71">
        <f>A125877954V_Latest</f>
        <v>1.9219999999999999</v>
      </c>
      <c r="H106" s="71">
        <f>A125877930A_Latest</f>
        <v>24.411999999999999</v>
      </c>
      <c r="I106" s="71">
        <f>A125877934K_Latest</f>
        <v>3.4249999999999998</v>
      </c>
      <c r="J106" s="71">
        <f>A125877918K_Latest</f>
        <v>121.62</v>
      </c>
      <c r="K106" s="71">
        <f>A125877958C_Latest</f>
        <v>17.097000000000001</v>
      </c>
      <c r="L106" s="71">
        <f>A125877942K_Latest</f>
        <v>0.76100000000000001</v>
      </c>
      <c r="M106" s="71">
        <f>A125877962V_Latest</f>
        <v>19.606999999999999</v>
      </c>
      <c r="N106" s="71">
        <f>A125877922A_Latest</f>
        <v>5.5359999999999996</v>
      </c>
      <c r="O106" s="71">
        <f>A125877910T_Latest</f>
        <v>43.000999999999998</v>
      </c>
      <c r="P106" s="71">
        <f>A125877938V_Latest</f>
        <v>20.619</v>
      </c>
      <c r="Q106" s="71">
        <f>A125877914A_Latest</f>
        <v>185.24</v>
      </c>
      <c r="R106" s="71">
        <f>A125894578V_Latest</f>
        <v>23.776</v>
      </c>
      <c r="S106" s="71">
        <f>A125894558K_Latest</f>
        <v>8.6669999999999998</v>
      </c>
      <c r="T106" s="71">
        <f>A125894582K_Latest</f>
        <v>59.417999999999999</v>
      </c>
      <c r="U106" s="71">
        <f>A125894586V_Latest</f>
        <v>0.69099999999999995</v>
      </c>
      <c r="V106" s="71">
        <f>A125894562A_Latest</f>
        <v>24.411999999999999</v>
      </c>
      <c r="W106" s="71">
        <f>A125894566K_Latest</f>
        <v>3.4249999999999998</v>
      </c>
      <c r="X106" s="71">
        <f>A125894550T_Latest</f>
        <v>120.389</v>
      </c>
      <c r="Y106" s="71">
        <f>A125894590K_Latest</f>
        <v>17.097000000000001</v>
      </c>
      <c r="Z106" s="71">
        <f>A125894574K_Latest</f>
        <v>0.76100000000000001</v>
      </c>
      <c r="AA106" s="71">
        <f>A125894594V_Latest</f>
        <v>16.856000000000002</v>
      </c>
      <c r="AB106" s="71">
        <f>A125894554A_Latest</f>
        <v>5.5359999999999996</v>
      </c>
      <c r="AC106" s="71">
        <f>A125894542T_Latest</f>
        <v>40.25</v>
      </c>
      <c r="AD106" s="71">
        <f>A125894570A_Latest</f>
        <v>20.619</v>
      </c>
      <c r="AE106" s="71">
        <f>A125894546A_Latest</f>
        <v>181.25800000000001</v>
      </c>
      <c r="AF106" s="71">
        <f>A125883490W_Latest</f>
        <v>10.273</v>
      </c>
      <c r="AG106" s="71">
        <f>A125883470L_Latest</f>
        <v>8.2490000000000006</v>
      </c>
      <c r="AH106" s="71">
        <f>A125883494F_Latest</f>
        <v>21.225999999999999</v>
      </c>
      <c r="AI106" s="71">
        <f>A125883498R_Latest</f>
        <v>0</v>
      </c>
      <c r="AJ106" s="71">
        <f>A125883474W_Latest</f>
        <v>6.4210000000000003</v>
      </c>
      <c r="AK106" s="71">
        <f>A125883478F_Latest</f>
        <v>0.13900000000000001</v>
      </c>
      <c r="AL106" s="71">
        <f>A125883462L_Latest</f>
        <v>46.308</v>
      </c>
      <c r="AM106" s="71">
        <f>A125883502V_Latest</f>
        <v>5.9020000000000001</v>
      </c>
      <c r="AN106" s="71">
        <f>A125883486F_Latest</f>
        <v>0</v>
      </c>
      <c r="AO106" s="71">
        <f>A125883506C_Latest</f>
        <v>8.8409999999999993</v>
      </c>
      <c r="AP106" s="71">
        <f>A125883466W_Latest</f>
        <v>2.0680000000000001</v>
      </c>
      <c r="AQ106" s="71">
        <f>A125883454L_Latest</f>
        <v>16.812000000000001</v>
      </c>
      <c r="AR106" s="71">
        <f>A125883482W_Latest</f>
        <v>8.5470000000000006</v>
      </c>
      <c r="AS106" s="71">
        <f>A125883458W_Latest</f>
        <v>71.667000000000002</v>
      </c>
      <c r="AT106" s="71">
        <f>A125900122V_Latest</f>
        <v>11.733000000000001</v>
      </c>
      <c r="AU106" s="71">
        <f>A125900102K_Latest</f>
        <v>0.41799999999999998</v>
      </c>
      <c r="AV106" s="71">
        <f>A125900126C_Latest</f>
        <v>25.050999999999998</v>
      </c>
      <c r="AW106" s="71">
        <f>A125900130V_Latest</f>
        <v>0</v>
      </c>
      <c r="AX106" s="71">
        <f>A125900106V_Latest</f>
        <v>15.842000000000001</v>
      </c>
      <c r="AY106" s="71">
        <f>A125900110K_Latest</f>
        <v>0.88200000000000001</v>
      </c>
      <c r="AZ106" s="71">
        <f>A125900094W_Latest</f>
        <v>53.924999999999997</v>
      </c>
      <c r="BA106" s="71">
        <f>A125900134C_Latest</f>
        <v>7.6379999999999999</v>
      </c>
      <c r="BB106" s="71">
        <f>A125900118C_Latest</f>
        <v>0.76100000000000001</v>
      </c>
      <c r="BC106" s="71">
        <f>A125900138L_Latest</f>
        <v>4.4619999999999997</v>
      </c>
      <c r="BD106" s="71">
        <f>A125900098F_Latest</f>
        <v>0.63100000000000001</v>
      </c>
      <c r="BE106" s="71">
        <f>A125900086W_Latest</f>
        <v>13.493</v>
      </c>
      <c r="BF106" s="71">
        <f>A125900114V_Latest</f>
        <v>6.7460000000000004</v>
      </c>
      <c r="BG106" s="71">
        <f>A125900090L_Latest</f>
        <v>74.164000000000001</v>
      </c>
      <c r="BH106" s="71">
        <f>A125905666J_Latest</f>
        <v>1.77</v>
      </c>
      <c r="BI106" s="71">
        <f>A125905646X_Latest</f>
        <v>0</v>
      </c>
      <c r="BJ106" s="71">
        <f>A125905670X_Latest</f>
        <v>13.141</v>
      </c>
      <c r="BK106" s="71">
        <f>A125905674J_Latest</f>
        <v>0.69099999999999995</v>
      </c>
      <c r="BL106" s="71">
        <f>A125905650R_Latest</f>
        <v>2.149</v>
      </c>
      <c r="BM106" s="71">
        <f>A125905654X_Latest</f>
        <v>2.4039999999999999</v>
      </c>
      <c r="BN106" s="71">
        <f>A125905638X_Latest</f>
        <v>20.155999999999999</v>
      </c>
      <c r="BO106" s="71">
        <f>A125905678T_Latest</f>
        <v>3.5569999999999999</v>
      </c>
      <c r="BP106" s="71">
        <f>A125905662X_Latest</f>
        <v>0</v>
      </c>
      <c r="BQ106" s="71">
        <f>A125905682J_Latest</f>
        <v>3.552</v>
      </c>
      <c r="BR106" s="71">
        <f>A125905642R_Latest</f>
        <v>2.8359999999999999</v>
      </c>
      <c r="BS106" s="71">
        <f>A125905630F_Latest</f>
        <v>9.9450000000000003</v>
      </c>
      <c r="BT106" s="71">
        <f>A125905658J_Latest</f>
        <v>5.3259999999999996</v>
      </c>
      <c r="BU106" s="71">
        <f>A125905634R_Latest</f>
        <v>35.427</v>
      </c>
      <c r="BV106" s="71">
        <f>A125889034A_Latest</f>
        <v>0</v>
      </c>
      <c r="BW106" s="71">
        <f>A125889014T_Latest</f>
        <v>0</v>
      </c>
      <c r="BX106" s="71">
        <f>A125889038K_Latest</f>
        <v>0</v>
      </c>
      <c r="BY106" s="71">
        <f>A125889042A_Latest</f>
        <v>1.2310000000000001</v>
      </c>
      <c r="BZ106" s="71">
        <f>A125889018A_Latest</f>
        <v>0</v>
      </c>
      <c r="CA106" s="71">
        <f>A125889022T_Latest</f>
        <v>0</v>
      </c>
      <c r="CB106" s="71">
        <f>A125889006T_Latest</f>
        <v>1.2310000000000001</v>
      </c>
      <c r="CC106" s="71">
        <f>A125889046K_Latest</f>
        <v>0</v>
      </c>
      <c r="CD106" s="71">
        <f>A125889030T_Latest</f>
        <v>0</v>
      </c>
      <c r="CE106" s="71">
        <f>A125889050A_Latest</f>
        <v>2.7519999999999998</v>
      </c>
      <c r="CF106" s="71">
        <f>A125889010J_Latest</f>
        <v>0</v>
      </c>
      <c r="CG106" s="71">
        <f>A125888998A_Latest</f>
        <v>2.7519999999999998</v>
      </c>
      <c r="CH106" s="71">
        <f>A125889026A_Latest</f>
        <v>0</v>
      </c>
      <c r="CI106" s="71">
        <f>A125889002J_Latest</f>
        <v>3.9820000000000002</v>
      </c>
      <c r="CJ106" s="71"/>
      <c r="CK106" s="71"/>
      <c r="CL106" s="71"/>
      <c r="CM106" s="71"/>
      <c r="CN106" s="71"/>
      <c r="CO106" s="71"/>
    </row>
    <row r="107" spans="1:93" hidden="1">
      <c r="A107" s="52"/>
      <c r="B107" s="56" t="s">
        <v>12997</v>
      </c>
      <c r="C107" s="65">
        <v>31</v>
      </c>
      <c r="D107" s="71">
        <f>A125877610R_Latest</f>
        <v>80.77</v>
      </c>
      <c r="E107" s="71">
        <f>A125877590T_Latest</f>
        <v>12.941000000000001</v>
      </c>
      <c r="F107" s="71">
        <f>A125877614X_Latest</f>
        <v>239.30099999999999</v>
      </c>
      <c r="G107" s="71">
        <f>A125877618J_Latest</f>
        <v>47.463000000000001</v>
      </c>
      <c r="H107" s="71">
        <f>A125877594A_Latest</f>
        <v>109.724</v>
      </c>
      <c r="I107" s="71">
        <f>A125877598K_Latest</f>
        <v>9.3490000000000002</v>
      </c>
      <c r="J107" s="71">
        <f>A125877582T_Latest</f>
        <v>499.548</v>
      </c>
      <c r="K107" s="71">
        <f>A125877622X_Latest</f>
        <v>39.813000000000002</v>
      </c>
      <c r="L107" s="71">
        <f>A125877606X_Latest</f>
        <v>1.1719999999999999</v>
      </c>
      <c r="M107" s="71">
        <f>A125877626J_Latest</f>
        <v>30.904</v>
      </c>
      <c r="N107" s="71">
        <f>A125877586A_Latest</f>
        <v>34.137</v>
      </c>
      <c r="O107" s="71">
        <f>A125877574T_Latest</f>
        <v>106.026</v>
      </c>
      <c r="P107" s="71">
        <f>A125877602R_Latest</f>
        <v>108.036</v>
      </c>
      <c r="Q107" s="71">
        <f>A125877578A_Latest</f>
        <v>713.60900000000004</v>
      </c>
      <c r="R107" s="71">
        <f>A125894242R_Latest</f>
        <v>79.542000000000002</v>
      </c>
      <c r="S107" s="71">
        <f>A125894222F_Latest</f>
        <v>12.941000000000001</v>
      </c>
      <c r="T107" s="71">
        <f>A125894246X_Latest</f>
        <v>239.17599999999999</v>
      </c>
      <c r="U107" s="71">
        <f>A125894250R_Latest</f>
        <v>24.986000000000001</v>
      </c>
      <c r="V107" s="71">
        <f>A125894226R_Latest</f>
        <v>109.035</v>
      </c>
      <c r="W107" s="71">
        <f>A125894230F_Latest</f>
        <v>9.3490000000000002</v>
      </c>
      <c r="X107" s="71">
        <f>A125894214F_Latest</f>
        <v>475.029</v>
      </c>
      <c r="Y107" s="71">
        <f>A125894254X_Latest</f>
        <v>34.737000000000002</v>
      </c>
      <c r="Z107" s="71">
        <f>A125894238X_Latest</f>
        <v>1.1719999999999999</v>
      </c>
      <c r="AA107" s="71">
        <f>A125894258J_Latest</f>
        <v>25.568999999999999</v>
      </c>
      <c r="AB107" s="71">
        <f>A125894218R_Latest</f>
        <v>28.268999999999998</v>
      </c>
      <c r="AC107" s="71">
        <f>A125894206F_Latest</f>
        <v>89.747</v>
      </c>
      <c r="AD107" s="71">
        <f>A125894234R_Latest</f>
        <v>98.466999999999999</v>
      </c>
      <c r="AE107" s="71">
        <f>A125894210W_Latest</f>
        <v>663.24300000000005</v>
      </c>
      <c r="AF107" s="71">
        <f>A125883154K_Latest</f>
        <v>16.728999999999999</v>
      </c>
      <c r="AG107" s="71">
        <f>A125883134A_Latest</f>
        <v>7.5069999999999997</v>
      </c>
      <c r="AH107" s="71">
        <f>A125883158V_Latest</f>
        <v>48.210999999999999</v>
      </c>
      <c r="AI107" s="71">
        <f>A125883162K_Latest</f>
        <v>0</v>
      </c>
      <c r="AJ107" s="71">
        <f>A125883138K_Latest</f>
        <v>6.02</v>
      </c>
      <c r="AK107" s="71">
        <f>A125883142A_Latest</f>
        <v>1</v>
      </c>
      <c r="AL107" s="71">
        <f>A125883126A_Latest</f>
        <v>79.465999999999994</v>
      </c>
      <c r="AM107" s="71">
        <f>A125883166V_Latest</f>
        <v>7.399</v>
      </c>
      <c r="AN107" s="71">
        <f>A125883150A_Latest</f>
        <v>0.47099999999999997</v>
      </c>
      <c r="AO107" s="71">
        <f>A125883170K_Latest</f>
        <v>6.2069999999999999</v>
      </c>
      <c r="AP107" s="71">
        <f>A125883130T_Latest</f>
        <v>1.827</v>
      </c>
      <c r="AQ107" s="71">
        <f>A125883118A_Latest</f>
        <v>15.904</v>
      </c>
      <c r="AR107" s="71">
        <f>A125883146K_Latest</f>
        <v>19.678000000000001</v>
      </c>
      <c r="AS107" s="71">
        <f>A125883122T_Latest</f>
        <v>115.04900000000001</v>
      </c>
      <c r="AT107" s="71">
        <f>A125899786C_Latest</f>
        <v>45.014000000000003</v>
      </c>
      <c r="AU107" s="71">
        <f>A125899766V_Latest</f>
        <v>4.141</v>
      </c>
      <c r="AV107" s="71">
        <f>A125899790V_Latest</f>
        <v>139.57300000000001</v>
      </c>
      <c r="AW107" s="71">
        <f>A125899794C_Latest</f>
        <v>0.32300000000000001</v>
      </c>
      <c r="AX107" s="71">
        <f>A125899770K_Latest</f>
        <v>84.870999999999995</v>
      </c>
      <c r="AY107" s="71">
        <f>A125899774V_Latest</f>
        <v>4.7610000000000001</v>
      </c>
      <c r="AZ107" s="71">
        <f>A125899758V_Latest</f>
        <v>278.68200000000002</v>
      </c>
      <c r="BA107" s="71">
        <f>A125899798L_Latest</f>
        <v>11.952999999999999</v>
      </c>
      <c r="BB107" s="71">
        <f>A125899782V_Latest</f>
        <v>0</v>
      </c>
      <c r="BC107" s="71">
        <f>A125899802T_Latest</f>
        <v>9.7420000000000009</v>
      </c>
      <c r="BD107" s="71">
        <f>A125899762K_Latest</f>
        <v>9.6869999999999994</v>
      </c>
      <c r="BE107" s="71">
        <f>A125899750A_Latest</f>
        <v>31.382000000000001</v>
      </c>
      <c r="BF107" s="71">
        <f>A125899778C_Latest</f>
        <v>48.793999999999997</v>
      </c>
      <c r="BG107" s="71">
        <f>A125899754K_Latest</f>
        <v>358.85899999999998</v>
      </c>
      <c r="BH107" s="71">
        <f>A125905330C_Latest</f>
        <v>17.798999999999999</v>
      </c>
      <c r="BI107" s="71">
        <f>A125905310V_Latest</f>
        <v>1.2929999999999999</v>
      </c>
      <c r="BJ107" s="71">
        <f>A125905334L_Latest</f>
        <v>51.393000000000001</v>
      </c>
      <c r="BK107" s="71">
        <f>A125905338W_Latest</f>
        <v>24.664000000000001</v>
      </c>
      <c r="BL107" s="71">
        <f>A125905314C_Latest</f>
        <v>18.145</v>
      </c>
      <c r="BM107" s="71">
        <f>A125905318L_Latest</f>
        <v>3.5880000000000001</v>
      </c>
      <c r="BN107" s="71">
        <f>A125905302V_Latest</f>
        <v>116.881</v>
      </c>
      <c r="BO107" s="71">
        <f>A125905342L_Latest</f>
        <v>15.385999999999999</v>
      </c>
      <c r="BP107" s="71">
        <f>A125905326L_Latest</f>
        <v>0.7</v>
      </c>
      <c r="BQ107" s="71">
        <f>A125905346W_Latest</f>
        <v>9.6199999999999992</v>
      </c>
      <c r="BR107" s="71">
        <f>A125905306C_Latest</f>
        <v>16.754000000000001</v>
      </c>
      <c r="BS107" s="71">
        <f>A125905294F_Latest</f>
        <v>42.46</v>
      </c>
      <c r="BT107" s="71">
        <f>A125905322C_Latest</f>
        <v>29.994</v>
      </c>
      <c r="BU107" s="71">
        <f>A125905298R_Latest</f>
        <v>189.33500000000001</v>
      </c>
      <c r="BV107" s="71">
        <f>A125888698X_Latest</f>
        <v>1.228</v>
      </c>
      <c r="BW107" s="71">
        <f>A125888678R_Latest</f>
        <v>0</v>
      </c>
      <c r="BX107" s="71">
        <f>A125888702C_Latest</f>
        <v>0.125</v>
      </c>
      <c r="BY107" s="71">
        <f>A125888706L_Latest</f>
        <v>22.477</v>
      </c>
      <c r="BZ107" s="71">
        <f>A125888682F_Latest</f>
        <v>0.68899999999999995</v>
      </c>
      <c r="CA107" s="71">
        <f>A125888686R_Latest</f>
        <v>0</v>
      </c>
      <c r="CB107" s="71">
        <f>A125888670W_Latest</f>
        <v>24.518000000000001</v>
      </c>
      <c r="CC107" s="71">
        <f>A125888710C_Latest</f>
        <v>5.0750000000000002</v>
      </c>
      <c r="CD107" s="71">
        <f>A125888694R_Latest</f>
        <v>0</v>
      </c>
      <c r="CE107" s="71">
        <f>A125888714L_Latest</f>
        <v>5.335</v>
      </c>
      <c r="CF107" s="71">
        <f>A125888674F_Latest</f>
        <v>5.8689999999999998</v>
      </c>
      <c r="CG107" s="71">
        <f>A125888662W_Latest</f>
        <v>16.279</v>
      </c>
      <c r="CH107" s="71">
        <f>A125888690F_Latest</f>
        <v>9.5690000000000008</v>
      </c>
      <c r="CI107" s="71">
        <f>A125888666F_Latest</f>
        <v>50.366999999999997</v>
      </c>
      <c r="CJ107" s="71"/>
      <c r="CK107" s="71"/>
      <c r="CL107" s="71"/>
      <c r="CM107" s="71"/>
      <c r="CN107" s="71"/>
      <c r="CO107" s="71"/>
    </row>
    <row r="108" spans="1:93" hidden="1">
      <c r="A108" s="52"/>
      <c r="B108" s="55" t="s">
        <v>12998</v>
      </c>
      <c r="C108" s="65">
        <v>32</v>
      </c>
      <c r="D108" s="71">
        <f>A125877666A_Latest</f>
        <v>48.624000000000002</v>
      </c>
      <c r="E108" s="71">
        <f>A125877646T_Latest</f>
        <v>8.9220000000000006</v>
      </c>
      <c r="F108" s="71">
        <f>A125877670T_Latest</f>
        <v>121.657</v>
      </c>
      <c r="G108" s="71">
        <f>A125877674A_Latest</f>
        <v>4.2110000000000003</v>
      </c>
      <c r="H108" s="71">
        <f>A125877650J_Latest</f>
        <v>44.271999999999998</v>
      </c>
      <c r="I108" s="71">
        <f>A125877654T_Latest</f>
        <v>6.3360000000000003</v>
      </c>
      <c r="J108" s="71">
        <f>A125877638T_Latest</f>
        <v>234.02199999999999</v>
      </c>
      <c r="K108" s="71">
        <f>A125877678K_Latest</f>
        <v>13.803000000000001</v>
      </c>
      <c r="L108" s="71">
        <f>A125877662T_Latest</f>
        <v>0.47099999999999997</v>
      </c>
      <c r="M108" s="71">
        <f>A125877682A_Latest</f>
        <v>16.254000000000001</v>
      </c>
      <c r="N108" s="71">
        <f>A125877642J_Latest</f>
        <v>7.5460000000000003</v>
      </c>
      <c r="O108" s="71">
        <f>A125877630X_Latest</f>
        <v>38.073999999999998</v>
      </c>
      <c r="P108" s="71">
        <f>A125877658A_Latest</f>
        <v>50.253</v>
      </c>
      <c r="Q108" s="71">
        <f>A125877634J_Latest</f>
        <v>322.34899999999999</v>
      </c>
      <c r="R108" s="71">
        <f>A125894298A_Latest</f>
        <v>48.005000000000003</v>
      </c>
      <c r="S108" s="71">
        <f>A125894278T_Latest</f>
        <v>8.9220000000000006</v>
      </c>
      <c r="T108" s="71">
        <f>A125894302F_Latest</f>
        <v>121.657</v>
      </c>
      <c r="U108" s="71">
        <f>A125894306R_Latest</f>
        <v>3.1869999999999998</v>
      </c>
      <c r="V108" s="71">
        <f>A125894282J_Latest</f>
        <v>43.959000000000003</v>
      </c>
      <c r="W108" s="71">
        <f>A125894286T_Latest</f>
        <v>6.3360000000000003</v>
      </c>
      <c r="X108" s="71">
        <f>A125894270X_Latest</f>
        <v>232.066</v>
      </c>
      <c r="Y108" s="71">
        <f>A125894310F_Latest</f>
        <v>13.803000000000001</v>
      </c>
      <c r="Z108" s="71">
        <f>A125894294T_Latest</f>
        <v>0.47099999999999997</v>
      </c>
      <c r="AA108" s="71">
        <f>A125894314R_Latest</f>
        <v>16.254000000000001</v>
      </c>
      <c r="AB108" s="71">
        <f>A125894274J_Latest</f>
        <v>7.0330000000000004</v>
      </c>
      <c r="AC108" s="71">
        <f>A125894262X_Latest</f>
        <v>37.561</v>
      </c>
      <c r="AD108" s="71">
        <f>A125894290J_Latest</f>
        <v>49.386000000000003</v>
      </c>
      <c r="AE108" s="71">
        <f>A125894266J_Latest</f>
        <v>319.01299999999998</v>
      </c>
      <c r="AF108" s="71">
        <f>A125883210T_Latest</f>
        <v>13.382999999999999</v>
      </c>
      <c r="AG108" s="71">
        <f>A125883190V_Latest</f>
        <v>7.133</v>
      </c>
      <c r="AH108" s="71">
        <f>A125883214A_Latest</f>
        <v>32.957999999999998</v>
      </c>
      <c r="AI108" s="71">
        <f>A125883218K_Latest</f>
        <v>0</v>
      </c>
      <c r="AJ108" s="71">
        <f>A125883194C_Latest</f>
        <v>3.2069999999999999</v>
      </c>
      <c r="AK108" s="71">
        <f>A125883198L_Latest</f>
        <v>1</v>
      </c>
      <c r="AL108" s="71">
        <f>A125883182V_Latest</f>
        <v>57.680999999999997</v>
      </c>
      <c r="AM108" s="71">
        <f>A125883222A_Latest</f>
        <v>5.5979999999999999</v>
      </c>
      <c r="AN108" s="71">
        <f>A125883206A_Latest</f>
        <v>0.47099999999999997</v>
      </c>
      <c r="AO108" s="71">
        <f>A125883226K_Latest</f>
        <v>4.3860000000000001</v>
      </c>
      <c r="AP108" s="71">
        <f>A125883186C_Latest</f>
        <v>0.126</v>
      </c>
      <c r="AQ108" s="71">
        <f>A125883174V_Latest</f>
        <v>10.581</v>
      </c>
      <c r="AR108" s="71">
        <f>A125883202T_Latest</f>
        <v>17.143999999999998</v>
      </c>
      <c r="AS108" s="71">
        <f>A125883178C_Latest</f>
        <v>85.406000000000006</v>
      </c>
      <c r="AT108" s="71">
        <f>A125899842K_Latest</f>
        <v>24.239000000000001</v>
      </c>
      <c r="AU108" s="71">
        <f>A125899822A_Latest</f>
        <v>1.1539999999999999</v>
      </c>
      <c r="AV108" s="71">
        <f>A125899846V_Latest</f>
        <v>73.287000000000006</v>
      </c>
      <c r="AW108" s="71">
        <f>A125899850K_Latest</f>
        <v>0</v>
      </c>
      <c r="AX108" s="71">
        <f>A125899826K_Latest</f>
        <v>35.83</v>
      </c>
      <c r="AY108" s="71">
        <f>A125899830A_Latest</f>
        <v>3.3220000000000001</v>
      </c>
      <c r="AZ108" s="71">
        <f>A125899814A_Latest</f>
        <v>137.83099999999999</v>
      </c>
      <c r="BA108" s="71">
        <f>A125899854V_Latest</f>
        <v>4.7069999999999999</v>
      </c>
      <c r="BB108" s="71">
        <f>A125899838V_Latest</f>
        <v>0</v>
      </c>
      <c r="BC108" s="71">
        <f>A125899858C_Latest</f>
        <v>6.5380000000000003</v>
      </c>
      <c r="BD108" s="71">
        <f>A125899818K_Latest</f>
        <v>5.0999999999999996</v>
      </c>
      <c r="BE108" s="71">
        <f>A125899806A_Latest</f>
        <v>16.344000000000001</v>
      </c>
      <c r="BF108" s="71">
        <f>A125899834K_Latest</f>
        <v>22.936</v>
      </c>
      <c r="BG108" s="71">
        <f>A125899810T_Latest</f>
        <v>177.11199999999999</v>
      </c>
      <c r="BH108" s="71">
        <f>A125905386R_Latest</f>
        <v>10.382999999999999</v>
      </c>
      <c r="BI108" s="71">
        <f>A125905366F_Latest</f>
        <v>0.63500000000000001</v>
      </c>
      <c r="BJ108" s="71">
        <f>A125905390F_Latest</f>
        <v>15.412000000000001</v>
      </c>
      <c r="BK108" s="71">
        <f>A125905394R_Latest</f>
        <v>3.1869999999999998</v>
      </c>
      <c r="BL108" s="71">
        <f>A125905370W_Latest</f>
        <v>4.9219999999999997</v>
      </c>
      <c r="BM108" s="71">
        <f>A125905374F_Latest</f>
        <v>2.0150000000000001</v>
      </c>
      <c r="BN108" s="71">
        <f>A125905358F_Latest</f>
        <v>36.554000000000002</v>
      </c>
      <c r="BO108" s="71">
        <f>A125905398X_Latest</f>
        <v>3.4980000000000002</v>
      </c>
      <c r="BP108" s="71">
        <f>A125905382F_Latest</f>
        <v>0</v>
      </c>
      <c r="BQ108" s="71">
        <f>A125905402C_Latest</f>
        <v>5.33</v>
      </c>
      <c r="BR108" s="71">
        <f>A125905362W_Latest</f>
        <v>1.806</v>
      </c>
      <c r="BS108" s="71">
        <f>A125905350L_Latest</f>
        <v>10.635</v>
      </c>
      <c r="BT108" s="71">
        <f>A125905378R_Latest</f>
        <v>9.3059999999999992</v>
      </c>
      <c r="BU108" s="71">
        <f>A125905354W_Latest</f>
        <v>56.494999999999997</v>
      </c>
      <c r="BV108" s="71">
        <f>A125888754F_Latest</f>
        <v>0.61899999999999999</v>
      </c>
      <c r="BW108" s="71">
        <f>A125888734W_Latest</f>
        <v>0</v>
      </c>
      <c r="BX108" s="71">
        <f>A125888758R_Latest</f>
        <v>0</v>
      </c>
      <c r="BY108" s="71">
        <f>A125888762F_Latest</f>
        <v>1.024</v>
      </c>
      <c r="BZ108" s="71">
        <f>A125888738F_Latest</f>
        <v>0.313</v>
      </c>
      <c r="CA108" s="71">
        <f>A125888742W_Latest</f>
        <v>0</v>
      </c>
      <c r="CB108" s="71">
        <f>A125888726W_Latest</f>
        <v>1.956</v>
      </c>
      <c r="CC108" s="71">
        <f>A125888766R_Latest</f>
        <v>0</v>
      </c>
      <c r="CD108" s="71">
        <f>A125888750W_Latest</f>
        <v>0</v>
      </c>
      <c r="CE108" s="71">
        <f>A125888770F_Latest</f>
        <v>0</v>
      </c>
      <c r="CF108" s="71">
        <f>A125888730L_Latest</f>
        <v>0.51300000000000001</v>
      </c>
      <c r="CG108" s="71">
        <f>A125888718W_Latest</f>
        <v>0.51300000000000001</v>
      </c>
      <c r="CH108" s="71">
        <f>A125888746F_Latest</f>
        <v>0.86699999999999999</v>
      </c>
      <c r="CI108" s="71">
        <f>A125888722L_Latest</f>
        <v>3.3359999999999999</v>
      </c>
      <c r="CJ108" s="71"/>
      <c r="CK108" s="71"/>
      <c r="CL108" s="71"/>
      <c r="CM108" s="71"/>
      <c r="CN108" s="71"/>
      <c r="CO108" s="71"/>
    </row>
    <row r="109" spans="1:93" hidden="1">
      <c r="A109" s="52"/>
      <c r="B109" s="55" t="s">
        <v>12999</v>
      </c>
      <c r="C109" s="65">
        <v>33</v>
      </c>
      <c r="D109" s="71">
        <f>A125877722J_Latest</f>
        <v>15.08</v>
      </c>
      <c r="E109" s="71">
        <f>A125877702X_Latest</f>
        <v>1.129</v>
      </c>
      <c r="F109" s="71">
        <f>A125877726T_Latest</f>
        <v>50.087000000000003</v>
      </c>
      <c r="G109" s="71">
        <f>A125877730J_Latest</f>
        <v>4.1239999999999997</v>
      </c>
      <c r="H109" s="71">
        <f>A125877706J_Latest</f>
        <v>18.109000000000002</v>
      </c>
      <c r="I109" s="71">
        <f>A125877710X_Latest</f>
        <v>2.2879999999999998</v>
      </c>
      <c r="J109" s="71">
        <f>A125877694K_Latest</f>
        <v>90.816000000000003</v>
      </c>
      <c r="K109" s="71">
        <f>A125877734T_Latest</f>
        <v>7.5609999999999999</v>
      </c>
      <c r="L109" s="71">
        <f>A125877718T_Latest</f>
        <v>0</v>
      </c>
      <c r="M109" s="71">
        <f>A125877738A_Latest</f>
        <v>5.05</v>
      </c>
      <c r="N109" s="71">
        <f>A125877698V_Latest</f>
        <v>8.1069999999999993</v>
      </c>
      <c r="O109" s="71">
        <f>A125877686K_Latest</f>
        <v>20.716999999999999</v>
      </c>
      <c r="P109" s="71">
        <f>A125877714J_Latest</f>
        <v>16.957000000000001</v>
      </c>
      <c r="Q109" s="71">
        <f>A125877690A_Latest</f>
        <v>128.49100000000001</v>
      </c>
      <c r="R109" s="71">
        <f>A125894354J_Latest</f>
        <v>15.08</v>
      </c>
      <c r="S109" s="71">
        <f>A125894334X_Latest</f>
        <v>1.129</v>
      </c>
      <c r="T109" s="71">
        <f>A125894358T_Latest</f>
        <v>50.087000000000003</v>
      </c>
      <c r="U109" s="71">
        <f>A125894362J_Latest</f>
        <v>2.0369999999999999</v>
      </c>
      <c r="V109" s="71">
        <f>A125894338J_Latest</f>
        <v>17.846</v>
      </c>
      <c r="W109" s="71">
        <f>A125894342X_Latest</f>
        <v>2.2879999999999998</v>
      </c>
      <c r="X109" s="71">
        <f>A125894326X_Latest</f>
        <v>88.466999999999999</v>
      </c>
      <c r="Y109" s="71">
        <f>A125894366T_Latest</f>
        <v>6.9610000000000003</v>
      </c>
      <c r="Z109" s="71">
        <f>A125894350X_Latest</f>
        <v>0</v>
      </c>
      <c r="AA109" s="71">
        <f>A125894370J_Latest</f>
        <v>3.7469999999999999</v>
      </c>
      <c r="AB109" s="71">
        <f>A125894330R_Latest</f>
        <v>7.4059999999999997</v>
      </c>
      <c r="AC109" s="71">
        <f>A125894318X_Latest</f>
        <v>18.114000000000001</v>
      </c>
      <c r="AD109" s="71">
        <f>A125894346J_Latest</f>
        <v>16.957000000000001</v>
      </c>
      <c r="AE109" s="71">
        <f>A125894322R_Latest</f>
        <v>123.538</v>
      </c>
      <c r="AF109" s="71">
        <f>A125883266C_Latest</f>
        <v>2.5630000000000002</v>
      </c>
      <c r="AG109" s="71">
        <f>A125883246V_Latest</f>
        <v>0.375</v>
      </c>
      <c r="AH109" s="71">
        <f>A125883270V_Latest</f>
        <v>12.555999999999999</v>
      </c>
      <c r="AI109" s="71">
        <f>A125883274C_Latest</f>
        <v>0</v>
      </c>
      <c r="AJ109" s="71">
        <f>A125883250K_Latest</f>
        <v>0.86699999999999999</v>
      </c>
      <c r="AK109" s="71">
        <f>A125883254V_Latest</f>
        <v>0</v>
      </c>
      <c r="AL109" s="71">
        <f>A125883238V_Latest</f>
        <v>16.361000000000001</v>
      </c>
      <c r="AM109" s="71">
        <f>A125883278L_Latest</f>
        <v>0.97</v>
      </c>
      <c r="AN109" s="71">
        <f>A125883262V_Latest</f>
        <v>0</v>
      </c>
      <c r="AO109" s="71">
        <f>A125883282C_Latest</f>
        <v>1.82</v>
      </c>
      <c r="AP109" s="71">
        <f>A125883242K_Latest</f>
        <v>0.79400000000000004</v>
      </c>
      <c r="AQ109" s="71">
        <f>A125883230A_Latest</f>
        <v>3.5840000000000001</v>
      </c>
      <c r="AR109" s="71">
        <f>A125883258C_Latest</f>
        <v>2.5350000000000001</v>
      </c>
      <c r="AS109" s="71">
        <f>A125883234K_Latest</f>
        <v>22.48</v>
      </c>
      <c r="AT109" s="71">
        <f>A125899898W_Latest</f>
        <v>10.233000000000001</v>
      </c>
      <c r="AU109" s="71">
        <f>A125899878L_Latest</f>
        <v>0.754</v>
      </c>
      <c r="AV109" s="71">
        <f>A125899902A_Latest</f>
        <v>28.626000000000001</v>
      </c>
      <c r="AW109" s="71">
        <f>A125899906K_Latest</f>
        <v>0.32300000000000001</v>
      </c>
      <c r="AX109" s="71">
        <f>A125899882C_Latest</f>
        <v>15.077999999999999</v>
      </c>
      <c r="AY109" s="71">
        <f>A125899886L_Latest</f>
        <v>1.4379999999999999</v>
      </c>
      <c r="AZ109" s="71">
        <f>A125899870V_Latest</f>
        <v>56.451999999999998</v>
      </c>
      <c r="BA109" s="71">
        <f>A125899910A_Latest</f>
        <v>4.2069999999999999</v>
      </c>
      <c r="BB109" s="71">
        <f>A125899894L_Latest</f>
        <v>0</v>
      </c>
      <c r="BC109" s="71">
        <f>A125899914K_Latest</f>
        <v>1.9259999999999999</v>
      </c>
      <c r="BD109" s="71">
        <f>A125899874C_Latest</f>
        <v>1.3340000000000001</v>
      </c>
      <c r="BE109" s="71">
        <f>A125899862V_Latest</f>
        <v>7.4669999999999996</v>
      </c>
      <c r="BF109" s="71">
        <f>A125899890C_Latest</f>
        <v>8.0779999999999994</v>
      </c>
      <c r="BG109" s="71">
        <f>A125899866C_Latest</f>
        <v>71.998000000000005</v>
      </c>
      <c r="BH109" s="71">
        <f>A125905442W_Latest</f>
        <v>2.2839999999999998</v>
      </c>
      <c r="BI109" s="71">
        <f>A125905422L_Latest</f>
        <v>0</v>
      </c>
      <c r="BJ109" s="71">
        <f>A125905446F_Latest</f>
        <v>8.9049999999999994</v>
      </c>
      <c r="BK109" s="71">
        <f>A125905450W_Latest</f>
        <v>1.7150000000000001</v>
      </c>
      <c r="BL109" s="71">
        <f>A125905426W_Latest</f>
        <v>1.901</v>
      </c>
      <c r="BM109" s="71">
        <f>A125905430L_Latest</f>
        <v>0.84899999999999998</v>
      </c>
      <c r="BN109" s="71">
        <f>A125905414L_Latest</f>
        <v>15.653</v>
      </c>
      <c r="BO109" s="71">
        <f>A125905454F_Latest</f>
        <v>1.7849999999999999</v>
      </c>
      <c r="BP109" s="71">
        <f>A125905438F_Latest</f>
        <v>0</v>
      </c>
      <c r="BQ109" s="71">
        <f>A125905458R_Latest</f>
        <v>0</v>
      </c>
      <c r="BR109" s="71">
        <f>A125905418W_Latest</f>
        <v>5.2779999999999996</v>
      </c>
      <c r="BS109" s="71">
        <f>A125905406L_Latest</f>
        <v>7.0629999999999997</v>
      </c>
      <c r="BT109" s="71">
        <f>A125905434W_Latest</f>
        <v>6.3440000000000003</v>
      </c>
      <c r="BU109" s="71">
        <f>A125905410C_Latest</f>
        <v>29.06</v>
      </c>
      <c r="BV109" s="71">
        <f>A125888810L_Latest</f>
        <v>0</v>
      </c>
      <c r="BW109" s="71">
        <f>A125888790R_Latest</f>
        <v>0</v>
      </c>
      <c r="BX109" s="71">
        <f>A125888814W_Latest</f>
        <v>0</v>
      </c>
      <c r="BY109" s="71">
        <f>A125888818F_Latest</f>
        <v>2.0870000000000002</v>
      </c>
      <c r="BZ109" s="71">
        <f>A125888794X_Latest</f>
        <v>0.26300000000000001</v>
      </c>
      <c r="CA109" s="71">
        <f>A125888798J_Latest</f>
        <v>0</v>
      </c>
      <c r="CB109" s="71">
        <f>A125888782R_Latest</f>
        <v>2.35</v>
      </c>
      <c r="CC109" s="71">
        <f>A125888822W_Latest</f>
        <v>0.59899999999999998</v>
      </c>
      <c r="CD109" s="71">
        <f>A125888806W_Latest</f>
        <v>0</v>
      </c>
      <c r="CE109" s="71">
        <f>A125888826F_Latest</f>
        <v>1.3029999999999999</v>
      </c>
      <c r="CF109" s="71">
        <f>A125888786X_Latest</f>
        <v>0.70099999999999996</v>
      </c>
      <c r="CG109" s="71">
        <f>A125888774R_Latest</f>
        <v>2.6030000000000002</v>
      </c>
      <c r="CH109" s="71">
        <f>A125888802L_Latest</f>
        <v>0</v>
      </c>
      <c r="CI109" s="71">
        <f>A125888778X_Latest</f>
        <v>4.9530000000000003</v>
      </c>
      <c r="CJ109" s="71"/>
      <c r="CK109" s="71"/>
      <c r="CL109" s="71"/>
      <c r="CM109" s="71"/>
      <c r="CN109" s="71"/>
      <c r="CO109" s="71"/>
    </row>
    <row r="110" spans="1:93" hidden="1">
      <c r="A110" s="52"/>
      <c r="B110" s="55" t="s">
        <v>13000</v>
      </c>
      <c r="C110" s="65">
        <v>34</v>
      </c>
      <c r="D110" s="71">
        <f>A125877498A_Latest</f>
        <v>11.170999999999999</v>
      </c>
      <c r="E110" s="71">
        <f>A125877478T_Latest</f>
        <v>1.0169999999999999</v>
      </c>
      <c r="F110" s="71">
        <f>A125877502F_Latest</f>
        <v>43.039000000000001</v>
      </c>
      <c r="G110" s="71">
        <f>A125877506R_Latest</f>
        <v>8.8940000000000001</v>
      </c>
      <c r="H110" s="71">
        <f>A125877482J_Latest</f>
        <v>32.134999999999998</v>
      </c>
      <c r="I110" s="71">
        <f>A125877486T_Latest</f>
        <v>0</v>
      </c>
      <c r="J110" s="71">
        <f>A125877470X_Latest</f>
        <v>96.256</v>
      </c>
      <c r="K110" s="71">
        <f>A125877510F_Latest</f>
        <v>7.1139999999999999</v>
      </c>
      <c r="L110" s="71">
        <f>A125877494T_Latest</f>
        <v>0.7</v>
      </c>
      <c r="M110" s="71">
        <f>A125877514R_Latest</f>
        <v>3.91</v>
      </c>
      <c r="N110" s="71">
        <f>A125877474J_Latest</f>
        <v>9.0169999999999995</v>
      </c>
      <c r="O110" s="71">
        <f>A125877462X_Latest</f>
        <v>20.741</v>
      </c>
      <c r="P110" s="71">
        <f>A125877490J_Latest</f>
        <v>18.629000000000001</v>
      </c>
      <c r="Q110" s="71">
        <f>A125877466J_Latest</f>
        <v>135.626</v>
      </c>
      <c r="R110" s="71">
        <f>A125894130W_Latest</f>
        <v>11.170999999999999</v>
      </c>
      <c r="S110" s="71">
        <f>A125894110L_Latest</f>
        <v>1.0169999999999999</v>
      </c>
      <c r="T110" s="71">
        <f>A125894134F_Latest</f>
        <v>43.039000000000001</v>
      </c>
      <c r="U110" s="71">
        <f>A125894138R_Latest</f>
        <v>6.25</v>
      </c>
      <c r="V110" s="71">
        <f>A125894114W_Latest</f>
        <v>32.134999999999998</v>
      </c>
      <c r="W110" s="71">
        <f>A125894118F_Latest</f>
        <v>0</v>
      </c>
      <c r="X110" s="71">
        <f>A125894102L_Latest</f>
        <v>93.611000000000004</v>
      </c>
      <c r="Y110" s="71">
        <f>A125894142F_Latest</f>
        <v>5.5339999999999998</v>
      </c>
      <c r="Z110" s="71">
        <f>A125894126F_Latest</f>
        <v>0.7</v>
      </c>
      <c r="AA110" s="71">
        <f>A125894146R_Latest</f>
        <v>2.5750000000000002</v>
      </c>
      <c r="AB110" s="71">
        <f>A125894106W_Latest</f>
        <v>7.3079999999999998</v>
      </c>
      <c r="AC110" s="71">
        <f>A125894094X_Latest</f>
        <v>16.117000000000001</v>
      </c>
      <c r="AD110" s="71">
        <f>A125894122W_Latest</f>
        <v>16.411999999999999</v>
      </c>
      <c r="AE110" s="71">
        <f>A125894098J_Latest</f>
        <v>126.14100000000001</v>
      </c>
      <c r="AF110" s="71">
        <f>A125883042T_Latest</f>
        <v>0.78200000000000003</v>
      </c>
      <c r="AG110" s="71">
        <f>A125883022J_Latest</f>
        <v>0</v>
      </c>
      <c r="AH110" s="71">
        <f>A125883046A_Latest</f>
        <v>2.6970000000000001</v>
      </c>
      <c r="AI110" s="71">
        <f>A125883050T_Latest</f>
        <v>0</v>
      </c>
      <c r="AJ110" s="71">
        <f>A125883026T_Latest</f>
        <v>1.946</v>
      </c>
      <c r="AK110" s="71">
        <f>A125883030J_Latest</f>
        <v>0</v>
      </c>
      <c r="AL110" s="71">
        <f>A125883014J_Latest</f>
        <v>5.4249999999999998</v>
      </c>
      <c r="AM110" s="71">
        <f>A125883054A_Latest</f>
        <v>0.83099999999999996</v>
      </c>
      <c r="AN110" s="71">
        <f>A125883038A_Latest</f>
        <v>0</v>
      </c>
      <c r="AO110" s="71">
        <f>A125883058K_Latest</f>
        <v>0</v>
      </c>
      <c r="AP110" s="71">
        <f>A125883018T_Latest</f>
        <v>0.90700000000000003</v>
      </c>
      <c r="AQ110" s="71">
        <f>A125883006J_Latest</f>
        <v>1.738</v>
      </c>
      <c r="AR110" s="71">
        <f>A125883034T_Latest</f>
        <v>0</v>
      </c>
      <c r="AS110" s="71">
        <f>A125883010X_Latest</f>
        <v>7.1630000000000003</v>
      </c>
      <c r="AT110" s="71">
        <f>A125899674K_Latest</f>
        <v>8.3620000000000001</v>
      </c>
      <c r="AU110" s="71">
        <f>A125899654A_Latest</f>
        <v>0.88600000000000001</v>
      </c>
      <c r="AV110" s="71">
        <f>A125899678V_Latest</f>
        <v>26.498000000000001</v>
      </c>
      <c r="AW110" s="71">
        <f>A125899682K_Latest</f>
        <v>0</v>
      </c>
      <c r="AX110" s="71">
        <f>A125899658K_Latest</f>
        <v>25.649000000000001</v>
      </c>
      <c r="AY110" s="71">
        <f>A125899662A_Latest</f>
        <v>0</v>
      </c>
      <c r="AZ110" s="71">
        <f>A125899646A_Latest</f>
        <v>61.395000000000003</v>
      </c>
      <c r="BA110" s="71">
        <f>A125899686V_Latest</f>
        <v>1.573</v>
      </c>
      <c r="BB110" s="71">
        <f>A125899670A_Latest</f>
        <v>0</v>
      </c>
      <c r="BC110" s="71">
        <f>A125899690K_Latest</f>
        <v>0.98899999999999999</v>
      </c>
      <c r="BD110" s="71">
        <f>A125899650T_Latest</f>
        <v>1.7689999999999999</v>
      </c>
      <c r="BE110" s="71">
        <f>A125899638A_Latest</f>
        <v>4.3310000000000004</v>
      </c>
      <c r="BF110" s="71">
        <f>A125899666K_Latest</f>
        <v>11.468</v>
      </c>
      <c r="BG110" s="71">
        <f>A125899642T_Latest</f>
        <v>77.194000000000003</v>
      </c>
      <c r="BH110" s="71">
        <f>A125905218C_Latest</f>
        <v>2.0270000000000001</v>
      </c>
      <c r="BI110" s="71">
        <f>A125905198F_Latest</f>
        <v>0.13100000000000001</v>
      </c>
      <c r="BJ110" s="71">
        <f>A125905222V_Latest</f>
        <v>13.843999999999999</v>
      </c>
      <c r="BK110" s="71">
        <f>A125905226C_Latest</f>
        <v>6.25</v>
      </c>
      <c r="BL110" s="71">
        <f>A125905202K_Latest</f>
        <v>4.54</v>
      </c>
      <c r="BM110" s="71">
        <f>A125905206V_Latest</f>
        <v>0</v>
      </c>
      <c r="BN110" s="71">
        <f>A125905190L_Latest</f>
        <v>26.791</v>
      </c>
      <c r="BO110" s="71">
        <f>A125905230V_Latest</f>
        <v>3.13</v>
      </c>
      <c r="BP110" s="71">
        <f>A125905214V_Latest</f>
        <v>0.7</v>
      </c>
      <c r="BQ110" s="71">
        <f>A125905234C_Latest</f>
        <v>1.5860000000000001</v>
      </c>
      <c r="BR110" s="71">
        <f>A125905194W_Latest</f>
        <v>4.6319999999999997</v>
      </c>
      <c r="BS110" s="71">
        <f>A125905182L_Latest</f>
        <v>10.048999999999999</v>
      </c>
      <c r="BT110" s="71">
        <f>A125905210K_Latest</f>
        <v>4.944</v>
      </c>
      <c r="BU110" s="71">
        <f>A125905186W_Latest</f>
        <v>41.783999999999999</v>
      </c>
      <c r="BV110" s="71">
        <f>A125888586F_Latest</f>
        <v>0</v>
      </c>
      <c r="BW110" s="71">
        <f>A125888566W_Latest</f>
        <v>0</v>
      </c>
      <c r="BX110" s="71">
        <f>A125888590W_Latest</f>
        <v>0</v>
      </c>
      <c r="BY110" s="71">
        <f>A125888594F_Latest</f>
        <v>2.645</v>
      </c>
      <c r="BZ110" s="71">
        <f>A125888570L_Latest</f>
        <v>0</v>
      </c>
      <c r="CA110" s="71">
        <f>A125888574W_Latest</f>
        <v>0</v>
      </c>
      <c r="CB110" s="71">
        <f>A125888558W_Latest</f>
        <v>2.645</v>
      </c>
      <c r="CC110" s="71">
        <f>A125888598R_Latest</f>
        <v>1.58</v>
      </c>
      <c r="CD110" s="71">
        <f>A125888582W_Latest</f>
        <v>0</v>
      </c>
      <c r="CE110" s="71">
        <f>A125888602V_Latest</f>
        <v>1.335</v>
      </c>
      <c r="CF110" s="71">
        <f>A125888562L_Latest</f>
        <v>1.7090000000000001</v>
      </c>
      <c r="CG110" s="71">
        <f>A125888550C_Latest</f>
        <v>4.6239999999999997</v>
      </c>
      <c r="CH110" s="71">
        <f>A125888578F_Latest</f>
        <v>2.2160000000000002</v>
      </c>
      <c r="CI110" s="71">
        <f>A125888554L_Latest</f>
        <v>9.4849999999999994</v>
      </c>
      <c r="CJ110" s="71"/>
      <c r="CK110" s="71"/>
      <c r="CL110" s="71"/>
      <c r="CM110" s="71"/>
      <c r="CN110" s="71"/>
      <c r="CO110" s="71"/>
    </row>
    <row r="111" spans="1:93" hidden="1">
      <c r="A111" s="49"/>
      <c r="B111" s="57" t="s">
        <v>13001</v>
      </c>
      <c r="C111" s="65">
        <v>35</v>
      </c>
      <c r="D111" s="71">
        <f>A125878002C_Latest</f>
        <v>5.8949999999999996</v>
      </c>
      <c r="E111" s="71">
        <f>A125877982C_Latest</f>
        <v>1.8740000000000001</v>
      </c>
      <c r="F111" s="71">
        <f>A125878006L_Latest</f>
        <v>21.777000000000001</v>
      </c>
      <c r="G111" s="71">
        <f>A125878010C_Latest</f>
        <v>14.532999999999999</v>
      </c>
      <c r="H111" s="71">
        <f>A125877986L_Latest</f>
        <v>11.346</v>
      </c>
      <c r="I111" s="71">
        <f>A125877990C_Latest</f>
        <v>0.72499999999999998</v>
      </c>
      <c r="J111" s="71">
        <f>A125877974C_Latest</f>
        <v>56.149000000000001</v>
      </c>
      <c r="K111" s="71">
        <f>A125878014L_Latest</f>
        <v>7.649</v>
      </c>
      <c r="L111" s="71">
        <f>A125877998W_Latest</f>
        <v>0</v>
      </c>
      <c r="M111" s="71">
        <f>A125878018W_Latest</f>
        <v>2.41</v>
      </c>
      <c r="N111" s="71">
        <f>A125877978L_Latest</f>
        <v>7.4950000000000001</v>
      </c>
      <c r="O111" s="71">
        <f>A125877966C_Latest</f>
        <v>17.553999999999998</v>
      </c>
      <c r="P111" s="71">
        <f>A125877994L_Latest</f>
        <v>14.398999999999999</v>
      </c>
      <c r="Q111" s="71">
        <f>A125877970V_Latest</f>
        <v>88.102000000000004</v>
      </c>
      <c r="R111" s="71">
        <f>A125894634A_Latest</f>
        <v>5.2859999999999996</v>
      </c>
      <c r="S111" s="71">
        <f>A125894614T_Latest</f>
        <v>1.8740000000000001</v>
      </c>
      <c r="T111" s="71">
        <f>A125894638K_Latest</f>
        <v>21.652000000000001</v>
      </c>
      <c r="U111" s="71">
        <f>A125894642A_Latest</f>
        <v>6.7869999999999999</v>
      </c>
      <c r="V111" s="71">
        <f>A125894618A_Latest</f>
        <v>11.346</v>
      </c>
      <c r="W111" s="71">
        <f>A125894622T_Latest</f>
        <v>0.72499999999999998</v>
      </c>
      <c r="X111" s="71">
        <f>A125894606T_Latest</f>
        <v>47.668999999999997</v>
      </c>
      <c r="Y111" s="71">
        <f>A125894646K_Latest</f>
        <v>6.617</v>
      </c>
      <c r="Z111" s="71">
        <f>A125894630T_Latest</f>
        <v>0</v>
      </c>
      <c r="AA111" s="71">
        <f>A125894650A_Latest</f>
        <v>1.0760000000000001</v>
      </c>
      <c r="AB111" s="71">
        <f>A125894610J_Latest</f>
        <v>6.5220000000000002</v>
      </c>
      <c r="AC111" s="71">
        <f>A125894598C_Latest</f>
        <v>14.215</v>
      </c>
      <c r="AD111" s="71">
        <f>A125894626A_Latest</f>
        <v>12.138999999999999</v>
      </c>
      <c r="AE111" s="71">
        <f>A125894602J_Latest</f>
        <v>74.022999999999996</v>
      </c>
      <c r="AF111" s="71">
        <f>A125883546W_Latest</f>
        <v>0</v>
      </c>
      <c r="AG111" s="71">
        <f>A125883526L_Latest</f>
        <v>0</v>
      </c>
      <c r="AH111" s="71">
        <f>A125883550L_Latest</f>
        <v>0</v>
      </c>
      <c r="AI111" s="71">
        <f>A125883554W_Latest</f>
        <v>0</v>
      </c>
      <c r="AJ111" s="71">
        <f>A125883530C_Latest</f>
        <v>0</v>
      </c>
      <c r="AK111" s="71">
        <f>A125883534L_Latest</f>
        <v>0</v>
      </c>
      <c r="AL111" s="71">
        <f>A125883518L_Latest</f>
        <v>0</v>
      </c>
      <c r="AM111" s="71">
        <f>A125883558F_Latest</f>
        <v>0</v>
      </c>
      <c r="AN111" s="71">
        <f>A125883542L_Latest</f>
        <v>0</v>
      </c>
      <c r="AO111" s="71">
        <f>A125883562W_Latest</f>
        <v>0</v>
      </c>
      <c r="AP111" s="71">
        <f>A125883522C_Latest</f>
        <v>0</v>
      </c>
      <c r="AQ111" s="71">
        <f>A125883510V_Latest</f>
        <v>0</v>
      </c>
      <c r="AR111" s="71">
        <f>A125883538W_Latest</f>
        <v>0</v>
      </c>
      <c r="AS111" s="71">
        <f>A125883514C_Latest</f>
        <v>0</v>
      </c>
      <c r="AT111" s="71">
        <f>A125900178F_Latest</f>
        <v>2.181</v>
      </c>
      <c r="AU111" s="71">
        <f>A125900158W_Latest</f>
        <v>1.347</v>
      </c>
      <c r="AV111" s="71">
        <f>A125900182W_Latest</f>
        <v>10.803000000000001</v>
      </c>
      <c r="AW111" s="71">
        <f>A125900186F_Latest</f>
        <v>0</v>
      </c>
      <c r="AX111" s="71">
        <f>A125900162L_Latest</f>
        <v>7.7549999999999999</v>
      </c>
      <c r="AY111" s="71">
        <f>A125900166W_Latest</f>
        <v>0</v>
      </c>
      <c r="AZ111" s="71">
        <f>A125900150C_Latest</f>
        <v>22.087</v>
      </c>
      <c r="BA111" s="71">
        <f>A125900190W_Latest</f>
        <v>1.4670000000000001</v>
      </c>
      <c r="BB111" s="71">
        <f>A125900174W_Latest</f>
        <v>0</v>
      </c>
      <c r="BC111" s="71">
        <f>A125900194F_Latest</f>
        <v>0.28999999999999998</v>
      </c>
      <c r="BD111" s="71">
        <f>A125900154L_Latest</f>
        <v>1.484</v>
      </c>
      <c r="BE111" s="71">
        <f>A125900142C_Latest</f>
        <v>3.24</v>
      </c>
      <c r="BF111" s="71">
        <f>A125900170L_Latest</f>
        <v>5.9829999999999997</v>
      </c>
      <c r="BG111" s="71">
        <f>A125900146L_Latest</f>
        <v>31.31</v>
      </c>
      <c r="BH111" s="71">
        <f>A125905722R_Latest</f>
        <v>3.105</v>
      </c>
      <c r="BI111" s="71">
        <f>A125905702F_Latest</f>
        <v>0.52600000000000002</v>
      </c>
      <c r="BJ111" s="71">
        <f>A125905726X_Latest</f>
        <v>10.849</v>
      </c>
      <c r="BK111" s="71">
        <f>A125905730R_Latest</f>
        <v>6.7869999999999999</v>
      </c>
      <c r="BL111" s="71">
        <f>A125905706R_Latest</f>
        <v>3.59</v>
      </c>
      <c r="BM111" s="71">
        <f>A125905710F_Latest</f>
        <v>0.72499999999999998</v>
      </c>
      <c r="BN111" s="71">
        <f>A125905694T_Latest</f>
        <v>25.582000000000001</v>
      </c>
      <c r="BO111" s="71">
        <f>A125905734X_Latest</f>
        <v>5.1509999999999998</v>
      </c>
      <c r="BP111" s="71">
        <f>A125905718X_Latest</f>
        <v>0</v>
      </c>
      <c r="BQ111" s="71">
        <f>A125905738J_Latest</f>
        <v>0.78700000000000003</v>
      </c>
      <c r="BR111" s="71">
        <f>A125905698A_Latest</f>
        <v>5.0380000000000003</v>
      </c>
      <c r="BS111" s="71">
        <f>A125905686T_Latest</f>
        <v>10.975</v>
      </c>
      <c r="BT111" s="71">
        <f>A125905714R_Latest</f>
        <v>6.1559999999999997</v>
      </c>
      <c r="BU111" s="71">
        <f>A125905690J_Latest</f>
        <v>42.713000000000001</v>
      </c>
      <c r="BV111" s="71">
        <f>A125889090V_Latest</f>
        <v>0.60899999999999999</v>
      </c>
      <c r="BW111" s="71">
        <f>A125889070K_Latest</f>
        <v>0</v>
      </c>
      <c r="BX111" s="71">
        <f>A125889094C_Latest</f>
        <v>0.125</v>
      </c>
      <c r="BY111" s="71">
        <f>A125889098L_Latest</f>
        <v>7.7460000000000004</v>
      </c>
      <c r="BZ111" s="71">
        <f>A125889074V_Latest</f>
        <v>0</v>
      </c>
      <c r="CA111" s="71">
        <f>A125889078C_Latest</f>
        <v>0</v>
      </c>
      <c r="CB111" s="71">
        <f>A125889062K_Latest</f>
        <v>8.48</v>
      </c>
      <c r="CC111" s="71">
        <f>A125889102T_Latest</f>
        <v>1.032</v>
      </c>
      <c r="CD111" s="71">
        <f>A125889086C_Latest</f>
        <v>0</v>
      </c>
      <c r="CE111" s="71">
        <f>A125889106A_Latest</f>
        <v>1.3340000000000001</v>
      </c>
      <c r="CF111" s="71">
        <f>A125889066V_Latest</f>
        <v>0.97299999999999998</v>
      </c>
      <c r="CG111" s="71">
        <f>A125889054K_Latest</f>
        <v>3.339</v>
      </c>
      <c r="CH111" s="71">
        <f>A125889082V_Latest</f>
        <v>2.2599999999999998</v>
      </c>
      <c r="CI111" s="71">
        <f>A125889058V_Latest</f>
        <v>14.079000000000001</v>
      </c>
      <c r="CJ111" s="71"/>
      <c r="CK111" s="71"/>
      <c r="CL111" s="71"/>
      <c r="CM111" s="71"/>
      <c r="CN111" s="71"/>
      <c r="CO111" s="71"/>
    </row>
    <row r="112" spans="1:93" hidden="1">
      <c r="A112" s="52"/>
      <c r="B112" s="55" t="s">
        <v>13002</v>
      </c>
      <c r="C112" s="65">
        <v>36</v>
      </c>
      <c r="D112" s="71">
        <f>A125877778V_Latest</f>
        <v>0</v>
      </c>
      <c r="E112" s="71">
        <f>A125877758K_Latest</f>
        <v>0</v>
      </c>
      <c r="F112" s="71">
        <f>A125877782K_Latest</f>
        <v>2.7410000000000001</v>
      </c>
      <c r="G112" s="71">
        <f>A125877786V_Latest</f>
        <v>15.701000000000001</v>
      </c>
      <c r="H112" s="71">
        <f>A125877762A_Latest</f>
        <v>3.863</v>
      </c>
      <c r="I112" s="71">
        <f>A125877766K_Latest</f>
        <v>0</v>
      </c>
      <c r="J112" s="71">
        <f>A125877750T_Latest</f>
        <v>22.303999999999998</v>
      </c>
      <c r="K112" s="71">
        <f>A125877790K_Latest</f>
        <v>3.6859999999999999</v>
      </c>
      <c r="L112" s="71">
        <f>A125877774K_Latest</f>
        <v>0</v>
      </c>
      <c r="M112" s="71">
        <f>A125877794V_Latest</f>
        <v>3.28</v>
      </c>
      <c r="N112" s="71">
        <f>A125877754A_Latest</f>
        <v>1.972</v>
      </c>
      <c r="O112" s="71">
        <f>A125877742T_Latest</f>
        <v>8.9390000000000001</v>
      </c>
      <c r="P112" s="71">
        <f>A125877770A_Latest</f>
        <v>7.7990000000000004</v>
      </c>
      <c r="Q112" s="71">
        <f>A125877746A_Latest</f>
        <v>39.042000000000002</v>
      </c>
      <c r="R112" s="71">
        <f>A125894410R_Latest</f>
        <v>0</v>
      </c>
      <c r="S112" s="71">
        <f>A125894390T_Latest</f>
        <v>0</v>
      </c>
      <c r="T112" s="71">
        <f>A125894414X_Latest</f>
        <v>2.7410000000000001</v>
      </c>
      <c r="U112" s="71">
        <f>A125894418J_Latest</f>
        <v>6.726</v>
      </c>
      <c r="V112" s="71">
        <f>A125894394A_Latest</f>
        <v>3.7490000000000001</v>
      </c>
      <c r="W112" s="71">
        <f>A125894398K_Latest</f>
        <v>0</v>
      </c>
      <c r="X112" s="71">
        <f>A125894382T_Latest</f>
        <v>13.215999999999999</v>
      </c>
      <c r="Y112" s="71">
        <f>A125894422X_Latest</f>
        <v>1.8220000000000001</v>
      </c>
      <c r="Z112" s="71">
        <f>A125894406X_Latest</f>
        <v>0</v>
      </c>
      <c r="AA112" s="71">
        <f>A125894426J_Latest</f>
        <v>1.917</v>
      </c>
      <c r="AB112" s="71">
        <f>A125894386A_Latest</f>
        <v>0</v>
      </c>
      <c r="AC112" s="71">
        <f>A125894374T_Latest</f>
        <v>3.7389999999999999</v>
      </c>
      <c r="AD112" s="71">
        <f>A125894402R_Latest</f>
        <v>3.5720000000000001</v>
      </c>
      <c r="AE112" s="71">
        <f>A125894378A_Latest</f>
        <v>20.527000000000001</v>
      </c>
      <c r="AF112" s="71">
        <f>A125883322K_Latest</f>
        <v>0</v>
      </c>
      <c r="AG112" s="71">
        <f>A125883302A_Latest</f>
        <v>0</v>
      </c>
      <c r="AH112" s="71">
        <f>A125883326V_Latest</f>
        <v>0</v>
      </c>
      <c r="AI112" s="71">
        <f>A125883330K_Latest</f>
        <v>0</v>
      </c>
      <c r="AJ112" s="71">
        <f>A125883306K_Latest</f>
        <v>0</v>
      </c>
      <c r="AK112" s="71">
        <f>A125883310A_Latest</f>
        <v>0</v>
      </c>
      <c r="AL112" s="71">
        <f>A125883294L_Latest</f>
        <v>0</v>
      </c>
      <c r="AM112" s="71">
        <f>A125883334V_Latest</f>
        <v>0</v>
      </c>
      <c r="AN112" s="71">
        <f>A125883318V_Latest</f>
        <v>0</v>
      </c>
      <c r="AO112" s="71">
        <f>A125883338C_Latest</f>
        <v>0</v>
      </c>
      <c r="AP112" s="71">
        <f>A125883298W_Latest</f>
        <v>0</v>
      </c>
      <c r="AQ112" s="71">
        <f>A125883286L_Latest</f>
        <v>0</v>
      </c>
      <c r="AR112" s="71">
        <f>A125883314K_Latest</f>
        <v>0</v>
      </c>
      <c r="AS112" s="71">
        <f>A125883290C_Latest</f>
        <v>0</v>
      </c>
      <c r="AT112" s="71">
        <f>A125899954C_Latest</f>
        <v>0</v>
      </c>
      <c r="AU112" s="71">
        <f>A125899934V_Latest</f>
        <v>0</v>
      </c>
      <c r="AV112" s="71">
        <f>A125899958L_Latest</f>
        <v>0.35899999999999999</v>
      </c>
      <c r="AW112" s="71">
        <f>A125899962C_Latest</f>
        <v>0</v>
      </c>
      <c r="AX112" s="71">
        <f>A125899938C_Latest</f>
        <v>0.55800000000000005</v>
      </c>
      <c r="AY112" s="71">
        <f>A125899942V_Latest</f>
        <v>0</v>
      </c>
      <c r="AZ112" s="71">
        <f>A125899926V_Latest</f>
        <v>0.91600000000000004</v>
      </c>
      <c r="BA112" s="71">
        <f>A125899966L_Latest</f>
        <v>0</v>
      </c>
      <c r="BB112" s="71">
        <f>A125899950V_Latest</f>
        <v>0</v>
      </c>
      <c r="BC112" s="71">
        <f>A125899970C_Latest</f>
        <v>0</v>
      </c>
      <c r="BD112" s="71">
        <f>A125899930K_Latest</f>
        <v>0</v>
      </c>
      <c r="BE112" s="71">
        <f>A125899918V_Latest</f>
        <v>0</v>
      </c>
      <c r="BF112" s="71">
        <f>A125899946C_Latest</f>
        <v>0.32900000000000001</v>
      </c>
      <c r="BG112" s="71">
        <f>A125899922K_Latest</f>
        <v>1.2450000000000001</v>
      </c>
      <c r="BH112" s="71">
        <f>A125905498J_Latest</f>
        <v>0</v>
      </c>
      <c r="BI112" s="71">
        <f>A125905478X_Latest</f>
        <v>0</v>
      </c>
      <c r="BJ112" s="71">
        <f>A125905502L_Latest</f>
        <v>2.3820000000000001</v>
      </c>
      <c r="BK112" s="71">
        <f>A125905506W_Latest</f>
        <v>6.726</v>
      </c>
      <c r="BL112" s="71">
        <f>A125905482R_Latest</f>
        <v>3.1909999999999998</v>
      </c>
      <c r="BM112" s="71">
        <f>A125905486X_Latest</f>
        <v>0</v>
      </c>
      <c r="BN112" s="71">
        <f>A125905470F_Latest</f>
        <v>12.3</v>
      </c>
      <c r="BO112" s="71">
        <f>A125905510L_Latest</f>
        <v>1.8220000000000001</v>
      </c>
      <c r="BP112" s="71">
        <f>A125905494X_Latest</f>
        <v>0</v>
      </c>
      <c r="BQ112" s="71">
        <f>A125905514W_Latest</f>
        <v>1.917</v>
      </c>
      <c r="BR112" s="71">
        <f>A125905474R_Latest</f>
        <v>0</v>
      </c>
      <c r="BS112" s="71">
        <f>A125905462F_Latest</f>
        <v>3.7389999999999999</v>
      </c>
      <c r="BT112" s="71">
        <f>A125905490R_Latest</f>
        <v>3.2429999999999999</v>
      </c>
      <c r="BU112" s="71">
        <f>A125905466R_Latest</f>
        <v>19.282</v>
      </c>
      <c r="BV112" s="71">
        <f>A125888866X_Latest</f>
        <v>0</v>
      </c>
      <c r="BW112" s="71">
        <f>A125888846R_Latest</f>
        <v>0</v>
      </c>
      <c r="BX112" s="71">
        <f>A125888870R_Latest</f>
        <v>0</v>
      </c>
      <c r="BY112" s="71">
        <f>A125888874X_Latest</f>
        <v>8.9749999999999996</v>
      </c>
      <c r="BZ112" s="71">
        <f>A125888850F_Latest</f>
        <v>0.114</v>
      </c>
      <c r="CA112" s="71">
        <f>A125888854R_Latest</f>
        <v>0</v>
      </c>
      <c r="CB112" s="71">
        <f>A125888838R_Latest</f>
        <v>9.0879999999999992</v>
      </c>
      <c r="CC112" s="71">
        <f>A125888878J_Latest</f>
        <v>1.8640000000000001</v>
      </c>
      <c r="CD112" s="71">
        <f>A125888862R_Latest</f>
        <v>0</v>
      </c>
      <c r="CE112" s="71">
        <f>A125888882X_Latest</f>
        <v>1.363</v>
      </c>
      <c r="CF112" s="71">
        <f>A125888842F_Latest</f>
        <v>1.972</v>
      </c>
      <c r="CG112" s="71">
        <f>A125888830W_Latest</f>
        <v>5.2</v>
      </c>
      <c r="CH112" s="71">
        <f>A125888858X_Latest</f>
        <v>4.2270000000000003</v>
      </c>
      <c r="CI112" s="71">
        <f>A125888834F_Latest</f>
        <v>18.515000000000001</v>
      </c>
      <c r="CJ112" s="71"/>
      <c r="CK112" s="71"/>
      <c r="CL112" s="71"/>
      <c r="CM112" s="71"/>
      <c r="CN112" s="71"/>
      <c r="CO112" s="71"/>
    </row>
    <row r="113" spans="1:129" hidden="1">
      <c r="A113" s="58" t="s">
        <v>12985</v>
      </c>
      <c r="B113" s="55"/>
      <c r="C113" s="65">
        <v>37</v>
      </c>
      <c r="D113" s="71">
        <f>A125878058R_Latest</f>
        <v>136.65899999999999</v>
      </c>
      <c r="E113" s="71">
        <f>A125878038F_Latest</f>
        <v>38.415999999999997</v>
      </c>
      <c r="F113" s="71">
        <f>A125878062F_Latest</f>
        <v>342.25400000000002</v>
      </c>
      <c r="G113" s="71">
        <f>A125878066R_Latest</f>
        <v>54.531999999999996</v>
      </c>
      <c r="H113" s="71">
        <f>A125878042W_Latest</f>
        <v>156.15</v>
      </c>
      <c r="I113" s="71">
        <f>A125878046F_Latest</f>
        <v>12.773</v>
      </c>
      <c r="J113" s="71">
        <f>A125878030L_Latest</f>
        <v>740.78300000000002</v>
      </c>
      <c r="K113" s="71">
        <f>A125878070F_Latest</f>
        <v>76.897999999999996</v>
      </c>
      <c r="L113" s="71">
        <f>A125878054F_Latest</f>
        <v>3.6480000000000001</v>
      </c>
      <c r="M113" s="71">
        <f>A125878074R_Latest</f>
        <v>114.93899999999999</v>
      </c>
      <c r="N113" s="71">
        <f>A125878034W_Latest</f>
        <v>56.307000000000002</v>
      </c>
      <c r="O113" s="71">
        <f>A125878022L_Latest</f>
        <v>251.79300000000001</v>
      </c>
      <c r="P113" s="71">
        <f>A125878050W_Latest</f>
        <v>163.459</v>
      </c>
      <c r="Q113" s="71">
        <f>A125878026W_Latest</f>
        <v>1156.0350000000001</v>
      </c>
      <c r="R113" s="71">
        <f>A125894690V_Latest</f>
        <v>134.536</v>
      </c>
      <c r="S113" s="71">
        <f>A125894670K_Latest</f>
        <v>38.274999999999999</v>
      </c>
      <c r="T113" s="71">
        <f>A125894694C_Latest</f>
        <v>341.435</v>
      </c>
      <c r="U113" s="71">
        <f>A125894698L_Latest</f>
        <v>27.003</v>
      </c>
      <c r="V113" s="71">
        <f>A125894674V_Latest</f>
        <v>155.46100000000001</v>
      </c>
      <c r="W113" s="71">
        <f>A125894678C_Latest</f>
        <v>12.773</v>
      </c>
      <c r="X113" s="71">
        <f>A125894662K_Latest</f>
        <v>709.48299999999995</v>
      </c>
      <c r="Y113" s="71">
        <f>A125894702T_Latest</f>
        <v>71.430999999999997</v>
      </c>
      <c r="Z113" s="71">
        <f>A125894686C_Latest</f>
        <v>3.6480000000000001</v>
      </c>
      <c r="AA113" s="71">
        <f>A125894706A_Latest</f>
        <v>96.712000000000003</v>
      </c>
      <c r="AB113" s="71">
        <f>A125894666V_Latest</f>
        <v>50.438000000000002</v>
      </c>
      <c r="AC113" s="71">
        <f>A125894654K_Latest</f>
        <v>222.23</v>
      </c>
      <c r="AD113" s="71">
        <f>A125894682V_Latest</f>
        <v>152.90899999999999</v>
      </c>
      <c r="AE113" s="71">
        <f>A125894658V_Latest</f>
        <v>1084.6210000000001</v>
      </c>
      <c r="AF113" s="71">
        <f>A125883602C_Latest</f>
        <v>39.268000000000001</v>
      </c>
      <c r="AG113" s="71">
        <f>A125883582F_Latest</f>
        <v>29.119</v>
      </c>
      <c r="AH113" s="71">
        <f>A125883606L_Latest</f>
        <v>87.870999999999995</v>
      </c>
      <c r="AI113" s="71">
        <f>A125883610C_Latest</f>
        <v>0</v>
      </c>
      <c r="AJ113" s="71">
        <f>A125883586R_Latest</f>
        <v>14.747999999999999</v>
      </c>
      <c r="AK113" s="71">
        <f>A125883590F_Latest</f>
        <v>1.139</v>
      </c>
      <c r="AL113" s="71">
        <f>A125883574F_Latest</f>
        <v>172.14500000000001</v>
      </c>
      <c r="AM113" s="71">
        <f>A125883614L_Latest</f>
        <v>23.385999999999999</v>
      </c>
      <c r="AN113" s="71">
        <f>A125883598X_Latest</f>
        <v>1.21</v>
      </c>
      <c r="AO113" s="71">
        <f>A125883618W_Latest</f>
        <v>33.628999999999998</v>
      </c>
      <c r="AP113" s="71">
        <f>A125883578R_Latest</f>
        <v>7.9960000000000004</v>
      </c>
      <c r="AQ113" s="71">
        <f>A125883566F_Latest</f>
        <v>66.22</v>
      </c>
      <c r="AR113" s="71">
        <f>A125883594R_Latest</f>
        <v>38.479999999999997</v>
      </c>
      <c r="AS113" s="71">
        <f>A125883570W_Latest</f>
        <v>276.84500000000003</v>
      </c>
      <c r="AT113" s="71">
        <f>A125900234L_Latest</f>
        <v>68.658000000000001</v>
      </c>
      <c r="AU113" s="71">
        <f>A125900214C_Latest</f>
        <v>7.8630000000000004</v>
      </c>
      <c r="AV113" s="71">
        <f>A125900238W_Latest</f>
        <v>183.50700000000001</v>
      </c>
      <c r="AW113" s="71">
        <f>A125900242L_Latest</f>
        <v>0.88200000000000001</v>
      </c>
      <c r="AX113" s="71">
        <f>A125900218L_Latest</f>
        <v>117.51900000000001</v>
      </c>
      <c r="AY113" s="71">
        <f>A125900222C_Latest</f>
        <v>5.6420000000000003</v>
      </c>
      <c r="AZ113" s="71">
        <f>A125900206C_Latest</f>
        <v>384.07</v>
      </c>
      <c r="BA113" s="71">
        <f>A125900246W_Latest</f>
        <v>24.8</v>
      </c>
      <c r="BB113" s="71">
        <f>A125900230C_Latest</f>
        <v>1.7390000000000001</v>
      </c>
      <c r="BC113" s="71">
        <f>A125900250L_Latest</f>
        <v>36.911000000000001</v>
      </c>
      <c r="BD113" s="71">
        <f>A125900210V_Latest</f>
        <v>17.677</v>
      </c>
      <c r="BE113" s="71">
        <f>A125900198R_Latest</f>
        <v>81.126999999999995</v>
      </c>
      <c r="BF113" s="71">
        <f>A125900226L_Latest</f>
        <v>71.683999999999997</v>
      </c>
      <c r="BG113" s="71">
        <f>A125900202V_Latest</f>
        <v>536.88199999999995</v>
      </c>
      <c r="BH113" s="71">
        <f>A125905778A_Latest</f>
        <v>26.61</v>
      </c>
      <c r="BI113" s="71">
        <f>A125905758T_Latest</f>
        <v>1.2929999999999999</v>
      </c>
      <c r="BJ113" s="71">
        <f>A125905782T_Latest</f>
        <v>70.058000000000007</v>
      </c>
      <c r="BK113" s="71">
        <f>A125905786A_Latest</f>
        <v>26.120999999999999</v>
      </c>
      <c r="BL113" s="71">
        <f>A125905762J_Latest</f>
        <v>23.193000000000001</v>
      </c>
      <c r="BM113" s="71">
        <f>A125905766T_Latest</f>
        <v>5.992</v>
      </c>
      <c r="BN113" s="71">
        <f>A125905750X_Latest</f>
        <v>153.267</v>
      </c>
      <c r="BO113" s="71">
        <f>A125905790T_Latest</f>
        <v>23.245999999999999</v>
      </c>
      <c r="BP113" s="71">
        <f>A125905774T_Latest</f>
        <v>0.7</v>
      </c>
      <c r="BQ113" s="71">
        <f>A125905794A_Latest</f>
        <v>26.172000000000001</v>
      </c>
      <c r="BR113" s="71">
        <f>A125905754J_Latest</f>
        <v>24.765000000000001</v>
      </c>
      <c r="BS113" s="71">
        <f>A125905742X_Latest</f>
        <v>74.882999999999996</v>
      </c>
      <c r="BT113" s="71">
        <f>A125905770J_Latest</f>
        <v>42.744</v>
      </c>
      <c r="BU113" s="71">
        <f>A125905746J_Latest</f>
        <v>270.89499999999998</v>
      </c>
      <c r="BV113" s="71">
        <f>A125889146V_Latest</f>
        <v>2.1230000000000002</v>
      </c>
      <c r="BW113" s="71">
        <f>A125889126K_Latest</f>
        <v>0.14099999999999999</v>
      </c>
      <c r="BX113" s="71">
        <f>A125889150K_Latest</f>
        <v>0.81799999999999995</v>
      </c>
      <c r="BY113" s="71">
        <f>A125889154V_Latest</f>
        <v>27.529</v>
      </c>
      <c r="BZ113" s="71">
        <f>A125889130A_Latest</f>
        <v>0.68899999999999995</v>
      </c>
      <c r="CA113" s="71">
        <f>A125889134K_Latest</f>
        <v>0</v>
      </c>
      <c r="CB113" s="71">
        <f>A125889118K_Latest</f>
        <v>31.300999999999998</v>
      </c>
      <c r="CC113" s="71">
        <f>A125889158C_Latest</f>
        <v>5.4669999999999996</v>
      </c>
      <c r="CD113" s="71">
        <f>A125889142K_Latest</f>
        <v>0</v>
      </c>
      <c r="CE113" s="71">
        <f>A125889162V_Latest</f>
        <v>18.227</v>
      </c>
      <c r="CF113" s="71">
        <f>A125889122A_Latest</f>
        <v>5.8689999999999998</v>
      </c>
      <c r="CG113" s="71">
        <f>A125889110T_Latest</f>
        <v>29.562999999999999</v>
      </c>
      <c r="CH113" s="71">
        <f>A125889138V_Latest</f>
        <v>10.55</v>
      </c>
      <c r="CI113" s="71">
        <f>A125889114A_Latest</f>
        <v>71.412999999999997</v>
      </c>
      <c r="CJ113" s="71"/>
      <c r="CK113" s="71"/>
      <c r="CL113" s="71"/>
      <c r="CM113" s="71"/>
      <c r="CN113" s="71"/>
      <c r="CO113" s="71"/>
    </row>
    <row r="114" spans="1:129" hidden="1">
      <c r="A114" s="72"/>
      <c r="B114" s="73"/>
      <c r="C114" s="65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</row>
    <row r="115" spans="1:129" hidden="1">
      <c r="A115" s="72"/>
      <c r="B115" s="73"/>
      <c r="C115" s="7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</row>
    <row r="116" spans="1:129" hidden="1">
      <c r="A116" s="64"/>
      <c r="B116" s="62"/>
      <c r="C116" s="62"/>
      <c r="D116" s="66">
        <v>1</v>
      </c>
      <c r="E116" s="66">
        <v>2</v>
      </c>
      <c r="F116" s="66">
        <v>3</v>
      </c>
      <c r="G116" s="66">
        <v>4</v>
      </c>
      <c r="H116" s="66">
        <v>5</v>
      </c>
      <c r="I116" s="66">
        <v>6</v>
      </c>
      <c r="J116" s="66">
        <v>7</v>
      </c>
      <c r="K116" s="66">
        <v>8</v>
      </c>
      <c r="L116" s="66">
        <v>9</v>
      </c>
      <c r="M116" s="66">
        <v>10</v>
      </c>
      <c r="N116" s="66">
        <v>11</v>
      </c>
      <c r="O116" s="66">
        <v>12</v>
      </c>
      <c r="P116" s="66">
        <v>13</v>
      </c>
      <c r="Q116" s="66">
        <v>14</v>
      </c>
      <c r="R116" s="66">
        <v>15</v>
      </c>
      <c r="S116" s="66">
        <v>16</v>
      </c>
      <c r="T116" s="66">
        <v>17</v>
      </c>
      <c r="U116" s="66">
        <v>18</v>
      </c>
      <c r="V116" s="66">
        <v>19</v>
      </c>
      <c r="W116" s="66">
        <v>20</v>
      </c>
      <c r="X116" s="66">
        <v>21</v>
      </c>
      <c r="Y116" s="66">
        <v>22</v>
      </c>
      <c r="Z116" s="66">
        <v>23</v>
      </c>
      <c r="AA116" s="66">
        <v>24</v>
      </c>
      <c r="AB116" s="66">
        <v>25</v>
      </c>
      <c r="AC116" s="66">
        <v>26</v>
      </c>
      <c r="AD116" s="66">
        <v>27</v>
      </c>
      <c r="AE116" s="66">
        <v>28</v>
      </c>
      <c r="AF116" s="66">
        <v>29</v>
      </c>
      <c r="AG116" s="66">
        <v>30</v>
      </c>
      <c r="AH116" s="66">
        <v>31</v>
      </c>
      <c r="AI116" s="66">
        <v>32</v>
      </c>
      <c r="AJ116" s="66">
        <v>33</v>
      </c>
      <c r="AK116" s="66">
        <v>34</v>
      </c>
      <c r="AL116" s="66">
        <v>35</v>
      </c>
      <c r="AM116" s="66">
        <v>36</v>
      </c>
      <c r="AN116" s="66">
        <v>37</v>
      </c>
      <c r="AO116" s="66">
        <v>38</v>
      </c>
      <c r="AP116" s="66">
        <v>39</v>
      </c>
      <c r="AQ116" s="66">
        <v>40</v>
      </c>
      <c r="AR116" s="66">
        <v>41</v>
      </c>
      <c r="AS116" s="66">
        <v>42</v>
      </c>
      <c r="AT116" s="66">
        <v>43</v>
      </c>
      <c r="AU116" s="66">
        <v>44</v>
      </c>
      <c r="AV116" s="66">
        <v>45</v>
      </c>
      <c r="AW116" s="66">
        <v>46</v>
      </c>
      <c r="AX116" s="66">
        <v>47</v>
      </c>
      <c r="AY116" s="66">
        <v>48</v>
      </c>
      <c r="AZ116" s="66">
        <v>49</v>
      </c>
      <c r="BA116" s="66">
        <v>50</v>
      </c>
      <c r="BB116" s="66">
        <v>51</v>
      </c>
      <c r="BC116" s="66">
        <v>52</v>
      </c>
      <c r="BD116" s="66">
        <v>53</v>
      </c>
      <c r="BE116" s="66">
        <v>54</v>
      </c>
      <c r="BF116" s="66">
        <v>55</v>
      </c>
      <c r="BG116" s="66">
        <v>56</v>
      </c>
      <c r="BH116" s="66">
        <v>57</v>
      </c>
      <c r="BI116" s="66">
        <v>58</v>
      </c>
      <c r="BJ116" s="66">
        <v>59</v>
      </c>
      <c r="BK116" s="66">
        <v>60</v>
      </c>
      <c r="BL116" s="66">
        <v>61</v>
      </c>
      <c r="BM116" s="66">
        <v>62</v>
      </c>
      <c r="BN116" s="66">
        <v>63</v>
      </c>
      <c r="BO116" s="66">
        <v>64</v>
      </c>
      <c r="BP116" s="66">
        <v>65</v>
      </c>
      <c r="BQ116" s="66">
        <v>66</v>
      </c>
      <c r="BR116" s="66">
        <v>67</v>
      </c>
      <c r="BS116" s="66">
        <v>68</v>
      </c>
      <c r="BT116" s="66">
        <v>69</v>
      </c>
      <c r="BU116" s="66">
        <v>70</v>
      </c>
      <c r="BV116" s="66">
        <v>71</v>
      </c>
      <c r="BW116" s="66">
        <v>72</v>
      </c>
      <c r="BX116" s="66">
        <v>73</v>
      </c>
      <c r="BY116" s="66">
        <v>74</v>
      </c>
      <c r="BZ116" s="66">
        <v>75</v>
      </c>
      <c r="CA116" s="66">
        <v>76</v>
      </c>
      <c r="CB116" s="66">
        <v>77</v>
      </c>
      <c r="CC116" s="66">
        <v>78</v>
      </c>
      <c r="CD116" s="66">
        <v>79</v>
      </c>
      <c r="CE116" s="66">
        <v>80</v>
      </c>
      <c r="CF116" s="66">
        <v>81</v>
      </c>
      <c r="CG116" s="66">
        <v>82</v>
      </c>
      <c r="CH116" s="66">
        <v>83</v>
      </c>
      <c r="CI116" s="66">
        <v>84</v>
      </c>
      <c r="CJ116" s="66">
        <v>85</v>
      </c>
      <c r="CK116" s="66">
        <v>86</v>
      </c>
      <c r="CL116" s="66">
        <v>87</v>
      </c>
      <c r="CM116" s="66">
        <v>88</v>
      </c>
      <c r="CN116" s="66">
        <v>89</v>
      </c>
      <c r="CO116" s="66">
        <v>90</v>
      </c>
      <c r="CP116" s="66">
        <v>91</v>
      </c>
      <c r="CQ116" s="66">
        <v>92</v>
      </c>
      <c r="CR116" s="66">
        <v>93</v>
      </c>
      <c r="CS116" s="66">
        <v>94</v>
      </c>
      <c r="CT116" s="66">
        <v>95</v>
      </c>
      <c r="CU116" s="66">
        <v>96</v>
      </c>
      <c r="CV116" s="66">
        <v>97</v>
      </c>
      <c r="CW116" s="66">
        <v>98</v>
      </c>
      <c r="CX116" s="66">
        <v>99</v>
      </c>
      <c r="CY116" s="66">
        <v>100</v>
      </c>
      <c r="CZ116" s="66">
        <v>101</v>
      </c>
      <c r="DA116" s="66">
        <v>102</v>
      </c>
      <c r="DB116" s="66">
        <v>103</v>
      </c>
      <c r="DC116" s="66">
        <v>104</v>
      </c>
      <c r="DD116" s="66">
        <v>105</v>
      </c>
      <c r="DE116" s="66">
        <v>106</v>
      </c>
      <c r="DF116" s="66">
        <v>107</v>
      </c>
      <c r="DG116" s="66">
        <v>108</v>
      </c>
      <c r="DH116" s="66">
        <v>109</v>
      </c>
      <c r="DI116" s="66">
        <v>110</v>
      </c>
      <c r="DJ116" s="66">
        <v>111</v>
      </c>
      <c r="DK116" s="66">
        <v>112</v>
      </c>
      <c r="DL116" s="66">
        <v>113</v>
      </c>
      <c r="DM116" s="66">
        <v>114</v>
      </c>
      <c r="DN116" s="66">
        <v>115</v>
      </c>
      <c r="DO116" s="66">
        <v>116</v>
      </c>
      <c r="DP116" s="66">
        <v>117</v>
      </c>
      <c r="DQ116" s="66">
        <v>118</v>
      </c>
      <c r="DR116" s="66">
        <v>119</v>
      </c>
      <c r="DS116" s="66">
        <v>120</v>
      </c>
      <c r="DT116" s="66">
        <v>121</v>
      </c>
      <c r="DU116" s="66">
        <v>122</v>
      </c>
      <c r="DV116" s="66">
        <v>123</v>
      </c>
      <c r="DW116" s="66">
        <v>124</v>
      </c>
      <c r="DX116" s="66">
        <v>125</v>
      </c>
      <c r="DY116" s="66">
        <v>126</v>
      </c>
    </row>
    <row r="117" spans="1:129" ht="15" hidden="1" customHeight="1">
      <c r="A117" s="36"/>
      <c r="B117" s="36"/>
      <c r="C117" s="36"/>
      <c r="D117" s="68" t="s">
        <v>13019</v>
      </c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t="s">
        <v>13020</v>
      </c>
      <c r="AF117" t="s">
        <v>13021</v>
      </c>
      <c r="AT117" t="s">
        <v>13022</v>
      </c>
      <c r="BH117" t="s">
        <v>13023</v>
      </c>
      <c r="BV117" t="s">
        <v>13024</v>
      </c>
      <c r="CJ117" t="s">
        <v>13016</v>
      </c>
      <c r="CX117" t="s">
        <v>13017</v>
      </c>
      <c r="DL117" t="s">
        <v>13018</v>
      </c>
    </row>
    <row r="118" spans="1:129" ht="15" hidden="1" customHeight="1">
      <c r="A118" s="36"/>
      <c r="B118" s="36"/>
      <c r="C118" s="36"/>
      <c r="D118" s="81" t="s">
        <v>12975</v>
      </c>
      <c r="E118" s="81"/>
      <c r="F118" s="81"/>
      <c r="G118" s="82"/>
      <c r="H118" s="82"/>
      <c r="I118" s="82"/>
      <c r="J118" s="82"/>
      <c r="K118" s="80" t="s">
        <v>12976</v>
      </c>
      <c r="L118" s="80"/>
      <c r="M118" s="80"/>
      <c r="N118" s="80"/>
      <c r="O118" s="80"/>
      <c r="P118" s="79" t="s">
        <v>12977</v>
      </c>
      <c r="Q118" s="79" t="s">
        <v>12978</v>
      </c>
      <c r="R118" s="81" t="s">
        <v>12975</v>
      </c>
      <c r="S118" s="81"/>
      <c r="T118" s="81"/>
      <c r="U118" s="82"/>
      <c r="V118" s="82"/>
      <c r="W118" s="82"/>
      <c r="X118" s="82"/>
      <c r="Y118" s="80" t="s">
        <v>12976</v>
      </c>
      <c r="Z118" s="80"/>
      <c r="AA118" s="80"/>
      <c r="AB118" s="80"/>
      <c r="AC118" s="80"/>
      <c r="AD118" s="79" t="s">
        <v>12977</v>
      </c>
      <c r="AE118" s="79" t="s">
        <v>12978</v>
      </c>
      <c r="AF118" s="81" t="s">
        <v>12975</v>
      </c>
      <c r="AG118" s="81"/>
      <c r="AH118" s="81"/>
      <c r="AI118" s="82"/>
      <c r="AJ118" s="82"/>
      <c r="AK118" s="82"/>
      <c r="AL118" s="82"/>
      <c r="AM118" s="80" t="s">
        <v>12976</v>
      </c>
      <c r="AN118" s="80"/>
      <c r="AO118" s="80"/>
      <c r="AP118" s="80"/>
      <c r="AQ118" s="80"/>
      <c r="AR118" s="79" t="s">
        <v>12977</v>
      </c>
      <c r="AS118" s="79" t="s">
        <v>12978</v>
      </c>
      <c r="AT118" s="81" t="s">
        <v>12975</v>
      </c>
      <c r="AU118" s="81"/>
      <c r="AV118" s="81"/>
      <c r="AW118" s="82"/>
      <c r="AX118" s="82"/>
      <c r="AY118" s="82"/>
      <c r="AZ118" s="82"/>
      <c r="BA118" s="80" t="s">
        <v>12976</v>
      </c>
      <c r="BB118" s="80"/>
      <c r="BC118" s="80"/>
      <c r="BD118" s="80"/>
      <c r="BE118" s="80"/>
      <c r="BF118" s="79" t="s">
        <v>12977</v>
      </c>
      <c r="BG118" s="79" t="s">
        <v>12978</v>
      </c>
      <c r="BH118" s="81" t="s">
        <v>12975</v>
      </c>
      <c r="BI118" s="81"/>
      <c r="BJ118" s="81"/>
      <c r="BK118" s="82"/>
      <c r="BL118" s="82"/>
      <c r="BM118" s="82"/>
      <c r="BN118" s="82"/>
      <c r="BO118" s="80" t="s">
        <v>12976</v>
      </c>
      <c r="BP118" s="80"/>
      <c r="BQ118" s="80"/>
      <c r="BR118" s="80"/>
      <c r="BS118" s="80"/>
      <c r="BT118" s="79" t="s">
        <v>12977</v>
      </c>
      <c r="BU118" s="79" t="s">
        <v>12978</v>
      </c>
      <c r="BV118" s="81" t="s">
        <v>12975</v>
      </c>
      <c r="BW118" s="81"/>
      <c r="BX118" s="81"/>
      <c r="BY118" s="82"/>
      <c r="BZ118" s="82"/>
      <c r="CA118" s="82"/>
      <c r="CB118" s="82"/>
      <c r="CC118" s="80" t="s">
        <v>12976</v>
      </c>
      <c r="CD118" s="80"/>
      <c r="CE118" s="80"/>
      <c r="CF118" s="80"/>
      <c r="CG118" s="80"/>
      <c r="CH118" s="79" t="s">
        <v>12977</v>
      </c>
      <c r="CI118" s="79" t="s">
        <v>12978</v>
      </c>
      <c r="CJ118" s="81" t="s">
        <v>12975</v>
      </c>
      <c r="CK118" s="81"/>
      <c r="CL118" s="81"/>
      <c r="CM118" s="82"/>
      <c r="CN118" s="82"/>
      <c r="CO118" s="82"/>
      <c r="CP118" s="82"/>
      <c r="CQ118" s="80" t="s">
        <v>12976</v>
      </c>
      <c r="CR118" s="80"/>
      <c r="CS118" s="80"/>
      <c r="CT118" s="80"/>
      <c r="CU118" s="80"/>
      <c r="CV118" s="79" t="s">
        <v>12977</v>
      </c>
      <c r="CW118" s="79" t="s">
        <v>12978</v>
      </c>
      <c r="CX118" s="81" t="s">
        <v>12975</v>
      </c>
      <c r="CY118" s="81"/>
      <c r="CZ118" s="81"/>
      <c r="DA118" s="82"/>
      <c r="DB118" s="82"/>
      <c r="DC118" s="82"/>
      <c r="DD118" s="82"/>
      <c r="DE118" s="80" t="s">
        <v>12976</v>
      </c>
      <c r="DF118" s="80"/>
      <c r="DG118" s="80"/>
      <c r="DH118" s="80"/>
      <c r="DI118" s="80"/>
      <c r="DJ118" s="79" t="s">
        <v>12977</v>
      </c>
      <c r="DK118" s="79" t="s">
        <v>12978</v>
      </c>
      <c r="DL118" s="81" t="s">
        <v>12975</v>
      </c>
      <c r="DM118" s="81"/>
      <c r="DN118" s="81"/>
      <c r="DO118" s="82"/>
      <c r="DP118" s="82"/>
      <c r="DQ118" s="82"/>
      <c r="DR118" s="82"/>
      <c r="DS118" s="80" t="s">
        <v>12976</v>
      </c>
      <c r="DT118" s="80"/>
      <c r="DU118" s="80"/>
      <c r="DV118" s="80"/>
      <c r="DW118" s="80"/>
      <c r="DX118" s="79" t="s">
        <v>12977</v>
      </c>
      <c r="DY118" s="79" t="s">
        <v>12978</v>
      </c>
    </row>
    <row r="119" spans="1:129" ht="67.5" hidden="1">
      <c r="A119" s="36"/>
      <c r="B119" s="36"/>
      <c r="C119" s="36"/>
      <c r="D119" s="43" t="s">
        <v>12979</v>
      </c>
      <c r="E119" s="43" t="s">
        <v>12980</v>
      </c>
      <c r="F119" s="43" t="s">
        <v>12981</v>
      </c>
      <c r="G119" s="43" t="s">
        <v>12982</v>
      </c>
      <c r="H119" s="43" t="s">
        <v>12983</v>
      </c>
      <c r="I119" s="43" t="s">
        <v>12984</v>
      </c>
      <c r="J119" s="43" t="s">
        <v>12985</v>
      </c>
      <c r="K119" s="43" t="s">
        <v>12986</v>
      </c>
      <c r="L119" s="43" t="s">
        <v>12987</v>
      </c>
      <c r="M119" s="43" t="s">
        <v>12988</v>
      </c>
      <c r="N119" s="43" t="s">
        <v>12989</v>
      </c>
      <c r="O119" s="43" t="s">
        <v>12985</v>
      </c>
      <c r="P119" s="79"/>
      <c r="Q119" s="79"/>
      <c r="R119" s="43" t="s">
        <v>12979</v>
      </c>
      <c r="S119" s="43" t="s">
        <v>12980</v>
      </c>
      <c r="T119" s="43" t="s">
        <v>12981</v>
      </c>
      <c r="U119" s="43" t="s">
        <v>12982</v>
      </c>
      <c r="V119" s="43" t="s">
        <v>12983</v>
      </c>
      <c r="W119" s="43" t="s">
        <v>12984</v>
      </c>
      <c r="X119" s="43" t="s">
        <v>12985</v>
      </c>
      <c r="Y119" s="43" t="s">
        <v>12986</v>
      </c>
      <c r="Z119" s="43" t="s">
        <v>12987</v>
      </c>
      <c r="AA119" s="43" t="s">
        <v>12988</v>
      </c>
      <c r="AB119" s="43" t="s">
        <v>12989</v>
      </c>
      <c r="AC119" s="43" t="s">
        <v>12985</v>
      </c>
      <c r="AD119" s="79"/>
      <c r="AE119" s="79"/>
      <c r="AF119" s="43" t="s">
        <v>12979</v>
      </c>
      <c r="AG119" s="43" t="s">
        <v>12980</v>
      </c>
      <c r="AH119" s="43" t="s">
        <v>12981</v>
      </c>
      <c r="AI119" s="43" t="s">
        <v>12982</v>
      </c>
      <c r="AJ119" s="43" t="s">
        <v>12983</v>
      </c>
      <c r="AK119" s="43" t="s">
        <v>12984</v>
      </c>
      <c r="AL119" s="43" t="s">
        <v>12985</v>
      </c>
      <c r="AM119" s="43" t="s">
        <v>12986</v>
      </c>
      <c r="AN119" s="43" t="s">
        <v>12987</v>
      </c>
      <c r="AO119" s="43" t="s">
        <v>12988</v>
      </c>
      <c r="AP119" s="43" t="s">
        <v>12989</v>
      </c>
      <c r="AQ119" s="43" t="s">
        <v>12985</v>
      </c>
      <c r="AR119" s="79"/>
      <c r="AS119" s="79"/>
      <c r="AT119" s="43" t="s">
        <v>12979</v>
      </c>
      <c r="AU119" s="43" t="s">
        <v>12980</v>
      </c>
      <c r="AV119" s="43" t="s">
        <v>12981</v>
      </c>
      <c r="AW119" s="43" t="s">
        <v>12982</v>
      </c>
      <c r="AX119" s="43" t="s">
        <v>12983</v>
      </c>
      <c r="AY119" s="43" t="s">
        <v>12984</v>
      </c>
      <c r="AZ119" s="43" t="s">
        <v>12985</v>
      </c>
      <c r="BA119" s="43" t="s">
        <v>12986</v>
      </c>
      <c r="BB119" s="43" t="s">
        <v>12987</v>
      </c>
      <c r="BC119" s="43" t="s">
        <v>12988</v>
      </c>
      <c r="BD119" s="43" t="s">
        <v>12989</v>
      </c>
      <c r="BE119" s="43" t="s">
        <v>12985</v>
      </c>
      <c r="BF119" s="79"/>
      <c r="BG119" s="79"/>
      <c r="BH119" s="43" t="s">
        <v>12979</v>
      </c>
      <c r="BI119" s="43" t="s">
        <v>12980</v>
      </c>
      <c r="BJ119" s="43" t="s">
        <v>12981</v>
      </c>
      <c r="BK119" s="43" t="s">
        <v>12982</v>
      </c>
      <c r="BL119" s="43" t="s">
        <v>12983</v>
      </c>
      <c r="BM119" s="43" t="s">
        <v>12984</v>
      </c>
      <c r="BN119" s="43" t="s">
        <v>12985</v>
      </c>
      <c r="BO119" s="43" t="s">
        <v>12986</v>
      </c>
      <c r="BP119" s="43" t="s">
        <v>12987</v>
      </c>
      <c r="BQ119" s="43" t="s">
        <v>12988</v>
      </c>
      <c r="BR119" s="43" t="s">
        <v>12989</v>
      </c>
      <c r="BS119" s="43" t="s">
        <v>12985</v>
      </c>
      <c r="BT119" s="79"/>
      <c r="BU119" s="79"/>
      <c r="BV119" s="43" t="s">
        <v>12979</v>
      </c>
      <c r="BW119" s="43" t="s">
        <v>12980</v>
      </c>
      <c r="BX119" s="43" t="s">
        <v>12981</v>
      </c>
      <c r="BY119" s="43" t="s">
        <v>12982</v>
      </c>
      <c r="BZ119" s="43" t="s">
        <v>12983</v>
      </c>
      <c r="CA119" s="43" t="s">
        <v>12984</v>
      </c>
      <c r="CB119" s="43" t="s">
        <v>12985</v>
      </c>
      <c r="CC119" s="43" t="s">
        <v>12986</v>
      </c>
      <c r="CD119" s="43" t="s">
        <v>12987</v>
      </c>
      <c r="CE119" s="43" t="s">
        <v>12988</v>
      </c>
      <c r="CF119" s="43" t="s">
        <v>12989</v>
      </c>
      <c r="CG119" s="43" t="s">
        <v>12985</v>
      </c>
      <c r="CH119" s="79"/>
      <c r="CI119" s="79"/>
      <c r="CJ119" s="43" t="s">
        <v>12979</v>
      </c>
      <c r="CK119" s="43" t="s">
        <v>12980</v>
      </c>
      <c r="CL119" s="43" t="s">
        <v>12981</v>
      </c>
      <c r="CM119" s="43" t="s">
        <v>12982</v>
      </c>
      <c r="CN119" s="43" t="s">
        <v>12983</v>
      </c>
      <c r="CO119" s="43" t="s">
        <v>12984</v>
      </c>
      <c r="CP119" s="43" t="s">
        <v>12985</v>
      </c>
      <c r="CQ119" s="43" t="s">
        <v>12986</v>
      </c>
      <c r="CR119" s="43" t="s">
        <v>12987</v>
      </c>
      <c r="CS119" s="43" t="s">
        <v>12988</v>
      </c>
      <c r="CT119" s="43" t="s">
        <v>12989</v>
      </c>
      <c r="CU119" s="43" t="s">
        <v>12985</v>
      </c>
      <c r="CV119" s="79"/>
      <c r="CW119" s="79"/>
      <c r="CX119" s="43" t="s">
        <v>12979</v>
      </c>
      <c r="CY119" s="43" t="s">
        <v>12980</v>
      </c>
      <c r="CZ119" s="43" t="s">
        <v>12981</v>
      </c>
      <c r="DA119" s="43" t="s">
        <v>12982</v>
      </c>
      <c r="DB119" s="43" t="s">
        <v>12983</v>
      </c>
      <c r="DC119" s="43" t="s">
        <v>12984</v>
      </c>
      <c r="DD119" s="43" t="s">
        <v>12985</v>
      </c>
      <c r="DE119" s="43" t="s">
        <v>12986</v>
      </c>
      <c r="DF119" s="43" t="s">
        <v>12987</v>
      </c>
      <c r="DG119" s="43" t="s">
        <v>12988</v>
      </c>
      <c r="DH119" s="43" t="s">
        <v>12989</v>
      </c>
      <c r="DI119" s="43" t="s">
        <v>12985</v>
      </c>
      <c r="DJ119" s="79"/>
      <c r="DK119" s="79"/>
      <c r="DL119" s="43" t="s">
        <v>12979</v>
      </c>
      <c r="DM119" s="43" t="s">
        <v>12980</v>
      </c>
      <c r="DN119" s="43" t="s">
        <v>12981</v>
      </c>
      <c r="DO119" s="43" t="s">
        <v>12982</v>
      </c>
      <c r="DP119" s="43" t="s">
        <v>12983</v>
      </c>
      <c r="DQ119" s="43" t="s">
        <v>12984</v>
      </c>
      <c r="DR119" s="43" t="s">
        <v>12985</v>
      </c>
      <c r="DS119" s="43" t="s">
        <v>12986</v>
      </c>
      <c r="DT119" s="43" t="s">
        <v>12987</v>
      </c>
      <c r="DU119" s="43" t="s">
        <v>12988</v>
      </c>
      <c r="DV119" s="43" t="s">
        <v>12989</v>
      </c>
      <c r="DW119" s="43" t="s">
        <v>12985</v>
      </c>
      <c r="DX119" s="79"/>
      <c r="DY119" s="79"/>
    </row>
    <row r="120" spans="1:129" hidden="1">
      <c r="A120" s="36"/>
      <c r="B120" s="36"/>
      <c r="C120" s="36"/>
      <c r="D120" s="45" t="s">
        <v>12990</v>
      </c>
      <c r="E120" s="45" t="s">
        <v>12990</v>
      </c>
      <c r="F120" s="45" t="s">
        <v>12990</v>
      </c>
      <c r="G120" s="45" t="s">
        <v>12990</v>
      </c>
      <c r="H120" s="45" t="s">
        <v>12990</v>
      </c>
      <c r="I120" s="45" t="s">
        <v>12990</v>
      </c>
      <c r="J120" s="45" t="s">
        <v>12990</v>
      </c>
      <c r="K120" s="45" t="s">
        <v>12990</v>
      </c>
      <c r="L120" s="45" t="s">
        <v>12990</v>
      </c>
      <c r="M120" s="45" t="s">
        <v>12990</v>
      </c>
      <c r="N120" s="45" t="s">
        <v>12990</v>
      </c>
      <c r="O120" s="45" t="s">
        <v>12990</v>
      </c>
      <c r="P120" s="45" t="s">
        <v>12990</v>
      </c>
      <c r="Q120" s="45" t="s">
        <v>12990</v>
      </c>
      <c r="R120" s="45" t="s">
        <v>12990</v>
      </c>
      <c r="S120" s="45" t="s">
        <v>12990</v>
      </c>
      <c r="T120" s="45" t="s">
        <v>12990</v>
      </c>
      <c r="U120" s="45" t="s">
        <v>12990</v>
      </c>
      <c r="V120" s="45" t="s">
        <v>12990</v>
      </c>
      <c r="W120" s="45" t="s">
        <v>12990</v>
      </c>
      <c r="X120" s="45" t="s">
        <v>12990</v>
      </c>
      <c r="Y120" s="45" t="s">
        <v>12990</v>
      </c>
      <c r="Z120" s="45" t="s">
        <v>12990</v>
      </c>
      <c r="AA120" s="45" t="s">
        <v>12990</v>
      </c>
      <c r="AB120" s="45" t="s">
        <v>12990</v>
      </c>
      <c r="AC120" s="45" t="s">
        <v>12990</v>
      </c>
      <c r="AD120" s="45" t="s">
        <v>12990</v>
      </c>
      <c r="AE120" s="45" t="s">
        <v>12990</v>
      </c>
      <c r="AF120" s="45" t="s">
        <v>12990</v>
      </c>
      <c r="AG120" s="45" t="s">
        <v>12990</v>
      </c>
      <c r="AH120" s="45" t="s">
        <v>12990</v>
      </c>
      <c r="AI120" s="45" t="s">
        <v>12990</v>
      </c>
      <c r="AJ120" s="45" t="s">
        <v>12990</v>
      </c>
      <c r="AK120" s="45" t="s">
        <v>12990</v>
      </c>
      <c r="AL120" s="45" t="s">
        <v>12990</v>
      </c>
      <c r="AM120" s="45" t="s">
        <v>12990</v>
      </c>
      <c r="AN120" s="45" t="s">
        <v>12990</v>
      </c>
      <c r="AO120" s="45" t="s">
        <v>12990</v>
      </c>
      <c r="AP120" s="45" t="s">
        <v>12990</v>
      </c>
      <c r="AQ120" s="45" t="s">
        <v>12990</v>
      </c>
      <c r="AR120" s="45" t="s">
        <v>12990</v>
      </c>
      <c r="AS120" s="45" t="s">
        <v>12990</v>
      </c>
      <c r="AT120" s="45" t="s">
        <v>12990</v>
      </c>
      <c r="AU120" s="45" t="s">
        <v>12990</v>
      </c>
      <c r="AV120" s="45" t="s">
        <v>12990</v>
      </c>
      <c r="AW120" s="45" t="s">
        <v>12990</v>
      </c>
      <c r="AX120" s="45" t="s">
        <v>12990</v>
      </c>
      <c r="AY120" s="45" t="s">
        <v>12990</v>
      </c>
      <c r="AZ120" s="45" t="s">
        <v>12990</v>
      </c>
      <c r="BA120" s="45" t="s">
        <v>12990</v>
      </c>
      <c r="BB120" s="45" t="s">
        <v>12990</v>
      </c>
      <c r="BC120" s="45" t="s">
        <v>12990</v>
      </c>
      <c r="BD120" s="45" t="s">
        <v>12990</v>
      </c>
      <c r="BE120" s="45" t="s">
        <v>12990</v>
      </c>
      <c r="BF120" s="45" t="s">
        <v>12990</v>
      </c>
      <c r="BG120" s="45" t="s">
        <v>12990</v>
      </c>
      <c r="BH120" s="45" t="s">
        <v>12990</v>
      </c>
      <c r="BI120" s="45" t="s">
        <v>12990</v>
      </c>
      <c r="BJ120" s="45" t="s">
        <v>12990</v>
      </c>
      <c r="BK120" s="45" t="s">
        <v>12990</v>
      </c>
      <c r="BL120" s="45" t="s">
        <v>12990</v>
      </c>
      <c r="BM120" s="45" t="s">
        <v>12990</v>
      </c>
      <c r="BN120" s="45" t="s">
        <v>12990</v>
      </c>
      <c r="BO120" s="45" t="s">
        <v>12990</v>
      </c>
      <c r="BP120" s="45" t="s">
        <v>12990</v>
      </c>
      <c r="BQ120" s="45" t="s">
        <v>12990</v>
      </c>
      <c r="BR120" s="45" t="s">
        <v>12990</v>
      </c>
      <c r="BS120" s="45" t="s">
        <v>12990</v>
      </c>
      <c r="BT120" s="45" t="s">
        <v>12990</v>
      </c>
      <c r="BU120" s="45" t="s">
        <v>12990</v>
      </c>
      <c r="BV120" s="45" t="s">
        <v>12990</v>
      </c>
      <c r="BW120" s="45" t="s">
        <v>12990</v>
      </c>
      <c r="BX120" s="45" t="s">
        <v>12990</v>
      </c>
      <c r="BY120" s="45" t="s">
        <v>12990</v>
      </c>
      <c r="BZ120" s="45" t="s">
        <v>12990</v>
      </c>
      <c r="CA120" s="45" t="s">
        <v>12990</v>
      </c>
      <c r="CB120" s="45" t="s">
        <v>12990</v>
      </c>
      <c r="CC120" s="45" t="s">
        <v>12990</v>
      </c>
      <c r="CD120" s="45" t="s">
        <v>12990</v>
      </c>
      <c r="CE120" s="45" t="s">
        <v>12990</v>
      </c>
      <c r="CF120" s="45" t="s">
        <v>12990</v>
      </c>
      <c r="CG120" s="45" t="s">
        <v>12990</v>
      </c>
      <c r="CH120" s="45" t="s">
        <v>12990</v>
      </c>
      <c r="CI120" s="45" t="s">
        <v>12990</v>
      </c>
      <c r="CJ120" s="45" t="s">
        <v>12990</v>
      </c>
      <c r="CK120" s="45" t="s">
        <v>12990</v>
      </c>
      <c r="CL120" s="45" t="s">
        <v>12990</v>
      </c>
      <c r="CM120" s="45" t="s">
        <v>12990</v>
      </c>
      <c r="CN120" s="45" t="s">
        <v>12990</v>
      </c>
      <c r="CO120" s="45" t="s">
        <v>12990</v>
      </c>
      <c r="CP120" s="45" t="s">
        <v>12990</v>
      </c>
      <c r="CQ120" s="45" t="s">
        <v>12990</v>
      </c>
      <c r="CR120" s="45" t="s">
        <v>12990</v>
      </c>
      <c r="CS120" s="45" t="s">
        <v>12990</v>
      </c>
      <c r="CT120" s="45" t="s">
        <v>12990</v>
      </c>
      <c r="CU120" s="45" t="s">
        <v>12990</v>
      </c>
      <c r="CV120" s="45" t="s">
        <v>12990</v>
      </c>
      <c r="CW120" s="45" t="s">
        <v>12990</v>
      </c>
      <c r="CX120" s="45" t="s">
        <v>12990</v>
      </c>
      <c r="CY120" s="45" t="s">
        <v>12990</v>
      </c>
      <c r="CZ120" s="45" t="s">
        <v>12990</v>
      </c>
      <c r="DA120" s="45" t="s">
        <v>12990</v>
      </c>
      <c r="DB120" s="45" t="s">
        <v>12990</v>
      </c>
      <c r="DC120" s="45" t="s">
        <v>12990</v>
      </c>
      <c r="DD120" s="45" t="s">
        <v>12990</v>
      </c>
      <c r="DE120" s="45" t="s">
        <v>12990</v>
      </c>
      <c r="DF120" s="45" t="s">
        <v>12990</v>
      </c>
      <c r="DG120" s="45" t="s">
        <v>12990</v>
      </c>
      <c r="DH120" s="45" t="s">
        <v>12990</v>
      </c>
      <c r="DI120" s="45" t="s">
        <v>12990</v>
      </c>
      <c r="DJ120" s="45" t="s">
        <v>12990</v>
      </c>
      <c r="DK120" s="45" t="s">
        <v>12990</v>
      </c>
      <c r="DL120" s="45" t="s">
        <v>12990</v>
      </c>
      <c r="DM120" s="45" t="s">
        <v>12990</v>
      </c>
      <c r="DN120" s="45" t="s">
        <v>12990</v>
      </c>
      <c r="DO120" s="45" t="s">
        <v>12990</v>
      </c>
      <c r="DP120" s="45" t="s">
        <v>12990</v>
      </c>
      <c r="DQ120" s="45" t="s">
        <v>12990</v>
      </c>
      <c r="DR120" s="45" t="s">
        <v>12990</v>
      </c>
      <c r="DS120" s="45" t="s">
        <v>12990</v>
      </c>
      <c r="DT120" s="45" t="s">
        <v>12990</v>
      </c>
      <c r="DU120" s="45" t="s">
        <v>12990</v>
      </c>
      <c r="DV120" s="45" t="s">
        <v>12990</v>
      </c>
      <c r="DW120" s="45" t="s">
        <v>12990</v>
      </c>
      <c r="DX120" s="45" t="s">
        <v>12990</v>
      </c>
      <c r="DY120" s="45" t="s">
        <v>12990</v>
      </c>
    </row>
    <row r="121" spans="1:129" hidden="1">
      <c r="A121" s="46" t="s">
        <v>12991</v>
      </c>
      <c r="B121" s="47"/>
      <c r="C121" s="36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45"/>
      <c r="AR121" s="45"/>
      <c r="AS121" s="45"/>
      <c r="AT121" s="45"/>
      <c r="AU121" s="45"/>
      <c r="AV121" s="45"/>
      <c r="AW121" s="45"/>
      <c r="AX121" s="45"/>
      <c r="AY121" s="45"/>
      <c r="AZ121" s="45"/>
      <c r="BA121" s="45"/>
      <c r="BB121" s="45"/>
      <c r="BC121" s="45"/>
      <c r="BD121" s="45"/>
    </row>
    <row r="122" spans="1:129" hidden="1">
      <c r="A122" s="49" t="s">
        <v>12992</v>
      </c>
      <c r="B122" s="50"/>
      <c r="C122" s="36"/>
      <c r="D122" s="45"/>
      <c r="E122" s="45"/>
      <c r="F122" s="45"/>
      <c r="G122" s="69"/>
      <c r="H122" s="69"/>
      <c r="I122" s="70"/>
      <c r="J122" s="45"/>
      <c r="K122" s="45"/>
      <c r="L122" s="45"/>
      <c r="M122" s="69"/>
      <c r="N122" s="69"/>
      <c r="O122" s="70"/>
      <c r="P122" s="45"/>
      <c r="Q122" s="45"/>
      <c r="R122" s="45"/>
      <c r="S122" s="45"/>
      <c r="T122" s="69"/>
      <c r="U122" s="70"/>
      <c r="V122" s="45"/>
      <c r="W122" s="45"/>
      <c r="X122" s="45"/>
      <c r="Y122" s="45"/>
      <c r="Z122" s="69"/>
      <c r="AA122" s="70"/>
      <c r="AB122" s="45"/>
      <c r="AC122" s="45"/>
      <c r="AD122" s="45"/>
      <c r="AE122" s="45"/>
      <c r="AF122" s="69"/>
      <c r="AG122" s="70"/>
      <c r="AH122" s="45"/>
      <c r="AI122" s="45"/>
      <c r="AJ122" s="45"/>
      <c r="AK122" s="45"/>
      <c r="AL122" s="69"/>
      <c r="AM122" s="70"/>
      <c r="AN122" s="45"/>
      <c r="AO122" s="45"/>
      <c r="AP122" s="45"/>
      <c r="AQ122" s="45"/>
      <c r="AR122" s="69"/>
      <c r="AS122" s="70"/>
      <c r="AT122" s="45"/>
      <c r="AU122" s="45"/>
      <c r="AV122" s="45"/>
      <c r="AW122" s="45"/>
      <c r="AX122" s="69"/>
      <c r="AY122" s="70"/>
      <c r="AZ122" s="45"/>
      <c r="BA122" s="45"/>
      <c r="BB122" s="45"/>
      <c r="BC122" s="69"/>
      <c r="BD122" s="70"/>
    </row>
    <row r="123" spans="1:129" hidden="1">
      <c r="A123" s="50"/>
      <c r="B123" s="52" t="s">
        <v>12993</v>
      </c>
      <c r="C123" s="65">
        <v>1</v>
      </c>
      <c r="D123" s="54" t="s">
        <v>496</v>
      </c>
      <c r="E123" s="54" t="s">
        <v>779</v>
      </c>
      <c r="F123" s="54" t="s">
        <v>812</v>
      </c>
      <c r="G123" s="54" t="s">
        <v>845</v>
      </c>
      <c r="H123" s="54" t="s">
        <v>878</v>
      </c>
      <c r="I123" s="54" t="s">
        <v>911</v>
      </c>
      <c r="J123" s="54" t="s">
        <v>463</v>
      </c>
      <c r="K123" s="54" t="s">
        <v>331</v>
      </c>
      <c r="L123" s="54" t="s">
        <v>364</v>
      </c>
      <c r="M123" s="54" t="s">
        <v>397</v>
      </c>
      <c r="N123" s="54" t="s">
        <v>430</v>
      </c>
      <c r="O123" s="54" t="s">
        <v>298</v>
      </c>
      <c r="P123" s="54" t="s">
        <v>944</v>
      </c>
      <c r="Q123" s="54" t="s">
        <v>265</v>
      </c>
      <c r="R123" s="54" t="s">
        <v>1458</v>
      </c>
      <c r="S123" s="54" t="s">
        <v>1491</v>
      </c>
      <c r="T123" s="54" t="s">
        <v>1774</v>
      </c>
      <c r="U123" s="54" t="s">
        <v>1807</v>
      </c>
      <c r="V123" s="54" t="s">
        <v>1840</v>
      </c>
      <c r="W123" s="54" t="s">
        <v>1873</v>
      </c>
      <c r="X123" s="54" t="s">
        <v>1425</v>
      </c>
      <c r="Y123" s="54" t="s">
        <v>1293</v>
      </c>
      <c r="Z123" s="54" t="s">
        <v>1326</v>
      </c>
      <c r="AA123" s="54" t="s">
        <v>1359</v>
      </c>
      <c r="AB123" s="54" t="s">
        <v>1392</v>
      </c>
      <c r="AC123" s="54" t="s">
        <v>1010</v>
      </c>
      <c r="AD123" s="54" t="s">
        <v>1906</v>
      </c>
      <c r="AE123" s="54" t="s">
        <v>977</v>
      </c>
      <c r="AF123" s="54" t="s">
        <v>2420</v>
      </c>
      <c r="AG123" s="54" t="s">
        <v>2453</v>
      </c>
      <c r="AH123" s="54" t="s">
        <v>2486</v>
      </c>
      <c r="AI123" s="54" t="s">
        <v>2769</v>
      </c>
      <c r="AJ123" s="54" t="s">
        <v>2802</v>
      </c>
      <c r="AK123" s="54" t="s">
        <v>2835</v>
      </c>
      <c r="AL123" s="54" t="s">
        <v>2387</v>
      </c>
      <c r="AM123" s="54" t="s">
        <v>2005</v>
      </c>
      <c r="AN123" s="54" t="s">
        <v>2288</v>
      </c>
      <c r="AO123" s="54" t="s">
        <v>2321</v>
      </c>
      <c r="AP123" s="54" t="s">
        <v>2354</v>
      </c>
      <c r="AQ123" s="54" t="s">
        <v>1972</v>
      </c>
      <c r="AR123" s="54" t="s">
        <v>2868</v>
      </c>
      <c r="AS123" s="54" t="s">
        <v>1939</v>
      </c>
      <c r="AT123" s="54" t="s">
        <v>3382</v>
      </c>
      <c r="AU123" s="54" t="s">
        <v>3415</v>
      </c>
      <c r="AV123" s="54" t="s">
        <v>3448</v>
      </c>
      <c r="AW123" s="54" t="s">
        <v>3481</v>
      </c>
      <c r="AX123" s="54" t="s">
        <v>3764</v>
      </c>
      <c r="AY123" s="54" t="s">
        <v>3797</v>
      </c>
      <c r="AZ123" s="54" t="s">
        <v>3349</v>
      </c>
      <c r="BA123" s="54" t="s">
        <v>2967</v>
      </c>
      <c r="BB123" s="54" t="s">
        <v>3000</v>
      </c>
      <c r="BC123" s="54" t="s">
        <v>3283</v>
      </c>
      <c r="BD123" s="54" t="s">
        <v>3316</v>
      </c>
      <c r="BE123" s="54" t="s">
        <v>2934</v>
      </c>
      <c r="BF123" s="54" t="s">
        <v>3830</v>
      </c>
      <c r="BG123" s="54" t="s">
        <v>2901</v>
      </c>
      <c r="BH123" s="54" t="s">
        <v>4344</v>
      </c>
      <c r="BI123" s="54" t="s">
        <v>4377</v>
      </c>
      <c r="BJ123" s="54" t="s">
        <v>4410</v>
      </c>
      <c r="BK123" s="54" t="s">
        <v>4443</v>
      </c>
      <c r="BL123" s="54" t="s">
        <v>4476</v>
      </c>
      <c r="BM123" s="54" t="s">
        <v>4509</v>
      </c>
      <c r="BN123" s="54" t="s">
        <v>4311</v>
      </c>
      <c r="BO123" s="54" t="s">
        <v>3929</v>
      </c>
      <c r="BP123" s="54" t="s">
        <v>3962</v>
      </c>
      <c r="BQ123" s="54" t="s">
        <v>3995</v>
      </c>
      <c r="BR123" s="54" t="s">
        <v>4278</v>
      </c>
      <c r="BS123" s="54" t="s">
        <v>3896</v>
      </c>
      <c r="BT123" s="54" t="s">
        <v>4792</v>
      </c>
      <c r="BU123" s="54" t="s">
        <v>3863</v>
      </c>
      <c r="BV123" s="54" t="s">
        <v>5306</v>
      </c>
      <c r="BW123" s="54" t="s">
        <v>5339</v>
      </c>
      <c r="BX123" s="54" t="s">
        <v>5372</v>
      </c>
      <c r="BY123" s="54" t="s">
        <v>5405</v>
      </c>
      <c r="BZ123" s="54" t="s">
        <v>5438</v>
      </c>
      <c r="CA123" s="54" t="s">
        <v>5471</v>
      </c>
      <c r="CB123" s="54" t="s">
        <v>5273</v>
      </c>
      <c r="CC123" s="54" t="s">
        <v>4891</v>
      </c>
      <c r="CD123" s="54" t="s">
        <v>4924</v>
      </c>
      <c r="CE123" s="54" t="s">
        <v>4957</v>
      </c>
      <c r="CF123" s="54" t="s">
        <v>4990</v>
      </c>
      <c r="CG123" s="54" t="s">
        <v>4858</v>
      </c>
      <c r="CH123" s="54" t="s">
        <v>5504</v>
      </c>
      <c r="CI123" s="54" t="s">
        <v>4825</v>
      </c>
    </row>
    <row r="124" spans="1:129" hidden="1">
      <c r="A124" s="52"/>
      <c r="B124" s="55" t="s">
        <v>12994</v>
      </c>
      <c r="C124" s="65">
        <v>2</v>
      </c>
      <c r="D124" s="54" t="s">
        <v>499</v>
      </c>
      <c r="E124" s="54" t="s">
        <v>782</v>
      </c>
      <c r="F124" s="54" t="s">
        <v>815</v>
      </c>
      <c r="G124" s="54" t="s">
        <v>848</v>
      </c>
      <c r="H124" s="54" t="s">
        <v>881</v>
      </c>
      <c r="I124" s="54" t="s">
        <v>914</v>
      </c>
      <c r="J124" s="54" t="s">
        <v>466</v>
      </c>
      <c r="K124" s="54" t="s">
        <v>334</v>
      </c>
      <c r="L124" s="54" t="s">
        <v>367</v>
      </c>
      <c r="M124" s="54" t="s">
        <v>400</v>
      </c>
      <c r="N124" s="54" t="s">
        <v>433</v>
      </c>
      <c r="O124" s="54" t="s">
        <v>301</v>
      </c>
      <c r="P124" s="54" t="s">
        <v>947</v>
      </c>
      <c r="Q124" s="54" t="s">
        <v>268</v>
      </c>
      <c r="R124" s="54" t="s">
        <v>1461</v>
      </c>
      <c r="S124" s="54" t="s">
        <v>1494</v>
      </c>
      <c r="T124" s="54" t="s">
        <v>1777</v>
      </c>
      <c r="U124" s="54" t="s">
        <v>1810</v>
      </c>
      <c r="V124" s="54" t="s">
        <v>1843</v>
      </c>
      <c r="W124" s="54" t="s">
        <v>1876</v>
      </c>
      <c r="X124" s="54" t="s">
        <v>1428</v>
      </c>
      <c r="Y124" s="54" t="s">
        <v>1296</v>
      </c>
      <c r="Z124" s="54" t="s">
        <v>1329</v>
      </c>
      <c r="AA124" s="54" t="s">
        <v>1362</v>
      </c>
      <c r="AB124" s="54" t="s">
        <v>1395</v>
      </c>
      <c r="AC124" s="54" t="s">
        <v>1263</v>
      </c>
      <c r="AD124" s="54" t="s">
        <v>1909</v>
      </c>
      <c r="AE124" s="54" t="s">
        <v>980</v>
      </c>
      <c r="AF124" s="54" t="s">
        <v>2423</v>
      </c>
      <c r="AG124" s="54" t="s">
        <v>2456</v>
      </c>
      <c r="AH124" s="54" t="s">
        <v>2489</v>
      </c>
      <c r="AI124" s="54" t="s">
        <v>2772</v>
      </c>
      <c r="AJ124" s="54" t="s">
        <v>2805</v>
      </c>
      <c r="AK124" s="54" t="s">
        <v>2838</v>
      </c>
      <c r="AL124" s="54" t="s">
        <v>2390</v>
      </c>
      <c r="AM124" s="54" t="s">
        <v>2008</v>
      </c>
      <c r="AN124" s="54" t="s">
        <v>2291</v>
      </c>
      <c r="AO124" s="54" t="s">
        <v>2324</v>
      </c>
      <c r="AP124" s="54" t="s">
        <v>2357</v>
      </c>
      <c r="AQ124" s="54" t="s">
        <v>1975</v>
      </c>
      <c r="AR124" s="54" t="s">
        <v>2871</v>
      </c>
      <c r="AS124" s="54" t="s">
        <v>1942</v>
      </c>
      <c r="AT124" s="54" t="s">
        <v>3385</v>
      </c>
      <c r="AU124" s="54" t="s">
        <v>3418</v>
      </c>
      <c r="AV124" s="54" t="s">
        <v>3451</v>
      </c>
      <c r="AW124" s="54" t="s">
        <v>3484</v>
      </c>
      <c r="AX124" s="54" t="s">
        <v>3767</v>
      </c>
      <c r="AY124" s="54" t="s">
        <v>3800</v>
      </c>
      <c r="AZ124" s="54" t="s">
        <v>3352</v>
      </c>
      <c r="BA124" s="54" t="s">
        <v>2970</v>
      </c>
      <c r="BB124" s="54" t="s">
        <v>3003</v>
      </c>
      <c r="BC124" s="54" t="s">
        <v>3286</v>
      </c>
      <c r="BD124" s="54" t="s">
        <v>3319</v>
      </c>
      <c r="BE124" s="54" t="s">
        <v>2937</v>
      </c>
      <c r="BF124" s="54" t="s">
        <v>3833</v>
      </c>
      <c r="BG124" s="54" t="s">
        <v>2904</v>
      </c>
      <c r="BH124" s="54" t="s">
        <v>4347</v>
      </c>
      <c r="BI124" s="54" t="s">
        <v>4380</v>
      </c>
      <c r="BJ124" s="54" t="s">
        <v>4413</v>
      </c>
      <c r="BK124" s="54" t="s">
        <v>4446</v>
      </c>
      <c r="BL124" s="54" t="s">
        <v>4479</v>
      </c>
      <c r="BM124" s="54" t="s">
        <v>4762</v>
      </c>
      <c r="BN124" s="54" t="s">
        <v>4314</v>
      </c>
      <c r="BO124" s="54" t="s">
        <v>3932</v>
      </c>
      <c r="BP124" s="54" t="s">
        <v>3965</v>
      </c>
      <c r="BQ124" s="54" t="s">
        <v>3998</v>
      </c>
      <c r="BR124" s="54" t="s">
        <v>4281</v>
      </c>
      <c r="BS124" s="54" t="s">
        <v>3899</v>
      </c>
      <c r="BT124" s="54" t="s">
        <v>4795</v>
      </c>
      <c r="BU124" s="54" t="s">
        <v>3866</v>
      </c>
      <c r="BV124" s="54" t="s">
        <v>5309</v>
      </c>
      <c r="BW124" s="54" t="s">
        <v>5342</v>
      </c>
      <c r="BX124" s="54" t="s">
        <v>5375</v>
      </c>
      <c r="BY124" s="54" t="s">
        <v>5408</v>
      </c>
      <c r="BZ124" s="54" t="s">
        <v>5441</v>
      </c>
      <c r="CA124" s="54" t="s">
        <v>5474</v>
      </c>
      <c r="CB124" s="54" t="s">
        <v>5276</v>
      </c>
      <c r="CC124" s="54" t="s">
        <v>4894</v>
      </c>
      <c r="CD124" s="54" t="s">
        <v>4927</v>
      </c>
      <c r="CE124" s="54" t="s">
        <v>4960</v>
      </c>
      <c r="CF124" s="54" t="s">
        <v>4993</v>
      </c>
      <c r="CG124" s="54" t="s">
        <v>4861</v>
      </c>
      <c r="CH124" s="54" t="s">
        <v>5507</v>
      </c>
      <c r="CI124" s="54" t="s">
        <v>4828</v>
      </c>
    </row>
    <row r="125" spans="1:129" hidden="1">
      <c r="A125" s="52"/>
      <c r="B125" s="55" t="s">
        <v>12995</v>
      </c>
      <c r="C125" s="65">
        <v>3</v>
      </c>
      <c r="D125" s="54" t="s">
        <v>502</v>
      </c>
      <c r="E125" s="54" t="s">
        <v>785</v>
      </c>
      <c r="F125" s="54" t="s">
        <v>818</v>
      </c>
      <c r="G125" s="54" t="s">
        <v>851</v>
      </c>
      <c r="H125" s="54" t="s">
        <v>884</v>
      </c>
      <c r="I125" s="54" t="s">
        <v>917</v>
      </c>
      <c r="J125" s="54" t="s">
        <v>469</v>
      </c>
      <c r="K125" s="54" t="s">
        <v>337</v>
      </c>
      <c r="L125" s="54" t="s">
        <v>370</v>
      </c>
      <c r="M125" s="54" t="s">
        <v>403</v>
      </c>
      <c r="N125" s="54" t="s">
        <v>436</v>
      </c>
      <c r="O125" s="54" t="s">
        <v>304</v>
      </c>
      <c r="P125" s="54" t="s">
        <v>950</v>
      </c>
      <c r="Q125" s="54" t="s">
        <v>271</v>
      </c>
      <c r="R125" s="54" t="s">
        <v>1464</v>
      </c>
      <c r="S125" s="54" t="s">
        <v>1497</v>
      </c>
      <c r="T125" s="54" t="s">
        <v>1780</v>
      </c>
      <c r="U125" s="54" t="s">
        <v>1813</v>
      </c>
      <c r="V125" s="54" t="s">
        <v>1846</v>
      </c>
      <c r="W125" s="54" t="s">
        <v>1879</v>
      </c>
      <c r="X125" s="54" t="s">
        <v>1431</v>
      </c>
      <c r="Y125" s="54" t="s">
        <v>1299</v>
      </c>
      <c r="Z125" s="54" t="s">
        <v>1332</v>
      </c>
      <c r="AA125" s="54" t="s">
        <v>1365</v>
      </c>
      <c r="AB125" s="54" t="s">
        <v>1398</v>
      </c>
      <c r="AC125" s="54" t="s">
        <v>1266</v>
      </c>
      <c r="AD125" s="54" t="s">
        <v>1912</v>
      </c>
      <c r="AE125" s="54" t="s">
        <v>983</v>
      </c>
      <c r="AF125" s="54" t="s">
        <v>2426</v>
      </c>
      <c r="AG125" s="54" t="s">
        <v>2459</v>
      </c>
      <c r="AH125" s="54" t="s">
        <v>2492</v>
      </c>
      <c r="AI125" s="54" t="s">
        <v>2775</v>
      </c>
      <c r="AJ125" s="54" t="s">
        <v>2808</v>
      </c>
      <c r="AK125" s="54" t="s">
        <v>2841</v>
      </c>
      <c r="AL125" s="54" t="s">
        <v>2393</v>
      </c>
      <c r="AM125" s="54" t="s">
        <v>2011</v>
      </c>
      <c r="AN125" s="54" t="s">
        <v>2294</v>
      </c>
      <c r="AO125" s="54" t="s">
        <v>2327</v>
      </c>
      <c r="AP125" s="54" t="s">
        <v>2360</v>
      </c>
      <c r="AQ125" s="54" t="s">
        <v>1978</v>
      </c>
      <c r="AR125" s="54" t="s">
        <v>2874</v>
      </c>
      <c r="AS125" s="54" t="s">
        <v>1945</v>
      </c>
      <c r="AT125" s="54" t="s">
        <v>3388</v>
      </c>
      <c r="AU125" s="54" t="s">
        <v>3421</v>
      </c>
      <c r="AV125" s="54" t="s">
        <v>3454</v>
      </c>
      <c r="AW125" s="54" t="s">
        <v>3487</v>
      </c>
      <c r="AX125" s="54" t="s">
        <v>3770</v>
      </c>
      <c r="AY125" s="54" t="s">
        <v>3803</v>
      </c>
      <c r="AZ125" s="54" t="s">
        <v>3355</v>
      </c>
      <c r="BA125" s="54" t="s">
        <v>2973</v>
      </c>
      <c r="BB125" s="54" t="s">
        <v>3006</v>
      </c>
      <c r="BC125" s="54" t="s">
        <v>3289</v>
      </c>
      <c r="BD125" s="54" t="s">
        <v>3322</v>
      </c>
      <c r="BE125" s="54" t="s">
        <v>2940</v>
      </c>
      <c r="BF125" s="54" t="s">
        <v>3836</v>
      </c>
      <c r="BG125" s="54" t="s">
        <v>2907</v>
      </c>
      <c r="BH125" s="54" t="s">
        <v>4350</v>
      </c>
      <c r="BI125" s="54" t="s">
        <v>4383</v>
      </c>
      <c r="BJ125" s="54" t="s">
        <v>4416</v>
      </c>
      <c r="BK125" s="54" t="s">
        <v>4449</v>
      </c>
      <c r="BL125" s="54" t="s">
        <v>4482</v>
      </c>
      <c r="BM125" s="54" t="s">
        <v>4765</v>
      </c>
      <c r="BN125" s="54" t="s">
        <v>4317</v>
      </c>
      <c r="BO125" s="54" t="s">
        <v>3935</v>
      </c>
      <c r="BP125" s="54" t="s">
        <v>3968</v>
      </c>
      <c r="BQ125" s="54" t="s">
        <v>4001</v>
      </c>
      <c r="BR125" s="54" t="s">
        <v>4284</v>
      </c>
      <c r="BS125" s="54" t="s">
        <v>3902</v>
      </c>
      <c r="BT125" s="54" t="s">
        <v>4798</v>
      </c>
      <c r="BU125" s="54" t="s">
        <v>3869</v>
      </c>
      <c r="BV125" s="54" t="s">
        <v>5312</v>
      </c>
      <c r="BW125" s="54" t="s">
        <v>5345</v>
      </c>
      <c r="BX125" s="54" t="s">
        <v>5378</v>
      </c>
      <c r="BY125" s="54" t="s">
        <v>5411</v>
      </c>
      <c r="BZ125" s="54" t="s">
        <v>5444</v>
      </c>
      <c r="CA125" s="54" t="s">
        <v>5477</v>
      </c>
      <c r="CB125" s="54" t="s">
        <v>5279</v>
      </c>
      <c r="CC125" s="54" t="s">
        <v>4897</v>
      </c>
      <c r="CD125" s="54" t="s">
        <v>4930</v>
      </c>
      <c r="CE125" s="54" t="s">
        <v>4963</v>
      </c>
      <c r="CF125" s="54" t="s">
        <v>4996</v>
      </c>
      <c r="CG125" s="54" t="s">
        <v>4864</v>
      </c>
      <c r="CH125" s="54" t="s">
        <v>5510</v>
      </c>
      <c r="CI125" s="54" t="s">
        <v>4831</v>
      </c>
    </row>
    <row r="126" spans="1:129" hidden="1">
      <c r="A126" s="52"/>
      <c r="B126" s="55" t="s">
        <v>12996</v>
      </c>
      <c r="C126" s="65">
        <v>4</v>
      </c>
      <c r="D126" s="54" t="s">
        <v>505</v>
      </c>
      <c r="E126" s="54" t="s">
        <v>788</v>
      </c>
      <c r="F126" s="54" t="s">
        <v>821</v>
      </c>
      <c r="G126" s="54" t="s">
        <v>854</v>
      </c>
      <c r="H126" s="54" t="s">
        <v>887</v>
      </c>
      <c r="I126" s="54" t="s">
        <v>920</v>
      </c>
      <c r="J126" s="54" t="s">
        <v>472</v>
      </c>
      <c r="K126" s="54" t="s">
        <v>340</v>
      </c>
      <c r="L126" s="54" t="s">
        <v>373</v>
      </c>
      <c r="M126" s="54" t="s">
        <v>406</v>
      </c>
      <c r="N126" s="54" t="s">
        <v>439</v>
      </c>
      <c r="O126" s="54" t="s">
        <v>307</v>
      </c>
      <c r="P126" s="54" t="s">
        <v>953</v>
      </c>
      <c r="Q126" s="54" t="s">
        <v>274</v>
      </c>
      <c r="R126" s="54" t="s">
        <v>1467</v>
      </c>
      <c r="S126" s="54" t="s">
        <v>1500</v>
      </c>
      <c r="T126" s="54" t="s">
        <v>1783</v>
      </c>
      <c r="U126" s="54" t="s">
        <v>1816</v>
      </c>
      <c r="V126" s="54" t="s">
        <v>1849</v>
      </c>
      <c r="W126" s="54" t="s">
        <v>1882</v>
      </c>
      <c r="X126" s="54" t="s">
        <v>1434</v>
      </c>
      <c r="Y126" s="54" t="s">
        <v>1302</v>
      </c>
      <c r="Z126" s="54" t="s">
        <v>1335</v>
      </c>
      <c r="AA126" s="54" t="s">
        <v>1368</v>
      </c>
      <c r="AB126" s="54" t="s">
        <v>1401</v>
      </c>
      <c r="AC126" s="54" t="s">
        <v>1269</v>
      </c>
      <c r="AD126" s="54" t="s">
        <v>1915</v>
      </c>
      <c r="AE126" s="54" t="s">
        <v>986</v>
      </c>
      <c r="AF126" s="54" t="s">
        <v>2429</v>
      </c>
      <c r="AG126" s="54" t="s">
        <v>2462</v>
      </c>
      <c r="AH126" s="54" t="s">
        <v>2495</v>
      </c>
      <c r="AI126" s="54" t="s">
        <v>2778</v>
      </c>
      <c r="AJ126" s="54" t="s">
        <v>2811</v>
      </c>
      <c r="AK126" s="54" t="s">
        <v>2844</v>
      </c>
      <c r="AL126" s="54" t="s">
        <v>2396</v>
      </c>
      <c r="AM126" s="54" t="s">
        <v>2264</v>
      </c>
      <c r="AN126" s="54" t="s">
        <v>2297</v>
      </c>
      <c r="AO126" s="54" t="s">
        <v>2330</v>
      </c>
      <c r="AP126" s="54" t="s">
        <v>2363</v>
      </c>
      <c r="AQ126" s="54" t="s">
        <v>1981</v>
      </c>
      <c r="AR126" s="54" t="s">
        <v>2877</v>
      </c>
      <c r="AS126" s="54" t="s">
        <v>1948</v>
      </c>
      <c r="AT126" s="54" t="s">
        <v>3391</v>
      </c>
      <c r="AU126" s="54" t="s">
        <v>3424</v>
      </c>
      <c r="AV126" s="54" t="s">
        <v>3457</v>
      </c>
      <c r="AW126" s="54" t="s">
        <v>3490</v>
      </c>
      <c r="AX126" s="54" t="s">
        <v>3773</v>
      </c>
      <c r="AY126" s="54" t="s">
        <v>3806</v>
      </c>
      <c r="AZ126" s="54" t="s">
        <v>3358</v>
      </c>
      <c r="BA126" s="54" t="s">
        <v>2976</v>
      </c>
      <c r="BB126" s="54" t="s">
        <v>3009</v>
      </c>
      <c r="BC126" s="54" t="s">
        <v>3292</v>
      </c>
      <c r="BD126" s="54" t="s">
        <v>3325</v>
      </c>
      <c r="BE126" s="54" t="s">
        <v>2943</v>
      </c>
      <c r="BF126" s="54" t="s">
        <v>3839</v>
      </c>
      <c r="BG126" s="54" t="s">
        <v>2910</v>
      </c>
      <c r="BH126" s="54" t="s">
        <v>4353</v>
      </c>
      <c r="BI126" s="54" t="s">
        <v>4386</v>
      </c>
      <c r="BJ126" s="54" t="s">
        <v>4419</v>
      </c>
      <c r="BK126" s="54" t="s">
        <v>4452</v>
      </c>
      <c r="BL126" s="54" t="s">
        <v>4485</v>
      </c>
      <c r="BM126" s="54" t="s">
        <v>4768</v>
      </c>
      <c r="BN126" s="54" t="s">
        <v>4320</v>
      </c>
      <c r="BO126" s="54" t="s">
        <v>3938</v>
      </c>
      <c r="BP126" s="54" t="s">
        <v>3971</v>
      </c>
      <c r="BQ126" s="54" t="s">
        <v>4004</v>
      </c>
      <c r="BR126" s="54" t="s">
        <v>4287</v>
      </c>
      <c r="BS126" s="54" t="s">
        <v>3905</v>
      </c>
      <c r="BT126" s="54" t="s">
        <v>4801</v>
      </c>
      <c r="BU126" s="54" t="s">
        <v>3872</v>
      </c>
      <c r="BV126" s="54" t="s">
        <v>5315</v>
      </c>
      <c r="BW126" s="54" t="s">
        <v>5348</v>
      </c>
      <c r="BX126" s="54" t="s">
        <v>5381</v>
      </c>
      <c r="BY126" s="54" t="s">
        <v>5414</v>
      </c>
      <c r="BZ126" s="54" t="s">
        <v>5447</v>
      </c>
      <c r="CA126" s="54" t="s">
        <v>5480</v>
      </c>
      <c r="CB126" s="54" t="s">
        <v>5282</v>
      </c>
      <c r="CC126" s="54" t="s">
        <v>4900</v>
      </c>
      <c r="CD126" s="54" t="s">
        <v>4933</v>
      </c>
      <c r="CE126" s="54" t="s">
        <v>4966</v>
      </c>
      <c r="CF126" s="54" t="s">
        <v>4999</v>
      </c>
      <c r="CG126" s="54" t="s">
        <v>4867</v>
      </c>
      <c r="CH126" s="54" t="s">
        <v>5763</v>
      </c>
      <c r="CI126" s="54" t="s">
        <v>4834</v>
      </c>
    </row>
    <row r="127" spans="1:129" hidden="1">
      <c r="A127" s="52"/>
      <c r="B127" s="56" t="s">
        <v>12997</v>
      </c>
      <c r="C127" s="65">
        <v>5</v>
      </c>
      <c r="D127" s="54" t="s">
        <v>508</v>
      </c>
      <c r="E127" s="54" t="s">
        <v>791</v>
      </c>
      <c r="F127" s="54" t="s">
        <v>824</v>
      </c>
      <c r="G127" s="54" t="s">
        <v>857</v>
      </c>
      <c r="H127" s="54" t="s">
        <v>890</v>
      </c>
      <c r="I127" s="54" t="s">
        <v>923</v>
      </c>
      <c r="J127" s="54" t="s">
        <v>475</v>
      </c>
      <c r="K127" s="54" t="s">
        <v>343</v>
      </c>
      <c r="L127" s="54" t="s">
        <v>376</v>
      </c>
      <c r="M127" s="54" t="s">
        <v>409</v>
      </c>
      <c r="N127" s="54" t="s">
        <v>442</v>
      </c>
      <c r="O127" s="54" t="s">
        <v>310</v>
      </c>
      <c r="P127" s="54" t="s">
        <v>956</v>
      </c>
      <c r="Q127" s="54" t="s">
        <v>277</v>
      </c>
      <c r="R127" s="54" t="s">
        <v>1470</v>
      </c>
      <c r="S127" s="54" t="s">
        <v>1503</v>
      </c>
      <c r="T127" s="54" t="s">
        <v>1786</v>
      </c>
      <c r="U127" s="54" t="s">
        <v>1819</v>
      </c>
      <c r="V127" s="54" t="s">
        <v>1852</v>
      </c>
      <c r="W127" s="54" t="s">
        <v>1885</v>
      </c>
      <c r="X127" s="54" t="s">
        <v>1437</v>
      </c>
      <c r="Y127" s="54" t="s">
        <v>1305</v>
      </c>
      <c r="Z127" s="54" t="s">
        <v>1338</v>
      </c>
      <c r="AA127" s="54" t="s">
        <v>1371</v>
      </c>
      <c r="AB127" s="54" t="s">
        <v>1404</v>
      </c>
      <c r="AC127" s="54" t="s">
        <v>1272</v>
      </c>
      <c r="AD127" s="54" t="s">
        <v>1918</v>
      </c>
      <c r="AE127" s="54" t="s">
        <v>989</v>
      </c>
      <c r="AF127" s="54" t="s">
        <v>2432</v>
      </c>
      <c r="AG127" s="54" t="s">
        <v>2465</v>
      </c>
      <c r="AH127" s="54" t="s">
        <v>2498</v>
      </c>
      <c r="AI127" s="54" t="s">
        <v>2781</v>
      </c>
      <c r="AJ127" s="54" t="s">
        <v>2814</v>
      </c>
      <c r="AK127" s="54" t="s">
        <v>2847</v>
      </c>
      <c r="AL127" s="54" t="s">
        <v>2399</v>
      </c>
      <c r="AM127" s="54" t="s">
        <v>2267</v>
      </c>
      <c r="AN127" s="54" t="s">
        <v>2300</v>
      </c>
      <c r="AO127" s="54" t="s">
        <v>2333</v>
      </c>
      <c r="AP127" s="54" t="s">
        <v>2366</v>
      </c>
      <c r="AQ127" s="54" t="s">
        <v>1984</v>
      </c>
      <c r="AR127" s="54" t="s">
        <v>2880</v>
      </c>
      <c r="AS127" s="54" t="s">
        <v>1951</v>
      </c>
      <c r="AT127" s="54" t="s">
        <v>3394</v>
      </c>
      <c r="AU127" s="54" t="s">
        <v>3427</v>
      </c>
      <c r="AV127" s="54" t="s">
        <v>3460</v>
      </c>
      <c r="AW127" s="54" t="s">
        <v>3493</v>
      </c>
      <c r="AX127" s="54" t="s">
        <v>3776</v>
      </c>
      <c r="AY127" s="54" t="s">
        <v>3809</v>
      </c>
      <c r="AZ127" s="54" t="s">
        <v>3361</v>
      </c>
      <c r="BA127" s="54" t="s">
        <v>2979</v>
      </c>
      <c r="BB127" s="54" t="s">
        <v>3262</v>
      </c>
      <c r="BC127" s="54" t="s">
        <v>3295</v>
      </c>
      <c r="BD127" s="54" t="s">
        <v>3328</v>
      </c>
      <c r="BE127" s="54" t="s">
        <v>2946</v>
      </c>
      <c r="BF127" s="54" t="s">
        <v>3842</v>
      </c>
      <c r="BG127" s="54" t="s">
        <v>2913</v>
      </c>
      <c r="BH127" s="54" t="s">
        <v>4356</v>
      </c>
      <c r="BI127" s="54" t="s">
        <v>4389</v>
      </c>
      <c r="BJ127" s="54" t="s">
        <v>4422</v>
      </c>
      <c r="BK127" s="54" t="s">
        <v>4455</v>
      </c>
      <c r="BL127" s="54" t="s">
        <v>4488</v>
      </c>
      <c r="BM127" s="54" t="s">
        <v>4771</v>
      </c>
      <c r="BN127" s="54" t="s">
        <v>4323</v>
      </c>
      <c r="BO127" s="54" t="s">
        <v>3941</v>
      </c>
      <c r="BP127" s="54" t="s">
        <v>3974</v>
      </c>
      <c r="BQ127" s="54" t="s">
        <v>4007</v>
      </c>
      <c r="BR127" s="54" t="s">
        <v>4290</v>
      </c>
      <c r="BS127" s="54" t="s">
        <v>3908</v>
      </c>
      <c r="BT127" s="54" t="s">
        <v>4804</v>
      </c>
      <c r="BU127" s="54" t="s">
        <v>3875</v>
      </c>
      <c r="BV127" s="54" t="s">
        <v>5318</v>
      </c>
      <c r="BW127" s="54" t="s">
        <v>5351</v>
      </c>
      <c r="BX127" s="54" t="s">
        <v>5384</v>
      </c>
      <c r="BY127" s="54" t="s">
        <v>5417</v>
      </c>
      <c r="BZ127" s="54" t="s">
        <v>5450</v>
      </c>
      <c r="CA127" s="54" t="s">
        <v>5483</v>
      </c>
      <c r="CB127" s="54" t="s">
        <v>5285</v>
      </c>
      <c r="CC127" s="54" t="s">
        <v>4903</v>
      </c>
      <c r="CD127" s="54" t="s">
        <v>4936</v>
      </c>
      <c r="CE127" s="54" t="s">
        <v>4969</v>
      </c>
      <c r="CF127" s="54" t="s">
        <v>5002</v>
      </c>
      <c r="CG127" s="54" t="s">
        <v>4870</v>
      </c>
      <c r="CH127" s="54" t="s">
        <v>5766</v>
      </c>
      <c r="CI127" s="54" t="s">
        <v>4837</v>
      </c>
    </row>
    <row r="128" spans="1:129" hidden="1">
      <c r="A128" s="52"/>
      <c r="B128" s="55" t="s">
        <v>12998</v>
      </c>
      <c r="C128" s="65">
        <v>6</v>
      </c>
      <c r="D128" s="54" t="s">
        <v>511</v>
      </c>
      <c r="E128" s="54" t="s">
        <v>794</v>
      </c>
      <c r="F128" s="54" t="s">
        <v>827</v>
      </c>
      <c r="G128" s="54" t="s">
        <v>860</v>
      </c>
      <c r="H128" s="54" t="s">
        <v>893</v>
      </c>
      <c r="I128" s="54" t="s">
        <v>926</v>
      </c>
      <c r="J128" s="54" t="s">
        <v>478</v>
      </c>
      <c r="K128" s="54" t="s">
        <v>346</v>
      </c>
      <c r="L128" s="54" t="s">
        <v>379</v>
      </c>
      <c r="M128" s="54" t="s">
        <v>412</v>
      </c>
      <c r="N128" s="54" t="s">
        <v>445</v>
      </c>
      <c r="O128" s="54" t="s">
        <v>313</v>
      </c>
      <c r="P128" s="54" t="s">
        <v>959</v>
      </c>
      <c r="Q128" s="54" t="s">
        <v>280</v>
      </c>
      <c r="R128" s="54" t="s">
        <v>1473</v>
      </c>
      <c r="S128" s="54" t="s">
        <v>1506</v>
      </c>
      <c r="T128" s="54" t="s">
        <v>1789</v>
      </c>
      <c r="U128" s="54" t="s">
        <v>1822</v>
      </c>
      <c r="V128" s="54" t="s">
        <v>1855</v>
      </c>
      <c r="W128" s="54" t="s">
        <v>1888</v>
      </c>
      <c r="X128" s="54" t="s">
        <v>1440</v>
      </c>
      <c r="Y128" s="54" t="s">
        <v>1308</v>
      </c>
      <c r="Z128" s="54" t="s">
        <v>1341</v>
      </c>
      <c r="AA128" s="54" t="s">
        <v>1374</v>
      </c>
      <c r="AB128" s="54" t="s">
        <v>1407</v>
      </c>
      <c r="AC128" s="54" t="s">
        <v>1275</v>
      </c>
      <c r="AD128" s="54" t="s">
        <v>1921</v>
      </c>
      <c r="AE128" s="54" t="s">
        <v>992</v>
      </c>
      <c r="AF128" s="54" t="s">
        <v>2435</v>
      </c>
      <c r="AG128" s="54" t="s">
        <v>2468</v>
      </c>
      <c r="AH128" s="54" t="s">
        <v>2501</v>
      </c>
      <c r="AI128" s="54" t="s">
        <v>2784</v>
      </c>
      <c r="AJ128" s="54" t="s">
        <v>2817</v>
      </c>
      <c r="AK128" s="54" t="s">
        <v>2850</v>
      </c>
      <c r="AL128" s="54" t="s">
        <v>2402</v>
      </c>
      <c r="AM128" s="54" t="s">
        <v>2270</v>
      </c>
      <c r="AN128" s="54" t="s">
        <v>2303</v>
      </c>
      <c r="AO128" s="54" t="s">
        <v>2336</v>
      </c>
      <c r="AP128" s="54" t="s">
        <v>2369</v>
      </c>
      <c r="AQ128" s="54" t="s">
        <v>1987</v>
      </c>
      <c r="AR128" s="54" t="s">
        <v>2883</v>
      </c>
      <c r="AS128" s="54" t="s">
        <v>1954</v>
      </c>
      <c r="AT128" s="54" t="s">
        <v>3397</v>
      </c>
      <c r="AU128" s="54" t="s">
        <v>3430</v>
      </c>
      <c r="AV128" s="54" t="s">
        <v>3463</v>
      </c>
      <c r="AW128" s="54" t="s">
        <v>3496</v>
      </c>
      <c r="AX128" s="54" t="s">
        <v>3779</v>
      </c>
      <c r="AY128" s="54" t="s">
        <v>3812</v>
      </c>
      <c r="AZ128" s="54" t="s">
        <v>3364</v>
      </c>
      <c r="BA128" s="54" t="s">
        <v>2982</v>
      </c>
      <c r="BB128" s="54" t="s">
        <v>3265</v>
      </c>
      <c r="BC128" s="54" t="s">
        <v>3298</v>
      </c>
      <c r="BD128" s="54" t="s">
        <v>3331</v>
      </c>
      <c r="BE128" s="54" t="s">
        <v>2949</v>
      </c>
      <c r="BF128" s="54" t="s">
        <v>3845</v>
      </c>
      <c r="BG128" s="54" t="s">
        <v>2916</v>
      </c>
      <c r="BH128" s="54" t="s">
        <v>4359</v>
      </c>
      <c r="BI128" s="54" t="s">
        <v>4392</v>
      </c>
      <c r="BJ128" s="54" t="s">
        <v>4425</v>
      </c>
      <c r="BK128" s="54" t="s">
        <v>4458</v>
      </c>
      <c r="BL128" s="54" t="s">
        <v>4491</v>
      </c>
      <c r="BM128" s="54" t="s">
        <v>4774</v>
      </c>
      <c r="BN128" s="54" t="s">
        <v>4326</v>
      </c>
      <c r="BO128" s="54" t="s">
        <v>3944</v>
      </c>
      <c r="BP128" s="54" t="s">
        <v>3977</v>
      </c>
      <c r="BQ128" s="54" t="s">
        <v>4010</v>
      </c>
      <c r="BR128" s="54" t="s">
        <v>4293</v>
      </c>
      <c r="BS128" s="54" t="s">
        <v>3911</v>
      </c>
      <c r="BT128" s="54" t="s">
        <v>4807</v>
      </c>
      <c r="BU128" s="54" t="s">
        <v>3878</v>
      </c>
      <c r="BV128" s="54" t="s">
        <v>5321</v>
      </c>
      <c r="BW128" s="54" t="s">
        <v>5354</v>
      </c>
      <c r="BX128" s="54" t="s">
        <v>5387</v>
      </c>
      <c r="BY128" s="54" t="s">
        <v>5420</v>
      </c>
      <c r="BZ128" s="54" t="s">
        <v>5453</v>
      </c>
      <c r="CA128" s="54" t="s">
        <v>5486</v>
      </c>
      <c r="CB128" s="54" t="s">
        <v>5288</v>
      </c>
      <c r="CC128" s="54" t="s">
        <v>4906</v>
      </c>
      <c r="CD128" s="54" t="s">
        <v>4939</v>
      </c>
      <c r="CE128" s="54" t="s">
        <v>4972</v>
      </c>
      <c r="CF128" s="54" t="s">
        <v>5005</v>
      </c>
      <c r="CG128" s="54" t="s">
        <v>4873</v>
      </c>
      <c r="CH128" s="54" t="s">
        <v>5769</v>
      </c>
      <c r="CI128" s="54" t="s">
        <v>4840</v>
      </c>
    </row>
    <row r="129" spans="1:87" hidden="1">
      <c r="A129" s="52"/>
      <c r="B129" s="55" t="s">
        <v>12999</v>
      </c>
      <c r="C129" s="65">
        <v>7</v>
      </c>
      <c r="D129" s="54" t="s">
        <v>764</v>
      </c>
      <c r="E129" s="54" t="s">
        <v>797</v>
      </c>
      <c r="F129" s="54" t="s">
        <v>830</v>
      </c>
      <c r="G129" s="54" t="s">
        <v>863</v>
      </c>
      <c r="H129" s="54" t="s">
        <v>896</v>
      </c>
      <c r="I129" s="54" t="s">
        <v>929</v>
      </c>
      <c r="J129" s="54" t="s">
        <v>481</v>
      </c>
      <c r="K129" s="54" t="s">
        <v>349</v>
      </c>
      <c r="L129" s="54" t="s">
        <v>382</v>
      </c>
      <c r="M129" s="54" t="s">
        <v>415</v>
      </c>
      <c r="N129" s="54" t="s">
        <v>448</v>
      </c>
      <c r="O129" s="54" t="s">
        <v>316</v>
      </c>
      <c r="P129" s="54" t="s">
        <v>962</v>
      </c>
      <c r="Q129" s="54" t="s">
        <v>283</v>
      </c>
      <c r="R129" s="54" t="s">
        <v>1476</v>
      </c>
      <c r="S129" s="54" t="s">
        <v>1509</v>
      </c>
      <c r="T129" s="54" t="s">
        <v>1792</v>
      </c>
      <c r="U129" s="54" t="s">
        <v>1825</v>
      </c>
      <c r="V129" s="54" t="s">
        <v>1858</v>
      </c>
      <c r="W129" s="54" t="s">
        <v>1891</v>
      </c>
      <c r="X129" s="54" t="s">
        <v>1443</v>
      </c>
      <c r="Y129" s="54" t="s">
        <v>1311</v>
      </c>
      <c r="Z129" s="54" t="s">
        <v>1344</v>
      </c>
      <c r="AA129" s="54" t="s">
        <v>1377</v>
      </c>
      <c r="AB129" s="54" t="s">
        <v>1410</v>
      </c>
      <c r="AC129" s="54" t="s">
        <v>1278</v>
      </c>
      <c r="AD129" s="54" t="s">
        <v>1924</v>
      </c>
      <c r="AE129" s="54" t="s">
        <v>995</v>
      </c>
      <c r="AF129" s="54" t="s">
        <v>2438</v>
      </c>
      <c r="AG129" s="54" t="s">
        <v>2471</v>
      </c>
      <c r="AH129" s="54" t="s">
        <v>2504</v>
      </c>
      <c r="AI129" s="54" t="s">
        <v>2787</v>
      </c>
      <c r="AJ129" s="54" t="s">
        <v>2820</v>
      </c>
      <c r="AK129" s="54" t="s">
        <v>2853</v>
      </c>
      <c r="AL129" s="54" t="s">
        <v>2405</v>
      </c>
      <c r="AM129" s="54" t="s">
        <v>2273</v>
      </c>
      <c r="AN129" s="54" t="s">
        <v>2306</v>
      </c>
      <c r="AO129" s="54" t="s">
        <v>2339</v>
      </c>
      <c r="AP129" s="54" t="s">
        <v>2372</v>
      </c>
      <c r="AQ129" s="54" t="s">
        <v>1990</v>
      </c>
      <c r="AR129" s="54" t="s">
        <v>2886</v>
      </c>
      <c r="AS129" s="54" t="s">
        <v>1957</v>
      </c>
      <c r="AT129" s="54" t="s">
        <v>3400</v>
      </c>
      <c r="AU129" s="54" t="s">
        <v>3433</v>
      </c>
      <c r="AV129" s="54" t="s">
        <v>3466</v>
      </c>
      <c r="AW129" s="54" t="s">
        <v>3499</v>
      </c>
      <c r="AX129" s="54" t="s">
        <v>3782</v>
      </c>
      <c r="AY129" s="54" t="s">
        <v>3815</v>
      </c>
      <c r="AZ129" s="54" t="s">
        <v>3367</v>
      </c>
      <c r="BA129" s="54" t="s">
        <v>2985</v>
      </c>
      <c r="BB129" s="54" t="s">
        <v>3268</v>
      </c>
      <c r="BC129" s="54" t="s">
        <v>3301</v>
      </c>
      <c r="BD129" s="54" t="s">
        <v>3334</v>
      </c>
      <c r="BE129" s="54" t="s">
        <v>2952</v>
      </c>
      <c r="BF129" s="54" t="s">
        <v>3848</v>
      </c>
      <c r="BG129" s="54" t="s">
        <v>2919</v>
      </c>
      <c r="BH129" s="54" t="s">
        <v>4362</v>
      </c>
      <c r="BI129" s="54" t="s">
        <v>4395</v>
      </c>
      <c r="BJ129" s="54" t="s">
        <v>4428</v>
      </c>
      <c r="BK129" s="54" t="s">
        <v>4461</v>
      </c>
      <c r="BL129" s="54" t="s">
        <v>4494</v>
      </c>
      <c r="BM129" s="54" t="s">
        <v>4777</v>
      </c>
      <c r="BN129" s="54" t="s">
        <v>4329</v>
      </c>
      <c r="BO129" s="54" t="s">
        <v>3947</v>
      </c>
      <c r="BP129" s="54" t="s">
        <v>3980</v>
      </c>
      <c r="BQ129" s="54" t="s">
        <v>4263</v>
      </c>
      <c r="BR129" s="54" t="s">
        <v>4296</v>
      </c>
      <c r="BS129" s="54" t="s">
        <v>3914</v>
      </c>
      <c r="BT129" s="54" t="s">
        <v>4810</v>
      </c>
      <c r="BU129" s="54" t="s">
        <v>3881</v>
      </c>
      <c r="BV129" s="54" t="s">
        <v>5324</v>
      </c>
      <c r="BW129" s="54" t="s">
        <v>5357</v>
      </c>
      <c r="BX129" s="54" t="s">
        <v>5390</v>
      </c>
      <c r="BY129" s="54" t="s">
        <v>5423</v>
      </c>
      <c r="BZ129" s="54" t="s">
        <v>5456</v>
      </c>
      <c r="CA129" s="54" t="s">
        <v>5489</v>
      </c>
      <c r="CB129" s="54" t="s">
        <v>5291</v>
      </c>
      <c r="CC129" s="54" t="s">
        <v>4909</v>
      </c>
      <c r="CD129" s="54" t="s">
        <v>4942</v>
      </c>
      <c r="CE129" s="54" t="s">
        <v>4975</v>
      </c>
      <c r="CF129" s="54" t="s">
        <v>5008</v>
      </c>
      <c r="CG129" s="54" t="s">
        <v>4876</v>
      </c>
      <c r="CH129" s="54" t="s">
        <v>5772</v>
      </c>
      <c r="CI129" s="54" t="s">
        <v>4843</v>
      </c>
    </row>
    <row r="130" spans="1:87" hidden="1">
      <c r="A130" s="52"/>
      <c r="B130" s="55" t="s">
        <v>13000</v>
      </c>
      <c r="C130" s="65">
        <v>8</v>
      </c>
      <c r="D130" s="54" t="s">
        <v>767</v>
      </c>
      <c r="E130" s="54" t="s">
        <v>800</v>
      </c>
      <c r="F130" s="54" t="s">
        <v>833</v>
      </c>
      <c r="G130" s="54" t="s">
        <v>866</v>
      </c>
      <c r="H130" s="54" t="s">
        <v>899</v>
      </c>
      <c r="I130" s="54" t="s">
        <v>932</v>
      </c>
      <c r="J130" s="54" t="s">
        <v>484</v>
      </c>
      <c r="K130" s="54" t="s">
        <v>352</v>
      </c>
      <c r="L130" s="54" t="s">
        <v>385</v>
      </c>
      <c r="M130" s="54" t="s">
        <v>418</v>
      </c>
      <c r="N130" s="54" t="s">
        <v>451</v>
      </c>
      <c r="O130" s="54" t="s">
        <v>319</v>
      </c>
      <c r="P130" s="54" t="s">
        <v>965</v>
      </c>
      <c r="Q130" s="54" t="s">
        <v>286</v>
      </c>
      <c r="R130" s="54" t="s">
        <v>1479</v>
      </c>
      <c r="S130" s="54" t="s">
        <v>1762</v>
      </c>
      <c r="T130" s="54" t="s">
        <v>1795</v>
      </c>
      <c r="U130" s="54" t="s">
        <v>1828</v>
      </c>
      <c r="V130" s="54" t="s">
        <v>1861</v>
      </c>
      <c r="W130" s="54" t="s">
        <v>1894</v>
      </c>
      <c r="X130" s="54" t="s">
        <v>1446</v>
      </c>
      <c r="Y130" s="54" t="s">
        <v>1314</v>
      </c>
      <c r="Z130" s="54" t="s">
        <v>1347</v>
      </c>
      <c r="AA130" s="54" t="s">
        <v>1380</v>
      </c>
      <c r="AB130" s="54" t="s">
        <v>1413</v>
      </c>
      <c r="AC130" s="54" t="s">
        <v>1281</v>
      </c>
      <c r="AD130" s="54" t="s">
        <v>1927</v>
      </c>
      <c r="AE130" s="54" t="s">
        <v>998</v>
      </c>
      <c r="AF130" s="54" t="s">
        <v>2441</v>
      </c>
      <c r="AG130" s="54" t="s">
        <v>2474</v>
      </c>
      <c r="AH130" s="54" t="s">
        <v>2507</v>
      </c>
      <c r="AI130" s="54" t="s">
        <v>2790</v>
      </c>
      <c r="AJ130" s="54" t="s">
        <v>2823</v>
      </c>
      <c r="AK130" s="54" t="s">
        <v>2856</v>
      </c>
      <c r="AL130" s="54" t="s">
        <v>2408</v>
      </c>
      <c r="AM130" s="54" t="s">
        <v>2276</v>
      </c>
      <c r="AN130" s="54" t="s">
        <v>2309</v>
      </c>
      <c r="AO130" s="54" t="s">
        <v>2342</v>
      </c>
      <c r="AP130" s="54" t="s">
        <v>2375</v>
      </c>
      <c r="AQ130" s="54" t="s">
        <v>1993</v>
      </c>
      <c r="AR130" s="54" t="s">
        <v>2889</v>
      </c>
      <c r="AS130" s="54" t="s">
        <v>1960</v>
      </c>
      <c r="AT130" s="54" t="s">
        <v>3403</v>
      </c>
      <c r="AU130" s="54" t="s">
        <v>3436</v>
      </c>
      <c r="AV130" s="54" t="s">
        <v>3469</v>
      </c>
      <c r="AW130" s="54" t="s">
        <v>3502</v>
      </c>
      <c r="AX130" s="54" t="s">
        <v>3785</v>
      </c>
      <c r="AY130" s="54" t="s">
        <v>3818</v>
      </c>
      <c r="AZ130" s="54" t="s">
        <v>3370</v>
      </c>
      <c r="BA130" s="54" t="s">
        <v>2988</v>
      </c>
      <c r="BB130" s="54" t="s">
        <v>3271</v>
      </c>
      <c r="BC130" s="54" t="s">
        <v>3304</v>
      </c>
      <c r="BD130" s="54" t="s">
        <v>3337</v>
      </c>
      <c r="BE130" s="54" t="s">
        <v>2955</v>
      </c>
      <c r="BF130" s="54" t="s">
        <v>3851</v>
      </c>
      <c r="BG130" s="54" t="s">
        <v>2922</v>
      </c>
      <c r="BH130" s="54" t="s">
        <v>4365</v>
      </c>
      <c r="BI130" s="54" t="s">
        <v>4398</v>
      </c>
      <c r="BJ130" s="54" t="s">
        <v>4431</v>
      </c>
      <c r="BK130" s="54" t="s">
        <v>4464</v>
      </c>
      <c r="BL130" s="54" t="s">
        <v>4497</v>
      </c>
      <c r="BM130" s="54" t="s">
        <v>4780</v>
      </c>
      <c r="BN130" s="54" t="s">
        <v>4332</v>
      </c>
      <c r="BO130" s="54" t="s">
        <v>3950</v>
      </c>
      <c r="BP130" s="54" t="s">
        <v>3983</v>
      </c>
      <c r="BQ130" s="54" t="s">
        <v>4266</v>
      </c>
      <c r="BR130" s="54" t="s">
        <v>4299</v>
      </c>
      <c r="BS130" s="54" t="s">
        <v>3917</v>
      </c>
      <c r="BT130" s="54" t="s">
        <v>4813</v>
      </c>
      <c r="BU130" s="54" t="s">
        <v>3884</v>
      </c>
      <c r="BV130" s="54" t="s">
        <v>5327</v>
      </c>
      <c r="BW130" s="54" t="s">
        <v>5360</v>
      </c>
      <c r="BX130" s="54" t="s">
        <v>5393</v>
      </c>
      <c r="BY130" s="54" t="s">
        <v>5426</v>
      </c>
      <c r="BZ130" s="54" t="s">
        <v>5459</v>
      </c>
      <c r="CA130" s="54" t="s">
        <v>5492</v>
      </c>
      <c r="CB130" s="54" t="s">
        <v>5294</v>
      </c>
      <c r="CC130" s="54" t="s">
        <v>4912</v>
      </c>
      <c r="CD130" s="54" t="s">
        <v>4945</v>
      </c>
      <c r="CE130" s="54" t="s">
        <v>4978</v>
      </c>
      <c r="CF130" s="54" t="s">
        <v>5011</v>
      </c>
      <c r="CG130" s="54" t="s">
        <v>4879</v>
      </c>
      <c r="CH130" s="54" t="s">
        <v>5775</v>
      </c>
      <c r="CI130" s="54" t="s">
        <v>4846</v>
      </c>
    </row>
    <row r="131" spans="1:87" hidden="1">
      <c r="A131" s="49"/>
      <c r="B131" s="57" t="s">
        <v>13001</v>
      </c>
      <c r="C131" s="65">
        <v>9</v>
      </c>
      <c r="D131" s="54" t="s">
        <v>770</v>
      </c>
      <c r="E131" s="54" t="s">
        <v>803</v>
      </c>
      <c r="F131" s="54" t="s">
        <v>836</v>
      </c>
      <c r="G131" s="54" t="s">
        <v>869</v>
      </c>
      <c r="H131" s="54" t="s">
        <v>902</v>
      </c>
      <c r="I131" s="54" t="s">
        <v>935</v>
      </c>
      <c r="J131" s="54" t="s">
        <v>487</v>
      </c>
      <c r="K131" s="54" t="s">
        <v>355</v>
      </c>
      <c r="L131" s="54" t="s">
        <v>388</v>
      </c>
      <c r="M131" s="54" t="s">
        <v>421</v>
      </c>
      <c r="N131" s="54" t="s">
        <v>454</v>
      </c>
      <c r="O131" s="54" t="s">
        <v>322</v>
      </c>
      <c r="P131" s="54" t="s">
        <v>968</v>
      </c>
      <c r="Q131" s="54" t="s">
        <v>289</v>
      </c>
      <c r="R131" s="54" t="s">
        <v>1482</v>
      </c>
      <c r="S131" s="54" t="s">
        <v>1765</v>
      </c>
      <c r="T131" s="54" t="s">
        <v>1798</v>
      </c>
      <c r="U131" s="54" t="s">
        <v>1831</v>
      </c>
      <c r="V131" s="54" t="s">
        <v>1864</v>
      </c>
      <c r="W131" s="54" t="s">
        <v>1897</v>
      </c>
      <c r="X131" s="54" t="s">
        <v>1449</v>
      </c>
      <c r="Y131" s="54" t="s">
        <v>1317</v>
      </c>
      <c r="Z131" s="54" t="s">
        <v>1350</v>
      </c>
      <c r="AA131" s="54" t="s">
        <v>1383</v>
      </c>
      <c r="AB131" s="54" t="s">
        <v>1416</v>
      </c>
      <c r="AC131" s="54" t="s">
        <v>1284</v>
      </c>
      <c r="AD131" s="54" t="s">
        <v>1930</v>
      </c>
      <c r="AE131" s="54" t="s">
        <v>1001</v>
      </c>
      <c r="AF131" s="54" t="s">
        <v>2444</v>
      </c>
      <c r="AG131" s="54" t="s">
        <v>2477</v>
      </c>
      <c r="AH131" s="54" t="s">
        <v>2510</v>
      </c>
      <c r="AI131" s="54" t="s">
        <v>2793</v>
      </c>
      <c r="AJ131" s="54" t="s">
        <v>2826</v>
      </c>
      <c r="AK131" s="54" t="s">
        <v>2859</v>
      </c>
      <c r="AL131" s="54" t="s">
        <v>2411</v>
      </c>
      <c r="AM131" s="54" t="s">
        <v>2279</v>
      </c>
      <c r="AN131" s="54" t="s">
        <v>2312</v>
      </c>
      <c r="AO131" s="54" t="s">
        <v>2345</v>
      </c>
      <c r="AP131" s="54" t="s">
        <v>2378</v>
      </c>
      <c r="AQ131" s="54" t="s">
        <v>1996</v>
      </c>
      <c r="AR131" s="54" t="s">
        <v>2892</v>
      </c>
      <c r="AS131" s="54" t="s">
        <v>1963</v>
      </c>
      <c r="AT131" s="54" t="s">
        <v>3406</v>
      </c>
      <c r="AU131" s="54" t="s">
        <v>3439</v>
      </c>
      <c r="AV131" s="54" t="s">
        <v>3472</v>
      </c>
      <c r="AW131" s="54" t="s">
        <v>3505</v>
      </c>
      <c r="AX131" s="54" t="s">
        <v>3788</v>
      </c>
      <c r="AY131" s="54" t="s">
        <v>3821</v>
      </c>
      <c r="AZ131" s="54" t="s">
        <v>3373</v>
      </c>
      <c r="BA131" s="54" t="s">
        <v>2991</v>
      </c>
      <c r="BB131" s="54" t="s">
        <v>3274</v>
      </c>
      <c r="BC131" s="54" t="s">
        <v>3307</v>
      </c>
      <c r="BD131" s="54" t="s">
        <v>3340</v>
      </c>
      <c r="BE131" s="54" t="s">
        <v>2958</v>
      </c>
      <c r="BF131" s="54" t="s">
        <v>3854</v>
      </c>
      <c r="BG131" s="54" t="s">
        <v>2925</v>
      </c>
      <c r="BH131" s="54" t="s">
        <v>4368</v>
      </c>
      <c r="BI131" s="54" t="s">
        <v>4401</v>
      </c>
      <c r="BJ131" s="54" t="s">
        <v>4434</v>
      </c>
      <c r="BK131" s="54" t="s">
        <v>4467</v>
      </c>
      <c r="BL131" s="54" t="s">
        <v>4500</v>
      </c>
      <c r="BM131" s="54" t="s">
        <v>4783</v>
      </c>
      <c r="BN131" s="54" t="s">
        <v>4335</v>
      </c>
      <c r="BO131" s="54" t="s">
        <v>3953</v>
      </c>
      <c r="BP131" s="54" t="s">
        <v>3986</v>
      </c>
      <c r="BQ131" s="54" t="s">
        <v>4269</v>
      </c>
      <c r="BR131" s="54" t="s">
        <v>4302</v>
      </c>
      <c r="BS131" s="54" t="s">
        <v>3920</v>
      </c>
      <c r="BT131" s="54" t="s">
        <v>4816</v>
      </c>
      <c r="BU131" s="54" t="s">
        <v>3887</v>
      </c>
      <c r="BV131" s="54" t="s">
        <v>5330</v>
      </c>
      <c r="BW131" s="54" t="s">
        <v>5363</v>
      </c>
      <c r="BX131" s="54" t="s">
        <v>5396</v>
      </c>
      <c r="BY131" s="54" t="s">
        <v>5429</v>
      </c>
      <c r="BZ131" s="54" t="s">
        <v>5462</v>
      </c>
      <c r="CA131" s="54" t="s">
        <v>5495</v>
      </c>
      <c r="CB131" s="54" t="s">
        <v>5297</v>
      </c>
      <c r="CC131" s="54" t="s">
        <v>4915</v>
      </c>
      <c r="CD131" s="54" t="s">
        <v>4948</v>
      </c>
      <c r="CE131" s="54" t="s">
        <v>4981</v>
      </c>
      <c r="CF131" s="54" t="s">
        <v>5264</v>
      </c>
      <c r="CG131" s="54" t="s">
        <v>4882</v>
      </c>
      <c r="CH131" s="54" t="s">
        <v>5778</v>
      </c>
      <c r="CI131" s="54" t="s">
        <v>4849</v>
      </c>
    </row>
    <row r="132" spans="1:87" hidden="1">
      <c r="A132" s="52"/>
      <c r="B132" s="55" t="s">
        <v>13002</v>
      </c>
      <c r="C132" s="65">
        <v>10</v>
      </c>
      <c r="D132" s="54" t="s">
        <v>773</v>
      </c>
      <c r="E132" s="54" t="s">
        <v>806</v>
      </c>
      <c r="F132" s="54" t="s">
        <v>839</v>
      </c>
      <c r="G132" s="54" t="s">
        <v>872</v>
      </c>
      <c r="H132" s="54" t="s">
        <v>905</v>
      </c>
      <c r="I132" s="54" t="s">
        <v>938</v>
      </c>
      <c r="J132" s="54" t="s">
        <v>490</v>
      </c>
      <c r="K132" s="54" t="s">
        <v>358</v>
      </c>
      <c r="L132" s="54" t="s">
        <v>391</v>
      </c>
      <c r="M132" s="54" t="s">
        <v>424</v>
      </c>
      <c r="N132" s="54" t="s">
        <v>457</v>
      </c>
      <c r="O132" s="54" t="s">
        <v>325</v>
      </c>
      <c r="P132" s="54" t="s">
        <v>971</v>
      </c>
      <c r="Q132" s="54" t="s">
        <v>292</v>
      </c>
      <c r="R132" s="54" t="s">
        <v>1485</v>
      </c>
      <c r="S132" s="54" t="s">
        <v>1768</v>
      </c>
      <c r="T132" s="54" t="s">
        <v>1801</v>
      </c>
      <c r="U132" s="54" t="s">
        <v>1834</v>
      </c>
      <c r="V132" s="54" t="s">
        <v>1867</v>
      </c>
      <c r="W132" s="54" t="s">
        <v>1900</v>
      </c>
      <c r="X132" s="54" t="s">
        <v>1452</v>
      </c>
      <c r="Y132" s="54" t="s">
        <v>1320</v>
      </c>
      <c r="Z132" s="54" t="s">
        <v>1353</v>
      </c>
      <c r="AA132" s="54" t="s">
        <v>1386</v>
      </c>
      <c r="AB132" s="54" t="s">
        <v>1419</v>
      </c>
      <c r="AC132" s="54" t="s">
        <v>1287</v>
      </c>
      <c r="AD132" s="54" t="s">
        <v>1933</v>
      </c>
      <c r="AE132" s="54" t="s">
        <v>1004</v>
      </c>
      <c r="AF132" s="54" t="s">
        <v>2447</v>
      </c>
      <c r="AG132" s="54" t="s">
        <v>2480</v>
      </c>
      <c r="AH132" s="54" t="s">
        <v>2763</v>
      </c>
      <c r="AI132" s="54" t="s">
        <v>2796</v>
      </c>
      <c r="AJ132" s="54" t="s">
        <v>2829</v>
      </c>
      <c r="AK132" s="54" t="s">
        <v>2862</v>
      </c>
      <c r="AL132" s="54" t="s">
        <v>2414</v>
      </c>
      <c r="AM132" s="54" t="s">
        <v>2282</v>
      </c>
      <c r="AN132" s="54" t="s">
        <v>2315</v>
      </c>
      <c r="AO132" s="54" t="s">
        <v>2348</v>
      </c>
      <c r="AP132" s="54" t="s">
        <v>2381</v>
      </c>
      <c r="AQ132" s="54" t="s">
        <v>1999</v>
      </c>
      <c r="AR132" s="54" t="s">
        <v>2895</v>
      </c>
      <c r="AS132" s="54" t="s">
        <v>1966</v>
      </c>
      <c r="AT132" s="54" t="s">
        <v>3409</v>
      </c>
      <c r="AU132" s="54" t="s">
        <v>3442</v>
      </c>
      <c r="AV132" s="54" t="s">
        <v>3475</v>
      </c>
      <c r="AW132" s="54" t="s">
        <v>3508</v>
      </c>
      <c r="AX132" s="54" t="s">
        <v>3791</v>
      </c>
      <c r="AY132" s="54" t="s">
        <v>3824</v>
      </c>
      <c r="AZ132" s="54" t="s">
        <v>3376</v>
      </c>
      <c r="BA132" s="54" t="s">
        <v>2994</v>
      </c>
      <c r="BB132" s="54" t="s">
        <v>3277</v>
      </c>
      <c r="BC132" s="54" t="s">
        <v>3310</v>
      </c>
      <c r="BD132" s="54" t="s">
        <v>3343</v>
      </c>
      <c r="BE132" s="54" t="s">
        <v>2961</v>
      </c>
      <c r="BF132" s="54" t="s">
        <v>3857</v>
      </c>
      <c r="BG132" s="54" t="s">
        <v>2928</v>
      </c>
      <c r="BH132" s="54" t="s">
        <v>4371</v>
      </c>
      <c r="BI132" s="54" t="s">
        <v>4404</v>
      </c>
      <c r="BJ132" s="54" t="s">
        <v>4437</v>
      </c>
      <c r="BK132" s="54" t="s">
        <v>4470</v>
      </c>
      <c r="BL132" s="54" t="s">
        <v>4503</v>
      </c>
      <c r="BM132" s="54" t="s">
        <v>4786</v>
      </c>
      <c r="BN132" s="54" t="s">
        <v>4338</v>
      </c>
      <c r="BO132" s="54" t="s">
        <v>3956</v>
      </c>
      <c r="BP132" s="54" t="s">
        <v>3989</v>
      </c>
      <c r="BQ132" s="54" t="s">
        <v>4272</v>
      </c>
      <c r="BR132" s="54" t="s">
        <v>4305</v>
      </c>
      <c r="BS132" s="54" t="s">
        <v>3923</v>
      </c>
      <c r="BT132" s="54" t="s">
        <v>4819</v>
      </c>
      <c r="BU132" s="54" t="s">
        <v>3890</v>
      </c>
      <c r="BV132" s="54" t="s">
        <v>5333</v>
      </c>
      <c r="BW132" s="54" t="s">
        <v>5366</v>
      </c>
      <c r="BX132" s="54" t="s">
        <v>5399</v>
      </c>
      <c r="BY132" s="54" t="s">
        <v>5432</v>
      </c>
      <c r="BZ132" s="54" t="s">
        <v>5465</v>
      </c>
      <c r="CA132" s="54" t="s">
        <v>5498</v>
      </c>
      <c r="CB132" s="54" t="s">
        <v>5300</v>
      </c>
      <c r="CC132" s="54" t="s">
        <v>4918</v>
      </c>
      <c r="CD132" s="54" t="s">
        <v>4951</v>
      </c>
      <c r="CE132" s="54" t="s">
        <v>4984</v>
      </c>
      <c r="CF132" s="54" t="s">
        <v>5267</v>
      </c>
      <c r="CG132" s="54" t="s">
        <v>4885</v>
      </c>
      <c r="CH132" s="54" t="s">
        <v>5781</v>
      </c>
      <c r="CI132" s="54" t="s">
        <v>4852</v>
      </c>
    </row>
    <row r="133" spans="1:87" hidden="1">
      <c r="A133" s="58" t="s">
        <v>12985</v>
      </c>
      <c r="B133" s="55"/>
      <c r="C133" s="65">
        <v>11</v>
      </c>
      <c r="D133" s="54" t="s">
        <v>493</v>
      </c>
      <c r="E133" s="54" t="s">
        <v>776</v>
      </c>
      <c r="F133" s="54" t="s">
        <v>809</v>
      </c>
      <c r="G133" s="54" t="s">
        <v>842</v>
      </c>
      <c r="H133" s="54" t="s">
        <v>875</v>
      </c>
      <c r="I133" s="54" t="s">
        <v>908</v>
      </c>
      <c r="J133" s="54" t="s">
        <v>460</v>
      </c>
      <c r="K133" s="54" t="s">
        <v>328</v>
      </c>
      <c r="L133" s="54" t="s">
        <v>361</v>
      </c>
      <c r="M133" s="54" t="s">
        <v>394</v>
      </c>
      <c r="N133" s="54" t="s">
        <v>427</v>
      </c>
      <c r="O133" s="54" t="s">
        <v>295</v>
      </c>
      <c r="P133" s="54" t="s">
        <v>941</v>
      </c>
      <c r="Q133" s="54" t="s">
        <v>262</v>
      </c>
      <c r="R133" s="54" t="s">
        <v>1455</v>
      </c>
      <c r="S133" s="54" t="s">
        <v>1488</v>
      </c>
      <c r="T133" s="54" t="s">
        <v>1771</v>
      </c>
      <c r="U133" s="54" t="s">
        <v>1804</v>
      </c>
      <c r="V133" s="54" t="s">
        <v>1837</v>
      </c>
      <c r="W133" s="54" t="s">
        <v>1870</v>
      </c>
      <c r="X133" s="54" t="s">
        <v>1422</v>
      </c>
      <c r="Y133" s="54" t="s">
        <v>1290</v>
      </c>
      <c r="Z133" s="54" t="s">
        <v>1323</v>
      </c>
      <c r="AA133" s="54" t="s">
        <v>1356</v>
      </c>
      <c r="AB133" s="54" t="s">
        <v>1389</v>
      </c>
      <c r="AC133" s="54" t="s">
        <v>1007</v>
      </c>
      <c r="AD133" s="54" t="s">
        <v>1903</v>
      </c>
      <c r="AE133" s="54" t="s">
        <v>974</v>
      </c>
      <c r="AF133" s="54" t="s">
        <v>2417</v>
      </c>
      <c r="AG133" s="54" t="s">
        <v>2450</v>
      </c>
      <c r="AH133" s="54" t="s">
        <v>2483</v>
      </c>
      <c r="AI133" s="54" t="s">
        <v>2766</v>
      </c>
      <c r="AJ133" s="54" t="s">
        <v>2799</v>
      </c>
      <c r="AK133" s="54" t="s">
        <v>2832</v>
      </c>
      <c r="AL133" s="54" t="s">
        <v>2384</v>
      </c>
      <c r="AM133" s="54" t="s">
        <v>2002</v>
      </c>
      <c r="AN133" s="54" t="s">
        <v>2285</v>
      </c>
      <c r="AO133" s="54" t="s">
        <v>2318</v>
      </c>
      <c r="AP133" s="54" t="s">
        <v>2351</v>
      </c>
      <c r="AQ133" s="54" t="s">
        <v>1969</v>
      </c>
      <c r="AR133" s="54" t="s">
        <v>2865</v>
      </c>
      <c r="AS133" s="54" t="s">
        <v>1936</v>
      </c>
      <c r="AT133" s="54" t="s">
        <v>3379</v>
      </c>
      <c r="AU133" s="54" t="s">
        <v>3412</v>
      </c>
      <c r="AV133" s="54" t="s">
        <v>3445</v>
      </c>
      <c r="AW133" s="54" t="s">
        <v>3478</v>
      </c>
      <c r="AX133" s="54" t="s">
        <v>3511</v>
      </c>
      <c r="AY133" s="54" t="s">
        <v>3794</v>
      </c>
      <c r="AZ133" s="54" t="s">
        <v>3346</v>
      </c>
      <c r="BA133" s="54" t="s">
        <v>2964</v>
      </c>
      <c r="BB133" s="54" t="s">
        <v>2997</v>
      </c>
      <c r="BC133" s="54" t="s">
        <v>3280</v>
      </c>
      <c r="BD133" s="54" t="s">
        <v>3313</v>
      </c>
      <c r="BE133" s="54" t="s">
        <v>2931</v>
      </c>
      <c r="BF133" s="54" t="s">
        <v>3827</v>
      </c>
      <c r="BG133" s="54" t="s">
        <v>2898</v>
      </c>
      <c r="BH133" s="54" t="s">
        <v>4341</v>
      </c>
      <c r="BI133" s="54" t="s">
        <v>4374</v>
      </c>
      <c r="BJ133" s="54" t="s">
        <v>4407</v>
      </c>
      <c r="BK133" s="54" t="s">
        <v>4440</v>
      </c>
      <c r="BL133" s="54" t="s">
        <v>4473</v>
      </c>
      <c r="BM133" s="54" t="s">
        <v>4506</v>
      </c>
      <c r="BN133" s="54" t="s">
        <v>4308</v>
      </c>
      <c r="BO133" s="54" t="s">
        <v>3926</v>
      </c>
      <c r="BP133" s="54" t="s">
        <v>3959</v>
      </c>
      <c r="BQ133" s="54" t="s">
        <v>3992</v>
      </c>
      <c r="BR133" s="54" t="s">
        <v>4275</v>
      </c>
      <c r="BS133" s="54" t="s">
        <v>3893</v>
      </c>
      <c r="BT133" s="54" t="s">
        <v>4789</v>
      </c>
      <c r="BU133" s="54" t="s">
        <v>3860</v>
      </c>
      <c r="BV133" s="54" t="s">
        <v>5303</v>
      </c>
      <c r="BW133" s="54" t="s">
        <v>5336</v>
      </c>
      <c r="BX133" s="54" t="s">
        <v>5369</v>
      </c>
      <c r="BY133" s="54" t="s">
        <v>5402</v>
      </c>
      <c r="BZ133" s="54" t="s">
        <v>5435</v>
      </c>
      <c r="CA133" s="54" t="s">
        <v>5468</v>
      </c>
      <c r="CB133" s="54" t="s">
        <v>5270</v>
      </c>
      <c r="CC133" s="54" t="s">
        <v>4888</v>
      </c>
      <c r="CD133" s="54" t="s">
        <v>4921</v>
      </c>
      <c r="CE133" s="54" t="s">
        <v>4954</v>
      </c>
      <c r="CF133" s="54" t="s">
        <v>4987</v>
      </c>
      <c r="CG133" s="54" t="s">
        <v>4855</v>
      </c>
      <c r="CH133" s="54" t="s">
        <v>5501</v>
      </c>
      <c r="CI133" s="54" t="s">
        <v>4822</v>
      </c>
    </row>
    <row r="134" spans="1:87" hidden="1">
      <c r="A134" s="46" t="s">
        <v>13003</v>
      </c>
      <c r="B134" s="47"/>
      <c r="C134" s="65">
        <v>12</v>
      </c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</row>
    <row r="135" spans="1:87" hidden="1">
      <c r="A135" s="49" t="s">
        <v>12992</v>
      </c>
      <c r="B135" s="50"/>
      <c r="C135" s="65">
        <v>13</v>
      </c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</row>
    <row r="136" spans="1:87" hidden="1">
      <c r="A136" s="50"/>
      <c r="B136" s="52" t="s">
        <v>12993</v>
      </c>
      <c r="C136" s="65">
        <v>14</v>
      </c>
      <c r="D136" s="54" t="s">
        <v>497</v>
      </c>
      <c r="E136" s="54" t="s">
        <v>780</v>
      </c>
      <c r="F136" s="54" t="s">
        <v>813</v>
      </c>
      <c r="G136" s="54" t="s">
        <v>846</v>
      </c>
      <c r="H136" s="54" t="s">
        <v>879</v>
      </c>
      <c r="I136" s="54" t="s">
        <v>912</v>
      </c>
      <c r="J136" s="54" t="s">
        <v>464</v>
      </c>
      <c r="K136" s="54" t="s">
        <v>332</v>
      </c>
      <c r="L136" s="54" t="s">
        <v>365</v>
      </c>
      <c r="M136" s="54" t="s">
        <v>398</v>
      </c>
      <c r="N136" s="54" t="s">
        <v>431</v>
      </c>
      <c r="O136" s="54" t="s">
        <v>299</v>
      </c>
      <c r="P136" s="54" t="s">
        <v>945</v>
      </c>
      <c r="Q136" s="54" t="s">
        <v>266</v>
      </c>
      <c r="R136" s="54" t="s">
        <v>1459</v>
      </c>
      <c r="S136" s="54" t="s">
        <v>1492</v>
      </c>
      <c r="T136" s="54" t="s">
        <v>1775</v>
      </c>
      <c r="U136" s="54" t="s">
        <v>1808</v>
      </c>
      <c r="V136" s="54" t="s">
        <v>1841</v>
      </c>
      <c r="W136" s="54" t="s">
        <v>1874</v>
      </c>
      <c r="X136" s="54" t="s">
        <v>1426</v>
      </c>
      <c r="Y136" s="54" t="s">
        <v>1294</v>
      </c>
      <c r="Z136" s="54" t="s">
        <v>1327</v>
      </c>
      <c r="AA136" s="54" t="s">
        <v>1360</v>
      </c>
      <c r="AB136" s="54" t="s">
        <v>1393</v>
      </c>
      <c r="AC136" s="54" t="s">
        <v>1011</v>
      </c>
      <c r="AD136" s="54" t="s">
        <v>1907</v>
      </c>
      <c r="AE136" s="54" t="s">
        <v>978</v>
      </c>
      <c r="AF136" s="54" t="s">
        <v>2421</v>
      </c>
      <c r="AG136" s="54" t="s">
        <v>2454</v>
      </c>
      <c r="AH136" s="54" t="s">
        <v>2487</v>
      </c>
      <c r="AI136" s="54" t="s">
        <v>2770</v>
      </c>
      <c r="AJ136" s="54" t="s">
        <v>2803</v>
      </c>
      <c r="AK136" s="54" t="s">
        <v>2836</v>
      </c>
      <c r="AL136" s="54" t="s">
        <v>2388</v>
      </c>
      <c r="AM136" s="54" t="s">
        <v>2006</v>
      </c>
      <c r="AN136" s="54" t="s">
        <v>2289</v>
      </c>
      <c r="AO136" s="54" t="s">
        <v>2322</v>
      </c>
      <c r="AP136" s="54" t="s">
        <v>2355</v>
      </c>
      <c r="AQ136" s="54" t="s">
        <v>1973</v>
      </c>
      <c r="AR136" s="54" t="s">
        <v>2869</v>
      </c>
      <c r="AS136" s="54" t="s">
        <v>1940</v>
      </c>
      <c r="AT136" s="54" t="s">
        <v>3383</v>
      </c>
      <c r="AU136" s="54" t="s">
        <v>3416</v>
      </c>
      <c r="AV136" s="54" t="s">
        <v>3449</v>
      </c>
      <c r="AW136" s="54" t="s">
        <v>3482</v>
      </c>
      <c r="AX136" s="54" t="s">
        <v>3765</v>
      </c>
      <c r="AY136" s="54" t="s">
        <v>3798</v>
      </c>
      <c r="AZ136" s="54" t="s">
        <v>3350</v>
      </c>
      <c r="BA136" s="54" t="s">
        <v>2968</v>
      </c>
      <c r="BB136" s="54" t="s">
        <v>3001</v>
      </c>
      <c r="BC136" s="54" t="s">
        <v>3284</v>
      </c>
      <c r="BD136" s="54" t="s">
        <v>3317</v>
      </c>
      <c r="BE136" s="54" t="s">
        <v>2935</v>
      </c>
      <c r="BF136" s="54" t="s">
        <v>3831</v>
      </c>
      <c r="BG136" s="54" t="s">
        <v>2902</v>
      </c>
      <c r="BH136" s="54" t="s">
        <v>4345</v>
      </c>
      <c r="BI136" s="54" t="s">
        <v>4378</v>
      </c>
      <c r="BJ136" s="54" t="s">
        <v>4411</v>
      </c>
      <c r="BK136" s="54" t="s">
        <v>4444</v>
      </c>
      <c r="BL136" s="54" t="s">
        <v>4477</v>
      </c>
      <c r="BM136" s="54" t="s">
        <v>4510</v>
      </c>
      <c r="BN136" s="54" t="s">
        <v>4312</v>
      </c>
      <c r="BO136" s="54" t="s">
        <v>3930</v>
      </c>
      <c r="BP136" s="54" t="s">
        <v>3963</v>
      </c>
      <c r="BQ136" s="54" t="s">
        <v>3996</v>
      </c>
      <c r="BR136" s="54" t="s">
        <v>4279</v>
      </c>
      <c r="BS136" s="54" t="s">
        <v>3897</v>
      </c>
      <c r="BT136" s="54" t="s">
        <v>4793</v>
      </c>
      <c r="BU136" s="54" t="s">
        <v>3864</v>
      </c>
      <c r="BV136" s="54" t="s">
        <v>5307</v>
      </c>
      <c r="BW136" s="54" t="s">
        <v>5340</v>
      </c>
      <c r="BX136" s="54" t="s">
        <v>5373</v>
      </c>
      <c r="BY136" s="54" t="s">
        <v>5406</v>
      </c>
      <c r="BZ136" s="54" t="s">
        <v>5439</v>
      </c>
      <c r="CA136" s="54" t="s">
        <v>5472</v>
      </c>
      <c r="CB136" s="54" t="s">
        <v>5274</v>
      </c>
      <c r="CC136" s="54" t="s">
        <v>4892</v>
      </c>
      <c r="CD136" s="54" t="s">
        <v>4925</v>
      </c>
      <c r="CE136" s="54" t="s">
        <v>4958</v>
      </c>
      <c r="CF136" s="54" t="s">
        <v>4991</v>
      </c>
      <c r="CG136" s="54" t="s">
        <v>4859</v>
      </c>
      <c r="CH136" s="54" t="s">
        <v>5505</v>
      </c>
      <c r="CI136" s="54" t="s">
        <v>4826</v>
      </c>
    </row>
    <row r="137" spans="1:87" hidden="1">
      <c r="A137" s="52"/>
      <c r="B137" s="55" t="s">
        <v>12994</v>
      </c>
      <c r="C137" s="65">
        <v>15</v>
      </c>
      <c r="D137" s="54" t="s">
        <v>500</v>
      </c>
      <c r="E137" s="54" t="s">
        <v>783</v>
      </c>
      <c r="F137" s="54" t="s">
        <v>816</v>
      </c>
      <c r="G137" s="54" t="s">
        <v>849</v>
      </c>
      <c r="H137" s="54" t="s">
        <v>882</v>
      </c>
      <c r="I137" s="54" t="s">
        <v>915</v>
      </c>
      <c r="J137" s="54" t="s">
        <v>467</v>
      </c>
      <c r="K137" s="54" t="s">
        <v>335</v>
      </c>
      <c r="L137" s="54" t="s">
        <v>368</v>
      </c>
      <c r="M137" s="54" t="s">
        <v>401</v>
      </c>
      <c r="N137" s="54" t="s">
        <v>434</v>
      </c>
      <c r="O137" s="54" t="s">
        <v>302</v>
      </c>
      <c r="P137" s="54" t="s">
        <v>948</v>
      </c>
      <c r="Q137" s="54" t="s">
        <v>269</v>
      </c>
      <c r="R137" s="54" t="s">
        <v>1462</v>
      </c>
      <c r="S137" s="54" t="s">
        <v>1495</v>
      </c>
      <c r="T137" s="54" t="s">
        <v>1778</v>
      </c>
      <c r="U137" s="54" t="s">
        <v>1811</v>
      </c>
      <c r="V137" s="54" t="s">
        <v>1844</v>
      </c>
      <c r="W137" s="54" t="s">
        <v>1877</v>
      </c>
      <c r="X137" s="54" t="s">
        <v>1429</v>
      </c>
      <c r="Y137" s="54" t="s">
        <v>1297</v>
      </c>
      <c r="Z137" s="54" t="s">
        <v>1330</v>
      </c>
      <c r="AA137" s="54" t="s">
        <v>1363</v>
      </c>
      <c r="AB137" s="54" t="s">
        <v>1396</v>
      </c>
      <c r="AC137" s="54" t="s">
        <v>1264</v>
      </c>
      <c r="AD137" s="54" t="s">
        <v>1910</v>
      </c>
      <c r="AE137" s="54" t="s">
        <v>981</v>
      </c>
      <c r="AF137" s="54" t="s">
        <v>2424</v>
      </c>
      <c r="AG137" s="54" t="s">
        <v>2457</v>
      </c>
      <c r="AH137" s="54" t="s">
        <v>2490</v>
      </c>
      <c r="AI137" s="54" t="s">
        <v>2773</v>
      </c>
      <c r="AJ137" s="54" t="s">
        <v>2806</v>
      </c>
      <c r="AK137" s="54" t="s">
        <v>2839</v>
      </c>
      <c r="AL137" s="54" t="s">
        <v>2391</v>
      </c>
      <c r="AM137" s="54" t="s">
        <v>2009</v>
      </c>
      <c r="AN137" s="54" t="s">
        <v>2292</v>
      </c>
      <c r="AO137" s="54" t="s">
        <v>2325</v>
      </c>
      <c r="AP137" s="54" t="s">
        <v>2358</v>
      </c>
      <c r="AQ137" s="54" t="s">
        <v>1976</v>
      </c>
      <c r="AR137" s="54" t="s">
        <v>2872</v>
      </c>
      <c r="AS137" s="54" t="s">
        <v>1943</v>
      </c>
      <c r="AT137" s="54" t="s">
        <v>3386</v>
      </c>
      <c r="AU137" s="54" t="s">
        <v>3419</v>
      </c>
      <c r="AV137" s="54" t="s">
        <v>3452</v>
      </c>
      <c r="AW137" s="54" t="s">
        <v>3485</v>
      </c>
      <c r="AX137" s="54" t="s">
        <v>3768</v>
      </c>
      <c r="AY137" s="54" t="s">
        <v>3801</v>
      </c>
      <c r="AZ137" s="54" t="s">
        <v>3353</v>
      </c>
      <c r="BA137" s="54" t="s">
        <v>2971</v>
      </c>
      <c r="BB137" s="54" t="s">
        <v>3004</v>
      </c>
      <c r="BC137" s="54" t="s">
        <v>3287</v>
      </c>
      <c r="BD137" s="54" t="s">
        <v>3320</v>
      </c>
      <c r="BE137" s="54" t="s">
        <v>2938</v>
      </c>
      <c r="BF137" s="54" t="s">
        <v>3834</v>
      </c>
      <c r="BG137" s="54" t="s">
        <v>2905</v>
      </c>
      <c r="BH137" s="54" t="s">
        <v>4348</v>
      </c>
      <c r="BI137" s="54" t="s">
        <v>4381</v>
      </c>
      <c r="BJ137" s="54" t="s">
        <v>4414</v>
      </c>
      <c r="BK137" s="54" t="s">
        <v>4447</v>
      </c>
      <c r="BL137" s="54" t="s">
        <v>4480</v>
      </c>
      <c r="BM137" s="54" t="s">
        <v>4763</v>
      </c>
      <c r="BN137" s="54" t="s">
        <v>4315</v>
      </c>
      <c r="BO137" s="54" t="s">
        <v>3933</v>
      </c>
      <c r="BP137" s="54" t="s">
        <v>3966</v>
      </c>
      <c r="BQ137" s="54" t="s">
        <v>3999</v>
      </c>
      <c r="BR137" s="54" t="s">
        <v>4282</v>
      </c>
      <c r="BS137" s="54" t="s">
        <v>3900</v>
      </c>
      <c r="BT137" s="54" t="s">
        <v>4796</v>
      </c>
      <c r="BU137" s="54" t="s">
        <v>3867</v>
      </c>
      <c r="BV137" s="54" t="s">
        <v>5310</v>
      </c>
      <c r="BW137" s="54" t="s">
        <v>5343</v>
      </c>
      <c r="BX137" s="54" t="s">
        <v>5376</v>
      </c>
      <c r="BY137" s="54" t="s">
        <v>5409</v>
      </c>
      <c r="BZ137" s="54" t="s">
        <v>5442</v>
      </c>
      <c r="CA137" s="54" t="s">
        <v>5475</v>
      </c>
      <c r="CB137" s="54" t="s">
        <v>5277</v>
      </c>
      <c r="CC137" s="54" t="s">
        <v>4895</v>
      </c>
      <c r="CD137" s="54" t="s">
        <v>4928</v>
      </c>
      <c r="CE137" s="54" t="s">
        <v>4961</v>
      </c>
      <c r="CF137" s="54" t="s">
        <v>4994</v>
      </c>
      <c r="CG137" s="54" t="s">
        <v>4862</v>
      </c>
      <c r="CH137" s="54" t="s">
        <v>5508</v>
      </c>
      <c r="CI137" s="54" t="s">
        <v>4829</v>
      </c>
    </row>
    <row r="138" spans="1:87" hidden="1">
      <c r="A138" s="52"/>
      <c r="B138" s="55" t="s">
        <v>12995</v>
      </c>
      <c r="C138" s="65">
        <v>16</v>
      </c>
      <c r="D138" s="54" t="s">
        <v>503</v>
      </c>
      <c r="E138" s="54" t="s">
        <v>786</v>
      </c>
      <c r="F138" s="54" t="s">
        <v>819</v>
      </c>
      <c r="G138" s="54" t="s">
        <v>852</v>
      </c>
      <c r="H138" s="54" t="s">
        <v>885</v>
      </c>
      <c r="I138" s="54" t="s">
        <v>918</v>
      </c>
      <c r="J138" s="54" t="s">
        <v>470</v>
      </c>
      <c r="K138" s="54" t="s">
        <v>338</v>
      </c>
      <c r="L138" s="54" t="s">
        <v>371</v>
      </c>
      <c r="M138" s="54" t="s">
        <v>404</v>
      </c>
      <c r="N138" s="54" t="s">
        <v>437</v>
      </c>
      <c r="O138" s="54" t="s">
        <v>305</v>
      </c>
      <c r="P138" s="54" t="s">
        <v>951</v>
      </c>
      <c r="Q138" s="54" t="s">
        <v>272</v>
      </c>
      <c r="R138" s="54" t="s">
        <v>1465</v>
      </c>
      <c r="S138" s="54" t="s">
        <v>1498</v>
      </c>
      <c r="T138" s="54" t="s">
        <v>1781</v>
      </c>
      <c r="U138" s="54" t="s">
        <v>1814</v>
      </c>
      <c r="V138" s="54" t="s">
        <v>1847</v>
      </c>
      <c r="W138" s="54" t="s">
        <v>1880</v>
      </c>
      <c r="X138" s="54" t="s">
        <v>1432</v>
      </c>
      <c r="Y138" s="54" t="s">
        <v>1300</v>
      </c>
      <c r="Z138" s="54" t="s">
        <v>1333</v>
      </c>
      <c r="AA138" s="54" t="s">
        <v>1366</v>
      </c>
      <c r="AB138" s="54" t="s">
        <v>1399</v>
      </c>
      <c r="AC138" s="54" t="s">
        <v>1267</v>
      </c>
      <c r="AD138" s="54" t="s">
        <v>1913</v>
      </c>
      <c r="AE138" s="54" t="s">
        <v>984</v>
      </c>
      <c r="AF138" s="54" t="s">
        <v>2427</v>
      </c>
      <c r="AG138" s="54" t="s">
        <v>2460</v>
      </c>
      <c r="AH138" s="54" t="s">
        <v>2493</v>
      </c>
      <c r="AI138" s="54" t="s">
        <v>2776</v>
      </c>
      <c r="AJ138" s="54" t="s">
        <v>2809</v>
      </c>
      <c r="AK138" s="54" t="s">
        <v>2842</v>
      </c>
      <c r="AL138" s="54" t="s">
        <v>2394</v>
      </c>
      <c r="AM138" s="54" t="s">
        <v>2262</v>
      </c>
      <c r="AN138" s="54" t="s">
        <v>2295</v>
      </c>
      <c r="AO138" s="54" t="s">
        <v>2328</v>
      </c>
      <c r="AP138" s="54" t="s">
        <v>2361</v>
      </c>
      <c r="AQ138" s="54" t="s">
        <v>1979</v>
      </c>
      <c r="AR138" s="54" t="s">
        <v>2875</v>
      </c>
      <c r="AS138" s="54" t="s">
        <v>1946</v>
      </c>
      <c r="AT138" s="54" t="s">
        <v>3389</v>
      </c>
      <c r="AU138" s="54" t="s">
        <v>3422</v>
      </c>
      <c r="AV138" s="54" t="s">
        <v>3455</v>
      </c>
      <c r="AW138" s="54" t="s">
        <v>3488</v>
      </c>
      <c r="AX138" s="54" t="s">
        <v>3771</v>
      </c>
      <c r="AY138" s="54" t="s">
        <v>3804</v>
      </c>
      <c r="AZ138" s="54" t="s">
        <v>3356</v>
      </c>
      <c r="BA138" s="54" t="s">
        <v>2974</v>
      </c>
      <c r="BB138" s="54" t="s">
        <v>3007</v>
      </c>
      <c r="BC138" s="54" t="s">
        <v>3290</v>
      </c>
      <c r="BD138" s="54" t="s">
        <v>3323</v>
      </c>
      <c r="BE138" s="54" t="s">
        <v>2941</v>
      </c>
      <c r="BF138" s="54" t="s">
        <v>3837</v>
      </c>
      <c r="BG138" s="54" t="s">
        <v>2908</v>
      </c>
      <c r="BH138" s="54" t="s">
        <v>4351</v>
      </c>
      <c r="BI138" s="54" t="s">
        <v>4384</v>
      </c>
      <c r="BJ138" s="54" t="s">
        <v>4417</v>
      </c>
      <c r="BK138" s="54" t="s">
        <v>4450</v>
      </c>
      <c r="BL138" s="54" t="s">
        <v>4483</v>
      </c>
      <c r="BM138" s="54" t="s">
        <v>4766</v>
      </c>
      <c r="BN138" s="54" t="s">
        <v>4318</v>
      </c>
      <c r="BO138" s="54" t="s">
        <v>3936</v>
      </c>
      <c r="BP138" s="54" t="s">
        <v>3969</v>
      </c>
      <c r="BQ138" s="54" t="s">
        <v>4002</v>
      </c>
      <c r="BR138" s="54" t="s">
        <v>4285</v>
      </c>
      <c r="BS138" s="54" t="s">
        <v>3903</v>
      </c>
      <c r="BT138" s="54" t="s">
        <v>4799</v>
      </c>
      <c r="BU138" s="54" t="s">
        <v>3870</v>
      </c>
      <c r="BV138" s="54" t="s">
        <v>5313</v>
      </c>
      <c r="BW138" s="54" t="s">
        <v>5346</v>
      </c>
      <c r="BX138" s="54" t="s">
        <v>5379</v>
      </c>
      <c r="BY138" s="54" t="s">
        <v>5412</v>
      </c>
      <c r="BZ138" s="54" t="s">
        <v>5445</v>
      </c>
      <c r="CA138" s="54" t="s">
        <v>5478</v>
      </c>
      <c r="CB138" s="54" t="s">
        <v>5280</v>
      </c>
      <c r="CC138" s="54" t="s">
        <v>4898</v>
      </c>
      <c r="CD138" s="54" t="s">
        <v>4931</v>
      </c>
      <c r="CE138" s="54" t="s">
        <v>4964</v>
      </c>
      <c r="CF138" s="54" t="s">
        <v>4997</v>
      </c>
      <c r="CG138" s="54" t="s">
        <v>4865</v>
      </c>
      <c r="CH138" s="54" t="s">
        <v>5511</v>
      </c>
      <c r="CI138" s="54" t="s">
        <v>4832</v>
      </c>
    </row>
    <row r="139" spans="1:87" hidden="1">
      <c r="A139" s="52"/>
      <c r="B139" s="55" t="s">
        <v>12996</v>
      </c>
      <c r="C139" s="65">
        <v>17</v>
      </c>
      <c r="D139" s="54" t="s">
        <v>506</v>
      </c>
      <c r="E139" s="54" t="s">
        <v>789</v>
      </c>
      <c r="F139" s="54" t="s">
        <v>822</v>
      </c>
      <c r="G139" s="54" t="s">
        <v>855</v>
      </c>
      <c r="H139" s="54" t="s">
        <v>888</v>
      </c>
      <c r="I139" s="54" t="s">
        <v>921</v>
      </c>
      <c r="J139" s="54" t="s">
        <v>473</v>
      </c>
      <c r="K139" s="54" t="s">
        <v>341</v>
      </c>
      <c r="L139" s="54" t="s">
        <v>374</v>
      </c>
      <c r="M139" s="54" t="s">
        <v>407</v>
      </c>
      <c r="N139" s="54" t="s">
        <v>440</v>
      </c>
      <c r="O139" s="54" t="s">
        <v>308</v>
      </c>
      <c r="P139" s="54" t="s">
        <v>954</v>
      </c>
      <c r="Q139" s="54" t="s">
        <v>275</v>
      </c>
      <c r="R139" s="54" t="s">
        <v>1468</v>
      </c>
      <c r="S139" s="54" t="s">
        <v>1501</v>
      </c>
      <c r="T139" s="54" t="s">
        <v>1784</v>
      </c>
      <c r="U139" s="54" t="s">
        <v>1817</v>
      </c>
      <c r="V139" s="54" t="s">
        <v>1850</v>
      </c>
      <c r="W139" s="54" t="s">
        <v>1883</v>
      </c>
      <c r="X139" s="54" t="s">
        <v>1435</v>
      </c>
      <c r="Y139" s="54" t="s">
        <v>1303</v>
      </c>
      <c r="Z139" s="54" t="s">
        <v>1336</v>
      </c>
      <c r="AA139" s="54" t="s">
        <v>1369</v>
      </c>
      <c r="AB139" s="54" t="s">
        <v>1402</v>
      </c>
      <c r="AC139" s="54" t="s">
        <v>1270</v>
      </c>
      <c r="AD139" s="54" t="s">
        <v>1916</v>
      </c>
      <c r="AE139" s="54" t="s">
        <v>987</v>
      </c>
      <c r="AF139" s="54" t="s">
        <v>2430</v>
      </c>
      <c r="AG139" s="54" t="s">
        <v>2463</v>
      </c>
      <c r="AH139" s="54" t="s">
        <v>2496</v>
      </c>
      <c r="AI139" s="54" t="s">
        <v>2779</v>
      </c>
      <c r="AJ139" s="54" t="s">
        <v>2812</v>
      </c>
      <c r="AK139" s="54" t="s">
        <v>2845</v>
      </c>
      <c r="AL139" s="54" t="s">
        <v>2397</v>
      </c>
      <c r="AM139" s="54" t="s">
        <v>2265</v>
      </c>
      <c r="AN139" s="54" t="s">
        <v>2298</v>
      </c>
      <c r="AO139" s="54" t="s">
        <v>2331</v>
      </c>
      <c r="AP139" s="54" t="s">
        <v>2364</v>
      </c>
      <c r="AQ139" s="54" t="s">
        <v>1982</v>
      </c>
      <c r="AR139" s="54" t="s">
        <v>2878</v>
      </c>
      <c r="AS139" s="54" t="s">
        <v>1949</v>
      </c>
      <c r="AT139" s="54" t="s">
        <v>3392</v>
      </c>
      <c r="AU139" s="54" t="s">
        <v>3425</v>
      </c>
      <c r="AV139" s="54" t="s">
        <v>3458</v>
      </c>
      <c r="AW139" s="54" t="s">
        <v>3491</v>
      </c>
      <c r="AX139" s="54" t="s">
        <v>3774</v>
      </c>
      <c r="AY139" s="54" t="s">
        <v>3807</v>
      </c>
      <c r="AZ139" s="54" t="s">
        <v>3359</v>
      </c>
      <c r="BA139" s="54" t="s">
        <v>2977</v>
      </c>
      <c r="BB139" s="54" t="s">
        <v>3010</v>
      </c>
      <c r="BC139" s="54" t="s">
        <v>3293</v>
      </c>
      <c r="BD139" s="54" t="s">
        <v>3326</v>
      </c>
      <c r="BE139" s="54" t="s">
        <v>2944</v>
      </c>
      <c r="BF139" s="54" t="s">
        <v>3840</v>
      </c>
      <c r="BG139" s="54" t="s">
        <v>2911</v>
      </c>
      <c r="BH139" s="54" t="s">
        <v>4354</v>
      </c>
      <c r="BI139" s="54" t="s">
        <v>4387</v>
      </c>
      <c r="BJ139" s="54" t="s">
        <v>4420</v>
      </c>
      <c r="BK139" s="54" t="s">
        <v>4453</v>
      </c>
      <c r="BL139" s="54" t="s">
        <v>4486</v>
      </c>
      <c r="BM139" s="54" t="s">
        <v>4769</v>
      </c>
      <c r="BN139" s="54" t="s">
        <v>4321</v>
      </c>
      <c r="BO139" s="54" t="s">
        <v>3939</v>
      </c>
      <c r="BP139" s="54" t="s">
        <v>3972</v>
      </c>
      <c r="BQ139" s="54" t="s">
        <v>4005</v>
      </c>
      <c r="BR139" s="54" t="s">
        <v>4288</v>
      </c>
      <c r="BS139" s="54" t="s">
        <v>3906</v>
      </c>
      <c r="BT139" s="54" t="s">
        <v>4802</v>
      </c>
      <c r="BU139" s="54" t="s">
        <v>3873</v>
      </c>
      <c r="BV139" s="54" t="s">
        <v>5316</v>
      </c>
      <c r="BW139" s="54" t="s">
        <v>5349</v>
      </c>
      <c r="BX139" s="54" t="s">
        <v>5382</v>
      </c>
      <c r="BY139" s="54" t="s">
        <v>5415</v>
      </c>
      <c r="BZ139" s="54" t="s">
        <v>5448</v>
      </c>
      <c r="CA139" s="54" t="s">
        <v>5481</v>
      </c>
      <c r="CB139" s="54" t="s">
        <v>5283</v>
      </c>
      <c r="CC139" s="54" t="s">
        <v>4901</v>
      </c>
      <c r="CD139" s="54" t="s">
        <v>4934</v>
      </c>
      <c r="CE139" s="54" t="s">
        <v>4967</v>
      </c>
      <c r="CF139" s="54" t="s">
        <v>5000</v>
      </c>
      <c r="CG139" s="54" t="s">
        <v>4868</v>
      </c>
      <c r="CH139" s="54" t="s">
        <v>5764</v>
      </c>
      <c r="CI139" s="54" t="s">
        <v>4835</v>
      </c>
    </row>
    <row r="140" spans="1:87" hidden="1">
      <c r="A140" s="52"/>
      <c r="B140" s="56" t="s">
        <v>12997</v>
      </c>
      <c r="C140" s="65">
        <v>18</v>
      </c>
      <c r="D140" s="54" t="s">
        <v>509</v>
      </c>
      <c r="E140" s="54" t="s">
        <v>792</v>
      </c>
      <c r="F140" s="54" t="s">
        <v>825</v>
      </c>
      <c r="G140" s="54" t="s">
        <v>858</v>
      </c>
      <c r="H140" s="54" t="s">
        <v>891</v>
      </c>
      <c r="I140" s="54" t="s">
        <v>924</v>
      </c>
      <c r="J140" s="54" t="s">
        <v>476</v>
      </c>
      <c r="K140" s="54" t="s">
        <v>344</v>
      </c>
      <c r="L140" s="54" t="s">
        <v>377</v>
      </c>
      <c r="M140" s="54" t="s">
        <v>410</v>
      </c>
      <c r="N140" s="54" t="s">
        <v>443</v>
      </c>
      <c r="O140" s="54" t="s">
        <v>311</v>
      </c>
      <c r="P140" s="54" t="s">
        <v>957</v>
      </c>
      <c r="Q140" s="54" t="s">
        <v>278</v>
      </c>
      <c r="R140" s="54" t="s">
        <v>1471</v>
      </c>
      <c r="S140" s="54" t="s">
        <v>1504</v>
      </c>
      <c r="T140" s="54" t="s">
        <v>1787</v>
      </c>
      <c r="U140" s="54" t="s">
        <v>1820</v>
      </c>
      <c r="V140" s="54" t="s">
        <v>1853</v>
      </c>
      <c r="W140" s="54" t="s">
        <v>1886</v>
      </c>
      <c r="X140" s="54" t="s">
        <v>1438</v>
      </c>
      <c r="Y140" s="54" t="s">
        <v>1306</v>
      </c>
      <c r="Z140" s="54" t="s">
        <v>1339</v>
      </c>
      <c r="AA140" s="54" t="s">
        <v>1372</v>
      </c>
      <c r="AB140" s="54" t="s">
        <v>1405</v>
      </c>
      <c r="AC140" s="54" t="s">
        <v>1273</v>
      </c>
      <c r="AD140" s="54" t="s">
        <v>1919</v>
      </c>
      <c r="AE140" s="54" t="s">
        <v>990</v>
      </c>
      <c r="AF140" s="54" t="s">
        <v>2433</v>
      </c>
      <c r="AG140" s="54" t="s">
        <v>2466</v>
      </c>
      <c r="AH140" s="54" t="s">
        <v>2499</v>
      </c>
      <c r="AI140" s="54" t="s">
        <v>2782</v>
      </c>
      <c r="AJ140" s="54" t="s">
        <v>2815</v>
      </c>
      <c r="AK140" s="54" t="s">
        <v>2848</v>
      </c>
      <c r="AL140" s="54" t="s">
        <v>2400</v>
      </c>
      <c r="AM140" s="54" t="s">
        <v>2268</v>
      </c>
      <c r="AN140" s="54" t="s">
        <v>2301</v>
      </c>
      <c r="AO140" s="54" t="s">
        <v>2334</v>
      </c>
      <c r="AP140" s="54" t="s">
        <v>2367</v>
      </c>
      <c r="AQ140" s="54" t="s">
        <v>1985</v>
      </c>
      <c r="AR140" s="54" t="s">
        <v>2881</v>
      </c>
      <c r="AS140" s="54" t="s">
        <v>1952</v>
      </c>
      <c r="AT140" s="54" t="s">
        <v>3395</v>
      </c>
      <c r="AU140" s="54" t="s">
        <v>3428</v>
      </c>
      <c r="AV140" s="54" t="s">
        <v>3461</v>
      </c>
      <c r="AW140" s="54" t="s">
        <v>3494</v>
      </c>
      <c r="AX140" s="54" t="s">
        <v>3777</v>
      </c>
      <c r="AY140" s="54" t="s">
        <v>3810</v>
      </c>
      <c r="AZ140" s="54" t="s">
        <v>3362</v>
      </c>
      <c r="BA140" s="54" t="s">
        <v>2980</v>
      </c>
      <c r="BB140" s="54" t="s">
        <v>3263</v>
      </c>
      <c r="BC140" s="54" t="s">
        <v>3296</v>
      </c>
      <c r="BD140" s="54" t="s">
        <v>3329</v>
      </c>
      <c r="BE140" s="54" t="s">
        <v>2947</v>
      </c>
      <c r="BF140" s="54" t="s">
        <v>3843</v>
      </c>
      <c r="BG140" s="54" t="s">
        <v>2914</v>
      </c>
      <c r="BH140" s="54" t="s">
        <v>4357</v>
      </c>
      <c r="BI140" s="54" t="s">
        <v>4390</v>
      </c>
      <c r="BJ140" s="54" t="s">
        <v>4423</v>
      </c>
      <c r="BK140" s="54" t="s">
        <v>4456</v>
      </c>
      <c r="BL140" s="54" t="s">
        <v>4489</v>
      </c>
      <c r="BM140" s="54" t="s">
        <v>4772</v>
      </c>
      <c r="BN140" s="54" t="s">
        <v>4324</v>
      </c>
      <c r="BO140" s="54" t="s">
        <v>3942</v>
      </c>
      <c r="BP140" s="54" t="s">
        <v>3975</v>
      </c>
      <c r="BQ140" s="54" t="s">
        <v>4008</v>
      </c>
      <c r="BR140" s="54" t="s">
        <v>4291</v>
      </c>
      <c r="BS140" s="54" t="s">
        <v>3909</v>
      </c>
      <c r="BT140" s="54" t="s">
        <v>4805</v>
      </c>
      <c r="BU140" s="54" t="s">
        <v>3876</v>
      </c>
      <c r="BV140" s="54" t="s">
        <v>5319</v>
      </c>
      <c r="BW140" s="54" t="s">
        <v>5352</v>
      </c>
      <c r="BX140" s="54" t="s">
        <v>5385</v>
      </c>
      <c r="BY140" s="54" t="s">
        <v>5418</v>
      </c>
      <c r="BZ140" s="54" t="s">
        <v>5451</v>
      </c>
      <c r="CA140" s="54" t="s">
        <v>5484</v>
      </c>
      <c r="CB140" s="54" t="s">
        <v>5286</v>
      </c>
      <c r="CC140" s="54" t="s">
        <v>4904</v>
      </c>
      <c r="CD140" s="54" t="s">
        <v>4937</v>
      </c>
      <c r="CE140" s="54" t="s">
        <v>4970</v>
      </c>
      <c r="CF140" s="54" t="s">
        <v>5003</v>
      </c>
      <c r="CG140" s="54" t="s">
        <v>4871</v>
      </c>
      <c r="CH140" s="54" t="s">
        <v>5767</v>
      </c>
      <c r="CI140" s="54" t="s">
        <v>4838</v>
      </c>
    </row>
    <row r="141" spans="1:87" hidden="1">
      <c r="A141" s="52"/>
      <c r="B141" s="55" t="s">
        <v>12998</v>
      </c>
      <c r="C141" s="65">
        <v>19</v>
      </c>
      <c r="D141" s="54" t="s">
        <v>762</v>
      </c>
      <c r="E141" s="54" t="s">
        <v>795</v>
      </c>
      <c r="F141" s="54" t="s">
        <v>828</v>
      </c>
      <c r="G141" s="54" t="s">
        <v>861</v>
      </c>
      <c r="H141" s="54" t="s">
        <v>894</v>
      </c>
      <c r="I141" s="54" t="s">
        <v>927</v>
      </c>
      <c r="J141" s="54" t="s">
        <v>479</v>
      </c>
      <c r="K141" s="54" t="s">
        <v>347</v>
      </c>
      <c r="L141" s="54" t="s">
        <v>380</v>
      </c>
      <c r="M141" s="54" t="s">
        <v>413</v>
      </c>
      <c r="N141" s="54" t="s">
        <v>446</v>
      </c>
      <c r="O141" s="54" t="s">
        <v>314</v>
      </c>
      <c r="P141" s="54" t="s">
        <v>960</v>
      </c>
      <c r="Q141" s="54" t="s">
        <v>281</v>
      </c>
      <c r="R141" s="54" t="s">
        <v>1474</v>
      </c>
      <c r="S141" s="54" t="s">
        <v>1507</v>
      </c>
      <c r="T141" s="54" t="s">
        <v>1790</v>
      </c>
      <c r="U141" s="54" t="s">
        <v>1823</v>
      </c>
      <c r="V141" s="54" t="s">
        <v>1856</v>
      </c>
      <c r="W141" s="54" t="s">
        <v>1889</v>
      </c>
      <c r="X141" s="54" t="s">
        <v>1441</v>
      </c>
      <c r="Y141" s="54" t="s">
        <v>1309</v>
      </c>
      <c r="Z141" s="54" t="s">
        <v>1342</v>
      </c>
      <c r="AA141" s="54" t="s">
        <v>1375</v>
      </c>
      <c r="AB141" s="54" t="s">
        <v>1408</v>
      </c>
      <c r="AC141" s="54" t="s">
        <v>1276</v>
      </c>
      <c r="AD141" s="54" t="s">
        <v>1922</v>
      </c>
      <c r="AE141" s="54" t="s">
        <v>993</v>
      </c>
      <c r="AF141" s="54" t="s">
        <v>2436</v>
      </c>
      <c r="AG141" s="54" t="s">
        <v>2469</v>
      </c>
      <c r="AH141" s="54" t="s">
        <v>2502</v>
      </c>
      <c r="AI141" s="54" t="s">
        <v>2785</v>
      </c>
      <c r="AJ141" s="54" t="s">
        <v>2818</v>
      </c>
      <c r="AK141" s="54" t="s">
        <v>2851</v>
      </c>
      <c r="AL141" s="54" t="s">
        <v>2403</v>
      </c>
      <c r="AM141" s="54" t="s">
        <v>2271</v>
      </c>
      <c r="AN141" s="54" t="s">
        <v>2304</v>
      </c>
      <c r="AO141" s="54" t="s">
        <v>2337</v>
      </c>
      <c r="AP141" s="54" t="s">
        <v>2370</v>
      </c>
      <c r="AQ141" s="54" t="s">
        <v>1988</v>
      </c>
      <c r="AR141" s="54" t="s">
        <v>2884</v>
      </c>
      <c r="AS141" s="54" t="s">
        <v>1955</v>
      </c>
      <c r="AT141" s="54" t="s">
        <v>3398</v>
      </c>
      <c r="AU141" s="54" t="s">
        <v>3431</v>
      </c>
      <c r="AV141" s="54" t="s">
        <v>3464</v>
      </c>
      <c r="AW141" s="54" t="s">
        <v>3497</v>
      </c>
      <c r="AX141" s="54" t="s">
        <v>3780</v>
      </c>
      <c r="AY141" s="54" t="s">
        <v>3813</v>
      </c>
      <c r="AZ141" s="54" t="s">
        <v>3365</v>
      </c>
      <c r="BA141" s="54" t="s">
        <v>2983</v>
      </c>
      <c r="BB141" s="54" t="s">
        <v>3266</v>
      </c>
      <c r="BC141" s="54" t="s">
        <v>3299</v>
      </c>
      <c r="BD141" s="54" t="s">
        <v>3332</v>
      </c>
      <c r="BE141" s="54" t="s">
        <v>2950</v>
      </c>
      <c r="BF141" s="54" t="s">
        <v>3846</v>
      </c>
      <c r="BG141" s="54" t="s">
        <v>2917</v>
      </c>
      <c r="BH141" s="54" t="s">
        <v>4360</v>
      </c>
      <c r="BI141" s="54" t="s">
        <v>4393</v>
      </c>
      <c r="BJ141" s="54" t="s">
        <v>4426</v>
      </c>
      <c r="BK141" s="54" t="s">
        <v>4459</v>
      </c>
      <c r="BL141" s="54" t="s">
        <v>4492</v>
      </c>
      <c r="BM141" s="54" t="s">
        <v>4775</v>
      </c>
      <c r="BN141" s="54" t="s">
        <v>4327</v>
      </c>
      <c r="BO141" s="54" t="s">
        <v>3945</v>
      </c>
      <c r="BP141" s="54" t="s">
        <v>3978</v>
      </c>
      <c r="BQ141" s="54" t="s">
        <v>4011</v>
      </c>
      <c r="BR141" s="54" t="s">
        <v>4294</v>
      </c>
      <c r="BS141" s="54" t="s">
        <v>3912</v>
      </c>
      <c r="BT141" s="54" t="s">
        <v>4808</v>
      </c>
      <c r="BU141" s="54" t="s">
        <v>3879</v>
      </c>
      <c r="BV141" s="54" t="s">
        <v>5322</v>
      </c>
      <c r="BW141" s="54" t="s">
        <v>5355</v>
      </c>
      <c r="BX141" s="54" t="s">
        <v>5388</v>
      </c>
      <c r="BY141" s="54" t="s">
        <v>5421</v>
      </c>
      <c r="BZ141" s="54" t="s">
        <v>5454</v>
      </c>
      <c r="CA141" s="54" t="s">
        <v>5487</v>
      </c>
      <c r="CB141" s="54" t="s">
        <v>5289</v>
      </c>
      <c r="CC141" s="54" t="s">
        <v>4907</v>
      </c>
      <c r="CD141" s="54" t="s">
        <v>4940</v>
      </c>
      <c r="CE141" s="54" t="s">
        <v>4973</v>
      </c>
      <c r="CF141" s="54" t="s">
        <v>5006</v>
      </c>
      <c r="CG141" s="54" t="s">
        <v>4874</v>
      </c>
      <c r="CH141" s="54" t="s">
        <v>5770</v>
      </c>
      <c r="CI141" s="54" t="s">
        <v>4841</v>
      </c>
    </row>
    <row r="142" spans="1:87" hidden="1">
      <c r="A142" s="52"/>
      <c r="B142" s="55" t="s">
        <v>12999</v>
      </c>
      <c r="C142" s="65">
        <v>20</v>
      </c>
      <c r="D142" s="54" t="s">
        <v>765</v>
      </c>
      <c r="E142" s="54" t="s">
        <v>798</v>
      </c>
      <c r="F142" s="54" t="s">
        <v>831</v>
      </c>
      <c r="G142" s="54" t="s">
        <v>864</v>
      </c>
      <c r="H142" s="54" t="s">
        <v>897</v>
      </c>
      <c r="I142" s="54" t="s">
        <v>930</v>
      </c>
      <c r="J142" s="54" t="s">
        <v>482</v>
      </c>
      <c r="K142" s="54" t="s">
        <v>350</v>
      </c>
      <c r="L142" s="54" t="s">
        <v>383</v>
      </c>
      <c r="M142" s="54" t="s">
        <v>416</v>
      </c>
      <c r="N142" s="54" t="s">
        <v>449</v>
      </c>
      <c r="O142" s="54" t="s">
        <v>317</v>
      </c>
      <c r="P142" s="54" t="s">
        <v>963</v>
      </c>
      <c r="Q142" s="54" t="s">
        <v>284</v>
      </c>
      <c r="R142" s="54" t="s">
        <v>1477</v>
      </c>
      <c r="S142" s="54" t="s">
        <v>1510</v>
      </c>
      <c r="T142" s="54" t="s">
        <v>1793</v>
      </c>
      <c r="U142" s="54" t="s">
        <v>1826</v>
      </c>
      <c r="V142" s="54" t="s">
        <v>1859</v>
      </c>
      <c r="W142" s="54" t="s">
        <v>1892</v>
      </c>
      <c r="X142" s="54" t="s">
        <v>1444</v>
      </c>
      <c r="Y142" s="54" t="s">
        <v>1312</v>
      </c>
      <c r="Z142" s="54" t="s">
        <v>1345</v>
      </c>
      <c r="AA142" s="54" t="s">
        <v>1378</v>
      </c>
      <c r="AB142" s="54" t="s">
        <v>1411</v>
      </c>
      <c r="AC142" s="54" t="s">
        <v>1279</v>
      </c>
      <c r="AD142" s="54" t="s">
        <v>1925</v>
      </c>
      <c r="AE142" s="54" t="s">
        <v>996</v>
      </c>
      <c r="AF142" s="54" t="s">
        <v>2439</v>
      </c>
      <c r="AG142" s="54" t="s">
        <v>2472</v>
      </c>
      <c r="AH142" s="54" t="s">
        <v>2505</v>
      </c>
      <c r="AI142" s="54" t="s">
        <v>2788</v>
      </c>
      <c r="AJ142" s="54" t="s">
        <v>2821</v>
      </c>
      <c r="AK142" s="54" t="s">
        <v>2854</v>
      </c>
      <c r="AL142" s="54" t="s">
        <v>2406</v>
      </c>
      <c r="AM142" s="54" t="s">
        <v>2274</v>
      </c>
      <c r="AN142" s="54" t="s">
        <v>2307</v>
      </c>
      <c r="AO142" s="54" t="s">
        <v>2340</v>
      </c>
      <c r="AP142" s="54" t="s">
        <v>2373</v>
      </c>
      <c r="AQ142" s="54" t="s">
        <v>1991</v>
      </c>
      <c r="AR142" s="54" t="s">
        <v>2887</v>
      </c>
      <c r="AS142" s="54" t="s">
        <v>1958</v>
      </c>
      <c r="AT142" s="54" t="s">
        <v>3401</v>
      </c>
      <c r="AU142" s="54" t="s">
        <v>3434</v>
      </c>
      <c r="AV142" s="54" t="s">
        <v>3467</v>
      </c>
      <c r="AW142" s="54" t="s">
        <v>3500</v>
      </c>
      <c r="AX142" s="54" t="s">
        <v>3783</v>
      </c>
      <c r="AY142" s="54" t="s">
        <v>3816</v>
      </c>
      <c r="AZ142" s="54" t="s">
        <v>3368</v>
      </c>
      <c r="BA142" s="54" t="s">
        <v>2986</v>
      </c>
      <c r="BB142" s="54" t="s">
        <v>3269</v>
      </c>
      <c r="BC142" s="54" t="s">
        <v>3302</v>
      </c>
      <c r="BD142" s="54" t="s">
        <v>3335</v>
      </c>
      <c r="BE142" s="54" t="s">
        <v>2953</v>
      </c>
      <c r="BF142" s="54" t="s">
        <v>3849</v>
      </c>
      <c r="BG142" s="54" t="s">
        <v>2920</v>
      </c>
      <c r="BH142" s="54" t="s">
        <v>4363</v>
      </c>
      <c r="BI142" s="54" t="s">
        <v>4396</v>
      </c>
      <c r="BJ142" s="54" t="s">
        <v>4429</v>
      </c>
      <c r="BK142" s="54" t="s">
        <v>4462</v>
      </c>
      <c r="BL142" s="54" t="s">
        <v>4495</v>
      </c>
      <c r="BM142" s="54" t="s">
        <v>4778</v>
      </c>
      <c r="BN142" s="54" t="s">
        <v>4330</v>
      </c>
      <c r="BO142" s="54" t="s">
        <v>3948</v>
      </c>
      <c r="BP142" s="54" t="s">
        <v>3981</v>
      </c>
      <c r="BQ142" s="54" t="s">
        <v>4264</v>
      </c>
      <c r="BR142" s="54" t="s">
        <v>4297</v>
      </c>
      <c r="BS142" s="54" t="s">
        <v>3915</v>
      </c>
      <c r="BT142" s="54" t="s">
        <v>4811</v>
      </c>
      <c r="BU142" s="54" t="s">
        <v>3882</v>
      </c>
      <c r="BV142" s="54" t="s">
        <v>5325</v>
      </c>
      <c r="BW142" s="54" t="s">
        <v>5358</v>
      </c>
      <c r="BX142" s="54" t="s">
        <v>5391</v>
      </c>
      <c r="BY142" s="54" t="s">
        <v>5424</v>
      </c>
      <c r="BZ142" s="54" t="s">
        <v>5457</v>
      </c>
      <c r="CA142" s="54" t="s">
        <v>5490</v>
      </c>
      <c r="CB142" s="54" t="s">
        <v>5292</v>
      </c>
      <c r="CC142" s="54" t="s">
        <v>4910</v>
      </c>
      <c r="CD142" s="54" t="s">
        <v>4943</v>
      </c>
      <c r="CE142" s="54" t="s">
        <v>4976</v>
      </c>
      <c r="CF142" s="54" t="s">
        <v>5009</v>
      </c>
      <c r="CG142" s="54" t="s">
        <v>4877</v>
      </c>
      <c r="CH142" s="54" t="s">
        <v>5773</v>
      </c>
      <c r="CI142" s="54" t="s">
        <v>4844</v>
      </c>
    </row>
    <row r="143" spans="1:87" hidden="1">
      <c r="A143" s="52"/>
      <c r="B143" s="55" t="s">
        <v>13000</v>
      </c>
      <c r="C143" s="65">
        <v>21</v>
      </c>
      <c r="D143" s="54" t="s">
        <v>768</v>
      </c>
      <c r="E143" s="54" t="s">
        <v>801</v>
      </c>
      <c r="F143" s="54" t="s">
        <v>834</v>
      </c>
      <c r="G143" s="54" t="s">
        <v>867</v>
      </c>
      <c r="H143" s="54" t="s">
        <v>900</v>
      </c>
      <c r="I143" s="54" t="s">
        <v>933</v>
      </c>
      <c r="J143" s="54" t="s">
        <v>485</v>
      </c>
      <c r="K143" s="54" t="s">
        <v>353</v>
      </c>
      <c r="L143" s="54" t="s">
        <v>386</v>
      </c>
      <c r="M143" s="54" t="s">
        <v>419</v>
      </c>
      <c r="N143" s="54" t="s">
        <v>452</v>
      </c>
      <c r="O143" s="54" t="s">
        <v>320</v>
      </c>
      <c r="P143" s="54" t="s">
        <v>966</v>
      </c>
      <c r="Q143" s="54" t="s">
        <v>287</v>
      </c>
      <c r="R143" s="54" t="s">
        <v>1480</v>
      </c>
      <c r="S143" s="54" t="s">
        <v>1763</v>
      </c>
      <c r="T143" s="54" t="s">
        <v>1796</v>
      </c>
      <c r="U143" s="54" t="s">
        <v>1829</v>
      </c>
      <c r="V143" s="54" t="s">
        <v>1862</v>
      </c>
      <c r="W143" s="54" t="s">
        <v>1895</v>
      </c>
      <c r="X143" s="54" t="s">
        <v>1447</v>
      </c>
      <c r="Y143" s="54" t="s">
        <v>1315</v>
      </c>
      <c r="Z143" s="54" t="s">
        <v>1348</v>
      </c>
      <c r="AA143" s="54" t="s">
        <v>1381</v>
      </c>
      <c r="AB143" s="54" t="s">
        <v>1414</v>
      </c>
      <c r="AC143" s="54" t="s">
        <v>1282</v>
      </c>
      <c r="AD143" s="54" t="s">
        <v>1928</v>
      </c>
      <c r="AE143" s="54" t="s">
        <v>999</v>
      </c>
      <c r="AF143" s="54" t="s">
        <v>2442</v>
      </c>
      <c r="AG143" s="54" t="s">
        <v>2475</v>
      </c>
      <c r="AH143" s="54" t="s">
        <v>2508</v>
      </c>
      <c r="AI143" s="54" t="s">
        <v>2791</v>
      </c>
      <c r="AJ143" s="54" t="s">
        <v>2824</v>
      </c>
      <c r="AK143" s="54" t="s">
        <v>2857</v>
      </c>
      <c r="AL143" s="54" t="s">
        <v>2409</v>
      </c>
      <c r="AM143" s="54" t="s">
        <v>2277</v>
      </c>
      <c r="AN143" s="54" t="s">
        <v>2310</v>
      </c>
      <c r="AO143" s="54" t="s">
        <v>2343</v>
      </c>
      <c r="AP143" s="54" t="s">
        <v>2376</v>
      </c>
      <c r="AQ143" s="54" t="s">
        <v>1994</v>
      </c>
      <c r="AR143" s="54" t="s">
        <v>2890</v>
      </c>
      <c r="AS143" s="54" t="s">
        <v>1961</v>
      </c>
      <c r="AT143" s="54" t="s">
        <v>3404</v>
      </c>
      <c r="AU143" s="54" t="s">
        <v>3437</v>
      </c>
      <c r="AV143" s="54" t="s">
        <v>3470</v>
      </c>
      <c r="AW143" s="54" t="s">
        <v>3503</v>
      </c>
      <c r="AX143" s="54" t="s">
        <v>3786</v>
      </c>
      <c r="AY143" s="54" t="s">
        <v>3819</v>
      </c>
      <c r="AZ143" s="54" t="s">
        <v>3371</v>
      </c>
      <c r="BA143" s="54" t="s">
        <v>2989</v>
      </c>
      <c r="BB143" s="54" t="s">
        <v>3272</v>
      </c>
      <c r="BC143" s="54" t="s">
        <v>3305</v>
      </c>
      <c r="BD143" s="54" t="s">
        <v>3338</v>
      </c>
      <c r="BE143" s="54" t="s">
        <v>2956</v>
      </c>
      <c r="BF143" s="54" t="s">
        <v>3852</v>
      </c>
      <c r="BG143" s="54" t="s">
        <v>2923</v>
      </c>
      <c r="BH143" s="54" t="s">
        <v>4366</v>
      </c>
      <c r="BI143" s="54" t="s">
        <v>4399</v>
      </c>
      <c r="BJ143" s="54" t="s">
        <v>4432</v>
      </c>
      <c r="BK143" s="54" t="s">
        <v>4465</v>
      </c>
      <c r="BL143" s="54" t="s">
        <v>4498</v>
      </c>
      <c r="BM143" s="54" t="s">
        <v>4781</v>
      </c>
      <c r="BN143" s="54" t="s">
        <v>4333</v>
      </c>
      <c r="BO143" s="54" t="s">
        <v>3951</v>
      </c>
      <c r="BP143" s="54" t="s">
        <v>3984</v>
      </c>
      <c r="BQ143" s="54" t="s">
        <v>4267</v>
      </c>
      <c r="BR143" s="54" t="s">
        <v>4300</v>
      </c>
      <c r="BS143" s="54" t="s">
        <v>3918</v>
      </c>
      <c r="BT143" s="54" t="s">
        <v>4814</v>
      </c>
      <c r="BU143" s="54" t="s">
        <v>3885</v>
      </c>
      <c r="BV143" s="54" t="s">
        <v>5328</v>
      </c>
      <c r="BW143" s="54" t="s">
        <v>5361</v>
      </c>
      <c r="BX143" s="54" t="s">
        <v>5394</v>
      </c>
      <c r="BY143" s="54" t="s">
        <v>5427</v>
      </c>
      <c r="BZ143" s="54" t="s">
        <v>5460</v>
      </c>
      <c r="CA143" s="54" t="s">
        <v>5493</v>
      </c>
      <c r="CB143" s="54" t="s">
        <v>5295</v>
      </c>
      <c r="CC143" s="54" t="s">
        <v>4913</v>
      </c>
      <c r="CD143" s="54" t="s">
        <v>4946</v>
      </c>
      <c r="CE143" s="54" t="s">
        <v>4979</v>
      </c>
      <c r="CF143" s="54" t="s">
        <v>5262</v>
      </c>
      <c r="CG143" s="54" t="s">
        <v>4880</v>
      </c>
      <c r="CH143" s="54" t="s">
        <v>5776</v>
      </c>
      <c r="CI143" s="54" t="s">
        <v>4847</v>
      </c>
    </row>
    <row r="144" spans="1:87" hidden="1">
      <c r="A144" s="49"/>
      <c r="B144" s="57" t="s">
        <v>13001</v>
      </c>
      <c r="C144" s="65">
        <v>22</v>
      </c>
      <c r="D144" s="54" t="s">
        <v>771</v>
      </c>
      <c r="E144" s="54" t="s">
        <v>804</v>
      </c>
      <c r="F144" s="54" t="s">
        <v>837</v>
      </c>
      <c r="G144" s="54" t="s">
        <v>870</v>
      </c>
      <c r="H144" s="54" t="s">
        <v>903</v>
      </c>
      <c r="I144" s="54" t="s">
        <v>936</v>
      </c>
      <c r="J144" s="54" t="s">
        <v>488</v>
      </c>
      <c r="K144" s="54" t="s">
        <v>356</v>
      </c>
      <c r="L144" s="54" t="s">
        <v>389</v>
      </c>
      <c r="M144" s="54" t="s">
        <v>422</v>
      </c>
      <c r="N144" s="54" t="s">
        <v>455</v>
      </c>
      <c r="O144" s="54" t="s">
        <v>323</v>
      </c>
      <c r="P144" s="54" t="s">
        <v>969</v>
      </c>
      <c r="Q144" s="54" t="s">
        <v>290</v>
      </c>
      <c r="R144" s="54" t="s">
        <v>1483</v>
      </c>
      <c r="S144" s="54" t="s">
        <v>1766</v>
      </c>
      <c r="T144" s="54" t="s">
        <v>1799</v>
      </c>
      <c r="U144" s="54" t="s">
        <v>1832</v>
      </c>
      <c r="V144" s="54" t="s">
        <v>1865</v>
      </c>
      <c r="W144" s="54" t="s">
        <v>1898</v>
      </c>
      <c r="X144" s="54" t="s">
        <v>1450</v>
      </c>
      <c r="Y144" s="54" t="s">
        <v>1318</v>
      </c>
      <c r="Z144" s="54" t="s">
        <v>1351</v>
      </c>
      <c r="AA144" s="54" t="s">
        <v>1384</v>
      </c>
      <c r="AB144" s="54" t="s">
        <v>1417</v>
      </c>
      <c r="AC144" s="54" t="s">
        <v>1285</v>
      </c>
      <c r="AD144" s="54" t="s">
        <v>1931</v>
      </c>
      <c r="AE144" s="54" t="s">
        <v>1002</v>
      </c>
      <c r="AF144" s="54" t="s">
        <v>2445</v>
      </c>
      <c r="AG144" s="54" t="s">
        <v>2478</v>
      </c>
      <c r="AH144" s="54" t="s">
        <v>2511</v>
      </c>
      <c r="AI144" s="54" t="s">
        <v>2794</v>
      </c>
      <c r="AJ144" s="54" t="s">
        <v>2827</v>
      </c>
      <c r="AK144" s="54" t="s">
        <v>2860</v>
      </c>
      <c r="AL144" s="54" t="s">
        <v>2412</v>
      </c>
      <c r="AM144" s="54" t="s">
        <v>2280</v>
      </c>
      <c r="AN144" s="54" t="s">
        <v>2313</v>
      </c>
      <c r="AO144" s="54" t="s">
        <v>2346</v>
      </c>
      <c r="AP144" s="54" t="s">
        <v>2379</v>
      </c>
      <c r="AQ144" s="54" t="s">
        <v>1997</v>
      </c>
      <c r="AR144" s="54" t="s">
        <v>2893</v>
      </c>
      <c r="AS144" s="54" t="s">
        <v>1964</v>
      </c>
      <c r="AT144" s="54" t="s">
        <v>3407</v>
      </c>
      <c r="AU144" s="54" t="s">
        <v>3440</v>
      </c>
      <c r="AV144" s="54" t="s">
        <v>3473</v>
      </c>
      <c r="AW144" s="54" t="s">
        <v>3506</v>
      </c>
      <c r="AX144" s="54" t="s">
        <v>3789</v>
      </c>
      <c r="AY144" s="54" t="s">
        <v>3822</v>
      </c>
      <c r="AZ144" s="54" t="s">
        <v>3374</v>
      </c>
      <c r="BA144" s="54" t="s">
        <v>2992</v>
      </c>
      <c r="BB144" s="54" t="s">
        <v>3275</v>
      </c>
      <c r="BC144" s="54" t="s">
        <v>3308</v>
      </c>
      <c r="BD144" s="54" t="s">
        <v>3341</v>
      </c>
      <c r="BE144" s="54" t="s">
        <v>2959</v>
      </c>
      <c r="BF144" s="54" t="s">
        <v>3855</v>
      </c>
      <c r="BG144" s="54" t="s">
        <v>2926</v>
      </c>
      <c r="BH144" s="54" t="s">
        <v>4369</v>
      </c>
      <c r="BI144" s="54" t="s">
        <v>4402</v>
      </c>
      <c r="BJ144" s="54" t="s">
        <v>4435</v>
      </c>
      <c r="BK144" s="54" t="s">
        <v>4468</v>
      </c>
      <c r="BL144" s="54" t="s">
        <v>4501</v>
      </c>
      <c r="BM144" s="54" t="s">
        <v>4784</v>
      </c>
      <c r="BN144" s="54" t="s">
        <v>4336</v>
      </c>
      <c r="BO144" s="54" t="s">
        <v>3954</v>
      </c>
      <c r="BP144" s="54" t="s">
        <v>3987</v>
      </c>
      <c r="BQ144" s="54" t="s">
        <v>4270</v>
      </c>
      <c r="BR144" s="54" t="s">
        <v>4303</v>
      </c>
      <c r="BS144" s="54" t="s">
        <v>3921</v>
      </c>
      <c r="BT144" s="54" t="s">
        <v>4817</v>
      </c>
      <c r="BU144" s="54" t="s">
        <v>3888</v>
      </c>
      <c r="BV144" s="54" t="s">
        <v>5331</v>
      </c>
      <c r="BW144" s="54" t="s">
        <v>5364</v>
      </c>
      <c r="BX144" s="54" t="s">
        <v>5397</v>
      </c>
      <c r="BY144" s="54" t="s">
        <v>5430</v>
      </c>
      <c r="BZ144" s="54" t="s">
        <v>5463</v>
      </c>
      <c r="CA144" s="54" t="s">
        <v>5496</v>
      </c>
      <c r="CB144" s="54" t="s">
        <v>5298</v>
      </c>
      <c r="CC144" s="54" t="s">
        <v>4916</v>
      </c>
      <c r="CD144" s="54" t="s">
        <v>4949</v>
      </c>
      <c r="CE144" s="54" t="s">
        <v>4982</v>
      </c>
      <c r="CF144" s="54" t="s">
        <v>5265</v>
      </c>
      <c r="CG144" s="54" t="s">
        <v>4883</v>
      </c>
      <c r="CH144" s="54" t="s">
        <v>5779</v>
      </c>
      <c r="CI144" s="54" t="s">
        <v>4850</v>
      </c>
    </row>
    <row r="145" spans="1:93" hidden="1">
      <c r="A145" s="52"/>
      <c r="B145" s="55" t="s">
        <v>13002</v>
      </c>
      <c r="C145" s="65">
        <v>23</v>
      </c>
      <c r="D145" s="54" t="s">
        <v>774</v>
      </c>
      <c r="E145" s="54" t="s">
        <v>807</v>
      </c>
      <c r="F145" s="54" t="s">
        <v>840</v>
      </c>
      <c r="G145" s="54" t="s">
        <v>873</v>
      </c>
      <c r="H145" s="54" t="s">
        <v>906</v>
      </c>
      <c r="I145" s="54" t="s">
        <v>939</v>
      </c>
      <c r="J145" s="54" t="s">
        <v>491</v>
      </c>
      <c r="K145" s="54" t="s">
        <v>359</v>
      </c>
      <c r="L145" s="54" t="s">
        <v>392</v>
      </c>
      <c r="M145" s="54" t="s">
        <v>425</v>
      </c>
      <c r="N145" s="54" t="s">
        <v>458</v>
      </c>
      <c r="O145" s="54" t="s">
        <v>326</v>
      </c>
      <c r="P145" s="54" t="s">
        <v>972</v>
      </c>
      <c r="Q145" s="54" t="s">
        <v>293</v>
      </c>
      <c r="R145" s="54" t="s">
        <v>1486</v>
      </c>
      <c r="S145" s="54" t="s">
        <v>1769</v>
      </c>
      <c r="T145" s="54" t="s">
        <v>1802</v>
      </c>
      <c r="U145" s="54" t="s">
        <v>1835</v>
      </c>
      <c r="V145" s="54" t="s">
        <v>1868</v>
      </c>
      <c r="W145" s="54" t="s">
        <v>1901</v>
      </c>
      <c r="X145" s="54" t="s">
        <v>1453</v>
      </c>
      <c r="Y145" s="54" t="s">
        <v>1321</v>
      </c>
      <c r="Z145" s="54" t="s">
        <v>1354</v>
      </c>
      <c r="AA145" s="54" t="s">
        <v>1387</v>
      </c>
      <c r="AB145" s="54" t="s">
        <v>1420</v>
      </c>
      <c r="AC145" s="54" t="s">
        <v>1288</v>
      </c>
      <c r="AD145" s="54" t="s">
        <v>1934</v>
      </c>
      <c r="AE145" s="54" t="s">
        <v>1005</v>
      </c>
      <c r="AF145" s="54" t="s">
        <v>2448</v>
      </c>
      <c r="AG145" s="54" t="s">
        <v>2481</v>
      </c>
      <c r="AH145" s="54" t="s">
        <v>2764</v>
      </c>
      <c r="AI145" s="54" t="s">
        <v>2797</v>
      </c>
      <c r="AJ145" s="54" t="s">
        <v>2830</v>
      </c>
      <c r="AK145" s="54" t="s">
        <v>2863</v>
      </c>
      <c r="AL145" s="54" t="s">
        <v>2415</v>
      </c>
      <c r="AM145" s="54" t="s">
        <v>2283</v>
      </c>
      <c r="AN145" s="54" t="s">
        <v>2316</v>
      </c>
      <c r="AO145" s="54" t="s">
        <v>2349</v>
      </c>
      <c r="AP145" s="54" t="s">
        <v>2382</v>
      </c>
      <c r="AQ145" s="54" t="s">
        <v>2000</v>
      </c>
      <c r="AR145" s="54" t="s">
        <v>2896</v>
      </c>
      <c r="AS145" s="54" t="s">
        <v>1967</v>
      </c>
      <c r="AT145" s="54" t="s">
        <v>3410</v>
      </c>
      <c r="AU145" s="54" t="s">
        <v>3443</v>
      </c>
      <c r="AV145" s="54" t="s">
        <v>3476</v>
      </c>
      <c r="AW145" s="54" t="s">
        <v>3509</v>
      </c>
      <c r="AX145" s="54" t="s">
        <v>3792</v>
      </c>
      <c r="AY145" s="54" t="s">
        <v>3825</v>
      </c>
      <c r="AZ145" s="54" t="s">
        <v>3377</v>
      </c>
      <c r="BA145" s="54" t="s">
        <v>2995</v>
      </c>
      <c r="BB145" s="54" t="s">
        <v>3278</v>
      </c>
      <c r="BC145" s="54" t="s">
        <v>3311</v>
      </c>
      <c r="BD145" s="54" t="s">
        <v>3344</v>
      </c>
      <c r="BE145" s="54" t="s">
        <v>2962</v>
      </c>
      <c r="BF145" s="54" t="s">
        <v>3858</v>
      </c>
      <c r="BG145" s="54" t="s">
        <v>2929</v>
      </c>
      <c r="BH145" s="54" t="s">
        <v>4372</v>
      </c>
      <c r="BI145" s="54" t="s">
        <v>4405</v>
      </c>
      <c r="BJ145" s="54" t="s">
        <v>4438</v>
      </c>
      <c r="BK145" s="54" t="s">
        <v>4471</v>
      </c>
      <c r="BL145" s="54" t="s">
        <v>4504</v>
      </c>
      <c r="BM145" s="54" t="s">
        <v>4787</v>
      </c>
      <c r="BN145" s="54" t="s">
        <v>4339</v>
      </c>
      <c r="BO145" s="54" t="s">
        <v>3957</v>
      </c>
      <c r="BP145" s="54" t="s">
        <v>3990</v>
      </c>
      <c r="BQ145" s="54" t="s">
        <v>4273</v>
      </c>
      <c r="BR145" s="54" t="s">
        <v>4306</v>
      </c>
      <c r="BS145" s="54" t="s">
        <v>3924</v>
      </c>
      <c r="BT145" s="54" t="s">
        <v>4820</v>
      </c>
      <c r="BU145" s="54" t="s">
        <v>3891</v>
      </c>
      <c r="BV145" s="54" t="s">
        <v>5334</v>
      </c>
      <c r="BW145" s="54" t="s">
        <v>5367</v>
      </c>
      <c r="BX145" s="54" t="s">
        <v>5400</v>
      </c>
      <c r="BY145" s="54" t="s">
        <v>5433</v>
      </c>
      <c r="BZ145" s="54" t="s">
        <v>5466</v>
      </c>
      <c r="CA145" s="54" t="s">
        <v>5499</v>
      </c>
      <c r="CB145" s="54" t="s">
        <v>5301</v>
      </c>
      <c r="CC145" s="54" t="s">
        <v>4919</v>
      </c>
      <c r="CD145" s="54" t="s">
        <v>4952</v>
      </c>
      <c r="CE145" s="54" t="s">
        <v>4985</v>
      </c>
      <c r="CF145" s="54" t="s">
        <v>5268</v>
      </c>
      <c r="CG145" s="54" t="s">
        <v>4886</v>
      </c>
      <c r="CH145" s="54" t="s">
        <v>5782</v>
      </c>
      <c r="CI145" s="54" t="s">
        <v>4853</v>
      </c>
    </row>
    <row r="146" spans="1:93" hidden="1">
      <c r="A146" s="58" t="s">
        <v>12985</v>
      </c>
      <c r="B146" s="55"/>
      <c r="C146" s="65">
        <v>24</v>
      </c>
      <c r="D146" s="54" t="s">
        <v>494</v>
      </c>
      <c r="E146" s="54" t="s">
        <v>777</v>
      </c>
      <c r="F146" s="54" t="s">
        <v>810</v>
      </c>
      <c r="G146" s="54" t="s">
        <v>843</v>
      </c>
      <c r="H146" s="54" t="s">
        <v>876</v>
      </c>
      <c r="I146" s="54" t="s">
        <v>909</v>
      </c>
      <c r="J146" s="54" t="s">
        <v>461</v>
      </c>
      <c r="K146" s="54" t="s">
        <v>329</v>
      </c>
      <c r="L146" s="54" t="s">
        <v>362</v>
      </c>
      <c r="M146" s="54" t="s">
        <v>395</v>
      </c>
      <c r="N146" s="54" t="s">
        <v>428</v>
      </c>
      <c r="O146" s="54" t="s">
        <v>296</v>
      </c>
      <c r="P146" s="54" t="s">
        <v>942</v>
      </c>
      <c r="Q146" s="54" t="s">
        <v>263</v>
      </c>
      <c r="R146" s="54" t="s">
        <v>1456</v>
      </c>
      <c r="S146" s="54" t="s">
        <v>1489</v>
      </c>
      <c r="T146" s="54" t="s">
        <v>1772</v>
      </c>
      <c r="U146" s="54" t="s">
        <v>1805</v>
      </c>
      <c r="V146" s="54" t="s">
        <v>1838</v>
      </c>
      <c r="W146" s="54" t="s">
        <v>1871</v>
      </c>
      <c r="X146" s="54" t="s">
        <v>1423</v>
      </c>
      <c r="Y146" s="54" t="s">
        <v>1291</v>
      </c>
      <c r="Z146" s="54" t="s">
        <v>1324</v>
      </c>
      <c r="AA146" s="54" t="s">
        <v>1357</v>
      </c>
      <c r="AB146" s="54" t="s">
        <v>1390</v>
      </c>
      <c r="AC146" s="54" t="s">
        <v>1008</v>
      </c>
      <c r="AD146" s="54" t="s">
        <v>1904</v>
      </c>
      <c r="AE146" s="54" t="s">
        <v>975</v>
      </c>
      <c r="AF146" s="54" t="s">
        <v>2418</v>
      </c>
      <c r="AG146" s="54" t="s">
        <v>2451</v>
      </c>
      <c r="AH146" s="54" t="s">
        <v>2484</v>
      </c>
      <c r="AI146" s="54" t="s">
        <v>2767</v>
      </c>
      <c r="AJ146" s="54" t="s">
        <v>2800</v>
      </c>
      <c r="AK146" s="54" t="s">
        <v>2833</v>
      </c>
      <c r="AL146" s="54" t="s">
        <v>2385</v>
      </c>
      <c r="AM146" s="54" t="s">
        <v>2003</v>
      </c>
      <c r="AN146" s="54" t="s">
        <v>2286</v>
      </c>
      <c r="AO146" s="54" t="s">
        <v>2319</v>
      </c>
      <c r="AP146" s="54" t="s">
        <v>2352</v>
      </c>
      <c r="AQ146" s="54" t="s">
        <v>1970</v>
      </c>
      <c r="AR146" s="54" t="s">
        <v>2866</v>
      </c>
      <c r="AS146" s="54" t="s">
        <v>1937</v>
      </c>
      <c r="AT146" s="54" t="s">
        <v>3380</v>
      </c>
      <c r="AU146" s="54" t="s">
        <v>3413</v>
      </c>
      <c r="AV146" s="54" t="s">
        <v>3446</v>
      </c>
      <c r="AW146" s="54" t="s">
        <v>3479</v>
      </c>
      <c r="AX146" s="54" t="s">
        <v>3762</v>
      </c>
      <c r="AY146" s="54" t="s">
        <v>3795</v>
      </c>
      <c r="AZ146" s="54" t="s">
        <v>3347</v>
      </c>
      <c r="BA146" s="54" t="s">
        <v>2965</v>
      </c>
      <c r="BB146" s="54" t="s">
        <v>2998</v>
      </c>
      <c r="BC146" s="54" t="s">
        <v>3281</v>
      </c>
      <c r="BD146" s="54" t="s">
        <v>3314</v>
      </c>
      <c r="BE146" s="54" t="s">
        <v>2932</v>
      </c>
      <c r="BF146" s="54" t="s">
        <v>3828</v>
      </c>
      <c r="BG146" s="54" t="s">
        <v>2899</v>
      </c>
      <c r="BH146" s="54" t="s">
        <v>4342</v>
      </c>
      <c r="BI146" s="54" t="s">
        <v>4375</v>
      </c>
      <c r="BJ146" s="54" t="s">
        <v>4408</v>
      </c>
      <c r="BK146" s="54" t="s">
        <v>4441</v>
      </c>
      <c r="BL146" s="54" t="s">
        <v>4474</v>
      </c>
      <c r="BM146" s="54" t="s">
        <v>4507</v>
      </c>
      <c r="BN146" s="54" t="s">
        <v>4309</v>
      </c>
      <c r="BO146" s="54" t="s">
        <v>3927</v>
      </c>
      <c r="BP146" s="54" t="s">
        <v>3960</v>
      </c>
      <c r="BQ146" s="54" t="s">
        <v>3993</v>
      </c>
      <c r="BR146" s="54" t="s">
        <v>4276</v>
      </c>
      <c r="BS146" s="54" t="s">
        <v>3894</v>
      </c>
      <c r="BT146" s="54" t="s">
        <v>4790</v>
      </c>
      <c r="BU146" s="54" t="s">
        <v>3861</v>
      </c>
      <c r="BV146" s="54" t="s">
        <v>5304</v>
      </c>
      <c r="BW146" s="54" t="s">
        <v>5337</v>
      </c>
      <c r="BX146" s="54" t="s">
        <v>5370</v>
      </c>
      <c r="BY146" s="54" t="s">
        <v>5403</v>
      </c>
      <c r="BZ146" s="54" t="s">
        <v>5436</v>
      </c>
      <c r="CA146" s="54" t="s">
        <v>5469</v>
      </c>
      <c r="CB146" s="54" t="s">
        <v>5271</v>
      </c>
      <c r="CC146" s="54" t="s">
        <v>4889</v>
      </c>
      <c r="CD146" s="54" t="s">
        <v>4922</v>
      </c>
      <c r="CE146" s="54" t="s">
        <v>4955</v>
      </c>
      <c r="CF146" s="54" t="s">
        <v>4988</v>
      </c>
      <c r="CG146" s="54" t="s">
        <v>4856</v>
      </c>
      <c r="CH146" s="54" t="s">
        <v>5502</v>
      </c>
      <c r="CI146" s="54" t="s">
        <v>4823</v>
      </c>
    </row>
    <row r="147" spans="1:93" hidden="1">
      <c r="A147" s="46" t="s">
        <v>13004</v>
      </c>
      <c r="B147" s="47"/>
      <c r="C147" s="65">
        <v>25</v>
      </c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</row>
    <row r="148" spans="1:93" hidden="1">
      <c r="A148" s="49" t="s">
        <v>12992</v>
      </c>
      <c r="B148" s="50"/>
      <c r="C148" s="65">
        <v>26</v>
      </c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</row>
    <row r="149" spans="1:93" hidden="1">
      <c r="A149" s="50"/>
      <c r="B149" s="52" t="s">
        <v>12993</v>
      </c>
      <c r="C149" s="65">
        <v>27</v>
      </c>
      <c r="D149" s="54" t="s">
        <v>498</v>
      </c>
      <c r="E149" s="54" t="s">
        <v>781</v>
      </c>
      <c r="F149" s="54" t="s">
        <v>814</v>
      </c>
      <c r="G149" s="54" t="s">
        <v>847</v>
      </c>
      <c r="H149" s="54" t="s">
        <v>880</v>
      </c>
      <c r="I149" s="54" t="s">
        <v>913</v>
      </c>
      <c r="J149" s="54" t="s">
        <v>465</v>
      </c>
      <c r="K149" s="54" t="s">
        <v>333</v>
      </c>
      <c r="L149" s="54" t="s">
        <v>366</v>
      </c>
      <c r="M149" s="54" t="s">
        <v>399</v>
      </c>
      <c r="N149" s="54" t="s">
        <v>432</v>
      </c>
      <c r="O149" s="54" t="s">
        <v>300</v>
      </c>
      <c r="P149" s="54" t="s">
        <v>946</v>
      </c>
      <c r="Q149" s="54" t="s">
        <v>267</v>
      </c>
      <c r="R149" s="54" t="s">
        <v>1460</v>
      </c>
      <c r="S149" s="54" t="s">
        <v>1493</v>
      </c>
      <c r="T149" s="54" t="s">
        <v>1776</v>
      </c>
      <c r="U149" s="54" t="s">
        <v>1809</v>
      </c>
      <c r="V149" s="54" t="s">
        <v>1842</v>
      </c>
      <c r="W149" s="54" t="s">
        <v>1875</v>
      </c>
      <c r="X149" s="54" t="s">
        <v>1427</v>
      </c>
      <c r="Y149" s="54" t="s">
        <v>1295</v>
      </c>
      <c r="Z149" s="54" t="s">
        <v>1328</v>
      </c>
      <c r="AA149" s="54" t="s">
        <v>1361</v>
      </c>
      <c r="AB149" s="54" t="s">
        <v>1394</v>
      </c>
      <c r="AC149" s="54" t="s">
        <v>1262</v>
      </c>
      <c r="AD149" s="54" t="s">
        <v>1908</v>
      </c>
      <c r="AE149" s="54" t="s">
        <v>979</v>
      </c>
      <c r="AF149" s="54" t="s">
        <v>2422</v>
      </c>
      <c r="AG149" s="54" t="s">
        <v>2455</v>
      </c>
      <c r="AH149" s="54" t="s">
        <v>2488</v>
      </c>
      <c r="AI149" s="54" t="s">
        <v>2771</v>
      </c>
      <c r="AJ149" s="54" t="s">
        <v>2804</v>
      </c>
      <c r="AK149" s="54" t="s">
        <v>2837</v>
      </c>
      <c r="AL149" s="54" t="s">
        <v>2389</v>
      </c>
      <c r="AM149" s="54" t="s">
        <v>2007</v>
      </c>
      <c r="AN149" s="54" t="s">
        <v>2290</v>
      </c>
      <c r="AO149" s="54" t="s">
        <v>2323</v>
      </c>
      <c r="AP149" s="54" t="s">
        <v>2356</v>
      </c>
      <c r="AQ149" s="54" t="s">
        <v>1974</v>
      </c>
      <c r="AR149" s="54" t="s">
        <v>2870</v>
      </c>
      <c r="AS149" s="54" t="s">
        <v>1941</v>
      </c>
      <c r="AT149" s="54" t="s">
        <v>3384</v>
      </c>
      <c r="AU149" s="54" t="s">
        <v>3417</v>
      </c>
      <c r="AV149" s="54" t="s">
        <v>3450</v>
      </c>
      <c r="AW149" s="54" t="s">
        <v>3483</v>
      </c>
      <c r="AX149" s="54" t="s">
        <v>3766</v>
      </c>
      <c r="AY149" s="54" t="s">
        <v>3799</v>
      </c>
      <c r="AZ149" s="54" t="s">
        <v>3351</v>
      </c>
      <c r="BA149" s="54" t="s">
        <v>2969</v>
      </c>
      <c r="BB149" s="54" t="s">
        <v>3002</v>
      </c>
      <c r="BC149" s="54" t="s">
        <v>3285</v>
      </c>
      <c r="BD149" s="54" t="s">
        <v>3318</v>
      </c>
      <c r="BE149" s="54" t="s">
        <v>2936</v>
      </c>
      <c r="BF149" s="54" t="s">
        <v>3832</v>
      </c>
      <c r="BG149" s="54" t="s">
        <v>2903</v>
      </c>
      <c r="BH149" s="54" t="s">
        <v>4346</v>
      </c>
      <c r="BI149" s="54" t="s">
        <v>4379</v>
      </c>
      <c r="BJ149" s="54" t="s">
        <v>4412</v>
      </c>
      <c r="BK149" s="54" t="s">
        <v>4445</v>
      </c>
      <c r="BL149" s="54" t="s">
        <v>4478</v>
      </c>
      <c r="BM149" s="54" t="s">
        <v>4511</v>
      </c>
      <c r="BN149" s="54" t="s">
        <v>4313</v>
      </c>
      <c r="BO149" s="54" t="s">
        <v>3931</v>
      </c>
      <c r="BP149" s="54" t="s">
        <v>3964</v>
      </c>
      <c r="BQ149" s="54" t="s">
        <v>3997</v>
      </c>
      <c r="BR149" s="54" t="s">
        <v>4280</v>
      </c>
      <c r="BS149" s="54" t="s">
        <v>3898</v>
      </c>
      <c r="BT149" s="54" t="s">
        <v>4794</v>
      </c>
      <c r="BU149" s="54" t="s">
        <v>3865</v>
      </c>
      <c r="BV149" s="54" t="s">
        <v>5308</v>
      </c>
      <c r="BW149" s="54" t="s">
        <v>5341</v>
      </c>
      <c r="BX149" s="54" t="s">
        <v>5374</v>
      </c>
      <c r="BY149" s="54" t="s">
        <v>5407</v>
      </c>
      <c r="BZ149" s="54" t="s">
        <v>5440</v>
      </c>
      <c r="CA149" s="54" t="s">
        <v>5473</v>
      </c>
      <c r="CB149" s="54" t="s">
        <v>5275</v>
      </c>
      <c r="CC149" s="54" t="s">
        <v>4893</v>
      </c>
      <c r="CD149" s="54" t="s">
        <v>4926</v>
      </c>
      <c r="CE149" s="54" t="s">
        <v>4959</v>
      </c>
      <c r="CF149" s="54" t="s">
        <v>4992</v>
      </c>
      <c r="CG149" s="54" t="s">
        <v>4860</v>
      </c>
      <c r="CH149" s="54" t="s">
        <v>5506</v>
      </c>
      <c r="CI149" s="54" t="s">
        <v>4827</v>
      </c>
    </row>
    <row r="150" spans="1:93" hidden="1">
      <c r="A150" s="52"/>
      <c r="B150" s="55" t="s">
        <v>12994</v>
      </c>
      <c r="C150" s="65">
        <v>28</v>
      </c>
      <c r="D150" s="54" t="s">
        <v>501</v>
      </c>
      <c r="E150" s="54" t="s">
        <v>784</v>
      </c>
      <c r="F150" s="54" t="s">
        <v>817</v>
      </c>
      <c r="G150" s="54" t="s">
        <v>850</v>
      </c>
      <c r="H150" s="54" t="s">
        <v>883</v>
      </c>
      <c r="I150" s="54" t="s">
        <v>916</v>
      </c>
      <c r="J150" s="54" t="s">
        <v>468</v>
      </c>
      <c r="K150" s="54" t="s">
        <v>336</v>
      </c>
      <c r="L150" s="54" t="s">
        <v>369</v>
      </c>
      <c r="M150" s="54" t="s">
        <v>402</v>
      </c>
      <c r="N150" s="54" t="s">
        <v>435</v>
      </c>
      <c r="O150" s="54" t="s">
        <v>303</v>
      </c>
      <c r="P150" s="54" t="s">
        <v>949</v>
      </c>
      <c r="Q150" s="54" t="s">
        <v>270</v>
      </c>
      <c r="R150" s="54" t="s">
        <v>1463</v>
      </c>
      <c r="S150" s="54" t="s">
        <v>1496</v>
      </c>
      <c r="T150" s="54" t="s">
        <v>1779</v>
      </c>
      <c r="U150" s="54" t="s">
        <v>1812</v>
      </c>
      <c r="V150" s="54" t="s">
        <v>1845</v>
      </c>
      <c r="W150" s="54" t="s">
        <v>1878</v>
      </c>
      <c r="X150" s="54" t="s">
        <v>1430</v>
      </c>
      <c r="Y150" s="54" t="s">
        <v>1298</v>
      </c>
      <c r="Z150" s="54" t="s">
        <v>1331</v>
      </c>
      <c r="AA150" s="54" t="s">
        <v>1364</v>
      </c>
      <c r="AB150" s="54" t="s">
        <v>1397</v>
      </c>
      <c r="AC150" s="54" t="s">
        <v>1265</v>
      </c>
      <c r="AD150" s="54" t="s">
        <v>1911</v>
      </c>
      <c r="AE150" s="54" t="s">
        <v>982</v>
      </c>
      <c r="AF150" s="54" t="s">
        <v>2425</v>
      </c>
      <c r="AG150" s="54" t="s">
        <v>2458</v>
      </c>
      <c r="AH150" s="54" t="s">
        <v>2491</v>
      </c>
      <c r="AI150" s="54" t="s">
        <v>2774</v>
      </c>
      <c r="AJ150" s="54" t="s">
        <v>2807</v>
      </c>
      <c r="AK150" s="54" t="s">
        <v>2840</v>
      </c>
      <c r="AL150" s="54" t="s">
        <v>2392</v>
      </c>
      <c r="AM150" s="54" t="s">
        <v>2010</v>
      </c>
      <c r="AN150" s="54" t="s">
        <v>2293</v>
      </c>
      <c r="AO150" s="54" t="s">
        <v>2326</v>
      </c>
      <c r="AP150" s="54" t="s">
        <v>2359</v>
      </c>
      <c r="AQ150" s="54" t="s">
        <v>1977</v>
      </c>
      <c r="AR150" s="54" t="s">
        <v>2873</v>
      </c>
      <c r="AS150" s="54" t="s">
        <v>1944</v>
      </c>
      <c r="AT150" s="54" t="s">
        <v>3387</v>
      </c>
      <c r="AU150" s="54" t="s">
        <v>3420</v>
      </c>
      <c r="AV150" s="54" t="s">
        <v>3453</v>
      </c>
      <c r="AW150" s="54" t="s">
        <v>3486</v>
      </c>
      <c r="AX150" s="54" t="s">
        <v>3769</v>
      </c>
      <c r="AY150" s="54" t="s">
        <v>3802</v>
      </c>
      <c r="AZ150" s="54" t="s">
        <v>3354</v>
      </c>
      <c r="BA150" s="54" t="s">
        <v>2972</v>
      </c>
      <c r="BB150" s="54" t="s">
        <v>3005</v>
      </c>
      <c r="BC150" s="54" t="s">
        <v>3288</v>
      </c>
      <c r="BD150" s="54" t="s">
        <v>3321</v>
      </c>
      <c r="BE150" s="54" t="s">
        <v>2939</v>
      </c>
      <c r="BF150" s="54" t="s">
        <v>3835</v>
      </c>
      <c r="BG150" s="54" t="s">
        <v>2906</v>
      </c>
      <c r="BH150" s="54" t="s">
        <v>4349</v>
      </c>
      <c r="BI150" s="54" t="s">
        <v>4382</v>
      </c>
      <c r="BJ150" s="54" t="s">
        <v>4415</v>
      </c>
      <c r="BK150" s="54" t="s">
        <v>4448</v>
      </c>
      <c r="BL150" s="54" t="s">
        <v>4481</v>
      </c>
      <c r="BM150" s="54" t="s">
        <v>4764</v>
      </c>
      <c r="BN150" s="54" t="s">
        <v>4316</v>
      </c>
      <c r="BO150" s="54" t="s">
        <v>3934</v>
      </c>
      <c r="BP150" s="54" t="s">
        <v>3967</v>
      </c>
      <c r="BQ150" s="54" t="s">
        <v>4000</v>
      </c>
      <c r="BR150" s="54" t="s">
        <v>4283</v>
      </c>
      <c r="BS150" s="54" t="s">
        <v>3901</v>
      </c>
      <c r="BT150" s="54" t="s">
        <v>4797</v>
      </c>
      <c r="BU150" s="54" t="s">
        <v>3868</v>
      </c>
      <c r="BV150" s="54" t="s">
        <v>5311</v>
      </c>
      <c r="BW150" s="54" t="s">
        <v>5344</v>
      </c>
      <c r="BX150" s="54" t="s">
        <v>5377</v>
      </c>
      <c r="BY150" s="54" t="s">
        <v>5410</v>
      </c>
      <c r="BZ150" s="54" t="s">
        <v>5443</v>
      </c>
      <c r="CA150" s="54" t="s">
        <v>5476</v>
      </c>
      <c r="CB150" s="54" t="s">
        <v>5278</v>
      </c>
      <c r="CC150" s="54" t="s">
        <v>4896</v>
      </c>
      <c r="CD150" s="54" t="s">
        <v>4929</v>
      </c>
      <c r="CE150" s="54" t="s">
        <v>4962</v>
      </c>
      <c r="CF150" s="54" t="s">
        <v>4995</v>
      </c>
      <c r="CG150" s="54" t="s">
        <v>4863</v>
      </c>
      <c r="CH150" s="54" t="s">
        <v>5509</v>
      </c>
      <c r="CI150" s="54" t="s">
        <v>4830</v>
      </c>
    </row>
    <row r="151" spans="1:93" hidden="1">
      <c r="A151" s="52"/>
      <c r="B151" s="55" t="s">
        <v>12995</v>
      </c>
      <c r="C151" s="65">
        <v>29</v>
      </c>
      <c r="D151" s="54" t="s">
        <v>504</v>
      </c>
      <c r="E151" s="54" t="s">
        <v>787</v>
      </c>
      <c r="F151" s="54" t="s">
        <v>820</v>
      </c>
      <c r="G151" s="54" t="s">
        <v>853</v>
      </c>
      <c r="H151" s="54" t="s">
        <v>886</v>
      </c>
      <c r="I151" s="54" t="s">
        <v>919</v>
      </c>
      <c r="J151" s="54" t="s">
        <v>471</v>
      </c>
      <c r="K151" s="54" t="s">
        <v>339</v>
      </c>
      <c r="L151" s="54" t="s">
        <v>372</v>
      </c>
      <c r="M151" s="54" t="s">
        <v>405</v>
      </c>
      <c r="N151" s="54" t="s">
        <v>438</v>
      </c>
      <c r="O151" s="54" t="s">
        <v>306</v>
      </c>
      <c r="P151" s="54" t="s">
        <v>952</v>
      </c>
      <c r="Q151" s="54" t="s">
        <v>273</v>
      </c>
      <c r="R151" s="54" t="s">
        <v>1466</v>
      </c>
      <c r="S151" s="54" t="s">
        <v>1499</v>
      </c>
      <c r="T151" s="54" t="s">
        <v>1782</v>
      </c>
      <c r="U151" s="54" t="s">
        <v>1815</v>
      </c>
      <c r="V151" s="54" t="s">
        <v>1848</v>
      </c>
      <c r="W151" s="54" t="s">
        <v>1881</v>
      </c>
      <c r="X151" s="54" t="s">
        <v>1433</v>
      </c>
      <c r="Y151" s="54" t="s">
        <v>1301</v>
      </c>
      <c r="Z151" s="54" t="s">
        <v>1334</v>
      </c>
      <c r="AA151" s="54" t="s">
        <v>1367</v>
      </c>
      <c r="AB151" s="54" t="s">
        <v>1400</v>
      </c>
      <c r="AC151" s="54" t="s">
        <v>1268</v>
      </c>
      <c r="AD151" s="54" t="s">
        <v>1914</v>
      </c>
      <c r="AE151" s="54" t="s">
        <v>985</v>
      </c>
      <c r="AF151" s="54" t="s">
        <v>2428</v>
      </c>
      <c r="AG151" s="54" t="s">
        <v>2461</v>
      </c>
      <c r="AH151" s="54" t="s">
        <v>2494</v>
      </c>
      <c r="AI151" s="54" t="s">
        <v>2777</v>
      </c>
      <c r="AJ151" s="54" t="s">
        <v>2810</v>
      </c>
      <c r="AK151" s="54" t="s">
        <v>2843</v>
      </c>
      <c r="AL151" s="54" t="s">
        <v>2395</v>
      </c>
      <c r="AM151" s="54" t="s">
        <v>2263</v>
      </c>
      <c r="AN151" s="54" t="s">
        <v>2296</v>
      </c>
      <c r="AO151" s="54" t="s">
        <v>2329</v>
      </c>
      <c r="AP151" s="54" t="s">
        <v>2362</v>
      </c>
      <c r="AQ151" s="54" t="s">
        <v>1980</v>
      </c>
      <c r="AR151" s="54" t="s">
        <v>2876</v>
      </c>
      <c r="AS151" s="54" t="s">
        <v>1947</v>
      </c>
      <c r="AT151" s="54" t="s">
        <v>3390</v>
      </c>
      <c r="AU151" s="54" t="s">
        <v>3423</v>
      </c>
      <c r="AV151" s="54" t="s">
        <v>3456</v>
      </c>
      <c r="AW151" s="54" t="s">
        <v>3489</v>
      </c>
      <c r="AX151" s="54" t="s">
        <v>3772</v>
      </c>
      <c r="AY151" s="54" t="s">
        <v>3805</v>
      </c>
      <c r="AZ151" s="54" t="s">
        <v>3357</v>
      </c>
      <c r="BA151" s="54" t="s">
        <v>2975</v>
      </c>
      <c r="BB151" s="54" t="s">
        <v>3008</v>
      </c>
      <c r="BC151" s="54" t="s">
        <v>3291</v>
      </c>
      <c r="BD151" s="54" t="s">
        <v>3324</v>
      </c>
      <c r="BE151" s="54" t="s">
        <v>2942</v>
      </c>
      <c r="BF151" s="54" t="s">
        <v>3838</v>
      </c>
      <c r="BG151" s="54" t="s">
        <v>2909</v>
      </c>
      <c r="BH151" s="54" t="s">
        <v>4352</v>
      </c>
      <c r="BI151" s="54" t="s">
        <v>4385</v>
      </c>
      <c r="BJ151" s="54" t="s">
        <v>4418</v>
      </c>
      <c r="BK151" s="54" t="s">
        <v>4451</v>
      </c>
      <c r="BL151" s="54" t="s">
        <v>4484</v>
      </c>
      <c r="BM151" s="54" t="s">
        <v>4767</v>
      </c>
      <c r="BN151" s="54" t="s">
        <v>4319</v>
      </c>
      <c r="BO151" s="54" t="s">
        <v>3937</v>
      </c>
      <c r="BP151" s="54" t="s">
        <v>3970</v>
      </c>
      <c r="BQ151" s="54" t="s">
        <v>4003</v>
      </c>
      <c r="BR151" s="54" t="s">
        <v>4286</v>
      </c>
      <c r="BS151" s="54" t="s">
        <v>3904</v>
      </c>
      <c r="BT151" s="54" t="s">
        <v>4800</v>
      </c>
      <c r="BU151" s="54" t="s">
        <v>3871</v>
      </c>
      <c r="BV151" s="54" t="s">
        <v>5314</v>
      </c>
      <c r="BW151" s="54" t="s">
        <v>5347</v>
      </c>
      <c r="BX151" s="54" t="s">
        <v>5380</v>
      </c>
      <c r="BY151" s="54" t="s">
        <v>5413</v>
      </c>
      <c r="BZ151" s="54" t="s">
        <v>5446</v>
      </c>
      <c r="CA151" s="54" t="s">
        <v>5479</v>
      </c>
      <c r="CB151" s="54" t="s">
        <v>5281</v>
      </c>
      <c r="CC151" s="54" t="s">
        <v>4899</v>
      </c>
      <c r="CD151" s="54" t="s">
        <v>4932</v>
      </c>
      <c r="CE151" s="54" t="s">
        <v>4965</v>
      </c>
      <c r="CF151" s="54" t="s">
        <v>4998</v>
      </c>
      <c r="CG151" s="54" t="s">
        <v>4866</v>
      </c>
      <c r="CH151" s="54" t="s">
        <v>5762</v>
      </c>
      <c r="CI151" s="54" t="s">
        <v>4833</v>
      </c>
    </row>
    <row r="152" spans="1:93" hidden="1">
      <c r="A152" s="52"/>
      <c r="B152" s="55" t="s">
        <v>12996</v>
      </c>
      <c r="C152" s="65">
        <v>30</v>
      </c>
      <c r="D152" s="54" t="s">
        <v>507</v>
      </c>
      <c r="E152" s="54" t="s">
        <v>790</v>
      </c>
      <c r="F152" s="54" t="s">
        <v>823</v>
      </c>
      <c r="G152" s="54" t="s">
        <v>856</v>
      </c>
      <c r="H152" s="54" t="s">
        <v>889</v>
      </c>
      <c r="I152" s="54" t="s">
        <v>922</v>
      </c>
      <c r="J152" s="54" t="s">
        <v>474</v>
      </c>
      <c r="K152" s="54" t="s">
        <v>342</v>
      </c>
      <c r="L152" s="54" t="s">
        <v>375</v>
      </c>
      <c r="M152" s="54" t="s">
        <v>408</v>
      </c>
      <c r="N152" s="54" t="s">
        <v>441</v>
      </c>
      <c r="O152" s="54" t="s">
        <v>309</v>
      </c>
      <c r="P152" s="54" t="s">
        <v>955</v>
      </c>
      <c r="Q152" s="54" t="s">
        <v>276</v>
      </c>
      <c r="R152" s="54" t="s">
        <v>1469</v>
      </c>
      <c r="S152" s="54" t="s">
        <v>1502</v>
      </c>
      <c r="T152" s="54" t="s">
        <v>1785</v>
      </c>
      <c r="U152" s="54" t="s">
        <v>1818</v>
      </c>
      <c r="V152" s="54" t="s">
        <v>1851</v>
      </c>
      <c r="W152" s="54" t="s">
        <v>1884</v>
      </c>
      <c r="X152" s="54" t="s">
        <v>1436</v>
      </c>
      <c r="Y152" s="54" t="s">
        <v>1304</v>
      </c>
      <c r="Z152" s="54" t="s">
        <v>1337</v>
      </c>
      <c r="AA152" s="54" t="s">
        <v>1370</v>
      </c>
      <c r="AB152" s="54" t="s">
        <v>1403</v>
      </c>
      <c r="AC152" s="54" t="s">
        <v>1271</v>
      </c>
      <c r="AD152" s="54" t="s">
        <v>1917</v>
      </c>
      <c r="AE152" s="54" t="s">
        <v>988</v>
      </c>
      <c r="AF152" s="54" t="s">
        <v>2431</v>
      </c>
      <c r="AG152" s="54" t="s">
        <v>2464</v>
      </c>
      <c r="AH152" s="54" t="s">
        <v>2497</v>
      </c>
      <c r="AI152" s="54" t="s">
        <v>2780</v>
      </c>
      <c r="AJ152" s="54" t="s">
        <v>2813</v>
      </c>
      <c r="AK152" s="54" t="s">
        <v>2846</v>
      </c>
      <c r="AL152" s="54" t="s">
        <v>2398</v>
      </c>
      <c r="AM152" s="54" t="s">
        <v>2266</v>
      </c>
      <c r="AN152" s="54" t="s">
        <v>2299</v>
      </c>
      <c r="AO152" s="54" t="s">
        <v>2332</v>
      </c>
      <c r="AP152" s="54" t="s">
        <v>2365</v>
      </c>
      <c r="AQ152" s="54" t="s">
        <v>1983</v>
      </c>
      <c r="AR152" s="54" t="s">
        <v>2879</v>
      </c>
      <c r="AS152" s="54" t="s">
        <v>1950</v>
      </c>
      <c r="AT152" s="54" t="s">
        <v>3393</v>
      </c>
      <c r="AU152" s="54" t="s">
        <v>3426</v>
      </c>
      <c r="AV152" s="54" t="s">
        <v>3459</v>
      </c>
      <c r="AW152" s="54" t="s">
        <v>3492</v>
      </c>
      <c r="AX152" s="54" t="s">
        <v>3775</v>
      </c>
      <c r="AY152" s="54" t="s">
        <v>3808</v>
      </c>
      <c r="AZ152" s="54" t="s">
        <v>3360</v>
      </c>
      <c r="BA152" s="54" t="s">
        <v>2978</v>
      </c>
      <c r="BB152" s="54" t="s">
        <v>3011</v>
      </c>
      <c r="BC152" s="54" t="s">
        <v>3294</v>
      </c>
      <c r="BD152" s="54" t="s">
        <v>3327</v>
      </c>
      <c r="BE152" s="54" t="s">
        <v>2945</v>
      </c>
      <c r="BF152" s="54" t="s">
        <v>3841</v>
      </c>
      <c r="BG152" s="54" t="s">
        <v>2912</v>
      </c>
      <c r="BH152" s="54" t="s">
        <v>4355</v>
      </c>
      <c r="BI152" s="54" t="s">
        <v>4388</v>
      </c>
      <c r="BJ152" s="54" t="s">
        <v>4421</v>
      </c>
      <c r="BK152" s="54" t="s">
        <v>4454</v>
      </c>
      <c r="BL152" s="54" t="s">
        <v>4487</v>
      </c>
      <c r="BM152" s="54" t="s">
        <v>4770</v>
      </c>
      <c r="BN152" s="54" t="s">
        <v>4322</v>
      </c>
      <c r="BO152" s="54" t="s">
        <v>3940</v>
      </c>
      <c r="BP152" s="54" t="s">
        <v>3973</v>
      </c>
      <c r="BQ152" s="54" t="s">
        <v>4006</v>
      </c>
      <c r="BR152" s="54" t="s">
        <v>4289</v>
      </c>
      <c r="BS152" s="54" t="s">
        <v>3907</v>
      </c>
      <c r="BT152" s="54" t="s">
        <v>4803</v>
      </c>
      <c r="BU152" s="54" t="s">
        <v>3874</v>
      </c>
      <c r="BV152" s="54" t="s">
        <v>5317</v>
      </c>
      <c r="BW152" s="54" t="s">
        <v>5350</v>
      </c>
      <c r="BX152" s="54" t="s">
        <v>5383</v>
      </c>
      <c r="BY152" s="54" t="s">
        <v>5416</v>
      </c>
      <c r="BZ152" s="54" t="s">
        <v>5449</v>
      </c>
      <c r="CA152" s="54" t="s">
        <v>5482</v>
      </c>
      <c r="CB152" s="54" t="s">
        <v>5284</v>
      </c>
      <c r="CC152" s="54" t="s">
        <v>4902</v>
      </c>
      <c r="CD152" s="54" t="s">
        <v>4935</v>
      </c>
      <c r="CE152" s="54" t="s">
        <v>4968</v>
      </c>
      <c r="CF152" s="54" t="s">
        <v>5001</v>
      </c>
      <c r="CG152" s="54" t="s">
        <v>4869</v>
      </c>
      <c r="CH152" s="54" t="s">
        <v>5765</v>
      </c>
      <c r="CI152" s="54" t="s">
        <v>4836</v>
      </c>
    </row>
    <row r="153" spans="1:93" hidden="1">
      <c r="A153" s="52"/>
      <c r="B153" s="56" t="s">
        <v>12997</v>
      </c>
      <c r="C153" s="65">
        <v>31</v>
      </c>
      <c r="D153" s="54" t="s">
        <v>510</v>
      </c>
      <c r="E153" s="54" t="s">
        <v>793</v>
      </c>
      <c r="F153" s="54" t="s">
        <v>826</v>
      </c>
      <c r="G153" s="54" t="s">
        <v>859</v>
      </c>
      <c r="H153" s="54" t="s">
        <v>892</v>
      </c>
      <c r="I153" s="54" t="s">
        <v>925</v>
      </c>
      <c r="J153" s="54" t="s">
        <v>477</v>
      </c>
      <c r="K153" s="54" t="s">
        <v>345</v>
      </c>
      <c r="L153" s="54" t="s">
        <v>378</v>
      </c>
      <c r="M153" s="54" t="s">
        <v>411</v>
      </c>
      <c r="N153" s="54" t="s">
        <v>444</v>
      </c>
      <c r="O153" s="54" t="s">
        <v>312</v>
      </c>
      <c r="P153" s="54" t="s">
        <v>958</v>
      </c>
      <c r="Q153" s="54" t="s">
        <v>279</v>
      </c>
      <c r="R153" s="54" t="s">
        <v>1472</v>
      </c>
      <c r="S153" s="54" t="s">
        <v>1505</v>
      </c>
      <c r="T153" s="54" t="s">
        <v>1788</v>
      </c>
      <c r="U153" s="54" t="s">
        <v>1821</v>
      </c>
      <c r="V153" s="54" t="s">
        <v>1854</v>
      </c>
      <c r="W153" s="54" t="s">
        <v>1887</v>
      </c>
      <c r="X153" s="54" t="s">
        <v>1439</v>
      </c>
      <c r="Y153" s="54" t="s">
        <v>1307</v>
      </c>
      <c r="Z153" s="54" t="s">
        <v>1340</v>
      </c>
      <c r="AA153" s="54" t="s">
        <v>1373</v>
      </c>
      <c r="AB153" s="54" t="s">
        <v>1406</v>
      </c>
      <c r="AC153" s="54" t="s">
        <v>1274</v>
      </c>
      <c r="AD153" s="54" t="s">
        <v>1920</v>
      </c>
      <c r="AE153" s="54" t="s">
        <v>991</v>
      </c>
      <c r="AF153" s="54" t="s">
        <v>2434</v>
      </c>
      <c r="AG153" s="54" t="s">
        <v>2467</v>
      </c>
      <c r="AH153" s="54" t="s">
        <v>2500</v>
      </c>
      <c r="AI153" s="54" t="s">
        <v>2783</v>
      </c>
      <c r="AJ153" s="54" t="s">
        <v>2816</v>
      </c>
      <c r="AK153" s="54" t="s">
        <v>2849</v>
      </c>
      <c r="AL153" s="54" t="s">
        <v>2401</v>
      </c>
      <c r="AM153" s="54" t="s">
        <v>2269</v>
      </c>
      <c r="AN153" s="54" t="s">
        <v>2302</v>
      </c>
      <c r="AO153" s="54" t="s">
        <v>2335</v>
      </c>
      <c r="AP153" s="54" t="s">
        <v>2368</v>
      </c>
      <c r="AQ153" s="54" t="s">
        <v>1986</v>
      </c>
      <c r="AR153" s="54" t="s">
        <v>2882</v>
      </c>
      <c r="AS153" s="54" t="s">
        <v>1953</v>
      </c>
      <c r="AT153" s="54" t="s">
        <v>3396</v>
      </c>
      <c r="AU153" s="54" t="s">
        <v>3429</v>
      </c>
      <c r="AV153" s="54" t="s">
        <v>3462</v>
      </c>
      <c r="AW153" s="54" t="s">
        <v>3495</v>
      </c>
      <c r="AX153" s="54" t="s">
        <v>3778</v>
      </c>
      <c r="AY153" s="54" t="s">
        <v>3811</v>
      </c>
      <c r="AZ153" s="54" t="s">
        <v>3363</v>
      </c>
      <c r="BA153" s="54" t="s">
        <v>2981</v>
      </c>
      <c r="BB153" s="54" t="s">
        <v>3264</v>
      </c>
      <c r="BC153" s="54" t="s">
        <v>3297</v>
      </c>
      <c r="BD153" s="54" t="s">
        <v>3330</v>
      </c>
      <c r="BE153" s="54" t="s">
        <v>2948</v>
      </c>
      <c r="BF153" s="54" t="s">
        <v>3844</v>
      </c>
      <c r="BG153" s="54" t="s">
        <v>2915</v>
      </c>
      <c r="BH153" s="54" t="s">
        <v>4358</v>
      </c>
      <c r="BI153" s="54" t="s">
        <v>4391</v>
      </c>
      <c r="BJ153" s="54" t="s">
        <v>4424</v>
      </c>
      <c r="BK153" s="54" t="s">
        <v>4457</v>
      </c>
      <c r="BL153" s="54" t="s">
        <v>4490</v>
      </c>
      <c r="BM153" s="54" t="s">
        <v>4773</v>
      </c>
      <c r="BN153" s="54" t="s">
        <v>4325</v>
      </c>
      <c r="BO153" s="54" t="s">
        <v>3943</v>
      </c>
      <c r="BP153" s="54" t="s">
        <v>3976</v>
      </c>
      <c r="BQ153" s="54" t="s">
        <v>4009</v>
      </c>
      <c r="BR153" s="54" t="s">
        <v>4292</v>
      </c>
      <c r="BS153" s="54" t="s">
        <v>3910</v>
      </c>
      <c r="BT153" s="54" t="s">
        <v>4806</v>
      </c>
      <c r="BU153" s="54" t="s">
        <v>3877</v>
      </c>
      <c r="BV153" s="54" t="s">
        <v>5320</v>
      </c>
      <c r="BW153" s="54" t="s">
        <v>5353</v>
      </c>
      <c r="BX153" s="54" t="s">
        <v>5386</v>
      </c>
      <c r="BY153" s="54" t="s">
        <v>5419</v>
      </c>
      <c r="BZ153" s="54" t="s">
        <v>5452</v>
      </c>
      <c r="CA153" s="54" t="s">
        <v>5485</v>
      </c>
      <c r="CB153" s="54" t="s">
        <v>5287</v>
      </c>
      <c r="CC153" s="54" t="s">
        <v>4905</v>
      </c>
      <c r="CD153" s="54" t="s">
        <v>4938</v>
      </c>
      <c r="CE153" s="54" t="s">
        <v>4971</v>
      </c>
      <c r="CF153" s="54" t="s">
        <v>5004</v>
      </c>
      <c r="CG153" s="54" t="s">
        <v>4872</v>
      </c>
      <c r="CH153" s="54" t="s">
        <v>5768</v>
      </c>
      <c r="CI153" s="54" t="s">
        <v>4839</v>
      </c>
    </row>
    <row r="154" spans="1:93" hidden="1">
      <c r="A154" s="52"/>
      <c r="B154" s="55" t="s">
        <v>12998</v>
      </c>
      <c r="C154" s="65">
        <v>32</v>
      </c>
      <c r="D154" s="54" t="s">
        <v>763</v>
      </c>
      <c r="E154" s="54" t="s">
        <v>796</v>
      </c>
      <c r="F154" s="54" t="s">
        <v>829</v>
      </c>
      <c r="G154" s="54" t="s">
        <v>862</v>
      </c>
      <c r="H154" s="54" t="s">
        <v>895</v>
      </c>
      <c r="I154" s="54" t="s">
        <v>928</v>
      </c>
      <c r="J154" s="54" t="s">
        <v>480</v>
      </c>
      <c r="K154" s="54" t="s">
        <v>348</v>
      </c>
      <c r="L154" s="54" t="s">
        <v>381</v>
      </c>
      <c r="M154" s="54" t="s">
        <v>414</v>
      </c>
      <c r="N154" s="54" t="s">
        <v>447</v>
      </c>
      <c r="O154" s="54" t="s">
        <v>315</v>
      </c>
      <c r="P154" s="54" t="s">
        <v>961</v>
      </c>
      <c r="Q154" s="54" t="s">
        <v>282</v>
      </c>
      <c r="R154" s="54" t="s">
        <v>1475</v>
      </c>
      <c r="S154" s="54" t="s">
        <v>1508</v>
      </c>
      <c r="T154" s="54" t="s">
        <v>1791</v>
      </c>
      <c r="U154" s="54" t="s">
        <v>1824</v>
      </c>
      <c r="V154" s="54" t="s">
        <v>1857</v>
      </c>
      <c r="W154" s="54" t="s">
        <v>1890</v>
      </c>
      <c r="X154" s="54" t="s">
        <v>1442</v>
      </c>
      <c r="Y154" s="54" t="s">
        <v>1310</v>
      </c>
      <c r="Z154" s="54" t="s">
        <v>1343</v>
      </c>
      <c r="AA154" s="54" t="s">
        <v>1376</v>
      </c>
      <c r="AB154" s="54" t="s">
        <v>1409</v>
      </c>
      <c r="AC154" s="54" t="s">
        <v>1277</v>
      </c>
      <c r="AD154" s="54" t="s">
        <v>1923</v>
      </c>
      <c r="AE154" s="54" t="s">
        <v>994</v>
      </c>
      <c r="AF154" s="54" t="s">
        <v>2437</v>
      </c>
      <c r="AG154" s="54" t="s">
        <v>2470</v>
      </c>
      <c r="AH154" s="54" t="s">
        <v>2503</v>
      </c>
      <c r="AI154" s="54" t="s">
        <v>2786</v>
      </c>
      <c r="AJ154" s="54" t="s">
        <v>2819</v>
      </c>
      <c r="AK154" s="54" t="s">
        <v>2852</v>
      </c>
      <c r="AL154" s="54" t="s">
        <v>2404</v>
      </c>
      <c r="AM154" s="54" t="s">
        <v>2272</v>
      </c>
      <c r="AN154" s="54" t="s">
        <v>2305</v>
      </c>
      <c r="AO154" s="54" t="s">
        <v>2338</v>
      </c>
      <c r="AP154" s="54" t="s">
        <v>2371</v>
      </c>
      <c r="AQ154" s="54" t="s">
        <v>1989</v>
      </c>
      <c r="AR154" s="54" t="s">
        <v>2885</v>
      </c>
      <c r="AS154" s="54" t="s">
        <v>1956</v>
      </c>
      <c r="AT154" s="54" t="s">
        <v>3399</v>
      </c>
      <c r="AU154" s="54" t="s">
        <v>3432</v>
      </c>
      <c r="AV154" s="54" t="s">
        <v>3465</v>
      </c>
      <c r="AW154" s="54" t="s">
        <v>3498</v>
      </c>
      <c r="AX154" s="54" t="s">
        <v>3781</v>
      </c>
      <c r="AY154" s="54" t="s">
        <v>3814</v>
      </c>
      <c r="AZ154" s="54" t="s">
        <v>3366</v>
      </c>
      <c r="BA154" s="54" t="s">
        <v>2984</v>
      </c>
      <c r="BB154" s="54" t="s">
        <v>3267</v>
      </c>
      <c r="BC154" s="54" t="s">
        <v>3300</v>
      </c>
      <c r="BD154" s="54" t="s">
        <v>3333</v>
      </c>
      <c r="BE154" s="54" t="s">
        <v>2951</v>
      </c>
      <c r="BF154" s="54" t="s">
        <v>3847</v>
      </c>
      <c r="BG154" s="54" t="s">
        <v>2918</v>
      </c>
      <c r="BH154" s="54" t="s">
        <v>4361</v>
      </c>
      <c r="BI154" s="54" t="s">
        <v>4394</v>
      </c>
      <c r="BJ154" s="54" t="s">
        <v>4427</v>
      </c>
      <c r="BK154" s="54" t="s">
        <v>4460</v>
      </c>
      <c r="BL154" s="54" t="s">
        <v>4493</v>
      </c>
      <c r="BM154" s="54" t="s">
        <v>4776</v>
      </c>
      <c r="BN154" s="54" t="s">
        <v>4328</v>
      </c>
      <c r="BO154" s="54" t="s">
        <v>3946</v>
      </c>
      <c r="BP154" s="54" t="s">
        <v>3979</v>
      </c>
      <c r="BQ154" s="54" t="s">
        <v>4262</v>
      </c>
      <c r="BR154" s="54" t="s">
        <v>4295</v>
      </c>
      <c r="BS154" s="54" t="s">
        <v>3913</v>
      </c>
      <c r="BT154" s="54" t="s">
        <v>4809</v>
      </c>
      <c r="BU154" s="54" t="s">
        <v>3880</v>
      </c>
      <c r="BV154" s="54" t="s">
        <v>5323</v>
      </c>
      <c r="BW154" s="54" t="s">
        <v>5356</v>
      </c>
      <c r="BX154" s="54" t="s">
        <v>5389</v>
      </c>
      <c r="BY154" s="54" t="s">
        <v>5422</v>
      </c>
      <c r="BZ154" s="54" t="s">
        <v>5455</v>
      </c>
      <c r="CA154" s="54" t="s">
        <v>5488</v>
      </c>
      <c r="CB154" s="54" t="s">
        <v>5290</v>
      </c>
      <c r="CC154" s="54" t="s">
        <v>4908</v>
      </c>
      <c r="CD154" s="54" t="s">
        <v>4941</v>
      </c>
      <c r="CE154" s="54" t="s">
        <v>4974</v>
      </c>
      <c r="CF154" s="54" t="s">
        <v>5007</v>
      </c>
      <c r="CG154" s="54" t="s">
        <v>4875</v>
      </c>
      <c r="CH154" s="54" t="s">
        <v>5771</v>
      </c>
      <c r="CI154" s="54" t="s">
        <v>4842</v>
      </c>
    </row>
    <row r="155" spans="1:93" hidden="1">
      <c r="A155" s="52"/>
      <c r="B155" s="55" t="s">
        <v>12999</v>
      </c>
      <c r="C155" s="65">
        <v>33</v>
      </c>
      <c r="D155" s="54" t="s">
        <v>766</v>
      </c>
      <c r="E155" s="54" t="s">
        <v>799</v>
      </c>
      <c r="F155" s="54" t="s">
        <v>832</v>
      </c>
      <c r="G155" s="54" t="s">
        <v>865</v>
      </c>
      <c r="H155" s="54" t="s">
        <v>898</v>
      </c>
      <c r="I155" s="54" t="s">
        <v>931</v>
      </c>
      <c r="J155" s="54" t="s">
        <v>483</v>
      </c>
      <c r="K155" s="54" t="s">
        <v>351</v>
      </c>
      <c r="L155" s="54" t="s">
        <v>384</v>
      </c>
      <c r="M155" s="54" t="s">
        <v>417</v>
      </c>
      <c r="N155" s="54" t="s">
        <v>450</v>
      </c>
      <c r="O155" s="54" t="s">
        <v>318</v>
      </c>
      <c r="P155" s="54" t="s">
        <v>964</v>
      </c>
      <c r="Q155" s="54" t="s">
        <v>285</v>
      </c>
      <c r="R155" s="54" t="s">
        <v>1478</v>
      </c>
      <c r="S155" s="54" t="s">
        <v>1511</v>
      </c>
      <c r="T155" s="54" t="s">
        <v>1794</v>
      </c>
      <c r="U155" s="54" t="s">
        <v>1827</v>
      </c>
      <c r="V155" s="54" t="s">
        <v>1860</v>
      </c>
      <c r="W155" s="54" t="s">
        <v>1893</v>
      </c>
      <c r="X155" s="54" t="s">
        <v>1445</v>
      </c>
      <c r="Y155" s="54" t="s">
        <v>1313</v>
      </c>
      <c r="Z155" s="54" t="s">
        <v>1346</v>
      </c>
      <c r="AA155" s="54" t="s">
        <v>1379</v>
      </c>
      <c r="AB155" s="54" t="s">
        <v>1412</v>
      </c>
      <c r="AC155" s="54" t="s">
        <v>1280</v>
      </c>
      <c r="AD155" s="54" t="s">
        <v>1926</v>
      </c>
      <c r="AE155" s="54" t="s">
        <v>997</v>
      </c>
      <c r="AF155" s="54" t="s">
        <v>2440</v>
      </c>
      <c r="AG155" s="54" t="s">
        <v>2473</v>
      </c>
      <c r="AH155" s="54" t="s">
        <v>2506</v>
      </c>
      <c r="AI155" s="54" t="s">
        <v>2789</v>
      </c>
      <c r="AJ155" s="54" t="s">
        <v>2822</v>
      </c>
      <c r="AK155" s="54" t="s">
        <v>2855</v>
      </c>
      <c r="AL155" s="54" t="s">
        <v>2407</v>
      </c>
      <c r="AM155" s="54" t="s">
        <v>2275</v>
      </c>
      <c r="AN155" s="54" t="s">
        <v>2308</v>
      </c>
      <c r="AO155" s="54" t="s">
        <v>2341</v>
      </c>
      <c r="AP155" s="54" t="s">
        <v>2374</v>
      </c>
      <c r="AQ155" s="54" t="s">
        <v>1992</v>
      </c>
      <c r="AR155" s="54" t="s">
        <v>2888</v>
      </c>
      <c r="AS155" s="54" t="s">
        <v>1959</v>
      </c>
      <c r="AT155" s="54" t="s">
        <v>3402</v>
      </c>
      <c r="AU155" s="54" t="s">
        <v>3435</v>
      </c>
      <c r="AV155" s="54" t="s">
        <v>3468</v>
      </c>
      <c r="AW155" s="54" t="s">
        <v>3501</v>
      </c>
      <c r="AX155" s="54" t="s">
        <v>3784</v>
      </c>
      <c r="AY155" s="54" t="s">
        <v>3817</v>
      </c>
      <c r="AZ155" s="54" t="s">
        <v>3369</v>
      </c>
      <c r="BA155" s="54" t="s">
        <v>2987</v>
      </c>
      <c r="BB155" s="54" t="s">
        <v>3270</v>
      </c>
      <c r="BC155" s="54" t="s">
        <v>3303</v>
      </c>
      <c r="BD155" s="54" t="s">
        <v>3336</v>
      </c>
      <c r="BE155" s="54" t="s">
        <v>2954</v>
      </c>
      <c r="BF155" s="54" t="s">
        <v>3850</v>
      </c>
      <c r="BG155" s="54" t="s">
        <v>2921</v>
      </c>
      <c r="BH155" s="54" t="s">
        <v>4364</v>
      </c>
      <c r="BI155" s="54" t="s">
        <v>4397</v>
      </c>
      <c r="BJ155" s="54" t="s">
        <v>4430</v>
      </c>
      <c r="BK155" s="54" t="s">
        <v>4463</v>
      </c>
      <c r="BL155" s="54" t="s">
        <v>4496</v>
      </c>
      <c r="BM155" s="54" t="s">
        <v>4779</v>
      </c>
      <c r="BN155" s="54" t="s">
        <v>4331</v>
      </c>
      <c r="BO155" s="54" t="s">
        <v>3949</v>
      </c>
      <c r="BP155" s="54" t="s">
        <v>3982</v>
      </c>
      <c r="BQ155" s="54" t="s">
        <v>4265</v>
      </c>
      <c r="BR155" s="54" t="s">
        <v>4298</v>
      </c>
      <c r="BS155" s="54" t="s">
        <v>3916</v>
      </c>
      <c r="BT155" s="54" t="s">
        <v>4812</v>
      </c>
      <c r="BU155" s="54" t="s">
        <v>3883</v>
      </c>
      <c r="BV155" s="54" t="s">
        <v>5326</v>
      </c>
      <c r="BW155" s="54" t="s">
        <v>5359</v>
      </c>
      <c r="BX155" s="54" t="s">
        <v>5392</v>
      </c>
      <c r="BY155" s="54" t="s">
        <v>5425</v>
      </c>
      <c r="BZ155" s="54" t="s">
        <v>5458</v>
      </c>
      <c r="CA155" s="54" t="s">
        <v>5491</v>
      </c>
      <c r="CB155" s="54" t="s">
        <v>5293</v>
      </c>
      <c r="CC155" s="54" t="s">
        <v>4911</v>
      </c>
      <c r="CD155" s="54" t="s">
        <v>4944</v>
      </c>
      <c r="CE155" s="54" t="s">
        <v>4977</v>
      </c>
      <c r="CF155" s="54" t="s">
        <v>5010</v>
      </c>
      <c r="CG155" s="54" t="s">
        <v>4878</v>
      </c>
      <c r="CH155" s="54" t="s">
        <v>5774</v>
      </c>
      <c r="CI155" s="54" t="s">
        <v>4845</v>
      </c>
    </row>
    <row r="156" spans="1:93" hidden="1">
      <c r="A156" s="52"/>
      <c r="B156" s="55" t="s">
        <v>13000</v>
      </c>
      <c r="C156" s="65">
        <v>34</v>
      </c>
      <c r="D156" s="54" t="s">
        <v>769</v>
      </c>
      <c r="E156" s="54" t="s">
        <v>802</v>
      </c>
      <c r="F156" s="54" t="s">
        <v>835</v>
      </c>
      <c r="G156" s="54" t="s">
        <v>868</v>
      </c>
      <c r="H156" s="54" t="s">
        <v>901</v>
      </c>
      <c r="I156" s="54" t="s">
        <v>934</v>
      </c>
      <c r="J156" s="54" t="s">
        <v>486</v>
      </c>
      <c r="K156" s="54" t="s">
        <v>354</v>
      </c>
      <c r="L156" s="54" t="s">
        <v>387</v>
      </c>
      <c r="M156" s="54" t="s">
        <v>420</v>
      </c>
      <c r="N156" s="54" t="s">
        <v>453</v>
      </c>
      <c r="O156" s="54" t="s">
        <v>321</v>
      </c>
      <c r="P156" s="54" t="s">
        <v>967</v>
      </c>
      <c r="Q156" s="54" t="s">
        <v>288</v>
      </c>
      <c r="R156" s="54" t="s">
        <v>1481</v>
      </c>
      <c r="S156" s="54" t="s">
        <v>1764</v>
      </c>
      <c r="T156" s="54" t="s">
        <v>1797</v>
      </c>
      <c r="U156" s="54" t="s">
        <v>1830</v>
      </c>
      <c r="V156" s="54" t="s">
        <v>1863</v>
      </c>
      <c r="W156" s="54" t="s">
        <v>1896</v>
      </c>
      <c r="X156" s="54" t="s">
        <v>1448</v>
      </c>
      <c r="Y156" s="54" t="s">
        <v>1316</v>
      </c>
      <c r="Z156" s="54" t="s">
        <v>1349</v>
      </c>
      <c r="AA156" s="54" t="s">
        <v>1382</v>
      </c>
      <c r="AB156" s="54" t="s">
        <v>1415</v>
      </c>
      <c r="AC156" s="54" t="s">
        <v>1283</v>
      </c>
      <c r="AD156" s="54" t="s">
        <v>1929</v>
      </c>
      <c r="AE156" s="54" t="s">
        <v>1000</v>
      </c>
      <c r="AF156" s="54" t="s">
        <v>2443</v>
      </c>
      <c r="AG156" s="54" t="s">
        <v>2476</v>
      </c>
      <c r="AH156" s="54" t="s">
        <v>2509</v>
      </c>
      <c r="AI156" s="54" t="s">
        <v>2792</v>
      </c>
      <c r="AJ156" s="54" t="s">
        <v>2825</v>
      </c>
      <c r="AK156" s="54" t="s">
        <v>2858</v>
      </c>
      <c r="AL156" s="54" t="s">
        <v>2410</v>
      </c>
      <c r="AM156" s="54" t="s">
        <v>2278</v>
      </c>
      <c r="AN156" s="54" t="s">
        <v>2311</v>
      </c>
      <c r="AO156" s="54" t="s">
        <v>2344</v>
      </c>
      <c r="AP156" s="54" t="s">
        <v>2377</v>
      </c>
      <c r="AQ156" s="54" t="s">
        <v>1995</v>
      </c>
      <c r="AR156" s="54" t="s">
        <v>2891</v>
      </c>
      <c r="AS156" s="54" t="s">
        <v>1962</v>
      </c>
      <c r="AT156" s="54" t="s">
        <v>3405</v>
      </c>
      <c r="AU156" s="54" t="s">
        <v>3438</v>
      </c>
      <c r="AV156" s="54" t="s">
        <v>3471</v>
      </c>
      <c r="AW156" s="54" t="s">
        <v>3504</v>
      </c>
      <c r="AX156" s="54" t="s">
        <v>3787</v>
      </c>
      <c r="AY156" s="54" t="s">
        <v>3820</v>
      </c>
      <c r="AZ156" s="54" t="s">
        <v>3372</v>
      </c>
      <c r="BA156" s="54" t="s">
        <v>2990</v>
      </c>
      <c r="BB156" s="54" t="s">
        <v>3273</v>
      </c>
      <c r="BC156" s="54" t="s">
        <v>3306</v>
      </c>
      <c r="BD156" s="54" t="s">
        <v>3339</v>
      </c>
      <c r="BE156" s="54" t="s">
        <v>2957</v>
      </c>
      <c r="BF156" s="54" t="s">
        <v>3853</v>
      </c>
      <c r="BG156" s="54" t="s">
        <v>2924</v>
      </c>
      <c r="BH156" s="54" t="s">
        <v>4367</v>
      </c>
      <c r="BI156" s="54" t="s">
        <v>4400</v>
      </c>
      <c r="BJ156" s="54" t="s">
        <v>4433</v>
      </c>
      <c r="BK156" s="54" t="s">
        <v>4466</v>
      </c>
      <c r="BL156" s="54" t="s">
        <v>4499</v>
      </c>
      <c r="BM156" s="54" t="s">
        <v>4782</v>
      </c>
      <c r="BN156" s="54" t="s">
        <v>4334</v>
      </c>
      <c r="BO156" s="54" t="s">
        <v>3952</v>
      </c>
      <c r="BP156" s="54" t="s">
        <v>3985</v>
      </c>
      <c r="BQ156" s="54" t="s">
        <v>4268</v>
      </c>
      <c r="BR156" s="54" t="s">
        <v>4301</v>
      </c>
      <c r="BS156" s="54" t="s">
        <v>3919</v>
      </c>
      <c r="BT156" s="54" t="s">
        <v>4815</v>
      </c>
      <c r="BU156" s="54" t="s">
        <v>3886</v>
      </c>
      <c r="BV156" s="54" t="s">
        <v>5329</v>
      </c>
      <c r="BW156" s="54" t="s">
        <v>5362</v>
      </c>
      <c r="BX156" s="54" t="s">
        <v>5395</v>
      </c>
      <c r="BY156" s="54" t="s">
        <v>5428</v>
      </c>
      <c r="BZ156" s="54" t="s">
        <v>5461</v>
      </c>
      <c r="CA156" s="54" t="s">
        <v>5494</v>
      </c>
      <c r="CB156" s="54" t="s">
        <v>5296</v>
      </c>
      <c r="CC156" s="54" t="s">
        <v>4914</v>
      </c>
      <c r="CD156" s="54" t="s">
        <v>4947</v>
      </c>
      <c r="CE156" s="54" t="s">
        <v>4980</v>
      </c>
      <c r="CF156" s="54" t="s">
        <v>5263</v>
      </c>
      <c r="CG156" s="54" t="s">
        <v>4881</v>
      </c>
      <c r="CH156" s="54" t="s">
        <v>5777</v>
      </c>
      <c r="CI156" s="54" t="s">
        <v>4848</v>
      </c>
      <c r="CJ156" s="71"/>
      <c r="CK156" s="71"/>
      <c r="CL156" s="71"/>
      <c r="CM156" s="71"/>
      <c r="CN156" s="71"/>
      <c r="CO156" s="71"/>
    </row>
    <row r="157" spans="1:93" hidden="1">
      <c r="A157" s="49"/>
      <c r="B157" s="57" t="s">
        <v>13001</v>
      </c>
      <c r="C157" s="65">
        <v>35</v>
      </c>
      <c r="D157" s="54" t="s">
        <v>772</v>
      </c>
      <c r="E157" s="54" t="s">
        <v>805</v>
      </c>
      <c r="F157" s="54" t="s">
        <v>838</v>
      </c>
      <c r="G157" s="54" t="s">
        <v>871</v>
      </c>
      <c r="H157" s="54" t="s">
        <v>904</v>
      </c>
      <c r="I157" s="54" t="s">
        <v>937</v>
      </c>
      <c r="J157" s="54" t="s">
        <v>489</v>
      </c>
      <c r="K157" s="54" t="s">
        <v>357</v>
      </c>
      <c r="L157" s="54" t="s">
        <v>390</v>
      </c>
      <c r="M157" s="54" t="s">
        <v>423</v>
      </c>
      <c r="N157" s="54" t="s">
        <v>456</v>
      </c>
      <c r="O157" s="54" t="s">
        <v>324</v>
      </c>
      <c r="P157" s="54" t="s">
        <v>970</v>
      </c>
      <c r="Q157" s="54" t="s">
        <v>291</v>
      </c>
      <c r="R157" s="54" t="s">
        <v>1484</v>
      </c>
      <c r="S157" s="54" t="s">
        <v>1767</v>
      </c>
      <c r="T157" s="54" t="s">
        <v>1800</v>
      </c>
      <c r="U157" s="54" t="s">
        <v>1833</v>
      </c>
      <c r="V157" s="54" t="s">
        <v>1866</v>
      </c>
      <c r="W157" s="54" t="s">
        <v>1899</v>
      </c>
      <c r="X157" s="54" t="s">
        <v>1451</v>
      </c>
      <c r="Y157" s="54" t="s">
        <v>1319</v>
      </c>
      <c r="Z157" s="54" t="s">
        <v>1352</v>
      </c>
      <c r="AA157" s="54" t="s">
        <v>1385</v>
      </c>
      <c r="AB157" s="54" t="s">
        <v>1418</v>
      </c>
      <c r="AC157" s="54" t="s">
        <v>1286</v>
      </c>
      <c r="AD157" s="54" t="s">
        <v>1932</v>
      </c>
      <c r="AE157" s="54" t="s">
        <v>1003</v>
      </c>
      <c r="AF157" s="54" t="s">
        <v>2446</v>
      </c>
      <c r="AG157" s="54" t="s">
        <v>2479</v>
      </c>
      <c r="AH157" s="54" t="s">
        <v>2762</v>
      </c>
      <c r="AI157" s="54" t="s">
        <v>2795</v>
      </c>
      <c r="AJ157" s="54" t="s">
        <v>2828</v>
      </c>
      <c r="AK157" s="54" t="s">
        <v>2861</v>
      </c>
      <c r="AL157" s="54" t="s">
        <v>2413</v>
      </c>
      <c r="AM157" s="54" t="s">
        <v>2281</v>
      </c>
      <c r="AN157" s="54" t="s">
        <v>2314</v>
      </c>
      <c r="AO157" s="54" t="s">
        <v>2347</v>
      </c>
      <c r="AP157" s="54" t="s">
        <v>2380</v>
      </c>
      <c r="AQ157" s="54" t="s">
        <v>1998</v>
      </c>
      <c r="AR157" s="54" t="s">
        <v>2894</v>
      </c>
      <c r="AS157" s="54" t="s">
        <v>1965</v>
      </c>
      <c r="AT157" s="54" t="s">
        <v>3408</v>
      </c>
      <c r="AU157" s="54" t="s">
        <v>3441</v>
      </c>
      <c r="AV157" s="54" t="s">
        <v>3474</v>
      </c>
      <c r="AW157" s="54" t="s">
        <v>3507</v>
      </c>
      <c r="AX157" s="54" t="s">
        <v>3790</v>
      </c>
      <c r="AY157" s="54" t="s">
        <v>3823</v>
      </c>
      <c r="AZ157" s="54" t="s">
        <v>3375</v>
      </c>
      <c r="BA157" s="54" t="s">
        <v>2993</v>
      </c>
      <c r="BB157" s="54" t="s">
        <v>3276</v>
      </c>
      <c r="BC157" s="54" t="s">
        <v>3309</v>
      </c>
      <c r="BD157" s="54" t="s">
        <v>3342</v>
      </c>
      <c r="BE157" s="54" t="s">
        <v>2960</v>
      </c>
      <c r="BF157" s="54" t="s">
        <v>3856</v>
      </c>
      <c r="BG157" s="54" t="s">
        <v>2927</v>
      </c>
      <c r="BH157" s="54" t="s">
        <v>4370</v>
      </c>
      <c r="BI157" s="54" t="s">
        <v>4403</v>
      </c>
      <c r="BJ157" s="54" t="s">
        <v>4436</v>
      </c>
      <c r="BK157" s="54" t="s">
        <v>4469</v>
      </c>
      <c r="BL157" s="54" t="s">
        <v>4502</v>
      </c>
      <c r="BM157" s="54" t="s">
        <v>4785</v>
      </c>
      <c r="BN157" s="54" t="s">
        <v>4337</v>
      </c>
      <c r="BO157" s="54" t="s">
        <v>3955</v>
      </c>
      <c r="BP157" s="54" t="s">
        <v>3988</v>
      </c>
      <c r="BQ157" s="54" t="s">
        <v>4271</v>
      </c>
      <c r="BR157" s="54" t="s">
        <v>4304</v>
      </c>
      <c r="BS157" s="54" t="s">
        <v>3922</v>
      </c>
      <c r="BT157" s="54" t="s">
        <v>4818</v>
      </c>
      <c r="BU157" s="54" t="s">
        <v>3889</v>
      </c>
      <c r="BV157" s="54" t="s">
        <v>5332</v>
      </c>
      <c r="BW157" s="54" t="s">
        <v>5365</v>
      </c>
      <c r="BX157" s="54" t="s">
        <v>5398</v>
      </c>
      <c r="BY157" s="54" t="s">
        <v>5431</v>
      </c>
      <c r="BZ157" s="54" t="s">
        <v>5464</v>
      </c>
      <c r="CA157" s="54" t="s">
        <v>5497</v>
      </c>
      <c r="CB157" s="54" t="s">
        <v>5299</v>
      </c>
      <c r="CC157" s="54" t="s">
        <v>4917</v>
      </c>
      <c r="CD157" s="54" t="s">
        <v>4950</v>
      </c>
      <c r="CE157" s="54" t="s">
        <v>4983</v>
      </c>
      <c r="CF157" s="54" t="s">
        <v>5266</v>
      </c>
      <c r="CG157" s="54" t="s">
        <v>4884</v>
      </c>
      <c r="CH157" s="54" t="s">
        <v>5780</v>
      </c>
      <c r="CI157" s="54" t="s">
        <v>4851</v>
      </c>
      <c r="CJ157" s="71"/>
      <c r="CK157" s="71"/>
      <c r="CL157" s="71"/>
      <c r="CM157" s="71"/>
      <c r="CN157" s="71"/>
      <c r="CO157" s="71"/>
    </row>
    <row r="158" spans="1:93" hidden="1">
      <c r="A158" s="52"/>
      <c r="B158" s="55" t="s">
        <v>13002</v>
      </c>
      <c r="C158" s="65">
        <v>36</v>
      </c>
      <c r="D158" s="54" t="s">
        <v>775</v>
      </c>
      <c r="E158" s="54" t="s">
        <v>808</v>
      </c>
      <c r="F158" s="54" t="s">
        <v>841</v>
      </c>
      <c r="G158" s="54" t="s">
        <v>874</v>
      </c>
      <c r="H158" s="54" t="s">
        <v>907</v>
      </c>
      <c r="I158" s="54" t="s">
        <v>940</v>
      </c>
      <c r="J158" s="54" t="s">
        <v>492</v>
      </c>
      <c r="K158" s="54" t="s">
        <v>360</v>
      </c>
      <c r="L158" s="54" t="s">
        <v>393</v>
      </c>
      <c r="M158" s="54" t="s">
        <v>426</v>
      </c>
      <c r="N158" s="54" t="s">
        <v>459</v>
      </c>
      <c r="O158" s="54" t="s">
        <v>327</v>
      </c>
      <c r="P158" s="54" t="s">
        <v>973</v>
      </c>
      <c r="Q158" s="54" t="s">
        <v>294</v>
      </c>
      <c r="R158" s="54" t="s">
        <v>1487</v>
      </c>
      <c r="S158" s="54" t="s">
        <v>1770</v>
      </c>
      <c r="T158" s="54" t="s">
        <v>1803</v>
      </c>
      <c r="U158" s="54" t="s">
        <v>1836</v>
      </c>
      <c r="V158" s="54" t="s">
        <v>1869</v>
      </c>
      <c r="W158" s="54" t="s">
        <v>1902</v>
      </c>
      <c r="X158" s="54" t="s">
        <v>1454</v>
      </c>
      <c r="Y158" s="54" t="s">
        <v>1322</v>
      </c>
      <c r="Z158" s="54" t="s">
        <v>1355</v>
      </c>
      <c r="AA158" s="54" t="s">
        <v>1388</v>
      </c>
      <c r="AB158" s="54" t="s">
        <v>1421</v>
      </c>
      <c r="AC158" s="54" t="s">
        <v>1289</v>
      </c>
      <c r="AD158" s="54" t="s">
        <v>1935</v>
      </c>
      <c r="AE158" s="54" t="s">
        <v>1006</v>
      </c>
      <c r="AF158" s="54" t="s">
        <v>2449</v>
      </c>
      <c r="AG158" s="54" t="s">
        <v>2482</v>
      </c>
      <c r="AH158" s="54" t="s">
        <v>2765</v>
      </c>
      <c r="AI158" s="54" t="s">
        <v>2798</v>
      </c>
      <c r="AJ158" s="54" t="s">
        <v>2831</v>
      </c>
      <c r="AK158" s="54" t="s">
        <v>2864</v>
      </c>
      <c r="AL158" s="54" t="s">
        <v>2416</v>
      </c>
      <c r="AM158" s="54" t="s">
        <v>2284</v>
      </c>
      <c r="AN158" s="54" t="s">
        <v>2317</v>
      </c>
      <c r="AO158" s="54" t="s">
        <v>2350</v>
      </c>
      <c r="AP158" s="54" t="s">
        <v>2383</v>
      </c>
      <c r="AQ158" s="54" t="s">
        <v>2001</v>
      </c>
      <c r="AR158" s="54" t="s">
        <v>2897</v>
      </c>
      <c r="AS158" s="54" t="s">
        <v>1968</v>
      </c>
      <c r="AT158" s="54" t="s">
        <v>3411</v>
      </c>
      <c r="AU158" s="54" t="s">
        <v>3444</v>
      </c>
      <c r="AV158" s="54" t="s">
        <v>3477</v>
      </c>
      <c r="AW158" s="54" t="s">
        <v>3510</v>
      </c>
      <c r="AX158" s="54" t="s">
        <v>3793</v>
      </c>
      <c r="AY158" s="54" t="s">
        <v>3826</v>
      </c>
      <c r="AZ158" s="54" t="s">
        <v>3378</v>
      </c>
      <c r="BA158" s="54" t="s">
        <v>2996</v>
      </c>
      <c r="BB158" s="54" t="s">
        <v>3279</v>
      </c>
      <c r="BC158" s="54" t="s">
        <v>3312</v>
      </c>
      <c r="BD158" s="54" t="s">
        <v>3345</v>
      </c>
      <c r="BE158" s="54" t="s">
        <v>2963</v>
      </c>
      <c r="BF158" s="54" t="s">
        <v>3859</v>
      </c>
      <c r="BG158" s="54" t="s">
        <v>2930</v>
      </c>
      <c r="BH158" s="54" t="s">
        <v>4373</v>
      </c>
      <c r="BI158" s="54" t="s">
        <v>4406</v>
      </c>
      <c r="BJ158" s="54" t="s">
        <v>4439</v>
      </c>
      <c r="BK158" s="54" t="s">
        <v>4472</v>
      </c>
      <c r="BL158" s="54" t="s">
        <v>4505</v>
      </c>
      <c r="BM158" s="54" t="s">
        <v>4788</v>
      </c>
      <c r="BN158" s="54" t="s">
        <v>4340</v>
      </c>
      <c r="BO158" s="54" t="s">
        <v>3958</v>
      </c>
      <c r="BP158" s="54" t="s">
        <v>3991</v>
      </c>
      <c r="BQ158" s="54" t="s">
        <v>4274</v>
      </c>
      <c r="BR158" s="54" t="s">
        <v>4307</v>
      </c>
      <c r="BS158" s="54" t="s">
        <v>3925</v>
      </c>
      <c r="BT158" s="54" t="s">
        <v>4821</v>
      </c>
      <c r="BU158" s="54" t="s">
        <v>3892</v>
      </c>
      <c r="BV158" s="54" t="s">
        <v>5335</v>
      </c>
      <c r="BW158" s="54" t="s">
        <v>5368</v>
      </c>
      <c r="BX158" s="54" t="s">
        <v>5401</v>
      </c>
      <c r="BY158" s="54" t="s">
        <v>5434</v>
      </c>
      <c r="BZ158" s="54" t="s">
        <v>5467</v>
      </c>
      <c r="CA158" s="54" t="s">
        <v>5500</v>
      </c>
      <c r="CB158" s="54" t="s">
        <v>5302</v>
      </c>
      <c r="CC158" s="54" t="s">
        <v>4920</v>
      </c>
      <c r="CD158" s="54" t="s">
        <v>4953</v>
      </c>
      <c r="CE158" s="54" t="s">
        <v>4986</v>
      </c>
      <c r="CF158" s="54" t="s">
        <v>5269</v>
      </c>
      <c r="CG158" s="54" t="s">
        <v>4887</v>
      </c>
      <c r="CH158" s="54" t="s">
        <v>5783</v>
      </c>
      <c r="CI158" s="54" t="s">
        <v>4854</v>
      </c>
      <c r="CJ158" s="71"/>
      <c r="CK158" s="71"/>
      <c r="CL158" s="71"/>
      <c r="CM158" s="71"/>
      <c r="CN158" s="71"/>
      <c r="CO158" s="71"/>
    </row>
    <row r="159" spans="1:93" hidden="1">
      <c r="A159" s="58" t="s">
        <v>12985</v>
      </c>
      <c r="B159" s="55"/>
      <c r="C159" s="65">
        <v>37</v>
      </c>
      <c r="D159" s="54" t="s">
        <v>495</v>
      </c>
      <c r="E159" s="54" t="s">
        <v>778</v>
      </c>
      <c r="F159" s="54" t="s">
        <v>811</v>
      </c>
      <c r="G159" s="54" t="s">
        <v>844</v>
      </c>
      <c r="H159" s="54" t="s">
        <v>877</v>
      </c>
      <c r="I159" s="54" t="s">
        <v>910</v>
      </c>
      <c r="J159" s="54" t="s">
        <v>462</v>
      </c>
      <c r="K159" s="54" t="s">
        <v>330</v>
      </c>
      <c r="L159" s="54" t="s">
        <v>363</v>
      </c>
      <c r="M159" s="54" t="s">
        <v>396</v>
      </c>
      <c r="N159" s="54" t="s">
        <v>429</v>
      </c>
      <c r="O159" s="54" t="s">
        <v>297</v>
      </c>
      <c r="P159" s="54" t="s">
        <v>943</v>
      </c>
      <c r="Q159" s="54" t="s">
        <v>264</v>
      </c>
      <c r="R159" s="54" t="s">
        <v>1457</v>
      </c>
      <c r="S159" s="54" t="s">
        <v>1490</v>
      </c>
      <c r="T159" s="54" t="s">
        <v>1773</v>
      </c>
      <c r="U159" s="54" t="s">
        <v>1806</v>
      </c>
      <c r="V159" s="54" t="s">
        <v>1839</v>
      </c>
      <c r="W159" s="54" t="s">
        <v>1872</v>
      </c>
      <c r="X159" s="54" t="s">
        <v>1424</v>
      </c>
      <c r="Y159" s="54" t="s">
        <v>1292</v>
      </c>
      <c r="Z159" s="54" t="s">
        <v>1325</v>
      </c>
      <c r="AA159" s="54" t="s">
        <v>1358</v>
      </c>
      <c r="AB159" s="54" t="s">
        <v>1391</v>
      </c>
      <c r="AC159" s="54" t="s">
        <v>1009</v>
      </c>
      <c r="AD159" s="54" t="s">
        <v>1905</v>
      </c>
      <c r="AE159" s="54" t="s">
        <v>976</v>
      </c>
      <c r="AF159" s="54" t="s">
        <v>2419</v>
      </c>
      <c r="AG159" s="54" t="s">
        <v>2452</v>
      </c>
      <c r="AH159" s="54" t="s">
        <v>2485</v>
      </c>
      <c r="AI159" s="54" t="s">
        <v>2768</v>
      </c>
      <c r="AJ159" s="54" t="s">
        <v>2801</v>
      </c>
      <c r="AK159" s="54" t="s">
        <v>2834</v>
      </c>
      <c r="AL159" s="54" t="s">
        <v>2386</v>
      </c>
      <c r="AM159" s="54" t="s">
        <v>2004</v>
      </c>
      <c r="AN159" s="54" t="s">
        <v>2287</v>
      </c>
      <c r="AO159" s="54" t="s">
        <v>2320</v>
      </c>
      <c r="AP159" s="54" t="s">
        <v>2353</v>
      </c>
      <c r="AQ159" s="54" t="s">
        <v>1971</v>
      </c>
      <c r="AR159" s="54" t="s">
        <v>2867</v>
      </c>
      <c r="AS159" s="54" t="s">
        <v>1938</v>
      </c>
      <c r="AT159" s="54" t="s">
        <v>3381</v>
      </c>
      <c r="AU159" s="54" t="s">
        <v>3414</v>
      </c>
      <c r="AV159" s="54" t="s">
        <v>3447</v>
      </c>
      <c r="AW159" s="54" t="s">
        <v>3480</v>
      </c>
      <c r="AX159" s="54" t="s">
        <v>3763</v>
      </c>
      <c r="AY159" s="54" t="s">
        <v>3796</v>
      </c>
      <c r="AZ159" s="54" t="s">
        <v>3348</v>
      </c>
      <c r="BA159" s="54" t="s">
        <v>2966</v>
      </c>
      <c r="BB159" s="54" t="s">
        <v>2999</v>
      </c>
      <c r="BC159" s="54" t="s">
        <v>3282</v>
      </c>
      <c r="BD159" s="54" t="s">
        <v>3315</v>
      </c>
      <c r="BE159" s="54" t="s">
        <v>2933</v>
      </c>
      <c r="BF159" s="54" t="s">
        <v>3829</v>
      </c>
      <c r="BG159" s="54" t="s">
        <v>2900</v>
      </c>
      <c r="BH159" s="54" t="s">
        <v>4343</v>
      </c>
      <c r="BI159" s="54" t="s">
        <v>4376</v>
      </c>
      <c r="BJ159" s="54" t="s">
        <v>4409</v>
      </c>
      <c r="BK159" s="54" t="s">
        <v>4442</v>
      </c>
      <c r="BL159" s="54" t="s">
        <v>4475</v>
      </c>
      <c r="BM159" s="54" t="s">
        <v>4508</v>
      </c>
      <c r="BN159" s="54" t="s">
        <v>4310</v>
      </c>
      <c r="BO159" s="54" t="s">
        <v>3928</v>
      </c>
      <c r="BP159" s="54" t="s">
        <v>3961</v>
      </c>
      <c r="BQ159" s="54" t="s">
        <v>3994</v>
      </c>
      <c r="BR159" s="54" t="s">
        <v>4277</v>
      </c>
      <c r="BS159" s="54" t="s">
        <v>3895</v>
      </c>
      <c r="BT159" s="54" t="s">
        <v>4791</v>
      </c>
      <c r="BU159" s="54" t="s">
        <v>3862</v>
      </c>
      <c r="BV159" s="54" t="s">
        <v>5305</v>
      </c>
      <c r="BW159" s="54" t="s">
        <v>5338</v>
      </c>
      <c r="BX159" s="54" t="s">
        <v>5371</v>
      </c>
      <c r="BY159" s="54" t="s">
        <v>5404</v>
      </c>
      <c r="BZ159" s="54" t="s">
        <v>5437</v>
      </c>
      <c r="CA159" s="54" t="s">
        <v>5470</v>
      </c>
      <c r="CB159" s="54" t="s">
        <v>5272</v>
      </c>
      <c r="CC159" s="54" t="s">
        <v>4890</v>
      </c>
      <c r="CD159" s="54" t="s">
        <v>4923</v>
      </c>
      <c r="CE159" s="54" t="s">
        <v>4956</v>
      </c>
      <c r="CF159" s="54" t="s">
        <v>4989</v>
      </c>
      <c r="CG159" s="54" t="s">
        <v>4857</v>
      </c>
      <c r="CH159" s="54" t="s">
        <v>5503</v>
      </c>
      <c r="CI159" s="54" t="s">
        <v>4824</v>
      </c>
      <c r="CJ159" s="71"/>
      <c r="CK159" s="71"/>
      <c r="CL159" s="71"/>
      <c r="CM159" s="71"/>
      <c r="CN159" s="71"/>
      <c r="CO159" s="71"/>
    </row>
    <row r="160" spans="1:93" ht="15" hidden="1" customHeight="1"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</row>
    <row r="161" spans="4:87" ht="15" hidden="1" customHeight="1"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</row>
    <row r="162" spans="4:87" ht="15" hidden="1" customHeight="1"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</row>
    <row r="163" spans="4:87" ht="15" hidden="1" customHeight="1"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</row>
  </sheetData>
  <mergeCells count="91">
    <mergeCell ref="A8:I8"/>
    <mergeCell ref="M8:S8"/>
    <mergeCell ref="V8:AB8"/>
    <mergeCell ref="AE8:AK8"/>
    <mergeCell ref="B5:L5"/>
    <mergeCell ref="B6:L6"/>
    <mergeCell ref="M6:U6"/>
    <mergeCell ref="V6:AD6"/>
    <mergeCell ref="AE6:AM6"/>
    <mergeCell ref="C10:E10"/>
    <mergeCell ref="R10:T10"/>
    <mergeCell ref="C11:I11"/>
    <mergeCell ref="J11:N11"/>
    <mergeCell ref="O11:O12"/>
    <mergeCell ref="P11:P12"/>
    <mergeCell ref="R11:X11"/>
    <mergeCell ref="Y11:AC11"/>
    <mergeCell ref="AD11:AD12"/>
    <mergeCell ref="AE11:AE12"/>
    <mergeCell ref="D72:J72"/>
    <mergeCell ref="K72:O72"/>
    <mergeCell ref="P72:P73"/>
    <mergeCell ref="Q72:Q73"/>
    <mergeCell ref="R72:X72"/>
    <mergeCell ref="Y72:AC72"/>
    <mergeCell ref="AD72:AD73"/>
    <mergeCell ref="BT72:BT73"/>
    <mergeCell ref="AE72:AE73"/>
    <mergeCell ref="AF72:AL72"/>
    <mergeCell ref="AM72:AQ72"/>
    <mergeCell ref="AR72:AR73"/>
    <mergeCell ref="AS72:AS73"/>
    <mergeCell ref="AT72:AZ72"/>
    <mergeCell ref="BA72:BE72"/>
    <mergeCell ref="BF72:BF73"/>
    <mergeCell ref="BG72:BG73"/>
    <mergeCell ref="BH72:BN72"/>
    <mergeCell ref="BO72:BS72"/>
    <mergeCell ref="DJ72:DJ73"/>
    <mergeCell ref="BU72:BU73"/>
    <mergeCell ref="BV72:CB72"/>
    <mergeCell ref="CC72:CG72"/>
    <mergeCell ref="CH72:CH73"/>
    <mergeCell ref="CI72:CI73"/>
    <mergeCell ref="CJ72:CP72"/>
    <mergeCell ref="CQ72:CU72"/>
    <mergeCell ref="CV72:CV73"/>
    <mergeCell ref="CW72:CW73"/>
    <mergeCell ref="CX72:DD72"/>
    <mergeCell ref="DE72:DI72"/>
    <mergeCell ref="D118:J118"/>
    <mergeCell ref="K118:O118"/>
    <mergeCell ref="P118:P119"/>
    <mergeCell ref="Q118:Q119"/>
    <mergeCell ref="R118:X118"/>
    <mergeCell ref="DK72:DK73"/>
    <mergeCell ref="DL72:DR72"/>
    <mergeCell ref="DS72:DW72"/>
    <mergeCell ref="DX72:DX73"/>
    <mergeCell ref="DY72:DY73"/>
    <mergeCell ref="BH118:BN118"/>
    <mergeCell ref="Y118:AC118"/>
    <mergeCell ref="AD118:AD119"/>
    <mergeCell ref="AE118:AE119"/>
    <mergeCell ref="AF118:AL118"/>
    <mergeCell ref="AM118:AQ118"/>
    <mergeCell ref="AR118:AR119"/>
    <mergeCell ref="AS118:AS119"/>
    <mergeCell ref="AT118:AZ118"/>
    <mergeCell ref="BA118:BE118"/>
    <mergeCell ref="BF118:BF119"/>
    <mergeCell ref="BG118:BG119"/>
    <mergeCell ref="CX118:DD118"/>
    <mergeCell ref="BO118:BS118"/>
    <mergeCell ref="BT118:BT119"/>
    <mergeCell ref="BU118:BU119"/>
    <mergeCell ref="BV118:CB118"/>
    <mergeCell ref="CC118:CG118"/>
    <mergeCell ref="CH118:CH119"/>
    <mergeCell ref="CI118:CI119"/>
    <mergeCell ref="CJ118:CP118"/>
    <mergeCell ref="CQ118:CU118"/>
    <mergeCell ref="CV118:CV119"/>
    <mergeCell ref="CW118:CW119"/>
    <mergeCell ref="DY118:DY119"/>
    <mergeCell ref="DE118:DI118"/>
    <mergeCell ref="DJ118:DJ119"/>
    <mergeCell ref="DK118:DK119"/>
    <mergeCell ref="DL118:DR118"/>
    <mergeCell ref="DS118:DW118"/>
    <mergeCell ref="DX118:DX119"/>
  </mergeCells>
  <dataValidations count="1">
    <dataValidation type="list" allowBlank="1" showInputMessage="1" showErrorMessage="1" sqref="C10" xr:uid="{3F312D99-69E0-4419-8EFF-9C9F9FEC55EC}">
      <formula1>$B$57:$B$62</formula1>
    </dataValidation>
  </dataValidations>
  <hyperlinks>
    <hyperlink ref="A55" r:id="rId1" display="http://www.abs.gov.au/websitedbs/d3310114.nsf/Home/©+Copyright?OpenDocument" xr:uid="{F34413EF-B431-4A67-A1AB-4AAB0A28CB60}"/>
    <hyperlink ref="Q133" location="A125844762L" display="A125844762L" xr:uid="{6D892B67-AC89-42D7-BE8F-2112A860DF33}"/>
    <hyperlink ref="Q146" location="A125911290K" display="A125911290K" xr:uid="{F7B63D7E-7725-4001-95DD-0E0FD2815D6C}"/>
    <hyperlink ref="Q159" location="A125878026W" display="A125878026W" xr:uid="{EC366549-319F-4A6A-94A7-C111EB37F5BF}"/>
    <hyperlink ref="Q123" location="A125844538V" display="A125844538V" xr:uid="{96331400-AE13-4809-A2ED-A9DD4FCC6E06}"/>
    <hyperlink ref="Q136" location="A125911066T" display="A125911066T" xr:uid="{314BD70A-1B23-4BA5-830B-7D20B39F985E}"/>
    <hyperlink ref="Q149" location="A125877802J" display="A125877802J" xr:uid="{74779EB9-1D5E-4C70-B36E-8065E8424639}"/>
    <hyperlink ref="Q124" location="A125844258A" display="A125844258A" xr:uid="{39F2002C-95D8-4314-BFE4-D23A80563B27}"/>
    <hyperlink ref="Q137" location="A125910786W" display="A125910786W" xr:uid="{B0437E26-DDB9-48F2-97B3-8A1904F0A2A3}"/>
    <hyperlink ref="Q150" location="A125877522R" display="A125877522R" xr:uid="{982FD9EC-02A1-4367-AF42-285EC4F6C319}"/>
    <hyperlink ref="Q125" location="A125844594L" display="A125844594L" xr:uid="{7BB02894-CBB2-4D3B-9913-AEF61CCF509A}"/>
    <hyperlink ref="Q138" location="A125911122X" display="A125911122X" xr:uid="{5CBBC613-A0F8-4E74-854E-48879C0CF22A}"/>
    <hyperlink ref="Q151" location="A125877858V" display="A125877858V" xr:uid="{8A25C04E-402B-496F-BF6A-EEFC16E70B1F}"/>
    <hyperlink ref="Q126" location="A125844650V" display="A125844650V" xr:uid="{0A8B4225-EDED-4042-BAD3-0849FA26AF86}"/>
    <hyperlink ref="Q139" location="A125911178K" display="A125911178K" xr:uid="{29B4B94D-32B7-4BB1-BA46-4EAC2278E3C4}"/>
    <hyperlink ref="Q152" location="A125877914A" display="A125877914A" xr:uid="{485E8651-0BFF-4C13-B0CD-60FC5B8A8BF8}"/>
    <hyperlink ref="Q127" location="A125844314J" display="A125844314J" xr:uid="{A2A86993-F362-47D7-9307-02FF92FDEBC5}"/>
    <hyperlink ref="Q140" location="A125910842C" display="A125910842C" xr:uid="{04925222-1649-4D87-8AB5-98FE8EF74C0C}"/>
    <hyperlink ref="Q153" location="A125877578A" display="A125877578A" xr:uid="{A204FE3E-5F66-47B4-9573-F513FC28B00A}"/>
    <hyperlink ref="Q128" location="A125844370A" display="A125844370A" xr:uid="{C2A2EAF7-312D-4E88-B7BC-2D0FFA8AA19E}"/>
    <hyperlink ref="Q141" location="A125910898R" display="A125910898R" xr:uid="{8403223D-B2E2-45D9-946B-1C3593F0B365}"/>
    <hyperlink ref="Q154" location="A125877634J" display="A125877634J" xr:uid="{6D2D61B5-B69E-4B3C-97B0-886565855189}"/>
    <hyperlink ref="Q129" location="A125844426A" display="A125844426A" xr:uid="{DDAB7F21-F711-43DF-BD10-B34981A4CF85}"/>
    <hyperlink ref="Q142" location="A125910954W" display="A125910954W" xr:uid="{BC71F1BC-8730-48DA-A7E5-CCE7E37B7B81}"/>
    <hyperlink ref="Q155" location="A125877690A" display="A125877690A" xr:uid="{8D07E47B-CBF1-45E8-9DFB-EF3684AB5C66}"/>
    <hyperlink ref="Q130" location="A125844202R" display="A125844202R" xr:uid="{AA1E4A19-AB5B-4FB9-908E-24687807642B}"/>
    <hyperlink ref="Q143" location="A125910730K" display="A125910730K" xr:uid="{E522F37C-2C29-459B-9258-7CE6103056BF}"/>
    <hyperlink ref="Q156" location="A125877466J" display="A125877466J" xr:uid="{9BDDFD5E-089B-42EE-901E-CA68462AA8F2}"/>
    <hyperlink ref="Q131" location="A125844706V" display="A125844706V" xr:uid="{BE36FCCF-2837-4FA9-A007-D000E2FC8D23}"/>
    <hyperlink ref="Q144" location="A125911234T" display="A125911234T" xr:uid="{B7F22C3F-5171-469F-A77F-224BA6255C68}"/>
    <hyperlink ref="Q157" location="A125877970V" display="A125877970V" xr:uid="{145B86AA-816B-4AA9-BC1A-B3CBDC895017}"/>
    <hyperlink ref="Q132" location="A125844482V" display="A125844482V" xr:uid="{A4CB9788-7C0D-4726-B144-5F9589206C18}"/>
    <hyperlink ref="Q145" location="A125911010F" display="A125911010F" xr:uid="{9703B319-18FF-4655-82A2-DBC4E1FE7BD4}"/>
    <hyperlink ref="Q158" location="A125877746A" display="A125877746A" xr:uid="{C165C7F6-8EA2-4A9A-B333-92E289138742}"/>
    <hyperlink ref="O133" location="A125844758W" display="A125844758W" xr:uid="{CA987022-77F7-4705-8A79-967B8CC80435}"/>
    <hyperlink ref="O146" location="A125911286V" display="A125911286V" xr:uid="{FFBE5097-B38C-4F0A-9A03-683B0ED1AB40}"/>
    <hyperlink ref="O159" location="A125878022L" display="A125878022L" xr:uid="{A3082C0C-4CA1-41EC-81E1-36D0FDBE72C0}"/>
    <hyperlink ref="O123" location="A125844534K" display="A125844534K" xr:uid="{F5880CB5-819B-4AD9-A66C-5A42CB0E4A65}"/>
    <hyperlink ref="O136" location="A125911062J" display="A125911062J" xr:uid="{D9CA4A6F-0784-4EBC-8B57-B6FB35BAC371}"/>
    <hyperlink ref="O149" location="A125877798C" display="A125877798C" xr:uid="{67E989FD-41E3-4004-BEA8-83F2EA60B269}"/>
    <hyperlink ref="O124" location="A125844254T" display="A125844254T" xr:uid="{A3D4EB01-2108-4929-ACDC-160C77AE410A}"/>
    <hyperlink ref="O137" location="A125910782L" display="A125910782L" xr:uid="{5A9D1043-23B5-4B2D-ABAB-7F4CBC53A7E4}"/>
    <hyperlink ref="O150" location="A125877518X" display="A125877518X" xr:uid="{4F61E687-0BAC-4B8D-A82F-3C1EA72E6645}"/>
    <hyperlink ref="O125" location="A125844590C" display="A125844590C" xr:uid="{F9E82CBD-8A56-421C-848B-D063001A588D}"/>
    <hyperlink ref="O138" location="A125911118J" display="A125911118J" xr:uid="{741F00E4-7058-44F1-BDF0-DAE4EA673493}"/>
    <hyperlink ref="O151" location="A125877854K" display="A125877854K" xr:uid="{70D43F2F-C901-47F5-8CCF-69F918863E2E}"/>
    <hyperlink ref="O126" location="A125844646C" display="A125844646C" xr:uid="{17CDC24C-1F55-44F1-A460-530B159A678A}"/>
    <hyperlink ref="O139" location="A125911174A" display="A125911174A" xr:uid="{A48F5D10-E68B-4208-B673-FE077CFD9DFA}"/>
    <hyperlink ref="O152" location="A125877910T" display="A125877910T" xr:uid="{073F7555-0A50-4799-8899-C103F8740E57}"/>
    <hyperlink ref="O127" location="A125844310X" display="A125844310X" xr:uid="{81FF8EAC-B11B-4184-A728-E09B2BCA4AA8}"/>
    <hyperlink ref="O140" location="A125910838L" display="A125910838L" xr:uid="{6BBAA9B3-5072-445D-AA13-D4B868052A1D}"/>
    <hyperlink ref="O153" location="A125877574T" display="A125877574T" xr:uid="{AFE52DC1-1799-4189-A49F-4C03E64F64AD}"/>
    <hyperlink ref="O128" location="A125844366K" display="A125844366K" xr:uid="{04A7A077-BF29-45F6-B2B6-BF5BA804F573}"/>
    <hyperlink ref="O141" location="A125910894F" display="A125910894F" xr:uid="{574D61DD-D893-4965-9A6B-8FBC53EDAD52}"/>
    <hyperlink ref="O154" location="A125877630X" display="A125877630X" xr:uid="{4212CC8E-82E4-488A-A34F-E6C255A7EDD4}"/>
    <hyperlink ref="O129" location="A125844422T" display="A125844422T" xr:uid="{B0408CA9-F39C-4386-AB2E-BDEA6947522A}"/>
    <hyperlink ref="O142" location="A125910950L" display="A125910950L" xr:uid="{825C1187-D3B6-4A9E-9124-DF913E2D0495}"/>
    <hyperlink ref="O155" location="A125877686K" display="A125877686K" xr:uid="{44567602-BCAC-4212-8911-E7321B9E70D6}"/>
    <hyperlink ref="O130" location="A125844198K" display="A125844198K" xr:uid="{BD493089-BD75-46EC-BE02-19846C4460A3}"/>
    <hyperlink ref="O143" location="A125910726V" display="A125910726V" xr:uid="{AB80330D-E30D-43D2-87C1-E5976573CC69}"/>
    <hyperlink ref="O156" location="A125877462X" display="A125877462X" xr:uid="{93B9D26D-EB6E-485D-B057-6BFA89C3746A}"/>
    <hyperlink ref="O131" location="A125844702K" display="A125844702K" xr:uid="{C06D61D1-F398-4DCF-BFDA-538B69D64A89}"/>
    <hyperlink ref="O144" location="A125911230J" display="A125911230J" xr:uid="{96D56EC0-18CA-4EDC-9CDC-25C23564EB9C}"/>
    <hyperlink ref="O157" location="A125877966C" display="A125877966C" xr:uid="{0B2B1A17-1FCF-4860-A19A-07C13F74E7F6}"/>
    <hyperlink ref="O132" location="A125844478C" display="A125844478C" xr:uid="{FC01EBB4-8B8C-4BF8-B7B9-F537D9C9A487}"/>
    <hyperlink ref="O145" location="A125911006R" display="A125911006R" xr:uid="{B49EA38E-F09E-402D-BB86-7E8EB439C092}"/>
    <hyperlink ref="O158" location="A125877742T" display="A125877742T" xr:uid="{DBF43370-44E3-4969-B226-55950EF740D0}"/>
    <hyperlink ref="K133" location="A125844806C" display="A125844806C" xr:uid="{77A5128B-30B9-4474-91B6-0F858DD68C2B}"/>
    <hyperlink ref="K146" location="A125911334A" display="A125911334A" xr:uid="{4CAB068F-3072-4B85-AB41-D335090703B7}"/>
    <hyperlink ref="K159" location="A125878070F" display="A125878070F" xr:uid="{9686BC1B-5C69-4264-AD4A-1E50F55DA3C6}"/>
    <hyperlink ref="K123" location="A125844582C" display="A125844582C" xr:uid="{90D9D3A3-5FCB-4198-81F0-321BE442DD15}"/>
    <hyperlink ref="K136" location="A125911110R" display="A125911110R" xr:uid="{147AEF57-EE86-4DEE-B7E7-B66A68B15C3A}"/>
    <hyperlink ref="K149" location="A125877846K" display="A125877846K" xr:uid="{5102BF2C-A182-46F6-9A61-BEECDBF8142A}"/>
    <hyperlink ref="K124" location="A125844302X" display="A125844302X" xr:uid="{3E616427-8171-49FE-8829-A1FBB5F9131D}"/>
    <hyperlink ref="K137" location="A125910830V" display="A125910830V" xr:uid="{96DDCB9F-6C4B-45FA-9683-C5F50B5BA29E}"/>
    <hyperlink ref="K150" location="A125877566T" display="A125877566T" xr:uid="{988B9245-812B-4783-A518-98FF4D979F19}"/>
    <hyperlink ref="K125" location="A125844638C" display="A125844638C" xr:uid="{0E1DDDB8-535D-4BCF-9B5C-D1C94FB3CD19}"/>
    <hyperlink ref="K138" location="A125911166A" display="A125911166A" xr:uid="{06C761B2-6E2A-4478-8F86-FDFCF3A5697E}"/>
    <hyperlink ref="K151" location="A125877902T" display="A125877902T" xr:uid="{240A78C5-2F0D-41F1-B5E9-86CDA2D73494}"/>
    <hyperlink ref="K126" location="A125844694W" display="A125844694W" xr:uid="{EFF68E7F-92B5-4485-8288-623451F8EFD9}"/>
    <hyperlink ref="K139" location="A125911222J" display="A125911222J" xr:uid="{A74C4A8F-6FE0-4E08-A16F-BC5E736DC978}"/>
    <hyperlink ref="K152" location="A125877958C" display="A125877958C" xr:uid="{12A3369D-7B9A-4C14-9FBD-75D415CF4C4F}"/>
    <hyperlink ref="K127" location="A125844358K" display="A125844358K" xr:uid="{9515E640-73C2-4DEA-91B9-B896B40AF942}"/>
    <hyperlink ref="K140" location="A125910886F" display="A125910886F" xr:uid="{40B81E2B-76F3-4F78-A6ED-0D3184FDBD89}"/>
    <hyperlink ref="K153" location="A125877622X" display="A125877622X" xr:uid="{2DE18706-5492-4412-BC13-F9C750D7A43A}"/>
    <hyperlink ref="K128" location="A125844414T" display="A125844414T" xr:uid="{1D8DAD6A-9FF3-4E14-AA91-9F758BBFFDDF}"/>
    <hyperlink ref="K141" location="A125910942L" display="A125910942L" xr:uid="{6CD267C9-F084-4144-BC3A-520D327AB5FA}"/>
    <hyperlink ref="K154" location="A125877678K" display="A125877678K" xr:uid="{FD594628-1D3A-4477-B686-2D53AF3ECB6A}"/>
    <hyperlink ref="K129" location="A125844470K" display="A125844470K" xr:uid="{E547F75E-B739-4EF3-8E41-4DD2216E8C71}"/>
    <hyperlink ref="K142" location="A125910998X" display="A125910998X" xr:uid="{A6C4A169-B28D-49B8-98C4-CE95D9730BC2}"/>
    <hyperlink ref="K155" location="A125877734T" display="A125877734T" xr:uid="{99731C6B-61EF-40EA-A1F5-B2C178BFA8B7}"/>
    <hyperlink ref="K130" location="A125844246T" display="A125844246T" xr:uid="{EFFD6338-0EB7-4762-8079-05A2EB502F5E}"/>
    <hyperlink ref="K143" location="A125910774L" display="A125910774L" xr:uid="{2FBA2444-9200-48CA-9AF9-C581C4A8E002}"/>
    <hyperlink ref="K156" location="A125877510F" display="A125877510F" xr:uid="{9A93A81A-F2EB-4F70-B55D-6C919A2E3350}"/>
    <hyperlink ref="K131" location="A125844750C" display="A125844750C" xr:uid="{DB86714E-6859-4AD8-99EB-F7659EC9D336}"/>
    <hyperlink ref="K144" location="A125911278V" display="A125911278V" xr:uid="{88145E08-DCDC-45CC-8687-C72AE39A8A65}"/>
    <hyperlink ref="K157" location="A125878014L" display="A125878014L" xr:uid="{820DBAE3-EF2D-4C04-ABA3-6E63182DCF41}"/>
    <hyperlink ref="K132" location="A125844526K" display="A125844526K" xr:uid="{F1DE3A2A-C5CD-4ACA-BD0B-44D2E5DB199B}"/>
    <hyperlink ref="K145" location="A125911054J" display="A125911054J" xr:uid="{DEC14C70-C07B-421D-8878-5859191ABA1D}"/>
    <hyperlink ref="K158" location="A125877790K" display="A125877790K" xr:uid="{1B7B72BB-7F40-40A7-B632-21F67A6A3C2D}"/>
    <hyperlink ref="L133" location="A125844790W" display="A125844790W" xr:uid="{B99F5732-BE5F-4588-BBBB-D3815D1B3B81}"/>
    <hyperlink ref="L146" location="A125911318A" display="A125911318A" xr:uid="{F8E58058-7B4C-4FBE-A759-234CE769C9AC}"/>
    <hyperlink ref="L159" location="A125878054F" display="A125878054F" xr:uid="{573E1305-0F8E-4ED3-984E-2B1386E663E8}"/>
    <hyperlink ref="L123" location="A125844566C" display="A125844566C" xr:uid="{87E21C70-4BF2-4704-A096-7F43F43A6D28}"/>
    <hyperlink ref="L136" location="A125911094A" display="A125911094A" xr:uid="{15A412C9-2FCE-4AD5-A78F-519664473DF8}"/>
    <hyperlink ref="L149" location="A125877830T" display="A125877830T" xr:uid="{4B8668B5-F44D-48A7-B7C0-6B0C1D154D7C}"/>
    <hyperlink ref="L124" location="A125844286K" display="A125844286K" xr:uid="{6F0D6D16-E2A2-4AA0-86B5-F2569095DFAB}"/>
    <hyperlink ref="L137" location="A125910814V" display="A125910814V" xr:uid="{0F5564B7-568C-451E-A3AC-AB77731BE145}"/>
    <hyperlink ref="L150" location="A125877550X" display="A125877550X" xr:uid="{6F7B5424-7C09-4B9F-85F6-802D0DC2422F}"/>
    <hyperlink ref="L125" location="A125844622K" display="A125844622K" xr:uid="{E17A698F-631A-47C6-90FE-3AADD88BD04A}"/>
    <hyperlink ref="L138" location="A125911150J" display="A125911150J" xr:uid="{6771EE3A-FC48-4F43-937A-881B20875E3A}"/>
    <hyperlink ref="L151" location="A125877886C" display="A125877886C" xr:uid="{81D8946C-79BF-4AF4-9B3E-A00C99AC444E}"/>
    <hyperlink ref="L126" location="A125844678W" display="A125844678W" xr:uid="{91F1425C-39F6-4E64-AE11-432E0F61F64E}"/>
    <hyperlink ref="L139" location="A125911206J" display="A125911206J" xr:uid="{71E4608A-D10C-4F35-B567-683D7B2155F3}"/>
    <hyperlink ref="L152" location="A125877942K" display="A125877942K" xr:uid="{15EA60E8-BCFA-493C-9485-E85D837DAFB5}"/>
    <hyperlink ref="L127" location="A125844342T" display="A125844342T" xr:uid="{B48C7185-E79B-450E-99EC-9FE6848D0B69}"/>
    <hyperlink ref="L140" location="A125910870L" display="A125910870L" xr:uid="{B0B8269C-213E-4894-A637-3DE2A832AF15}"/>
    <hyperlink ref="L153" location="A125877606X" display="A125877606X" xr:uid="{F99084D3-9C75-4208-977A-AAF73767D86F}"/>
    <hyperlink ref="L128" location="A125844398C" display="A125844398C" xr:uid="{5107A6A9-4BF3-4A85-B7B9-263F0B9D9D42}"/>
    <hyperlink ref="L141" location="A125910926L" display="A125910926L" xr:uid="{4AD0CCAE-18F1-457A-8177-D2620095D668}"/>
    <hyperlink ref="L154" location="A125877662T" display="A125877662T" xr:uid="{7DF25235-9DAC-4657-B5B6-D53C468F2216}"/>
    <hyperlink ref="L129" location="A125844454K" display="A125844454K" xr:uid="{07896080-91BA-40BD-92EE-8FBF755210D1}"/>
    <hyperlink ref="L142" location="A125910982F" display="A125910982F" xr:uid="{CB45D96F-A1F0-40F2-A343-DF844AD269BC}"/>
    <hyperlink ref="L155" location="A125877718T" display="A125877718T" xr:uid="{57F1E3F2-77C1-4CBC-8CD0-4E0B6A5EA1DA}"/>
    <hyperlink ref="L130" location="A125844230X" display="A125844230X" xr:uid="{E326E6EF-D93B-4FED-AAA4-4373FE7DEE4F}"/>
    <hyperlink ref="L143" location="A125910758L" display="A125910758L" xr:uid="{FE01331B-D1D5-45E0-BDB2-6559477A8F4B}"/>
    <hyperlink ref="L156" location="A125877494T" display="A125877494T" xr:uid="{90F61CBD-9260-44E3-B74A-56EB12514AF5}"/>
    <hyperlink ref="L131" location="A125844734C" display="A125844734C" xr:uid="{0316D037-5D13-4D0D-8B94-C821C438A76D}"/>
    <hyperlink ref="L144" location="A125911262A" display="A125911262A" xr:uid="{B788CA25-40C9-4600-92D3-F5803ED02958}"/>
    <hyperlink ref="L157" location="A125877998W" display="A125877998W" xr:uid="{4E660E73-D395-49E9-AE40-02A7A759A69C}"/>
    <hyperlink ref="L132" location="A125844510T" display="A125844510T" xr:uid="{1DA0083F-FE26-4582-B930-87C538E96C5B}"/>
    <hyperlink ref="L145" location="A125911038J" display="A125911038J" xr:uid="{097F77BF-E7B0-4AB4-8813-3F819F572061}"/>
    <hyperlink ref="L158" location="A125877774K" display="A125877774K" xr:uid="{6B04C4BB-48E7-46DA-9389-7F701DC20BFD}"/>
    <hyperlink ref="M133" location="A125844810V" display="A125844810V" xr:uid="{2F982491-033A-4AB4-8C32-55872016E5EE}"/>
    <hyperlink ref="M146" location="A125911338K" display="A125911338K" xr:uid="{EE5E796B-7A65-48C3-9FAD-94F8B4AA1A33}"/>
    <hyperlink ref="M159" location="A125878074R" display="A125878074R" xr:uid="{5BE1FE61-C703-46EE-ADB1-971B7FF1B55C}"/>
    <hyperlink ref="M123" location="A125844586L" display="A125844586L" xr:uid="{AC275A24-FA4E-4835-AC52-FF30C08B029B}"/>
    <hyperlink ref="M136" location="A125911114X" display="A125911114X" xr:uid="{C08DBF25-7322-4677-A04C-B193265DF36F}"/>
    <hyperlink ref="M149" location="A125877850A" display="A125877850A" xr:uid="{F9064611-89D7-4BAC-94A5-A041F605B3F6}"/>
    <hyperlink ref="M124" location="A125844306J" display="A125844306J" xr:uid="{ED244964-8811-4FB5-BFBA-455863BECB8A}"/>
    <hyperlink ref="M137" location="A125910834C" display="A125910834C" xr:uid="{A58DD2F5-A6FB-43D9-A303-4DE930B55DE6}"/>
    <hyperlink ref="M150" location="A125877570J" display="A125877570J" xr:uid="{9516173C-CEB1-4B1B-9E72-E74D6BEC9222}"/>
    <hyperlink ref="M125" location="A125844642V" display="A125844642V" xr:uid="{EAA3708B-E994-47B1-8836-7869E8C918BA}"/>
    <hyperlink ref="M138" location="A125911170T" display="A125911170T" xr:uid="{EC721CD1-B54C-41F4-B514-54204126848D}"/>
    <hyperlink ref="M151" location="A125877906A" display="A125877906A" xr:uid="{BA7960F9-6DD8-4CC2-AE80-F645B1F758EF}"/>
    <hyperlink ref="M126" location="A125844698F" display="A125844698F" xr:uid="{109240A0-4E06-40F8-870F-421965E621B2}"/>
    <hyperlink ref="M139" location="A125911226T" display="A125911226T" xr:uid="{AEE2CD10-D6BB-4EB6-A062-828D0909641C}"/>
    <hyperlink ref="M152" location="A125877962V" display="A125877962V" xr:uid="{71C2D9E9-7ADB-4165-A0AC-33BCD9748B6A}"/>
    <hyperlink ref="M127" location="A125844362A" display="A125844362A" xr:uid="{4B1EF668-874B-49D6-A6F6-6BB0EAE7155A}"/>
    <hyperlink ref="M140" location="A125910890W" display="A125910890W" xr:uid="{28760623-B740-46C2-8244-59A6A9E5FC73}"/>
    <hyperlink ref="M153" location="A125877626J" display="A125877626J" xr:uid="{D9A27ADA-9E18-43D4-85A5-01062BC86DDA}"/>
    <hyperlink ref="M128" location="A125844418A" display="A125844418A" xr:uid="{7C0FDABD-99AA-4D29-85C1-206F0C2E9242}"/>
    <hyperlink ref="M141" location="A125910946W" display="A125910946W" xr:uid="{EEE868C9-5177-4FEC-8491-71E50B954F3B}"/>
    <hyperlink ref="M154" location="A125877682A" display="A125877682A" xr:uid="{DE25A1D9-5565-4659-A069-57C32E028ADE}"/>
    <hyperlink ref="M129" location="A125844474V" display="A125844474V" xr:uid="{F8F58FE7-0F22-44E2-AFD2-98D33B46AB8D}"/>
    <hyperlink ref="M142" location="A125911002F" display="A125911002F" xr:uid="{9AC37087-4296-42A4-931F-7C2669FFA70E}"/>
    <hyperlink ref="M155" location="A125877738A" display="A125877738A" xr:uid="{BFDF1807-8E8E-4635-8F9B-649E6DACEC47}"/>
    <hyperlink ref="M130" location="A125844250J" display="A125844250J" xr:uid="{D08AF927-A023-4EA3-BAFD-823ED9F70EB0}"/>
    <hyperlink ref="M143" location="A125910778W" display="A125910778W" xr:uid="{62C2429C-D07E-4371-BC8E-74DF41E94D69}"/>
    <hyperlink ref="M156" location="A125877514R" display="A125877514R" xr:uid="{20591F92-7CF8-4A8C-9EB5-35169A915FE5}"/>
    <hyperlink ref="M131" location="A125844754L" display="A125844754L" xr:uid="{489A4E1B-A416-46EE-A920-037C493145B4}"/>
    <hyperlink ref="M144" location="A125911282K" display="A125911282K" xr:uid="{F509477B-1B29-437E-87D0-F0A01EC0D8DD}"/>
    <hyperlink ref="M157" location="A125878018W" display="A125878018W" xr:uid="{F4254AFD-8BE2-4FE6-9612-0AD094036B36}"/>
    <hyperlink ref="M132" location="A125844530A" display="A125844530A" xr:uid="{E2DAA720-945A-4F94-81B7-2F1D178BC8BE}"/>
    <hyperlink ref="M145" location="A125911058T" display="A125911058T" xr:uid="{B810D474-AB79-4F0C-9536-6E83F8E17A8B}"/>
    <hyperlink ref="M158" location="A125877794V" display="A125877794V" xr:uid="{D0F459A4-84C6-41DD-BAD3-4E6F50B74FC8}"/>
    <hyperlink ref="N133" location="A125844770L" display="A125844770L" xr:uid="{610ADA94-8058-49B8-8391-74B1609F7DB6}"/>
    <hyperlink ref="N146" location="A125911298C" display="A125911298C" xr:uid="{AE5629A5-CF74-4FC1-A52F-A7C66B7A228F}"/>
    <hyperlink ref="N159" location="A125878034W" display="A125878034W" xr:uid="{C633C49A-CBD6-451C-B26A-6C80899DA5EF}"/>
    <hyperlink ref="N123" location="A125844546V" display="A125844546V" xr:uid="{47151C45-32CA-498E-AB58-29619675C39C}"/>
    <hyperlink ref="N136" location="A125911074T" display="A125911074T" xr:uid="{0614CE46-4055-4868-8D98-BFD546BFFB9D}"/>
    <hyperlink ref="N149" location="A125877810J" display="A125877810J" xr:uid="{AA8A8C23-D0CC-465A-A1A6-483389CBACE3}"/>
    <hyperlink ref="N124" location="A125844266A" display="A125844266A" xr:uid="{EC9FEAEA-6FF5-4831-9F8D-13691FA501DB}"/>
    <hyperlink ref="N137" location="A125910794W" display="A125910794W" xr:uid="{59C6B9BB-1F74-4D68-AA8E-0E950B89B1E5}"/>
    <hyperlink ref="N150" location="A125877530R" display="A125877530R" xr:uid="{2C566E41-D975-4DF2-BA70-11B17FBE4437}"/>
    <hyperlink ref="N125" location="A125844602A" display="A125844602A" xr:uid="{638AD8E8-333F-4BD0-A4B1-F8CDD2AD98A6}"/>
    <hyperlink ref="N138" location="A125911130X" display="A125911130X" xr:uid="{8CCD0E75-2E06-42FC-B3AA-CF4FC7342121}"/>
    <hyperlink ref="N151" location="A125877866V" display="A125877866V" xr:uid="{A97436CE-C845-4100-A9DE-9F682A21968C}"/>
    <hyperlink ref="N126" location="A125844658L" display="A125844658L" xr:uid="{2920EAE4-5DC7-4C27-8631-E69063886AC5}"/>
    <hyperlink ref="N139" location="A125911186K" display="A125911186K" xr:uid="{303D68F5-B406-442B-9F3E-EFB93DD7B85D}"/>
    <hyperlink ref="N152" location="A125877922A" display="A125877922A" xr:uid="{5A0E9860-2A87-47E2-9AA8-35A594BE99A3}"/>
    <hyperlink ref="N127" location="A125844322J" display="A125844322J" xr:uid="{78CB50AD-5BFD-4519-AE19-192DC6D76248}"/>
    <hyperlink ref="N140" location="A125910850C" display="A125910850C" xr:uid="{778AB1DD-0250-4E9C-B736-91433317E3B9}"/>
    <hyperlink ref="N153" location="A125877586A" display="A125877586A" xr:uid="{9DA87CB3-C1DD-4EA8-BCDC-27B2CBCFFAD1}"/>
    <hyperlink ref="N128" location="A125844378V" display="A125844378V" xr:uid="{15086B1B-9C3E-4464-BE9B-30B57759C7CD}"/>
    <hyperlink ref="N141" location="A125910906C" display="A125910906C" xr:uid="{F3B16D70-110D-40E7-94F2-EAD7AF0ED5A2}"/>
    <hyperlink ref="N154" location="A125877642J" display="A125877642J" xr:uid="{899775D6-50D8-467C-BD6E-CF05C83C3FA4}"/>
    <hyperlink ref="N129" location="A125844434A" display="A125844434A" xr:uid="{EDA86575-4801-48C0-B300-D28D95B408EF}"/>
    <hyperlink ref="N142" location="A125910962W" display="A125910962W" xr:uid="{0284448B-FB00-46B7-AA74-CC147ECE5669}"/>
    <hyperlink ref="N155" location="A125877698V" display="A125877698V" xr:uid="{A1707D57-70DE-46F2-B6A1-DC5D005CACB2}"/>
    <hyperlink ref="N130" location="A125844210R" display="A125844210R" xr:uid="{8123C4B6-BADC-4264-A6CF-0DBE05D04B4E}"/>
    <hyperlink ref="N143" location="A125910738C" display="A125910738C" xr:uid="{EDBA28B0-B6BC-485F-9082-E347BF230BFD}"/>
    <hyperlink ref="N156" location="A125877474J" display="A125877474J" xr:uid="{12EC7AA5-F7F1-4F1B-BFC3-8BD0D310EA3A}"/>
    <hyperlink ref="N131" location="A125844714V" display="A125844714V" xr:uid="{221C13A2-0FDF-4483-BAF9-A342098B54AE}"/>
    <hyperlink ref="N144" location="A125911242T" display="A125911242T" xr:uid="{EEB8AD7C-7A5F-4E6A-B3C3-48B35BFFCFA6}"/>
    <hyperlink ref="N157" location="A125877978L" display="A125877978L" xr:uid="{84DF5044-9DB8-4A58-8523-90ACAFE1542A}"/>
    <hyperlink ref="N132" location="A125844490V" display="A125844490V" xr:uid="{5F6F19D9-4108-4C99-BD5F-4501FC412CB4}"/>
    <hyperlink ref="N145" location="A125911018X" display="A125911018X" xr:uid="{BC6D05D9-7CC2-4AA4-877D-51E5D711B07C}"/>
    <hyperlink ref="N158" location="A125877754A" display="A125877754A" xr:uid="{B79BC386-B232-48C7-A24A-8ABA1503800F}"/>
    <hyperlink ref="J133" location="A125844766W" display="A125844766W" xr:uid="{D7540C30-DB43-4F6F-B2D0-D842B57B94E3}"/>
    <hyperlink ref="J146" location="A125911294V" display="A125911294V" xr:uid="{21E33D6C-DF01-42DE-8572-148FD66FA151}"/>
    <hyperlink ref="J159" location="A125878030L" display="A125878030L" xr:uid="{F2C849D8-1E70-4054-8E79-2F85493C7AE7}"/>
    <hyperlink ref="J123" location="A125844542K" display="A125844542K" xr:uid="{5C43C424-B8C3-44D9-B3EF-315C9BC729D2}"/>
    <hyperlink ref="J136" location="A125911070J" display="A125911070J" xr:uid="{97F111CF-472B-4B04-8544-3659AAF3DB94}"/>
    <hyperlink ref="J149" location="A125877806T" display="A125877806T" xr:uid="{3AD20AC0-380C-465C-978C-FD458E47C652}"/>
    <hyperlink ref="J124" location="A125844262T" display="A125844262T" xr:uid="{AB7DA768-886C-4C37-9293-4F8EF95E8E37}"/>
    <hyperlink ref="J137" location="A125910790L" display="A125910790L" xr:uid="{C1BCDAC8-82DF-4263-8989-CFFFEA5BCDED}"/>
    <hyperlink ref="J150" location="A125877526X" display="A125877526X" xr:uid="{E2601ADF-82C5-490B-B4FB-5CB00487BF54}"/>
    <hyperlink ref="J125" location="A125844598W" display="A125844598W" xr:uid="{4045352B-FD6F-404D-87EA-E8155EE354C4}"/>
    <hyperlink ref="J138" location="A125911126J" display="A125911126J" xr:uid="{825DDB9B-9C8A-4DF4-939D-D887A74122A7}"/>
    <hyperlink ref="J151" location="A125877862K" display="A125877862K" xr:uid="{56060FD0-AA13-47F6-A0CA-7718A3AE9ADD}"/>
    <hyperlink ref="J126" location="A125844654C" display="A125844654C" xr:uid="{6F3DBE94-74A2-4144-BFDA-AE98A786BE09}"/>
    <hyperlink ref="J139" location="A125911182A" display="A125911182A" xr:uid="{E98B94FA-4628-4587-9F91-575EFBA7A2FA}"/>
    <hyperlink ref="J152" location="A125877918K" display="A125877918K" xr:uid="{5A64FE12-933F-4BC8-955A-98FC2F3054CA}"/>
    <hyperlink ref="J127" location="A125844318T" display="A125844318T" xr:uid="{21AF3000-6CDC-4B1B-A62C-FEFC92048A5A}"/>
    <hyperlink ref="J140" location="A125910846L" display="A125910846L" xr:uid="{4BCAABC6-3A94-40AC-A09E-D993BB388E73}"/>
    <hyperlink ref="J153" location="A125877582T" display="A125877582T" xr:uid="{F3897529-7E91-4105-A478-A7A479A76656}"/>
    <hyperlink ref="J128" location="A125844374K" display="A125844374K" xr:uid="{53F3D1F2-3431-47A7-9274-2C00E9C6E50E}"/>
    <hyperlink ref="J141" location="A125910902V" display="A125910902V" xr:uid="{E6151643-623C-4C9D-A3C2-D28DABAF36BC}"/>
    <hyperlink ref="J154" location="A125877638T" display="A125877638T" xr:uid="{BA71A677-0241-4E76-A893-C1AAD11643FC}"/>
    <hyperlink ref="J129" location="A125844430T" display="A125844430T" xr:uid="{8B6F2E7E-576F-432F-B0F7-DD722D5190A7}"/>
    <hyperlink ref="J142" location="A125910958F" display="A125910958F" xr:uid="{86BBE61E-0C98-44B8-B20B-5D5F537F2739}"/>
    <hyperlink ref="J155" location="A125877694K" display="A125877694K" xr:uid="{73F8D140-0AAF-47B0-9508-89EB786EBB6C}"/>
    <hyperlink ref="J130" location="A125844206X" display="A125844206X" xr:uid="{C1CD9467-AB50-47AB-8042-7869C971BBFD}"/>
    <hyperlink ref="J143" location="A125910734V" display="A125910734V" xr:uid="{3A427B7E-6F4D-4C49-879A-887122DAE0F8}"/>
    <hyperlink ref="J156" location="A125877470X" display="A125877470X" xr:uid="{E48C5779-7608-4A69-B4E0-AD00E057015F}"/>
    <hyperlink ref="J131" location="A125844710K" display="A125844710K" xr:uid="{F335FAA1-2DA0-4D7B-9479-989DDC85DE75}"/>
    <hyperlink ref="J144" location="A125911238A" display="A125911238A" xr:uid="{73360375-0327-485D-AFD2-A955A72880BF}"/>
    <hyperlink ref="J157" location="A125877974C" display="A125877974C" xr:uid="{FEC4775F-8036-4900-8D75-6B0D22629682}"/>
    <hyperlink ref="J132" location="A125844486C" display="A125844486C" xr:uid="{89DE2290-59CF-4AD4-A6BE-B1273A44177B}"/>
    <hyperlink ref="J145" location="A125911014R" display="A125911014R" xr:uid="{3930D635-2EBC-4EEB-A399-7EDA1F163C0E}"/>
    <hyperlink ref="J158" location="A125877750T" display="A125877750T" xr:uid="{22386901-19B1-4A48-95F3-E0A2254AA38D}"/>
    <hyperlink ref="D133" location="A125844794F" display="A125844794F" xr:uid="{398C08B1-ECD0-4E93-AFAB-DD1D1D6AB440}"/>
    <hyperlink ref="D146" location="A125911322T" display="A125911322T" xr:uid="{C4C693E6-ABAC-410F-A9E2-6C7EF7483ECC}"/>
    <hyperlink ref="D159" location="A125878058R" display="A125878058R" xr:uid="{8A1E7DFE-40A8-488E-8D5C-D705B25ADB71}"/>
    <hyperlink ref="D123" location="A125844570V" display="A125844570V" xr:uid="{AD7E113E-05EB-4139-BB16-391AC5CB48FC}"/>
    <hyperlink ref="D136" location="A125911098K" display="A125911098K" xr:uid="{A1B64D5E-9CEC-4F61-9143-061B42A1F2B4}"/>
    <hyperlink ref="D149" location="A125877834A" display="A125877834A" xr:uid="{25E5901B-3F69-467D-B275-77EC21C9C288}"/>
    <hyperlink ref="D124" location="A125844290A" display="A125844290A" xr:uid="{B519BBB9-740B-4C17-BB96-57E71F25CFD8}"/>
    <hyperlink ref="D137" location="A125910818C" display="A125910818C" xr:uid="{8168C283-BCA1-424E-9ED0-0FBB0BF2DA6E}"/>
    <hyperlink ref="D150" location="A125877554J" display="A125877554J" xr:uid="{3C6476D2-8C99-4AFC-9114-2B6F4C7E27E8}"/>
    <hyperlink ref="D125" location="A125844626V" display="A125844626V" xr:uid="{D57CDBD0-088F-4463-9276-C56C8C6CF539}"/>
    <hyperlink ref="D138" location="A125911154T" display="A125911154T" xr:uid="{88840878-7CB6-4FFF-9EC3-A5E477A9E1E4}"/>
    <hyperlink ref="D151" location="A125877890V" display="A125877890V" xr:uid="{A920C67D-326F-45DB-BDD2-170D45096143}"/>
    <hyperlink ref="D126" location="A125844682L" display="A125844682L" xr:uid="{8D4A88D7-684B-476C-A256-307FED3352AA}"/>
    <hyperlink ref="D139" location="A125911210X" display="A125911210X" xr:uid="{6F857E54-4D1F-4388-A0B2-9FC637FB9BE8}"/>
    <hyperlink ref="D152" location="A125877946V" display="A125877946V" xr:uid="{BF68E170-3115-4B76-B592-2248114C1D4B}"/>
    <hyperlink ref="D127" location="A125844346A" display="A125844346A" xr:uid="{02EEC8D8-517D-4912-B9E3-44C0A7E1F22E}"/>
    <hyperlink ref="D140" location="A125910874W" display="A125910874W" xr:uid="{6F3B69D7-2C9B-41D7-BDBC-98B15DCADF9E}"/>
    <hyperlink ref="D153" location="A125877610R" display="A125877610R" xr:uid="{4BB81302-425E-4AEE-8799-62DA33653522}"/>
    <hyperlink ref="D128" location="A125844402J" display="A125844402J" xr:uid="{77E9DCB8-775F-4F6E-AC2A-901E7EAB6ABE}"/>
    <hyperlink ref="D141" location="A125910930C" display="A125910930C" xr:uid="{32ED5B47-0AC2-4609-AEB7-2F571F1B4EF2}"/>
    <hyperlink ref="D154" location="A125877666A" display="A125877666A" xr:uid="{0AA2DC67-61BC-4785-9341-2BE867E4DDC8}"/>
    <hyperlink ref="D129" location="A125844458V" display="A125844458V" xr:uid="{0CAEA90E-0CE6-41F5-84EE-C127A28B8115}"/>
    <hyperlink ref="D142" location="A125910986R" display="A125910986R" xr:uid="{FDD81C98-71F3-428B-90A1-2F6768E60AAA}"/>
    <hyperlink ref="D155" location="A125877722J" display="A125877722J" xr:uid="{B5261E21-2AC8-4806-8110-7B62486A115C}"/>
    <hyperlink ref="D130" location="A125844234J" display="A125844234J" xr:uid="{56359467-4416-4D90-A555-F48DE2E1735E}"/>
    <hyperlink ref="D143" location="A125910762C" display="A125910762C" xr:uid="{1AC66A55-0834-4B46-B716-DA26BB23BEF4}"/>
    <hyperlink ref="D156" location="A125877498A" display="A125877498A" xr:uid="{BE7D3512-5285-4832-9035-A94859A0C4E1}"/>
    <hyperlink ref="D131" location="A125844738L" display="A125844738L" xr:uid="{7274F32E-E203-49FD-B57F-D54013905790}"/>
    <hyperlink ref="D144" location="A125911266K" display="A125911266K" xr:uid="{ECBAA500-9052-4479-9C7A-13ED48C54EA2}"/>
    <hyperlink ref="D157" location="A125878002C" display="A125878002C" xr:uid="{CEBE4D9E-2971-4D08-88B4-ACA5D38B3714}"/>
    <hyperlink ref="D132" location="A125844514A" display="A125844514A" xr:uid="{EB0F24C1-69EF-43EE-AF40-76832AAECF94}"/>
    <hyperlink ref="D145" location="A125911042X" display="A125911042X" xr:uid="{0D473375-E564-4D67-A30D-86AF8E2DB8A4}"/>
    <hyperlink ref="D158" location="A125877778V" display="A125877778V" xr:uid="{3787880A-DFAA-45ED-988B-0280CCF21434}"/>
    <hyperlink ref="E133" location="A125844774W" display="A125844774W" xr:uid="{779E2FDE-3889-4DC8-9BA5-419F73AA90CE}"/>
    <hyperlink ref="E146" location="A125911302J" display="A125911302J" xr:uid="{24AE209E-310E-44D7-9C65-A8C267B5AC61}"/>
    <hyperlink ref="E159" location="A125878038F" display="A125878038F" xr:uid="{7C5C75B6-D9F5-4266-981C-29A77D529EF8}"/>
    <hyperlink ref="E123" location="A125844550K" display="A125844550K" xr:uid="{F2834EF7-7E57-422A-A4E2-7BE67793BAE7}"/>
    <hyperlink ref="E136" location="A125911078A" display="A125911078A" xr:uid="{EA189311-523C-4F19-AE6C-22F034F84243}"/>
    <hyperlink ref="E149" location="A125877814T" display="A125877814T" xr:uid="{284BF616-66DC-4DD7-9028-C9F37841A4C8}"/>
    <hyperlink ref="E124" location="A125844270T" display="A125844270T" xr:uid="{53FC3EFC-D95F-4C2D-A467-3CC10324DC2F}"/>
    <hyperlink ref="E137" location="A125910798F" display="A125910798F" xr:uid="{A41065C5-131A-48E4-A1FE-B0DB6059F696}"/>
    <hyperlink ref="E150" location="A125877534X" display="A125877534X" xr:uid="{1B4678BF-1815-4C70-AAF4-E1C371CE0549}"/>
    <hyperlink ref="E125" location="A125844606K" display="A125844606K" xr:uid="{CD089AB6-293B-4783-B2CF-83C4ECF1A7BD}"/>
    <hyperlink ref="E138" location="A125911134J" display="A125911134J" xr:uid="{C921F717-E87B-42EF-81E8-AA6E1074EBD5}"/>
    <hyperlink ref="E151" location="A125877870K" display="A125877870K" xr:uid="{CF47CCF9-F600-4FD7-BBD0-EA99CFC66083}"/>
    <hyperlink ref="E126" location="A125844662C" display="A125844662C" xr:uid="{73E98E9D-9488-4CA6-B377-860959B3D0BC}"/>
    <hyperlink ref="E139" location="A125911190A" display="A125911190A" xr:uid="{3AC82CD5-8325-4E13-9334-86E335130FA5}"/>
    <hyperlink ref="E152" location="A125877926K" display="A125877926K" xr:uid="{1D61C99C-067F-4643-802F-30E217795447}"/>
    <hyperlink ref="E127" location="A125844326T" display="A125844326T" xr:uid="{862774CD-AD71-4470-B31A-44683AF8BFEB}"/>
    <hyperlink ref="E140" location="A125910854L" display="A125910854L" xr:uid="{D07A72C1-1AF1-4BD7-AD59-0973BCD941D3}"/>
    <hyperlink ref="E153" location="A125877590T" display="A125877590T" xr:uid="{F899FA40-18CC-455E-87B6-B6AB55155A9D}"/>
    <hyperlink ref="E128" location="A125844382K" display="A125844382K" xr:uid="{E42A8994-7D3C-4821-9D26-75E4C6103D1D}"/>
    <hyperlink ref="E141" location="A125910910V" display="A125910910V" xr:uid="{06F3C851-2345-462B-AF5D-70BE3E505B54}"/>
    <hyperlink ref="E154" location="A125877646T" display="A125877646T" xr:uid="{08FDE385-9091-4B78-BE4B-029685030B14}"/>
    <hyperlink ref="E129" location="A125844438K" display="A125844438K" xr:uid="{E37813DA-BF41-4929-8BC7-E5A31B6B0F45}"/>
    <hyperlink ref="E142" location="A125910966F" display="A125910966F" xr:uid="{B903864D-21A4-4A5A-B9A4-314BC2E59D36}"/>
    <hyperlink ref="E155" location="A125877702X" display="A125877702X" xr:uid="{7C741C1B-FB6F-46D9-B29B-DBB91048C172}"/>
    <hyperlink ref="E130" location="A125844214X" display="A125844214X" xr:uid="{6755C3FC-76C3-4166-9552-B0EEDD7007C5}"/>
    <hyperlink ref="E143" location="A125910742V" display="A125910742V" xr:uid="{5BE035FC-88ED-4909-B229-9C02ACDA1290}"/>
    <hyperlink ref="E156" location="A125877478T" display="A125877478T" xr:uid="{2F678EC2-89B0-444D-BC15-11EF5FACF16E}"/>
    <hyperlink ref="E131" location="A125844718C" display="A125844718C" xr:uid="{01F58A95-B6D3-487E-82A6-DE85A7E58532}"/>
    <hyperlink ref="E144" location="A125911246A" display="A125911246A" xr:uid="{11605472-50D8-48B6-B936-F50012C0CB8F}"/>
    <hyperlink ref="E157" location="A125877982C" display="A125877982C" xr:uid="{55A88FBC-739C-4CE2-96AD-C16A4229932F}"/>
    <hyperlink ref="E132" location="A125844494C" display="A125844494C" xr:uid="{96B6DF9F-A708-49F6-8EC9-2F5B31C77F2E}"/>
    <hyperlink ref="E145" location="A125911022R" display="A125911022R" xr:uid="{7A2D7622-D36E-4802-844B-01B5FDB1F1A0}"/>
    <hyperlink ref="E158" location="A125877758K" display="A125877758K" xr:uid="{5FC0F927-0C8B-42DD-955B-47459A3B9C24}"/>
    <hyperlink ref="F133" location="A125844798R" display="A125844798R" xr:uid="{45AB0454-04EE-47C4-83AB-A71EBAF39536}"/>
    <hyperlink ref="F146" location="A125911326A" display="A125911326A" xr:uid="{0182D564-0B1F-4E76-A640-7060CE194DB8}"/>
    <hyperlink ref="F159" location="A125878062F" display="A125878062F" xr:uid="{7ECB7EBB-F50E-4DF5-BCFE-9EEB9B7CD69D}"/>
    <hyperlink ref="F123" location="A125844574C" display="A125844574C" xr:uid="{579FDAEC-20FC-47FD-A519-A972AE3A50A2}"/>
    <hyperlink ref="F136" location="A125911102R" display="A125911102R" xr:uid="{E2EBF17E-2A04-4A34-9C69-2DDCA888086F}"/>
    <hyperlink ref="F149" location="A125877838K" display="A125877838K" xr:uid="{D7B699EB-67B7-4788-815F-DD43E6C55A82}"/>
    <hyperlink ref="F124" location="A125844294K" display="A125844294K" xr:uid="{62A974D0-F53C-4C9E-8EC2-085683ACD992}"/>
    <hyperlink ref="F137" location="A125910822V" display="A125910822V" xr:uid="{4DC630C5-D36A-4BDE-A298-3D8E1C7F0E68}"/>
    <hyperlink ref="F150" location="A125877558T" display="A125877558T" xr:uid="{50EDB8F6-F3CB-4036-9419-22C77588D09F}"/>
    <hyperlink ref="F125" location="A125844630K" display="A125844630K" xr:uid="{C02DEB2E-C586-49BE-AFE6-6E44150C980B}"/>
    <hyperlink ref="F138" location="A125911158A" display="A125911158A" xr:uid="{16139868-0965-462B-AC53-6E5B0714FD1D}"/>
    <hyperlink ref="F151" location="A125877894C" display="A125877894C" xr:uid="{F9079097-E6BC-4C1A-8F84-B1BD8183A2C3}"/>
    <hyperlink ref="F126" location="A125844686W" display="A125844686W" xr:uid="{BC308009-4404-4643-B4F9-533F30572692}"/>
    <hyperlink ref="F139" location="A125911214J" display="A125911214J" xr:uid="{5D9E541B-716E-4ADD-9852-D5927D4E4E85}"/>
    <hyperlink ref="F152" location="A125877950K" display="A125877950K" xr:uid="{CAFA13B5-8B4C-4361-936F-B07A4A61BF17}"/>
    <hyperlink ref="F127" location="A125844350T" display="A125844350T" xr:uid="{DB55E7B4-C760-45CF-986A-3474F636C447}"/>
    <hyperlink ref="F140" location="A125910878F" display="A125910878F" xr:uid="{85D8BB40-1BCD-48B8-8665-2780E97C518C}"/>
    <hyperlink ref="F153" location="A125877614X" display="A125877614X" xr:uid="{A9FD3BD5-4AF6-49AD-8EBA-09717817D292}"/>
    <hyperlink ref="F128" location="A125844406T" display="A125844406T" xr:uid="{1CF0C8BD-45CE-4823-8C83-ADFF9360B3DC}"/>
    <hyperlink ref="F141" location="A125910934L" display="A125910934L" xr:uid="{DA060BC1-51C0-4B9E-99ED-155FBB05D0BF}"/>
    <hyperlink ref="F154" location="A125877670T" display="A125877670T" xr:uid="{E94A62A3-B21D-4EBD-AE45-59914C44DEED}"/>
    <hyperlink ref="F129" location="A125844462K" display="A125844462K" xr:uid="{B7E94E7E-3521-49E8-A71B-9B20FB1698D9}"/>
    <hyperlink ref="F142" location="A125910990F" display="A125910990F" xr:uid="{0E77A848-785B-4366-B407-56FAF745085C}"/>
    <hyperlink ref="F155" location="A125877726T" display="A125877726T" xr:uid="{AFB4E821-0DC2-4A35-B70A-D1B7D0487518}"/>
    <hyperlink ref="F130" location="A125844238T" display="A125844238T" xr:uid="{967D3F7B-3B3A-4B4F-925E-A87B15A2431D}"/>
    <hyperlink ref="F143" location="A125910766L" display="A125910766L" xr:uid="{022E85DD-A72B-43A9-A5E5-385D299AB48E}"/>
    <hyperlink ref="F156" location="A125877502F" display="A125877502F" xr:uid="{404D67C7-7B1C-44AA-BD46-CE1A889DC1E1}"/>
    <hyperlink ref="F131" location="A125844742C" display="A125844742C" xr:uid="{DAF13E0A-9FCA-4BBE-B1B9-4B77B51E1DEC}"/>
    <hyperlink ref="F144" location="A125911270A" display="A125911270A" xr:uid="{DC07E51B-162C-465E-A550-44957B9CE588}"/>
    <hyperlink ref="F157" location="A125878006L" display="A125878006L" xr:uid="{F2FA523C-A530-4687-97AA-56D21DEE178B}"/>
    <hyperlink ref="F132" location="A125844518K" display="A125844518K" xr:uid="{5D7A4A75-C491-4277-8B1F-88F3685122D5}"/>
    <hyperlink ref="F145" location="A125911046J" display="A125911046J" xr:uid="{EB57B407-4BEC-491A-9086-861F2D75EBAD}"/>
    <hyperlink ref="F158" location="A125877782K" display="A125877782K" xr:uid="{3DA8EB7C-1C12-405F-BF45-BB7FC16B16D1}"/>
    <hyperlink ref="G133" location="A125844802V" display="A125844802V" xr:uid="{9AF562C9-274D-4430-BE57-2C43917C1C56}"/>
    <hyperlink ref="G146" location="A125911330T" display="A125911330T" xr:uid="{DEE05E85-901E-4C03-A82A-14DF5A255457}"/>
    <hyperlink ref="G159" location="A125878066R" display="A125878066R" xr:uid="{54142EA4-E2AD-4BA2-A8E9-91EAD8DFEDD5}"/>
    <hyperlink ref="G123" location="A125844578L" display="A125844578L" xr:uid="{10ECF267-A084-49BF-B5E3-278783D2AFB8}"/>
    <hyperlink ref="G136" location="A125911106X" display="A125911106X" xr:uid="{9473E01F-51DF-4409-9492-28EC87618934}"/>
    <hyperlink ref="G149" location="A125877842A" display="A125877842A" xr:uid="{3CBC8634-7CF7-4FD9-AD0C-C9DECE43D053}"/>
    <hyperlink ref="G124" location="A125844298V" display="A125844298V" xr:uid="{A62FADBD-BF6B-4D7E-8271-0A0194C5E7E6}"/>
    <hyperlink ref="G137" location="A125910826C" display="A125910826C" xr:uid="{C5F85007-B835-4DE3-B698-49A65F7E2973}"/>
    <hyperlink ref="G150" location="A125877562J" display="A125877562J" xr:uid="{B4D2C799-A7C7-443A-9063-F50C40704611}"/>
    <hyperlink ref="G125" location="A125844634V" display="A125844634V" xr:uid="{6982B429-B8FB-4B36-86B5-65347BA1714F}"/>
    <hyperlink ref="G138" location="A125911162T" display="A125911162T" xr:uid="{27161817-8EC3-46A3-9BEA-7D72DA8B9FBE}"/>
    <hyperlink ref="G151" location="A125877898L" display="A125877898L" xr:uid="{15AFB7FC-0A43-4DFF-9ADC-01AFFAE0BC9D}"/>
    <hyperlink ref="G126" location="A125844690L" display="A125844690L" xr:uid="{C7475B43-364A-4ADF-A269-22A2F340FB98}"/>
    <hyperlink ref="G139" location="A125911218T" display="A125911218T" xr:uid="{52EA3768-4908-4EEE-A495-67F78850EDAB}"/>
    <hyperlink ref="G152" location="A125877954V" display="A125877954V" xr:uid="{07721428-0777-4340-AEC0-0BC581EADDA4}"/>
    <hyperlink ref="G127" location="A125844354A" display="A125844354A" xr:uid="{F03400B6-81D4-4567-BA8F-6F45860501EB}"/>
    <hyperlink ref="G140" location="A125910882W" display="A125910882W" xr:uid="{0B6C53FE-2AB3-4621-8356-2C6FA71042E8}"/>
    <hyperlink ref="G153" location="A125877618J" display="A125877618J" xr:uid="{5156C0E8-592B-45BB-8C52-78E8244165DB}"/>
    <hyperlink ref="G128" location="A125844410J" display="A125844410J" xr:uid="{49826EA6-D629-429E-BBE8-A8C3746579E4}"/>
    <hyperlink ref="G141" location="A125910938W" display="A125910938W" xr:uid="{9CB3EBCD-E101-449E-95E4-37AB75FA9E18}"/>
    <hyperlink ref="G154" location="A125877674A" display="A125877674A" xr:uid="{02D6A0F1-5B06-4D6F-94D2-49DBF4331A11}"/>
    <hyperlink ref="G129" location="A125844466V" display="A125844466V" xr:uid="{20A7464A-BC56-4FE6-8A39-655FB2C4766E}"/>
    <hyperlink ref="G142" location="A125910994R" display="A125910994R" xr:uid="{2DF2C7ED-EEB4-4B31-8280-427E4E51A941}"/>
    <hyperlink ref="G155" location="A125877730J" display="A125877730J" xr:uid="{61D7610B-B137-4E40-8A7D-FFBFF1720330}"/>
    <hyperlink ref="G130" location="A125844242J" display="A125844242J" xr:uid="{9B159486-CBD4-4EF7-BB54-D3165D6772F4}"/>
    <hyperlink ref="G143" location="A125910770C" display="A125910770C" xr:uid="{ED0DBACB-09AE-4F72-90BD-C51639A5C777}"/>
    <hyperlink ref="G156" location="A125877506R" display="A125877506R" xr:uid="{F02F8F00-6D71-40A1-8DB3-160589C43B84}"/>
    <hyperlink ref="G131" location="A125844746L" display="A125844746L" xr:uid="{9D7DA7BF-7248-41F8-BDB6-BF794FD5FB35}"/>
    <hyperlink ref="G144" location="A125911274K" display="A125911274K" xr:uid="{96F88B5D-5611-41EB-A34F-FB3A8BAC4323}"/>
    <hyperlink ref="G157" location="A125878010C" display="A125878010C" xr:uid="{9715D8AC-F148-4489-B227-D6ECAE34C4CD}"/>
    <hyperlink ref="G132" location="A125844522A" display="A125844522A" xr:uid="{369E7D72-A82A-4B4E-A909-E1F82360E4BB}"/>
    <hyperlink ref="G145" location="A125911050X" display="A125911050X" xr:uid="{158472FF-BE1C-454F-83D5-ADE98B235829}"/>
    <hyperlink ref="G158" location="A125877786V" display="A125877786V" xr:uid="{8771129B-E159-442D-A8C9-AC3B14A0012B}"/>
    <hyperlink ref="H133" location="A125844778F" display="A125844778F" xr:uid="{F574333E-23A9-4C8D-9025-CB6FFF409953}"/>
    <hyperlink ref="H146" location="A125911306T" display="A125911306T" xr:uid="{67C3FD37-E3E2-4C26-A024-923909A71AFF}"/>
    <hyperlink ref="H159" location="A125878042W" display="A125878042W" xr:uid="{1A426785-BA01-4C40-9A45-3A0429D072AF}"/>
    <hyperlink ref="H123" location="A125844554V" display="A125844554V" xr:uid="{62CF3B4E-F897-458C-B71C-69A362B5B955}"/>
    <hyperlink ref="H136" location="A125911082T" display="A125911082T" xr:uid="{21858C18-B0B1-4D0B-9A08-34909B827D66}"/>
    <hyperlink ref="H149" location="A125877818A" display="A125877818A" xr:uid="{E413DEAD-35CD-44D0-8798-F9D58B5348F7}"/>
    <hyperlink ref="H124" location="A125844274A" display="A125844274A" xr:uid="{11FE474E-D29C-4F29-B299-FD4B718F83B2}"/>
    <hyperlink ref="H137" location="A125910802K" display="A125910802K" xr:uid="{5E76C9A9-DFE2-41B9-8987-CEAA074DEBD3}"/>
    <hyperlink ref="H150" location="A125877538J" display="A125877538J" xr:uid="{79F3C8FB-8661-4F1F-808E-E35A8C81D505}"/>
    <hyperlink ref="H125" location="A125844610A" display="A125844610A" xr:uid="{9C44062D-4077-456F-BCAB-69051EBE6D0B}"/>
    <hyperlink ref="H138" location="A125911138T" display="A125911138T" xr:uid="{DCB129A3-E32F-45FC-AC88-6C6EC29FD19B}"/>
    <hyperlink ref="H151" location="A125877874V" display="A125877874V" xr:uid="{2623C472-4421-48F1-BCA6-766310566466}"/>
    <hyperlink ref="H126" location="A125844666L" display="A125844666L" xr:uid="{8E53FACB-C1CE-42B0-8291-BEAAEFB5BDFE}"/>
    <hyperlink ref="H139" location="A125911194K" display="A125911194K" xr:uid="{93ED81CB-5F40-48C3-97A2-619D3F80DFC0}"/>
    <hyperlink ref="H152" location="A125877930A" display="A125877930A" xr:uid="{F5D2CD2D-784F-4443-B0EE-C710D1530631}"/>
    <hyperlink ref="H127" location="A125844330J" display="A125844330J" xr:uid="{F46776A9-51E0-4827-9CB5-E983435C292E}"/>
    <hyperlink ref="H140" location="A125910858W" display="A125910858W" xr:uid="{031E1162-3896-4753-B225-1F4F72D868E5}"/>
    <hyperlink ref="H153" location="A125877594A" display="A125877594A" xr:uid="{AF30A7AE-1F6C-4F8A-808C-8010A52622BE}"/>
    <hyperlink ref="H128" location="A125844386V" display="A125844386V" xr:uid="{020D67B4-5A8C-490D-A18F-C271293F349A}"/>
    <hyperlink ref="H141" location="A125910914C" display="A125910914C" xr:uid="{A7B9AD80-67AB-490C-BC58-7B35F9080BA8}"/>
    <hyperlink ref="H154" location="A125877650J" display="A125877650J" xr:uid="{5D3A9506-98E7-4084-A797-4FDBA5125D83}"/>
    <hyperlink ref="H129" location="A125844442A" display="A125844442A" xr:uid="{B216E0F5-4F28-4ECD-AE69-9F2D3323CBCA}"/>
    <hyperlink ref="H142" location="A125910970W" display="A125910970W" xr:uid="{83004C91-F037-4662-AC02-20E46EC25407}"/>
    <hyperlink ref="H155" location="A125877706J" display="A125877706J" xr:uid="{0D5E56B0-A107-416A-865F-7C19951DCDC1}"/>
    <hyperlink ref="H130" location="A125844218J" display="A125844218J" xr:uid="{525551B2-0803-4BB0-B9DC-E545D9C7B363}"/>
    <hyperlink ref="H143" location="A125910746C" display="A125910746C" xr:uid="{86B09DC9-1815-4767-B173-FCBE75EB72B8}"/>
    <hyperlink ref="H156" location="A125877482J" display="A125877482J" xr:uid="{DA42EE87-B6C1-4CF2-ACFA-15F8FDA30845}"/>
    <hyperlink ref="H131" location="A125844722V" display="A125844722V" xr:uid="{D3F3FA4D-3D9A-4EE6-9075-1CBF8F28A115}"/>
    <hyperlink ref="H144" location="A125911250T" display="A125911250T" xr:uid="{3F9F39E6-AA07-4C91-A512-046E44157842}"/>
    <hyperlink ref="H157" location="A125877986L" display="A125877986L" xr:uid="{B6C03499-1751-40F4-84F6-2628AABB0D17}"/>
    <hyperlink ref="H132" location="A125844498L" display="A125844498L" xr:uid="{CEBE8129-2FBD-4FC5-9E6B-A7F51A9D0B77}"/>
    <hyperlink ref="H145" location="A125911026X" display="A125911026X" xr:uid="{26BABF33-A3CC-40C8-A34B-551C6EC87522}"/>
    <hyperlink ref="H158" location="A125877762A" display="A125877762A" xr:uid="{8D1B40EA-1AEF-4E94-9155-E792BFA59258}"/>
    <hyperlink ref="I133" location="A125844782W" display="A125844782W" xr:uid="{44CFACB6-2575-4E91-B54E-2727833EEC96}"/>
    <hyperlink ref="I146" location="A125911310J" display="A125911310J" xr:uid="{F4C95442-F025-414F-9B42-1C3631E939A0}"/>
    <hyperlink ref="I159" location="A125878046F" display="A125878046F" xr:uid="{4121DCBE-809C-404B-A158-799F40FA3BE2}"/>
    <hyperlink ref="I123" location="A125844558C" display="A125844558C" xr:uid="{E5B7C2DD-E7A6-46FF-84B6-BEF747F03006}"/>
    <hyperlink ref="I136" location="A125911086A" display="A125911086A" xr:uid="{8B2A475D-6F7A-4D6F-90D2-7E3607468348}"/>
    <hyperlink ref="I149" location="A125877822T" display="A125877822T" xr:uid="{1211188F-FDEC-4FCC-B019-F3118AAC6A48}"/>
    <hyperlink ref="I124" location="A125844278K" display="A125844278K" xr:uid="{73A57582-841F-417B-9FB0-CEADCDCFEC31}"/>
    <hyperlink ref="I137" location="A125910806V" display="A125910806V" xr:uid="{38152161-26BE-4780-A67B-6E7C624031B6}"/>
    <hyperlink ref="I150" location="A125877542X" display="A125877542X" xr:uid="{A7C4848F-FA1A-4648-9881-0EA579CAC12F}"/>
    <hyperlink ref="I125" location="A125844614K" display="A125844614K" xr:uid="{43989604-24B4-46B3-8787-79D82F7CD501}"/>
    <hyperlink ref="I138" location="A125911142J" display="A125911142J" xr:uid="{143833C5-055B-499F-85FD-DA81D438B17C}"/>
    <hyperlink ref="I151" location="A125877878C" display="A125877878C" xr:uid="{43023062-F016-4D44-BCFB-8EB55DDE4E02}"/>
    <hyperlink ref="I126" location="A125844670C" display="A125844670C" xr:uid="{FFA498C2-6D1F-4CAF-A7CA-5F08D9EAC275}"/>
    <hyperlink ref="I139" location="A125911198V" display="A125911198V" xr:uid="{0519F438-F574-4B36-954A-8E3A5813D8E2}"/>
    <hyperlink ref="I152" location="A125877934K" display="A125877934K" xr:uid="{FF4238A9-8AED-40B4-A1DE-B662C944C74E}"/>
    <hyperlink ref="I127" location="A125844334T" display="A125844334T" xr:uid="{48EDFA9E-CA38-4ED2-BE6D-2FABBBEC10FE}"/>
    <hyperlink ref="I140" location="A125910862L" display="A125910862L" xr:uid="{1DC0459E-6975-496C-89E7-EAE140B35FBC}"/>
    <hyperlink ref="I153" location="A125877598K" display="A125877598K" xr:uid="{52353BFD-D944-4899-9F34-848059593B16}"/>
    <hyperlink ref="I128" location="A125844390K" display="A125844390K" xr:uid="{1C39C210-7144-485D-B861-D36DF1CE80F2}"/>
    <hyperlink ref="I141" location="A125910918L" display="A125910918L" xr:uid="{DFD46EB9-010D-4B74-813F-1AF2A6B1D46F}"/>
    <hyperlink ref="I154" location="A125877654T" display="A125877654T" xr:uid="{1D879D24-356A-4B57-A989-9EE313D035C5}"/>
    <hyperlink ref="I129" location="A125844446K" display="A125844446K" xr:uid="{4AD3D4A5-E08E-41B6-97E8-BA1754C92A8E}"/>
    <hyperlink ref="I142" location="A125910974F" display="A125910974F" xr:uid="{63950053-A5C0-4250-9084-C06B797D6BEA}"/>
    <hyperlink ref="I155" location="A125877710X" display="A125877710X" xr:uid="{6DEEA084-38EA-4C14-95EC-737F487A7C6F}"/>
    <hyperlink ref="I130" location="A125844222X" display="A125844222X" xr:uid="{596BECBF-D789-4790-860C-AFC9F6640B1A}"/>
    <hyperlink ref="I143" location="A125910750V" display="A125910750V" xr:uid="{7780DEBE-563C-47FB-90D8-AD8DAC3C9C5F}"/>
    <hyperlink ref="I156" location="A125877486T" display="A125877486T" xr:uid="{1D1D28A9-85A9-4FCA-8403-D41757275D68}"/>
    <hyperlink ref="I131" location="A125844726C" display="A125844726C" xr:uid="{E8E42513-EE31-48C4-A26B-FA1765152603}"/>
    <hyperlink ref="I144" location="A125911254A" display="A125911254A" xr:uid="{41AC7BBA-8F02-459F-B6D0-B621B7F1ADB2}"/>
    <hyperlink ref="I157" location="A125877990C" display="A125877990C" xr:uid="{95EF5042-EBB2-423A-B741-94BE46CF96C3}"/>
    <hyperlink ref="I132" location="A125844502T" display="A125844502T" xr:uid="{A049560C-2C9A-4C35-93E0-BABCD352C296}"/>
    <hyperlink ref="I145" location="A125911030R" display="A125911030R" xr:uid="{F3ABF1BC-D0DE-49A3-91CE-9D2D7D62ADF0}"/>
    <hyperlink ref="I158" location="A125877766K" display="A125877766K" xr:uid="{757DED61-2B25-433C-AAC2-3A64D9598276}"/>
    <hyperlink ref="P133" location="A125844786F" display="A125844786F" xr:uid="{1DEE0824-655F-4722-A9BD-D77BDFD0FF62}"/>
    <hyperlink ref="P146" location="A125911314T" display="A125911314T" xr:uid="{D581EF76-BBE1-4F26-B917-49BFB91A3825}"/>
    <hyperlink ref="P159" location="A125878050W" display="A125878050W" xr:uid="{5F1F4A19-1F37-4503-B1F4-6EC32F2D84F6}"/>
    <hyperlink ref="P123" location="A125844562V" display="A125844562V" xr:uid="{CC6FFA1F-E1F2-4CEA-9AB2-D299BBFB4363}"/>
    <hyperlink ref="P136" location="A125911090T" display="A125911090T" xr:uid="{4D318B09-2A5F-4D68-B3E9-9D7B84F4E5D9}"/>
    <hyperlink ref="P149" location="A125877826A" display="A125877826A" xr:uid="{63870D4E-0B5E-4288-A977-E2FD8E439901}"/>
    <hyperlink ref="P124" location="A125844282A" display="A125844282A" xr:uid="{00D563CD-7ACD-4560-9156-1054F7DEB7EB}"/>
    <hyperlink ref="P137" location="A125910810K" display="A125910810K" xr:uid="{59A09C67-ED8C-4873-BF31-F6425F6B704A}"/>
    <hyperlink ref="P150" location="A125877546J" display="A125877546J" xr:uid="{89D1EFAC-78D7-4190-848F-EED04FE5A9A3}"/>
    <hyperlink ref="P125" location="A125844618V" display="A125844618V" xr:uid="{2A3951E6-DF63-4264-89A4-E3394B707EC0}"/>
    <hyperlink ref="P138" location="A125911146T" display="A125911146T" xr:uid="{1F117066-F326-409C-9CB1-B9EFD090A7AB}"/>
    <hyperlink ref="P151" location="A125877882V" display="A125877882V" xr:uid="{B8DBD24A-E1CC-405B-B7CC-E192160560FF}"/>
    <hyperlink ref="P126" location="A125844674L" display="A125844674L" xr:uid="{DDC22156-F537-43B5-87B9-83068B7CA73C}"/>
    <hyperlink ref="P139" location="A125911202X" display="A125911202X" xr:uid="{73E5F617-7C94-4C82-89FC-E178C06E1AFA}"/>
    <hyperlink ref="P152" location="A125877938V" display="A125877938V" xr:uid="{D0E188FB-7CB9-4E40-8D91-62E80D613E53}"/>
    <hyperlink ref="P127" location="A125844338A" display="A125844338A" xr:uid="{038089E4-5338-4EC1-8338-426F3A092E94}"/>
    <hyperlink ref="P140" location="A125910866W" display="A125910866W" xr:uid="{D045FEEC-D789-4492-9A4C-A62BA8EF9892}"/>
    <hyperlink ref="P153" location="A125877602R" display="A125877602R" xr:uid="{C4D91111-8E97-4196-8F29-66E938C5DBAF}"/>
    <hyperlink ref="P128" location="A125844394V" display="A125844394V" xr:uid="{1630AD99-35FF-4228-B869-A839CD43B73F}"/>
    <hyperlink ref="P141" location="A125910922C" display="A125910922C" xr:uid="{880C3736-46F9-463D-ACAD-509E955C0941}"/>
    <hyperlink ref="P154" location="A125877658A" display="A125877658A" xr:uid="{FC0081B7-C344-4BDC-8CFE-91A002E8262F}"/>
    <hyperlink ref="P129" location="A125844450A" display="A125844450A" xr:uid="{CBEC736F-D712-48D4-85F9-1B96D5EDF36B}"/>
    <hyperlink ref="P142" location="A125910978R" display="A125910978R" xr:uid="{E05331AD-CDE9-4DBE-A463-03396E9A0725}"/>
    <hyperlink ref="P155" location="A125877714J" display="A125877714J" xr:uid="{CD02A442-B859-4C0E-8F9F-8FD186F93D9C}"/>
    <hyperlink ref="P130" location="A125844226J" display="A125844226J" xr:uid="{E0F57672-3F5F-478D-97AE-273924160FD0}"/>
    <hyperlink ref="P143" location="A125910754C" display="A125910754C" xr:uid="{69D8E389-71FF-49AE-BF6B-7AD784B9A0F7}"/>
    <hyperlink ref="P156" location="A125877490J" display="A125877490J" xr:uid="{25A7B6B9-F5D4-474F-81F3-CE2227EB49F5}"/>
    <hyperlink ref="P131" location="A125844730V" display="A125844730V" xr:uid="{AA8E82E2-9DB5-4A32-8F9E-9A6A51B8D292}"/>
    <hyperlink ref="P144" location="A125911258K" display="A125911258K" xr:uid="{81B6052F-3477-4890-BA8E-544EFE38AC7F}"/>
    <hyperlink ref="P157" location="A125877994L" display="A125877994L" xr:uid="{EB6DF5CE-BC09-4857-97C8-7097C18A0E5C}"/>
    <hyperlink ref="P132" location="A125844506A" display="A125844506A" xr:uid="{DD466762-E4B2-474B-8D75-04B39F4D8205}"/>
    <hyperlink ref="P145" location="A125911034X" display="A125911034X" xr:uid="{D919C78D-A1F8-4F0C-9E05-1BD46B5CBEEE}"/>
    <hyperlink ref="P158" location="A125877770A" display="A125877770A" xr:uid="{F62199FB-2FFB-454D-B2EC-77B531AE4295}"/>
    <hyperlink ref="AE133" location="A125861394L" display="A125861394L" xr:uid="{07718B47-D88E-4207-8E86-213C5B7E5C87}"/>
    <hyperlink ref="AE146" location="A125927922T" display="A125927922T" xr:uid="{7BF56A22-ABC5-44FB-93B0-4D257BF10175}"/>
    <hyperlink ref="AE159" location="A125894658V" display="A125894658V" xr:uid="{BEE3ABD7-85B5-47F7-B9A7-08E1B217FA2E}"/>
    <hyperlink ref="AE123" location="A125861170A" display="A125861170A" xr:uid="{E34E3E2E-6AA4-4BED-B97D-33F80C21BD30}"/>
    <hyperlink ref="AE136" location="A125927698K" display="A125927698K" xr:uid="{7D8D1C74-1BD4-4FD9-820F-9D8AB2662F43}"/>
    <hyperlink ref="AE149" location="A125894434J" display="A125894434J" xr:uid="{A8B7D3E0-01DF-4952-ABEB-2B4A30497FEE}"/>
    <hyperlink ref="AE124" location="A125860890F" display="A125860890F" xr:uid="{4FCC4C7A-7981-4B59-B396-141B5E0341A7}"/>
    <hyperlink ref="AE137" location="A125927418F" display="A125927418F" xr:uid="{E664FF5A-4CCD-4A54-B36F-FC0A8B162987}"/>
    <hyperlink ref="AE150" location="A125894154R" display="A125894154R" xr:uid="{132D9AD4-76B5-4351-A4C8-81BFED679EA1}"/>
    <hyperlink ref="AE125" location="A125861226A" display="A125861226A" xr:uid="{73464B48-0827-4B4A-84E9-99BA37DEAE81}"/>
    <hyperlink ref="AE138" location="A125927754T" display="A125927754T" xr:uid="{E66148A0-5D9C-4C33-960E-39157FD05E3C}"/>
    <hyperlink ref="AE151" location="A125894490A" display="A125894490A" xr:uid="{B75DAF5B-32B8-4679-9292-D358D297E950}"/>
    <hyperlink ref="AE126" location="A125861282V" display="A125861282V" xr:uid="{B6840473-57F9-4077-828E-9853E655B7F1}"/>
    <hyperlink ref="AE139" location="A125927810X" display="A125927810X" xr:uid="{D90F8176-BFD3-4B98-8599-D41C022E662D}"/>
    <hyperlink ref="AE152" location="A125894546A" display="A125894546A" xr:uid="{DAE4AA4B-6FD5-4346-8D4A-5F0D8DA4C986}"/>
    <hyperlink ref="AE127" location="A125860946F" display="A125860946F" xr:uid="{866DCF1B-3596-40FD-842C-3E70766F4B97}"/>
    <hyperlink ref="AE140" location="A125927474X" display="A125927474X" xr:uid="{20DE924D-2E35-4542-9CC6-821939A795E1}"/>
    <hyperlink ref="AE153" location="A125894210W" display="A125894210W" xr:uid="{C9F0C08A-6D62-4950-A77B-16EF6B847DD6}"/>
    <hyperlink ref="AE128" location="A125861002R" display="A125861002R" xr:uid="{7D692F54-7940-45E5-BAEF-3D13DDC2FF8D}"/>
    <hyperlink ref="AE141" location="A125927530F" display="A125927530F" xr:uid="{631985C2-181C-40F8-80C2-543AADAF9AAB}"/>
    <hyperlink ref="AE154" location="A125894266J" display="A125894266J" xr:uid="{E984560E-1CAF-4786-A882-041D8C19F4F6}"/>
    <hyperlink ref="AE129" location="A125861058A" display="A125861058A" xr:uid="{6142ABF9-4D6B-4F58-8F0F-C802A1CD8E2F}"/>
    <hyperlink ref="AE142" location="A125927586T" display="A125927586T" xr:uid="{CE2380D3-7BF7-4141-9406-49D57E5997CE}"/>
    <hyperlink ref="AE155" location="A125894322R" display="A125894322R" xr:uid="{D46E69CA-AAC5-474D-A62C-C382E0763394}"/>
    <hyperlink ref="AE130" location="A125860834L" display="A125860834L" xr:uid="{29A0E2D2-4979-41D1-A1B8-FC845D81C343}"/>
    <hyperlink ref="AE143" location="A125927362F" display="A125927362F" xr:uid="{3199B5D7-FE78-4EC2-A6B5-6658245BCC14}"/>
    <hyperlink ref="AE156" location="A125894098J" display="A125894098J" xr:uid="{D3010F7C-E8C0-4AC7-BB96-3F753337789F}"/>
    <hyperlink ref="AE131" location="A125861338V" display="A125861338V" xr:uid="{3570225D-5ECE-4CD7-B831-DA052A07F19D}"/>
    <hyperlink ref="AE144" location="A125927866K" display="A125927866K" xr:uid="{BC816D65-CC83-409F-B023-4824E68EDC3E}"/>
    <hyperlink ref="AE157" location="A125894602J" display="A125894602J" xr:uid="{0238BD20-3062-4CAF-83DD-86B6A7626BFB}"/>
    <hyperlink ref="AE132" location="A125861114J" display="A125861114J" xr:uid="{58FE1D53-2CEB-45C1-AAEF-BCAFCC4EF07C}"/>
    <hyperlink ref="AE145" location="A125927642X" display="A125927642X" xr:uid="{7DE1FF24-C4C8-4D3B-B63B-B6A1EDF95252}"/>
    <hyperlink ref="AE158" location="A125894378A" display="A125894378A" xr:uid="{FBFC5D5B-109E-4E2C-9722-A2DE82422FBB}"/>
    <hyperlink ref="AC133" location="A125861390C" display="A125861390C" xr:uid="{F3DBA5A4-4CA8-4A10-AD54-2DAB4EA58426}"/>
    <hyperlink ref="AC146" location="A125927918A" display="A125927918A" xr:uid="{79AC835F-23A5-43AD-A456-2E487273D807}"/>
    <hyperlink ref="AC159" location="A125894654K" display="A125894654K" xr:uid="{3DA98A04-7B0F-4D82-B343-DF519478C2DE}"/>
    <hyperlink ref="AC123" location="A125861166K" display="A125861166K" xr:uid="{2B215B76-1B49-4843-BE41-9A888DBFE388}"/>
    <hyperlink ref="AC136" location="A125927694A" display="A125927694A" xr:uid="{E13B13FA-B3DC-45D2-B490-16C3A1819B59}"/>
    <hyperlink ref="AC149" location="A125894430X" display="A125894430X" xr:uid="{49DD2B36-4843-4BFF-86B0-69C235F0CBA5}"/>
    <hyperlink ref="AC124" location="A125860886R" display="A125860886R" xr:uid="{5DD27829-47B7-497D-81F2-291955CD7CCC}"/>
    <hyperlink ref="AC137" location="A125927414W" display="A125927414W" xr:uid="{4E7AD6C5-13FB-4973-B379-147208A3F5C6}"/>
    <hyperlink ref="AC150" location="A125894150F" display="A125894150F" xr:uid="{44B9B0B2-6CA0-4BB0-8268-5A04AFD2289B}"/>
    <hyperlink ref="AC125" location="A125861222T" display="A125861222T" xr:uid="{39FB160A-2371-4507-BA46-747101534E40}"/>
    <hyperlink ref="AC138" location="A125927750J" display="A125927750J" xr:uid="{378FB310-7B23-45D5-A1CD-339D376FDB80}"/>
    <hyperlink ref="AC151" location="A125894486K" display="A125894486K" xr:uid="{90F45F46-3AB9-46DC-92B7-7373B6593CE9}"/>
    <hyperlink ref="AC126" location="A125861278C" display="A125861278C" xr:uid="{A04161DD-D6BA-46C2-8C6F-F96C9B31572B}"/>
    <hyperlink ref="AC139" location="A125927806J" display="A125927806J" xr:uid="{E4FAAA6D-55CF-4513-81BA-3D25E9838522}"/>
    <hyperlink ref="AC152" location="A125894542T" display="A125894542T" xr:uid="{DBE1CC08-5A63-4786-9233-3D879D868E0E}"/>
    <hyperlink ref="AC127" location="A125860942W" display="A125860942W" xr:uid="{1B61E391-7A31-4788-9FEA-868915536100}"/>
    <hyperlink ref="AC140" location="A125927470R" display="A125927470R" xr:uid="{901A038B-A7D8-420C-A261-60ACA9F3D81D}"/>
    <hyperlink ref="AC153" location="A125894206F" display="A125894206F" xr:uid="{AD67D70F-2864-4D49-89B4-2C64944F8417}"/>
    <hyperlink ref="AC128" location="A125860998J" display="A125860998J" xr:uid="{C06DF766-33D7-4915-8498-40B284A797D5}"/>
    <hyperlink ref="AC141" location="A125927526R" display="A125927526R" xr:uid="{00D44382-B518-4CB6-9496-C3A606A7A306}"/>
    <hyperlink ref="AC154" location="A125894262X" display="A125894262X" xr:uid="{9C505281-9C28-4440-9C3B-74288C79DF14}"/>
    <hyperlink ref="AC129" location="A125861054T" display="A125861054T" xr:uid="{BD077E6A-DA99-40D0-98BE-2F360D583AD3}"/>
    <hyperlink ref="AC142" location="A125927582J" display="A125927582J" xr:uid="{3F9B9067-4815-477E-BCF1-FED99FFF46C6}"/>
    <hyperlink ref="AC155" location="A125894318X" display="A125894318X" xr:uid="{DAB9B8E7-2E8E-4D40-92D1-3DF15C727ACF}"/>
    <hyperlink ref="AC130" location="A125860830C" display="A125860830C" xr:uid="{B869FD11-78A2-48FC-B6DB-89998C8BA92D}"/>
    <hyperlink ref="AC143" location="A125927358R" display="A125927358R" xr:uid="{7E55D8BF-BB7F-4EFE-BCEF-A0EB91AE5B4F}"/>
    <hyperlink ref="AC156" location="A125894094X" display="A125894094X" xr:uid="{66DF7FD0-A3CE-4947-95B2-2DA0DDF82057}"/>
    <hyperlink ref="AC131" location="A125861334K" display="A125861334K" xr:uid="{E9718312-B62D-40F5-9B1F-C5579C63C643}"/>
    <hyperlink ref="AC144" location="A125927862A" display="A125927862A" xr:uid="{4F30366E-1B80-48FB-A0E1-5288ABA43B12}"/>
    <hyperlink ref="AC157" location="A125894598C" display="A125894598C" xr:uid="{BA9E04BA-83BB-47BA-8450-975FD42439FC}"/>
    <hyperlink ref="AC132" location="A125861110X" display="A125861110X" xr:uid="{841F10B3-5A1D-444E-BA0B-EAD8DB701FFB}"/>
    <hyperlink ref="AC145" location="A125927638J" display="A125927638J" xr:uid="{DB9000B7-556D-45EE-8030-8C702233B694}"/>
    <hyperlink ref="AC158" location="A125894374T" display="A125894374T" xr:uid="{ABD281E6-B770-4AB8-A36E-D3FCE78FB5DA}"/>
    <hyperlink ref="Y133" location="A125861438C" display="A125861438C" xr:uid="{11B30476-7E58-4CA2-BF2E-E437F5D53F7C}"/>
    <hyperlink ref="Y146" location="A125927966V" display="A125927966V" xr:uid="{BAB4DDEA-C84A-4993-86D0-1A227ED92798}"/>
    <hyperlink ref="Y159" location="A125894702T" display="A125894702T" xr:uid="{4832DBE6-C14E-4B1D-A345-837279D157F6}"/>
    <hyperlink ref="Y123" location="A125861214T" display="A125861214T" xr:uid="{F6AE0F50-0F45-4193-A771-AAEA2F96FCEA}"/>
    <hyperlink ref="Y136" location="A125927742J" display="A125927742J" xr:uid="{0BC14507-8883-4597-AC11-7C9ABFABBF27}"/>
    <hyperlink ref="Y149" location="A125894478K" display="A125894478K" xr:uid="{8351A40D-F604-4B5B-90D4-5376B7D66D41}"/>
    <hyperlink ref="Y124" location="A125860934W" display="A125860934W" xr:uid="{881714F8-764C-4976-9ADF-D55AE4A5EF40}"/>
    <hyperlink ref="Y137" location="A125927462R" display="A125927462R" xr:uid="{D9364A96-6878-4206-8307-110EDEDDC4D1}"/>
    <hyperlink ref="Y150" location="A125894198T" display="A125894198T" xr:uid="{AF4B8385-20DA-4E54-87E5-FB75E6CD36B3}"/>
    <hyperlink ref="Y125" location="A125861270K" display="A125861270K" xr:uid="{85713951-1565-49AB-9ADB-686DF3DA9656}"/>
    <hyperlink ref="Y138" location="A125927798V" display="A125927798V" xr:uid="{1EFF8E8E-2457-48C7-BD67-65D869A1C902}"/>
    <hyperlink ref="Y151" location="A125894534T" display="A125894534T" xr:uid="{A1DB2603-E317-4FAF-9833-674EC5BBFFE4}"/>
    <hyperlink ref="Y126" location="A125861326K" display="A125861326K" xr:uid="{76F21274-59A8-4391-BB2A-1A8C4B457569}"/>
    <hyperlink ref="Y139" location="A125927854A" display="A125927854A" xr:uid="{3D4E64DB-9985-4F1C-A5D5-94A6147C66DB}"/>
    <hyperlink ref="Y152" location="A125894590K" display="A125894590K" xr:uid="{572DFCAA-81BE-4B3D-B9A2-B15E9590A677}"/>
    <hyperlink ref="Y127" location="A125860990R" display="A125860990R" xr:uid="{D03C745C-AC97-4920-BFDB-89E759F020E1}"/>
    <hyperlink ref="Y140" location="A125927518R" display="A125927518R" xr:uid="{FBA268A3-ABEF-41AE-B2EB-B140493962E7}"/>
    <hyperlink ref="Y153" location="A125894254X" display="A125894254X" xr:uid="{270F5118-C990-4FD5-A73C-64E1A53D28FC}"/>
    <hyperlink ref="Y128" location="A125861046T" display="A125861046T" xr:uid="{296868B8-DA2B-47CA-AEF6-B6F3CFAC501B}"/>
    <hyperlink ref="Y141" location="A125927574J" display="A125927574J" xr:uid="{AF541285-DAAD-4BD7-A136-279C78622376}"/>
    <hyperlink ref="Y154" location="A125894310F" display="A125894310F" xr:uid="{730E0371-E596-41DC-A157-16C61B3EE118}"/>
    <hyperlink ref="Y129" location="A125861102X" display="A125861102X" xr:uid="{34CFAFA7-9FE9-45F8-BF50-60A6C7D9F0F8}"/>
    <hyperlink ref="Y142" location="A125927630R" display="A125927630R" xr:uid="{ADFF67EC-3E39-47CE-B99C-444A9EF80CD9}"/>
    <hyperlink ref="Y155" location="A125894366T" display="A125894366T" xr:uid="{16F64310-4DEC-46AC-9B50-223A559AC160}"/>
    <hyperlink ref="Y130" location="A125860878R" display="A125860878R" xr:uid="{AD7E9589-73D3-4D52-B6F5-44934B7E6B4A}"/>
    <hyperlink ref="Y143" location="A125927406W" display="A125927406W" xr:uid="{D64C84EC-91DD-4424-89ED-FA5E7740900F}"/>
    <hyperlink ref="Y156" location="A125894142F" display="A125894142F" xr:uid="{85BD2D2D-E99B-4EE0-BFCC-E031EFAE8035}"/>
    <hyperlink ref="Y131" location="A125861382C" display="A125861382C" xr:uid="{8DA698A9-EC55-4D0D-8B64-87D5BED0DE93}"/>
    <hyperlink ref="Y144" location="A125927910J" display="A125927910J" xr:uid="{C905495D-51A6-4C1F-B3D3-4EBA702511F6}"/>
    <hyperlink ref="Y157" location="A125894646K" display="A125894646K" xr:uid="{FF22F964-FDEB-4BEF-8B36-EB772B28124A}"/>
    <hyperlink ref="Y132" location="A125861158K" display="A125861158K" xr:uid="{36FD7E31-C75D-4B4F-91EA-9E8D2862F58E}"/>
    <hyperlink ref="Y145" location="A125927686A" display="A125927686A" xr:uid="{D167341E-1C1B-494C-B09B-A776C3C4BAF0}"/>
    <hyperlink ref="Y158" location="A125894422X" display="A125894422X" xr:uid="{23636DCA-EFC9-4F88-A992-B39EA0B6C041}"/>
    <hyperlink ref="Z133" location="A125861422K" display="A125861422K" xr:uid="{C8576FD6-9DE3-48B4-B1AA-C5AF35802A72}"/>
    <hyperlink ref="Z146" location="A125927950A" display="A125927950A" xr:uid="{B199A72E-C20E-4C3C-8837-3E3A8404A7F6}"/>
    <hyperlink ref="Z159" location="A125894686C" display="A125894686C" xr:uid="{97508817-D1DB-4AA9-A137-7E737775DA45}"/>
    <hyperlink ref="Z123" location="A125861198C" display="A125861198C" xr:uid="{5178459C-C6D2-4E4C-9A80-3F9981E5EF45}"/>
    <hyperlink ref="Z136" location="A125927726J" display="A125927726J" xr:uid="{572E81EB-FBA5-4F20-B2C4-F1C730A093F3}"/>
    <hyperlink ref="Z149" location="A125894462T" display="A125894462T" xr:uid="{92C998F6-A4F3-4287-A914-5319A00921EE}"/>
    <hyperlink ref="Z124" location="A125860918W" display="A125860918W" xr:uid="{C91AADD5-194A-4061-8B52-801CABF71FD4}"/>
    <hyperlink ref="Z137" location="A125927446R" display="A125927446R" xr:uid="{ABD8E031-294F-4A0A-BFAB-11B2E2B17CFA}"/>
    <hyperlink ref="Z150" location="A125894182X" display="A125894182X" xr:uid="{46B76E47-D7E1-45E0-8A68-A204ABAC8024}"/>
    <hyperlink ref="Z125" location="A125861254K" display="A125861254K" xr:uid="{30F299D3-7748-4A13-A0ED-F6FA36011A1F}"/>
    <hyperlink ref="Z138" location="A125927782A" display="A125927782A" xr:uid="{03F54921-F1FB-4AF5-BD5A-2827CEF95D81}"/>
    <hyperlink ref="Z151" location="A125894518T" display="A125894518T" xr:uid="{6364B4EE-520E-4ED1-AFDA-DD2A6372F020}"/>
    <hyperlink ref="Z126" location="A125861310T" display="A125861310T" xr:uid="{59C4FCBC-AB34-4088-927B-7AE30E9AF84E}"/>
    <hyperlink ref="Z139" location="A125927838A" display="A125927838A" xr:uid="{B66BB744-4E98-47B6-9A17-904B2EEDF82E}"/>
    <hyperlink ref="Z152" location="A125894574K" display="A125894574K" xr:uid="{CDA71EE8-8292-4EB1-B32D-A7A2CA2EB90B}"/>
    <hyperlink ref="Z127" location="A125860974R" display="A125860974R" xr:uid="{8A6225C5-586F-41B0-B4A2-F78134230008}"/>
    <hyperlink ref="Z140" location="A125927502W" display="A125927502W" xr:uid="{DC57336E-6CF3-42F6-AD34-D98213CBE060}"/>
    <hyperlink ref="Z153" location="A125894238X" display="A125894238X" xr:uid="{3BF47641-394F-47E5-8BB9-09247A521250}"/>
    <hyperlink ref="Z128" location="A125861030X" display="A125861030X" xr:uid="{CE179230-D5CF-401C-B6D5-8909C229D5CF}"/>
    <hyperlink ref="Z141" location="A125927558J" display="A125927558J" xr:uid="{969E3537-2EAC-4008-AFDB-766D55090A65}"/>
    <hyperlink ref="Z154" location="A125894294T" display="A125894294T" xr:uid="{485146A5-56AE-431F-9F55-7E8926C9BE66}"/>
    <hyperlink ref="Z129" location="A125861086K" display="A125861086K" xr:uid="{3A4E72A8-68E1-418D-B6DA-34CD80111ACB}"/>
    <hyperlink ref="Z142" location="A125927614R" display="A125927614R" xr:uid="{B037A11E-0F78-4242-9AF5-BBDE04181653}"/>
    <hyperlink ref="Z155" location="A125894350X" display="A125894350X" xr:uid="{26C7C031-B781-4EC2-ACD5-BD456FBBBBAB}"/>
    <hyperlink ref="Z130" location="A125860862W" display="A125860862W" xr:uid="{DCAB30A1-29E9-40BF-A4B6-FDC65312961D}"/>
    <hyperlink ref="Z143" location="A125927390R" display="A125927390R" xr:uid="{5B4843EF-9113-4357-9E96-948F914F22C9}"/>
    <hyperlink ref="Z156" location="A125894126F" display="A125894126F" xr:uid="{F4D7CC9A-59F0-4FFE-9D12-341C498474E0}"/>
    <hyperlink ref="Z131" location="A125861366C" display="A125861366C" xr:uid="{6C7C89E1-E24F-4F8C-A4D4-E0A1924919E3}"/>
    <hyperlink ref="Z144" location="A125927894V" display="A125927894V" xr:uid="{AE5769FD-5397-4294-92FF-7D7B1E14C95A}"/>
    <hyperlink ref="Z157" location="A125894630T" display="A125894630T" xr:uid="{4E120D43-73A1-4DA8-A35D-4F41992F1335}"/>
    <hyperlink ref="Z132" location="A125861142T" display="A125861142T" xr:uid="{30361AEF-C7D3-452E-B536-5624FEC0B134}"/>
    <hyperlink ref="Z145" location="A125927670J" display="A125927670J" xr:uid="{0A5E49C8-681E-4BC1-A481-2C7FB45118DB}"/>
    <hyperlink ref="Z158" location="A125894406X" display="A125894406X" xr:uid="{DEBEA3A8-1192-490D-B412-220D921EE24B}"/>
    <hyperlink ref="AA133" location="A125861442V" display="A125861442V" xr:uid="{BEA01974-D646-44F2-B65E-46F642013FAC}"/>
    <hyperlink ref="AA146" location="A125927970K" display="A125927970K" xr:uid="{0E2D1ECB-8745-45AF-ADC7-5234665CA4B1}"/>
    <hyperlink ref="AA159" location="A125894706A" display="A125894706A" xr:uid="{502358C3-2401-462C-9220-2F36F1274868}"/>
    <hyperlink ref="AA123" location="A125861218A" display="A125861218A" xr:uid="{1D407F2E-2379-4523-AA1E-81850C7DE2C2}"/>
    <hyperlink ref="AA136" location="A125927746T" display="A125927746T" xr:uid="{BD2D808B-91D1-4B37-AC72-260E7DB0B6A5}"/>
    <hyperlink ref="AA149" location="A125894482A" display="A125894482A" xr:uid="{733A8DEF-090D-4C5D-B9C7-C4509C30C90F}"/>
    <hyperlink ref="AA124" location="A125860938F" display="A125860938F" xr:uid="{0A4FC1AB-D988-44C1-A8A3-4F7999753A36}"/>
    <hyperlink ref="AA137" location="A125927466X" display="A125927466X" xr:uid="{37D55E06-B6D4-4DE2-A9C4-AD9CBDBFD23F}"/>
    <hyperlink ref="AA150" location="A125894202W" display="A125894202W" xr:uid="{5356EC8C-B968-4238-B45A-DCB15795C90C}"/>
    <hyperlink ref="AA125" location="A125861274V" display="A125861274V" xr:uid="{6978480D-9545-42A5-8161-27D023A74E9F}"/>
    <hyperlink ref="AA138" location="A125927802X" display="A125927802X" xr:uid="{CEB644CB-8434-40EC-9FA3-7BB528092ED9}"/>
    <hyperlink ref="AA151" location="A125894538A" display="A125894538A" xr:uid="{4FB839A5-F641-4C7B-B0AC-6C3E2C86A2E6}"/>
    <hyperlink ref="AA126" location="A125861330A" display="A125861330A" xr:uid="{4EE80952-FA61-4DE9-B523-EE06A5924DB3}"/>
    <hyperlink ref="AA139" location="A125927858K" display="A125927858K" xr:uid="{1A0EFE65-2A76-4FB8-B7D8-CD8077D8F0FB}"/>
    <hyperlink ref="AA152" location="A125894594V" display="A125894594V" xr:uid="{A99F1875-6E37-4CEE-9F68-A352BF70ADE7}"/>
    <hyperlink ref="AA127" location="A125860994X" display="A125860994X" xr:uid="{E624047F-7449-4500-B099-2E52532434B1}"/>
    <hyperlink ref="AA140" location="A125927522F" display="A125927522F" xr:uid="{64AF4838-BBB7-42FC-9389-29A544B336C9}"/>
    <hyperlink ref="AA153" location="A125894258J" display="A125894258J" xr:uid="{9F08B3FE-F25E-4540-B6ED-9AB152F5C775}"/>
    <hyperlink ref="AA128" location="A125861050J" display="A125861050J" xr:uid="{2F4C6010-3EBC-41A4-A2BD-B5C1C2FA0C70}"/>
    <hyperlink ref="AA141" location="A125927578T" display="A125927578T" xr:uid="{30169202-B921-42D8-9AFD-4A5F8C5D86B2}"/>
    <hyperlink ref="AA154" location="A125894314R" display="A125894314R" xr:uid="{E03967C8-637A-46B6-9468-B48DCB3C393E}"/>
    <hyperlink ref="AA129" location="A125861106J" display="A125861106J" xr:uid="{CD5DFA3C-137B-4DAF-AA81-568691CDB4E4}"/>
    <hyperlink ref="AA142" location="A125927634X" display="A125927634X" xr:uid="{AF669794-5B76-4184-9FD4-4FBDB2FCBAE4}"/>
    <hyperlink ref="AA155" location="A125894370J" display="A125894370J" xr:uid="{F161A060-A9B8-486B-98BD-D20930902C2F}"/>
    <hyperlink ref="AA130" location="A125860882F" display="A125860882F" xr:uid="{01F89B2F-F222-4629-B8E2-75E1FF4259AA}"/>
    <hyperlink ref="AA143" location="A125927410L" display="A125927410L" xr:uid="{E5D75DA9-744B-4043-9805-9A2894113667}"/>
    <hyperlink ref="AA156" location="A125894146R" display="A125894146R" xr:uid="{1D72F724-4228-44A4-A467-D92E0FABCCB9}"/>
    <hyperlink ref="AA131" location="A125861386L" display="A125861386L" xr:uid="{62FAA5DC-0EFA-4289-8DA3-9D69B3627291}"/>
    <hyperlink ref="AA144" location="A125927914T" display="A125927914T" xr:uid="{33F39693-249F-42E6-86BC-54D536CA8E36}"/>
    <hyperlink ref="AA157" location="A125894650A" display="A125894650A" xr:uid="{0F74EF8F-B5F2-47A3-ADA9-96A852209A73}"/>
    <hyperlink ref="AA132" location="A125861162A" display="A125861162A" xr:uid="{77E1984B-C6A2-442C-BE69-B5603C97DE31}"/>
    <hyperlink ref="AA145" location="A125927690T" display="A125927690T" xr:uid="{0D421256-C4B7-4115-826A-B99D49FDE10C}"/>
    <hyperlink ref="AA158" location="A125894426J" display="A125894426J" xr:uid="{7D3DFC79-D192-4000-8C98-2B80B96CCA7E}"/>
    <hyperlink ref="AB133" location="A125861402A" display="A125861402A" xr:uid="{E21D2661-1BC9-4D43-B664-947045E6DCE1}"/>
    <hyperlink ref="AB146" location="A125927930T" display="A125927930T" xr:uid="{782EFC0D-D571-420D-82AC-894ABBEEACF5}"/>
    <hyperlink ref="AB159" location="A125894666V" display="A125894666V" xr:uid="{4B218C1E-2E24-4905-896A-1D79301EEC7A}"/>
    <hyperlink ref="AB123" location="A125861178V" display="A125861178V" xr:uid="{2DB80E7B-C91D-4008-8150-B807FAA3D893}"/>
    <hyperlink ref="AB136" location="A125927706X" display="A125927706X" xr:uid="{FE77E812-4A35-4C7F-B576-6BB889B866F3}"/>
    <hyperlink ref="AB149" location="A125894442J" display="A125894442J" xr:uid="{78B793A4-9E86-44FB-9559-BF40238B447C}"/>
    <hyperlink ref="AB124" location="A125860898X" display="A125860898X" xr:uid="{29786243-A8F7-47C2-B5B1-E9553C29AB65}"/>
    <hyperlink ref="AB137" location="A125927426F" display="A125927426F" xr:uid="{6B59C331-2CC5-40FD-9736-BD2907794808}"/>
    <hyperlink ref="AB150" location="A125894162R" display="A125894162R" xr:uid="{C30D8742-DBF9-42A6-B6E0-96D6F1CE7924}"/>
    <hyperlink ref="AB125" location="A125861234A" display="A125861234A" xr:uid="{9CA797D4-2F25-44F5-AFC3-87435AD4526C}"/>
    <hyperlink ref="AB138" location="A125927762T" display="A125927762T" xr:uid="{713E467B-EE09-4DA5-B76B-E0D9354C01A5}"/>
    <hyperlink ref="AB151" location="A125894498V" display="A125894498V" xr:uid="{1237E848-D86B-4C4D-9977-6E9EABDE134F}"/>
    <hyperlink ref="AB126" location="A125861290V" display="A125861290V" xr:uid="{BF868312-DFD0-4C52-A557-983B35EABFBF}"/>
    <hyperlink ref="AB139" location="A125927818T" display="A125927818T" xr:uid="{DCC960DE-8AF7-40D4-9790-EC7634BB8D0B}"/>
    <hyperlink ref="AB152" location="A125894554A" display="A125894554A" xr:uid="{F532AB69-07AD-4997-9AD4-EA4F3D288315}"/>
    <hyperlink ref="AB127" location="A125860954F" display="A125860954F" xr:uid="{E43F4B3E-2106-4FE7-AF9A-76D9B18F43FF}"/>
    <hyperlink ref="AB140" location="A125927482X" display="A125927482X" xr:uid="{5ACB05B5-84D6-4484-BC8A-B5D29FB2F4D8}"/>
    <hyperlink ref="AB153" location="A125894218R" display="A125894218R" xr:uid="{4C05E969-A116-4259-8AA8-CEB27A93BAFA}"/>
    <hyperlink ref="AB128" location="A125861010R" display="A125861010R" xr:uid="{A1C6962A-C059-4D72-A0DA-A7E531CF2A5F}"/>
    <hyperlink ref="AB141" location="A125927538X" display="A125927538X" xr:uid="{D6C3650A-AC5D-4922-810B-2049ECBA5254}"/>
    <hyperlink ref="AB154" location="A125894274J" display="A125894274J" xr:uid="{4B8A6E4E-478A-49F9-86C6-DA8DC31C86E3}"/>
    <hyperlink ref="AB129" location="A125861066A" display="A125861066A" xr:uid="{0F8E551A-DD68-4F31-9A5F-C4BC91F56D5A}"/>
    <hyperlink ref="AB142" location="A125927594T" display="A125927594T" xr:uid="{E7A84D4F-791E-4223-9DE3-6E5EF9DD4FBD}"/>
    <hyperlink ref="AB155" location="A125894330R" display="A125894330R" xr:uid="{CB083699-44CC-49CA-AC12-23F43AED00E5}"/>
    <hyperlink ref="AB130" location="A125860842L" display="A125860842L" xr:uid="{88E2479E-BB9C-41A8-B53C-51F172F30670}"/>
    <hyperlink ref="AB143" location="A125927370F" display="A125927370F" xr:uid="{76232259-DE3D-492A-8186-039298AE571D}"/>
    <hyperlink ref="AB156" location="A125894106W" display="A125894106W" xr:uid="{0E6D807B-DC0C-4125-8EFA-540619B0BCBC}"/>
    <hyperlink ref="AB131" location="A125861346V" display="A125861346V" xr:uid="{ECF67B00-C36C-4EC4-9F1E-A19347AF02A9}"/>
    <hyperlink ref="AB144" location="A125927874K" display="A125927874K" xr:uid="{D9CBCE30-6F94-4439-B8C0-ECDE5D378097}"/>
    <hyperlink ref="AB157" location="A125894610J" display="A125894610J" xr:uid="{2F83A7E3-A536-451B-9578-9C430DBCC81E}"/>
    <hyperlink ref="AB132" location="A125861122J" display="A125861122J" xr:uid="{B4C302F1-E29B-4B01-BBEB-BA6C4CE50BD7}"/>
    <hyperlink ref="AB145" location="A125927650X" display="A125927650X" xr:uid="{072D2DB7-CC90-4049-B28E-065B90E40462}"/>
    <hyperlink ref="AB158" location="A125894386A" display="A125894386A" xr:uid="{DEEC9D00-10F1-4AFE-8BE6-5BC8608540B7}"/>
    <hyperlink ref="X133" location="A125861398W" display="A125861398W" xr:uid="{6179A593-0228-4558-9143-BAB88169647A}"/>
    <hyperlink ref="X146" location="A125927926A" display="A125927926A" xr:uid="{CBAC947B-7BFA-409C-9DE3-DB05AC7BAF83}"/>
    <hyperlink ref="X159" location="A125894662K" display="A125894662K" xr:uid="{E99F4703-83BC-4920-82CE-D2C9F536E469}"/>
    <hyperlink ref="X123" location="A125861174K" display="A125861174K" xr:uid="{76A0F39E-A34A-4F59-A015-5621D3024E91}"/>
    <hyperlink ref="X136" location="A125927702R" display="A125927702R" xr:uid="{504CD8B5-CE2A-4886-86E1-40D71EABF696}"/>
    <hyperlink ref="X149" location="A125894438T" display="A125894438T" xr:uid="{D405946A-5B89-412C-8CDE-19BCDE73E3CF}"/>
    <hyperlink ref="X124" location="A125860894R" display="A125860894R" xr:uid="{50EE6681-D5DD-4733-BC72-1DA67DF57A8C}"/>
    <hyperlink ref="X137" location="A125927422W" display="A125927422W" xr:uid="{1C5EA489-9176-4D7F-9580-F129037DDCC3}"/>
    <hyperlink ref="X150" location="A125894158X" display="A125894158X" xr:uid="{7E27C88F-8FB4-4C37-B296-A57F7475A876}"/>
    <hyperlink ref="X125" location="A125861230T" display="A125861230T" xr:uid="{E0D76A4B-42C8-4F1C-BFA4-A96DB69202F0}"/>
    <hyperlink ref="X138" location="A125927758A" display="A125927758A" xr:uid="{5E928F7C-9786-4D16-AC04-555616B17E9A}"/>
    <hyperlink ref="X151" location="A125894494K" display="A125894494K" xr:uid="{68C73C9E-48BF-46EC-B4F0-CA18282DFEDE}"/>
    <hyperlink ref="X126" location="A125861286C" display="A125861286C" xr:uid="{B330AB1D-F1FD-44E7-97DB-A6CBF92BC894}"/>
    <hyperlink ref="X139" location="A125927814J" display="A125927814J" xr:uid="{AE024432-7897-4E39-8373-0FBE678D777A}"/>
    <hyperlink ref="X152" location="A125894550T" display="A125894550T" xr:uid="{BFA3CAD7-8ECC-4352-88F0-BA50E2A93FEB}"/>
    <hyperlink ref="X127" location="A125860950W" display="A125860950W" xr:uid="{3D720C97-C0FA-4F8B-8990-311CC35F75DD}"/>
    <hyperlink ref="X140" location="A125927478J" display="A125927478J" xr:uid="{E47B3391-8302-49F5-9359-CEAFD82927AE}"/>
    <hyperlink ref="X153" location="A125894214F" display="A125894214F" xr:uid="{BADF4846-A505-46AA-824A-EC8F856BAF7A}"/>
    <hyperlink ref="X128" location="A125861006X" display="A125861006X" xr:uid="{25CCB325-73C8-4B8A-9D6E-424FDE22972A}"/>
    <hyperlink ref="X141" location="A125927534R" display="A125927534R" xr:uid="{40B44CEE-3729-4B19-A906-F6405859C583}"/>
    <hyperlink ref="X154" location="A125894270X" display="A125894270X" xr:uid="{B18F4AB0-4E81-4D6C-A27A-3ECDF65ADA03}"/>
    <hyperlink ref="X129" location="A125861062T" display="A125861062T" xr:uid="{0660ED06-2DBD-4AEC-9EE7-5B460EEE7E7F}"/>
    <hyperlink ref="X142" location="A125927590J" display="A125927590J" xr:uid="{44E41340-C1CD-4358-9FF4-E1AA5323CDC8}"/>
    <hyperlink ref="X155" location="A125894326X" display="A125894326X" xr:uid="{A54A6F7D-3641-4C74-90F5-471A3B479035}"/>
    <hyperlink ref="X130" location="A125860838W" display="A125860838W" xr:uid="{53E25FB6-020D-4386-B365-BDE7196E7200}"/>
    <hyperlink ref="X143" location="A125927366R" display="A125927366R" xr:uid="{079FA252-92F7-48B2-9F4A-EE4B4543E7E3}"/>
    <hyperlink ref="X156" location="A125894102L" display="A125894102L" xr:uid="{47117079-138D-47DB-ACED-57D2120004D5}"/>
    <hyperlink ref="X131" location="A125861342K" display="A125861342K" xr:uid="{B58FD7D0-CA10-45B4-AED7-284EA632C1B3}"/>
    <hyperlink ref="X144" location="A125927870A" display="A125927870A" xr:uid="{3E784ADA-4535-4F31-AB7A-FA98D54CE9CC}"/>
    <hyperlink ref="X157" location="A125894606T" display="A125894606T" xr:uid="{C709E291-FE63-408F-B0E8-8D4DDB9FEFFB}"/>
    <hyperlink ref="X132" location="A125861118T" display="A125861118T" xr:uid="{A6630BF5-F866-4DEA-97C7-3C1204EA434E}"/>
    <hyperlink ref="X145" location="A125927646J" display="A125927646J" xr:uid="{6B1A210D-2773-4F12-B7BE-BF5F9752330B}"/>
    <hyperlink ref="X158" location="A125894382T" display="A125894382T" xr:uid="{45BB860D-6631-4616-8642-81AEB50B582B}"/>
    <hyperlink ref="R133" location="A125861426V" display="A125861426V" xr:uid="{897325B5-DB9B-4354-8594-850E15394DF6}"/>
    <hyperlink ref="R146" location="A125927954K" display="A125927954K" xr:uid="{F15CC098-2F1B-4748-A0E2-FA81B74FB44F}"/>
    <hyperlink ref="R159" location="A125894690V" display="A125894690V" xr:uid="{C5E796A8-737D-4B78-8B32-0DEAF84970FB}"/>
    <hyperlink ref="R123" location="A125861202J" display="A125861202J" xr:uid="{0C37149B-6D06-46CD-A489-8B1D3BDCA8E5}"/>
    <hyperlink ref="R136" location="A125927730X" display="A125927730X" xr:uid="{2B697812-17BE-4210-9B28-FE47C0741C80}"/>
    <hyperlink ref="R149" location="A125894466A" display="A125894466A" xr:uid="{F88B8583-8AC2-4F25-8F38-AABA5015F204}"/>
    <hyperlink ref="R124" location="A125860922L" display="A125860922L" xr:uid="{A708EAF7-784D-405E-811B-88A1E2F698C5}"/>
    <hyperlink ref="R137" location="A125927450F" display="A125927450F" xr:uid="{B4494A7D-5C13-4BF1-9B1C-AD47165FAEDB}"/>
    <hyperlink ref="R150" location="A125894186J" display="A125894186J" xr:uid="{A2BC8DB9-883D-4B2D-8BD3-980916A60417}"/>
    <hyperlink ref="R125" location="A125861258V" display="A125861258V" xr:uid="{58153959-84DE-42E6-B5A5-38855D8825D5}"/>
    <hyperlink ref="R138" location="A125927786K" display="A125927786K" xr:uid="{BD56F9CC-5261-470C-ADB8-EC6A87158E44}"/>
    <hyperlink ref="R151" location="A125894522J" display="A125894522J" xr:uid="{0B1F05AC-0C34-4B3F-BA42-2A58CF9F4733}"/>
    <hyperlink ref="R126" location="A125861314A" display="A125861314A" xr:uid="{40DA6A89-1579-4E8F-9BEC-A36F22C68458}"/>
    <hyperlink ref="R139" location="A125927842T" display="A125927842T" xr:uid="{356759B9-8E4B-4B76-B1CB-0F3D6BB28EBA}"/>
    <hyperlink ref="R152" location="A125894578V" display="A125894578V" xr:uid="{DDFE9258-2F4B-4EDB-9A0F-67186240B15B}"/>
    <hyperlink ref="R127" location="A125860978X" display="A125860978X" xr:uid="{A24D7B8A-335A-40F3-B487-739873041C80}"/>
    <hyperlink ref="R140" location="A125927506F" display="A125927506F" xr:uid="{C152018B-80FA-4D2D-A346-329221EE93F5}"/>
    <hyperlink ref="R153" location="A125894242R" display="A125894242R" xr:uid="{34444403-A447-4CC1-A5BB-728D3B7E8595}"/>
    <hyperlink ref="R128" location="A125861034J" display="A125861034J" xr:uid="{73A58BA2-1B95-4C6A-BDC4-E9BB7EC94781}"/>
    <hyperlink ref="R141" location="A125927562X" display="A125927562X" xr:uid="{5DCA5C6C-6777-4EDF-B127-7D8E0AECEFD9}"/>
    <hyperlink ref="R154" location="A125894298A" display="A125894298A" xr:uid="{15A904CB-6293-4972-949D-8D62D9EF17B1}"/>
    <hyperlink ref="R129" location="A125861090A" display="A125861090A" xr:uid="{B454DAC7-B946-4F90-87FD-C6CB7C48D220}"/>
    <hyperlink ref="R142" location="A125927618X" display="A125927618X" xr:uid="{DE86386F-63B3-42C8-B6C3-3E16C54A0959}"/>
    <hyperlink ref="R155" location="A125894354J" display="A125894354J" xr:uid="{C6E66EE6-2209-453B-A527-1875487E928D}"/>
    <hyperlink ref="R130" location="A125860866F" display="A125860866F" xr:uid="{815FEED8-7FC8-4B93-B4C8-2E719EAAE424}"/>
    <hyperlink ref="R143" location="A125927394X" display="A125927394X" xr:uid="{8216233A-3C3F-42E6-AD4B-E78FB8CBCA37}"/>
    <hyperlink ref="R156" location="A125894130W" display="A125894130W" xr:uid="{B40DB362-0389-451E-AE8C-161754B037FC}"/>
    <hyperlink ref="R131" location="A125861370V" display="A125861370V" xr:uid="{091174BF-9F71-4FF0-9F04-7D9AC5A53AE4}"/>
    <hyperlink ref="R144" location="A125927898C" display="A125927898C" xr:uid="{292C4C4C-1A35-4F91-BD54-C27A4CAB0777}"/>
    <hyperlink ref="R157" location="A125894634A" display="A125894634A" xr:uid="{DA0793A5-FB15-4D37-91D7-4D8BC5E8AD5A}"/>
    <hyperlink ref="R132" location="A125861146A" display="A125861146A" xr:uid="{D561791B-6666-4EE5-8B10-AE669CC11A61}"/>
    <hyperlink ref="R145" location="A125927674T" display="A125927674T" xr:uid="{3899EABF-A17B-4E5B-BE27-9C4472A4A5DF}"/>
    <hyperlink ref="R158" location="A125894410R" display="A125894410R" xr:uid="{40BCFF79-1B49-4E2F-98FC-A00B983FF044}"/>
    <hyperlink ref="S133" location="A125861406K" display="A125861406K" xr:uid="{17595F3B-9806-47E0-A3AA-88782B8714F7}"/>
    <hyperlink ref="S146" location="A125927934A" display="A125927934A" xr:uid="{C1FD3FAF-7DE7-4CDB-8547-608AAF4A6E4F}"/>
    <hyperlink ref="S159" location="A125894670K" display="A125894670K" xr:uid="{B9A15375-7449-4055-88BA-31CF070E3241}"/>
    <hyperlink ref="S123" location="A125861182K" display="A125861182K" xr:uid="{ABF8B133-FB5B-4CD0-B8C7-CC8CCE9B7884}"/>
    <hyperlink ref="S136" location="A125927710R" display="A125927710R" xr:uid="{589648DC-4C9A-4658-A6BB-6B0C74F87289}"/>
    <hyperlink ref="S149" location="A125894446T" display="A125894446T" xr:uid="{603AD836-9C36-4870-B4E6-DEBD0D7072BE}"/>
    <hyperlink ref="S124" location="A125860902C" display="A125860902C" xr:uid="{799E82E8-A6E0-4BCB-B5A6-50E95AAD93CE}"/>
    <hyperlink ref="S137" location="A125927430W" display="A125927430W" xr:uid="{7E1BF671-868E-4849-A7E3-91B000D510BD}"/>
    <hyperlink ref="S150" location="A125894166X" display="A125894166X" xr:uid="{DD7CA35A-AD0D-4753-A25A-FA2411C5312E}"/>
    <hyperlink ref="S125" location="A125861238K" display="A125861238K" xr:uid="{C094F8F4-5F8F-4229-B3E5-4C0E0B0285BE}"/>
    <hyperlink ref="S138" location="A125927766A" display="A125927766A" xr:uid="{947F73A2-126B-4960-A478-3218EF9BBC47}"/>
    <hyperlink ref="S151" location="A125894502X" display="A125894502X" xr:uid="{32E83E37-162D-4F2E-B34B-3BA221683DC8}"/>
    <hyperlink ref="S126" location="A125861294C" display="A125861294C" xr:uid="{D02E9F54-108D-469D-B966-58DE3FFEB4DC}"/>
    <hyperlink ref="S139" location="A125927822J" display="A125927822J" xr:uid="{DE86E540-0B60-48D8-86FE-24A4E0F95F62}"/>
    <hyperlink ref="S152" location="A125894558K" display="A125894558K" xr:uid="{2FE9EB52-BB71-425D-B932-C7141020DBE2}"/>
    <hyperlink ref="S127" location="A125860958R" display="A125860958R" xr:uid="{2D38F18D-0994-4CA3-A5F3-FED6AD539A99}"/>
    <hyperlink ref="S140" location="A125927486J" display="A125927486J" xr:uid="{BA094D77-B90F-4BDB-91B4-EC1AFF4BFE2F}"/>
    <hyperlink ref="S153" location="A125894222F" display="A125894222F" xr:uid="{36E8D8BC-DCD7-461A-BBCA-FDDC5D7C020D}"/>
    <hyperlink ref="S128" location="A125861014X" display="A125861014X" xr:uid="{6C7F59CF-2E5B-412D-A51B-3008E20B76C6}"/>
    <hyperlink ref="S141" location="A125927542R" display="A125927542R" xr:uid="{953F0545-B3AC-4D63-AB30-0C90AC4170C3}"/>
    <hyperlink ref="S154" location="A125894278T" display="A125894278T" xr:uid="{9DA11F5A-1C1E-49EE-B19C-21F517B4D177}"/>
    <hyperlink ref="S129" location="A125861070T" display="A125861070T" xr:uid="{F14EA47F-07BC-4950-83F1-3D98D780D90F}"/>
    <hyperlink ref="S142" location="A125927598A" display="A125927598A" xr:uid="{E87FF3D1-EBFF-4F4F-BF88-36C8D92EB716}"/>
    <hyperlink ref="S155" location="A125894334X" display="A125894334X" xr:uid="{98E8224D-D5FF-4D5E-A2D7-BCDAEE210126}"/>
    <hyperlink ref="S130" location="A125860846W" display="A125860846W" xr:uid="{97D8B1C2-4D1D-41D6-BFBD-D23619F1A65E}"/>
    <hyperlink ref="S143" location="A125927374R" display="A125927374R" xr:uid="{4BA604E7-D9E6-468B-B7DC-8F513C34EC03}"/>
    <hyperlink ref="S156" location="A125894110L" display="A125894110L" xr:uid="{E8EC7485-119D-4CB4-A486-F77417BA1AF1}"/>
    <hyperlink ref="S131" location="A125861350K" display="A125861350K" xr:uid="{DE8DC5BF-0F90-4428-A0A7-4DD7A25E0717}"/>
    <hyperlink ref="S144" location="A125927878V" display="A125927878V" xr:uid="{876AA29F-9F3C-4347-BCC9-697DC894CCFC}"/>
    <hyperlink ref="S157" location="A125894614T" display="A125894614T" xr:uid="{50B3E0C5-F4A0-463C-9F91-190B7D079F37}"/>
    <hyperlink ref="S132" location="A125861126T" display="A125861126T" xr:uid="{C8CF540A-7031-4094-886F-D313CDAFD525}"/>
    <hyperlink ref="S145" location="A125927654J" display="A125927654J" xr:uid="{63B13D54-E8B4-4284-AF14-BF1BF4723099}"/>
    <hyperlink ref="S158" location="A125894390T" display="A125894390T" xr:uid="{C8E8C781-21C9-4D82-9320-11BF8488C4BF}"/>
    <hyperlink ref="T133" location="A125861430K" display="A125861430K" xr:uid="{D951E754-263E-4E64-B87D-C9AA8B8FE4DD}"/>
    <hyperlink ref="T146" location="A125927958V" display="A125927958V" xr:uid="{05CBD554-8A19-403F-A9FE-3805971CFCE5}"/>
    <hyperlink ref="T159" location="A125894694C" display="A125894694C" xr:uid="{6D26F0A4-8CF5-45F3-AD7C-BA8A3498491B}"/>
    <hyperlink ref="T123" location="A125861206T" display="A125861206T" xr:uid="{4B4DE6D7-C042-4011-8552-85BC831F408E}"/>
    <hyperlink ref="T136" location="A125927734J" display="A125927734J" xr:uid="{B1C4C617-9D4F-46FE-9E0D-62DC3F2E83CE}"/>
    <hyperlink ref="T149" location="A125894470T" display="A125894470T" xr:uid="{CADDBDE3-6BE8-4DAB-ABF2-D30B15F8103D}"/>
    <hyperlink ref="T124" location="A125860926W" display="A125860926W" xr:uid="{3C21A41B-9A8C-42AC-B3D7-DAD238AA1772}"/>
    <hyperlink ref="T137" location="A125927454R" display="A125927454R" xr:uid="{06EB3BEC-EFAB-4E31-83CE-65CAA3E94630}"/>
    <hyperlink ref="T150" location="A125894190X" display="A125894190X" xr:uid="{1D24189D-978B-4AF2-8B51-D4B805107E09}"/>
    <hyperlink ref="T125" location="A125861262K" display="A125861262K" xr:uid="{B16E0B04-C7E2-4971-823A-366522E202EB}"/>
    <hyperlink ref="T138" location="A125927790A" display="A125927790A" xr:uid="{33D5DC79-3867-48F6-8101-41ED55E066C2}"/>
    <hyperlink ref="T151" location="A125894526T" display="A125894526T" xr:uid="{5C696508-6223-49F4-8630-64412D7581F3}"/>
    <hyperlink ref="T126" location="A125861318K" display="A125861318K" xr:uid="{DD1805BA-3D4C-459D-BD9F-10FCF1508B86}"/>
    <hyperlink ref="T139" location="A125927846A" display="A125927846A" xr:uid="{5C04E542-38F7-4DB5-AADA-1E6A4A244381}"/>
    <hyperlink ref="T152" location="A125894582K" display="A125894582K" xr:uid="{8DE56BCB-CB4B-4ED9-82CA-4CCE49987177}"/>
    <hyperlink ref="T127" location="A125860982R" display="A125860982R" xr:uid="{59292FF5-440C-463F-ABA5-1FF8E026BDD6}"/>
    <hyperlink ref="T140" location="A125927510W" display="A125927510W" xr:uid="{09D1B05C-E893-4517-842D-B3E0988EF1E6}"/>
    <hyperlink ref="T153" location="A125894246X" display="A125894246X" xr:uid="{2DC912FE-CCD6-4546-96A2-7F77BDF9AD6F}"/>
    <hyperlink ref="T128" location="A125861038T" display="A125861038T" xr:uid="{DAEA9E3A-6A4C-4EAD-874F-B866F716A110}"/>
    <hyperlink ref="T141" location="A125927566J" display="A125927566J" xr:uid="{A9E42BB8-30FE-4A15-8199-672B0B4D567E}"/>
    <hyperlink ref="T154" location="A125894302F" display="A125894302F" xr:uid="{638B3C72-7296-4538-A0F1-3742CE2AF2FC}"/>
    <hyperlink ref="T129" location="A125861094K" display="A125861094K" xr:uid="{58C0AB49-96CD-4065-9312-E012E7E24440}"/>
    <hyperlink ref="T142" location="A125927622R" display="A125927622R" xr:uid="{C280E46E-14ED-4BE5-8278-35219E4DC71F}"/>
    <hyperlink ref="T155" location="A125894358T" display="A125894358T" xr:uid="{2E9F0A60-235A-403A-9043-1468561DB555}"/>
    <hyperlink ref="T130" location="A125860870W" display="A125860870W" xr:uid="{E69FDD7B-CBE0-4761-A8EF-4237B2E8124F}"/>
    <hyperlink ref="T143" location="A125927398J" display="A125927398J" xr:uid="{87855C5F-04A0-4B14-9641-855D20315543}"/>
    <hyperlink ref="T156" location="A125894134F" display="A125894134F" xr:uid="{DDE11483-66BD-4347-8FDB-D9949851518E}"/>
    <hyperlink ref="T131" location="A125861374C" display="A125861374C" xr:uid="{F85D3847-AB1E-4313-A993-50E32604096F}"/>
    <hyperlink ref="T144" location="A125927902J" display="A125927902J" xr:uid="{C25FA8FB-0470-4CA2-A206-20C9532D90F3}"/>
    <hyperlink ref="T157" location="A125894638K" display="A125894638K" xr:uid="{BC705142-35A0-486B-99E3-E6037FC5973C}"/>
    <hyperlink ref="T132" location="A125861150T" display="A125861150T" xr:uid="{CACC8949-9710-4F3B-AB0B-324E062621F7}"/>
    <hyperlink ref="T145" location="A125927678A" display="A125927678A" xr:uid="{74992F65-5BAC-4B0C-8E2B-CFB9B7AD88CA}"/>
    <hyperlink ref="T158" location="A125894414X" display="A125894414X" xr:uid="{40783EAB-DDD0-4DC4-A206-9F1E7D936D56}"/>
    <hyperlink ref="U133" location="A125861434V" display="A125861434V" xr:uid="{5A98017A-5A00-49F2-B163-C1BF50CAEFE9}"/>
    <hyperlink ref="U146" location="A125927962K" display="A125927962K" xr:uid="{2A321CC9-791D-49C0-B1F7-10E8A27133FB}"/>
    <hyperlink ref="U159" location="A125894698L" display="A125894698L" xr:uid="{37277360-95C9-4AAD-B1CA-4C7644865469}"/>
    <hyperlink ref="U123" location="A125861210J" display="A125861210J" xr:uid="{36A0A4C0-0FE2-4E3C-83D5-F224E251541B}"/>
    <hyperlink ref="U136" location="A125927738T" display="A125927738T" xr:uid="{EC38FE91-C543-4922-9F5C-C3443AA6D9BE}"/>
    <hyperlink ref="U149" location="A125894474A" display="A125894474A" xr:uid="{5DFB1429-93FF-4CD7-B6A5-D0CDCCA02E35}"/>
    <hyperlink ref="U124" location="A125860930L" display="A125860930L" xr:uid="{5266E3BC-1700-4632-809B-44689F98A457}"/>
    <hyperlink ref="U137" location="A125927458X" display="A125927458X" xr:uid="{29BFFE54-F7B6-49C7-BEEE-A5566616E14E}"/>
    <hyperlink ref="U150" location="A125894194J" display="A125894194J" xr:uid="{DA74E67D-743A-4462-BA1D-3F8D12A145F5}"/>
    <hyperlink ref="U125" location="A125861266V" display="A125861266V" xr:uid="{7A3D7AA8-F715-4C22-99E8-95CF6B76A1FF}"/>
    <hyperlink ref="U138" location="A125927794K" display="A125927794K" xr:uid="{5AA529BE-F620-4413-864D-571D1425C169}"/>
    <hyperlink ref="U151" location="A125894530J" display="A125894530J" xr:uid="{D567F6B7-ECDA-4C96-B210-1B68CFA87C5C}"/>
    <hyperlink ref="U126" location="A125861322A" display="A125861322A" xr:uid="{D65B5521-0FB7-416F-8B43-F3041C1D62AA}"/>
    <hyperlink ref="U139" location="A125927850T" display="A125927850T" xr:uid="{334C403D-106C-4BE5-A37D-BFE7D7993041}"/>
    <hyperlink ref="U152" location="A125894586V" display="A125894586V" xr:uid="{3288ECD0-7405-4A31-A0D2-6166745E0D27}"/>
    <hyperlink ref="U127" location="A125860986X" display="A125860986X" xr:uid="{E517E183-07E4-4118-B509-28542AF02F90}"/>
    <hyperlink ref="U140" location="A125927514F" display="A125927514F" xr:uid="{A22F0860-EB12-4A61-AA33-90559606EE0D}"/>
    <hyperlink ref="U153" location="A125894250R" display="A125894250R" xr:uid="{FED1793B-1F29-446F-A8C1-924BAD86DD67}"/>
    <hyperlink ref="U128" location="A125861042J" display="A125861042J" xr:uid="{2F127E9B-6055-4510-AB14-22A8D74B2355}"/>
    <hyperlink ref="U141" location="A125927570X" display="A125927570X" xr:uid="{18DCA8FF-CEF1-49CA-8D05-8739840BC856}"/>
    <hyperlink ref="U154" location="A125894306R" display="A125894306R" xr:uid="{B20C438E-2F1D-475D-8FD6-B704F53F4D95}"/>
    <hyperlink ref="U129" location="A125861098V" display="A125861098V" xr:uid="{AD0E05D0-B138-43B5-822A-F3CE577667D2}"/>
    <hyperlink ref="U142" location="A125927626X" display="A125927626X" xr:uid="{63FAB227-E219-433F-8A48-C5674DACB6E5}"/>
    <hyperlink ref="U155" location="A125894362J" display="A125894362J" xr:uid="{173FDE43-9EDE-4B2F-BE6D-C21D8B647721}"/>
    <hyperlink ref="U130" location="A125860874F" display="A125860874F" xr:uid="{7AD084A4-EC8E-476A-B312-2E8E9BDB11BB}"/>
    <hyperlink ref="U143" location="A125927402L" display="A125927402L" xr:uid="{1D7B0269-24FE-430A-A638-85389B0FAB51}"/>
    <hyperlink ref="U156" location="A125894138R" display="A125894138R" xr:uid="{683D31D6-1770-4E10-A9EF-00DE9884FDE2}"/>
    <hyperlink ref="U131" location="A125861378L" display="A125861378L" xr:uid="{BD131E9B-03FD-4977-9396-C156FF78435D}"/>
    <hyperlink ref="U144" location="A125927906T" display="A125927906T" xr:uid="{D60406EC-33D9-444B-9A10-AA2A6C85421B}"/>
    <hyperlink ref="U157" location="A125894642A" display="A125894642A" xr:uid="{C2682BB4-BCC8-41BE-ABF9-61FD74D9775C}"/>
    <hyperlink ref="U132" location="A125861154A" display="A125861154A" xr:uid="{A0DAE413-8EB4-4978-9530-950A9EF7FE41}"/>
    <hyperlink ref="U145" location="A125927682T" display="A125927682T" xr:uid="{694B1AD0-1150-442A-BBB0-AD225255BE3D}"/>
    <hyperlink ref="U158" location="A125894418J" display="A125894418J" xr:uid="{A286A9F0-7B5D-4705-B455-34F3EED4134B}"/>
    <hyperlink ref="V133" location="A125861410A" display="A125861410A" xr:uid="{B7254648-BA1E-4DEE-A3B4-C9782453F1CC}"/>
    <hyperlink ref="V146" location="A125927938K" display="A125927938K" xr:uid="{6ED51411-E281-4435-8DE2-E6C2FDC9AB98}"/>
    <hyperlink ref="V159" location="A125894674V" display="A125894674V" xr:uid="{C4025D0B-9A6F-4C63-9067-5D21CDF46E0D}"/>
    <hyperlink ref="V123" location="A125861186V" display="A125861186V" xr:uid="{807EA2C9-AF42-491A-BCD1-1168B35FED99}"/>
    <hyperlink ref="V136" location="A125927714X" display="A125927714X" xr:uid="{40D1F297-7DDD-4201-9975-AFBA4C0B947A}"/>
    <hyperlink ref="V149" location="A125894450J" display="A125894450J" xr:uid="{B5D29831-62BC-4E74-A09D-17086E822C76}"/>
    <hyperlink ref="V124" location="A125860906L" display="A125860906L" xr:uid="{48A4D529-8EAE-434A-AF95-800E8396A868}"/>
    <hyperlink ref="V137" location="A125927434F" display="A125927434F" xr:uid="{5C17ACB5-0FB6-42B9-8199-E82669BB1E9D}"/>
    <hyperlink ref="V150" location="A125894170R" display="A125894170R" xr:uid="{029B0E5D-C258-4BD1-A754-13BD7AAFB78A}"/>
    <hyperlink ref="V125" location="A125861242A" display="A125861242A" xr:uid="{440DA34D-DC9F-474C-B23B-DB723396B386}"/>
    <hyperlink ref="V138" location="A125927770T" display="A125927770T" xr:uid="{685701FC-9053-4C1A-94F3-E96FE929FB1B}"/>
    <hyperlink ref="V151" location="A125894506J" display="A125894506J" xr:uid="{1A5D0445-5A63-4056-A15A-CE83E1D57432}"/>
    <hyperlink ref="V126" location="A125861298L" display="A125861298L" xr:uid="{38AB5DCF-60AC-4D70-8D9C-424030722A12}"/>
    <hyperlink ref="V139" location="A125927826T" display="A125927826T" xr:uid="{13C542D9-5A56-425F-A498-0B1B8DEBDE20}"/>
    <hyperlink ref="V152" location="A125894562A" display="A125894562A" xr:uid="{E0A4EF14-11E0-4480-9A18-0AF5903B4985}"/>
    <hyperlink ref="V127" location="A125860962F" display="A125860962F" xr:uid="{B93D9A6E-7CD5-4E75-807E-F2F35EF6CB88}"/>
    <hyperlink ref="V140" location="A125927490X" display="A125927490X" xr:uid="{3E115C01-7FF6-4F8C-90EE-5447FB969375}"/>
    <hyperlink ref="V153" location="A125894226R" display="A125894226R" xr:uid="{1EEEA08E-4958-4BEE-87B0-056E18C659BF}"/>
    <hyperlink ref="V128" location="A125861018J" display="A125861018J" xr:uid="{89F861A5-6F3A-47A0-9B81-77384495D8F8}"/>
    <hyperlink ref="V141" location="A125927546X" display="A125927546X" xr:uid="{CD0C247B-C665-46DB-8C85-E55AA529B03A}"/>
    <hyperlink ref="V154" location="A125894282J" display="A125894282J" xr:uid="{B30B4767-2987-484C-841A-B36C11B6B271}"/>
    <hyperlink ref="V129" location="A125861074A" display="A125861074A" xr:uid="{D801A5FB-2420-4BDB-8ECD-03AA01888896}"/>
    <hyperlink ref="V142" location="A125927602F" display="A125927602F" xr:uid="{157B3130-3E64-493E-B2B7-04793F62C9E4}"/>
    <hyperlink ref="V155" location="A125894338J" display="A125894338J" xr:uid="{757BD827-35B5-4983-8934-2D6256D17E6D}"/>
    <hyperlink ref="V130" location="A125860850L" display="A125860850L" xr:uid="{55927CDF-928D-4A07-A661-556C162427BD}"/>
    <hyperlink ref="V143" location="A125927378X" display="A125927378X" xr:uid="{9B0A67AC-3A94-4076-935E-2E2792EBF652}"/>
    <hyperlink ref="V156" location="A125894114W" display="A125894114W" xr:uid="{3CBBF145-8025-4E53-BD7F-2298AEB4A879}"/>
    <hyperlink ref="V131" location="A125861354V" display="A125861354V" xr:uid="{A730922A-D76F-4858-B132-C9DFA0BD09DA}"/>
    <hyperlink ref="V144" location="A125927882K" display="A125927882K" xr:uid="{BFD7CEFB-B86E-4A05-922C-3BB1EAC62933}"/>
    <hyperlink ref="V157" location="A125894618A" display="A125894618A" xr:uid="{77A26AC1-5559-4CB3-9AD1-04D50DA05F75}"/>
    <hyperlink ref="V132" location="A125861130J" display="A125861130J" xr:uid="{9805A21B-5D0A-4C03-8EF6-3618B7C55026}"/>
    <hyperlink ref="V145" location="A125927658T" display="A125927658T" xr:uid="{8C58BF9E-27F4-4347-A327-83F353D752BB}"/>
    <hyperlink ref="V158" location="A125894394A" display="A125894394A" xr:uid="{93058673-2D82-4BF0-BB8C-E72E1DBD9217}"/>
    <hyperlink ref="W133" location="A125861414K" display="A125861414K" xr:uid="{2AB7D419-367E-4FB7-9941-48A53CC597F5}"/>
    <hyperlink ref="W146" location="A125927942A" display="A125927942A" xr:uid="{35DECE02-BD2C-42E9-BA62-6ADAF10E465C}"/>
    <hyperlink ref="W159" location="A125894678C" display="A125894678C" xr:uid="{82742730-99CF-465B-98B1-45D6149F1600}"/>
    <hyperlink ref="W123" location="A125861190K" display="A125861190K" xr:uid="{E89817BD-3E28-4DB6-A378-F843036CA3D9}"/>
    <hyperlink ref="W136" location="A125927718J" display="A125927718J" xr:uid="{40681B85-778A-413F-9A13-CCCF7F19BC7E}"/>
    <hyperlink ref="W149" location="A125894454T" display="A125894454T" xr:uid="{C2ADC040-3C30-4C35-BBFC-328D7D1BCA01}"/>
    <hyperlink ref="W124" location="A125860910C" display="A125860910C" xr:uid="{2578CED2-B131-438E-8B8E-50446E257C99}"/>
    <hyperlink ref="W137" location="A125927438R" display="A125927438R" xr:uid="{DF060284-1BD5-49F6-8A45-6B421727AB92}"/>
    <hyperlink ref="W150" location="A125894174X" display="A125894174X" xr:uid="{1804F9BA-5623-48D5-A3ED-F6C163C429A6}"/>
    <hyperlink ref="W125" location="A125861246K" display="A125861246K" xr:uid="{7584D0F7-753F-4EDF-B48B-C686043057B4}"/>
    <hyperlink ref="W138" location="A125927774A" display="A125927774A" xr:uid="{941D8DD5-1502-4AB2-8053-3696B33719FA}"/>
    <hyperlink ref="W151" location="A125894510X" display="A125894510X" xr:uid="{F1A5727A-5EFC-4D77-8FB4-9F0BFB597320}"/>
    <hyperlink ref="W126" location="A125861302T" display="A125861302T" xr:uid="{DDC03B95-88DE-4A59-8467-6D8C2F0C6AA8}"/>
    <hyperlink ref="W139" location="A125927830J" display="A125927830J" xr:uid="{100BBC67-2A38-40F2-80F6-CB173756B9A3}"/>
    <hyperlink ref="W152" location="A125894566K" display="A125894566K" xr:uid="{84345F84-7D81-4647-86E6-81A3F6984BB9}"/>
    <hyperlink ref="W127" location="A125860966R" display="A125860966R" xr:uid="{3BD7190E-5821-4134-A515-8E046D607577}"/>
    <hyperlink ref="W140" location="A125927494J" display="A125927494J" xr:uid="{7C98BD3F-4CC3-4167-ADD4-E2189C163EDA}"/>
    <hyperlink ref="W153" location="A125894230F" display="A125894230F" xr:uid="{3FFB33F0-FF0F-47C5-8520-A386942B803F}"/>
    <hyperlink ref="W128" location="A125861022X" display="A125861022X" xr:uid="{2254FF75-0A07-4619-85A3-61B83E4155AC}"/>
    <hyperlink ref="W141" location="A125927550R" display="A125927550R" xr:uid="{0DAA2607-D8E9-47C8-91B9-0FC54CD9C8CB}"/>
    <hyperlink ref="W154" location="A125894286T" display="A125894286T" xr:uid="{9F5DF0C4-EB07-4500-80B8-F4ABC7B4996A}"/>
    <hyperlink ref="W129" location="A125861078K" display="A125861078K" xr:uid="{4E0F0AEE-C747-48EE-81BA-468EF85D2E81}"/>
    <hyperlink ref="W142" location="A125927606R" display="A125927606R" xr:uid="{A2F7D423-38DF-4A54-8BC1-255B03EA1E4F}"/>
    <hyperlink ref="W155" location="A125894342X" display="A125894342X" xr:uid="{E6C7FC21-3833-473D-B4E3-4A57F9B6CE65}"/>
    <hyperlink ref="W130" location="A125860854W" display="A125860854W" xr:uid="{B3A25306-F6BC-4FD8-BA73-70A8563D98BE}"/>
    <hyperlink ref="W143" location="A125927382R" display="A125927382R" xr:uid="{57EC6536-F5F7-48B0-8E68-6BCA3C0A7F59}"/>
    <hyperlink ref="W156" location="A125894118F" display="A125894118F" xr:uid="{E01BE1A1-5136-4A76-95A5-F023B470F1A1}"/>
    <hyperlink ref="W131" location="A125861358C" display="A125861358C" xr:uid="{54069D08-CBA3-40EC-9238-02FCB7F4C49A}"/>
    <hyperlink ref="W144" location="A125927886V" display="A125927886V" xr:uid="{89D45FE7-03F6-46FA-A2EC-A57B84CDAD4C}"/>
    <hyperlink ref="W157" location="A125894622T" display="A125894622T" xr:uid="{748A6D99-E1BD-4C9F-BE46-989C5BAC4C38}"/>
    <hyperlink ref="W132" location="A125861134T" display="A125861134T" xr:uid="{98C8F8DE-717F-4EFD-AE41-C9630A490DBD}"/>
    <hyperlink ref="W145" location="A125927662J" display="A125927662J" xr:uid="{8B4727AC-F59D-4386-BC1C-8DEAF2D53A3D}"/>
    <hyperlink ref="W158" location="A125894398K" display="A125894398K" xr:uid="{8D4F343F-FED7-4BFC-974D-3E157CEB84AE}"/>
    <hyperlink ref="AD133" location="A125861418V" display="A125861418V" xr:uid="{19BA7412-4833-477F-8568-7B20759A66C5}"/>
    <hyperlink ref="AD146" location="A125927946K" display="A125927946K" xr:uid="{834C63E6-6F51-45B2-8171-90829AED6105}"/>
    <hyperlink ref="AD159" location="A125894682V" display="A125894682V" xr:uid="{9191F511-EEFC-4807-B7D5-BF67B860CB30}"/>
    <hyperlink ref="AD123" location="A125861194V" display="A125861194V" xr:uid="{F4E219A7-6BF1-4DF4-B6F0-9C58C5E671C9}"/>
    <hyperlink ref="AD136" location="A125927722X" display="A125927722X" xr:uid="{5DF2C990-7F61-4CCF-BCF6-83B0587B0D2A}"/>
    <hyperlink ref="AD149" location="A125894458A" display="A125894458A" xr:uid="{5D171ACA-AFA2-4166-8E33-F898190BF151}"/>
    <hyperlink ref="AD124" location="A125860914L" display="A125860914L" xr:uid="{B883C480-FCFD-40B2-8D8A-2FA768C3E6B4}"/>
    <hyperlink ref="AD137" location="A125927442F" display="A125927442F" xr:uid="{2ABEE333-EF72-45E6-AE35-49205F2AF48D}"/>
    <hyperlink ref="AD150" location="A125894178J" display="A125894178J" xr:uid="{2FA1E9EA-2708-4439-B358-345FC81BC428}"/>
    <hyperlink ref="AD125" location="A125861250A" display="A125861250A" xr:uid="{1ADBBD43-8BB6-4E5D-8F11-62D53EA9D3B4}"/>
    <hyperlink ref="AD138" location="A125927778K" display="A125927778K" xr:uid="{F60446AD-E099-4541-B1FC-84B9895211B9}"/>
    <hyperlink ref="AD151" location="A125894514J" display="A125894514J" xr:uid="{0D3C2D25-23E2-4913-A405-6E7775EA0005}"/>
    <hyperlink ref="AD126" location="A125861306A" display="A125861306A" xr:uid="{DCF1DAA9-C6F9-4054-BF4A-25F96B019672}"/>
    <hyperlink ref="AD139" location="A125927834T" display="A125927834T" xr:uid="{58B98588-9916-48FE-B2B4-CA6820073AD2}"/>
    <hyperlink ref="AD152" location="A125894570A" display="A125894570A" xr:uid="{382B1B6C-080E-434C-B0E6-4DC3E47FBE8D}"/>
    <hyperlink ref="AD127" location="A125860970F" display="A125860970F" xr:uid="{0D7CB829-7156-4EF0-8A4C-6FCA46ACEDF7}"/>
    <hyperlink ref="AD140" location="A125927498T" display="A125927498T" xr:uid="{2125E789-C16C-42C4-A531-4683986BA29B}"/>
    <hyperlink ref="AD153" location="A125894234R" display="A125894234R" xr:uid="{CF415671-3262-4AC5-BF3D-41808FDEC89C}"/>
    <hyperlink ref="AD128" location="A125861026J" display="A125861026J" xr:uid="{236B675A-3F6B-45BD-9692-0F2224F8BC48}"/>
    <hyperlink ref="AD141" location="A125927554X" display="A125927554X" xr:uid="{8CB00870-A3C0-430C-BE65-22FE5CB7E75C}"/>
    <hyperlink ref="AD154" location="A125894290J" display="A125894290J" xr:uid="{343034DB-2766-44ED-8C95-6B01C69307F6}"/>
    <hyperlink ref="AD129" location="A125861082A" display="A125861082A" xr:uid="{B10E438F-2E70-4952-9847-DB4264289B4F}"/>
    <hyperlink ref="AD142" location="A125927610F" display="A125927610F" xr:uid="{E6FAD3AD-03E8-450F-9CF5-60CF7AF41987}"/>
    <hyperlink ref="AD155" location="A125894346J" display="A125894346J" xr:uid="{855A3CDF-9B44-4856-B3CB-E23C9168035B}"/>
    <hyperlink ref="AD130" location="A125860858F" display="A125860858F" xr:uid="{00F22F90-44CF-4274-97A3-D0687C24DF46}"/>
    <hyperlink ref="AD143" location="A125927386X" display="A125927386X" xr:uid="{7631E84A-BFC9-41BE-9239-9D7D9CC536A7}"/>
    <hyperlink ref="AD156" location="A125894122W" display="A125894122W" xr:uid="{514A26E6-2657-48D6-9620-AFB4DD7427D4}"/>
    <hyperlink ref="AD131" location="A125861362V" display="A125861362V" xr:uid="{EB0AFD54-7423-4D22-A37D-7CBCCAEFF878}"/>
    <hyperlink ref="AD144" location="A125927890K" display="A125927890K" xr:uid="{C0A4FF20-FB1D-4194-B46B-BF964D363431}"/>
    <hyperlink ref="AD157" location="A125894626A" display="A125894626A" xr:uid="{086BEDA2-41BF-4CD3-AD9A-1F7326D7CD7F}"/>
    <hyperlink ref="AD132" location="A125861138A" display="A125861138A" xr:uid="{D14336F6-5F71-4CB2-8D9E-EEEB4B082093}"/>
    <hyperlink ref="AD145" location="A125927666T" display="A125927666T" xr:uid="{376229A8-88C0-4AF4-A773-031ED87BA8D9}"/>
    <hyperlink ref="AD158" location="A125894402R" display="A125894402R" xr:uid="{23858FF8-0758-424D-BBC0-081A46449EA0}"/>
    <hyperlink ref="AS133" location="A125850306W" display="A125850306W" xr:uid="{42613528-28EF-46E5-8EB6-FF117A720EAD}"/>
    <hyperlink ref="AS146" location="A125916834L" display="A125916834L" xr:uid="{F923A329-412B-4397-A359-15E29B417187}"/>
    <hyperlink ref="AS159" location="A125883570W" display="A125883570W" xr:uid="{2ECE5F1E-B7BA-4428-8E35-D49201A17102}"/>
    <hyperlink ref="AS123" location="A125850082W" display="A125850082W" xr:uid="{FA5B05C8-A9BC-4565-81A0-4E432BECC6C0}"/>
    <hyperlink ref="AS136" location="A125916610A" display="A125916610A" xr:uid="{FDB3461F-93BC-43CF-9E02-586D9928D977}"/>
    <hyperlink ref="AS149" location="A125883346C" display="A125883346C" xr:uid="{05821457-38E3-4A8B-813B-E9B043E76F97}"/>
    <hyperlink ref="AS124" location="A125849802K" display="A125849802K" xr:uid="{FC650152-E1AF-4CC9-83E5-8099CFACF15C}"/>
    <hyperlink ref="AS137" location="A125916330J" display="A125916330J" xr:uid="{454AF328-6D56-46F0-9F99-27836EC7451E}"/>
    <hyperlink ref="AS150" location="A125883066K" display="A125883066K" xr:uid="{119A5674-5AD2-4D7B-975A-CFBFB5F7E0FA}"/>
    <hyperlink ref="AS125" location="A125850138W" display="A125850138W" xr:uid="{F6134CF2-DF2D-4915-8922-B12076F9C139}"/>
    <hyperlink ref="AS138" location="A125916666L" display="A125916666L" xr:uid="{8DA56FB8-AAED-4A76-AE6F-0F49EB72A9FF}"/>
    <hyperlink ref="AS151" location="A125883402K" display="A125883402K" xr:uid="{D46EE03E-133B-4B16-A1A2-B4F2F57C9E44}"/>
    <hyperlink ref="AS126" location="A125850194R" display="A125850194R" xr:uid="{F99EE6C1-5228-473B-8BCE-FCC50A169905}"/>
    <hyperlink ref="AS139" location="A125916722V" display="A125916722V" xr:uid="{771E2433-4E18-42B0-903F-9D82919525BF}"/>
    <hyperlink ref="AS152" location="A125883458W" display="A125883458W" xr:uid="{202F9E8A-8C12-48F9-A3A0-D2DC4FF630A5}"/>
    <hyperlink ref="AS127" location="A125849858W" display="A125849858W" xr:uid="{7759452A-7539-42F3-814A-DFA867A4AF63}"/>
    <hyperlink ref="AS140" location="A125916386V" display="A125916386V" xr:uid="{0EBAE2E2-4BF9-42B6-96BA-83637A5C6653}"/>
    <hyperlink ref="AS153" location="A125883122T" display="A125883122T" xr:uid="{F2FD26A0-B283-40DA-BFF4-0B1B4DF8B8EA}"/>
    <hyperlink ref="AS128" location="A125849914C" display="A125849914C" xr:uid="{242A5152-B5BF-456F-A713-B74149F2AEA8}"/>
    <hyperlink ref="AS141" location="A125916442A" display="A125916442A" xr:uid="{3D2365DF-E3FE-4EDB-BC6D-BB3A5D6BA4B1}"/>
    <hyperlink ref="AS154" location="A125883178C" display="A125883178C" xr:uid="{AF961B80-C919-40CB-8E24-E7B7D5D2ADD2}"/>
    <hyperlink ref="AS129" location="A125849970W" display="A125849970W" xr:uid="{3B801F0E-5ACC-4A61-A4A3-1FA85061DE58}"/>
    <hyperlink ref="AS142" location="A125916498L" display="A125916498L" xr:uid="{B1DCC6FB-65B1-4683-8296-93D76EB77F0B}"/>
    <hyperlink ref="AS155" location="A125883234K" display="A125883234K" xr:uid="{5C459D73-15B8-47C3-B82E-2F3D2218C887}"/>
    <hyperlink ref="AS130" location="A125849746C" display="A125849746C" xr:uid="{4F0B8698-10B5-4BC1-BF79-1B8B9FECF2D3}"/>
    <hyperlink ref="AS143" location="A125916274A" display="A125916274A" xr:uid="{1771CBD9-5702-40CF-AAAB-EBB94E4F707C}"/>
    <hyperlink ref="AS156" location="A125883010X" display="A125883010X" xr:uid="{050DE21E-4F14-49AA-BBF0-A108E7FD6196}"/>
    <hyperlink ref="AS131" location="A125850250W" display="A125850250W" xr:uid="{F4C165A2-9D7F-4267-ADBC-A228446866C4}"/>
    <hyperlink ref="AS144" location="A125916778F" display="A125916778F" xr:uid="{640F9FA8-22C8-4816-B585-8B032CA5455B}"/>
    <hyperlink ref="AS157" location="A125883514C" display="A125883514C" xr:uid="{F67C3E9D-AEDD-4E29-A7A8-AAEA3AFE87C0}"/>
    <hyperlink ref="AS132" location="A125850026C" display="A125850026C" xr:uid="{265DFD98-2582-4430-9802-A021083BAE6A}"/>
    <hyperlink ref="AS145" location="A125916554V" display="A125916554V" xr:uid="{7FC6B65F-9AF6-4B99-ACDE-F319D09CCEB7}"/>
    <hyperlink ref="AS158" location="A125883290C" display="A125883290C" xr:uid="{8398BADD-254E-4914-BDBE-9F489B60D677}"/>
    <hyperlink ref="AQ133" location="A125850302L" display="A125850302L" xr:uid="{847DED4D-4BC9-40A2-A3AA-76C127C8A31D}"/>
    <hyperlink ref="AQ146" location="A125916830C" display="A125916830C" xr:uid="{69DA9FC0-70AC-4C9D-A328-1A4553DAA74D}"/>
    <hyperlink ref="AQ159" location="A125883566F" display="A125883566F" xr:uid="{B79C02C0-0398-41A1-8E40-3F2DCD9D2CEF}"/>
    <hyperlink ref="AQ123" location="A125850078F" display="A125850078F" xr:uid="{6A35F708-08C3-4221-9413-0ED99C145097}"/>
    <hyperlink ref="AQ136" location="A125916606K" display="A125916606K" xr:uid="{F33FC09A-9ED1-451A-B506-F6A89CB9F100}"/>
    <hyperlink ref="AQ149" location="A125883342V" display="A125883342V" xr:uid="{15DDF2B7-0472-4762-9E35-9B1FE7698954}"/>
    <hyperlink ref="AQ124" location="A125849798F" display="A125849798F" xr:uid="{C5228079-D40E-483B-B35C-E2447DBA3D07}"/>
    <hyperlink ref="AQ137" location="A125916326T" display="A125916326T" xr:uid="{D801A047-ADE0-4BB6-A500-CDBC4CD82164}"/>
    <hyperlink ref="AQ150" location="A125883062A" display="A125883062A" xr:uid="{A3B78895-5F63-4A5C-A0BC-F7232355A3EB}"/>
    <hyperlink ref="AQ125" location="A125850134L" display="A125850134L" xr:uid="{5FD8FA0F-BC27-49A2-AA78-61888845BE8D}"/>
    <hyperlink ref="AQ138" location="A125916662C" display="A125916662C" xr:uid="{2C8E7AA4-3952-4389-996B-6B6C230A0DE0}"/>
    <hyperlink ref="AQ151" location="A125883398F" display="A125883398F" xr:uid="{E2B5430E-8639-4E3F-89F9-5E21F3A0E6D1}"/>
    <hyperlink ref="AQ126" location="A125850190F" display="A125850190F" xr:uid="{AE8D1FBE-ABD3-4E49-B123-F27634093F94}"/>
    <hyperlink ref="AQ139" location="A125916718C" display="A125916718C" xr:uid="{C599831B-E79B-4F8A-A0A5-2ADAFFD61B8F}"/>
    <hyperlink ref="AQ152" location="A125883454L" display="A125883454L" xr:uid="{A0E9E7A9-15E5-4D42-8455-0DD2A88B20E9}"/>
    <hyperlink ref="AQ127" location="A125849854L" display="A125849854L" xr:uid="{055E23D4-9F3E-4735-99AC-E1039AC13754}"/>
    <hyperlink ref="AQ140" location="A125916382K" display="A125916382K" xr:uid="{CA0185FB-4605-429D-9AE9-D5FFFB27C54C}"/>
    <hyperlink ref="AQ153" location="A125883118A" display="A125883118A" xr:uid="{1D632820-B533-4AA6-9EDA-9749A6303338}"/>
    <hyperlink ref="AQ128" location="A125849910V" display="A125849910V" xr:uid="{146F0D03-8CB8-4BA5-A600-E7FB81BAEE32}"/>
    <hyperlink ref="AQ141" location="A125916438K" display="A125916438K" xr:uid="{AC5F4262-3F54-47B5-8AF0-F00639FCA9F6}"/>
    <hyperlink ref="AQ154" location="A125883174V" display="A125883174V" xr:uid="{0355CAE6-AC89-44A9-9CA9-A8AC16D0A14B}"/>
    <hyperlink ref="AQ129" location="A125849966F" display="A125849966F" xr:uid="{032FDF0F-FA27-4D21-9463-D63CA08CBA97}"/>
    <hyperlink ref="AQ142" location="A125916494C" display="A125916494C" xr:uid="{4C6CBA28-B667-405B-BF54-5BC11C740E14}"/>
    <hyperlink ref="AQ155" location="A125883230A" display="A125883230A" xr:uid="{6A8C524D-7A7A-4E51-8DE9-2F28064962EB}"/>
    <hyperlink ref="AQ130" location="A125849742V" display="A125849742V" xr:uid="{8743310B-22D5-4522-A46A-D21034CB9EDB}"/>
    <hyperlink ref="AQ143" location="A125916270T" display="A125916270T" xr:uid="{F148A421-26F5-48BF-98BE-1CF63A3B789C}"/>
    <hyperlink ref="AQ156" location="A125883006J" display="A125883006J" xr:uid="{14024F5F-98B4-4659-9A9C-1DC9895E40DE}"/>
    <hyperlink ref="AQ131" location="A125850246F" display="A125850246F" xr:uid="{9293A3FB-ECAD-4D8B-B67E-6B874D626EFA}"/>
    <hyperlink ref="AQ144" location="A125916774W" display="A125916774W" xr:uid="{B7FCAE06-0D21-4A11-9CBC-0B2AF2E7AAAC}"/>
    <hyperlink ref="AQ157" location="A125883510V" display="A125883510V" xr:uid="{FB5C18EC-0911-4E69-B42E-8DD7305D7651}"/>
    <hyperlink ref="AQ132" location="A125850022V" display="A125850022V" xr:uid="{3C2DD0FB-E19E-4619-90D4-9AB5EAC7F98B}"/>
    <hyperlink ref="AQ145" location="A125916550K" display="A125916550K" xr:uid="{96E3E8A6-FCE3-4E30-902B-BF778305A6FC}"/>
    <hyperlink ref="AQ158" location="A125883286L" display="A125883286L" xr:uid="{AD92B6EB-7825-4440-9D86-14315823C8C6}"/>
    <hyperlink ref="AM133" location="A125850350F" display="A125850350F" xr:uid="{42DFE2BD-8FD4-4A2E-A62E-9CD0B8411A44}"/>
    <hyperlink ref="AM146" location="A125916878R" display="A125916878R" xr:uid="{8047EE39-D759-4EA2-AC13-2191ADB3FF7C}"/>
    <hyperlink ref="AM159" location="A125883614L" display="A125883614L" xr:uid="{54B6244E-DB1C-4567-84F1-05335E442A41}"/>
    <hyperlink ref="AM123" location="A125850126L" display="A125850126L" xr:uid="{468346EE-9A84-476C-865A-543278F421DB}"/>
    <hyperlink ref="AM136" location="A125916654C" display="A125916654C" xr:uid="{0134B955-47E8-4EAF-BDC4-7B2A340427B3}"/>
    <hyperlink ref="AM149" location="A125883390L" display="A125883390L" xr:uid="{15B8E2A4-E094-4E74-885A-EF4E25D7C723}"/>
    <hyperlink ref="AM124" location="A125849846L" display="A125849846L" xr:uid="{4E2B736B-7CA0-48F4-991A-202D363D81C8}"/>
    <hyperlink ref="AM137" location="A125916374K" display="A125916374K" xr:uid="{29B3C1D4-C7C2-432C-96D3-D769055028EE}"/>
    <hyperlink ref="AM150" location="A125883110J" display="A125883110J" xr:uid="{84C7393D-F81E-41B0-B3DF-6708841B4219}"/>
    <hyperlink ref="AM125" location="A125850182F" display="A125850182F" xr:uid="{C273F4FB-35A5-4879-95A4-39EDBBB52FB0}"/>
    <hyperlink ref="AM138" location="A125916710K" display="A125916710K" xr:uid="{61C8F9FC-0FA4-4572-9C2C-CC4CBDA6EA19}"/>
    <hyperlink ref="AM151" location="A125883446L" display="A125883446L" xr:uid="{AE091C28-3785-4947-B664-22F7C83B37E0}"/>
    <hyperlink ref="AM126" location="A125850238F" display="A125850238F" xr:uid="{E1C61949-2A0A-48F0-A254-D731FB4C9C78}"/>
    <hyperlink ref="AM139" location="A125916766W" display="A125916766W" xr:uid="{16B0ED6E-0A4C-4C77-B60A-265FFABF0314}"/>
    <hyperlink ref="AM152" location="A125883502V" display="A125883502V" xr:uid="{BC1C3F6C-4D08-4DFE-8C9A-C19D8E3DC168}"/>
    <hyperlink ref="AM127" location="A125849902V" display="A125849902V" xr:uid="{09B5A0FA-44FA-4807-9E8D-ABF400B05DC1}"/>
    <hyperlink ref="AM140" location="A125916430T" display="A125916430T" xr:uid="{34CAEB48-26D9-4392-82F7-A0A3680A5AAD}"/>
    <hyperlink ref="AM153" location="A125883166V" display="A125883166V" xr:uid="{8F45798B-F209-4636-A632-003A33DA0005}"/>
    <hyperlink ref="AM128" location="A125849958F" display="A125849958F" xr:uid="{4A183F52-CB65-42E2-8BD5-47A374461AF3}"/>
    <hyperlink ref="AM141" location="A125916486C" display="A125916486C" xr:uid="{2FB70FFA-6163-4A9E-B714-0CAF002E9127}"/>
    <hyperlink ref="AM154" location="A125883222A" display="A125883222A" xr:uid="{DC833445-836D-49C8-979E-8B24A05CBA0A}"/>
    <hyperlink ref="AM129" location="A125850014V" display="A125850014V" xr:uid="{06CAE7DC-BD72-4AF8-BDE3-6D06962AE56A}"/>
    <hyperlink ref="AM142" location="A125916542K" display="A125916542K" xr:uid="{A312EB69-EA32-4C10-BE3C-5ACF84227CC8}"/>
    <hyperlink ref="AM155" location="A125883278L" display="A125883278L" xr:uid="{3B99F1A4-2DC7-45A3-A613-8F619575A0AC}"/>
    <hyperlink ref="AM130" location="A125849790L" display="A125849790L" xr:uid="{21F16EE2-B4BE-4444-961A-EECC84F41CC6}"/>
    <hyperlink ref="AM143" location="A125916318T" display="A125916318T" xr:uid="{7A651AFF-7BA6-4D36-A272-56B53DCF6976}"/>
    <hyperlink ref="AM156" location="A125883054A" display="A125883054A" xr:uid="{439DF5D9-9C17-4293-8D87-0B1BB5BCEF29}"/>
    <hyperlink ref="AM131" location="A125850294X" display="A125850294X" xr:uid="{D7A96A49-88A8-45EF-9C8E-BAA5CF464B20}"/>
    <hyperlink ref="AM144" location="A125916822C" display="A125916822C" xr:uid="{ECCADBD7-265A-41CE-BA12-20342853D2DB}"/>
    <hyperlink ref="AM157" location="A125883558F" display="A125883558F" xr:uid="{C2E2AE1A-EDA6-4397-A3E2-07B2B24FAF8A}"/>
    <hyperlink ref="AM132" location="A125850070L" display="A125850070L" xr:uid="{188BC9F2-45C4-44AF-A352-F18F6C48F29C}"/>
    <hyperlink ref="AM145" location="A125916598W" display="A125916598W" xr:uid="{FEFC128F-E319-4900-9D3F-FC934718380C}"/>
    <hyperlink ref="AM158" location="A125883334V" display="A125883334V" xr:uid="{52C0F5B9-F70E-47A6-9428-61E325447F40}"/>
    <hyperlink ref="AN133" location="A125850334F" display="A125850334F" xr:uid="{727659A3-739B-4BF6-BA23-6E7ED7F84B90}"/>
    <hyperlink ref="AN146" location="A125916862W" display="A125916862W" xr:uid="{D32B02AC-99CB-41F9-8DAC-C4913C226A97}"/>
    <hyperlink ref="AN159" location="A125883598X" display="A125883598X" xr:uid="{8F087E49-7607-4313-94E4-FD26D90EA6E8}"/>
    <hyperlink ref="AN123" location="A125850110V" display="A125850110V" xr:uid="{CEF9769E-374F-405D-8FC3-B9FB328FF8A1}"/>
    <hyperlink ref="AN136" location="A125916638C" display="A125916638C" xr:uid="{CC9CF01D-D972-4A1D-A608-5452345FD00D}"/>
    <hyperlink ref="AN149" location="A125883374L" display="A125883374L" xr:uid="{F22A346C-1994-4D4D-8F7A-A71425C481A3}"/>
    <hyperlink ref="AN124" location="A125849830V" display="A125849830V" xr:uid="{7794686E-8A1B-486C-B2A6-C34F8A1CBC8A}"/>
    <hyperlink ref="AN137" location="A125916358K" display="A125916358K" xr:uid="{0B6A6948-7258-4381-9476-24CFA4F66790}"/>
    <hyperlink ref="AN150" location="A125883094V" display="A125883094V" xr:uid="{D0F2272A-BCDF-4CF2-B781-9CE60E23AC54}"/>
    <hyperlink ref="AN125" location="A125850166F" display="A125850166F" xr:uid="{4AB82185-05D4-4B4B-8EB2-19985ABC5B4F}"/>
    <hyperlink ref="AN138" location="A125916694W" display="A125916694W" xr:uid="{65932545-6D09-49A8-ABB5-BD8991836BD9}"/>
    <hyperlink ref="AN151" location="A125883430V" display="A125883430V" xr:uid="{5C586D7D-F7BB-4E31-8843-378E8BF3E765}"/>
    <hyperlink ref="AN126" location="A125850222L" display="A125850222L" xr:uid="{DB853DE0-5087-475B-AD8E-7918ACB8BA08}"/>
    <hyperlink ref="AN139" location="A125916750C" display="A125916750C" xr:uid="{A022A366-8597-435B-8BE1-5575E817EFCC}"/>
    <hyperlink ref="AN152" location="A125883486F" display="A125883486F" xr:uid="{089AB008-7BEA-4324-9E37-D6A9F4EFAC04}"/>
    <hyperlink ref="AN127" location="A125849886F" display="A125849886F" xr:uid="{3FD718D6-2997-43F2-8C37-F8F399D931D4}"/>
    <hyperlink ref="AN140" location="A125916414T" display="A125916414T" xr:uid="{08A8ADB7-4DE9-494A-A07D-E304D5061006}"/>
    <hyperlink ref="AN153" location="A125883150A" display="A125883150A" xr:uid="{FB9EF137-2ABE-488B-8132-050AB0CE7C2E}"/>
    <hyperlink ref="AN128" location="A125849942L" display="A125849942L" xr:uid="{AEC9D114-9B6F-4A38-99CC-F8C549DFE497}"/>
    <hyperlink ref="AN141" location="A125916470K" display="A125916470K" xr:uid="{2E3C22D6-3448-4BB8-8253-734AE7CBE398}"/>
    <hyperlink ref="AN154" location="A125883206A" display="A125883206A" xr:uid="{75B95C04-5F4E-4980-98E1-D6CE04DB410E}"/>
    <hyperlink ref="AN129" location="A125849998X" display="A125849998X" xr:uid="{210E7601-22A2-4F2D-9608-1066588001C0}"/>
    <hyperlink ref="AN142" location="A125916526K" display="A125916526K" xr:uid="{84862B82-5120-40E9-AAE7-5A2F34C5B463}"/>
    <hyperlink ref="AN155" location="A125883262V" display="A125883262V" xr:uid="{4BBD2BCD-2B02-4DCA-B78C-F769C2E0F10F}"/>
    <hyperlink ref="AN130" location="A125849774L" display="A125849774L" xr:uid="{C85EEF8C-C4B8-47F5-B995-326950D7CF84}"/>
    <hyperlink ref="AN143" location="A125916302X" display="A125916302X" xr:uid="{2257CFA7-D5AD-4B8A-BBAC-4D3C21259C7F}"/>
    <hyperlink ref="AN156" location="A125883038A" display="A125883038A" xr:uid="{11E17379-EFA0-4A56-9DA5-FE7805BACAB5}"/>
    <hyperlink ref="AN131" location="A125850278X" display="A125850278X" xr:uid="{962FFCF8-680D-4B79-953A-649300C804A9}"/>
    <hyperlink ref="AN144" location="A125916806C" display="A125916806C" xr:uid="{50C4C067-0292-4EB9-AE04-9A4B549EF4FF}"/>
    <hyperlink ref="AN157" location="A125883542L" display="A125883542L" xr:uid="{EFD84B60-BFF8-4BD2-B45F-A92D4B91A31A}"/>
    <hyperlink ref="AN132" location="A125850054L" display="A125850054L" xr:uid="{306BA713-CA15-40A6-B1AD-0289C79770CF}"/>
    <hyperlink ref="AN145" location="A125916582C" display="A125916582C" xr:uid="{0B573DF8-614C-4E4B-BD85-55CCCF56060B}"/>
    <hyperlink ref="AN158" location="A125883318V" display="A125883318V" xr:uid="{6DA16525-AA90-4396-AE20-DF1B87BD01E6}"/>
    <hyperlink ref="AO133" location="A125850354R" display="A125850354R" xr:uid="{8BE72648-9412-4741-998C-6FDA7B703812}"/>
    <hyperlink ref="AO146" location="A125916882F" display="A125916882F" xr:uid="{3AEB9219-DEEF-48E8-B722-A64E48B27AF4}"/>
    <hyperlink ref="AO159" location="A125883618W" display="A125883618W" xr:uid="{485F77A0-ED92-45E4-97B5-50BFB5269B77}"/>
    <hyperlink ref="AO123" location="A125850130C" display="A125850130C" xr:uid="{47A80955-CF1F-4BCE-A3D3-B9539AE8B134}"/>
    <hyperlink ref="AO136" location="A125916658L" display="A125916658L" xr:uid="{9CE08DF0-CD85-4E26-B52F-836BB8132923}"/>
    <hyperlink ref="AO149" location="A125883394W" display="A125883394W" xr:uid="{E44D6FB2-70A9-4845-9534-F12D213A9519}"/>
    <hyperlink ref="AO124" location="A125849850C" display="A125849850C" xr:uid="{6F0F0B7C-B67B-4C1C-AD0F-B5EB112FA03A}"/>
    <hyperlink ref="AO137" location="A125916378V" display="A125916378V" xr:uid="{24A385DC-8869-4E2A-8054-8808E2BFE13C}"/>
    <hyperlink ref="AO150" location="A125883114T" display="A125883114T" xr:uid="{7B181530-C7E1-48C8-8FFF-01A732C6636C}"/>
    <hyperlink ref="AO125" location="A125850186R" display="A125850186R" xr:uid="{9DE30333-2BCC-4B9C-A59B-F2D6C860AE79}"/>
    <hyperlink ref="AO138" location="A125916714V" display="A125916714V" xr:uid="{D9ED26A1-ABB1-4C50-91DC-C22759A304CE}"/>
    <hyperlink ref="AO151" location="A125883450C" display="A125883450C" xr:uid="{F79A5B65-CF15-4652-84F0-08DA506BCB9D}"/>
    <hyperlink ref="AO126" location="A125850242W" display="A125850242W" xr:uid="{3F60908A-A3CD-4231-94EC-F093CD9320B7}"/>
    <hyperlink ref="AO139" location="A125916770L" display="A125916770L" xr:uid="{54EE346B-D39D-418E-8BA4-C10C97008DC3}"/>
    <hyperlink ref="AO152" location="A125883506C" display="A125883506C" xr:uid="{8DED6BA7-DB32-461E-97DB-8E91AB7348E9}"/>
    <hyperlink ref="AO127" location="A125849906C" display="A125849906C" xr:uid="{DCBF69C5-F10E-438D-9523-EC7CC095D977}"/>
    <hyperlink ref="AO140" location="A125916434A" display="A125916434A" xr:uid="{2C08FB45-772F-47E6-8D97-5EB9113D007B}"/>
    <hyperlink ref="AO153" location="A125883170K" display="A125883170K" xr:uid="{80A227F7-CC8D-44A6-B21A-46F27BD5FAED}"/>
    <hyperlink ref="AO128" location="A125849962W" display="A125849962W" xr:uid="{DE55BC95-4D03-414E-B22F-210C97F37395}"/>
    <hyperlink ref="AO141" location="A125916490V" display="A125916490V" xr:uid="{71933735-B843-4675-A84E-75D81029FCAC}"/>
    <hyperlink ref="AO154" location="A125883226K" display="A125883226K" xr:uid="{4201B4C6-5F1C-495D-BBFF-6FCCBFBABE38}"/>
    <hyperlink ref="AO129" location="A125850018C" display="A125850018C" xr:uid="{BF4CE822-7B75-4C42-B564-05438812160F}"/>
    <hyperlink ref="AO142" location="A125916546V" display="A125916546V" xr:uid="{866BAC77-72D0-4E04-8FC1-D0330519E2CD}"/>
    <hyperlink ref="AO155" location="A125883282C" display="A125883282C" xr:uid="{43843F2E-B555-4B48-9469-7DE8C36CC1E9}"/>
    <hyperlink ref="AO130" location="A125849794W" display="A125849794W" xr:uid="{A36AF55A-132F-4658-BC5B-4B69EDDF200A}"/>
    <hyperlink ref="AO143" location="A125916322J" display="A125916322J" xr:uid="{04035C4C-721E-4A3A-AABF-3D468C705712}"/>
    <hyperlink ref="AO156" location="A125883058K" display="A125883058K" xr:uid="{AAE8338D-ED8C-4279-94EB-9FA89C15B10C}"/>
    <hyperlink ref="AO131" location="A125850298J" display="A125850298J" xr:uid="{6266DF7A-C955-4E10-BF60-29B509C8207C}"/>
    <hyperlink ref="AO144" location="A125916826L" display="A125916826L" xr:uid="{167044B5-EE67-4072-9E67-ED59F1A4C47D}"/>
    <hyperlink ref="AO157" location="A125883562W" display="A125883562W" xr:uid="{29C8CF8A-2CAC-4417-86FD-9B60F3A57464}"/>
    <hyperlink ref="AO132" location="A125850074W" display="A125850074W" xr:uid="{7226F8CB-DAA8-4356-B02B-8AAA22091477}"/>
    <hyperlink ref="AO145" location="A125916602A" display="A125916602A" xr:uid="{F31E04A8-36E3-4CEA-8D53-14EEE1F2E799}"/>
    <hyperlink ref="AO158" location="A125883338C" display="A125883338C" xr:uid="{A17AB5E8-A791-42CD-B96B-FBF1443F11D8}"/>
    <hyperlink ref="AP133" location="A125850314W" display="A125850314W" xr:uid="{6A41E965-CD17-40AA-9333-412B5AF8858D}"/>
    <hyperlink ref="AP146" location="A125916842L" display="A125916842L" xr:uid="{03F718DF-D269-4596-9260-E0EBA2306E84}"/>
    <hyperlink ref="AP159" location="A125883578R" display="A125883578R" xr:uid="{D7B307A7-617B-41AD-9BBC-94919071DF01}"/>
    <hyperlink ref="AP123" location="A125850090W" display="A125850090W" xr:uid="{642C6E38-44B1-4417-8F4F-26555AFA05EE}"/>
    <hyperlink ref="AP136" location="A125916618V" display="A125916618V" xr:uid="{5B3D9F80-32D0-4A48-9FD3-F3EC14625FEA}"/>
    <hyperlink ref="AP149" location="A125883354C" display="A125883354C" xr:uid="{7BAC7F72-D585-45C1-9130-D923A8F9140E}"/>
    <hyperlink ref="AP124" location="A125849810K" display="A125849810K" xr:uid="{0F8F635A-BB2D-4741-8FF3-A4BAF9D950EB}"/>
    <hyperlink ref="AP137" location="A125916338A" display="A125916338A" xr:uid="{4C36FF9E-DFC3-4DB0-A455-89ABB50CDB25}"/>
    <hyperlink ref="AP150" location="A125883074K" display="A125883074K" xr:uid="{8F49D549-3D5C-429B-A49A-3BFA6146CC79}"/>
    <hyperlink ref="AP125" location="A125850146W" display="A125850146W" xr:uid="{EF979485-2A99-43C2-A440-ADA3D6F4324E}"/>
    <hyperlink ref="AP138" location="A125916674L" display="A125916674L" xr:uid="{3AA73067-8B27-4B92-BFFC-080980283EF0}"/>
    <hyperlink ref="AP151" location="A125883410K" display="A125883410K" xr:uid="{2FD7B7DF-1AB2-47CF-B27D-A5599B29FC08}"/>
    <hyperlink ref="AP126" location="A125850202C" display="A125850202C" xr:uid="{5DB1A316-3568-46A6-B413-21FB140B94F0}"/>
    <hyperlink ref="AP139" location="A125916730V" display="A125916730V" xr:uid="{32AD5E14-17BB-469D-9114-CBC7F833DFC1}"/>
    <hyperlink ref="AP152" location="A125883466W" display="A125883466W" xr:uid="{E377022C-728F-4D7D-B2C6-F0AFB21A0A52}"/>
    <hyperlink ref="AP127" location="A125849866W" display="A125849866W" xr:uid="{0BFD6EFF-60AC-4B1F-93DB-CFDCAFD93AE1}"/>
    <hyperlink ref="AP140" location="A125916394V" display="A125916394V" xr:uid="{19DDAB3A-E176-4C13-B247-333F72E37A65}"/>
    <hyperlink ref="AP153" location="A125883130T" display="A125883130T" xr:uid="{8F311F17-5A67-4BC0-8333-98E4C5A2B54D}"/>
    <hyperlink ref="AP128" location="A125849922C" display="A125849922C" xr:uid="{9A2E6487-95AB-4A67-9A55-3F14DAAF1E15}"/>
    <hyperlink ref="AP141" location="A125916450A" display="A125916450A" xr:uid="{D8267AB4-11F2-45BB-A1D7-A0650BE7B2DF}"/>
    <hyperlink ref="AP154" location="A125883186C" display="A125883186C" xr:uid="{16F605EA-8B5C-4683-A4E1-7415A8A6ED11}"/>
    <hyperlink ref="AP129" location="A125849978R" display="A125849978R" xr:uid="{46517106-9FCF-483B-8C42-5312C375AF57}"/>
    <hyperlink ref="AP142" location="A125916506A" display="A125916506A" xr:uid="{338D33C7-3104-4DEE-8055-58C0CDC7C147}"/>
    <hyperlink ref="AP155" location="A125883242K" display="A125883242K" xr:uid="{A47DCBD9-92AC-4C62-9BDD-2428DAB92032}"/>
    <hyperlink ref="AP130" location="A125849754C" display="A125849754C" xr:uid="{27C630EF-DF7C-4993-8ED6-08987535B38D}"/>
    <hyperlink ref="AP143" location="A125916282A" display="A125916282A" xr:uid="{A49259DF-76EF-477F-9CAA-47A095FCBEFD}"/>
    <hyperlink ref="AP156" location="A125883018T" display="A125883018T" xr:uid="{364C9E1A-4FD4-4869-A37D-D888E9F71C07}"/>
    <hyperlink ref="AP131" location="A125850258R" display="A125850258R" xr:uid="{1AE8FD8B-5E47-4528-B0B9-EF3012A8E9CD}"/>
    <hyperlink ref="AP144" location="A125916786F" display="A125916786F" xr:uid="{20E07BD1-BF95-418C-8164-FACF339D2869}"/>
    <hyperlink ref="AP157" location="A125883522C" display="A125883522C" xr:uid="{19F4688D-7CF9-45DB-8314-77E31AFDB25E}"/>
    <hyperlink ref="AP132" location="A125850034C" display="A125850034C" xr:uid="{FA8F2E5F-8CAB-4ACF-A5B5-999974B5BF15}"/>
    <hyperlink ref="AP145" location="A125916562V" display="A125916562V" xr:uid="{68AD8F5C-4609-4942-871E-1B26538A4E67}"/>
    <hyperlink ref="AP158" location="A125883298W" display="A125883298W" xr:uid="{DDA33BC3-BDF0-4EA0-B070-C4D745149A8D}"/>
    <hyperlink ref="AL133" location="A125850310L" display="A125850310L" xr:uid="{8C3601B8-C3B0-4972-93CF-9FBD5827371A}"/>
    <hyperlink ref="AL146" location="A125916838W" display="A125916838W" xr:uid="{1741FCFB-924C-49E9-873B-8B6054F97A0A}"/>
    <hyperlink ref="AL159" location="A125883574F" display="A125883574F" xr:uid="{A313A510-C416-4A49-9602-44F7826FF93B}"/>
    <hyperlink ref="AL123" location="A125850086F" display="A125850086F" xr:uid="{E60C7A09-A9E6-4B86-BC37-A01C0A5D1C74}"/>
    <hyperlink ref="AL136" location="A125916614K" display="A125916614K" xr:uid="{0F80B5F4-1C2B-472B-A1A5-1A162C736BA2}"/>
    <hyperlink ref="AL149" location="A125883350V" display="A125883350V" xr:uid="{1C7E8C5F-A757-4E24-B4B0-FD45AC16A3E8}"/>
    <hyperlink ref="AL124" location="A125849806V" display="A125849806V" xr:uid="{AAEE0BF0-C3A6-4A14-9732-3781D7C453B7}"/>
    <hyperlink ref="AL137" location="A125916334T" display="A125916334T" xr:uid="{16849BF0-0917-49FC-B869-05BB0FC16BFB}"/>
    <hyperlink ref="AL150" location="A125883070A" display="A125883070A" xr:uid="{61973D33-57DB-4493-98D2-6969A92CD2F8}"/>
    <hyperlink ref="AL125" location="A125850142L" display="A125850142L" xr:uid="{B61D7AA1-7863-49F9-B896-C097DA8AC0F0}"/>
    <hyperlink ref="AL138" location="A125916670C" display="A125916670C" xr:uid="{19905075-0297-44A2-A178-DE0D244EDF59}"/>
    <hyperlink ref="AL151" location="A125883406V" display="A125883406V" xr:uid="{49EC0307-73B9-4F8A-8B8F-C575D5935A1B}"/>
    <hyperlink ref="AL126" location="A125850198X" display="A125850198X" xr:uid="{0D399051-4261-48D1-974D-7446A64FA2E4}"/>
    <hyperlink ref="AL139" location="A125916726C" display="A125916726C" xr:uid="{467D3D3E-5438-45BA-A24F-806EBBC7EBCD}"/>
    <hyperlink ref="AL152" location="A125883462L" display="A125883462L" xr:uid="{FF53487C-5B17-4575-8150-00D7406973CF}"/>
    <hyperlink ref="AL127" location="A125849862L" display="A125849862L" xr:uid="{72F9B0A7-37BA-4523-9FCA-F2D2CEF33AC6}"/>
    <hyperlink ref="AL140" location="A125916390K" display="A125916390K" xr:uid="{B5018B65-81C4-475D-8835-F0298D0349CD}"/>
    <hyperlink ref="AL153" location="A125883126A" display="A125883126A" xr:uid="{A1D58EAF-0740-46C2-BC08-E630CBA76D38}"/>
    <hyperlink ref="AL128" location="A125849918L" display="A125849918L" xr:uid="{ADC8C661-D2D4-41F7-A732-A4D7B1A56EFF}"/>
    <hyperlink ref="AL141" location="A125916446K" display="A125916446K" xr:uid="{3FD35E41-F627-4AE4-B932-86A4D3D812F2}"/>
    <hyperlink ref="AL154" location="A125883182V" display="A125883182V" xr:uid="{F7338ACA-5008-42B6-8FA9-8E453E1D8284}"/>
    <hyperlink ref="AL129" location="A125849974F" display="A125849974F" xr:uid="{E1455A34-F3F3-4ABD-89EC-D94C82D2D34D}"/>
    <hyperlink ref="AL142" location="A125916502T" display="A125916502T" xr:uid="{8CEAE3ED-1E51-4D13-A91E-E3BE8BADCC44}"/>
    <hyperlink ref="AL155" location="A125883238V" display="A125883238V" xr:uid="{564EF4DC-6220-43FB-89B8-F16EF64B808E}"/>
    <hyperlink ref="AL130" location="A125849750V" display="A125849750V" xr:uid="{0EED23E3-8E0E-423E-806D-EDA3E9E6AD76}"/>
    <hyperlink ref="AL143" location="A125916278K" display="A125916278K" xr:uid="{D6632D89-023A-4715-B0DE-ED1AF966B019}"/>
    <hyperlink ref="AL156" location="A125883014J" display="A125883014J" xr:uid="{52152273-53AD-41A0-B576-6FA7BE71AEAE}"/>
    <hyperlink ref="AL131" location="A125850254F" display="A125850254F" xr:uid="{457447B7-B1F4-47FF-A7F6-148CC00D4B44}"/>
    <hyperlink ref="AL144" location="A125916782W" display="A125916782W" xr:uid="{AFFF6DE1-AED6-4B18-93AA-6E9F17C5BFF1}"/>
    <hyperlink ref="AL157" location="A125883518L" display="A125883518L" xr:uid="{020FD28F-D49C-41DF-B617-49D433CD1C8B}"/>
    <hyperlink ref="AL132" location="A125850030V" display="A125850030V" xr:uid="{B0978E63-9CF7-4DDB-8100-3355774AF47B}"/>
    <hyperlink ref="AL145" location="A125916558C" display="A125916558C" xr:uid="{CD89AD7C-7B8C-49CE-92EF-6C3DBDCBFFA3}"/>
    <hyperlink ref="AL158" location="A125883294L" display="A125883294L" xr:uid="{3A567E46-AE8D-4DAD-B98E-F44434109021}"/>
    <hyperlink ref="AF133" location="A125850338R" display="A125850338R" xr:uid="{A55F4119-C493-4EEC-A2B1-1C5A4B45635E}"/>
    <hyperlink ref="AF146" location="A125916866F" display="A125916866F" xr:uid="{236398C0-DABB-4BA8-92D2-9B4577661355}"/>
    <hyperlink ref="AF159" location="A125883602C" display="A125883602C" xr:uid="{0DF65A00-6DF7-45F6-B6DA-B6E8A3525233}"/>
    <hyperlink ref="AF123" location="A125850114C" display="A125850114C" xr:uid="{5AB82BD5-2DE1-46AF-83B0-D84E9150F817}"/>
    <hyperlink ref="AF136" location="A125916642V" display="A125916642V" xr:uid="{E4664FC8-D1AB-4833-905C-10F57F46037C}"/>
    <hyperlink ref="AF149" location="A125883378W" display="A125883378W" xr:uid="{AB7EC157-3E38-4B2E-86BE-6CB6369DC4ED}"/>
    <hyperlink ref="AF124" location="A125849834C" display="A125849834C" xr:uid="{6062EE69-5172-4717-8A8D-48E042030F79}"/>
    <hyperlink ref="AF137" location="A125916362A" display="A125916362A" xr:uid="{3E5366E9-250E-4E8C-A3A6-35FD38A05003}"/>
    <hyperlink ref="AF150" location="A125883098C" display="A125883098C" xr:uid="{422F9904-3DDC-4ED0-ADCC-9690E555AE8A}"/>
    <hyperlink ref="AF125" location="A125850170W" display="A125850170W" xr:uid="{552F8A2A-B5B4-4CE0-AFF0-EC84849D2B21}"/>
    <hyperlink ref="AF138" location="A125916698F" display="A125916698F" xr:uid="{AEE8AA3A-4DFF-4E27-A543-449FD1BAC0F2}"/>
    <hyperlink ref="AF151" location="A125883434C" display="A125883434C" xr:uid="{0E6EDD73-09BB-450E-AC66-162A1410BA87}"/>
    <hyperlink ref="AF126" location="A125850226W" display="A125850226W" xr:uid="{7CBBC454-6CD2-43FA-900F-EA2564AF3530}"/>
    <hyperlink ref="AF139" location="A125916754L" display="A125916754L" xr:uid="{F374120D-4A50-4432-A372-0AB3AB9FC871}"/>
    <hyperlink ref="AF152" location="A125883490W" display="A125883490W" xr:uid="{D01AF800-1211-46C1-A9A0-4D788A57A682}"/>
    <hyperlink ref="AF127" location="A125849890W" display="A125849890W" xr:uid="{EA472AD9-6499-41EE-9C5D-2EB124ADC4E3}"/>
    <hyperlink ref="AF140" location="A125916418A" display="A125916418A" xr:uid="{BFF997D3-C27C-403C-A83A-6590A0219A13}"/>
    <hyperlink ref="AF153" location="A125883154K" display="A125883154K" xr:uid="{16D8A86F-838E-40E7-9281-DD265B09EDC9}"/>
    <hyperlink ref="AF128" location="A125849946W" display="A125849946W" xr:uid="{9B208B10-9C7B-4D8E-9071-9D09BFFEAE13}"/>
    <hyperlink ref="AF141" location="A125916474V" display="A125916474V" xr:uid="{2F887F56-CB89-4BD4-8031-3744059B9472}"/>
    <hyperlink ref="AF154" location="A125883210T" display="A125883210T" xr:uid="{EB3EB297-FEF4-4C34-B0B2-A17F35D85DF1}"/>
    <hyperlink ref="AF129" location="A125850002K" display="A125850002K" xr:uid="{E719A040-9825-4203-8B4B-5EDE8870669B}"/>
    <hyperlink ref="AF142" location="A125916530A" display="A125916530A" xr:uid="{859BC505-A0AD-4516-A306-2F7D3693863A}"/>
    <hyperlink ref="AF155" location="A125883266C" display="A125883266C" xr:uid="{B9F27BAA-E170-4BA9-8709-54884A7424A2}"/>
    <hyperlink ref="AF130" location="A125849778W" display="A125849778W" xr:uid="{00AA4418-0541-4C31-972C-6A354DE74370}"/>
    <hyperlink ref="AF143" location="A125916306J" display="A125916306J" xr:uid="{14645566-852A-4EC0-9A5C-71802FE2A6D1}"/>
    <hyperlink ref="AF156" location="A125883042T" display="A125883042T" xr:uid="{67258123-2733-4F0E-BA4A-82FE414A43A8}"/>
    <hyperlink ref="AF131" location="A125850282R" display="A125850282R" xr:uid="{98D8A0B0-C557-4B4A-BAA8-F5F7EE9F985C}"/>
    <hyperlink ref="AF144" location="A125916810V" display="A125916810V" xr:uid="{68E73CBA-FB1A-4555-9CBC-32F3456EA21A}"/>
    <hyperlink ref="AF157" location="A125883546W" display="A125883546W" xr:uid="{5B2AFAE1-6CC6-4C2F-8485-8CA57972722A}"/>
    <hyperlink ref="AF132" location="A125850058W" display="A125850058W" xr:uid="{5EA4EA2B-FD56-4464-9EA5-5FB4FFD40ACF}"/>
    <hyperlink ref="AF145" location="A125916586L" display="A125916586L" xr:uid="{D7F12A36-E4B9-498A-AE08-7E61E57A6A83}"/>
    <hyperlink ref="AF158" location="A125883322K" display="A125883322K" xr:uid="{661D7046-CDB2-4F64-86A5-C5845E4CF457}"/>
    <hyperlink ref="AG133" location="A125850318F" display="A125850318F" xr:uid="{ECBB00B1-85C0-416A-92EC-83442FF76778}"/>
    <hyperlink ref="AG146" location="A125916846W" display="A125916846W" xr:uid="{D810C3D1-1811-4DFF-ABB0-622C13E7B62B}"/>
    <hyperlink ref="AG159" location="A125883582F" display="A125883582F" xr:uid="{40D8184F-C64D-4AEF-A2F2-F1DF3122980F}"/>
    <hyperlink ref="AG123" location="A125850094F" display="A125850094F" xr:uid="{46896BEA-1E2C-415D-A5D3-0CB9F2B0574F}"/>
    <hyperlink ref="AG136" location="A125916622K" display="A125916622K" xr:uid="{7A9F8356-AAA4-40BC-AA50-FBD2CB025B92}"/>
    <hyperlink ref="AG149" location="A125883358L" display="A125883358L" xr:uid="{AA8F892E-B3C5-412F-B87F-4A85104D5A1B}"/>
    <hyperlink ref="AG124" location="A125849814V" display="A125849814V" xr:uid="{6AF65192-B499-48F0-941A-1552269DE3B6}"/>
    <hyperlink ref="AG137" location="A125916342T" display="A125916342T" xr:uid="{87B032DB-B94A-4F3A-95DC-2CC419409F97}"/>
    <hyperlink ref="AG150" location="A125883078V" display="A125883078V" xr:uid="{4044BE9B-C3A6-4C93-A4EF-9DAFBF026C82}"/>
    <hyperlink ref="AG125" location="A125850150L" display="A125850150L" xr:uid="{E66BA529-0C29-4882-B1C1-FF2B70590356}"/>
    <hyperlink ref="AG138" location="A125916678W" display="A125916678W" xr:uid="{83AE6AB1-27DF-429D-BDDD-99BDF56537EF}"/>
    <hyperlink ref="AG151" location="A125883414V" display="A125883414V" xr:uid="{52456D50-D48D-426F-9993-5CA5C721A054}"/>
    <hyperlink ref="AG126" location="A125850206L" display="A125850206L" xr:uid="{D19A724D-63BE-4921-8905-1DCF0DC0A497}"/>
    <hyperlink ref="AG139" location="A125916734C" display="A125916734C" xr:uid="{68598702-EFB0-4C61-A3E6-A384B8DF8D9F}"/>
    <hyperlink ref="AG152" location="A125883470L" display="A125883470L" xr:uid="{D8273D96-08BD-49D9-8A4E-7664C4E08489}"/>
    <hyperlink ref="AG127" location="A125849870L" display="A125849870L" xr:uid="{898915DB-F533-4E29-8DFD-CBF89BE2DC99}"/>
    <hyperlink ref="AG140" location="A125916398C" display="A125916398C" xr:uid="{0066C543-3712-4164-8E1B-A459CD06BD1E}"/>
    <hyperlink ref="AG153" location="A125883134A" display="A125883134A" xr:uid="{9BA838D7-FFDB-4581-8FB7-DBC0ADA796FF}"/>
    <hyperlink ref="AG128" location="A125849926L" display="A125849926L" xr:uid="{97A8D686-361C-4B0E-AD74-BC82C3EDF8E3}"/>
    <hyperlink ref="AG141" location="A125916454K" display="A125916454K" xr:uid="{8D92809C-44E0-4767-8F13-11F0833EDCCD}"/>
    <hyperlink ref="AG154" location="A125883190V" display="A125883190V" xr:uid="{95D69F63-995D-48EB-9817-50A8E311E0BB}"/>
    <hyperlink ref="AG129" location="A125849982F" display="A125849982F" xr:uid="{837E721B-13D0-4C20-B9E6-F69C419D81CD}"/>
    <hyperlink ref="AG142" location="A125916510T" display="A125916510T" xr:uid="{9416B759-D6A0-440F-A55B-CB653F030C2B}"/>
    <hyperlink ref="AG155" location="A125883246V" display="A125883246V" xr:uid="{43671020-6F85-4939-A6CB-552879F852D0}"/>
    <hyperlink ref="AG130" location="A125849758L" display="A125849758L" xr:uid="{8038F8BD-A622-4817-98A8-AA9CD6D85B53}"/>
    <hyperlink ref="AG143" location="A125916286K" display="A125916286K" xr:uid="{23FA1CC4-E6AB-4391-9815-69E060FEF6CB}"/>
    <hyperlink ref="AG156" location="A125883022J" display="A125883022J" xr:uid="{CC432CFB-5DE9-49B3-A7FC-35639175E660}"/>
    <hyperlink ref="AG131" location="A125850262F" display="A125850262F" xr:uid="{ABDF44C7-6744-43C2-BFF0-0EFE0D14FF3E}"/>
    <hyperlink ref="AG144" location="A125916790W" display="A125916790W" xr:uid="{635240D9-1B01-48F6-AF3F-D19335C94495}"/>
    <hyperlink ref="AG157" location="A125883526L" display="A125883526L" xr:uid="{1142A79B-AC08-4942-AD8C-A66835CB3759}"/>
    <hyperlink ref="AG132" location="A125850038L" display="A125850038L" xr:uid="{7831F62E-5D65-4D53-962A-CE3612061096}"/>
    <hyperlink ref="AG145" location="A125916566C" display="A125916566C" xr:uid="{9CD579F8-4FB1-4739-93C3-90D95BB198FA}"/>
    <hyperlink ref="AG158" location="A125883302A" display="A125883302A" xr:uid="{F5B82AB0-569F-434D-8778-E756EB2545A1}"/>
    <hyperlink ref="AH133" location="A125850342F" display="A125850342F" xr:uid="{6CF1EB18-2DEE-4130-BBAB-D09BE59B5113}"/>
    <hyperlink ref="AH146" location="A125916870W" display="A125916870W" xr:uid="{E1C0842F-7E20-4A76-8262-AA0F5D7EA9BE}"/>
    <hyperlink ref="AH159" location="A125883606L" display="A125883606L" xr:uid="{C8AB898A-BD9A-42D8-9BB9-CF404919731D}"/>
    <hyperlink ref="AH123" location="A125850118L" display="A125850118L" xr:uid="{E4DB6EC2-2289-4547-B854-78BDCDC0D872}"/>
    <hyperlink ref="AH136" location="A125916646C" display="A125916646C" xr:uid="{1DA83504-9F52-49CD-83B4-106BFB7F7F0E}"/>
    <hyperlink ref="AH149" location="A125883382L" display="A125883382L" xr:uid="{D03E1B30-97C3-47FD-8A50-C190BD4CE1AC}"/>
    <hyperlink ref="AH124" location="A125849838L" display="A125849838L" xr:uid="{BFEC56FF-3605-45D2-AAA5-0E565FE35344}"/>
    <hyperlink ref="AH137" location="A125916366K" display="A125916366K" xr:uid="{E54F547F-D6F9-447B-880D-8B11DE997E6A}"/>
    <hyperlink ref="AH150" location="A125883102J" display="A125883102J" xr:uid="{744CBBC9-4175-4BB2-BB63-1A6D7DF959C3}"/>
    <hyperlink ref="AH125" location="A125850174F" display="A125850174F" xr:uid="{CEA951D6-C230-4FA9-82B4-DDD29E85061F}"/>
    <hyperlink ref="AH138" location="A125916702K" display="A125916702K" xr:uid="{CA7B671B-6CAB-46CF-B4DA-E1E0FBEA2EF6}"/>
    <hyperlink ref="AH151" location="A125883438L" display="A125883438L" xr:uid="{C3235A17-8E59-4482-945B-755E2F7336D5}"/>
    <hyperlink ref="AH126" location="A125850230L" display="A125850230L" xr:uid="{0D8DB49B-911A-42F0-B778-2DC7E9644783}"/>
    <hyperlink ref="AH139" location="A125916758W" display="A125916758W" xr:uid="{C15E6563-4D06-4980-9D4E-1B4941DE5F2F}"/>
    <hyperlink ref="AH152" location="A125883494F" display="A125883494F" xr:uid="{9718C083-3B01-48E8-B0C2-31361ACC4A2D}"/>
    <hyperlink ref="AH127" location="A125849894F" display="A125849894F" xr:uid="{B48F440F-9FE1-4DC2-9590-7F9D699A8023}"/>
    <hyperlink ref="AH140" location="A125916422T" display="A125916422T" xr:uid="{DEB3DB2C-5CD4-431B-8B9E-4C988BC99407}"/>
    <hyperlink ref="AH153" location="A125883158V" display="A125883158V" xr:uid="{C1A73071-8933-45D7-96D0-0FA132CC7138}"/>
    <hyperlink ref="AH128" location="A125849950L" display="A125849950L" xr:uid="{BBE4243C-B430-4327-8097-0874F0DDBB90}"/>
    <hyperlink ref="AH141" location="A125916478C" display="A125916478C" xr:uid="{A4CF0D70-0AF7-47AB-8B94-53902CD78F0E}"/>
    <hyperlink ref="AH154" location="A125883214A" display="A125883214A" xr:uid="{57E64D3A-6D9E-444E-A803-2770CA08D51C}"/>
    <hyperlink ref="AH129" location="A125850006V" display="A125850006V" xr:uid="{2E0F1640-B0F9-4E81-96AB-C199973D6205}"/>
    <hyperlink ref="AH142" location="A125916534K" display="A125916534K" xr:uid="{D142379A-1540-45C8-9907-738522461241}"/>
    <hyperlink ref="AH155" location="A125883270V" display="A125883270V" xr:uid="{9DB7CF3B-8443-4AD5-A4D5-26E80230DED2}"/>
    <hyperlink ref="AH130" location="A125849782L" display="A125849782L" xr:uid="{1D51708D-7210-45DE-8004-21470473D42E}"/>
    <hyperlink ref="AH143" location="A125916310X" display="A125916310X" xr:uid="{56B5B3FA-17C3-4C02-85E9-7E7FACFE3888}"/>
    <hyperlink ref="AH156" location="A125883046A" display="A125883046A" xr:uid="{B7C39FCD-AB76-4B15-9ED4-8D44A966BCB0}"/>
    <hyperlink ref="AH131" location="A125850286X" display="A125850286X" xr:uid="{373C8E76-A5CA-4E49-9B74-1304055D5DAD}"/>
    <hyperlink ref="AH144" location="A125916814C" display="A125916814C" xr:uid="{1CDBF97A-EAF9-45CA-AFFE-6012A48F5332}"/>
    <hyperlink ref="AH157" location="A125883550L" display="A125883550L" xr:uid="{35DB408D-6767-4FEF-9650-9A104AF2708C}"/>
    <hyperlink ref="AH132" location="A125850062L" display="A125850062L" xr:uid="{94FB03CA-9A8F-4160-A9F3-AB1380992B5A}"/>
    <hyperlink ref="AH145" location="A125916590C" display="A125916590C" xr:uid="{3DE173DC-D201-4D3A-80A3-6F701A1D8376}"/>
    <hyperlink ref="AH158" location="A125883326V" display="A125883326V" xr:uid="{CF38FE77-BF25-41C1-A030-B439B5BA8F03}"/>
    <hyperlink ref="AI133" location="A125850346R" display="A125850346R" xr:uid="{344F8FF5-C400-4C3F-B679-EA0C5C8715B5}"/>
    <hyperlink ref="AI146" location="A125916874F" display="A125916874F" xr:uid="{192835BA-1D43-4477-AD04-136427A4D1F2}"/>
    <hyperlink ref="AI159" location="A125883610C" display="A125883610C" xr:uid="{FE694555-1C6A-4A08-9AD4-51497DF5994E}"/>
    <hyperlink ref="AI123" location="A125850122C" display="A125850122C" xr:uid="{95B4BB51-9AE7-4CFF-A473-AF6E055F899E}"/>
    <hyperlink ref="AI136" location="A125916650V" display="A125916650V" xr:uid="{B99B5FD9-A7BA-4676-BFBB-14024FC2B3CD}"/>
    <hyperlink ref="AI149" location="A125883386W" display="A125883386W" xr:uid="{2837DCBC-D62A-4D4C-A920-5CED3137A751}"/>
    <hyperlink ref="AI124" location="A125849842C" display="A125849842C" xr:uid="{2B3246A2-9BA6-40C6-A329-F942BB14BA84}"/>
    <hyperlink ref="AI137" location="A125916370A" display="A125916370A" xr:uid="{5301B187-611E-43D0-B8EF-E1F155670071}"/>
    <hyperlink ref="AI150" location="A125883106T" display="A125883106T" xr:uid="{2FCF9265-A644-4D9B-8977-A13EC5F893D7}"/>
    <hyperlink ref="AI125" location="A125850178R" display="A125850178R" xr:uid="{BA34C040-E6DA-41AC-9D5A-5CDAE6A791F3}"/>
    <hyperlink ref="AI138" location="A125916706V" display="A125916706V" xr:uid="{04A38453-170F-49BA-852B-1CC4FF92E919}"/>
    <hyperlink ref="AI151" location="A125883442C" display="A125883442C" xr:uid="{02C5DE89-B9E9-49B6-91BB-8E8AB23C3354}"/>
    <hyperlink ref="AI126" location="A125850234W" display="A125850234W" xr:uid="{7EE219E2-E436-4777-A489-A492C31732CD}"/>
    <hyperlink ref="AI139" location="A125916762L" display="A125916762L" xr:uid="{B3DEEF05-1028-4A66-BD03-6176F2092DE6}"/>
    <hyperlink ref="AI152" location="A125883498R" display="A125883498R" xr:uid="{AEB237EA-829A-4A1B-B921-908C44BF07FE}"/>
    <hyperlink ref="AI127" location="A125849898R" display="A125849898R" xr:uid="{0C6A9025-BEF0-4151-BADC-DE9EF584D102}"/>
    <hyperlink ref="AI140" location="A125916426A" display="A125916426A" xr:uid="{F803E5C8-13AD-41E8-ADEA-4391E089E0FF}"/>
    <hyperlink ref="AI153" location="A125883162K" display="A125883162K" xr:uid="{0D06467B-6118-494F-A259-C7EF206D3002}"/>
    <hyperlink ref="AI128" location="A125849954W" display="A125849954W" xr:uid="{E0E55AC3-F1E2-4F4F-8573-D7D83A3186AF}"/>
    <hyperlink ref="AI141" location="A125916482V" display="A125916482V" xr:uid="{407B57F3-88CA-46F6-8576-F34E9A23DAD5}"/>
    <hyperlink ref="AI154" location="A125883218K" display="A125883218K" xr:uid="{DC7D18B8-51C6-4AD1-A0DE-717B05B12E58}"/>
    <hyperlink ref="AI129" location="A125850010K" display="A125850010K" xr:uid="{38930468-6E02-4E45-999E-0DFBE0E8DCE6}"/>
    <hyperlink ref="AI142" location="A125916538V" display="A125916538V" xr:uid="{275C0055-D4B7-4642-82D0-CE48B85368B8}"/>
    <hyperlink ref="AI155" location="A125883274C" display="A125883274C" xr:uid="{06CE984D-4ABB-4D15-915F-FC12827767C3}"/>
    <hyperlink ref="AI130" location="A125849786W" display="A125849786W" xr:uid="{64A01F09-ADDF-49A9-9451-7ECDEE168D64}"/>
    <hyperlink ref="AI143" location="A125916314J" display="A125916314J" xr:uid="{BEF39F0D-24E0-4438-9FCD-EFCE0F910131}"/>
    <hyperlink ref="AI156" location="A125883050T" display="A125883050T" xr:uid="{E87DDFDB-0A51-4D69-B495-C541D0F69534}"/>
    <hyperlink ref="AI131" location="A125850290R" display="A125850290R" xr:uid="{FC677E49-03EE-4FCC-A9CD-63FB25199A65}"/>
    <hyperlink ref="AI144" location="A125916818L" display="A125916818L" xr:uid="{B56CDE34-B084-42EB-9BD6-12E6980AFA8E}"/>
    <hyperlink ref="AI157" location="A125883554W" display="A125883554W" xr:uid="{309C435A-5849-4A24-A7C6-237B343A2089}"/>
    <hyperlink ref="AI132" location="A125850066W" display="A125850066W" xr:uid="{0DA1CC19-B9C7-48FA-96FD-05D2D0F704FB}"/>
    <hyperlink ref="AI145" location="A125916594L" display="A125916594L" xr:uid="{EBD070C0-190A-457E-8AC0-FFC20D451020}"/>
    <hyperlink ref="AI158" location="A125883330K" display="A125883330K" xr:uid="{B83EEA45-C7A1-4D95-91AC-54C0B2E789BC}"/>
    <hyperlink ref="AJ133" location="A125850322W" display="A125850322W" xr:uid="{DBC53005-C5EB-4C81-9CE2-73E53016F0CE}"/>
    <hyperlink ref="AJ146" location="A125916850L" display="A125916850L" xr:uid="{B5F4028C-FE65-420E-BAA2-8D49B1939D82}"/>
    <hyperlink ref="AJ159" location="A125883586R" display="A125883586R" xr:uid="{487834CF-4E47-4A65-A6C4-EAC6024B55E1}"/>
    <hyperlink ref="AJ123" location="A125850098R" display="A125850098R" xr:uid="{0713B9B3-8404-4729-924B-A0A116A06E87}"/>
    <hyperlink ref="AJ136" location="A125916626V" display="A125916626V" xr:uid="{E1108F33-E6EE-4D7F-8B95-814B06CCF22F}"/>
    <hyperlink ref="AJ149" location="A125883362C" display="A125883362C" xr:uid="{E9D30C64-0843-4A83-85B1-DF6F0D1E5F94}"/>
    <hyperlink ref="AJ124" location="A125849818C" display="A125849818C" xr:uid="{881D3F21-A1B8-486C-9BC5-41AE6BA026D3}"/>
    <hyperlink ref="AJ137" location="A125916346A" display="A125916346A" xr:uid="{45333602-DE44-4CCD-86AA-4B016198E9AD}"/>
    <hyperlink ref="AJ150" location="A125883082K" display="A125883082K" xr:uid="{4D19E772-E2A9-4CC8-941F-29EF4B3E7652}"/>
    <hyperlink ref="AJ125" location="A125850154W" display="A125850154W" xr:uid="{545DCCCB-04AA-4D1A-9FAE-7458FDBFF507}"/>
    <hyperlink ref="AJ138" location="A125916682L" display="A125916682L" xr:uid="{D0DF7E0A-E7C6-48FF-9BC7-30F8BE426E60}"/>
    <hyperlink ref="AJ151" location="A125883418C" display="A125883418C" xr:uid="{BD03F789-1413-432B-8FBF-B2E0776D5B8B}"/>
    <hyperlink ref="AJ126" location="A125850210C" display="A125850210C" xr:uid="{B0438773-D747-4F6A-9352-4D807D972564}"/>
    <hyperlink ref="AJ139" location="A125916738L" display="A125916738L" xr:uid="{EB2F8D07-9B81-423E-8BB5-D957667158A2}"/>
    <hyperlink ref="AJ152" location="A125883474W" display="A125883474W" xr:uid="{F364EDA5-D205-4199-A96B-47A63F83A29C}"/>
    <hyperlink ref="AJ127" location="A125849874W" display="A125849874W" xr:uid="{C4D1DACC-5683-465B-B231-E24448877D86}"/>
    <hyperlink ref="AJ140" location="A125916402J" display="A125916402J" xr:uid="{B54A54A8-4FD0-4BA0-B2A7-2F406FDCF103}"/>
    <hyperlink ref="AJ153" location="A125883138K" display="A125883138K" xr:uid="{9758B4F8-7422-41BE-A78F-0EC2F96E720E}"/>
    <hyperlink ref="AJ128" location="A125849930C" display="A125849930C" xr:uid="{CDBDD70D-73B2-4556-AE31-D30DFDF06AC2}"/>
    <hyperlink ref="AJ141" location="A125916458V" display="A125916458V" xr:uid="{23C03103-D7C3-462D-8CD1-865193C5CA56}"/>
    <hyperlink ref="AJ154" location="A125883194C" display="A125883194C" xr:uid="{71557EB7-CF58-4D25-BD31-D8A7451BA092}"/>
    <hyperlink ref="AJ129" location="A125849986R" display="A125849986R" xr:uid="{A49191C7-B1D6-4CDB-BB9D-4C2C464B3B39}"/>
    <hyperlink ref="AJ142" location="A125916514A" display="A125916514A" xr:uid="{6FE253A8-10F6-4496-908C-4B9D55666C99}"/>
    <hyperlink ref="AJ155" location="A125883250K" display="A125883250K" xr:uid="{7C79981B-724E-4F36-B976-EC57A9FECFF3}"/>
    <hyperlink ref="AJ130" location="A125849762C" display="A125849762C" xr:uid="{FDFC355C-542E-466F-9956-54A7974B7B6C}"/>
    <hyperlink ref="AJ143" location="A125916290A" display="A125916290A" xr:uid="{02570C92-0693-4007-87C3-F7740E5FF489}"/>
    <hyperlink ref="AJ156" location="A125883026T" display="A125883026T" xr:uid="{16A363FE-5D2D-4072-9536-8D077A58A82F}"/>
    <hyperlink ref="AJ131" location="A125850266R" display="A125850266R" xr:uid="{A7F8D7B8-AE02-455A-A0D6-7AF7C6D163D1}"/>
    <hyperlink ref="AJ144" location="A125916794F" display="A125916794F" xr:uid="{2E1BF895-D6FC-4CD4-BBC2-9DD7E1391591}"/>
    <hyperlink ref="AJ157" location="A125883530C" display="A125883530C" xr:uid="{7518C7CA-5BFA-4070-9F86-C02ED1FA5ED5}"/>
    <hyperlink ref="AJ132" location="A125850042C" display="A125850042C" xr:uid="{B91BB07C-6A9B-4C3A-AD67-4E572CEE5ABB}"/>
    <hyperlink ref="AJ145" location="A125916570V" display="A125916570V" xr:uid="{F852F829-62DF-49A1-BE8A-BE3EA9BC1EEF}"/>
    <hyperlink ref="AJ158" location="A125883306K" display="A125883306K" xr:uid="{A4120712-6947-4353-8B23-0FB84A21C2C6}"/>
    <hyperlink ref="AK133" location="A125850326F" display="A125850326F" xr:uid="{9D4BE785-C093-469B-AF46-BEEB71A3D4B7}"/>
    <hyperlink ref="AK146" location="A125916854W" display="A125916854W" xr:uid="{168E3361-7917-449C-AE97-36B9675967BF}"/>
    <hyperlink ref="AK159" location="A125883590F" display="A125883590F" xr:uid="{7D895621-B211-4FCC-8085-A1934893B8B4}"/>
    <hyperlink ref="AK123" location="A125850102V" display="A125850102V" xr:uid="{E002FA51-F2BA-4248-8A71-33F4D5C17694}"/>
    <hyperlink ref="AK136" location="A125916630K" display="A125916630K" xr:uid="{96D761C4-56BC-404B-B1BA-7F7B24487FFB}"/>
    <hyperlink ref="AK149" location="A125883366L" display="A125883366L" xr:uid="{83003C47-0E5F-4F6D-B5FF-75CFA23198A4}"/>
    <hyperlink ref="AK124" location="A125849822V" display="A125849822V" xr:uid="{DF74F426-D5A4-42C4-8268-755FCAAE1CCF}"/>
    <hyperlink ref="AK137" location="A125916350T" display="A125916350T" xr:uid="{25766F3F-32E8-4E1F-8989-08A20A0357CE}"/>
    <hyperlink ref="AK150" location="A125883086V" display="A125883086V" xr:uid="{755BFD8E-E877-4E94-AC93-A729BFF0FF17}"/>
    <hyperlink ref="AK125" location="A125850158F" display="A125850158F" xr:uid="{A83B8E7B-4F50-4CA5-9292-6A62AE6AC2C9}"/>
    <hyperlink ref="AK138" location="A125916686W" display="A125916686W" xr:uid="{6F30DD81-16F5-4388-9985-D147D1DEB1DE}"/>
    <hyperlink ref="AK151" location="A125883422V" display="A125883422V" xr:uid="{B2E7C6B1-97D9-4EB0-9EBB-ED85E2EBDA65}"/>
    <hyperlink ref="AK126" location="A125850214L" display="A125850214L" xr:uid="{9FC03F8C-5D5D-453E-92F6-7ADC62D8D783}"/>
    <hyperlink ref="AK139" location="A125916742C" display="A125916742C" xr:uid="{D32ADBF6-AC94-4768-B105-70E604CB644D}"/>
    <hyperlink ref="AK152" location="A125883478F" display="A125883478F" xr:uid="{C9F1E28A-825C-4E06-B482-5EEF2C131E4C}"/>
    <hyperlink ref="AK127" location="A125849878F" display="A125849878F" xr:uid="{41CE2FCB-DDA9-4DC1-9B7D-EC0F7685BDBD}"/>
    <hyperlink ref="AK140" location="A125916406T" display="A125916406T" xr:uid="{D671A15F-5078-41E9-92A5-CC1A8CC702EE}"/>
    <hyperlink ref="AK153" location="A125883142A" display="A125883142A" xr:uid="{54C42DEE-3A80-4F7B-9E1A-E8856110DACC}"/>
    <hyperlink ref="AK128" location="A125849934L" display="A125849934L" xr:uid="{119130C2-670B-4832-A656-69D7AE85CADB}"/>
    <hyperlink ref="AK141" location="A125916462K" display="A125916462K" xr:uid="{5F1F2615-57CF-45FA-8886-6B76FC72FC82}"/>
    <hyperlink ref="AK154" location="A125883198L" display="A125883198L" xr:uid="{812DCF6B-6697-4382-809C-1569919E369C}"/>
    <hyperlink ref="AK129" location="A125849990F" display="A125849990F" xr:uid="{F069499C-46B6-4132-B4C1-FB49EB7A78C3}"/>
    <hyperlink ref="AK142" location="A125916518K" display="A125916518K" xr:uid="{E7B861B1-17E6-4E72-90D9-C51A49B14BAA}"/>
    <hyperlink ref="AK155" location="A125883254V" display="A125883254V" xr:uid="{55CBB917-AC0D-48EF-B1CF-7DD91C456E5D}"/>
    <hyperlink ref="AK130" location="A125849766L" display="A125849766L" xr:uid="{56B5EA3A-A7AD-4785-BFC0-9E65B07A40E0}"/>
    <hyperlink ref="AK143" location="A125916294K" display="A125916294K" xr:uid="{4C1D9D94-96EA-46F3-B03E-95E178C647FE}"/>
    <hyperlink ref="AK156" location="A125883030J" display="A125883030J" xr:uid="{3049DCB1-3FD1-47B7-8E31-39617D34BCAF}"/>
    <hyperlink ref="AK131" location="A125850270F" display="A125850270F" xr:uid="{9A93404E-28D6-4AA3-B9D6-A3A47CFD4B24}"/>
    <hyperlink ref="AK144" location="A125916798R" display="A125916798R" xr:uid="{C26F38F3-BF13-4FEE-B3DF-720323739E53}"/>
    <hyperlink ref="AK157" location="A125883534L" display="A125883534L" xr:uid="{C6E76CD8-1B63-4496-89AB-A3E1E0FBB203}"/>
    <hyperlink ref="AK132" location="A125850046L" display="A125850046L" xr:uid="{E9E64939-FA0C-4EB1-8B82-4A0C9EE96689}"/>
    <hyperlink ref="AK145" location="A125916574C" display="A125916574C" xr:uid="{C766DFC3-6185-4E19-86DE-BF78E3750126}"/>
    <hyperlink ref="AK158" location="A125883310A" display="A125883310A" xr:uid="{17F84845-AD54-48BA-B9B3-42B4339591AF}"/>
    <hyperlink ref="AR133" location="A125850330W" display="A125850330W" xr:uid="{BD662CD0-1317-4C9B-8C13-2E6AB08F3847}"/>
    <hyperlink ref="AR146" location="A125916858F" display="A125916858F" xr:uid="{6EAF8DF3-99B1-4C34-AC10-F814FBD032D5}"/>
    <hyperlink ref="AR159" location="A125883594R" display="A125883594R" xr:uid="{B2AFDDE1-38DF-44B4-B1B8-58B246E4B746}"/>
    <hyperlink ref="AR123" location="A125850106C" display="A125850106C" xr:uid="{FCB1CD0D-4D8D-46F9-B324-C178B9E061AF}"/>
    <hyperlink ref="AR136" location="A125916634V" display="A125916634V" xr:uid="{8EF60B60-BFDF-486E-BD5D-147061C8EE63}"/>
    <hyperlink ref="AR149" location="A125883370C" display="A125883370C" xr:uid="{EA69AEB7-1064-4CDB-AC7D-506B18ED6251}"/>
    <hyperlink ref="AR124" location="A125849826C" display="A125849826C" xr:uid="{A23D1A60-765E-4322-BF4A-B41EEE6E1CC2}"/>
    <hyperlink ref="AR137" location="A125916354A" display="A125916354A" xr:uid="{00841F1F-C7D1-4855-8E53-593DF0A18830}"/>
    <hyperlink ref="AR150" location="A125883090K" display="A125883090K" xr:uid="{7B1385AF-7F22-4993-B642-4F207F0F327B}"/>
    <hyperlink ref="AR125" location="A125850162W" display="A125850162W" xr:uid="{427A403E-3BF2-4E36-80AC-36036999C101}"/>
    <hyperlink ref="AR138" location="A125916690L" display="A125916690L" xr:uid="{AA635626-077A-4D77-9DF5-EC58A79B0901}"/>
    <hyperlink ref="AR151" location="A125883426C" display="A125883426C" xr:uid="{A80794D2-1D85-4A9C-9D18-BD78E1E104B6}"/>
    <hyperlink ref="AR126" location="A125850218W" display="A125850218W" xr:uid="{C4608042-A2A5-4F2F-BFC8-06D36065FF93}"/>
    <hyperlink ref="AR139" location="A125916746L" display="A125916746L" xr:uid="{B912F7EB-C44A-4873-924B-6B4C48EFC487}"/>
    <hyperlink ref="AR152" location="A125883482W" display="A125883482W" xr:uid="{3D8A18FF-752F-4D16-8842-69946523BBE3}"/>
    <hyperlink ref="AR127" location="A125849882W" display="A125849882W" xr:uid="{4253D952-A20D-44C2-B3A0-97AC2877D230}"/>
    <hyperlink ref="AR140" location="A125916410J" display="A125916410J" xr:uid="{97F43C0B-BA59-4D9B-A543-FDA08C5D0215}"/>
    <hyperlink ref="AR153" location="A125883146K" display="A125883146K" xr:uid="{F997F3AD-CADB-477F-A683-7CB4B02340D0}"/>
    <hyperlink ref="AR128" location="A125849938W" display="A125849938W" xr:uid="{D6B1B380-E179-4BB3-9D95-4100DDE5D43D}"/>
    <hyperlink ref="AR141" location="A125916466V" display="A125916466V" xr:uid="{5AAAB2B1-046C-4037-885F-80614BF19D56}"/>
    <hyperlink ref="AR154" location="A125883202T" display="A125883202T" xr:uid="{24EE7F81-C7CE-4901-B546-4E9CBA1E3CEC}"/>
    <hyperlink ref="AR129" location="A125849994R" display="A125849994R" xr:uid="{2A8CA19A-1FB8-4AB9-823E-DF5AB989C542}"/>
    <hyperlink ref="AR142" location="A125916522A" display="A125916522A" xr:uid="{6D8F91BA-8868-4948-9D91-293CE43188FF}"/>
    <hyperlink ref="AR155" location="A125883258C" display="A125883258C" xr:uid="{0972337F-226D-4640-95BC-6495BF88AC39}"/>
    <hyperlink ref="AR130" location="A125849770C" display="A125849770C" xr:uid="{021109FC-DFD1-4B51-9993-A56A32C3DEEA}"/>
    <hyperlink ref="AR143" location="A125916298V" display="A125916298V" xr:uid="{DBAA208C-4465-4100-9273-97FA36C0C84A}"/>
    <hyperlink ref="AR156" location="A125883034T" display="A125883034T" xr:uid="{89FE35E0-79FA-4A86-871D-D5709562F0C6}"/>
    <hyperlink ref="AR131" location="A125850274R" display="A125850274R" xr:uid="{9798BFF2-4F98-4408-95EE-2C3C91698444}"/>
    <hyperlink ref="AR144" location="A125916802V" display="A125916802V" xr:uid="{F98A970C-48A1-43C6-8564-478E3AB8CF0A}"/>
    <hyperlink ref="AR157" location="A125883538W" display="A125883538W" xr:uid="{78603989-E497-4C4C-BEEA-80C2632B4459}"/>
    <hyperlink ref="AR132" location="A125850050C" display="A125850050C" xr:uid="{B23ED3E2-FBA7-49E7-8DF0-5F3CC53E773D}"/>
    <hyperlink ref="AR145" location="A125916578L" display="A125916578L" xr:uid="{47721C58-6886-4561-92E4-E955FF81078E}"/>
    <hyperlink ref="AR158" location="A125883314K" display="A125883314K" xr:uid="{44ECCDDB-CAA0-4803-BC32-2AE7973B4317}"/>
    <hyperlink ref="BG133" location="A125866938R" display="A125866938R" xr:uid="{25629894-06FD-432A-93FF-06257CE021C5}"/>
    <hyperlink ref="BG146" location="A125933466L" display="A125933466L" xr:uid="{7B5F38B9-A396-4640-AAB9-280D9E379BEE}"/>
    <hyperlink ref="BG159" location="A125900202V" display="A125900202V" xr:uid="{FDA527E5-9366-4F6A-9AE0-CCD43D846BEC}"/>
    <hyperlink ref="BG123" location="A125866714C" display="A125866714C" xr:uid="{5ECE7072-265A-43CF-A476-DB2AA8DEDDD3}"/>
    <hyperlink ref="BG136" location="A125933242A" display="A125933242A" xr:uid="{CA37714E-D3EC-4986-A5DC-3CC7AAF39F59}"/>
    <hyperlink ref="BG149" location="A125899978W" display="A125899978W" xr:uid="{EA386F14-AC44-4048-B37A-3A95F7FCE73C}"/>
    <hyperlink ref="BG124" location="A125866434K" display="A125866434K" xr:uid="{C98B5A7E-F03C-444B-B3EB-D9EF4E3F7D3B}"/>
    <hyperlink ref="BG137" location="A125932962F" display="A125932962F" xr:uid="{95936D06-BE52-4F92-8A4E-B5BBC9CF4537}"/>
    <hyperlink ref="BG150" location="A125899698C" display="A125899698C" xr:uid="{95A840BC-8631-4FA9-AEA4-9AE572232C36}"/>
    <hyperlink ref="BG125" location="A125866770W" display="A125866770W" xr:uid="{3D65CEF6-A2A6-4A00-9105-8F6F3CCE52E5}"/>
    <hyperlink ref="BG138" location="A125933298L" display="A125933298L" xr:uid="{9E08E6E7-3249-4355-A57B-65CD531EE99A}"/>
    <hyperlink ref="BG151" location="A125900034V" display="A125900034V" xr:uid="{174897A0-CED1-486B-94E0-765D838EFFAB}"/>
    <hyperlink ref="BG126" location="A125866826W" display="A125866826W" xr:uid="{21ACDDA2-4271-4293-AAFE-0BBFBB84B5FC}"/>
    <hyperlink ref="BG139" location="A125933354V" display="A125933354V" xr:uid="{56AC5C20-E5EE-4CFC-A9D6-D2D4C8CA9ED6}"/>
    <hyperlink ref="BG152" location="A125900090L" display="A125900090L" xr:uid="{220B9DED-A5F4-4B9F-B2D5-4C6ABF4C02BC}"/>
    <hyperlink ref="BG127" location="A125866490C" display="A125866490C" xr:uid="{7E34702F-E5A1-47AB-8CF5-4267789441FC}"/>
    <hyperlink ref="BG140" location="A125933018J" display="A125933018J" xr:uid="{286C558C-0EA7-449D-95CB-4A878BAC96F4}"/>
    <hyperlink ref="BG153" location="A125899754K" display="A125899754K" xr:uid="{DE4C280E-DC93-4B02-B53B-A87D9061ABFA}"/>
    <hyperlink ref="BG128" location="A125866546C" display="A125866546C" xr:uid="{91EBB56C-82E5-4B60-AF62-E9138FF6BD15}"/>
    <hyperlink ref="BG141" location="A125933074A" display="A125933074A" xr:uid="{0BBFB2FB-EDD6-45F8-9A79-C419298C8342}"/>
    <hyperlink ref="BG154" location="A125899810T" display="A125899810T" xr:uid="{89DFCC5B-BA2A-4C8F-B149-AC673F763846}"/>
    <hyperlink ref="BG129" location="A125866602K" display="A125866602K" xr:uid="{A3D86C7C-FF3F-46EA-843C-BFF5FC163245}"/>
    <hyperlink ref="BG142" location="A125933130J" display="A125933130J" xr:uid="{A368E5E3-1C3B-47F5-889E-7EAD2385C169}"/>
    <hyperlink ref="BG155" location="A125899866C" display="A125899866C" xr:uid="{9FD138BD-0129-4ED6-AF2A-72D9B429F51E}"/>
    <hyperlink ref="BG130" location="A125866378C" display="A125866378C" xr:uid="{B9CA72F8-0AB7-4C37-9041-92BF3D42DDF4}"/>
    <hyperlink ref="BG143" location="A125932906L" display="A125932906L" xr:uid="{BEA06CDD-AD9D-4DBF-A667-F5F8332E3648}"/>
    <hyperlink ref="BG156" location="A125899642T" display="A125899642T" xr:uid="{B5A2024B-D82A-4E42-8275-28E35D9230C8}"/>
    <hyperlink ref="BG131" location="A125866882R" display="A125866882R" xr:uid="{9FAD4A8F-5CE4-4BE8-BB1C-058D7F2D0D74}"/>
    <hyperlink ref="BG144" location="A125933410A" display="A125933410A" xr:uid="{D7EF4B09-3877-4C27-8A29-BED421F2818A}"/>
    <hyperlink ref="BG157" location="A125900146L" display="A125900146L" xr:uid="{20315CB5-FC8A-4695-9059-DEC1894D4DF8}"/>
    <hyperlink ref="BG132" location="A125866658W" display="A125866658W" xr:uid="{C409F17E-0D98-4949-BA57-C4CEAF4FF14F}"/>
    <hyperlink ref="BG145" location="A125933186V" display="A125933186V" xr:uid="{730BC8CB-EB26-4D47-A582-24E740A178B8}"/>
    <hyperlink ref="BG158" location="A125899922K" display="A125899922K" xr:uid="{7CE7171A-E6B9-4F35-B385-BC9CDC87329D}"/>
    <hyperlink ref="BE133" location="A125866934F" display="A125866934F" xr:uid="{A704A3DD-710C-44DB-8758-50CF196EAF64}"/>
    <hyperlink ref="BE146" location="A125933462C" display="A125933462C" xr:uid="{9C9BB3E2-7EDB-4C11-A041-78223C8F87C3}"/>
    <hyperlink ref="BE159" location="A125900198R" display="A125900198R" xr:uid="{B668FC76-EC31-4B02-B886-477D828F7206}"/>
    <hyperlink ref="BE123" location="A125866710V" display="A125866710V" xr:uid="{CD240827-B2EB-4486-9632-195451A55D75}"/>
    <hyperlink ref="BE136" location="A125933238K" display="A125933238K" xr:uid="{7F356E8A-B53B-412A-97CA-C74D73A866A4}"/>
    <hyperlink ref="BE149" location="A125899974L" display="A125899974L" xr:uid="{B261FE8E-EE93-44B0-9A0F-2F1DE68C7EA6}"/>
    <hyperlink ref="BE124" location="A125866430A" display="A125866430A" xr:uid="{1B91C410-F7DD-495C-A590-D086E4F59A87}"/>
    <hyperlink ref="BE137" location="A125932958R" display="A125932958R" xr:uid="{B0AD35C9-DABE-4C19-9F18-F88D44796CCE}"/>
    <hyperlink ref="BE150" location="A125899694V" display="A125899694V" xr:uid="{C44A1FA6-5D09-41BD-AFC5-4AABB053AABB}"/>
    <hyperlink ref="BE125" location="A125866766F" display="A125866766F" xr:uid="{9ED64F59-2022-4825-9ADB-6DAF5F1013FB}"/>
    <hyperlink ref="BE138" location="A125933294C" display="A125933294C" xr:uid="{02EC5B17-BACB-4588-A31A-998608C7AF6D}"/>
    <hyperlink ref="BE151" location="A125900030K" display="A125900030K" xr:uid="{8C707D5B-89F6-4D30-BC1A-3738793A6F4F}"/>
    <hyperlink ref="BE126" location="A125866822L" display="A125866822L" xr:uid="{3BF50466-AAAE-4548-AA65-77A84A94BA5D}"/>
    <hyperlink ref="BE139" location="A125933350K" display="A125933350K" xr:uid="{80D41039-B992-4707-8821-69E2B08E9F3E}"/>
    <hyperlink ref="BE152" location="A125900086W" display="A125900086W" xr:uid="{C6118F93-044F-43CF-A92E-6D7198498257}"/>
    <hyperlink ref="BE127" location="A125866486L" display="A125866486L" xr:uid="{14A2CC0F-F760-4F00-8C45-F9615394076C}"/>
    <hyperlink ref="BE140" location="A125933014X" display="A125933014X" xr:uid="{FBF613FD-6E35-42DD-9920-D72CD84BC3CA}"/>
    <hyperlink ref="BE153" location="A125899750A" display="A125899750A" xr:uid="{3E1BE186-86B8-4CD9-9871-895F2614E920}"/>
    <hyperlink ref="BE128" location="A125866542V" display="A125866542V" xr:uid="{F420C22B-1689-4C0E-854C-5FCC13BF201F}"/>
    <hyperlink ref="BE141" location="A125933070T" display="A125933070T" xr:uid="{8E8ACE6F-AC3E-45AC-AC9E-2E25620CA02B}"/>
    <hyperlink ref="BE154" location="A125899806A" display="A125899806A" xr:uid="{BB0D2E9D-05C1-46AB-ABB5-F75F7B4D472E}"/>
    <hyperlink ref="BE129" location="A125866598F" display="A125866598F" xr:uid="{4CADB2AD-7C92-4F27-8DA0-780D29B27A6E}"/>
    <hyperlink ref="BE142" location="A125933126T" display="A125933126T" xr:uid="{125212D3-F4D2-427F-8AE3-8CA7904D7E06}"/>
    <hyperlink ref="BE155" location="A125899862V" display="A125899862V" xr:uid="{6266F165-4B3F-4189-B2B0-6803C6F96DE8}"/>
    <hyperlink ref="BE130" location="A125866374V" display="A125866374V" xr:uid="{4A21CC8B-E099-446D-B0AB-F3EAF612230D}"/>
    <hyperlink ref="BE143" location="A125932902C" display="A125932902C" xr:uid="{FDEF201C-71EE-4CFB-82AD-45150869A5F6}"/>
    <hyperlink ref="BE156" location="A125899638A" display="A125899638A" xr:uid="{73BE8A38-E602-4FB6-811D-76403669FA77}"/>
    <hyperlink ref="BE131" location="A125866878X" display="A125866878X" xr:uid="{5FFAF4E8-A402-4066-818E-1A0AC49E436D}"/>
    <hyperlink ref="BE144" location="A125933406K" display="A125933406K" xr:uid="{42B79F4E-0B7C-4515-B9B9-A1BE44EC21CE}"/>
    <hyperlink ref="BE157" location="A125900142C" display="A125900142C" xr:uid="{7ED1202E-02A2-42A0-B830-923460B39C84}"/>
    <hyperlink ref="BE132" location="A125866654L" display="A125866654L" xr:uid="{143433E2-D625-4D59-AD9F-927E6039C01C}"/>
    <hyperlink ref="BE145" location="A125933182K" display="A125933182K" xr:uid="{C23D0438-FD51-4507-A2E8-7FAA836B0688}"/>
    <hyperlink ref="BE158" location="A125899918V" display="A125899918V" xr:uid="{6AB15455-6978-4931-A2EE-43E40D3A642A}"/>
    <hyperlink ref="BA133" location="A125866982X" display="A125866982X" xr:uid="{D21E2407-4489-423E-BB9B-4154D9355788}"/>
    <hyperlink ref="BA146" location="A125933510K" display="A125933510K" xr:uid="{969685BA-6B7E-4FC5-BA94-3D1A332FA447}"/>
    <hyperlink ref="BA159" location="A125900246W" display="A125900246W" xr:uid="{194CC615-B1B1-43EA-8E4B-8B4E43C53962}"/>
    <hyperlink ref="BA123" location="A125866758F" display="A125866758F" xr:uid="{B82A6B7D-1AA3-473E-AF94-2BB9E6B84738}"/>
    <hyperlink ref="BA136" location="A125933286C" display="A125933286C" xr:uid="{EAA4A17E-A141-490A-8074-DFD06055C8C0}"/>
    <hyperlink ref="BA149" location="A125900022K" display="A125900022K" xr:uid="{86C56B50-8EB1-418D-A577-7485C3B5D59A}"/>
    <hyperlink ref="BA124" location="A125866478L" display="A125866478L" xr:uid="{954359EE-5EF4-43AF-928F-24630DB17885}"/>
    <hyperlink ref="BA137" location="A125933006X" display="A125933006X" xr:uid="{3286DD94-C9E0-4CDC-8114-53A0D6357BE2}"/>
    <hyperlink ref="BA150" location="A125899742A" display="A125899742A" xr:uid="{6C4F83E9-F3B5-4E4C-87C5-02FD80CB326C}"/>
    <hyperlink ref="BA125" location="A125866814L" display="A125866814L" xr:uid="{77ACBBB0-1960-40E5-8E16-3889124AFEBC}"/>
    <hyperlink ref="BA138" location="A125933342K" display="A125933342K" xr:uid="{CA349CE0-2095-4662-BA63-CBC5794547B8}"/>
    <hyperlink ref="BA151" location="A125900078W" display="A125900078W" xr:uid="{EC2EA584-FFA3-4F19-AB4C-1960C2C756D3}"/>
    <hyperlink ref="BA126" location="A125866870F" display="A125866870F" xr:uid="{F60C8B7D-CEBC-4FA6-8285-4F936D0C82D2}"/>
    <hyperlink ref="BA139" location="A125933398W" display="A125933398W" xr:uid="{63C46B84-C094-401B-A348-A78F65792767}"/>
    <hyperlink ref="BA152" location="A125900134C" display="A125900134C" xr:uid="{172EE7B2-ED5D-42BD-9A2B-C20B97F6A9ED}"/>
    <hyperlink ref="BA127" location="A125866534V" display="A125866534V" xr:uid="{4A10AFA3-43DE-4019-AAAB-607FE5570D3D}"/>
    <hyperlink ref="BA140" location="A125933062T" display="A125933062T" xr:uid="{84826CC3-D12B-407A-8BFE-E51D63F104C8}"/>
    <hyperlink ref="BA153" location="A125899798L" display="A125899798L" xr:uid="{E405AC41-976F-471B-8EB0-2C3F19FD5948}"/>
    <hyperlink ref="BA128" location="A125866590L" display="A125866590L" xr:uid="{6F8C96BE-3798-4B22-9935-6D288C8C7A50}"/>
    <hyperlink ref="BA141" location="A125933118T" display="A125933118T" xr:uid="{5AD47913-8FC3-40A0-B7ED-2196EF704B19}"/>
    <hyperlink ref="BA154" location="A125899854V" display="A125899854V" xr:uid="{E8FE8F24-8D4F-4B06-8F9B-C882C519A649}"/>
    <hyperlink ref="BA129" location="A125866646L" display="A125866646L" xr:uid="{D158C8D1-321B-47E5-9FC5-0382D1E35E43}"/>
    <hyperlink ref="BA142" location="A125933174K" display="A125933174K" xr:uid="{52CB0959-AD05-4D88-A16B-834B5E42AEA1}"/>
    <hyperlink ref="BA155" location="A125899910A" display="A125899910A" xr:uid="{B9379A17-228E-41AF-9542-E051FEADC22A}"/>
    <hyperlink ref="BA130" location="A125866422A" display="A125866422A" xr:uid="{3F1791F3-0909-488B-AB25-099132D4E9EB}"/>
    <hyperlink ref="BA143" location="A125932950W" display="A125932950W" xr:uid="{63B4219D-6DD8-4A6D-8736-E0FAABAF6FA7}"/>
    <hyperlink ref="BA156" location="A125899686V" display="A125899686V" xr:uid="{EFF56EF4-7D22-403B-AAD3-D7D742A13C84}"/>
    <hyperlink ref="BA131" location="A125866926F" display="A125866926F" xr:uid="{37BD90D4-CFF9-48A0-B9AD-E4FD2833D11E}"/>
    <hyperlink ref="BA144" location="A125933454C" display="A125933454C" xr:uid="{99C8A7F3-8C05-4885-A52E-56DD822B95E5}"/>
    <hyperlink ref="BA157" location="A125900190W" display="A125900190W" xr:uid="{5D49E8BA-DC53-497C-B0CB-EEDB37427BA6}"/>
    <hyperlink ref="BA132" location="A125866702V" display="A125866702V" xr:uid="{6B3EB2C2-1B0E-4B9C-AC9B-B6858F543D60}"/>
    <hyperlink ref="BA145" location="A125933230T" display="A125933230T" xr:uid="{277B6061-81D1-4622-88A7-DA83E2300D0C}"/>
    <hyperlink ref="BA158" location="A125899966L" display="A125899966L" xr:uid="{3D61F059-FAD5-40B1-8E6B-537264A77033}"/>
    <hyperlink ref="BB133" location="A125866966X" display="A125866966X" xr:uid="{96DFDF91-57F8-46AF-AEB8-30EA52192F14}"/>
    <hyperlink ref="BB146" location="A125933494W" display="A125933494W" xr:uid="{842565F9-F05C-4F7B-A0F7-CB75EEB56B42}"/>
    <hyperlink ref="BB159" location="A125900230C" display="A125900230C" xr:uid="{B7A227EA-EDF3-4A5B-8828-302B21AE4981}"/>
    <hyperlink ref="BB123" location="A125866742L" display="A125866742L" xr:uid="{FA8123F4-8DBA-4BC3-AE07-B893D2DC687E}"/>
    <hyperlink ref="BB136" location="A125933270K" display="A125933270K" xr:uid="{90C5D7D6-4E07-4D5F-9753-8ADEE7D44887}"/>
    <hyperlink ref="BB149" location="A125900006K" display="A125900006K" xr:uid="{CD7D751D-D878-4619-96FB-1081CF9B5AEC}"/>
    <hyperlink ref="BB124" location="A125866462V" display="A125866462V" xr:uid="{0E44631A-9F41-4C83-9C90-E96AD8EF57DB}"/>
    <hyperlink ref="BB137" location="A125932990R" display="A125932990R" xr:uid="{2712EE16-F5B1-4F29-BBAC-4D3CC71AF9DA}"/>
    <hyperlink ref="BB150" location="A125899726A" display="A125899726A" xr:uid="{F431736E-9FA3-44B5-83FB-4DFF8AB5F83F}"/>
    <hyperlink ref="BB125" location="A125866798X" display="A125866798X" xr:uid="{664DD6C1-B2BA-4154-9EA3-67A88CB2D8D6}"/>
    <hyperlink ref="BB138" location="A125933326K" display="A125933326K" xr:uid="{B8477C4C-3529-4CB0-B81E-64794667B0AC}"/>
    <hyperlink ref="BB151" location="A125900062C" display="A125900062C" xr:uid="{AF072717-E19B-4342-9557-B51BB9C59AB6}"/>
    <hyperlink ref="BB126" location="A125866854F" display="A125866854F" xr:uid="{AAB55966-8E9B-4AAC-9E57-A403857CA816}"/>
    <hyperlink ref="BB139" location="A125933382C" display="A125933382C" xr:uid="{EA616B6F-7D90-4FF4-B008-EAE700A285AA}"/>
    <hyperlink ref="BB152" location="A125900118C" display="A125900118C" xr:uid="{85F92644-031A-4ED1-9CAE-8ECB02EC120B}"/>
    <hyperlink ref="BB127" location="A125866518V" display="A125866518V" xr:uid="{7FAE523E-4F0A-4F34-83F8-49FDD4053C45}"/>
    <hyperlink ref="BB140" location="A125933046T" display="A125933046T" xr:uid="{73B2B65B-5562-4217-ABE9-6BBDF3C03FDA}"/>
    <hyperlink ref="BB153" location="A125899782V" display="A125899782V" xr:uid="{01996336-4115-4525-B2F8-D71A9BB7F1F3}"/>
    <hyperlink ref="BB128" location="A125866574L" display="A125866574L" xr:uid="{9645FC06-C6A5-431D-A3FD-58888C47E1B0}"/>
    <hyperlink ref="BB141" location="A125933102X" display="A125933102X" xr:uid="{FAF9FE8A-328F-4010-B9B9-92FDA6F07DF6}"/>
    <hyperlink ref="BB154" location="A125899838V" display="A125899838V" xr:uid="{4944B74A-0479-4BF2-895B-6A36FD2A2903}"/>
    <hyperlink ref="BB129" location="A125866630V" display="A125866630V" xr:uid="{C2508EFD-C9BC-4580-9ED1-DD748F9FB8E4}"/>
    <hyperlink ref="BB142" location="A125933158K" display="A125933158K" xr:uid="{4C1B0A89-D917-4E3E-B376-C03E02AADA11}"/>
    <hyperlink ref="BB155" location="A125899894L" display="A125899894L" xr:uid="{0586C628-36B0-4E49-B7C6-3B731CAD4D79}"/>
    <hyperlink ref="BB130" location="A125866406A" display="A125866406A" xr:uid="{0E712D81-6A90-4892-8F45-257C7E8CD65A}"/>
    <hyperlink ref="BB143" location="A125932934W" display="A125932934W" xr:uid="{995C59AE-8C7A-4B0A-B3C3-E7CCE1F8F2CE}"/>
    <hyperlink ref="BB156" location="A125899670A" display="A125899670A" xr:uid="{6C525A78-0FD3-46AC-A773-6FC50E65004C}"/>
    <hyperlink ref="BB131" location="A125866910L" display="A125866910L" xr:uid="{FB789941-3F28-4897-905C-122EEC0CD02B}"/>
    <hyperlink ref="BB144" location="A125933438C" display="A125933438C" xr:uid="{7CEB94D5-C21E-434C-9286-7C9D4199A643}"/>
    <hyperlink ref="BB157" location="A125900174W" display="A125900174W" xr:uid="{4CFBD14D-B12A-42E4-8C43-BD7A6AC3CB29}"/>
    <hyperlink ref="BB132" location="A125866686F" display="A125866686F" xr:uid="{0DFE9BFA-0C8A-4A79-B0F0-9D0B65F08DCF}"/>
    <hyperlink ref="BB145" location="A125933214T" display="A125933214T" xr:uid="{9AA8440A-9D3B-4423-8BA4-650AA353E84A}"/>
    <hyperlink ref="BB158" location="A125899950V" display="A125899950V" xr:uid="{92399488-A0E2-48B8-83F7-CDF6E58F1C23}"/>
    <hyperlink ref="BC133" location="A125866986J" display="A125866986J" xr:uid="{B11ED10D-2810-4644-9540-8AA2F64E252A}"/>
    <hyperlink ref="BC146" location="A125933514V" display="A125933514V" xr:uid="{040BFD00-000A-46D8-8C0F-00E8335966EA}"/>
    <hyperlink ref="BC159" location="A125900250L" display="A125900250L" xr:uid="{8C2695BB-B53D-4AB5-BD11-CA8657B55880}"/>
    <hyperlink ref="BC123" location="A125866762W" display="A125866762W" xr:uid="{2D1C5B54-2AFF-48CD-A6F6-3C97AB07493B}"/>
    <hyperlink ref="BC136" location="A125933290V" display="A125933290V" xr:uid="{4ED1E1B8-B962-4DE8-9102-463C97E8A050}"/>
    <hyperlink ref="BC149" location="A125900026V" display="A125900026V" xr:uid="{1466C928-E088-4538-A5F4-A6A9632E3F31}"/>
    <hyperlink ref="BC124" location="A125866482C" display="A125866482C" xr:uid="{82130949-0D39-4927-95A7-8BF3C0F99F8B}"/>
    <hyperlink ref="BC137" location="A125933010R" display="A125933010R" xr:uid="{08EED7E4-1A0E-4AA8-BAF1-635882A10A9A}"/>
    <hyperlink ref="BC150" location="A125899746K" display="A125899746K" xr:uid="{3040903C-D718-430A-A77F-BD1A23BFBAA9}"/>
    <hyperlink ref="BC125" location="A125866818W" display="A125866818W" xr:uid="{CE7D1D6D-CE58-4E88-8702-5C9754F1A65E}"/>
    <hyperlink ref="BC138" location="A125933346V" display="A125933346V" xr:uid="{34EC1027-F124-489A-89A1-8A782D55125A}"/>
    <hyperlink ref="BC151" location="A125900082L" display="A125900082L" xr:uid="{FE262C15-848E-446E-8D3C-F11B4C99ACB8}"/>
    <hyperlink ref="BC126" location="A125866874R" display="A125866874R" xr:uid="{6F3B5846-9032-448B-A9A2-0E81B016F6BC}"/>
    <hyperlink ref="BC139" location="A125933402A" display="A125933402A" xr:uid="{92170EB7-594B-49A4-9BF8-32976E71DBE0}"/>
    <hyperlink ref="BC152" location="A125900138L" display="A125900138L" xr:uid="{036FF43E-1A75-44E7-B1DF-A8E5AC569BD9}"/>
    <hyperlink ref="BC127" location="A125866538C" display="A125866538C" xr:uid="{A3CFAC89-5BE4-4B50-BD50-BA07691744E9}"/>
    <hyperlink ref="BC140" location="A125933066A" display="A125933066A" xr:uid="{403A9301-2184-4417-955D-A734A27C7BF5}"/>
    <hyperlink ref="BC153" location="A125899802T" display="A125899802T" xr:uid="{0B6DB3B6-B0C9-4981-B527-90B542C32356}"/>
    <hyperlink ref="BC128" location="A125866594W" display="A125866594W" xr:uid="{D49F84F1-55D5-45CC-8653-E08A63BDD15B}"/>
    <hyperlink ref="BC141" location="A125933122J" display="A125933122J" xr:uid="{22C145B0-6156-4E03-AF94-379820946D8A}"/>
    <hyperlink ref="BC154" location="A125899858C" display="A125899858C" xr:uid="{FA79150A-D535-4AD4-9A27-5D36399FF529}"/>
    <hyperlink ref="BC129" location="A125866650C" display="A125866650C" xr:uid="{8277DBDF-2710-4A6A-8AF0-B764A2613917}"/>
    <hyperlink ref="BC142" location="A125933178V" display="A125933178V" xr:uid="{8659A37F-5B1C-4C15-A513-9635F353F981}"/>
    <hyperlink ref="BC155" location="A125899914K" display="A125899914K" xr:uid="{7B06EFE0-31DF-4046-8820-CE255BA98F90}"/>
    <hyperlink ref="BC130" location="A125866426K" display="A125866426K" xr:uid="{F2A9CA4F-6BB2-4328-A9F4-D264618D5F1D}"/>
    <hyperlink ref="BC143" location="A125932954F" display="A125932954F" xr:uid="{A4DAD445-49EA-426A-B284-409CD9BA24F7}"/>
    <hyperlink ref="BC156" location="A125899690K" display="A125899690K" xr:uid="{484D18DB-22EF-43C7-AE01-5922BDB4C4E8}"/>
    <hyperlink ref="BC131" location="A125866930W" display="A125866930W" xr:uid="{704CD0F0-55DC-4D31-A16F-66064FDC666A}"/>
    <hyperlink ref="BC144" location="A125933458L" display="A125933458L" xr:uid="{01F93FD9-5BB1-40A3-AFAA-A6540379CF92}"/>
    <hyperlink ref="BC157" location="A125900194F" display="A125900194F" xr:uid="{D8C7A2E0-DA86-4DD7-A71F-F484680DC2EE}"/>
    <hyperlink ref="BC132" location="A125866706C" display="A125866706C" xr:uid="{D7DC52BF-1545-4FD7-8DC3-2F6165693B24}"/>
    <hyperlink ref="BC145" location="A125933234A" display="A125933234A" xr:uid="{38E8FD77-BA8C-4EA0-A32C-44E1538F815B}"/>
    <hyperlink ref="BC158" location="A125899970C" display="A125899970C" xr:uid="{B304CFC8-85BE-4F95-AE4A-82B9E8CD1574}"/>
    <hyperlink ref="BD133" location="A125866946R" display="A125866946R" xr:uid="{5B79AEBA-B841-4F31-B4AD-7FCDDEFE23A1}"/>
    <hyperlink ref="BD146" location="A125933474L" display="A125933474L" xr:uid="{FA89AB75-60C6-4AF6-8692-1D72C8AA431B}"/>
    <hyperlink ref="BD159" location="A125900210V" display="A125900210V" xr:uid="{EAE6E1CF-F92D-4850-B49A-5512B3026F8E}"/>
    <hyperlink ref="BD123" location="A125866722C" display="A125866722C" xr:uid="{10A8B4BA-408C-48DB-9E2C-7FAD9703DCFB}"/>
    <hyperlink ref="BD136" location="A125933250A" display="A125933250A" xr:uid="{16063E64-DF59-4F98-9681-84C6DA1DAB2D}"/>
    <hyperlink ref="BD149" location="A125899986W" display="A125899986W" xr:uid="{879A768B-34E0-4508-AD24-AEA0964377D3}"/>
    <hyperlink ref="BD124" location="A125866442K" display="A125866442K" xr:uid="{117AC09E-E112-4235-B48B-9B67E3F8AB27}"/>
    <hyperlink ref="BD137" location="A125932970F" display="A125932970F" xr:uid="{BD429B58-6D39-41F9-9936-35B96C5BA6A4}"/>
    <hyperlink ref="BD150" location="A125899706T" display="A125899706T" xr:uid="{524EA1BB-D091-4639-8E6E-2CAB7C5457B2}"/>
    <hyperlink ref="BD125" location="A125866778R" display="A125866778R" xr:uid="{9D107C4B-998F-4651-B0E3-45FE348506AF}"/>
    <hyperlink ref="BD138" location="A125933306A" display="A125933306A" xr:uid="{B4151A71-F0A6-485D-A6D7-B80C66F744A4}"/>
    <hyperlink ref="BD151" location="A125900042V" display="A125900042V" xr:uid="{143BB340-3BAB-41C4-A77A-A2ECF01B005C}"/>
    <hyperlink ref="BD126" location="A125866834W" display="A125866834W" xr:uid="{2D0656C2-7134-492C-A69E-36845DC4E579}"/>
    <hyperlink ref="BD139" location="A125933362V" display="A125933362V" xr:uid="{CA9C0258-2260-42F3-AD6F-FBCBE1B01F55}"/>
    <hyperlink ref="BD152" location="A125900098F" display="A125900098F" xr:uid="{D29A79A0-3777-4BCD-9736-8ABA286F365B}"/>
    <hyperlink ref="BD127" location="A125866498W" display="A125866498W" xr:uid="{1D714826-B154-4D94-8FF4-C235EB33F78D}"/>
    <hyperlink ref="BD140" location="A125933026J" display="A125933026J" xr:uid="{86F9BBBC-2C20-4844-9D3F-E8D3F05CF8FA}"/>
    <hyperlink ref="BD153" location="A125899762K" display="A125899762K" xr:uid="{6DF0D256-4B64-4D59-9BE5-746B268A043B}"/>
    <hyperlink ref="BD128" location="A125866554C" display="A125866554C" xr:uid="{70FBDC8F-7250-4538-A4F8-93DD2EFF11FC}"/>
    <hyperlink ref="BD141" location="A125933082A" display="A125933082A" xr:uid="{DBA37466-FE06-482E-8C7E-F990A1D7D66F}"/>
    <hyperlink ref="BD154" location="A125899818K" display="A125899818K" xr:uid="{9A49B876-DF9F-4E39-82B1-2330FC13C8EC}"/>
    <hyperlink ref="BD129" location="A125866610K" display="A125866610K" xr:uid="{7B2F2ECA-4F26-4E2F-999A-ECCA408FC9FD}"/>
    <hyperlink ref="BD142" location="A125933138A" display="A125933138A" xr:uid="{8A0671B6-56D7-422D-B1F8-4F25286C0CDE}"/>
    <hyperlink ref="BD155" location="A125899874C" display="A125899874C" xr:uid="{6CD40809-8B4E-421B-B028-9FA17CE9EAB4}"/>
    <hyperlink ref="BD130" location="A125866386C" display="A125866386C" xr:uid="{FD1DE1A2-748B-4912-A2C9-F8DFF3474AB1}"/>
    <hyperlink ref="BD143" location="A125932914L" display="A125932914L" xr:uid="{00F50459-FD9B-4B20-8726-B37B2B6CD812}"/>
    <hyperlink ref="BD156" location="A125899650T" display="A125899650T" xr:uid="{5881594A-1BD4-49E1-BC05-20699619CB9A}"/>
    <hyperlink ref="BD131" location="A125866890R" display="A125866890R" xr:uid="{AC0F8EF7-0612-4706-94BD-35A846B1F6D9}"/>
    <hyperlink ref="BD144" location="A125933418V" display="A125933418V" xr:uid="{8A5CFA40-FE89-4BA7-B226-AF88E6A6C657}"/>
    <hyperlink ref="BD157" location="A125900154L" display="A125900154L" xr:uid="{DFC35932-C33A-41D2-BD8A-6F9B1BF1050A}"/>
    <hyperlink ref="BD132" location="A125866666W" display="A125866666W" xr:uid="{6AF7ACB5-7A4B-4709-97A8-00EECF7F913F}"/>
    <hyperlink ref="BD145" location="A125933194V" display="A125933194V" xr:uid="{766C8CB2-0ADA-490F-BA5D-862113CD6E0E}"/>
    <hyperlink ref="BD158" location="A125899930K" display="A125899930K" xr:uid="{B58C5574-1E6C-428B-82A0-E9DFF536CE8B}"/>
    <hyperlink ref="AZ133" location="A125866942F" display="A125866942F" xr:uid="{6128A251-9506-40E3-8966-15FDDF1BCD94}"/>
    <hyperlink ref="AZ146" location="A125933470C" display="A125933470C" xr:uid="{3C4C5E23-07C3-466E-B081-E940D2B242FA}"/>
    <hyperlink ref="AZ159" location="A125900206C" display="A125900206C" xr:uid="{608DE2D9-34C4-4590-8D1B-452CD10522A3}"/>
    <hyperlink ref="AZ123" location="A125866718L" display="A125866718L" xr:uid="{53A9AD71-4E02-4C9B-8128-B926D41DC27B}"/>
    <hyperlink ref="AZ136" location="A125933246K" display="A125933246K" xr:uid="{E78A4FF4-9FB8-4DB9-90A9-A2D9B094FEA5}"/>
    <hyperlink ref="AZ149" location="A125899982L" display="A125899982L" xr:uid="{76D788D9-FC25-4609-B588-E8861B8C1971}"/>
    <hyperlink ref="AZ124" location="A125866438V" display="A125866438V" xr:uid="{56300AEB-3EC4-4F32-AB76-546E30904804}"/>
    <hyperlink ref="AZ137" location="A125932966R" display="A125932966R" xr:uid="{A1E63ED7-F8B5-4909-BEED-06E325260206}"/>
    <hyperlink ref="AZ150" location="A125899702J" display="A125899702J" xr:uid="{3A5A1DB2-BEE8-45DB-AAC6-2B88E7B13DE4}"/>
    <hyperlink ref="AZ125" location="A125866774F" display="A125866774F" xr:uid="{F4B212C2-75D1-40EB-AEDF-45364BCB2CCA}"/>
    <hyperlink ref="AZ138" location="A125933302T" display="A125933302T" xr:uid="{041533E1-91C1-4398-85D8-24B5FD529001}"/>
    <hyperlink ref="AZ151" location="A125900038C" display="A125900038C" xr:uid="{DFA314A7-A782-48FA-906F-593B2D6C1D97}"/>
    <hyperlink ref="AZ126" location="A125866830L" display="A125866830L" xr:uid="{308B912D-2BE0-4AB2-899F-3CB26C2E67AE}"/>
    <hyperlink ref="AZ139" location="A125933358C" display="A125933358C" xr:uid="{CF874F57-EF95-4B68-8125-87B216D93138}"/>
    <hyperlink ref="AZ152" location="A125900094W" display="A125900094W" xr:uid="{362A3C3A-5BE3-472D-8955-96763800F280}"/>
    <hyperlink ref="AZ127" location="A125866494L" display="A125866494L" xr:uid="{5F6E48DA-5781-42DD-B181-78AFD0BAEA8E}"/>
    <hyperlink ref="AZ140" location="A125933022X" display="A125933022X" xr:uid="{527884B0-BE09-4E81-9008-5858DD879F2D}"/>
    <hyperlink ref="AZ153" location="A125899758V" display="A125899758V" xr:uid="{91D116A5-7A01-49E9-A13F-A1763627DE63}"/>
    <hyperlink ref="AZ128" location="A125866550V" display="A125866550V" xr:uid="{6244B3CE-1D28-42AE-82BF-A21948F4B4B2}"/>
    <hyperlink ref="AZ141" location="A125933078K" display="A125933078K" xr:uid="{DA595DA2-2543-48F5-9F70-0B2B4BBC1FC3}"/>
    <hyperlink ref="AZ154" location="A125899814A" display="A125899814A" xr:uid="{56745745-1AE3-4428-A5DA-C571A6167C17}"/>
    <hyperlink ref="AZ129" location="A125866606V" display="A125866606V" xr:uid="{EBAA0A18-8AD5-43D7-A0CF-B0D5CD36DC4C}"/>
    <hyperlink ref="AZ142" location="A125933134T" display="A125933134T" xr:uid="{A63E2A4F-9349-4303-987E-574F40A746A9}"/>
    <hyperlink ref="AZ155" location="A125899870V" display="A125899870V" xr:uid="{9DF581C2-CB7D-4D39-A856-420880B8E929}"/>
    <hyperlink ref="AZ130" location="A125866382V" display="A125866382V" xr:uid="{1BB10CD8-A4AE-4AFF-90B1-84AB479FAA7C}"/>
    <hyperlink ref="AZ143" location="A125932910C" display="A125932910C" xr:uid="{E4A92030-34C7-4EF8-931E-560F5738A71A}"/>
    <hyperlink ref="AZ156" location="A125899646A" display="A125899646A" xr:uid="{1A577E75-BC74-45BF-9CAB-2486315605E7}"/>
    <hyperlink ref="AZ131" location="A125866886X" display="A125866886X" xr:uid="{D8B4110E-822B-4B7E-A5C9-D0BF42FA340C}"/>
    <hyperlink ref="AZ144" location="A125933414K" display="A125933414K" xr:uid="{1CA1A388-C965-4B29-B29D-3EBB9BFAFF36}"/>
    <hyperlink ref="AZ157" location="A125900150C" display="A125900150C" xr:uid="{894D10A8-C838-48D4-B53E-11E934000727}"/>
    <hyperlink ref="AZ132" location="A125866662L" display="A125866662L" xr:uid="{636CFD5A-F637-4996-9041-11471E2342B1}"/>
    <hyperlink ref="AZ145" location="A125933190K" display="A125933190K" xr:uid="{8FCC4EBA-B20C-4B69-A3D9-8CA381E01996}"/>
    <hyperlink ref="AZ158" location="A125899926V" display="A125899926V" xr:uid="{6AB96E5E-54B9-4F33-8462-C3CC9042A842}"/>
    <hyperlink ref="AT133" location="A125866970R" display="A125866970R" xr:uid="{6F7F18FB-E918-4879-A3D1-62485787514A}"/>
    <hyperlink ref="AT146" location="A125933498F" display="A125933498F" xr:uid="{851F16C0-5899-4729-B911-DAA7768AB9E0}"/>
    <hyperlink ref="AT159" location="A125900234L" display="A125900234L" xr:uid="{04A412A7-10FC-4061-87B0-402A6DCD4DDE}"/>
    <hyperlink ref="AT123" location="A125866746W" display="A125866746W" xr:uid="{E2DB53A3-EFE5-4BCB-924C-C04228A181AB}"/>
    <hyperlink ref="AT136" location="A125933274V" display="A125933274V" xr:uid="{90FF5725-B846-4D14-AF71-16589062DE6A}"/>
    <hyperlink ref="AT149" location="A125900010A" display="A125900010A" xr:uid="{4F843223-11E2-431A-AA32-0435293E1FA1}"/>
    <hyperlink ref="AT124" location="A125866466C" display="A125866466C" xr:uid="{FCF65E35-74A4-4A62-9BDB-941CC732AD68}"/>
    <hyperlink ref="AT137" location="A125932994X" display="A125932994X" xr:uid="{54159B1B-CA53-491B-8948-39923D90EFE7}"/>
    <hyperlink ref="AT150" location="A125899730T" display="A125899730T" xr:uid="{82ACDC6F-0F4B-4EB5-84F9-2E09363FA72A}"/>
    <hyperlink ref="AT125" location="A125866802C" display="A125866802C" xr:uid="{C7D3CD52-904F-4F43-B3C2-55FD2688161D}"/>
    <hyperlink ref="AT138" location="A125933330A" display="A125933330A" xr:uid="{0F5BE4C4-2450-438D-BD30-260626660948}"/>
    <hyperlink ref="AT151" location="A125900066L" display="A125900066L" xr:uid="{32F1794A-D73E-48DC-98DE-B9BF2FFDEB51}"/>
    <hyperlink ref="AT126" location="A125866858R" display="A125866858R" xr:uid="{6F4759E2-A82C-4D13-9F5E-E583EE5D1E71}"/>
    <hyperlink ref="AT139" location="A125933386L" display="A125933386L" xr:uid="{AD1A1B57-022A-4C7A-8A39-59A8EEEE7167}"/>
    <hyperlink ref="AT152" location="A125900122V" display="A125900122V" xr:uid="{034F52E2-CDFA-45C6-A0C3-3B70A53265FC}"/>
    <hyperlink ref="AT127" location="A125866522K" display="A125866522K" xr:uid="{CD98C415-BA63-4168-A464-BB77E79D206D}"/>
    <hyperlink ref="AT140" location="A125933050J" display="A125933050J" xr:uid="{1BBC7B67-01DF-49BA-9463-988F150DC7F1}"/>
    <hyperlink ref="AT153" location="A125899786C" display="A125899786C" xr:uid="{DFE03562-5F21-4EF1-9C79-B7F33267403C}"/>
    <hyperlink ref="AT128" location="A125866578W" display="A125866578W" xr:uid="{F6575AD3-8245-4CCA-A36E-5AE5846A9F4D}"/>
    <hyperlink ref="AT141" location="A125933106J" display="A125933106J" xr:uid="{19562D42-AB58-497A-9481-BBD035EF74B9}"/>
    <hyperlink ref="AT154" location="A125899842K" display="A125899842K" xr:uid="{2B1C2EA5-CF09-47BF-9E98-80EF66F87819}"/>
    <hyperlink ref="AT129" location="A125866634C" display="A125866634C" xr:uid="{D6713CB1-2199-472D-9F5C-4B5C2C7B6754}"/>
    <hyperlink ref="AT142" location="A125933162A" display="A125933162A" xr:uid="{8E30443D-C8C0-404D-A3E8-A2698FAFE6F1}"/>
    <hyperlink ref="AT155" location="A125899898W" display="A125899898W" xr:uid="{E2F51978-C7DA-4C5C-A463-57063C067C21}"/>
    <hyperlink ref="AT130" location="A125866410T" display="A125866410T" xr:uid="{AC17BFB1-0243-4968-A7EE-F45DA5CEEA56}"/>
    <hyperlink ref="AT143" location="A125932938F" display="A125932938F" xr:uid="{289C1B7F-161F-4E77-A87A-89C7CF479BB2}"/>
    <hyperlink ref="AT156" location="A125899674K" display="A125899674K" xr:uid="{5F640611-0F05-4DDF-9B74-5C270F2DE213}"/>
    <hyperlink ref="AT131" location="A125866914W" display="A125866914W" xr:uid="{218885D0-CB38-4BDF-AC50-AAD5E192BA5F}"/>
    <hyperlink ref="AT144" location="A125933442V" display="A125933442V" xr:uid="{CBF73040-6FEC-4ADE-9E49-06D94CFE3900}"/>
    <hyperlink ref="AT157" location="A125900178F" display="A125900178F" xr:uid="{BD16C98B-2A74-4F10-89F3-F32E7E6EB30C}"/>
    <hyperlink ref="AT132" location="A125866690W" display="A125866690W" xr:uid="{3CEB2CEF-4FE4-4542-A57F-3CDE2371C191}"/>
    <hyperlink ref="AT145" location="A125933218A" display="A125933218A" xr:uid="{3C2C6F16-BA74-409B-A42B-A66D8974971C}"/>
    <hyperlink ref="AT158" location="A125899954C" display="A125899954C" xr:uid="{95F12476-1F55-4630-ACA7-113F888E3030}"/>
    <hyperlink ref="AU133" location="A125866950F" display="A125866950F" xr:uid="{D599C4AD-ADC5-4B05-A52E-8A98E05D4663}"/>
    <hyperlink ref="AU146" location="A125933478W" display="A125933478W" xr:uid="{A67E5325-CA72-4B62-8CE3-A2467C215342}"/>
    <hyperlink ref="AU159" location="A125900214C" display="A125900214C" xr:uid="{47BFE174-FD48-45D1-B4C0-9DAC22788F64}"/>
    <hyperlink ref="AU123" location="A125866726L" display="A125866726L" xr:uid="{CE10E5A4-C763-4E02-B2FB-6B80426A0113}"/>
    <hyperlink ref="AU136" location="A125933254K" display="A125933254K" xr:uid="{D2A786DA-929D-457A-971E-838C98D9B758}"/>
    <hyperlink ref="AU149" location="A125899990L" display="A125899990L" xr:uid="{7C1F2D40-2E0A-4D1C-AD4D-3E3CB3B66484}"/>
    <hyperlink ref="AU124" location="A125866446V" display="A125866446V" xr:uid="{1768C3F3-7CE6-4D50-A091-D5EE09EBE9A8}"/>
    <hyperlink ref="AU137" location="A125932974R" display="A125932974R" xr:uid="{58037014-B730-4515-84C4-BF7BB9C5DF41}"/>
    <hyperlink ref="AU150" location="A125899710J" display="A125899710J" xr:uid="{ADE6DD65-7B4E-4B15-A61B-844AA049416E}"/>
    <hyperlink ref="AU125" location="A125866782F" display="A125866782F" xr:uid="{AB386FA7-02B8-495F-B1DA-9396AC70BFBA}"/>
    <hyperlink ref="AU138" location="A125933310T" display="A125933310T" xr:uid="{D759062B-9E9E-49B9-AE0B-06F8B4C9AD81}"/>
    <hyperlink ref="AU151" location="A125900046C" display="A125900046C" xr:uid="{D40A1ED3-2089-46CA-B691-E004D3DD374F}"/>
    <hyperlink ref="AU126" location="A125866838F" display="A125866838F" xr:uid="{515233E2-2C16-4116-B2D1-F666180FE805}"/>
    <hyperlink ref="AU139" location="A125933366C" display="A125933366C" xr:uid="{35CB6DEF-3689-4745-9398-1ED3C1A55F65}"/>
    <hyperlink ref="AU152" location="A125900102K" display="A125900102K" xr:uid="{E87737C6-8D78-47B1-989A-D771265BF7C6}"/>
    <hyperlink ref="AU127" location="A125866502A" display="A125866502A" xr:uid="{FEEFF596-3F93-4074-ADCE-6A041745AD9A}"/>
    <hyperlink ref="AU140" location="A125933030X" display="A125933030X" xr:uid="{2E1365AE-4783-4F19-A947-8B3A7AD5B13E}"/>
    <hyperlink ref="AU153" location="A125899766V" display="A125899766V" xr:uid="{4FC6A8F0-FBA2-46A6-878F-68A83454BF7D}"/>
    <hyperlink ref="AU128" location="A125866558L" display="A125866558L" xr:uid="{6EF8C91A-69DD-491F-A78D-835798259333}"/>
    <hyperlink ref="AU141" location="A125933086K" display="A125933086K" xr:uid="{E5C5F5AB-59D8-4C58-83E2-5C69C78DEFC2}"/>
    <hyperlink ref="AU154" location="A125899822A" display="A125899822A" xr:uid="{843E0FDD-7A27-4AA2-9A13-1A5B18CCAFA7}"/>
    <hyperlink ref="AU129" location="A125866614V" display="A125866614V" xr:uid="{2870CABB-67E2-4D62-9B6F-587F07078828}"/>
    <hyperlink ref="AU142" location="A125933142T" display="A125933142T" xr:uid="{8D6C730B-494D-44BB-983A-6F42D0A1C1EE}"/>
    <hyperlink ref="AU155" location="A125899878L" display="A125899878L" xr:uid="{438C335C-A8F8-4BB7-9230-B064AA40763C}"/>
    <hyperlink ref="AU130" location="A125866390V" display="A125866390V" xr:uid="{64DEF06F-2D2E-44F9-A3B4-7056F8B8E1E6}"/>
    <hyperlink ref="AU143" location="A125932918W" display="A125932918W" xr:uid="{369D49B7-492E-426D-8B34-B4218D3287E9}"/>
    <hyperlink ref="AU156" location="A125899654A" display="A125899654A" xr:uid="{89381538-EFAB-4209-8FE8-A35D946ED110}"/>
    <hyperlink ref="AU131" location="A125866894X" display="A125866894X" xr:uid="{3D45C278-F068-4EB2-BB64-A78AB0665035}"/>
    <hyperlink ref="AU144" location="A125933422K" display="A125933422K" xr:uid="{B01CE913-89B5-48A3-9E7A-C2CC2AFF90C5}"/>
    <hyperlink ref="AU157" location="A125900158W" display="A125900158W" xr:uid="{4F1537A1-1B25-4796-9FAE-EA34BBF2E780}"/>
    <hyperlink ref="AU132" location="A125866670L" display="A125866670L" xr:uid="{4390E347-7B41-4D61-A039-3EA584C44CB7}"/>
    <hyperlink ref="AU145" location="A125933198C" display="A125933198C" xr:uid="{BA33B3DC-7D64-493E-9474-F3F8AFEC10A9}"/>
    <hyperlink ref="AU158" location="A125899934V" display="A125899934V" xr:uid="{B96FB01E-2959-45EE-B3C7-C419D70B3EE6}"/>
    <hyperlink ref="AV133" location="A125866974X" display="A125866974X" xr:uid="{5E81C7BA-8914-4C9B-870D-4BFB5A00712E}"/>
    <hyperlink ref="AV146" location="A125933502K" display="A125933502K" xr:uid="{C54095D7-D5B6-456D-8772-035CAD17C436}"/>
    <hyperlink ref="AV159" location="A125900238W" display="A125900238W" xr:uid="{2E5C0C6B-A74D-4B58-A349-7E010172609C}"/>
    <hyperlink ref="AV123" location="A125866750L" display="A125866750L" xr:uid="{38DFC8F6-B964-44AF-B249-CBF8C378FDC1}"/>
    <hyperlink ref="AV136" location="A125933278C" display="A125933278C" xr:uid="{A17C6470-0A7C-4EA3-B9C7-6519B347B6EA}"/>
    <hyperlink ref="AV149" location="A125900014K" display="A125900014K" xr:uid="{427235A0-6823-49D7-A732-A6327A279EB1}"/>
    <hyperlink ref="AV124" location="A125866470V" display="A125866470V" xr:uid="{7D061BE6-449D-4965-AB1A-69BE15B0FA47}"/>
    <hyperlink ref="AV137" location="A125932998J" display="A125932998J" xr:uid="{39A814E2-BE30-4653-9A45-D585CF274730}"/>
    <hyperlink ref="AV150" location="A125899734A" display="A125899734A" xr:uid="{9152BB84-A9F6-431A-9F66-4DFBBC0A31E6}"/>
    <hyperlink ref="AV125" location="A125866806L" display="A125866806L" xr:uid="{A757B04F-9393-485B-9908-CD4AD385A9C9}"/>
    <hyperlink ref="AV138" location="A125933334K" display="A125933334K" xr:uid="{EA644537-5BEB-456E-9982-96EBBA0BD1AD}"/>
    <hyperlink ref="AV151" location="A125900070C" display="A125900070C" xr:uid="{75F05D64-43A6-4F8D-AA58-F7A484C0E6DE}"/>
    <hyperlink ref="AV126" location="A125866862F" display="A125866862F" xr:uid="{E8B62FA8-E0C4-4917-B61A-B6F850235795}"/>
    <hyperlink ref="AV139" location="A125933390C" display="A125933390C" xr:uid="{55631AC6-53FE-4A1F-A7A1-21D5EF537245}"/>
    <hyperlink ref="AV152" location="A125900126C" display="A125900126C" xr:uid="{43EA1836-D3F6-429C-B85F-3D3005A7C7DB}"/>
    <hyperlink ref="AV127" location="A125866526V" display="A125866526V" xr:uid="{8BA36915-1999-40CD-ACE1-588EAF81135A}"/>
    <hyperlink ref="AV140" location="A125933054T" display="A125933054T" xr:uid="{315A4556-5344-42EC-9ED9-72F5BBBB430C}"/>
    <hyperlink ref="AV153" location="A125899790V" display="A125899790V" xr:uid="{B4D8D773-CE3D-42EA-A033-F9A7107C50C0}"/>
    <hyperlink ref="AV128" location="A125866582L" display="A125866582L" xr:uid="{C66DA2B9-E405-4475-B430-F9110D2EDFA5}"/>
    <hyperlink ref="AV141" location="A125933110X" display="A125933110X" xr:uid="{A776E2FF-9345-4481-A1AA-7AAFE24093FD}"/>
    <hyperlink ref="AV154" location="A125899846V" display="A125899846V" xr:uid="{A333F88D-5EFE-4DE7-8482-E7794605A575}"/>
    <hyperlink ref="AV129" location="A125866638L" display="A125866638L" xr:uid="{244E35FE-06BC-475A-BC10-324C7F45967B}"/>
    <hyperlink ref="AV142" location="A125933166K" display="A125933166K" xr:uid="{05DCC54E-455B-4F2C-8DB8-D33E71C77EF8}"/>
    <hyperlink ref="AV155" location="A125899902A" display="A125899902A" xr:uid="{8DF3A2FF-B284-44E4-AB39-4573B8B4D95B}"/>
    <hyperlink ref="AV130" location="A125866414A" display="A125866414A" xr:uid="{586776F9-C6BA-44DE-86BE-1AA5E0B9259B}"/>
    <hyperlink ref="AV143" location="A125932942W" display="A125932942W" xr:uid="{9C4455C7-9929-421D-9A5F-5AF622DFA986}"/>
    <hyperlink ref="AV156" location="A125899678V" display="A125899678V" xr:uid="{17F2D3D1-DE2A-471A-9447-C425739878D3}"/>
    <hyperlink ref="AV131" location="A125866918F" display="A125866918F" xr:uid="{EAE15066-CF4D-40A9-BDB2-454AD8468F03}"/>
    <hyperlink ref="AV144" location="A125933446C" display="A125933446C" xr:uid="{99AB5279-794F-415D-9790-7A14EFAD4803}"/>
    <hyperlink ref="AV157" location="A125900182W" display="A125900182W" xr:uid="{1CD5B549-6F9C-4C88-8759-047868E9BAF3}"/>
    <hyperlink ref="AV132" location="A125866694F" display="A125866694F" xr:uid="{F015D25A-D094-487F-AF40-83AE4F98D5DB}"/>
    <hyperlink ref="AV145" location="A125933222T" display="A125933222T" xr:uid="{B158948F-0871-46E4-A485-E9D6473E632A}"/>
    <hyperlink ref="AV158" location="A125899958L" display="A125899958L" xr:uid="{9BB935E4-B00E-4152-9985-88173D2C480D}"/>
    <hyperlink ref="AW133" location="A125866978J" display="A125866978J" xr:uid="{51FF4D8C-5FF7-49D6-9696-838FFAF3E502}"/>
    <hyperlink ref="AW146" location="A125933506V" display="A125933506V" xr:uid="{B4E0E281-9F6A-4131-9E1B-26BADBAE53C1}"/>
    <hyperlink ref="AW159" location="A125900242L" display="A125900242L" xr:uid="{8FC22386-1C1A-4CE3-807D-B563E76042F4}"/>
    <hyperlink ref="AW123" location="A125866754W" display="A125866754W" xr:uid="{F7E2CA26-9129-49F2-A218-77FC8D2BC5B8}"/>
    <hyperlink ref="AW136" location="A125933282V" display="A125933282V" xr:uid="{C8981D93-698E-4FCA-B8F0-A5A77FE5EEF2}"/>
    <hyperlink ref="AW149" location="A125900018V" display="A125900018V" xr:uid="{DBA02D06-490C-4BD1-97DE-3A595FA9E1EE}"/>
    <hyperlink ref="AW124" location="A125866474C" display="A125866474C" xr:uid="{B394FE50-5090-42A9-9DAC-A95B19769982}"/>
    <hyperlink ref="AW137" location="A125933002R" display="A125933002R" xr:uid="{23B36B57-D16A-4590-8CAB-E885ED6BFE50}"/>
    <hyperlink ref="AW150" location="A125899738K" display="A125899738K" xr:uid="{1501E187-7B34-49CC-893E-596053233921}"/>
    <hyperlink ref="AW125" location="A125866810C" display="A125866810C" xr:uid="{CAFC7C8F-208C-49AE-8171-6997562FABF7}"/>
    <hyperlink ref="AW138" location="A125933338V" display="A125933338V" xr:uid="{14374FA8-8294-4479-B762-25ACAF28D3D1}"/>
    <hyperlink ref="AW151" location="A125900074L" display="A125900074L" xr:uid="{015BD950-C244-4DC5-BBB2-A58B497E09EE}"/>
    <hyperlink ref="AW126" location="A125866866R" display="A125866866R" xr:uid="{785A8810-C17B-453E-9273-9622E741F712}"/>
    <hyperlink ref="AW139" location="A125933394L" display="A125933394L" xr:uid="{08B87556-F8FD-4A7B-84A5-751DE026E11F}"/>
    <hyperlink ref="AW152" location="A125900130V" display="A125900130V" xr:uid="{38DD2700-D426-4CF3-883A-72E1A8E5CA1E}"/>
    <hyperlink ref="AW127" location="A125866530K" display="A125866530K" xr:uid="{F5D0A7EC-A5BE-4360-959C-6598CC30C0C0}"/>
    <hyperlink ref="AW140" location="A125933058A" display="A125933058A" xr:uid="{B4B65A8D-74C9-4D63-ACC5-C4C18D3A93F9}"/>
    <hyperlink ref="AW153" location="A125899794C" display="A125899794C" xr:uid="{4E6B2C23-486B-4BEB-9C44-AB8EEC4ED760}"/>
    <hyperlink ref="AW128" location="A125866586W" display="A125866586W" xr:uid="{5A8C556B-770A-49C7-9B62-AE9CC3F17A11}"/>
    <hyperlink ref="AW141" location="A125933114J" display="A125933114J" xr:uid="{A589D031-E749-4A20-9B3D-E954D08BE4D0}"/>
    <hyperlink ref="AW154" location="A125899850K" display="A125899850K" xr:uid="{C073B9DC-7ED7-46AF-86C8-597B5E2D2938}"/>
    <hyperlink ref="AW129" location="A125866642C" display="A125866642C" xr:uid="{3E88E2C0-E761-477E-8F20-9502126CC31D}"/>
    <hyperlink ref="AW142" location="A125933170A" display="A125933170A" xr:uid="{EAFCF719-1B65-4643-84EC-14ADEF0F1DFD}"/>
    <hyperlink ref="AW155" location="A125899906K" display="A125899906K" xr:uid="{0779C234-0B0F-4D5F-B9A8-3AAA81E4A822}"/>
    <hyperlink ref="AW130" location="A125866418K" display="A125866418K" xr:uid="{0FFEAE5D-4A6B-4FB7-85D1-6F025B9CA570}"/>
    <hyperlink ref="AW143" location="A125932946F" display="A125932946F" xr:uid="{51B939C6-B9DC-4EFF-9EEA-EAF0CCB96F0B}"/>
    <hyperlink ref="AW156" location="A125899682K" display="A125899682K" xr:uid="{CE15E45C-6640-4BB1-A110-23A3768D2290}"/>
    <hyperlink ref="AW131" location="A125866922W" display="A125866922W" xr:uid="{A8BE421A-473F-4F88-8AE8-E1876394435D}"/>
    <hyperlink ref="AW144" location="A125933450V" display="A125933450V" xr:uid="{6BBCA7F5-66F4-42AA-8223-E6DE21E3D612}"/>
    <hyperlink ref="AW157" location="A125900186F" display="A125900186F" xr:uid="{1A3D3C34-3EFA-453F-831D-CBCE5D0E4817}"/>
    <hyperlink ref="AW132" location="A125866698R" display="A125866698R" xr:uid="{2EC83597-BAF5-414B-BCFA-062EC4265629}"/>
    <hyperlink ref="AW145" location="A125933226A" display="A125933226A" xr:uid="{00600B4E-A233-4D86-96F3-44F406FD525D}"/>
    <hyperlink ref="AW158" location="A125899962C" display="A125899962C" xr:uid="{0893F3E6-D94E-4627-B39D-E0FD752CBC17}"/>
    <hyperlink ref="AX133" location="A125866954R" display="A125866954R" xr:uid="{FF88AB5D-1F87-4ABB-A967-CF508CD4630E}"/>
    <hyperlink ref="AX146" location="A125933482L" display="A125933482L" xr:uid="{0A12328C-1320-4720-B74C-6B454D68DFE0}"/>
    <hyperlink ref="AX159" location="A125900218L" display="A125900218L" xr:uid="{BEEFC12A-DF1C-45E9-ABFD-DEE5A589AA4F}"/>
    <hyperlink ref="AX123" location="A125866730C" display="A125866730C" xr:uid="{9B35927F-4D14-447F-87C4-C91821181B97}"/>
    <hyperlink ref="AX136" location="A125933258V" display="A125933258V" xr:uid="{75F4A498-1F9E-4362-AAF3-8B6CF86399FE}"/>
    <hyperlink ref="AX149" location="A125899994W" display="A125899994W" xr:uid="{449612FD-A05C-420B-9E80-816623A1E610}"/>
    <hyperlink ref="AX124" location="A125866450K" display="A125866450K" xr:uid="{B27CEB55-7741-49DC-9CF4-E9C42B382CA1}"/>
    <hyperlink ref="AX137" location="A125932978X" display="A125932978X" xr:uid="{AA96C525-EF2C-4C3B-BF22-7E52D6F7D8E0}"/>
    <hyperlink ref="AX150" location="A125899714T" display="A125899714T" xr:uid="{C187FFAE-F257-46A5-AF27-EBFBDA1E582E}"/>
    <hyperlink ref="AX125" location="A125866786R" display="A125866786R" xr:uid="{50DE8ABA-3298-4217-AEF3-5B4C5EE461D5}"/>
    <hyperlink ref="AX138" location="A125933314A" display="A125933314A" xr:uid="{33401BD5-2BEB-42B1-BBBC-857ECC87C9EC}"/>
    <hyperlink ref="AX151" location="A125900050V" display="A125900050V" xr:uid="{A9360BDF-44A2-4440-B4C9-6B522CABD759}"/>
    <hyperlink ref="AX126" location="A125866842W" display="A125866842W" xr:uid="{B24903D4-9675-42D9-8120-302E781771E1}"/>
    <hyperlink ref="AX139" location="A125933370V" display="A125933370V" xr:uid="{05564D81-3F20-4469-A8DF-C67BD0B6513E}"/>
    <hyperlink ref="AX152" location="A125900106V" display="A125900106V" xr:uid="{9E4FE3AB-A096-4335-B4AB-B9D487D1D708}"/>
    <hyperlink ref="AX127" location="A125866506K" display="A125866506K" xr:uid="{1CCFA83C-FCC2-4591-A8EB-C0808717A435}"/>
    <hyperlink ref="AX140" location="A125933034J" display="A125933034J" xr:uid="{3E7B3D8B-EBFE-4D18-B647-34B24A178646}"/>
    <hyperlink ref="AX153" location="A125899770K" display="A125899770K" xr:uid="{6AE820E5-EDE5-48C7-9129-2AD11D15D1CA}"/>
    <hyperlink ref="AX128" location="A125866562C" display="A125866562C" xr:uid="{8286E039-BB27-4FA2-878D-660ACBCB3FE5}"/>
    <hyperlink ref="AX141" location="A125933090A" display="A125933090A" xr:uid="{01B853A9-5BB6-4BA9-81BE-1EC2EB15AD88}"/>
    <hyperlink ref="AX154" location="A125899826K" display="A125899826K" xr:uid="{A4A34649-FC9D-4E9F-82BD-7CC92398779B}"/>
    <hyperlink ref="AX129" location="A125866618C" display="A125866618C" xr:uid="{E7179355-A7F0-4DDD-9663-0A8CB71B92DE}"/>
    <hyperlink ref="AX142" location="A125933146A" display="A125933146A" xr:uid="{D9A38CE5-B233-41BB-9077-0D359C8850BC}"/>
    <hyperlink ref="AX155" location="A125899882C" display="A125899882C" xr:uid="{2A05DE48-6210-4093-BB7D-F389C18D16E9}"/>
    <hyperlink ref="AX130" location="A125866394C" display="A125866394C" xr:uid="{2B1CC0D4-3A06-42C9-91E3-17EACD2CCA47}"/>
    <hyperlink ref="AX143" location="A125932922L" display="A125932922L" xr:uid="{D2396436-2251-4C56-B685-EB13DEFA8932}"/>
    <hyperlink ref="AX156" location="A125899658K" display="A125899658K" xr:uid="{434F43C4-A0D0-417A-8F93-E4B438913C92}"/>
    <hyperlink ref="AX131" location="A125866898J" display="A125866898J" xr:uid="{BA8D3D8A-8BFD-4696-84DE-AF587A3C29EE}"/>
    <hyperlink ref="AX144" location="A125933426V" display="A125933426V" xr:uid="{0A6AAFA9-92E8-4F8D-B0BB-30BEFB4C0E00}"/>
    <hyperlink ref="AX157" location="A125900162L" display="A125900162L" xr:uid="{8545A375-E771-4667-928A-92FFA969076A}"/>
    <hyperlink ref="AX132" location="A125866674W" display="A125866674W" xr:uid="{5B01880C-2DD8-4F72-B993-D65AA4C8E75A}"/>
    <hyperlink ref="AX145" location="A125933202J" display="A125933202J" xr:uid="{6869C606-3D3A-4126-9387-8DE86054195A}"/>
    <hyperlink ref="AX158" location="A125899938C" display="A125899938C" xr:uid="{86DA5E33-D5AE-4C8A-9D90-EB0427AAC5EF}"/>
    <hyperlink ref="AY133" location="A125866958X" display="A125866958X" xr:uid="{F6F26990-4FC9-4EF9-9FCD-984899FE6564}"/>
    <hyperlink ref="AY146" location="A125933486W" display="A125933486W" xr:uid="{6CE34B3B-15E5-4486-9342-3AEA59D3A12A}"/>
    <hyperlink ref="AY159" location="A125900222C" display="A125900222C" xr:uid="{3FDDB0E8-8F29-4D7E-94AC-38A93F0A26C0}"/>
    <hyperlink ref="AY123" location="A125866734L" display="A125866734L" xr:uid="{8AB9C3DA-E4DB-4455-947E-5B334477EC58}"/>
    <hyperlink ref="AY136" location="A125933262K" display="A125933262K" xr:uid="{33168012-B277-4949-8DB0-F64C3D027BE3}"/>
    <hyperlink ref="AY149" location="A125899998F" display="A125899998F" xr:uid="{92831A34-9FE3-49DC-9F1F-2D20C1357918}"/>
    <hyperlink ref="AY124" location="A125866454V" display="A125866454V" xr:uid="{2449C397-C387-4E6A-84A2-C171D3DED6D0}"/>
    <hyperlink ref="AY137" location="A125932982R" display="A125932982R" xr:uid="{01BAD0ED-B13E-4EAD-95E6-57327FFE14E6}"/>
    <hyperlink ref="AY150" location="A125899718A" display="A125899718A" xr:uid="{9C973AAE-D0EB-4462-B374-F27CCB184510}"/>
    <hyperlink ref="AY125" location="A125866790F" display="A125866790F" xr:uid="{D9B6C754-A47A-464A-9A9B-E358CC837F39}"/>
    <hyperlink ref="AY138" location="A125933318K" display="A125933318K" xr:uid="{3A0147CD-B5F8-4098-ABEE-685261E48DC2}"/>
    <hyperlink ref="AY151" location="A125900054C" display="A125900054C" xr:uid="{078F8ACB-9F44-464E-8F00-5A55BE8B33FB}"/>
    <hyperlink ref="AY126" location="A125866846F" display="A125866846F" xr:uid="{922D1D49-58B1-4250-BA10-4CD3C0A552BA}"/>
    <hyperlink ref="AY139" location="A125933374C" display="A125933374C" xr:uid="{32E5B3F3-14FB-4306-B900-4AA8387F518D}"/>
    <hyperlink ref="AY152" location="A125900110K" display="A125900110K" xr:uid="{5219FBB5-871C-4944-87B0-2D89724D66D2}"/>
    <hyperlink ref="AY127" location="A125866510A" display="A125866510A" xr:uid="{73A5A184-BD40-498C-9B42-9D9581599AC9}"/>
    <hyperlink ref="AY140" location="A125933038T" display="A125933038T" xr:uid="{2F9834E7-A72E-48CF-8655-40D98911BF3A}"/>
    <hyperlink ref="AY153" location="A125899774V" display="A125899774V" xr:uid="{3984148B-EB7E-464F-9A82-F1E6119E850D}"/>
    <hyperlink ref="AY128" location="A125866566L" display="A125866566L" xr:uid="{8C32FDC3-0415-4D0A-B00D-CEB75888AC47}"/>
    <hyperlink ref="AY141" location="A125933094K" display="A125933094K" xr:uid="{22134C48-10EE-46ED-9ABB-318D57CECCAF}"/>
    <hyperlink ref="AY154" location="A125899830A" display="A125899830A" xr:uid="{399EA9E7-A4E2-4E1A-A52D-74243D578ECD}"/>
    <hyperlink ref="AY129" location="A125866622V" display="A125866622V" xr:uid="{D5F43260-FA99-4445-9523-682EB33B3DF1}"/>
    <hyperlink ref="AY142" location="A125933150T" display="A125933150T" xr:uid="{7F80049E-EA28-4C89-B1DC-2BF7C1415C26}"/>
    <hyperlink ref="AY155" location="A125899886L" display="A125899886L" xr:uid="{32AC68D2-F07A-4AC7-9680-EF2F206E4424}"/>
    <hyperlink ref="AY130" location="A125866398L" display="A125866398L" xr:uid="{9532A601-3FE4-4E42-8FDC-A76778AD6572}"/>
    <hyperlink ref="AY143" location="A125932926W" display="A125932926W" xr:uid="{8E8E3021-ADC1-41DB-A0B9-6E5EA2705933}"/>
    <hyperlink ref="AY156" location="A125899662A" display="A125899662A" xr:uid="{30B4F42E-BE75-49C3-951E-D5B07DA4D61B}"/>
    <hyperlink ref="AY131" location="A125866902L" display="A125866902L" xr:uid="{6C64221F-B018-431B-B8B5-65B169BA46F4}"/>
    <hyperlink ref="AY144" location="A125933430K" display="A125933430K" xr:uid="{7C143E1E-7C80-4851-A6E0-43DDE0639EC8}"/>
    <hyperlink ref="AY157" location="A125900166W" display="A125900166W" xr:uid="{26801249-9449-4D22-95E0-5F08346BCC9E}"/>
    <hyperlink ref="AY132" location="A125866678F" display="A125866678F" xr:uid="{BABC34E2-505C-4AC0-8B2D-027E1C8A41F8}"/>
    <hyperlink ref="AY145" location="A125933206T" display="A125933206T" xr:uid="{58F0CC48-F76C-4EF4-BB5B-839BEF7C9C58}"/>
    <hyperlink ref="AY158" location="A125899942V" display="A125899942V" xr:uid="{075E6175-00F7-4F3A-98E0-616A395AE873}"/>
    <hyperlink ref="BF133" location="A125866962R" display="A125866962R" xr:uid="{7A15C319-E0FE-4AC4-A3E2-93431F15CCFC}"/>
    <hyperlink ref="BF146" location="A125933490L" display="A125933490L" xr:uid="{21F8FBFA-C631-492E-A814-D987702D5E59}"/>
    <hyperlink ref="BF159" location="A125900226L" display="A125900226L" xr:uid="{2398508B-48CB-468A-8126-D57E142C2138}"/>
    <hyperlink ref="BF123" location="A125866738W" display="A125866738W" xr:uid="{FDDD48E0-0500-4E36-910C-E3EAB3FDDF81}"/>
    <hyperlink ref="BF136" location="A125933266V" display="A125933266V" xr:uid="{29245DAF-EF4D-49E5-865A-7C211608C734}"/>
    <hyperlink ref="BF149" location="A125900002A" display="A125900002A" xr:uid="{031D3DF3-2ACB-41F3-B445-03B6ED669E86}"/>
    <hyperlink ref="BF124" location="A125866458C" display="A125866458C" xr:uid="{214D0FC3-D2B8-4789-80E1-D5B393096524}"/>
    <hyperlink ref="BF137" location="A125932986X" display="A125932986X" xr:uid="{0821080D-8E28-4DB3-A306-D1B9A7697B8D}"/>
    <hyperlink ref="BF150" location="A125899722T" display="A125899722T" xr:uid="{48A62420-CEBC-4074-9059-0968BE0ACC85}"/>
    <hyperlink ref="BF125" location="A125866794R" display="A125866794R" xr:uid="{5473C742-57E6-41B1-92D2-A47DC7682C95}"/>
    <hyperlink ref="BF138" location="A125933322A" display="A125933322A" xr:uid="{98A2D9E4-62C8-4530-A067-5F1E0C3E9920}"/>
    <hyperlink ref="BF151" location="A125900058L" display="A125900058L" xr:uid="{8E89679D-4C74-4939-88C5-27718B73D0F3}"/>
    <hyperlink ref="BF126" location="A125866850W" display="A125866850W" xr:uid="{240C04EA-4586-4951-A978-A622B7D2B570}"/>
    <hyperlink ref="BF139" location="A125933378L" display="A125933378L" xr:uid="{E9E56866-3874-4BE7-ADE4-96168F80A437}"/>
    <hyperlink ref="BF152" location="A125900114V" display="A125900114V" xr:uid="{E8341DA0-1D19-48B6-B0F2-556C448326C6}"/>
    <hyperlink ref="BF127" location="A125866514K" display="A125866514K" xr:uid="{9226358F-306D-45E0-AAFF-5142992FDD97}"/>
    <hyperlink ref="BF140" location="A125933042J" display="A125933042J" xr:uid="{1DB9C516-FD99-4E19-BD7D-3191AA59F0BD}"/>
    <hyperlink ref="BF153" location="A125899778C" display="A125899778C" xr:uid="{555920ED-979F-4709-AEA1-080820DC3C37}"/>
    <hyperlink ref="BF128" location="A125866570C" display="A125866570C" xr:uid="{6A1B4755-90D5-4180-B248-BE070BAEF3C4}"/>
    <hyperlink ref="BF141" location="A125933098V" display="A125933098V" xr:uid="{8BFBFA48-7CD6-4761-8515-E92948464F7B}"/>
    <hyperlink ref="BF154" location="A125899834K" display="A125899834K" xr:uid="{869E47B9-D323-4F79-ADCA-C8388013A11E}"/>
    <hyperlink ref="BF129" location="A125866626C" display="A125866626C" xr:uid="{885A1CBA-BEC8-49D2-AE3E-97B49ABA3057}"/>
    <hyperlink ref="BF142" location="A125933154A" display="A125933154A" xr:uid="{2E3D7E88-A451-4F07-99D7-90BE8466DD81}"/>
    <hyperlink ref="BF155" location="A125899890C" display="A125899890C" xr:uid="{0AF65766-EDE0-4F6A-9F59-54636B1EDE16}"/>
    <hyperlink ref="BF130" location="A125866402T" display="A125866402T" xr:uid="{71FF71A1-F132-4B71-8849-C39DC513F90B}"/>
    <hyperlink ref="BF143" location="A125932930L" display="A125932930L" xr:uid="{BA1DA0E8-05AC-4FAA-A4ED-EB2F8CA7B366}"/>
    <hyperlink ref="BF156" location="A125899666K" display="A125899666K" xr:uid="{E55B96D4-65F8-4118-874F-DF19697030F0}"/>
    <hyperlink ref="BF131" location="A125866906W" display="A125866906W" xr:uid="{CA4C2830-74ED-421F-B3D4-509C203943FC}"/>
    <hyperlink ref="BF144" location="A125933434V" display="A125933434V" xr:uid="{C9AF9733-6C13-4466-8D53-ED5EFF0908C5}"/>
    <hyperlink ref="BF157" location="A125900170L" display="A125900170L" xr:uid="{D03BBEC4-27B9-45BD-906A-E78B8BA0759A}"/>
    <hyperlink ref="BF132" location="A125866682W" display="A125866682W" xr:uid="{A72C000D-C2F7-415B-9ED8-E60667FFE96C}"/>
    <hyperlink ref="BF145" location="A125933210J" display="A125933210J" xr:uid="{90E7BE06-7E7B-4EA0-A0E1-413305278D1D}"/>
    <hyperlink ref="BF158" location="A125899946C" display="A125899946C" xr:uid="{FFAA1E1A-6A8F-490E-8988-28CB86EAF720}"/>
    <hyperlink ref="BU133" location="A125872482T" display="A125872482T" xr:uid="{6362EDA5-7EFF-40F5-82FB-5C9A01BA9D0C}"/>
    <hyperlink ref="BU146" location="A125939010X" display="A125939010X" xr:uid="{81F55C48-78F4-4811-9F37-91266745E495}"/>
    <hyperlink ref="BU159" location="A125905746J" display="A125905746J" xr:uid="{B60C3BBE-B961-488B-AA8D-B84ABCCDB361}"/>
    <hyperlink ref="BU123" location="A125872258X" display="A125872258X" xr:uid="{DE156BD5-497C-4274-B98C-B8B1571CB385}"/>
    <hyperlink ref="BU136" location="A125938786R" display="A125938786R" xr:uid="{A9AA9A48-B1B9-4686-9721-08C482B76969}"/>
    <hyperlink ref="BU149" location="A125905522W" display="A125905522W" xr:uid="{F3452BD2-403A-4C0A-9758-81D8E456940E}"/>
    <hyperlink ref="BU124" location="A125871978C" display="A125871978C" xr:uid="{D6E941AF-BFB1-423F-9BBD-098464749D44}"/>
    <hyperlink ref="BU137" location="A125938506K" display="A125938506K" xr:uid="{C530334F-6A0F-4990-A92E-2EACB0FC4EFB}"/>
    <hyperlink ref="BU150" location="A125905242C" display="A125905242C" xr:uid="{67B33EDF-0E99-4440-898D-88EEE9CB4E31}"/>
    <hyperlink ref="BU125" location="A125872314F" display="A125872314F" xr:uid="{EB21C5BD-98FF-4F26-B3F7-06F2DBC6B09D}"/>
    <hyperlink ref="BU138" location="A125938842W" display="A125938842W" xr:uid="{C94C00B5-4625-4C14-84E3-F0EF06E293DE}"/>
    <hyperlink ref="BU151" location="A125905578J" display="A125905578J" xr:uid="{B1C06F69-9DD3-4F98-AFDE-DFA100F01EF3}"/>
    <hyperlink ref="BU126" location="A125872370X" display="A125872370X" xr:uid="{31BFF9AD-2EA3-47E5-A75A-6F8646C84522}"/>
    <hyperlink ref="BU139" location="A125938898J" display="A125938898J" xr:uid="{77161E6B-B1F4-419A-9FD9-7C522F1590B1}"/>
    <hyperlink ref="BU152" location="A125905634R" display="A125905634R" xr:uid="{0BD3F6D3-62AA-4474-BF65-B759B8E1D6D4}"/>
    <hyperlink ref="BU127" location="A125872034L" display="A125872034L" xr:uid="{9D2B5F14-2831-4EBB-848E-EFD10FE80877}"/>
    <hyperlink ref="BU140" location="A125938562C" display="A125938562C" xr:uid="{06457AE1-CE88-4A58-BE79-0CE845AACE35}"/>
    <hyperlink ref="BU153" location="A125905298R" display="A125905298R" xr:uid="{A7672415-865A-4382-A38E-F071B9AF48FD}"/>
    <hyperlink ref="BU128" location="A125872090F" display="A125872090F" xr:uid="{ECC9B795-3694-43CA-9AF6-7DB08FF8BE25}"/>
    <hyperlink ref="BU141" location="A125938618C" display="A125938618C" xr:uid="{F4597500-B050-41E5-AAAF-ACEC9536BFA6}"/>
    <hyperlink ref="BU154" location="A125905354W" display="A125905354W" xr:uid="{4374ABC6-EED7-423A-BBAE-5DF3AC4F4382}"/>
    <hyperlink ref="BU129" location="A125872146F" display="A125872146F" xr:uid="{A2BD8CE5-D062-4C4F-A810-C281240AF83D}"/>
    <hyperlink ref="BU142" location="A125938674W" display="A125938674W" xr:uid="{AD3EDBDF-CB7D-405E-A751-6FDA34A8B999}"/>
    <hyperlink ref="BU155" location="A125905410C" display="A125905410C" xr:uid="{F8838114-651A-4966-9A70-3F596C75BFAB}"/>
    <hyperlink ref="BU130" location="A125871922T" display="A125871922T" xr:uid="{EF5BA772-9F20-455D-94BA-8479AF8C2D75}"/>
    <hyperlink ref="BU143" location="A125938450K" display="A125938450K" xr:uid="{CD8F1712-D2A2-4B73-A619-B1E24DAD41DF}"/>
    <hyperlink ref="BU156" location="A125905186W" display="A125905186W" xr:uid="{A029F2F2-06E3-4C9D-9860-582DCCDC91A6}"/>
    <hyperlink ref="BU131" location="A125872426X" display="A125872426X" xr:uid="{A15FC09F-08EE-4299-8DA8-F101A0A2EE93}"/>
    <hyperlink ref="BU144" location="A125938954R" display="A125938954R" xr:uid="{BAA555D9-50D7-4355-9138-4CAF2F81D7B9}"/>
    <hyperlink ref="BU157" location="A125905690J" display="A125905690J" xr:uid="{7748ACBC-2084-49F5-A95C-CCDF39B15448}"/>
    <hyperlink ref="BU132" location="A125872202L" display="A125872202L" xr:uid="{CAAE4D8B-DB0E-476F-B1D9-504524671EC0}"/>
    <hyperlink ref="BU145" location="A125938730C" display="A125938730C" xr:uid="{BEBDCE3E-D05A-42BA-862E-06D6FC72E26D}"/>
    <hyperlink ref="BU158" location="A125905466R" display="A125905466R" xr:uid="{C5B015CB-BDF5-4DA4-811E-CB61C66CD29F}"/>
    <hyperlink ref="BS133" location="A125872478A" display="A125872478A" xr:uid="{E182EC46-0E04-4B0B-8BD0-660D2FF72DDF}"/>
    <hyperlink ref="BS146" location="A125939006J" display="A125939006J" xr:uid="{45893D36-E173-4DF2-9AC8-3917B6BE886D}"/>
    <hyperlink ref="BS159" location="A125905742X" display="A125905742X" xr:uid="{0DB7E643-2BF5-41CB-B9B5-C85F95675C15}"/>
    <hyperlink ref="BS123" location="A125872254R" display="A125872254R" xr:uid="{EAA12223-EDE9-4E51-B4E5-135AF815AE62}"/>
    <hyperlink ref="BS136" location="A125938782F" display="A125938782F" xr:uid="{0AA6D9CC-EE02-43B7-A808-BE1385F120AA}"/>
    <hyperlink ref="BS149" location="A125905518F" display="A125905518F" xr:uid="{2C97E731-C733-4F51-91CA-2A33796E03A3}"/>
    <hyperlink ref="BS124" location="A125871974V" display="A125871974V" xr:uid="{E5BD7E19-86E9-4E02-A89C-7A5411582F6C}"/>
    <hyperlink ref="BS137" location="A125938502A" display="A125938502A" xr:uid="{E5F43A8D-7197-4104-8A95-79B009CEFD3E}"/>
    <hyperlink ref="BS150" location="A125905238L" display="A125905238L" xr:uid="{4876424D-FFF5-42AC-A449-C22B8B6F8730}"/>
    <hyperlink ref="BS125" location="A125872310W" display="A125872310W" xr:uid="{BF3123F0-A535-4CA1-AEB8-9688836388AB}"/>
    <hyperlink ref="BS138" location="A125938838F" display="A125938838F" xr:uid="{3FA1B6B0-259D-4372-B098-3145F1CE2DC9}"/>
    <hyperlink ref="BS151" location="A125905574X" display="A125905574X" xr:uid="{90A8AE03-B00E-45EE-9232-BA5C67BB199B}"/>
    <hyperlink ref="BS126" location="A125872366J" display="A125872366J" xr:uid="{25C4F441-D9B7-4BE1-8965-12FB08B18A59}"/>
    <hyperlink ref="BS139" location="A125938894X" display="A125938894X" xr:uid="{8B8519AE-44F9-4BF8-9062-009AE4EA7BD5}"/>
    <hyperlink ref="BS152" location="A125905630F" display="A125905630F" xr:uid="{52B1F164-1C65-4C6B-A6B3-109832AE23EF}"/>
    <hyperlink ref="BS127" location="A125872030C" display="A125872030C" xr:uid="{DCA3372C-9D3F-495A-A433-59AA9FEC9E3F}"/>
    <hyperlink ref="BS140" location="A125938558L" display="A125938558L" xr:uid="{9DE0F712-24D1-4383-9545-D421C28CA0FC}"/>
    <hyperlink ref="BS153" location="A125905294F" display="A125905294F" xr:uid="{23E0204A-C1ED-40B5-8D98-6AAD0DF47A92}"/>
    <hyperlink ref="BS128" location="A125872086R" display="A125872086R" xr:uid="{12152A70-480A-4953-BA27-F462861D3E5F}"/>
    <hyperlink ref="BS141" location="A125938614V" display="A125938614V" xr:uid="{3C6D4748-E8DC-49CD-B639-B23E28233424}"/>
    <hyperlink ref="BS154" location="A125905350L" display="A125905350L" xr:uid="{51B532F6-4B72-470C-AC5A-834FF2724625}"/>
    <hyperlink ref="BS129" location="A125872142W" display="A125872142W" xr:uid="{98B5DABB-FB39-48AF-BDA1-A9A209E74FF5}"/>
    <hyperlink ref="BS142" location="A125938670L" display="A125938670L" xr:uid="{3DB9B0E3-BEFC-4CAC-BF05-CF5B84E5BF8D}"/>
    <hyperlink ref="BS155" location="A125905406L" display="A125905406L" xr:uid="{502AE96C-0223-4979-9BAC-56520379C5C4}"/>
    <hyperlink ref="BS130" location="A125871918A" display="A125871918A" xr:uid="{173685B9-79E7-41E6-81B2-E70A83E1D12D}"/>
    <hyperlink ref="BS143" location="A125938446V" display="A125938446V" xr:uid="{51738997-ABA5-4663-8DEE-D3A73656E53B}"/>
    <hyperlink ref="BS156" location="A125905182L" display="A125905182L" xr:uid="{1B70E448-9E07-4CA1-87A2-0322B661E100}"/>
    <hyperlink ref="BS131" location="A125872422R" display="A125872422R" xr:uid="{54679798-0002-4B96-9BD4-4B02C0101E7A}"/>
    <hyperlink ref="BS144" location="A125938950F" display="A125938950F" xr:uid="{739F8222-09E0-4CF6-9F60-016F97A0F2BE}"/>
    <hyperlink ref="BS157" location="A125905686T" display="A125905686T" xr:uid="{F9871942-D785-4C06-AFD3-A78B2B3BBF2F}"/>
    <hyperlink ref="BS132" location="A125872198J" display="A125872198J" xr:uid="{84F4185F-6939-4B50-91FF-1F8176D7413C}"/>
    <hyperlink ref="BS145" location="A125938726L" display="A125938726L" xr:uid="{8DD6CB3D-9BA3-4021-9C3C-CCC45BAD994C}"/>
    <hyperlink ref="BS158" location="A125905462F" display="A125905462F" xr:uid="{59200BAE-F1D1-462A-90E3-31E670D9ED7B}"/>
    <hyperlink ref="BO133" location="A125872526J" display="A125872526J" xr:uid="{C0471823-A769-4414-880C-BE6F81ED8A18}"/>
    <hyperlink ref="BO146" location="A125939054A" display="A125939054A" xr:uid="{75E2E0B3-E642-4CB7-BDB0-0BFC46E69B80}"/>
    <hyperlink ref="BO159" location="A125905790T" display="A125905790T" xr:uid="{BE1A2300-107C-4C61-87DC-D331C8C3E87C}"/>
    <hyperlink ref="BO123" location="A125872302W" display="A125872302W" xr:uid="{1FF5686A-21E5-4195-99F4-6183F556D227}"/>
    <hyperlink ref="BO136" location="A125938830L" display="A125938830L" xr:uid="{403363DE-A12C-490B-9B99-9706B48A8179}"/>
    <hyperlink ref="BO149" location="A125905566X" display="A125905566X" xr:uid="{4E6AE6D2-64E6-4AA0-83FE-D39AABBB7A56}"/>
    <hyperlink ref="BO124" location="A125872022C" display="A125872022C" xr:uid="{38AFAC51-7C6A-4383-9015-F1F4C283DB99}"/>
    <hyperlink ref="BO137" location="A125938550V" display="A125938550V" xr:uid="{20ADBBD6-F5A0-43AC-B84A-9B00297FA195}"/>
    <hyperlink ref="BO150" location="A125905286F" display="A125905286F" xr:uid="{F4727A40-C9D7-4596-8870-9593639485BA}"/>
    <hyperlink ref="BO125" location="A125872358J" display="A125872358J" xr:uid="{B92F277F-2A5D-4434-B2B5-BB8DA9D094E9}"/>
    <hyperlink ref="BO138" location="A125938886X" display="A125938886X" xr:uid="{55123A94-016A-4BBB-B56A-AF06638ED221}"/>
    <hyperlink ref="BO151" location="A125905622F" display="A125905622F" xr:uid="{FE8DECF9-D86F-43DC-A009-F14E28865439}"/>
    <hyperlink ref="BO126" location="A125872414R" display="A125872414R" xr:uid="{1DACB7B6-27F9-44DB-8D53-60BDFB9480A4}"/>
    <hyperlink ref="BO139" location="A125938942F" display="A125938942F" xr:uid="{62B78D96-C093-4348-8886-0E6AD5059AA2}"/>
    <hyperlink ref="BO152" location="A125905678T" display="A125905678T" xr:uid="{AE8E7F1D-8F21-4130-844B-84FCF066BC07}"/>
    <hyperlink ref="BO127" location="A125872078R" display="A125872078R" xr:uid="{908B593B-580D-47DD-BE51-4723E2BBC821}"/>
    <hyperlink ref="BO140" location="A125938606V" display="A125938606V" xr:uid="{3A734862-368F-4E94-92E7-4F8E85FC386E}"/>
    <hyperlink ref="BO153" location="A125905342L" display="A125905342L" xr:uid="{DC5CF308-2595-4247-B90E-8FFB07ABCE76}"/>
    <hyperlink ref="BO128" location="A125872134W" display="A125872134W" xr:uid="{502F74DD-23F7-4CE5-887C-99A574556F74}"/>
    <hyperlink ref="BO141" location="A125938662L" display="A125938662L" xr:uid="{A25CC601-DEA5-4D6C-B347-317724FB4619}"/>
    <hyperlink ref="BO154" location="A125905398X" display="A125905398X" xr:uid="{C7D3C1D6-2A2C-48B2-A5F9-2F716E9F7E09}"/>
    <hyperlink ref="BO129" location="A125872190R" display="A125872190R" xr:uid="{38B101BB-F78F-4548-937C-BE7A447269E8}"/>
    <hyperlink ref="BO142" location="A125938718L" display="A125938718L" xr:uid="{95118E5F-1CB2-4447-B48F-D2B617310213}"/>
    <hyperlink ref="BO155" location="A125905454F" display="A125905454F" xr:uid="{665C84A1-A348-483D-A953-AD673467C5B7}"/>
    <hyperlink ref="BO130" location="A125871966V" display="A125871966V" xr:uid="{88D2E38D-F23C-4460-97B6-1E2A87E14F5A}"/>
    <hyperlink ref="BO143" location="A125938494L" display="A125938494L" xr:uid="{06425B20-ECF4-41BD-B582-56D82D841D3B}"/>
    <hyperlink ref="BO156" location="A125905230V" display="A125905230V" xr:uid="{0D088E90-4D17-4D32-9760-D8E5E2E259FA}"/>
    <hyperlink ref="BO131" location="A125872470J" display="A125872470J" xr:uid="{76B8AB8B-40BA-46DF-B603-CAFBAC8FB1D4}"/>
    <hyperlink ref="BO144" location="A125938998T" display="A125938998T" xr:uid="{6342474F-C289-4642-B060-1735FF6678ED}"/>
    <hyperlink ref="BO157" location="A125905734X" display="A125905734X" xr:uid="{FAE720C0-A096-4530-A1E2-740FCEC9A813}"/>
    <hyperlink ref="BO132" location="A125872246R" display="A125872246R" xr:uid="{4A740525-7163-4A9B-88D3-B742291F63FC}"/>
    <hyperlink ref="BO145" location="A125938774F" display="A125938774F" xr:uid="{651B1689-3766-443F-B5E1-7CB4D85F9D19}"/>
    <hyperlink ref="BO158" location="A125905510L" display="A125905510L" xr:uid="{C5BB5102-0A93-4AEE-A582-92D50D3FC778}"/>
    <hyperlink ref="BP133" location="A125872510R" display="A125872510R" xr:uid="{D8043C83-FE7E-4BF7-82D7-E92BA4A53146}"/>
    <hyperlink ref="BP146" location="A125939038A" display="A125939038A" xr:uid="{48137714-5984-43E3-883F-2DF1E9C32CA9}"/>
    <hyperlink ref="BP159" location="A125905774T" display="A125905774T" xr:uid="{805EDFDD-A694-46F5-B46B-07E33B4B1D9B}"/>
    <hyperlink ref="BP123" location="A125872286J" display="A125872286J" xr:uid="{E7A00685-4F53-4393-BB37-CD88493CDC61}"/>
    <hyperlink ref="BP136" location="A125938814L" display="A125938814L" xr:uid="{E770FB3A-5A19-44C4-8610-FB51BE1EEB6C}"/>
    <hyperlink ref="BP149" location="A125905550F" display="A125905550F" xr:uid="{BEE9D3B0-9E69-480C-8A1B-FC61F349009F}"/>
    <hyperlink ref="BP124" location="A125872006C" display="A125872006C" xr:uid="{CB6FFF5D-3642-4D99-AD99-5F628263AA06}"/>
    <hyperlink ref="BP137" location="A125938534V" display="A125938534V" xr:uid="{1E780AB4-F88E-40CA-B6EF-8E678E4AB115}"/>
    <hyperlink ref="BP150" location="A125905270L" display="A125905270L" xr:uid="{3AA98E94-41D6-44B8-B659-ECAF57D368C0}"/>
    <hyperlink ref="BP125" location="A125872342R" display="A125872342R" xr:uid="{ED4BF5EE-6DE2-467A-8A92-766538901CF3}"/>
    <hyperlink ref="BP138" location="A125938870F" display="A125938870F" xr:uid="{440CFE8F-A5F8-46A2-83BF-D5A9CDB33265}"/>
    <hyperlink ref="BP151" location="A125905606F" display="A125905606F" xr:uid="{A66167E0-5F00-4E23-BD48-2E5B6278AF01}"/>
    <hyperlink ref="BP126" location="A125872398A" display="A125872398A" xr:uid="{A051D6EE-11A7-434F-BFC1-4C044B4FA863}"/>
    <hyperlink ref="BP139" location="A125938926F" display="A125938926F" xr:uid="{CCC187F6-8D00-42D2-8DA9-341BB5620FD5}"/>
    <hyperlink ref="BP152" location="A125905662X" display="A125905662X" xr:uid="{2A660664-C745-4F45-8802-55D9FF2F6BB0}"/>
    <hyperlink ref="BP127" location="A125872062W" display="A125872062W" xr:uid="{F142532B-4FB2-4395-ADC1-0BF11B41CFE0}"/>
    <hyperlink ref="BP140" location="A125938590L" display="A125938590L" xr:uid="{D5C52855-585C-421C-AF23-D11E0B2478F5}"/>
    <hyperlink ref="BP153" location="A125905326L" display="A125905326L" xr:uid="{99EFF0E6-3545-423B-9065-953C46CF38AC}"/>
    <hyperlink ref="BP128" location="A125872118W" display="A125872118W" xr:uid="{9D16E766-15F4-4242-8EC4-14B54D5F89BC}"/>
    <hyperlink ref="BP141" location="A125938646L" display="A125938646L" xr:uid="{B9FDDED6-776A-4B6A-927D-D7814AE28E11}"/>
    <hyperlink ref="BP154" location="A125905382F" display="A125905382F" xr:uid="{06D82478-C142-40A6-9F95-6F326143A28F}"/>
    <hyperlink ref="BP129" location="A125872174R" display="A125872174R" xr:uid="{EDC87981-AF5D-4668-9F5E-6288D28D47F2}"/>
    <hyperlink ref="BP142" location="A125938702V" display="A125938702V" xr:uid="{6AD14D23-2E3B-42AA-9C5E-121EF2E4134B}"/>
    <hyperlink ref="BP155" location="A125905438F" display="A125905438F" xr:uid="{208B4E67-F730-42A5-AC01-2B0C55E2B261}"/>
    <hyperlink ref="BP130" location="A125871950A" display="A125871950A" xr:uid="{1E253319-BA85-4ADC-8098-1FB8BFA6EDDC}"/>
    <hyperlink ref="BP143" location="A125938478L" display="A125938478L" xr:uid="{3D097A80-30B1-4493-B2E6-97E34B0F668D}"/>
    <hyperlink ref="BP156" location="A125905214V" display="A125905214V" xr:uid="{B46E7AB0-5215-4FC0-8CCF-BD1D3F99ED60}"/>
    <hyperlink ref="BP131" location="A125872454J" display="A125872454J" xr:uid="{FD34F39D-AA8E-4697-A656-FABEF74B418B}"/>
    <hyperlink ref="BP144" location="A125938982X" display="A125938982X" xr:uid="{4D07F456-DB0C-4FA8-9425-6C0B32D314FF}"/>
    <hyperlink ref="BP157" location="A125905718X" display="A125905718X" xr:uid="{9BA4A7CB-5FFB-45B3-B46B-5BA602B041F7}"/>
    <hyperlink ref="BP132" location="A125872230W" display="A125872230W" xr:uid="{522996EB-28C9-4E72-982A-473E1A75932D}"/>
    <hyperlink ref="BP145" location="A125938758F" display="A125938758F" xr:uid="{D6F5A3F5-D139-4CE8-B2FB-4BEBFF005612}"/>
    <hyperlink ref="BP158" location="A125905494X" display="A125905494X" xr:uid="{C82106C0-B535-401B-8E5F-6FF624C703EC}"/>
    <hyperlink ref="BQ133" location="A125872530X" display="A125872530X" xr:uid="{5EA2B001-B318-4BDD-B542-9D5EEA6BBB11}"/>
    <hyperlink ref="BQ146" location="A125939058K" display="A125939058K" xr:uid="{523BF4C7-C55E-4ED8-9ABA-B48B88FC8C56}"/>
    <hyperlink ref="BQ159" location="A125905794A" display="A125905794A" xr:uid="{C4282FBD-FD02-44A4-8F40-301C1A9AC22F}"/>
    <hyperlink ref="BQ123" location="A125872306F" display="A125872306F" xr:uid="{48AFB179-1F40-4ECD-9E44-BDA9D990CF8F}"/>
    <hyperlink ref="BQ136" location="A125938834W" display="A125938834W" xr:uid="{4279C0A6-F451-46B8-95A3-74E9CF129F8E}"/>
    <hyperlink ref="BQ149" location="A125905570R" display="A125905570R" xr:uid="{966B9EAC-B0DA-4378-8761-54E54F2D3340}"/>
    <hyperlink ref="BQ124" location="A125872026L" display="A125872026L" xr:uid="{32DD3AC4-11F2-4F9F-8619-FBCD7BF13A35}"/>
    <hyperlink ref="BQ137" location="A125938554C" display="A125938554C" xr:uid="{017B54D6-BE16-4DF3-B20D-49E94D564C22}"/>
    <hyperlink ref="BQ150" location="A125905290W" display="A125905290W" xr:uid="{CFE316F2-E761-4A4C-B932-CF0923A2517F}"/>
    <hyperlink ref="BQ125" location="A125872362X" display="A125872362X" xr:uid="{3E7847A1-D3C1-421B-930F-6BFCB8939B0B}"/>
    <hyperlink ref="BQ138" location="A125938890R" display="A125938890R" xr:uid="{BE771808-3CF8-4C0B-ADC0-C71B77DD347F}"/>
    <hyperlink ref="BQ151" location="A125905626R" display="A125905626R" xr:uid="{B4406C33-76D5-4292-9136-DAF38CF011BF}"/>
    <hyperlink ref="BQ126" location="A125872418X" display="A125872418X" xr:uid="{E73CEF02-06BA-4564-A891-FCA53689E5B4}"/>
    <hyperlink ref="BQ139" location="A125938946R" display="A125938946R" xr:uid="{0ECD0F19-8D2B-4591-9A72-D1F187EFE84A}"/>
    <hyperlink ref="BQ152" location="A125905682J" display="A125905682J" xr:uid="{851D2C24-131C-476E-9222-26DCDB70E122}"/>
    <hyperlink ref="BQ127" location="A125872082F" display="A125872082F" xr:uid="{C7FA0EDD-7F74-4F90-A70C-D134EB82BBFD}"/>
    <hyperlink ref="BQ140" location="A125938610K" display="A125938610K" xr:uid="{FDBA109B-E4D1-4442-BFAC-D82FD87BD0A3}"/>
    <hyperlink ref="BQ153" location="A125905346W" display="A125905346W" xr:uid="{032A3138-1CD5-4E7A-8C79-0785511B7DF4}"/>
    <hyperlink ref="BQ128" location="A125872138F" display="A125872138F" xr:uid="{8061519C-A9FB-4BAC-9DAC-CE54DADB20F4}"/>
    <hyperlink ref="BQ141" location="A125938666W" display="A125938666W" xr:uid="{32A4E1D1-0175-4121-944F-0D8B80FD6028}"/>
    <hyperlink ref="BQ154" location="A125905402C" display="A125905402C" xr:uid="{7AECA786-5B24-4706-B42D-6EAD07C93A89}"/>
    <hyperlink ref="BQ129" location="A125872194X" display="A125872194X" xr:uid="{AA71223C-FC1F-4116-A0C6-237D891E3E88}"/>
    <hyperlink ref="BQ142" location="A125938722C" display="A125938722C" xr:uid="{915BDDF6-6164-4E2E-83C4-9DBB0DC56DD8}"/>
    <hyperlink ref="BQ155" location="A125905458R" display="A125905458R" xr:uid="{606C0023-180F-40BE-9C21-5EBFC4F4B383}"/>
    <hyperlink ref="BQ130" location="A125871970K" display="A125871970K" xr:uid="{2EB63A1E-4A00-440C-A93E-3E142848D30D}"/>
    <hyperlink ref="BQ143" location="A125938498W" display="A125938498W" xr:uid="{80A4C18F-84E0-4AC1-A36F-A783A0E80B80}"/>
    <hyperlink ref="BQ156" location="A125905234C" display="A125905234C" xr:uid="{23D9D0B4-A5BC-4314-BB16-4A60228CBF41}"/>
    <hyperlink ref="BQ131" location="A125872474T" display="A125872474T" xr:uid="{97B0CE1B-9764-48BC-A353-2574271E41C9}"/>
    <hyperlink ref="BQ144" location="A125939002X" display="A125939002X" xr:uid="{8B2C9B69-A551-4893-A18E-E0004ED2D0F5}"/>
    <hyperlink ref="BQ157" location="A125905738J" display="A125905738J" xr:uid="{599F7209-28E4-47E3-9DE2-BAD4DE36E4D7}"/>
    <hyperlink ref="BQ132" location="A125872250F" display="A125872250F" xr:uid="{C87FA973-8EEA-4489-A1B9-9E72D9E190F8}"/>
    <hyperlink ref="BQ145" location="A125938778R" display="A125938778R" xr:uid="{F7CA4837-48C2-4457-A040-9341164E975D}"/>
    <hyperlink ref="BQ158" location="A125905514W" display="A125905514W" xr:uid="{C453267F-580B-4F7A-B6E5-20316121DD09}"/>
    <hyperlink ref="BR133" location="A125872490T" display="A125872490T" xr:uid="{97CA7295-00BC-48D4-8740-C034291B5679}"/>
    <hyperlink ref="BR146" location="A125939018T" display="A125939018T" xr:uid="{D1085F99-ADF0-4B27-9D9F-CD516566700A}"/>
    <hyperlink ref="BR159" location="A125905754J" display="A125905754J" xr:uid="{8B0FD119-E365-4511-B279-FDF957A5EDB4}"/>
    <hyperlink ref="BR123" location="A125872266X" display="A125872266X" xr:uid="{99A57193-A292-411C-A0BD-FFB69DD5B1C1}"/>
    <hyperlink ref="BR136" location="A125938794R" display="A125938794R" xr:uid="{D758FEFA-71BC-4F74-9F0B-187A1EC5E5C3}"/>
    <hyperlink ref="BR149" location="A125905530W" display="A125905530W" xr:uid="{7409B08C-AB66-4FD1-9536-69FB96691702}"/>
    <hyperlink ref="BR124" location="A125871986C" display="A125871986C" xr:uid="{A9A23383-6A26-4A48-BF0D-569A30D7BFC9}"/>
    <hyperlink ref="BR137" location="A125938514K" display="A125938514K" xr:uid="{535C2EEB-522E-473C-986B-8F53B6D4E67C}"/>
    <hyperlink ref="BR150" location="A125905250C" display="A125905250C" xr:uid="{6D1586B6-2EE7-4EE6-A03A-C5426DF25E2F}"/>
    <hyperlink ref="BR125" location="A125872322F" display="A125872322F" xr:uid="{BB6FD527-03D4-41D6-8C88-8E76201AB505}"/>
    <hyperlink ref="BR138" location="A125938850W" display="A125938850W" xr:uid="{B186EA13-4D9C-4702-BBBE-6EBA64A9C622}"/>
    <hyperlink ref="BR151" location="A125905586J" display="A125905586J" xr:uid="{D39C1B2E-E1B6-406A-9515-AF68418EA3AD}"/>
    <hyperlink ref="BR126" location="A125872378T" display="A125872378T" xr:uid="{397BD9AA-68A6-47A1-AFEB-3962D6D9F2A2}"/>
    <hyperlink ref="BR139" location="A125938906W" display="A125938906W" xr:uid="{3C1FB183-1FF0-42BB-B4BE-05BEEDCEE4EA}"/>
    <hyperlink ref="BR152" location="A125905642R" display="A125905642R" xr:uid="{17BDCC69-60F5-475C-A963-E9E0D14E1FF9}"/>
    <hyperlink ref="BR127" location="A125872042L" display="A125872042L" xr:uid="{25CEB627-D98E-4D77-84E9-7D02D1945396}"/>
    <hyperlink ref="BR140" location="A125938570C" display="A125938570C" xr:uid="{23688C48-1BEE-4F29-AE85-897357783A8D}"/>
    <hyperlink ref="BR153" location="A125905306C" display="A125905306C" xr:uid="{DA2E9E92-9321-4BBE-AAF2-D2A51DB8AA08}"/>
    <hyperlink ref="BR128" location="A125872098X" display="A125872098X" xr:uid="{5648385F-F4B2-4CD6-A39C-1A6F0BABFED3}"/>
    <hyperlink ref="BR141" location="A125938626C" display="A125938626C" xr:uid="{ED6362A4-225C-49F3-9B13-A54CAF9BD4BA}"/>
    <hyperlink ref="BR154" location="A125905362W" display="A125905362W" xr:uid="{8E247182-0701-46D4-855F-E5867373D2EB}"/>
    <hyperlink ref="BR129" location="A125872154F" display="A125872154F" xr:uid="{45BB5D26-AC3D-49A9-A4BF-BEEBE6C82A91}"/>
    <hyperlink ref="BR142" location="A125938682W" display="A125938682W" xr:uid="{3292D22E-0A60-47CA-BBE3-1167F58C9C55}"/>
    <hyperlink ref="BR155" location="A125905418W" display="A125905418W" xr:uid="{BB05A5DF-4C7D-40C3-A724-050D902A86C9}"/>
    <hyperlink ref="BR130" location="A125871930T" display="A125871930T" xr:uid="{6324E3F4-7A9D-4C1C-B823-868A5701AB23}"/>
    <hyperlink ref="BR143" location="A125938458C" display="A125938458C" xr:uid="{D911BD30-BCAD-404E-BCED-4324AA25AD6B}"/>
    <hyperlink ref="BR156" location="A125905194W" display="A125905194W" xr:uid="{74A8C0E0-6EE2-4EF4-BB55-502D794F5566}"/>
    <hyperlink ref="BR131" location="A125872434X" display="A125872434X" xr:uid="{70842A76-80FD-45A1-9FEF-E09F1B238E9D}"/>
    <hyperlink ref="BR144" location="A125938962R" display="A125938962R" xr:uid="{2C1A30BD-20A8-4E0D-8805-8CAD71F0DBF2}"/>
    <hyperlink ref="BR157" location="A125905698A" display="A125905698A" xr:uid="{E168F837-9ED8-4B0A-8CAE-EE3345B2898D}"/>
    <hyperlink ref="BR132" location="A125872210L" display="A125872210L" xr:uid="{F1B0EB3F-5E71-413C-BF13-3E34B5297859}"/>
    <hyperlink ref="BR145" location="A125938738W" display="A125938738W" xr:uid="{E0EC2DCE-C6B2-4AA9-BD99-DB004BE5B095}"/>
    <hyperlink ref="BR158" location="A125905474R" display="A125905474R" xr:uid="{5B66BF86-779C-4C8A-978F-54B52E8FCB81}"/>
    <hyperlink ref="BN133" location="A125872486A" display="A125872486A" xr:uid="{0DD88759-6B84-409E-B8C2-1D43EF5841AB}"/>
    <hyperlink ref="BN146" location="A125939014J" display="A125939014J" xr:uid="{CEF3AEA6-8832-4AFC-A440-2C95CFE9E930}"/>
    <hyperlink ref="BN159" location="A125905750X" display="A125905750X" xr:uid="{DC6F5597-D762-42FE-92AD-154422237249}"/>
    <hyperlink ref="BN123" location="A125872262R" display="A125872262R" xr:uid="{0CBC3075-D5F4-422F-B7CD-453B7AF43798}"/>
    <hyperlink ref="BN136" location="A125938790F" display="A125938790F" xr:uid="{D0A6DC2C-F916-4767-96A0-687F1F790D46}"/>
    <hyperlink ref="BN149" location="A125905526F" display="A125905526F" xr:uid="{EF442D9C-7378-44DF-B2EC-42BB5C31045E}"/>
    <hyperlink ref="BN124" location="A125871982V" display="A125871982V" xr:uid="{A7704B07-5826-4825-90C5-BA668B70CABC}"/>
    <hyperlink ref="BN137" location="A125938510A" display="A125938510A" xr:uid="{485D6735-9A50-4906-BE10-2FE11F22F0DA}"/>
    <hyperlink ref="BN150" location="A125905246L" display="A125905246L" xr:uid="{93CA642F-5E3D-4CCB-BBA0-A37CC0EEF50B}"/>
    <hyperlink ref="BN125" location="A125872318R" display="A125872318R" xr:uid="{F1F94A33-2DB5-4A11-887A-3B64F971243D}"/>
    <hyperlink ref="BN138" location="A125938846F" display="A125938846F" xr:uid="{312144D8-56C4-460A-A9AC-53172193F78D}"/>
    <hyperlink ref="BN151" location="A125905582X" display="A125905582X" xr:uid="{DA0216AE-7021-4952-A834-2804AD42A87C}"/>
    <hyperlink ref="BN126" location="A125872374J" display="A125872374J" xr:uid="{F5413EC3-BEE0-4212-B106-19AE3897F02C}"/>
    <hyperlink ref="BN139" location="A125938902L" display="A125938902L" xr:uid="{BA61634F-0906-48F3-ABC9-5F33270DFA7D}"/>
    <hyperlink ref="BN152" location="A125905638X" display="A125905638X" xr:uid="{BD2CBF6B-5481-4F19-874F-98F3FC5EF311}"/>
    <hyperlink ref="BN127" location="A125872038W" display="A125872038W" xr:uid="{264E4208-7B24-4F6F-A7B8-8134C70C38BE}"/>
    <hyperlink ref="BN140" location="A125938566L" display="A125938566L" xr:uid="{B49B402D-439F-4B55-BC4E-0AB26FD58227}"/>
    <hyperlink ref="BN153" location="A125905302V" display="A125905302V" xr:uid="{3FACC8EF-E252-48DF-ACF0-694350876638}"/>
    <hyperlink ref="BN128" location="A125872094R" display="A125872094R" xr:uid="{93C9A82D-E547-4885-BFBC-C2FB68ACD49C}"/>
    <hyperlink ref="BN141" location="A125938622V" display="A125938622V" xr:uid="{682CFA7A-D5E2-4CA5-9356-FBBF0C4E053F}"/>
    <hyperlink ref="BN154" location="A125905358F" display="A125905358F" xr:uid="{72B2BAC9-EB3D-483D-8546-5E1E57D0D259}"/>
    <hyperlink ref="BN129" location="A125872150W" display="A125872150W" xr:uid="{BEBE50CC-9CE3-47F3-82CB-A31FD0CE7E94}"/>
    <hyperlink ref="BN142" location="A125938678F" display="A125938678F" xr:uid="{60967230-8223-4E01-AC59-B5B23B46D168}"/>
    <hyperlink ref="BN155" location="A125905414L" display="A125905414L" xr:uid="{91804B18-E2F9-4D34-915E-9A48B7851542}"/>
    <hyperlink ref="BN130" location="A125871926A" display="A125871926A" xr:uid="{6D7B1C66-2ADB-48C3-BAE5-398F47355BC9}"/>
    <hyperlink ref="BN143" location="A125938454V" display="A125938454V" xr:uid="{C0E9DF43-E983-42B0-8E04-E8F50E710AB2}"/>
    <hyperlink ref="BN156" location="A125905190L" display="A125905190L" xr:uid="{3E7BB76A-A811-4173-87AA-EA3F33130B04}"/>
    <hyperlink ref="BN131" location="A125872430R" display="A125872430R" xr:uid="{48C7D109-5914-46BC-BA87-B8A2CF9D4001}"/>
    <hyperlink ref="BN144" location="A125938958X" display="A125938958X" xr:uid="{5B1F8D14-B93D-4A30-BD10-9AB7103CE9AB}"/>
    <hyperlink ref="BN157" location="A125905694T" display="A125905694T" xr:uid="{C48AAF15-2359-4932-8A65-EA8F96404913}"/>
    <hyperlink ref="BN132" location="A125872206W" display="A125872206W" xr:uid="{DB507596-B4EB-4997-AFD6-297FA7DCDDD6}"/>
    <hyperlink ref="BN145" location="A125938734L" display="A125938734L" xr:uid="{2C9D1AEC-AF68-4A02-BC42-EF3DE12E9FF3}"/>
    <hyperlink ref="BN158" location="A125905470F" display="A125905470F" xr:uid="{5A0CB213-A282-4ACB-80E8-D583124E4BB6}"/>
    <hyperlink ref="BH133" location="A125872514X" display="A125872514X" xr:uid="{FE531416-AAB5-43B8-B1CC-C6F2C318F8B1}"/>
    <hyperlink ref="BH146" location="A125939042T" display="A125939042T" xr:uid="{FF725050-17DB-42C7-AB2B-B3D06AF72973}"/>
    <hyperlink ref="BH159" location="A125905778A" display="A125905778A" xr:uid="{3EE60149-464D-4868-B5DB-8E58CB38ECAD}"/>
    <hyperlink ref="BH123" location="A125872290X" display="A125872290X" xr:uid="{D4726866-099D-4B9B-9405-D97424163CF4}"/>
    <hyperlink ref="BH136" location="A125938818W" display="A125938818W" xr:uid="{0170C6AD-6D12-4F4D-81A0-DF6062D3E063}"/>
    <hyperlink ref="BH149" location="A125905554R" display="A125905554R" xr:uid="{708BB58A-A018-47F9-BBE6-A65E98F411A4}"/>
    <hyperlink ref="BH124" location="A125872010V" display="A125872010V" xr:uid="{D0842D2F-0CD2-417F-9B2E-1CF651FF8E34}"/>
    <hyperlink ref="BH137" location="A125938538C" display="A125938538C" xr:uid="{5F4CAFC4-CE69-4718-82C9-269611BF750E}"/>
    <hyperlink ref="BH150" location="A125905274W" display="A125905274W" xr:uid="{F879A9AB-1EBA-4EF9-873C-E7C66B965F45}"/>
    <hyperlink ref="BH125" location="A125872346X" display="A125872346X" xr:uid="{92B6B05D-320E-4953-B01D-0E2BFFE98CF9}"/>
    <hyperlink ref="BH138" location="A125938874R" display="A125938874R" xr:uid="{E2A01B24-4A64-4D65-9D8D-B7DB18EC850E}"/>
    <hyperlink ref="BH151" location="A125905610W" display="A125905610W" xr:uid="{E10512B1-7479-46FF-B24D-23DFB1565A2D}"/>
    <hyperlink ref="BH126" location="A125872402F" display="A125872402F" xr:uid="{A8F09B10-4297-4B74-A2B1-2DBC4A4C044A}"/>
    <hyperlink ref="BH139" location="A125938930W" display="A125938930W" xr:uid="{997E4E9A-60A2-4387-8C28-9BE36A6FFC22}"/>
    <hyperlink ref="BH152" location="A125905666J" display="A125905666J" xr:uid="{D480F013-10A7-49D0-A9CC-BCFBA7EC0EB5}"/>
    <hyperlink ref="BH127" location="A125872066F" display="A125872066F" xr:uid="{E43ADCEC-1BD2-41DB-8917-51BCC6125460}"/>
    <hyperlink ref="BH140" location="A125938594W" display="A125938594W" xr:uid="{8449DD7F-EA4E-4CC9-9749-60B1A5B33AC7}"/>
    <hyperlink ref="BH153" location="A125905330C" display="A125905330C" xr:uid="{8FCEAF8A-5761-43A4-9B0F-FE671F4CB101}"/>
    <hyperlink ref="BH128" location="A125872122L" display="A125872122L" xr:uid="{EE7E0A02-AD4D-492D-BA38-7A841CB94357}"/>
    <hyperlink ref="BH141" location="A125938650C" display="A125938650C" xr:uid="{0099856F-7560-47F4-AF8E-5FF21EE88D45}"/>
    <hyperlink ref="BH154" location="A125905386R" display="A125905386R" xr:uid="{BC6AF254-F3F1-48BA-9A07-69AE5D26A8E4}"/>
    <hyperlink ref="BH129" location="A125872178X" display="A125872178X" xr:uid="{1329B3A9-275F-41E7-9FFE-888D5C8B1D88}"/>
    <hyperlink ref="BH142" location="A125938706C" display="A125938706C" xr:uid="{EBE4756F-D393-464D-93CB-DF622D278D69}"/>
    <hyperlink ref="BH155" location="A125905442W" display="A125905442W" xr:uid="{61B645F4-A634-49EF-8462-4BDDDA17C2AC}"/>
    <hyperlink ref="BH130" location="A125871954K" display="A125871954K" xr:uid="{40F6AB5C-E8DC-4627-9526-1004D4047303}"/>
    <hyperlink ref="BH143" location="A125938482C" display="A125938482C" xr:uid="{A0E47099-3A19-435A-97B4-705DF3228CAD}"/>
    <hyperlink ref="BH156" location="A125905218C" display="A125905218C" xr:uid="{6CB9E18F-265D-49F6-A6F6-0E018017A40C}"/>
    <hyperlink ref="BH131" location="A125872458T" display="A125872458T" xr:uid="{83FEC8EF-7AD2-4AD0-A81B-68BCC5CC934F}"/>
    <hyperlink ref="BH144" location="A125938986J" display="A125938986J" xr:uid="{91188243-7D49-43FB-B8CE-60A01B4494FB}"/>
    <hyperlink ref="BH157" location="A125905722R" display="A125905722R" xr:uid="{3253AF6A-224B-4468-9A1A-F2B0D45FB584}"/>
    <hyperlink ref="BH132" location="A125872234F" display="A125872234F" xr:uid="{E7FA10B6-8672-47A7-88E0-DE7D99C857AB}"/>
    <hyperlink ref="BH145" location="A125938762W" display="A125938762W" xr:uid="{D73C8739-C2EE-4194-B733-EDD3D6851E14}"/>
    <hyperlink ref="BH158" location="A125905498J" display="A125905498J" xr:uid="{3CCB06BC-56C1-48AA-975C-530C617C5CE6}"/>
    <hyperlink ref="BI133" location="A125872494A" display="A125872494A" xr:uid="{E7914638-7C70-498F-99A5-3DF0B8DB0C55}"/>
    <hyperlink ref="BI146" location="A125939022J" display="A125939022J" xr:uid="{6BF7CCE1-631F-45BE-9861-64FDB7BA8543}"/>
    <hyperlink ref="BI159" location="A125905758T" display="A125905758T" xr:uid="{D8971B94-FBED-4814-9CF5-09A5A845D151}"/>
    <hyperlink ref="BI123" location="A125872270R" display="A125872270R" xr:uid="{A0480721-E981-4E6D-AF56-1AB609F6BE65}"/>
    <hyperlink ref="BI136" location="A125938798X" display="A125938798X" xr:uid="{5AE51C04-F71E-47F4-9876-D0A2C37645C7}"/>
    <hyperlink ref="BI149" location="A125905534F" display="A125905534F" xr:uid="{FCA90859-CCCD-49C3-8A7E-C96A6877A001}"/>
    <hyperlink ref="BI124" location="A125871990V" display="A125871990V" xr:uid="{499E8276-6E63-4947-89DF-6ACB51C5B57D}"/>
    <hyperlink ref="BI137" location="A125938518V" display="A125938518V" xr:uid="{C48E9E62-D3D7-4849-8E58-5CA179FCA766}"/>
    <hyperlink ref="BI150" location="A125905254L" display="A125905254L" xr:uid="{D794F2F6-9A77-41F9-AD81-FB366704C96A}"/>
    <hyperlink ref="BI125" location="A125872326R" display="A125872326R" xr:uid="{8B041C59-F7B1-4AD1-83CB-9AFF150CE599}"/>
    <hyperlink ref="BI138" location="A125938854F" display="A125938854F" xr:uid="{7963AAEE-E6E9-4F78-B4BF-4E507740CC25}"/>
    <hyperlink ref="BI151" location="A125905590X" display="A125905590X" xr:uid="{2C24FDA9-46B9-4FDA-81F6-165F6E830521}"/>
    <hyperlink ref="BI126" location="A125872382J" display="A125872382J" xr:uid="{0118B2D8-7783-4583-8BB3-805B89D15BC7}"/>
    <hyperlink ref="BI139" location="A125938910L" display="A125938910L" xr:uid="{B3807A8A-7ABF-46CC-96BB-3A62A4B1DD18}"/>
    <hyperlink ref="BI152" location="A125905646X" display="A125905646X" xr:uid="{A63F1C5D-1B0F-4556-9563-368879C85326}"/>
    <hyperlink ref="BI127" location="A125872046W" display="A125872046W" xr:uid="{56DB9CCB-2ABF-4A2C-AE44-C3E52F40AB39}"/>
    <hyperlink ref="BI140" location="A125938574L" display="A125938574L" xr:uid="{C80C2551-2EB9-47D9-93A9-83BF198DEA24}"/>
    <hyperlink ref="BI153" location="A125905310V" display="A125905310V" xr:uid="{88E5DDF1-8D6F-4EE7-B237-CE367FE29EC1}"/>
    <hyperlink ref="BI128" location="A125872102C" display="A125872102C" xr:uid="{A3E5E822-DB21-455A-9539-F456B3DE27CF}"/>
    <hyperlink ref="BI141" location="A125938630V" display="A125938630V" xr:uid="{3F27D5B8-9DB1-45D4-B825-F47185FCCF33}"/>
    <hyperlink ref="BI154" location="A125905366F" display="A125905366F" xr:uid="{CF8556EF-63F4-454A-B905-21D27A6DFC93}"/>
    <hyperlink ref="BI129" location="A125872158R" display="A125872158R" xr:uid="{893701DB-2985-49A9-9BA7-3196F82223A8}"/>
    <hyperlink ref="BI142" location="A125938686F" display="A125938686F" xr:uid="{241EE9B2-8A1C-43A3-8CB0-48EC62E6D051}"/>
    <hyperlink ref="BI155" location="A125905422L" display="A125905422L" xr:uid="{5B8D27B4-FC1A-47A4-BC7F-3DD7F22CDAC6}"/>
    <hyperlink ref="BI130" location="A125871934A" display="A125871934A" xr:uid="{99662EBB-EAA6-4C00-A135-034CD46BD747}"/>
    <hyperlink ref="BI143" location="A125938462V" display="A125938462V" xr:uid="{9EECEDEF-20A4-45D9-90AB-EA5F5DE83E98}"/>
    <hyperlink ref="BI156" location="A125905198F" display="A125905198F" xr:uid="{B72AC9B5-996C-42A0-9D24-0C529B4BC456}"/>
    <hyperlink ref="BI131" location="A125872438J" display="A125872438J" xr:uid="{3C6084B3-BD32-4827-B0B7-C9538C2F7DD5}"/>
    <hyperlink ref="BI144" location="A125938966X" display="A125938966X" xr:uid="{8EF51D57-08A6-4E07-90B0-3471813C353B}"/>
    <hyperlink ref="BI157" location="A125905702F" display="A125905702F" xr:uid="{3EA86AA1-80E0-43B5-84A1-DE08791C06C7}"/>
    <hyperlink ref="BI132" location="A125872214W" display="A125872214W" xr:uid="{9CA5142C-5487-4387-981A-BC70CF53C860}"/>
    <hyperlink ref="BI145" location="A125938742L" display="A125938742L" xr:uid="{DDD04B0E-5C4E-4931-9681-AA30AFA3D3B4}"/>
    <hyperlink ref="BI158" location="A125905478X" display="A125905478X" xr:uid="{F1AC3AAD-6A12-4211-8634-9DC5A2F34D82}"/>
    <hyperlink ref="BJ133" location="A125872518J" display="A125872518J" xr:uid="{725061BE-ACDE-418E-BEE5-18751149DB84}"/>
    <hyperlink ref="BJ146" location="A125939046A" display="A125939046A" xr:uid="{FAF292E0-9214-4555-BFBE-56D813F049F4}"/>
    <hyperlink ref="BJ159" location="A125905782T" display="A125905782T" xr:uid="{EBEF3F54-A463-4ECA-95AD-ACC231D146AF}"/>
    <hyperlink ref="BJ123" location="A125872294J" display="A125872294J" xr:uid="{150EDDED-F29C-45BF-BA14-F052E3024E76}"/>
    <hyperlink ref="BJ136" location="A125938822L" display="A125938822L" xr:uid="{F33045BF-4B95-47C5-BF14-9B2B9E15E147}"/>
    <hyperlink ref="BJ149" location="A125905558X" display="A125905558X" xr:uid="{EDC6DE18-6BFA-4A32-A375-13FE2BEC500A}"/>
    <hyperlink ref="BJ124" location="A125872014C" display="A125872014C" xr:uid="{414705EF-316F-4E48-A5DD-E3F35A51B57D}"/>
    <hyperlink ref="BJ137" location="A125938542V" display="A125938542V" xr:uid="{356C011C-3B98-41BB-949E-16F307D02860}"/>
    <hyperlink ref="BJ150" location="A125905278F" display="A125905278F" xr:uid="{EDD5D5CD-3C26-4DF6-A84C-A810A7AAFB21}"/>
    <hyperlink ref="BJ125" location="A125872350R" display="A125872350R" xr:uid="{D6851B31-0452-4BEE-9617-7A18E14D1F2C}"/>
    <hyperlink ref="BJ138" location="A125938878X" display="A125938878X" xr:uid="{9E780E96-7A24-474D-BD4F-C067D8D8A47D}"/>
    <hyperlink ref="BJ151" location="A125905614F" display="A125905614F" xr:uid="{C1D80910-861F-47F7-8EA8-89447A31936B}"/>
    <hyperlink ref="BJ126" location="A125872406R" display="A125872406R" xr:uid="{64B40632-63A9-4937-824C-384673199C44}"/>
    <hyperlink ref="BJ139" location="A125938934F" display="A125938934F" xr:uid="{B9112CCA-A2C2-40E4-B576-25A3A187F419}"/>
    <hyperlink ref="BJ152" location="A125905670X" display="A125905670X" xr:uid="{DBE697E7-CD6D-47D0-B1D2-736950B2B9C3}"/>
    <hyperlink ref="BJ127" location="A125872070W" display="A125872070W" xr:uid="{018EB585-7592-4CFF-B408-5BDA116A323C}"/>
    <hyperlink ref="BJ140" location="A125938598F" display="A125938598F" xr:uid="{9D904C8F-1262-4972-98AA-76DFFCB32001}"/>
    <hyperlink ref="BJ153" location="A125905334L" display="A125905334L" xr:uid="{14E7C2BF-F316-4F6F-9CE6-B662B93A91E0}"/>
    <hyperlink ref="BJ128" location="A125872126W" display="A125872126W" xr:uid="{E98F8CE8-BEEC-428E-89C7-B085B94CA5F9}"/>
    <hyperlink ref="BJ141" location="A125938654L" display="A125938654L" xr:uid="{643C0DD3-9260-4AC6-A951-9718A18456F5}"/>
    <hyperlink ref="BJ154" location="A125905390F" display="A125905390F" xr:uid="{35F949F8-7E5F-4134-93BC-A954978C50B3}"/>
    <hyperlink ref="BJ129" location="A125872182R" display="A125872182R" xr:uid="{EA42567C-0F3D-4A01-A047-24B43FEB2581}"/>
    <hyperlink ref="BJ142" location="A125938710V" display="A125938710V" xr:uid="{99FC58FA-68F7-4180-BE99-50A142706242}"/>
    <hyperlink ref="BJ155" location="A125905446F" display="A125905446F" xr:uid="{18398F01-EDF8-4365-B999-82AC6A984879}"/>
    <hyperlink ref="BJ130" location="A125871958V" display="A125871958V" xr:uid="{C1EE0923-039D-4389-9025-FE6D844D42CD}"/>
    <hyperlink ref="BJ143" location="A125938486L" display="A125938486L" xr:uid="{71ED1516-0813-463D-9116-3008A9C5CE0D}"/>
    <hyperlink ref="BJ156" location="A125905222V" display="A125905222V" xr:uid="{2D50B0AC-2040-4430-A8F6-C1F7B88A8D3F}"/>
    <hyperlink ref="BJ131" location="A125872462J" display="A125872462J" xr:uid="{F0ACDE75-7EF2-4E12-A591-9491B688886F}"/>
    <hyperlink ref="BJ144" location="A125938990X" display="A125938990X" xr:uid="{69204982-6F11-401A-8666-BCB88FB2C23F}"/>
    <hyperlink ref="BJ157" location="A125905726X" display="A125905726X" xr:uid="{5CC0C01D-53FD-4EC6-9315-164AEFC0F570}"/>
    <hyperlink ref="BJ132" location="A125872238R" display="A125872238R" xr:uid="{AE9669F3-D472-4DFE-80F2-A1CB0E9DC599}"/>
    <hyperlink ref="BJ145" location="A125938766F" display="A125938766F" xr:uid="{F9D843AF-FD02-4D0B-9DC4-AB0826B9817B}"/>
    <hyperlink ref="BJ158" location="A125905502L" display="A125905502L" xr:uid="{ECBFC262-BBBE-4FF6-93BB-F949EBC3F261}"/>
    <hyperlink ref="BK133" location="A125872522X" display="A125872522X" xr:uid="{6B0C18B3-440E-4B63-94C8-DCC6A4E99E3A}"/>
    <hyperlink ref="BK146" location="A125939050T" display="A125939050T" xr:uid="{06AE9D7C-A8FF-48CE-8500-E9110B07A11B}"/>
    <hyperlink ref="BK159" location="A125905786A" display="A125905786A" xr:uid="{C9DA46B6-36FF-487F-8E57-DF00BB9EB6B9}"/>
    <hyperlink ref="BK123" location="A125872298T" display="A125872298T" xr:uid="{CA1AE7A4-38C5-445B-84BF-5DD2AFEAA3C6}"/>
    <hyperlink ref="BK136" location="A125938826W" display="A125938826W" xr:uid="{363B2D0B-316C-4703-957E-6180FE7B4109}"/>
    <hyperlink ref="BK149" location="A125905562R" display="A125905562R" xr:uid="{38D0471E-C51D-4B2F-80BD-634463660AE1}"/>
    <hyperlink ref="BK124" location="A125872018L" display="A125872018L" xr:uid="{C7B09656-0648-46F9-987D-B8F1500C2FC8}"/>
    <hyperlink ref="BK137" location="A125938546C" display="A125938546C" xr:uid="{57B2F1A7-6087-4AA2-8548-7D03F29EDEA8}"/>
    <hyperlink ref="BK150" location="A125905282W" display="A125905282W" xr:uid="{B71FC46F-37E6-42C8-B0C2-B084DB936E2D}"/>
    <hyperlink ref="BK125" location="A125872354X" display="A125872354X" xr:uid="{98DD5732-165F-420E-9405-FEFC9420B2ED}"/>
    <hyperlink ref="BK138" location="A125938882R" display="A125938882R" xr:uid="{CC320AB9-F498-471C-B118-55E9ED960286}"/>
    <hyperlink ref="BK151" location="A125905618R" display="A125905618R" xr:uid="{6606B06C-2979-4690-9AB1-4541ACFEC306}"/>
    <hyperlink ref="BK126" location="A125872410F" display="A125872410F" xr:uid="{E8E5E27F-B860-4A16-B63F-DB620AE6AE14}"/>
    <hyperlink ref="BK139" location="A125938938R" display="A125938938R" xr:uid="{B19C2450-5E2B-4A93-A25C-7863FA9D486C}"/>
    <hyperlink ref="BK152" location="A125905674J" display="A125905674J" xr:uid="{BBF60DAF-A737-4DDA-8CBC-48F56B987AD0}"/>
    <hyperlink ref="BK127" location="A125872074F" display="A125872074F" xr:uid="{F404E887-F966-4625-BF6E-AE2768952053}"/>
    <hyperlink ref="BK140" location="A125938602K" display="A125938602K" xr:uid="{10D6BB63-7F42-4DAD-B06A-13A7F609CD3E}"/>
    <hyperlink ref="BK153" location="A125905338W" display="A125905338W" xr:uid="{645753B8-7F28-4BCA-9E54-335519C3234E}"/>
    <hyperlink ref="BK128" location="A125872130L" display="A125872130L" xr:uid="{EC46BC01-55FA-4901-B018-6826152E45F7}"/>
    <hyperlink ref="BK141" location="A125938658W" display="A125938658W" xr:uid="{E1D39293-45EF-4157-BDDB-7F12E9A18B89}"/>
    <hyperlink ref="BK154" location="A125905394R" display="A125905394R" xr:uid="{E40D6BFE-4683-4B95-8B6D-61E56858E813}"/>
    <hyperlink ref="BK129" location="A125872186X" display="A125872186X" xr:uid="{39CFC8DC-F5E4-4605-BBB5-B3DCE501EFC8}"/>
    <hyperlink ref="BK142" location="A125938714C" display="A125938714C" xr:uid="{F1B2BCF0-E1CA-4EA9-8984-F6566660D9B7}"/>
    <hyperlink ref="BK155" location="A125905450W" display="A125905450W" xr:uid="{DC8EA0ED-EB7E-4CC7-869C-E76E9411D9C8}"/>
    <hyperlink ref="BK130" location="A125871962K" display="A125871962K" xr:uid="{811F5013-52A1-4453-95AA-F03CD559D6E0}"/>
    <hyperlink ref="BK143" location="A125938490C" display="A125938490C" xr:uid="{5CB4A521-0586-4670-8062-71C8FA98C996}"/>
    <hyperlink ref="BK156" location="A125905226C" display="A125905226C" xr:uid="{0B65DA60-1F34-491F-B06D-26A03C03D560}"/>
    <hyperlink ref="BK131" location="A125872466T" display="A125872466T" xr:uid="{D3C22057-DAA1-4706-80EA-EAFF57501D8B}"/>
    <hyperlink ref="BK144" location="A125938994J" display="A125938994J" xr:uid="{E5510373-638A-4DE0-8FAE-22EF89B8B68A}"/>
    <hyperlink ref="BK157" location="A125905730R" display="A125905730R" xr:uid="{E1827747-1A0C-49B1-80EE-2020038DC779}"/>
    <hyperlink ref="BK132" location="A125872242F" display="A125872242F" xr:uid="{AFB7C8D6-C718-418E-8EF8-43F685C7B5DE}"/>
    <hyperlink ref="BK145" location="A125938770W" display="A125938770W" xr:uid="{753442B5-83C2-4E7E-968F-C620600110AE}"/>
    <hyperlink ref="BK158" location="A125905506W" display="A125905506W" xr:uid="{2820DA6A-F719-4BD3-9BE2-E8E440EE082D}"/>
    <hyperlink ref="BL133" location="A125872498K" display="A125872498K" xr:uid="{33D15943-2D0B-4DDF-B069-2034408E0A53}"/>
    <hyperlink ref="BL146" location="A125939026T" display="A125939026T" xr:uid="{54DC15AD-C2EB-415A-A6C8-F027CE1E117B}"/>
    <hyperlink ref="BL159" location="A125905762J" display="A125905762J" xr:uid="{D074B962-3764-4CB3-91FB-318AB6B2B610}"/>
    <hyperlink ref="BL123" location="A125872274X" display="A125872274X" xr:uid="{691A47D8-3245-4E63-AB04-2085577062AA}"/>
    <hyperlink ref="BL136" location="A125938802C" display="A125938802C" xr:uid="{CF6B3B6A-548C-455D-B3B8-8FCED6EA61F2}"/>
    <hyperlink ref="BL149" location="A125905538R" display="A125905538R" xr:uid="{057F37B0-D6E2-4171-8E62-66CBE6C20717}"/>
    <hyperlink ref="BL124" location="A125871994C" display="A125871994C" xr:uid="{9993E3E0-473E-4B1F-B2F3-C21E96E5B2B4}"/>
    <hyperlink ref="BL137" location="A125938522K" display="A125938522K" xr:uid="{B376A2BB-D17E-4F47-B8C7-3B8BF18FBEAD}"/>
    <hyperlink ref="BL150" location="A125905258W" display="A125905258W" xr:uid="{7325A0F4-21BF-4D5E-8167-345F5D79F075}"/>
    <hyperlink ref="BL125" location="A125872330F" display="A125872330F" xr:uid="{F762ECA7-7659-4088-ABC7-7FF6D3092E7D}"/>
    <hyperlink ref="BL138" location="A125938858R" display="A125938858R" xr:uid="{07726899-1707-4AF1-BE4E-3CAE7A2F0DF6}"/>
    <hyperlink ref="BL151" location="A125905594J" display="A125905594J" xr:uid="{F0985FA5-3019-41F8-8415-292B02EC11F8}"/>
    <hyperlink ref="BL126" location="A125872386T" display="A125872386T" xr:uid="{20215344-5672-4F32-AF1D-26E1F6E97618}"/>
    <hyperlink ref="BL139" location="A125938914W" display="A125938914W" xr:uid="{55827533-D441-46A1-90BE-34C29575ADBD}"/>
    <hyperlink ref="BL152" location="A125905650R" display="A125905650R" xr:uid="{062C9D25-DB7F-48AF-8ED6-957A2EC878B5}"/>
    <hyperlink ref="BL127" location="A125872050L" display="A125872050L" xr:uid="{D8C0C38E-246A-4884-A118-C261814EED0F}"/>
    <hyperlink ref="BL140" location="A125938578W" display="A125938578W" xr:uid="{06288144-243D-4A6E-9C7A-D277FB836BD5}"/>
    <hyperlink ref="BL153" location="A125905314C" display="A125905314C" xr:uid="{63936058-0FE7-4B7C-86C0-CC45188FA0E8}"/>
    <hyperlink ref="BL128" location="A125872106L" display="A125872106L" xr:uid="{2D4F8834-7F31-49CB-9965-98032BFD7F73}"/>
    <hyperlink ref="BL141" location="A125938634C" display="A125938634C" xr:uid="{B7B903FA-2694-491F-92AD-D62AB3C57F78}"/>
    <hyperlink ref="BL154" location="A125905370W" display="A125905370W" xr:uid="{ECF1F0CA-75C7-4A5D-9C33-3BA3EE16FB27}"/>
    <hyperlink ref="BL129" location="A125872162F" display="A125872162F" xr:uid="{EEDD9F37-3E03-4F5F-8A7F-D7FE2962ED16}"/>
    <hyperlink ref="BL142" location="A125938690W" display="A125938690W" xr:uid="{54039108-B19F-43BA-AF6C-69FC6514C172}"/>
    <hyperlink ref="BL155" location="A125905426W" display="A125905426W" xr:uid="{6B9CBF12-5CAC-4F60-8F6C-FE7D8651B590}"/>
    <hyperlink ref="BL130" location="A125871938K" display="A125871938K" xr:uid="{480E177C-79E9-4A04-97BD-5B07307169F9}"/>
    <hyperlink ref="BL143" location="A125938466C" display="A125938466C" xr:uid="{FCFD12DA-B267-4380-8082-6A96203E8199}"/>
    <hyperlink ref="BL156" location="A125905202K" display="A125905202K" xr:uid="{E0B57CD9-BE50-4A41-9105-1C87D4023756}"/>
    <hyperlink ref="BL131" location="A125872442X" display="A125872442X" xr:uid="{1DC8DF4B-1D64-4E75-B017-FD7FFC7C478E}"/>
    <hyperlink ref="BL144" location="A125938970R" display="A125938970R" xr:uid="{DBB6D6AA-251F-4ED2-8901-64897264DEF3}"/>
    <hyperlink ref="BL157" location="A125905706R" display="A125905706R" xr:uid="{46CCC56B-2F4A-484B-A3FF-9757F1A3C753}"/>
    <hyperlink ref="BL132" location="A125872218F" display="A125872218F" xr:uid="{CCF45CAE-FC19-475D-8A09-A29B8E95834A}"/>
    <hyperlink ref="BL145" location="A125938746W" display="A125938746W" xr:uid="{43BB82EE-536D-4D9E-904C-BA99885983C8}"/>
    <hyperlink ref="BL158" location="A125905482R" display="A125905482R" xr:uid="{9FDE8341-8E47-46A4-8C45-6A96A579A682}"/>
    <hyperlink ref="BM133" location="A125872502R" display="A125872502R" xr:uid="{4C5400FF-AEC4-42C7-BA6D-80A2D8FB3184}"/>
    <hyperlink ref="BM146" location="A125939030J" display="A125939030J" xr:uid="{40DDD521-8E80-4BA8-9CC6-BB8A85496EC2}"/>
    <hyperlink ref="BM159" location="A125905766T" display="A125905766T" xr:uid="{74FB1D8E-8D65-49AE-97D7-909DFAAB8498}"/>
    <hyperlink ref="BM123" location="A125872278J" display="A125872278J" xr:uid="{C18CF278-4B92-4C7F-A233-E78F01BFB791}"/>
    <hyperlink ref="BM136" location="A125938806L" display="A125938806L" xr:uid="{F34FB07D-2B66-4E94-A9F4-30DAAB52FA53}"/>
    <hyperlink ref="BM149" location="A125905542F" display="A125905542F" xr:uid="{57C46AFC-2A22-4DD4-906A-CDD5BF7BA333}"/>
    <hyperlink ref="BM124" location="A125871998L" display="A125871998L" xr:uid="{1E35969D-74E2-4B69-B572-862E4F7E107C}"/>
    <hyperlink ref="BM137" location="A125938526V" display="A125938526V" xr:uid="{256CD47F-EBF7-43F5-9617-09A1F59CD3D0}"/>
    <hyperlink ref="BM150" location="A125905262L" display="A125905262L" xr:uid="{9E4BFDEC-E4A8-4D0B-BA28-D58346E91FAD}"/>
    <hyperlink ref="BM125" location="A125872334R" display="A125872334R" xr:uid="{6A07C17A-8C17-48E9-8693-EE07AA987D6A}"/>
    <hyperlink ref="BM138" location="A125938862F" display="A125938862F" xr:uid="{67E816EF-0FBE-43C0-82A7-F31736400469}"/>
    <hyperlink ref="BM151" location="A125905598T" display="A125905598T" xr:uid="{378B1883-6EC3-4AC6-9702-6FF44FDB0509}"/>
    <hyperlink ref="BM126" location="A125872390J" display="A125872390J" xr:uid="{66C6349E-52EA-4BC3-941C-8EE8C05A200F}"/>
    <hyperlink ref="BM139" location="A125938918F" display="A125938918F" xr:uid="{752D783E-1C9C-4943-87F8-03F3C40FF34E}"/>
    <hyperlink ref="BM152" location="A125905654X" display="A125905654X" xr:uid="{9900065D-4440-4F3D-BF6A-7DA9E6C09EB9}"/>
    <hyperlink ref="BM127" location="A125872054W" display="A125872054W" xr:uid="{09052C76-3327-4F88-BA65-2E74E9C095C3}"/>
    <hyperlink ref="BM140" location="A125938582L" display="A125938582L" xr:uid="{D52486E7-AF5F-40CB-A0A8-4E106646C48A}"/>
    <hyperlink ref="BM153" location="A125905318L" display="A125905318L" xr:uid="{29856092-D96E-4F79-B5C7-D750FCF5E611}"/>
    <hyperlink ref="BM128" location="A125872110C" display="A125872110C" xr:uid="{C5F5CCC1-0BD0-41A4-8793-E4597151F040}"/>
    <hyperlink ref="BM141" location="A125938638L" display="A125938638L" xr:uid="{D94CBDD3-8989-493C-9A4A-EA9A5FE7DEA9}"/>
    <hyperlink ref="BM154" location="A125905374F" display="A125905374F" xr:uid="{99ACED10-39FE-4A93-A849-FB906CA0C42D}"/>
    <hyperlink ref="BM129" location="A125872166R" display="A125872166R" xr:uid="{45F4CDAC-66F0-4FFE-97A2-57F2BA78C0C6}"/>
    <hyperlink ref="BM142" location="A125938694F" display="A125938694F" xr:uid="{63BD322A-0C53-4429-8D99-C73691087C6B}"/>
    <hyperlink ref="BM155" location="A125905430L" display="A125905430L" xr:uid="{C6B27870-29D2-4AEF-9C96-8BDC5BFECC55}"/>
    <hyperlink ref="BM130" location="A125871942A" display="A125871942A" xr:uid="{79244BA9-EB46-459A-AD8F-CF634A8EB089}"/>
    <hyperlink ref="BM143" location="A125938470V" display="A125938470V" xr:uid="{6F90A501-6757-4907-BE8D-9F851B91428F}"/>
    <hyperlink ref="BM156" location="A125905206V" display="A125905206V" xr:uid="{57D1A13A-DBDD-4225-BDE6-D98BD1B46590}"/>
    <hyperlink ref="BM131" location="A125872446J" display="A125872446J" xr:uid="{E8ED2B31-F541-4DA2-AC4D-D7218653ADBD}"/>
    <hyperlink ref="BM144" location="A125938974X" display="A125938974X" xr:uid="{191B3FC1-696D-4C00-87DA-7D9A84F7F8B0}"/>
    <hyperlink ref="BM157" location="A125905710F" display="A125905710F" xr:uid="{39278B79-B000-4C7F-B793-B36EECB5F628}"/>
    <hyperlink ref="BM132" location="A125872222W" display="A125872222W" xr:uid="{324DCFF5-EFF9-44FB-BA61-DF3EC0F4245F}"/>
    <hyperlink ref="BM145" location="A125938750L" display="A125938750L" xr:uid="{86EC7D60-5F33-455F-AA25-50EEAB2754F1}"/>
    <hyperlink ref="BM158" location="A125905486X" display="A125905486X" xr:uid="{6C4B124A-4DD7-4920-8AFF-101A297F245E}"/>
    <hyperlink ref="BT133" location="A125872506X" display="A125872506X" xr:uid="{F068142D-DE3E-4689-946B-FC9E63AF4294}"/>
    <hyperlink ref="BT146" location="A125939034T" display="A125939034T" xr:uid="{52D59C49-D18F-42E7-81B1-66B46708F4B8}"/>
    <hyperlink ref="BT159" location="A125905770J" display="A125905770J" xr:uid="{05383B50-CD6C-4730-A955-D356428569FC}"/>
    <hyperlink ref="BT123" location="A125872282X" display="A125872282X" xr:uid="{0F85D58D-4D4B-40E9-8356-B7CD682CC0AA}"/>
    <hyperlink ref="BT136" location="A125938810C" display="A125938810C" xr:uid="{FA324A63-6416-4939-860A-1B075AF1BB15}"/>
    <hyperlink ref="BT149" location="A125905546R" display="A125905546R" xr:uid="{4258571B-DA70-46A0-A03E-C79F495CD664}"/>
    <hyperlink ref="BT124" location="A125872002V" display="A125872002V" xr:uid="{48005E57-0706-4EC5-BF52-E5789878DDAF}"/>
    <hyperlink ref="BT137" location="A125938530K" display="A125938530K" xr:uid="{DD9FC0E6-5821-4E5E-9AA9-86874B93EFCB}"/>
    <hyperlink ref="BT150" location="A125905266W" display="A125905266W" xr:uid="{8E2F9C57-67DE-4148-9924-FE77E7A78F1A}"/>
    <hyperlink ref="BT125" location="A125872338X" display="A125872338X" xr:uid="{320259F7-111C-49F8-BAD1-E3473E9CBA76}"/>
    <hyperlink ref="BT138" location="A125938866R" display="A125938866R" xr:uid="{DA02BE17-8CCD-487D-A759-7EFB3DE3D05D}"/>
    <hyperlink ref="BT151" location="A125905602W" display="A125905602W" xr:uid="{2A89D618-BB74-42F7-9542-C13D81476FEA}"/>
    <hyperlink ref="BT126" location="A125872394T" display="A125872394T" xr:uid="{12156CB0-06B7-4974-9DEA-4F350C226220}"/>
    <hyperlink ref="BT139" location="A125938922W" display="A125938922W" xr:uid="{FAAAC2C6-9712-4B96-8659-EF8F1298E5B7}"/>
    <hyperlink ref="BT152" location="A125905658J" display="A125905658J" xr:uid="{2B7E96BB-8476-4492-833F-77A351AB5648}"/>
    <hyperlink ref="BT127" location="A125872058F" display="A125872058F" xr:uid="{7836D6EB-1070-45D3-B6E2-4C9CDFD34317}"/>
    <hyperlink ref="BT140" location="A125938586W" display="A125938586W" xr:uid="{3A7929FA-B146-4D00-9FA9-2240513A246F}"/>
    <hyperlink ref="BT153" location="A125905322C" display="A125905322C" xr:uid="{B492AC4C-820E-472C-848F-B8EA971C7C8A}"/>
    <hyperlink ref="BT128" location="A125872114L" display="A125872114L" xr:uid="{B1F6ADFC-C546-4F94-ACE5-F9A7B1957E35}"/>
    <hyperlink ref="BT141" location="A125938642C" display="A125938642C" xr:uid="{A94C6535-56BA-4146-9418-881C0BCC02F3}"/>
    <hyperlink ref="BT154" location="A125905378R" display="A125905378R" xr:uid="{0FC3C3BB-3737-4379-BAA4-2A23616EE12E}"/>
    <hyperlink ref="BT129" location="A125872170F" display="A125872170F" xr:uid="{3892FBF0-B3A5-43CD-A7E5-B7E8F96B9F76}"/>
    <hyperlink ref="BT142" location="A125938698R" display="A125938698R" xr:uid="{76D542AC-6199-4953-A2F2-9961F3EE36D7}"/>
    <hyperlink ref="BT155" location="A125905434W" display="A125905434W" xr:uid="{EC860239-064E-4242-A5BC-7280907EF075}"/>
    <hyperlink ref="BT130" location="A125871946K" display="A125871946K" xr:uid="{51D9E16A-E918-467A-BF9D-8AA263C139FE}"/>
    <hyperlink ref="BT143" location="A125938474C" display="A125938474C" xr:uid="{82F549A2-678B-4D50-A908-7C072F87862A}"/>
    <hyperlink ref="BT156" location="A125905210K" display="A125905210K" xr:uid="{1BE0AA91-AC3A-48E0-B821-C8BC7BE6908F}"/>
    <hyperlink ref="BT131" location="A125872450X" display="A125872450X" xr:uid="{5367BB47-48E2-4296-904B-148AD033E157}"/>
    <hyperlink ref="BT144" location="A125938978J" display="A125938978J" xr:uid="{C279A5E8-3786-4E9E-87CE-3D9E0404067F}"/>
    <hyperlink ref="BT157" location="A125905714R" display="A125905714R" xr:uid="{EEEA4DBF-CFA5-40F2-845C-355370B93EC5}"/>
    <hyperlink ref="BT132" location="A125872226F" display="A125872226F" xr:uid="{EB80C183-BE7B-4201-924A-E19455558ABC}"/>
    <hyperlink ref="BT145" location="A125938754W" display="A125938754W" xr:uid="{142C08D4-3D58-4F38-9A16-0AA835A64494}"/>
    <hyperlink ref="BT158" location="A125905490R" display="A125905490R" xr:uid="{1ABDE8D2-3FB7-47D4-A82F-77845525CCE4}"/>
    <hyperlink ref="CI133" location="A125855850T" display="A125855850T" xr:uid="{BEC2DDFB-094A-4963-893A-5C67BBC441D8}"/>
    <hyperlink ref="CI146" location="A125922378J" display="A125922378J" xr:uid="{4EFBDC6C-2263-4273-8D1C-083E4B01388C}"/>
    <hyperlink ref="CI159" location="A125889114A" display="A125889114A" xr:uid="{3BD5ECC7-CFE9-4FA9-AB7B-8479E343DD98}"/>
    <hyperlink ref="CI123" location="A125855626X" display="A125855626X" xr:uid="{0C94B2AC-3A9C-4045-AF8E-520378D5D2AF}"/>
    <hyperlink ref="CI136" location="A125922154W" display="A125922154W" xr:uid="{8B18F73D-65E6-4C4B-A544-4E30FDD89538}"/>
    <hyperlink ref="CI149" location="A125888890X" display="A125888890X" xr:uid="{AB37585D-6006-48AE-A0E5-532EAB83428F}"/>
    <hyperlink ref="CI124" location="A125855346F" display="A125855346F" xr:uid="{C58ABAB9-3C96-4192-B5E1-7CA19C6C2542}"/>
    <hyperlink ref="CI137" location="A125921874A" display="A125921874A" xr:uid="{AF1892BC-0488-42F7-87D2-4CF44EFF20B4}"/>
    <hyperlink ref="CI150" location="A125888610V" display="A125888610V" xr:uid="{5C2326F1-F275-4C3E-91F1-6878E79558E8}"/>
    <hyperlink ref="CI125" location="A125855682T" display="A125855682T" xr:uid="{3363C777-DD3B-4487-8242-77D29244B889}"/>
    <hyperlink ref="CI138" location="A125922210C" display="A125922210C" xr:uid="{9AF1E833-4426-4CA0-93F8-E2B85E11AA05}"/>
    <hyperlink ref="CI151" location="A125888946X" display="A125888946X" xr:uid="{731D14C8-BDCC-4116-80F1-86DF91E71ADC}"/>
    <hyperlink ref="CI126" location="A125855738T" display="A125855738T" xr:uid="{5E763D36-FC13-49DF-A669-3A83053A5AB5}"/>
    <hyperlink ref="CI139" location="A125922266R" display="A125922266R" xr:uid="{57B2C901-9657-492F-91E6-D054CE05C9C9}"/>
    <hyperlink ref="CI152" location="A125889002J" display="A125889002J" xr:uid="{ED147464-650C-4E60-BDEB-3F831B94514E}"/>
    <hyperlink ref="CI127" location="A125855402L" display="A125855402L" xr:uid="{6AB687F0-280D-4E8C-BB03-D1F149323A1D}"/>
    <hyperlink ref="CI140" location="A125921930J" display="A125921930J" xr:uid="{848B8013-4A96-4651-BEFA-C2C50025FAF7}"/>
    <hyperlink ref="CI153" location="A125888666F" display="A125888666F" xr:uid="{AB908C76-17AC-410D-A486-EFF8A7348EE8}"/>
    <hyperlink ref="CI128" location="A125855458X" display="A125855458X" xr:uid="{A70F9F42-3D37-4289-812A-2B732F8A3A88}"/>
    <hyperlink ref="CI141" location="A125921986V" display="A125921986V" xr:uid="{A1A3A0E6-D63B-4DAD-A1FA-13384FF2602E}"/>
    <hyperlink ref="CI154" location="A125888722L" display="A125888722L" xr:uid="{7A1D8698-9309-4152-9696-9C39C3C2FCBA}"/>
    <hyperlink ref="CI129" location="A125855514F" display="A125855514F" xr:uid="{D474ABBD-A44C-4B45-A2F9-F3DD034729E2}"/>
    <hyperlink ref="CI142" location="A125922042C" display="A125922042C" xr:uid="{7A26EA60-DC75-435E-B316-B3775E7D8874}"/>
    <hyperlink ref="CI155" location="A125888778X" display="A125888778X" xr:uid="{7B6A373D-400C-4FF3-BBEF-86CF0E620D43}"/>
    <hyperlink ref="CI130" location="A125855290F" display="A125855290F" xr:uid="{70CCD94F-BA84-4B02-AF5A-34B5CE39E64B}"/>
    <hyperlink ref="CI143" location="A125921818J" display="A125921818J" xr:uid="{3603E159-CB8C-48B9-84F3-CB9D4EEF4C0B}"/>
    <hyperlink ref="CI156" location="A125888554L" display="A125888554L" xr:uid="{7EFBB77A-42BC-4FA9-8786-33A1D675ACC4}"/>
    <hyperlink ref="CI131" location="A125855794K" display="A125855794K" xr:uid="{5AE99121-B05A-4AFB-947C-369271899422}"/>
    <hyperlink ref="CI144" location="A125922322W" display="A125922322W" xr:uid="{7ED91DAD-6241-4894-8A20-426A7F0B0E54}"/>
    <hyperlink ref="CI157" location="A125889058V" display="A125889058V" xr:uid="{8126F7D3-817F-470C-94B8-E2C46BA966FE}"/>
    <hyperlink ref="CI132" location="A125855570X" display="A125855570X" xr:uid="{153465AF-8C9D-4346-B739-7BC2FC89DF77}"/>
    <hyperlink ref="CI145" location="A125922098R" display="A125922098R" xr:uid="{D793F2CC-D8FB-451C-8BA2-E56EC0B67A91}"/>
    <hyperlink ref="CI158" location="A125888834F" display="A125888834F" xr:uid="{BE02783B-E3A4-4AC8-98B3-E972975C1CBE}"/>
    <hyperlink ref="CG133" location="A125855846A" display="A125855846A" xr:uid="{E910BD0A-6C13-4105-9748-FD910DADC3AA}"/>
    <hyperlink ref="CG146" location="A125922374X" display="A125922374X" xr:uid="{A62E9768-2E4B-48D8-ABF2-39EFCCBC6A2D}"/>
    <hyperlink ref="CG159" location="A125889110T" display="A125889110T" xr:uid="{B6019A42-A4B8-4A4D-B005-77DFC0C89586}"/>
    <hyperlink ref="CG123" location="A125855622R" display="A125855622R" xr:uid="{DE6D87AD-010F-4D8B-8857-AE7F71DAE5D1}"/>
    <hyperlink ref="CG136" location="A125922150L" display="A125922150L" xr:uid="{98D91F71-0743-4253-BBD7-DBC56DEFA46A}"/>
    <hyperlink ref="CG149" location="A125888886J" display="A125888886J" xr:uid="{94F65349-C3DF-4406-8D8F-3B7361CC7225}"/>
    <hyperlink ref="CG124" location="A125855342W" display="A125855342W" xr:uid="{0024E61F-F939-49DB-9D29-827E3680796F}"/>
    <hyperlink ref="CG137" location="A125921870T" display="A125921870T" xr:uid="{D3D3B91F-CAB8-4EBB-B4BF-A554B3AC6FB6}"/>
    <hyperlink ref="CG150" location="A125888606C" display="A125888606C" xr:uid="{B4009C29-DE53-4C26-903D-90CF3DC4A3CA}"/>
    <hyperlink ref="CG125" location="A125855678A" display="A125855678A" xr:uid="{7CA8BA39-108D-4A0E-9BF1-BD20280DB3AE}"/>
    <hyperlink ref="CG138" location="A125922206L" display="A125922206L" xr:uid="{77B4FE94-48B9-4E24-8C10-A102B86FA4BB}"/>
    <hyperlink ref="CG151" location="A125888942R" display="A125888942R" xr:uid="{CB902225-E9BF-40AE-86CE-031E77EC7896}"/>
    <hyperlink ref="CG126" location="A125855734J" display="A125855734J" xr:uid="{48A0217E-D12B-4D88-85FA-40FDCD2B68C5}"/>
    <hyperlink ref="CG139" location="A125922262F" display="A125922262F" xr:uid="{DAF59381-E7C5-4A9D-A7C5-212847B70B4B}"/>
    <hyperlink ref="CG152" location="A125888998A" display="A125888998A" xr:uid="{31493B9C-A493-464B-A6CC-41B59F42B465}"/>
    <hyperlink ref="CG127" location="A125855398J" display="A125855398J" xr:uid="{DC4B7917-D75F-4AAB-8A77-28D4F8B99AED}"/>
    <hyperlink ref="CG140" location="A125921926T" display="A125921926T" xr:uid="{41A0AE7B-B4A1-4F66-8058-D3F7526FF02E}"/>
    <hyperlink ref="CG153" location="A125888662W" display="A125888662W" xr:uid="{F77F6C66-B1A2-40BE-8AC5-52551668AB98}"/>
    <hyperlink ref="CG128" location="A125855454R" display="A125855454R" xr:uid="{3D0E67CE-5737-41BF-B51B-C107093B0898}"/>
    <hyperlink ref="CG141" location="A125921982K" display="A125921982K" xr:uid="{3AF76CBD-FCA4-4B1C-AD54-9E340B163E12}"/>
    <hyperlink ref="CG154" location="A125888718W" display="A125888718W" xr:uid="{4553256C-8A98-454A-8B95-EE05DE98C07E}"/>
    <hyperlink ref="CG129" location="A125855510W" display="A125855510W" xr:uid="{B8BA9F14-BBC9-4971-A19A-5AF19A53C3EB}"/>
    <hyperlink ref="CG142" location="A125922038L" display="A125922038L" xr:uid="{7C163520-7051-405A-807C-F443EFE091F5}"/>
    <hyperlink ref="CG155" location="A125888774R" display="A125888774R" xr:uid="{8B512183-E898-412D-86EC-1EFAC6FE72FA}"/>
    <hyperlink ref="CG130" location="A125855286R" display="A125855286R" xr:uid="{241E7224-946E-4DBE-809E-7E1F3844AB6E}"/>
    <hyperlink ref="CG143" location="A125921814X" display="A125921814X" xr:uid="{312A95C6-9C53-4BBC-AD31-5C0058C861E1}"/>
    <hyperlink ref="CG156" location="A125888550C" display="A125888550C" xr:uid="{D9A2FE17-42B2-4850-9A54-28FB9B62A3B4}"/>
    <hyperlink ref="CG131" location="A125855790A" display="A125855790A" xr:uid="{5FC9576A-A717-4208-97B9-3DC2DAA60BBC}"/>
    <hyperlink ref="CG144" location="A125922318F" display="A125922318F" xr:uid="{24B1D468-27DC-4A31-83AA-D73432DDC9E5}"/>
    <hyperlink ref="CG157" location="A125889054K" display="A125889054K" xr:uid="{A12FB3A5-6FE8-400C-AA1D-C9B539B86B37}"/>
    <hyperlink ref="CG132" location="A125855566J" display="A125855566J" xr:uid="{0A41C3C7-CD6A-4945-9E3B-3CF16534889B}"/>
    <hyperlink ref="CG145" location="A125922094F" display="A125922094F" xr:uid="{D33FB598-D6F7-4A80-875C-762214B9A196}"/>
    <hyperlink ref="CG158" location="A125888830W" display="A125888830W" xr:uid="{02496865-1E42-4816-915E-101B80292514}"/>
    <hyperlink ref="CC133" location="A125855894V" display="A125855894V" xr:uid="{9EFC1C64-017A-401E-B8D2-6D588513B238}"/>
    <hyperlink ref="CC146" location="A125922422F" display="A125922422F" xr:uid="{F5B52F55-F190-4FB3-A6D1-0A020785E9FA}"/>
    <hyperlink ref="CC159" location="A125889158C" display="A125889158C" xr:uid="{8EEFCC31-D1EF-435D-B290-A2E3FA0C0BAD}"/>
    <hyperlink ref="CC123" location="A125855670J" display="A125855670J" xr:uid="{10A9E8E5-78AB-4ED4-AB5B-555EF34152AA}"/>
    <hyperlink ref="CC136" location="A125922198X" display="A125922198X" xr:uid="{FDD14A3C-2353-45CA-AB13-B4A9E045D9A6}"/>
    <hyperlink ref="CC149" location="A125888934R" display="A125888934R" xr:uid="{CE965654-7470-45C7-BA34-40A4B43A6E7D}"/>
    <hyperlink ref="CC124" location="A125855390R" display="A125855390R" xr:uid="{79DADF70-2FD2-4F20-BB1C-9998335DA18E}"/>
    <hyperlink ref="CC137" location="A125921918T" display="A125921918T" xr:uid="{0AEB2EF8-4B7D-4712-84FE-EE7DEC66B058}"/>
    <hyperlink ref="CC150" location="A125888654W" display="A125888654W" xr:uid="{1DA3CC3A-E480-45B2-85C1-E50F1AF3DECE}"/>
    <hyperlink ref="CC125" location="A125855726J" display="A125855726J" xr:uid="{CF9F4AE2-AF63-4366-BDB2-FE2BD788FA1F}"/>
    <hyperlink ref="CC138" location="A125922254F" display="A125922254F" xr:uid="{29EAD803-781C-471E-838B-D7430BAD733F}"/>
    <hyperlink ref="CC151" location="A125888990J" display="A125888990J" xr:uid="{58AF510C-105D-4CF0-9275-A85B764EC20F}"/>
    <hyperlink ref="CC126" location="A125855782A" display="A125855782A" xr:uid="{91317E3C-08C6-4B01-95E8-AD64AA4BA9BF}"/>
    <hyperlink ref="CC139" location="A125922310L" display="A125922310L" xr:uid="{50AD7C6D-EFF4-470A-BDC7-679A34A71520}"/>
    <hyperlink ref="CC152" location="A125889046K" display="A125889046K" xr:uid="{DABB06F7-ED7E-4C4B-A6E0-34AD89B0B51E}"/>
    <hyperlink ref="CC127" location="A125855446R" display="A125855446R" xr:uid="{1E65A035-2A36-40AF-BB83-33C55ACF009D}"/>
    <hyperlink ref="CC140" location="A125921974K" display="A125921974K" xr:uid="{6570FE7E-571C-402C-A738-A92EBABCDFE6}"/>
    <hyperlink ref="CC153" location="A125888710C" display="A125888710C" xr:uid="{37920EDB-D6B5-44DC-8FC0-862C7EF5D8CB}"/>
    <hyperlink ref="CC128" location="A125855502W" display="A125855502W" xr:uid="{C5FE7E6C-1C4C-4DD6-BEA1-44B7060A8B21}"/>
    <hyperlink ref="CC141" location="A125922030V" display="A125922030V" xr:uid="{9F1B2D78-F1C8-41C4-8817-AE710396CEDB}"/>
    <hyperlink ref="CC154" location="A125888766R" display="A125888766R" xr:uid="{15263C97-A897-4E80-A7A9-1F681A45BCC3}"/>
    <hyperlink ref="CC129" location="A125855558J" display="A125855558J" xr:uid="{474103C0-C8A1-4357-94DD-4C88B3C0E6A3}"/>
    <hyperlink ref="CC142" location="A125922086F" display="A125922086F" xr:uid="{69DBAB0D-C9C4-4DBA-84E7-A3EDB5B9142D}"/>
    <hyperlink ref="CC155" location="A125888822W" display="A125888822W" xr:uid="{BA756A54-6960-4538-9DA2-24C6AF1ABE7A}"/>
    <hyperlink ref="CC130" location="A125855334W" display="A125855334W" xr:uid="{F09EEAE1-3DC0-4671-9E91-F31B41269B69}"/>
    <hyperlink ref="CC143" location="A125921862T" display="A125921862T" xr:uid="{4E949613-297C-4EE3-86F5-9D0D61FB9136}"/>
    <hyperlink ref="CC156" location="A125888598R" display="A125888598R" xr:uid="{3C7D8564-A7A0-4632-9B37-FBAED3136E71}"/>
    <hyperlink ref="CC131" location="A125855838A" display="A125855838A" xr:uid="{CEC3A9BF-DBE3-47BA-A15E-C209AFC27FB9}"/>
    <hyperlink ref="CC144" location="A125922366X" display="A125922366X" xr:uid="{170BA10D-65C8-4C30-8AB4-548B5504E504}"/>
    <hyperlink ref="CC157" location="A125889102T" display="A125889102T" xr:uid="{ABB378A5-90C0-409F-9FE3-3FB212D93748}"/>
    <hyperlink ref="CC132" location="A125855614R" display="A125855614R" xr:uid="{63B74AC5-EC13-45B6-9323-6256386E1A53}"/>
    <hyperlink ref="CC145" location="A125922142L" display="A125922142L" xr:uid="{E4AB2103-5BF5-4803-8604-08CF1E67DFC8}"/>
    <hyperlink ref="CC158" location="A125888878J" display="A125888878J" xr:uid="{D8D26082-6D66-4B29-8E31-BB335AB44827}"/>
    <hyperlink ref="CD133" location="A125855878V" display="A125855878V" xr:uid="{526A421B-3BED-4B25-9729-C7E3D24A353D}"/>
    <hyperlink ref="CD146" location="A125922406F" display="A125922406F" xr:uid="{A618337B-4C6C-4B44-B31F-BD1421DB7EF5}"/>
    <hyperlink ref="CD159" location="A125889142K" display="A125889142K" xr:uid="{86CEBA12-4E2A-4107-9974-DE9EE908D01B}"/>
    <hyperlink ref="CD123" location="A125855654J" display="A125855654J" xr:uid="{9BC107FC-B39B-4302-9E8C-687FD3A99358}"/>
    <hyperlink ref="CD136" location="A125922182F" display="A125922182F" xr:uid="{5694CFF8-5926-44FB-A180-582BCB1DD775}"/>
    <hyperlink ref="CD149" location="A125888918R" display="A125888918R" xr:uid="{BE4BFAA7-59AB-4E98-84FA-F3FD1EB42C1C}"/>
    <hyperlink ref="CD124" location="A125855374R" display="A125855374R" xr:uid="{59F6E3AE-5A07-40F6-A3E9-E93F31A0EB7B}"/>
    <hyperlink ref="CD137" location="A125921902X" display="A125921902X" xr:uid="{503DDA71-DD11-46C7-A0CA-6D046C0653AD}"/>
    <hyperlink ref="CD150" location="A125888638W" display="A125888638W" xr:uid="{4AC508DE-6B08-4B72-90EC-77742A602129}"/>
    <hyperlink ref="CD125" location="A125855710R" display="A125855710R" xr:uid="{DF23E771-9D4B-4FD4-9F69-47F6133047BB}"/>
    <hyperlink ref="CD138" location="A125922238F" display="A125922238F" xr:uid="{1ADA8033-765B-4604-9DEF-FC76A4947AC8}"/>
    <hyperlink ref="CD151" location="A125888974J" display="A125888974J" xr:uid="{8435F935-E81F-48C6-8DEB-ADD5C33C7F69}"/>
    <hyperlink ref="CD126" location="A125855766A" display="A125855766A" xr:uid="{44D2CB10-D22C-4D5B-96C3-938FE83A4078}"/>
    <hyperlink ref="CD139" location="A125922294X" display="A125922294X" xr:uid="{2F83278D-32AF-4DFC-9405-8F58D9C5ED28}"/>
    <hyperlink ref="CD152" location="A125889030T" display="A125889030T" xr:uid="{0BCAAF08-A444-4A27-8490-59C212EAC975}"/>
    <hyperlink ref="CD127" location="A125855430W" display="A125855430W" xr:uid="{D1261CAD-9878-43D2-A82D-9452D57E1E0C}"/>
    <hyperlink ref="CD140" location="A125921958K" display="A125921958K" xr:uid="{00A35D19-0377-48A0-994E-EE51788FFE67}"/>
    <hyperlink ref="CD153" location="A125888694R" display="A125888694R" xr:uid="{EA478D93-07F2-40C3-8D8F-F851FE67E16A}"/>
    <hyperlink ref="CD128" location="A125855486J" display="A125855486J" xr:uid="{180203CA-5E2C-4E75-90FA-0C6658F90D15}"/>
    <hyperlink ref="CD141" location="A125922014V" display="A125922014V" xr:uid="{8B909144-AB7E-4ECC-AA7C-3A9822949E60}"/>
    <hyperlink ref="CD154" location="A125888750W" display="A125888750W" xr:uid="{4EA93683-A016-4CFB-9432-14ABB7459468}"/>
    <hyperlink ref="CD129" location="A125855542R" display="A125855542R" xr:uid="{58DA7B42-593D-4F59-B639-9FEFEE928DAE}"/>
    <hyperlink ref="CD142" location="A125922070L" display="A125922070L" xr:uid="{46B638A0-2A08-47B4-A9D6-48C85F521142}"/>
    <hyperlink ref="CD155" location="A125888806W" display="A125888806W" xr:uid="{393C7610-F164-4AA6-910E-2D8EB26DB443}"/>
    <hyperlink ref="CD130" location="A125855318W" display="A125855318W" xr:uid="{17318054-90C5-4D6D-9EFD-5621047F14EB}"/>
    <hyperlink ref="CD143" location="A125921846T" display="A125921846T" xr:uid="{CF9060D6-67ED-4675-8802-EA65726A785F}"/>
    <hyperlink ref="CD156" location="A125888582W" display="A125888582W" xr:uid="{19F7DDA9-5A8C-41CE-AC0A-E3C126E530C6}"/>
    <hyperlink ref="CD131" location="A125855822J" display="A125855822J" xr:uid="{F5587757-3A82-400C-B6B5-50D83DD48BAA}"/>
    <hyperlink ref="CD144" location="A125922350F" display="A125922350F" xr:uid="{91CB4862-514E-4852-BC4F-8CE9DA122DCA}"/>
    <hyperlink ref="CD157" location="A125889086C" display="A125889086C" xr:uid="{1FCA5FAE-CAF9-49C8-A8D7-DF025968317C}"/>
    <hyperlink ref="CD132" location="A125855598A" display="A125855598A" xr:uid="{3C7E677B-8935-4B35-9ABF-1CBC53EBAA2B}"/>
    <hyperlink ref="CD145" location="A125922126L" display="A125922126L" xr:uid="{DDD9BB1C-836A-4088-9CDF-88DE98577227}"/>
    <hyperlink ref="CD158" location="A125888862R" display="A125888862R" xr:uid="{52FB86CD-8CDE-4AA0-A97A-F3132655BA43}"/>
    <hyperlink ref="CE133" location="A125855898C" display="A125855898C" xr:uid="{444E181D-E804-45CD-BBBB-7B7F0BDA7EC1}"/>
    <hyperlink ref="CE146" location="A125922426R" display="A125922426R" xr:uid="{D9927E6E-6C04-4413-B3AE-76F6AEB3707A}"/>
    <hyperlink ref="CE159" location="A125889162V" display="A125889162V" xr:uid="{D6076591-0FBA-41EA-852B-24DB8E08AF7B}"/>
    <hyperlink ref="CE123" location="A125855674T" display="A125855674T" xr:uid="{204EF338-09BA-4E52-9EEA-8C36FEDA142B}"/>
    <hyperlink ref="CE136" location="A125922202C" display="A125922202C" xr:uid="{6A057D82-B562-49B5-BD59-F398D6AE87D4}"/>
    <hyperlink ref="CE149" location="A125888938X" display="A125888938X" xr:uid="{10F7A818-6D3A-404C-8AD6-B38F28BE981A}"/>
    <hyperlink ref="CE124" location="A125855394X" display="A125855394X" xr:uid="{979B88C0-C2E9-489E-B771-BF089737576F}"/>
    <hyperlink ref="CE137" location="A125921922J" display="A125921922J" xr:uid="{46250779-733D-4907-84C0-8F1CCAFFF01F}"/>
    <hyperlink ref="CE150" location="A125888658F" display="A125888658F" xr:uid="{EE037E87-8634-4E06-9955-8A1EEC90812F}"/>
    <hyperlink ref="CE125" location="A125855730X" display="A125855730X" xr:uid="{C3E8D5DB-1B33-4AC2-B09E-7E4EB6D8D981}"/>
    <hyperlink ref="CE138" location="A125922258R" display="A125922258R" xr:uid="{7FA99695-2A8A-4EB1-82D9-3164F70EF6C0}"/>
    <hyperlink ref="CE151" location="A125888994T" display="A125888994T" xr:uid="{02302143-3F40-4E44-88B0-B5A84239BE31}"/>
    <hyperlink ref="CE126" location="A125855786K" display="A125855786K" xr:uid="{B1E5782E-0D29-40C9-B653-22655BE5E782}"/>
    <hyperlink ref="CE139" location="A125922314W" display="A125922314W" xr:uid="{26A5C6B3-2B73-4E4F-9924-CC2C1B0A9AEA}"/>
    <hyperlink ref="CE152" location="A125889050A" display="A125889050A" xr:uid="{C8496309-BF0F-4778-A593-7D76CF619A38}"/>
    <hyperlink ref="CE127" location="A125855450F" display="A125855450F" xr:uid="{4F2BCACA-77D7-44DB-81AB-F7C285B40B7A}"/>
    <hyperlink ref="CE140" location="A125921978V" display="A125921978V" xr:uid="{C6FD1811-EDF5-43EA-B9F9-5AAFA15D0FF2}"/>
    <hyperlink ref="CE153" location="A125888714L" display="A125888714L" xr:uid="{73918042-5B7C-4990-8D94-4B0D3C2DA29C}"/>
    <hyperlink ref="CE128" location="A125855506F" display="A125855506F" xr:uid="{EE2BE24D-0545-43DC-9E95-1174324EA4C0}"/>
    <hyperlink ref="CE141" location="A125922034C" display="A125922034C" xr:uid="{3E6F0936-C259-464B-B272-225C1892E2C3}"/>
    <hyperlink ref="CE154" location="A125888770F" display="A125888770F" xr:uid="{D3360CCE-A980-4158-917B-EF0A5D60D626}"/>
    <hyperlink ref="CE129" location="A125855562X" display="A125855562X" xr:uid="{F9DF3FE7-AF3C-497A-8C5F-B6C0FB74F7CD}"/>
    <hyperlink ref="CE142" location="A125922090W" display="A125922090W" xr:uid="{A9146C4C-641F-4497-967B-A29083DD75AD}"/>
    <hyperlink ref="CE155" location="A125888826F" display="A125888826F" xr:uid="{59048129-044F-4CC2-A25D-6F1B1D27EC2F}"/>
    <hyperlink ref="CE130" location="A125855338F" display="A125855338F" xr:uid="{71BA2EFB-0D06-43CC-85D8-EE1C46E1C352}"/>
    <hyperlink ref="CE143" location="A125921866A" display="A125921866A" xr:uid="{8C257CAB-2B0B-4324-8A87-2BABB6519C99}"/>
    <hyperlink ref="CE156" location="A125888602V" display="A125888602V" xr:uid="{9E1B2F81-C081-4366-A03D-3A96CA09739A}"/>
    <hyperlink ref="CE131" location="A125855842T" display="A125855842T" xr:uid="{66DBD2C3-C32F-48E5-9D1A-9D02C0848172}"/>
    <hyperlink ref="CE144" location="A125922370R" display="A125922370R" xr:uid="{D40E745A-D09C-4A88-9712-C089C771F546}"/>
    <hyperlink ref="CE157" location="A125889106A" display="A125889106A" xr:uid="{90675EDA-CAFB-48F4-A9FB-3D055F067889}"/>
    <hyperlink ref="CE132" location="A125855618X" display="A125855618X" xr:uid="{2F853D7D-AEC0-440A-914C-A497DEE305A6}"/>
    <hyperlink ref="CE145" location="A125922146W" display="A125922146W" xr:uid="{3A7EA9E5-77F6-4A8C-8C22-41E1433FC687}"/>
    <hyperlink ref="CE158" location="A125888882X" display="A125888882X" xr:uid="{DA6B11E4-55BC-4456-AFF6-CE76D5284C74}"/>
    <hyperlink ref="CF133" location="A125855858K" display="A125855858K" xr:uid="{F4767C6E-BAC0-4615-B4ED-4A32C4C84AB9}"/>
    <hyperlink ref="CF146" location="A125922386J" display="A125922386J" xr:uid="{F4E88529-1282-46A3-972A-F43FA8C8B55B}"/>
    <hyperlink ref="CF159" location="A125889122A" display="A125889122A" xr:uid="{863D57F2-5A49-4B14-AF28-C617E1A38C43}"/>
    <hyperlink ref="CF123" location="A125855634X" display="A125855634X" xr:uid="{13443A10-9D3E-439F-87CD-5D20E9498411}"/>
    <hyperlink ref="CF136" location="A125922162W" display="A125922162W" xr:uid="{66CFEC7E-AA86-4F3B-B702-47275FCA674F}"/>
    <hyperlink ref="CF149" location="A125888898T" display="A125888898T" xr:uid="{757580A0-B4E8-4A17-9670-0792C4DE8F6A}"/>
    <hyperlink ref="CF124" location="A125855354F" display="A125855354F" xr:uid="{90B034D7-A680-4EC2-932B-FCBF1144E1B2}"/>
    <hyperlink ref="CF137" location="A125921882A" display="A125921882A" xr:uid="{476F4133-0ABE-4213-A8A2-E0C2DC8BD8AF}"/>
    <hyperlink ref="CF150" location="A125888618L" display="A125888618L" xr:uid="{AB0C8CD1-6147-485A-AE39-C5CA811F1269}"/>
    <hyperlink ref="CF125" location="A125855690T" display="A125855690T" xr:uid="{A844F5F2-5688-4AE1-831A-0D45E7EB152B}"/>
    <hyperlink ref="CF138" location="A125922218W" display="A125922218W" xr:uid="{6D4E4E29-30D8-47E3-947E-B1E4715FE362}"/>
    <hyperlink ref="CF151" location="A125888954X" display="A125888954X" xr:uid="{8C613E57-8F3C-4078-9CAC-9765ED342FF5}"/>
    <hyperlink ref="CF126" location="A125855746T" display="A125855746T" xr:uid="{83F2C699-E2A2-4443-9CAF-8345AD852821}"/>
    <hyperlink ref="CF139" location="A125922274R" display="A125922274R" xr:uid="{EA53E22D-F307-4277-86B9-01C22B76DFC6}"/>
    <hyperlink ref="CF152" location="A125889010J" display="A125889010J" xr:uid="{85F9946D-2945-47FA-B095-0E9D208CE3DE}"/>
    <hyperlink ref="CF127" location="A125855410L" display="A125855410L" xr:uid="{E7180461-E92F-4872-8E3F-81551B71F339}"/>
    <hyperlink ref="CF140" location="A125921938A" display="A125921938A" xr:uid="{30BDC0BE-500B-484D-A096-1AABE182A3C9}"/>
    <hyperlink ref="CF153" location="A125888674F" display="A125888674F" xr:uid="{F6E52CD9-C120-4C79-A902-9A0FA1741EAB}"/>
    <hyperlink ref="CF128" location="A125855466X" display="A125855466X" xr:uid="{4E4BBB7B-15C6-43AB-9064-E16960709AF0}"/>
    <hyperlink ref="CF141" location="A125921994V" display="A125921994V" xr:uid="{4B1CE5B8-6639-4C88-ABBE-FCDBADD2B762}"/>
    <hyperlink ref="CF154" location="A125888730L" display="A125888730L" xr:uid="{855A2E42-A17D-4F94-A05D-7CCB24921D4B}"/>
    <hyperlink ref="CF129" location="A125855522F" display="A125855522F" xr:uid="{9F1EDC5D-3DB0-4D85-A09A-75F2E494320E}"/>
    <hyperlink ref="CF142" location="A125922050C" display="A125922050C" xr:uid="{88B1A146-DDBF-4570-BCAC-DDF5041340CF}"/>
    <hyperlink ref="CF155" location="A125888786X" display="A125888786X" xr:uid="{DC2DC754-C89E-4E35-A131-9E5A9790D65C}"/>
    <hyperlink ref="CF130" location="A125855298X" display="A125855298X" xr:uid="{C5C24B0F-C2C9-4F8A-B442-9896C0022BB0}"/>
    <hyperlink ref="CF143" location="A125921826J" display="A125921826J" xr:uid="{95CA636B-2E9A-4375-8577-E28B4D2A56ED}"/>
    <hyperlink ref="CF156" location="A125888562L" display="A125888562L" xr:uid="{AB150D45-D616-4346-92E8-514B923C313A}"/>
    <hyperlink ref="CF131" location="A125855802X" display="A125855802X" xr:uid="{545AC524-254E-46A6-B987-55A05CF99909}"/>
    <hyperlink ref="CF144" location="A125922330W" display="A125922330W" xr:uid="{E70C50BC-1E42-47CD-84EC-2BE8564D0755}"/>
    <hyperlink ref="CF157" location="A125889066V" display="A125889066V" xr:uid="{A1BE3319-D6BF-45D2-B040-4EAEA52BB76B}"/>
    <hyperlink ref="CF132" location="A125855578T" display="A125855578T" xr:uid="{F9BD53C8-619C-4415-BD15-9964670D4DC0}"/>
    <hyperlink ref="CF145" location="A125922106C" display="A125922106C" xr:uid="{9B237350-8D91-4E3D-B205-33B0E53B7413}"/>
    <hyperlink ref="CF158" location="A125888842F" display="A125888842F" xr:uid="{FDE26C06-8620-4FE4-ABBF-3D839DE77653}"/>
    <hyperlink ref="CB133" location="A125855854A" display="A125855854A" xr:uid="{904758BA-AC3C-4BB0-865D-154D3658B1F5}"/>
    <hyperlink ref="CB146" location="A125922382X" display="A125922382X" xr:uid="{F072FCDE-196C-487D-96E7-9135862C3505}"/>
    <hyperlink ref="CB159" location="A125889118K" display="A125889118K" xr:uid="{8649FA79-F2AC-48BC-BF93-95B3F36B84EC}"/>
    <hyperlink ref="CB123" location="A125855630R" display="A125855630R" xr:uid="{0BCF9013-D2AD-4CCF-BD28-18F1C785D40D}"/>
    <hyperlink ref="CB136" location="A125922158F" display="A125922158F" xr:uid="{6D181486-9669-4C4D-BC29-775EBDDE55D8}"/>
    <hyperlink ref="CB149" location="A125888894J" display="A125888894J" xr:uid="{E5DDB1A8-3120-47E2-B3A6-072A02A2E72C}"/>
    <hyperlink ref="CB124" location="A125855350W" display="A125855350W" xr:uid="{1A939951-A017-43DB-BFD8-793D5D2B52DB}"/>
    <hyperlink ref="CB137" location="A125921878K" display="A125921878K" xr:uid="{916B48D9-0A89-4236-8518-1DF0EF4A1B08}"/>
    <hyperlink ref="CB150" location="A125888614C" display="A125888614C" xr:uid="{8DCE2AA2-9A0B-4156-8474-01C34460E42B}"/>
    <hyperlink ref="CB125" location="A125855686A" display="A125855686A" xr:uid="{DD6774CB-C9B4-4EF6-94D8-2FB29FAAD002}"/>
    <hyperlink ref="CB138" location="A125922214L" display="A125922214L" xr:uid="{74D47C20-7CCF-4500-8510-7904E9671841}"/>
    <hyperlink ref="CB151" location="A125888950R" display="A125888950R" xr:uid="{B9D34F44-FC88-4402-94E9-D27E1DFA30FD}"/>
    <hyperlink ref="CB126" location="A125855742J" display="A125855742J" xr:uid="{E94B4C06-3104-4623-AA6B-7F88968E50F2}"/>
    <hyperlink ref="CB139" location="A125922270F" display="A125922270F" xr:uid="{28D59F94-B920-4A3C-878A-88A8D3ED74B7}"/>
    <hyperlink ref="CB152" location="A125889006T" display="A125889006T" xr:uid="{93CA0843-A936-4C25-A7B1-72C823A2976B}"/>
    <hyperlink ref="CB127" location="A125855406W" display="A125855406W" xr:uid="{539A1CC2-6D6B-4915-B4F9-9A3D7D1E54AC}"/>
    <hyperlink ref="CB140" location="A125921934T" display="A125921934T" xr:uid="{43EEA19F-F2C7-4F29-BD71-BC37296B4213}"/>
    <hyperlink ref="CB153" location="A125888670W" display="A125888670W" xr:uid="{314810D8-E2A8-426D-A6C5-1D5E559B0246}"/>
    <hyperlink ref="CB128" location="A125855462R" display="A125855462R" xr:uid="{7B19EA71-00B9-401F-9E91-732543D60BAC}"/>
    <hyperlink ref="CB141" location="A125921990K" display="A125921990K" xr:uid="{1A6A556E-043E-446E-A448-C87C006CA99A}"/>
    <hyperlink ref="CB154" location="A125888726W" display="A125888726W" xr:uid="{C0648395-414A-4738-9990-4FD33ED89E39}"/>
    <hyperlink ref="CB129" location="A125855518R" display="A125855518R" xr:uid="{464A98E0-36D5-494A-B0EB-7800A136B0BC}"/>
    <hyperlink ref="CB142" location="A125922046L" display="A125922046L" xr:uid="{46BC81CF-92C4-4B1E-8E43-1F9C276C3B78}"/>
    <hyperlink ref="CB155" location="A125888782R" display="A125888782R" xr:uid="{EBB421C2-C583-49D5-A098-7A4ED4069C60}"/>
    <hyperlink ref="CB130" location="A125855294R" display="A125855294R" xr:uid="{0F92D885-FA06-42D1-934F-BB5B7B69A489}"/>
    <hyperlink ref="CB143" location="A125921822X" display="A125921822X" xr:uid="{D85EF7F4-C414-4158-BC50-C123D177E9FC}"/>
    <hyperlink ref="CB156" location="A125888558W" display="A125888558W" xr:uid="{CD451ABF-5602-4968-8F53-BFDBB9F7FC41}"/>
    <hyperlink ref="CB131" location="A125855798V" display="A125855798V" xr:uid="{6AB09FE2-B485-4F1D-95CE-7A684F07C1BC}"/>
    <hyperlink ref="CB144" location="A125922326F" display="A125922326F" xr:uid="{ADE3F132-6CB5-47E7-A045-A46876ABEB50}"/>
    <hyperlink ref="CB157" location="A125889062K" display="A125889062K" xr:uid="{BFCD14D4-C83F-43DE-AE12-C5F4A42B8547}"/>
    <hyperlink ref="CB132" location="A125855574J" display="A125855574J" xr:uid="{5B20FD9C-31FA-458F-8173-36001D50483B}"/>
    <hyperlink ref="CB145" location="A125922102V" display="A125922102V" xr:uid="{25D9BCE1-5B84-4292-959B-8E571C9796A0}"/>
    <hyperlink ref="CB158" location="A125888838R" display="A125888838R" xr:uid="{034D4132-0F17-48C1-A2FD-691C55F2A1DF}"/>
    <hyperlink ref="BV133" location="A125855882K" display="A125855882K" xr:uid="{7FD0D2B9-E1D8-4D89-8B05-6C5689EE9253}"/>
    <hyperlink ref="BV146" location="A125922410W" display="A125922410W" xr:uid="{C4CC07E1-49FA-43F9-BA6B-D1CD43EF342F}"/>
    <hyperlink ref="BV159" location="A125889146V" display="A125889146V" xr:uid="{D3FAD0A5-897D-4306-8FD9-570064FC567C}"/>
    <hyperlink ref="BV123" location="A125855658T" display="A125855658T" xr:uid="{53D9E4A3-3721-4844-A5E0-2A92C831CA07}"/>
    <hyperlink ref="BV136" location="A125922186R" display="A125922186R" xr:uid="{507D66EB-FE8F-4238-AF36-B6A6821CA978}"/>
    <hyperlink ref="BV149" location="A125888922F" display="A125888922F" xr:uid="{7F921D8D-4F96-4650-9599-16E023114184}"/>
    <hyperlink ref="BV124" location="A125855378X" display="A125855378X" xr:uid="{6AC4BFC4-05BE-4542-99BA-49286D30B616}"/>
    <hyperlink ref="BV137" location="A125921906J" display="A125921906J" xr:uid="{53016E70-6992-45E0-87FC-9A0EB9009A79}"/>
    <hyperlink ref="BV150" location="A125888642L" display="A125888642L" xr:uid="{C99CC010-5628-4757-87F0-FCE7F86AFB49}"/>
    <hyperlink ref="BV125" location="A125855714X" display="A125855714X" xr:uid="{02071312-D7F9-48C3-8853-5AA5D08BD381}"/>
    <hyperlink ref="BV138" location="A125922242W" display="A125922242W" xr:uid="{5A27939F-4521-4709-B1E8-7E475B4ED96A}"/>
    <hyperlink ref="BV151" location="A125888978T" display="A125888978T" xr:uid="{D4ADB116-4705-4B2E-91C5-0DB88D331DA9}"/>
    <hyperlink ref="BV126" location="A125855770T" display="A125855770T" xr:uid="{0B8782AC-E931-4361-92E8-6970C007277B}"/>
    <hyperlink ref="BV139" location="A125922298J" display="A125922298J" xr:uid="{D7B1ACE3-E064-4694-B616-4C2CCE35E651}"/>
    <hyperlink ref="BV152" location="A125889034A" display="A125889034A" xr:uid="{2C0042E2-4AD0-4DD4-84C7-DFD889A186C4}"/>
    <hyperlink ref="BV127" location="A125855434F" display="A125855434F" xr:uid="{306E08DB-5D19-4B01-92C1-30D6365BF277}"/>
    <hyperlink ref="BV140" location="A125921962A" display="A125921962A" xr:uid="{4DA47142-FFDF-4B24-AE13-28ED244BCB89}"/>
    <hyperlink ref="BV153" location="A125888698X" display="A125888698X" xr:uid="{F251A35E-793A-4341-9F9F-B8AA71413DB4}"/>
    <hyperlink ref="BV128" location="A125855490X" display="A125855490X" xr:uid="{825211F6-8A45-4946-9DCC-F902A905AAA6}"/>
    <hyperlink ref="BV141" location="A125922018C" display="A125922018C" xr:uid="{0158F38D-59A1-497B-857E-5EE3784AB9E7}"/>
    <hyperlink ref="BV154" location="A125888754F" display="A125888754F" xr:uid="{2F48CD1A-A530-4DF8-B091-BC7119C4BDB5}"/>
    <hyperlink ref="BV129" location="A125855546X" display="A125855546X" xr:uid="{809B80BE-A9B1-4FB8-A040-F5D1D13CD90B}"/>
    <hyperlink ref="BV142" location="A125922074W" display="A125922074W" xr:uid="{FF25DD3D-F323-4174-AF71-4C022527A46F}"/>
    <hyperlink ref="BV155" location="A125888810L" display="A125888810L" xr:uid="{70B83D91-571A-48ED-ABAE-1AB04F61C57B}"/>
    <hyperlink ref="BV130" location="A125855322L" display="A125855322L" xr:uid="{FFEDFFF6-7DC9-4CBA-A794-C08725459380}"/>
    <hyperlink ref="BV143" location="A125921850J" display="A125921850J" xr:uid="{97FA9F7D-F3ED-4879-B991-9CE8A12C31B9}"/>
    <hyperlink ref="BV156" location="A125888586F" display="A125888586F" xr:uid="{BD439BE1-5398-43D8-8E21-6176313BC65B}"/>
    <hyperlink ref="BV131" location="A125855826T" display="A125855826T" xr:uid="{C2B7B5EA-61DC-4E61-881D-F0A41F80AA18}"/>
    <hyperlink ref="BV144" location="A125922354R" display="A125922354R" xr:uid="{1498DB40-F37A-4A78-9340-8DA2DC41EB69}"/>
    <hyperlink ref="BV157" location="A125889090V" display="A125889090V" xr:uid="{FBAE3A88-1BCB-4A88-9599-F2A7898849EF}"/>
    <hyperlink ref="BV132" location="A125855602F" display="A125855602F" xr:uid="{59AF51AF-272F-42C2-ADF3-155CF6B7D091}"/>
    <hyperlink ref="BV145" location="A125922130C" display="A125922130C" xr:uid="{FA71D5D7-629D-4AA4-8D6B-2107CA09ECA7}"/>
    <hyperlink ref="BV158" location="A125888866X" display="A125888866X" xr:uid="{319F8B9C-1A95-4900-9161-84D7521ACC5D}"/>
    <hyperlink ref="BW133" location="A125855862A" display="A125855862A" xr:uid="{419CC8BC-8739-49CD-BD7C-8E20C3F56F2F}"/>
    <hyperlink ref="BW146" location="A125922390X" display="A125922390X" xr:uid="{5D7843E4-E9FF-466F-9161-F2229AED692B}"/>
    <hyperlink ref="BW159" location="A125889126K" display="A125889126K" xr:uid="{F824AE25-28C4-458C-811F-28C0F7E82729}"/>
    <hyperlink ref="BW123" location="A125855638J" display="A125855638J" xr:uid="{136FB0EF-35C9-4392-AE32-1C390596776C}"/>
    <hyperlink ref="BW136" location="A125922166F" display="A125922166F" xr:uid="{17938BE5-9764-4FA7-BA20-00FA9856489C}"/>
    <hyperlink ref="BW149" location="A125888902W" display="A125888902W" xr:uid="{E0D8383B-D66E-4516-85B0-02A37E07881D}"/>
    <hyperlink ref="BW124" location="A125855358R" display="A125855358R" xr:uid="{FBE1971B-B27D-4A01-B8CA-9FBA74EC71FF}"/>
    <hyperlink ref="BW137" location="A125921886K" display="A125921886K" xr:uid="{DC1C6E6B-7C0C-42C9-BA13-496C243DC444}"/>
    <hyperlink ref="BW150" location="A125888622C" display="A125888622C" xr:uid="{7AFC5F94-5FD1-41A8-BC37-F58B90219649}"/>
    <hyperlink ref="BW125" location="A125855694A" display="A125855694A" xr:uid="{92C67F7F-B1F8-4819-82D1-F1BCE7A3AF6C}"/>
    <hyperlink ref="BW138" location="A125922222L" display="A125922222L" xr:uid="{90B964AA-07FC-4C11-A821-75C3A2C5C27B}"/>
    <hyperlink ref="BW151" location="A125888958J" display="A125888958J" xr:uid="{261EABEF-2E64-4A31-A89C-C1D604885FF3}"/>
    <hyperlink ref="BW126" location="A125855750J" display="A125855750J" xr:uid="{93BACDDB-3524-47F6-A6A0-6DF029D5F450}"/>
    <hyperlink ref="BW139" location="A125922278X" display="A125922278X" xr:uid="{16259509-65B7-4D83-96B1-B8F68B5DB9D5}"/>
    <hyperlink ref="BW152" location="A125889014T" display="A125889014T" xr:uid="{346F20D6-2017-4769-82CD-4E93ECFCDACC}"/>
    <hyperlink ref="BW127" location="A125855414W" display="A125855414W" xr:uid="{F6334D00-DC25-473D-82EF-DC681A1AD7CF}"/>
    <hyperlink ref="BW140" location="A125921942T" display="A125921942T" xr:uid="{E5A183CA-0D7B-4B10-B509-FBD498277C0E}"/>
    <hyperlink ref="BW153" location="A125888678R" display="A125888678R" xr:uid="{0E91EA98-4F8A-43CB-A1BF-DF9857BCC278}"/>
    <hyperlink ref="BW128" location="A125855470R" display="A125855470R" xr:uid="{D60E0781-4D75-4CC3-9860-719F18F9818A}"/>
    <hyperlink ref="BW141" location="A125921998C" display="A125921998C" xr:uid="{8FDAA378-F26D-43CB-A651-5ECDB046FC2D}"/>
    <hyperlink ref="BW154" location="A125888734W" display="A125888734W" xr:uid="{D641B5A2-8F93-40C9-8DEF-1484E661DD18}"/>
    <hyperlink ref="BW129" location="A125855526R" display="A125855526R" xr:uid="{760BEF9B-19F0-4B01-B9A5-08AD418DF42D}"/>
    <hyperlink ref="BW142" location="A125922054L" display="A125922054L" xr:uid="{3345880E-2EDF-41DD-BDDD-F42EE5C852C7}"/>
    <hyperlink ref="BW155" location="A125888790R" display="A125888790R" xr:uid="{89A236C6-B910-4E0C-A4D6-3A6FF745EC5F}"/>
    <hyperlink ref="BW130" location="A125855302C" display="A125855302C" xr:uid="{75550BEA-F1D2-4A11-8410-731BEE3092F3}"/>
    <hyperlink ref="BW143" location="A125921830X" display="A125921830X" xr:uid="{937E47B8-4B69-47EE-BF81-2690CB114F0A}"/>
    <hyperlink ref="BW156" location="A125888566W" display="A125888566W" xr:uid="{A3146143-7A4F-40B1-A9FF-C1F58D42BD11}"/>
    <hyperlink ref="BW131" location="A125855806J" display="A125855806J" xr:uid="{3B48E116-E76C-4C81-9954-1B2EB3B88110}"/>
    <hyperlink ref="BW144" location="A125922334F" display="A125922334F" xr:uid="{CAEFB5E2-8C2B-4E07-9556-56A695A589D3}"/>
    <hyperlink ref="BW157" location="A125889070K" display="A125889070K" xr:uid="{BC8E4BAE-A96C-4597-9E63-E3BC49E8CA31}"/>
    <hyperlink ref="BW132" location="A125855582J" display="A125855582J" xr:uid="{B7BC37DB-C1CF-42E0-8EF9-36E2FF4CEA5F}"/>
    <hyperlink ref="BW145" location="A125922110V" display="A125922110V" xr:uid="{35783320-5F0B-415E-815D-84FDCCFCF3BF}"/>
    <hyperlink ref="BW158" location="A125888846R" display="A125888846R" xr:uid="{7607ADA1-06D2-46C0-A625-B0563F3A5FDB}"/>
    <hyperlink ref="BX133" location="A125855886V" display="A125855886V" xr:uid="{940F50EE-6BAD-4BB5-8E07-C02D14035024}"/>
    <hyperlink ref="BX146" location="A125922414F" display="A125922414F" xr:uid="{605B3912-0FC9-49AE-98D2-04C1E62CDEF3}"/>
    <hyperlink ref="BX159" location="A125889150K" display="A125889150K" xr:uid="{D652B3AF-8EA4-477E-99B3-244ABEDB08CB}"/>
    <hyperlink ref="BX123" location="A125855662J" display="A125855662J" xr:uid="{E71837D8-BD33-4656-B075-55FD3227A4F3}"/>
    <hyperlink ref="BX136" location="A125922190F" display="A125922190F" xr:uid="{152D1D25-1301-42EE-ACAE-1BF801CAF3A2}"/>
    <hyperlink ref="BX149" location="A125888926R" display="A125888926R" xr:uid="{4FD66C77-C62C-471E-94D7-30B0A6EE4E65}"/>
    <hyperlink ref="BX124" location="A125855382R" display="A125855382R" xr:uid="{8A5F7F08-0E57-4FBF-85C1-2D892FA4BD51}"/>
    <hyperlink ref="BX137" location="A125921910X" display="A125921910X" xr:uid="{BA0E3483-A3CD-4214-BD38-8FE83E6B98C5}"/>
    <hyperlink ref="BX150" location="A125888646W" display="A125888646W" xr:uid="{6AF4B36A-8C65-42AE-BE5E-56AFD295DAC7}"/>
    <hyperlink ref="BX125" location="A125855718J" display="A125855718J" xr:uid="{E36DD104-6590-417E-BB1E-2C9A436A8572}"/>
    <hyperlink ref="BX138" location="A125922246F" display="A125922246F" xr:uid="{95FC60FB-F551-47DC-9422-F89973563A65}"/>
    <hyperlink ref="BX151" location="A125888982J" display="A125888982J" xr:uid="{76C97F8A-E290-4674-B862-1169EBC40DAE}"/>
    <hyperlink ref="BX126" location="A125855774A" display="A125855774A" xr:uid="{8FD6E5DB-E7DB-4744-95F7-9F219116B049}"/>
    <hyperlink ref="BX139" location="A125922302L" display="A125922302L" xr:uid="{413A1765-CECA-4492-B213-B20418116DC4}"/>
    <hyperlink ref="BX152" location="A125889038K" display="A125889038K" xr:uid="{67705D78-87E7-49E6-BBF4-84F392D67445}"/>
    <hyperlink ref="BX127" location="A125855438R" display="A125855438R" xr:uid="{A596176C-CCBE-4F10-9E0F-0096B51EEBB4}"/>
    <hyperlink ref="BX140" location="A125921966K" display="A125921966K" xr:uid="{5EC9964D-74EC-4CD5-B7FA-A09BBE5BAEDC}"/>
    <hyperlink ref="BX153" location="A125888702C" display="A125888702C" xr:uid="{5834D6E0-71F7-4EAF-B04F-F70EC024A24D}"/>
    <hyperlink ref="BX128" location="A125855494J" display="A125855494J" xr:uid="{B64A719E-AC1B-47A6-9E5D-A6E023737162}"/>
    <hyperlink ref="BX141" location="A125922022V" display="A125922022V" xr:uid="{5E869FA7-B448-4DC2-8DA7-0CA695F253D1}"/>
    <hyperlink ref="BX154" location="A125888758R" display="A125888758R" xr:uid="{3C7DF5B8-DE9A-4540-A0D5-12B7B5199673}"/>
    <hyperlink ref="BX129" location="A125855550R" display="A125855550R" xr:uid="{CB3751EA-BF4D-40B6-B7D7-18FE5268526D}"/>
    <hyperlink ref="BX142" location="A125922078F" display="A125922078F" xr:uid="{4A729DE0-EF1A-4405-80A8-D81A11CD7725}"/>
    <hyperlink ref="BX155" location="A125888814W" display="A125888814W" xr:uid="{DA1CD579-1B87-4510-8FDF-BB67CDD08FA9}"/>
    <hyperlink ref="BX130" location="A125855326W" display="A125855326W" xr:uid="{82381C77-6241-4738-B1E5-53DCAEEB00B6}"/>
    <hyperlink ref="BX143" location="A125921854T" display="A125921854T" xr:uid="{1369B2D9-6E62-4C7A-A948-45E535EDEA0D}"/>
    <hyperlink ref="BX156" location="A125888590W" display="A125888590W" xr:uid="{90E28040-0037-46BE-B8BA-0960A3E164C3}"/>
    <hyperlink ref="BX131" location="A125855830J" display="A125855830J" xr:uid="{500E115E-B071-4449-B35E-028D29A2F43E}"/>
    <hyperlink ref="BX144" location="A125922358X" display="A125922358X" xr:uid="{D43CF38B-DFF5-4EE3-B4B7-DEEA8B947BB4}"/>
    <hyperlink ref="BX157" location="A125889094C" display="A125889094C" xr:uid="{51322A13-14AC-4263-916B-B5B4F6F9FC2A}"/>
    <hyperlink ref="BX132" location="A125855606R" display="A125855606R" xr:uid="{54558101-988F-41EE-B4A2-01FBD301E9DD}"/>
    <hyperlink ref="BX145" location="A125922134L" display="A125922134L" xr:uid="{B0676E6B-3717-4BBA-A061-42CC2BFE8053}"/>
    <hyperlink ref="BX158" location="A125888870R" display="A125888870R" xr:uid="{4D542EA4-BBA5-4BC7-82C0-5931223A6C39}"/>
    <hyperlink ref="BY133" location="A125855890K" display="A125855890K" xr:uid="{F4917F1E-DB1A-4744-B6AB-D3AE501197CA}"/>
    <hyperlink ref="BY146" location="A125922418R" display="A125922418R" xr:uid="{8A32D372-7D5D-4A81-87D9-2CD6F6214095}"/>
    <hyperlink ref="BY159" location="A125889154V" display="A125889154V" xr:uid="{93440E3F-DB0E-4679-AFC3-6EF5C39F3A4E}"/>
    <hyperlink ref="BY123" location="A125855666T" display="A125855666T" xr:uid="{AFD3889F-7089-471B-BC14-E90E1377BA39}"/>
    <hyperlink ref="BY136" location="A125922194R" display="A125922194R" xr:uid="{A5A5763A-1B6B-4664-ACA8-63A91AFEECF6}"/>
    <hyperlink ref="BY149" location="A125888930F" display="A125888930F" xr:uid="{C464A29E-3D30-40CD-A41E-12F6E7867B5E}"/>
    <hyperlink ref="BY124" location="A125855386X" display="A125855386X" xr:uid="{69D80241-9D79-4034-817B-D4D2F53BFED3}"/>
    <hyperlink ref="BY137" location="A125921914J" display="A125921914J" xr:uid="{776D573E-E473-4BF7-9D1B-26E080F3B961}"/>
    <hyperlink ref="BY150" location="A125888650L" display="A125888650L" xr:uid="{FB327CC1-F4E5-4C81-BE63-3B402AF6575E}"/>
    <hyperlink ref="BY125" location="A125855722X" display="A125855722X" xr:uid="{3B212119-358D-4D9A-93C8-DE58FE00E365}"/>
    <hyperlink ref="BY138" location="A125922250W" display="A125922250W" xr:uid="{C0EF7D32-8B01-4BB0-997A-2A4B0EEE370D}"/>
    <hyperlink ref="BY151" location="A125888986T" display="A125888986T" xr:uid="{8D576D3E-79D4-46CD-BAE8-2AC841F14EE4}"/>
    <hyperlink ref="BY126" location="A125855778K" display="A125855778K" xr:uid="{E45CE28D-CC5F-4C53-8CBE-E4ACF16F79C4}"/>
    <hyperlink ref="BY139" location="A125922306W" display="A125922306W" xr:uid="{FBE5E721-93F8-4BF7-9BCD-2610F78CD6D7}"/>
    <hyperlink ref="BY152" location="A125889042A" display="A125889042A" xr:uid="{707488C0-D871-4B8B-AE32-38B9DC9616E8}"/>
    <hyperlink ref="BY127" location="A125855442F" display="A125855442F" xr:uid="{4D92E79A-7126-48A8-ADEA-4FE155ED9992}"/>
    <hyperlink ref="BY140" location="A125921970A" display="A125921970A" xr:uid="{615B5FE7-1882-4319-914B-7C30B81D53F6}"/>
    <hyperlink ref="BY153" location="A125888706L" display="A125888706L" xr:uid="{FD260781-9186-4779-9BCE-AAA4F8459B53}"/>
    <hyperlink ref="BY128" location="A125855498T" display="A125855498T" xr:uid="{236E3FFA-E758-4EAE-8031-1662FA09081D}"/>
    <hyperlink ref="BY141" location="A125922026C" display="A125922026C" xr:uid="{479149A1-72ED-4BF7-A95A-F66FE9F66D4D}"/>
    <hyperlink ref="BY154" location="A125888762F" display="A125888762F" xr:uid="{5734CF9A-EF87-42FF-BA5C-78E83481FE48}"/>
    <hyperlink ref="BY129" location="A125855554X" display="A125855554X" xr:uid="{44078537-C9F2-458C-A380-996C101B5399}"/>
    <hyperlink ref="BY142" location="A125922082W" display="A125922082W" xr:uid="{9EBAACD3-9D58-4BC7-A6DD-C1840D4B6F2E}"/>
    <hyperlink ref="BY155" location="A125888818F" display="A125888818F" xr:uid="{4050FE98-FAB9-44B4-8A34-0072C2B90243}"/>
    <hyperlink ref="BY130" location="A125855330L" display="A125855330L" xr:uid="{FB0756D8-55A6-4548-8E8B-42432302C20A}"/>
    <hyperlink ref="BY143" location="A125921858A" display="A125921858A" xr:uid="{0A31794F-D578-44D5-9EE3-98CF872F1C5E}"/>
    <hyperlink ref="BY156" location="A125888594F" display="A125888594F" xr:uid="{825768E5-66DF-4591-A1FE-BA4B9EA95DFE}"/>
    <hyperlink ref="BY131" location="A125855834T" display="A125855834T" xr:uid="{92A47503-5602-43E0-9B1E-56BBE916C847}"/>
    <hyperlink ref="BY144" location="A125922362R" display="A125922362R" xr:uid="{7C0ECA6C-7ADD-4596-8301-4CFA2AE90880}"/>
    <hyperlink ref="BY157" location="A125889098L" display="A125889098L" xr:uid="{6F37C2E5-8009-4C4B-98AB-5C5A1BE4CD94}"/>
    <hyperlink ref="BY132" location="A125855610F" display="A125855610F" xr:uid="{483646C0-8848-41F1-A7CB-21A5FEFAFFE0}"/>
    <hyperlink ref="BY145" location="A125922138W" display="A125922138W" xr:uid="{C6ED92D6-F237-46BB-A5B7-B953D0414733}"/>
    <hyperlink ref="BY158" location="A125888874X" display="A125888874X" xr:uid="{2C10F1B6-5849-4737-A2C3-101CBF07E81D}"/>
    <hyperlink ref="BZ133" location="A125855866K" display="A125855866K" xr:uid="{06F35168-4CA5-475A-BED0-69B28FF241C9}"/>
    <hyperlink ref="BZ146" location="A125922394J" display="A125922394J" xr:uid="{D78DC169-9EAC-4077-A51C-32755A85AF35}"/>
    <hyperlink ref="BZ159" location="A125889130A" display="A125889130A" xr:uid="{F2094A01-41F7-4157-816A-E07BDF50FEEA}"/>
    <hyperlink ref="BZ123" location="A125855642X" display="A125855642X" xr:uid="{A98F878D-4E3D-4817-A439-4076C5C746F0}"/>
    <hyperlink ref="BZ136" location="A125922170W" display="A125922170W" xr:uid="{D528CB24-D81B-45E3-828D-8A1641906B18}"/>
    <hyperlink ref="BZ149" location="A125888906F" display="A125888906F" xr:uid="{37F8E8E8-A889-4804-9B9D-DDD39CCCF911}"/>
    <hyperlink ref="BZ124" location="A125855362F" display="A125855362F" xr:uid="{188DF6BD-526F-481A-9EA4-0B830728E23C}"/>
    <hyperlink ref="BZ137" location="A125921890A" display="A125921890A" xr:uid="{7F6E3B78-8C6C-4964-9C79-76B39FCDAE0E}"/>
    <hyperlink ref="BZ150" location="A125888626L" display="A125888626L" xr:uid="{3216254C-94CD-4775-90CF-6BA7264B79E5}"/>
    <hyperlink ref="BZ125" location="A125855698K" display="A125855698K" xr:uid="{1A300011-B15B-4A8A-AD76-FD1680A5EC6C}"/>
    <hyperlink ref="BZ138" location="A125922226W" display="A125922226W" xr:uid="{6E6BB526-2194-48F4-B801-2D233E51165B}"/>
    <hyperlink ref="BZ151" location="A125888962X" display="A125888962X" xr:uid="{37A3C46B-E92D-4826-A68A-AE7A26D7C2FC}"/>
    <hyperlink ref="BZ126" location="A125855754T" display="A125855754T" xr:uid="{1073AF13-FAF8-49B9-9DFD-9DAB5ECB6F4E}"/>
    <hyperlink ref="BZ139" location="A125922282R" display="A125922282R" xr:uid="{402FD84E-D4A6-4FD6-AB92-FD0F7E64B1DC}"/>
    <hyperlink ref="BZ152" location="A125889018A" display="A125889018A" xr:uid="{6AE8980F-8DA7-460B-AC55-1562CF43398B}"/>
    <hyperlink ref="BZ127" location="A125855418F" display="A125855418F" xr:uid="{7DB67184-C8EB-4BA8-8511-BAB681F5EFE3}"/>
    <hyperlink ref="BZ140" location="A125921946A" display="A125921946A" xr:uid="{7E73731D-3338-426E-B817-C7D921F1DDB2}"/>
    <hyperlink ref="BZ153" location="A125888682F" display="A125888682F" xr:uid="{DC25059F-8A46-4872-87F7-BFC42AD91951}"/>
    <hyperlink ref="BZ128" location="A125855474X" display="A125855474X" xr:uid="{26277660-0D15-44F8-88D5-A5A2915214B5}"/>
    <hyperlink ref="BZ141" location="A125922002K" display="A125922002K" xr:uid="{5D927772-1F23-48F9-B368-4ABCB06389B3}"/>
    <hyperlink ref="BZ154" location="A125888738F" display="A125888738F" xr:uid="{591A2841-6AA0-45B1-BF1A-3A25223C5FAD}"/>
    <hyperlink ref="BZ129" location="A125855530F" display="A125855530F" xr:uid="{5F229267-C768-4F99-9EC7-CF49A2B16317}"/>
    <hyperlink ref="BZ142" location="A125922058W" display="A125922058W" xr:uid="{508A3F50-F3D3-4E88-B5B6-9A29509B435D}"/>
    <hyperlink ref="BZ155" location="A125888794X" display="A125888794X" xr:uid="{8DA7CA9C-7BDB-43B0-BC70-DB28E7B8012B}"/>
    <hyperlink ref="BZ130" location="A125855306L" display="A125855306L" xr:uid="{788A40AA-EA58-44BB-AD6E-266E4F4A3726}"/>
    <hyperlink ref="BZ143" location="A125921834J" display="A125921834J" xr:uid="{F60BF770-62BB-4847-9D0B-60511BEC4C52}"/>
    <hyperlink ref="BZ156" location="A125888570L" display="A125888570L" xr:uid="{447DC12E-0D78-4787-90FD-DB8E5F42E085}"/>
    <hyperlink ref="BZ131" location="A125855810X" display="A125855810X" xr:uid="{51887106-307E-4E4F-94B4-FEFD311EC893}"/>
    <hyperlink ref="BZ144" location="A125922338R" display="A125922338R" xr:uid="{1BCCFFAD-E579-4805-972C-D4B217918711}"/>
    <hyperlink ref="BZ157" location="A125889074V" display="A125889074V" xr:uid="{BE5AEE05-2F50-4D2E-B79E-21EA2C4421C1}"/>
    <hyperlink ref="BZ132" location="A125855586T" display="A125855586T" xr:uid="{E57A11D7-8F4A-40CA-BB48-1C74AEAB922D}"/>
    <hyperlink ref="BZ145" location="A125922114C" display="A125922114C" xr:uid="{4AF10EE4-21D2-4A60-8E47-DD10BD660B23}"/>
    <hyperlink ref="BZ158" location="A125888850F" display="A125888850F" xr:uid="{E0594DF7-4F42-4AC7-AC90-EE61914163F1}"/>
    <hyperlink ref="CA133" location="A125855870A" display="A125855870A" xr:uid="{D237993C-A724-42ED-AD89-320D193CD7C2}"/>
    <hyperlink ref="CA146" location="A125922398T" display="A125922398T" xr:uid="{9F3C1235-C540-496F-8536-A532ACD31847}"/>
    <hyperlink ref="CA159" location="A125889134K" display="A125889134K" xr:uid="{45F9136C-87A6-4F8C-B24C-DBEBD4AAE7F0}"/>
    <hyperlink ref="CA123" location="A125855646J" display="A125855646J" xr:uid="{07E68F1E-E16C-4493-B5DB-24917B78A1BB}"/>
    <hyperlink ref="CA136" location="A125922174F" display="A125922174F" xr:uid="{8FA4D598-730D-4EAE-99F7-E4EB7C1CB4D8}"/>
    <hyperlink ref="CA149" location="A125888910W" display="A125888910W" xr:uid="{50C9AAD7-1123-4F3A-8167-0778390E3B0E}"/>
    <hyperlink ref="CA124" location="A125855366R" display="A125855366R" xr:uid="{0886FD40-E250-49CD-8096-5619DB516726}"/>
    <hyperlink ref="CA137" location="A125921894K" display="A125921894K" xr:uid="{70BE1E69-90EE-4680-B417-CB4DEEA56C44}"/>
    <hyperlink ref="CA150" location="A125888630C" display="A125888630C" xr:uid="{EC2FC48B-521E-4AF7-9F99-D6D8537C5501}"/>
    <hyperlink ref="CA125" location="A125855702R" display="A125855702R" xr:uid="{8FFA834B-2E86-43C5-AC49-D27501A7F02A}"/>
    <hyperlink ref="CA138" location="A125922230L" display="A125922230L" xr:uid="{8FA74B59-3984-410A-A7EE-98D43721A6E5}"/>
    <hyperlink ref="CA151" location="A125888966J" display="A125888966J" xr:uid="{6C82C1DC-E907-4C48-9FF7-1D1042B54260}"/>
    <hyperlink ref="CA126" location="A125855758A" display="A125855758A" xr:uid="{7BA96C9D-DCD9-4A25-A1CB-41194FE2C3F2}"/>
    <hyperlink ref="CA139" location="A125922286X" display="A125922286X" xr:uid="{01EEAB3C-0161-4913-A26C-440A1A4502EB}"/>
    <hyperlink ref="CA152" location="A125889022T" display="A125889022T" xr:uid="{2071E1E6-0510-4B19-B5E3-F59B006FE483}"/>
    <hyperlink ref="CA127" location="A125855422W" display="A125855422W" xr:uid="{3BAC706D-8FA4-46AC-B956-E40EB7571173}"/>
    <hyperlink ref="CA140" location="A125921950T" display="A125921950T" xr:uid="{0433882E-FDB0-49BC-B081-F808373B7B2A}"/>
    <hyperlink ref="CA153" location="A125888686R" display="A125888686R" xr:uid="{D2AD6C34-8265-42B7-8C3D-0DFDB95D078A}"/>
    <hyperlink ref="CA128" location="A125855478J" display="A125855478J" xr:uid="{A00AB0B7-39A7-4B61-9316-9800A6CC62B7}"/>
    <hyperlink ref="CA141" location="A125922006V" display="A125922006V" xr:uid="{D97A3EC7-5507-472F-8150-5F51E3DF475E}"/>
    <hyperlink ref="CA154" location="A125888742W" display="A125888742W" xr:uid="{74CD740D-8F39-4D4C-B58A-77A6D0598BF1}"/>
    <hyperlink ref="CA129" location="A125855534R" display="A125855534R" xr:uid="{7E3EF1E6-6732-4984-9955-8EB8072C119A}"/>
    <hyperlink ref="CA142" location="A125922062L" display="A125922062L" xr:uid="{33C3BB63-21F9-40AC-BA04-7984287035E7}"/>
    <hyperlink ref="CA155" location="A125888798J" display="A125888798J" xr:uid="{5CC1F16D-3241-4B4E-A436-1D9BBC425486}"/>
    <hyperlink ref="CA130" location="A125855310C" display="A125855310C" xr:uid="{9B504F86-465B-446F-B012-967C2D5BC64F}"/>
    <hyperlink ref="CA143" location="A125921838T" display="A125921838T" xr:uid="{7F075503-4EB5-4B8C-B3FB-EE5756446716}"/>
    <hyperlink ref="CA156" location="A125888574W" display="A125888574W" xr:uid="{D04C42C4-45EB-4287-85E5-2806C543D669}"/>
    <hyperlink ref="CA131" location="A125855814J" display="A125855814J" xr:uid="{C1AA94DD-B778-4500-A7EA-E855F82DEDE2}"/>
    <hyperlink ref="CA144" location="A125922342F" display="A125922342F" xr:uid="{EEA98C55-0D75-4488-A44A-39872D3CA969}"/>
    <hyperlink ref="CA157" location="A125889078C" display="A125889078C" xr:uid="{DD8BEC18-7B7E-4005-A9A1-DE0D45E6F431}"/>
    <hyperlink ref="CA132" location="A125855590J" display="A125855590J" xr:uid="{03B0248E-8611-4047-89D2-5D9E5B8ACC13}"/>
    <hyperlink ref="CA145" location="A125922118L" display="A125922118L" xr:uid="{A4FBD7ED-2720-4E9B-BE78-070445CD6F44}"/>
    <hyperlink ref="CA158" location="A125888854R" display="A125888854R" xr:uid="{3C37E407-5B0C-4512-B54E-6BBD12404D77}"/>
    <hyperlink ref="CH133" location="A125855874K" display="A125855874K" xr:uid="{6387756F-B225-420B-8C1A-08CEB7C1528B}"/>
    <hyperlink ref="CH146" location="A125922402W" display="A125922402W" xr:uid="{0DA19E78-1D4E-4040-9E17-9D317064A81F}"/>
    <hyperlink ref="CH159" location="A125889138V" display="A125889138V" xr:uid="{CB2506BA-CD00-4869-88E5-42D7AF38D708}"/>
    <hyperlink ref="CH123" location="A125855650X" display="A125855650X" xr:uid="{9407DAAF-4E20-4727-A448-AF69C561BA4B}"/>
    <hyperlink ref="CH136" location="A125922178R" display="A125922178R" xr:uid="{99D6A2F3-0F06-48F6-BE1E-954E0424A567}"/>
    <hyperlink ref="CH149" location="A125888914F" display="A125888914F" xr:uid="{EB6567BA-1495-473D-A44E-8188745C59C8}"/>
    <hyperlink ref="CH124" location="A125855370F" display="A125855370F" xr:uid="{A9F55E19-7EC0-4F9C-8939-A95B2EBCBB1C}"/>
    <hyperlink ref="CH137" location="A125921898V" display="A125921898V" xr:uid="{315DDF5A-273A-4D6C-99C2-D190E7328F97}"/>
    <hyperlink ref="CH150" location="A125888634L" display="A125888634L" xr:uid="{C2F5202D-CCE2-4365-977E-049263E8C0DE}"/>
    <hyperlink ref="CH125" location="A125855706X" display="A125855706X" xr:uid="{140F1FEB-7570-4A8A-B3AB-670D01B9B9F0}"/>
    <hyperlink ref="CH138" location="A125922234W" display="A125922234W" xr:uid="{B3301893-B60A-4064-A2C8-2E5A2344EFAD}"/>
    <hyperlink ref="CH151" location="A125888970X" display="A125888970X" xr:uid="{785174D6-BE7A-4CAF-8475-54E8A9623802}"/>
    <hyperlink ref="CH126" location="A125855762T" display="A125855762T" xr:uid="{CF1DD94C-FE6A-43E2-AFCF-9A228C5483A5}"/>
    <hyperlink ref="CH139" location="A125922290R" display="A125922290R" xr:uid="{4BD8C5D1-7005-4E28-A07E-4AB26BA7AD6C}"/>
    <hyperlink ref="CH152" location="A125889026A" display="A125889026A" xr:uid="{DBB64246-8DC4-4C2F-87E5-06957F7D7F63}"/>
    <hyperlink ref="CH127" location="A125855426F" display="A125855426F" xr:uid="{F2DE0DD1-44A2-4B27-8446-85282F4DD69E}"/>
    <hyperlink ref="CH140" location="A125921954A" display="A125921954A" xr:uid="{CD5B01BE-056E-49AF-BB73-D3B3B03CF87C}"/>
    <hyperlink ref="CH153" location="A125888690F" display="A125888690F" xr:uid="{487F73AF-4E82-4390-A77D-BFB12E07B39F}"/>
    <hyperlink ref="CH128" location="A125855482X" display="A125855482X" xr:uid="{599D68E2-0BCE-447E-BCD2-F4535E16F5D4}"/>
    <hyperlink ref="CH141" location="A125922010K" display="A125922010K" xr:uid="{E2AD4F6D-B985-4E9D-A5C0-313F66439543}"/>
    <hyperlink ref="CH154" location="A125888746F" display="A125888746F" xr:uid="{B3D23D01-9C4A-47DB-8FB5-A8E620E905A0}"/>
    <hyperlink ref="CH129" location="A125855538X" display="A125855538X" xr:uid="{D48788C6-B374-4C18-BC8A-7C44A01FF40D}"/>
    <hyperlink ref="CH142" location="A125922066W" display="A125922066W" xr:uid="{310B8DA9-113B-424B-AB45-4A57FCED409D}"/>
    <hyperlink ref="CH155" location="A125888802L" display="A125888802L" xr:uid="{31D4EFF7-FCD5-4DB6-BCC8-6B2185C5ED40}"/>
    <hyperlink ref="CH130" location="A125855314L" display="A125855314L" xr:uid="{48868F36-5989-40EC-940B-0CE5C26406BE}"/>
    <hyperlink ref="CH143" location="A125921842J" display="A125921842J" xr:uid="{5AF75989-D17B-4BBA-B3B9-22B475547071}"/>
    <hyperlink ref="CH156" location="A125888578F" display="A125888578F" xr:uid="{02C65189-26E2-4439-98AA-2749EBBA37A8}"/>
    <hyperlink ref="CH131" location="A125855818T" display="A125855818T" xr:uid="{F5067E18-E692-4A59-83DF-2B64A59D7612}"/>
    <hyperlink ref="CH144" location="A125922346R" display="A125922346R" xr:uid="{CCED4756-1BEE-4ADC-B298-C95B6BDA59DE}"/>
    <hyperlink ref="CH157" location="A125889082V" display="A125889082V" xr:uid="{B9DF91AB-8D6E-4AE2-8FF7-0CF61A359418}"/>
    <hyperlink ref="CH132" location="A125855594T" display="A125855594T" xr:uid="{3DB51CB1-3DAB-4767-9A88-D4429637AF04}"/>
    <hyperlink ref="CH145" location="A125922122C" display="A125922122C" xr:uid="{13EE2A40-8E92-47F7-8F9B-61993A492FBC}"/>
    <hyperlink ref="CH158" location="A125888858X" display="A125888858X" xr:uid="{F3FBBA05-2641-4A7B-ADEE-77D0908371C9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17.091000000000001</v>
      </c>
      <c r="C11" s="9">
        <v>11.464</v>
      </c>
      <c r="D11" s="9">
        <v>5.6269999999999998</v>
      </c>
      <c r="E11" s="9">
        <v>15.722</v>
      </c>
      <c r="F11" s="9">
        <v>10.153</v>
      </c>
      <c r="G11" s="9">
        <v>5.569</v>
      </c>
      <c r="H11" s="9">
        <v>5.077</v>
      </c>
      <c r="I11" s="9">
        <v>3.661</v>
      </c>
      <c r="J11" s="9">
        <v>1.4159999999999999</v>
      </c>
      <c r="K11" s="9">
        <v>2.0499999999999998</v>
      </c>
      <c r="L11" s="9">
        <v>1.5489999999999999</v>
      </c>
      <c r="M11" s="9">
        <v>0.502</v>
      </c>
      <c r="N11" s="9">
        <v>80.049000000000007</v>
      </c>
      <c r="O11" s="9">
        <v>56.76</v>
      </c>
      <c r="P11" s="9">
        <v>23.288</v>
      </c>
      <c r="Q11" s="9">
        <v>30.568999999999999</v>
      </c>
      <c r="R11" s="9">
        <v>22.071999999999999</v>
      </c>
      <c r="S11" s="9">
        <v>8.4969999999999999</v>
      </c>
      <c r="T11" s="9">
        <v>10.516999999999999</v>
      </c>
      <c r="U11" s="9">
        <v>10.019</v>
      </c>
      <c r="V11" s="9">
        <v>0.498</v>
      </c>
      <c r="W11" s="9">
        <v>7.7380000000000004</v>
      </c>
      <c r="X11" s="9">
        <v>5.3620000000000001</v>
      </c>
      <c r="Y11" s="9">
        <v>2.3769999999999998</v>
      </c>
      <c r="Z11" s="9">
        <v>12.314</v>
      </c>
      <c r="AA11" s="9">
        <v>6.6920000000000002</v>
      </c>
      <c r="AB11" s="9">
        <v>5.6230000000000002</v>
      </c>
      <c r="AC11" s="9">
        <v>49.48</v>
      </c>
      <c r="AD11" s="9">
        <v>34.688000000000002</v>
      </c>
      <c r="AE11" s="9">
        <v>14.791</v>
      </c>
      <c r="AF11" s="9">
        <v>26.332000000000001</v>
      </c>
      <c r="AG11" s="9">
        <v>18.47</v>
      </c>
      <c r="AH11" s="9">
        <v>7.8620000000000001</v>
      </c>
      <c r="AI11" s="9">
        <v>9.93</v>
      </c>
      <c r="AJ11" s="9">
        <v>7.9489999999999998</v>
      </c>
      <c r="AK11" s="9">
        <v>1.9810000000000001</v>
      </c>
      <c r="AL11" s="9">
        <v>9.1270000000000007</v>
      </c>
      <c r="AM11" s="9">
        <v>5.2960000000000003</v>
      </c>
      <c r="AN11" s="9">
        <v>3.831</v>
      </c>
      <c r="AO11" s="9">
        <v>2.5790000000000002</v>
      </c>
      <c r="AP11" s="9">
        <v>1.964</v>
      </c>
      <c r="AQ11" s="9">
        <v>0.61599999999999999</v>
      </c>
      <c r="AR11" s="9">
        <v>1.512</v>
      </c>
      <c r="AS11" s="9">
        <v>1.01</v>
      </c>
      <c r="AT11" s="9">
        <v>0.502</v>
      </c>
      <c r="AU11" s="9">
        <v>10.741</v>
      </c>
      <c r="AV11" s="9">
        <v>5.4349999999999996</v>
      </c>
      <c r="AW11" s="9">
        <v>5.306</v>
      </c>
      <c r="AX11" s="9">
        <v>6.6740000000000004</v>
      </c>
      <c r="AY11" s="9">
        <v>2.698</v>
      </c>
      <c r="AZ11" s="9">
        <v>3.9769999999999999</v>
      </c>
      <c r="BA11" s="9">
        <v>2.7639999999999998</v>
      </c>
      <c r="BB11" s="9">
        <v>1.425</v>
      </c>
      <c r="BC11" s="9">
        <v>1.339</v>
      </c>
      <c r="BD11" s="9">
        <v>1.5760000000000001</v>
      </c>
      <c r="BE11" s="9">
        <v>0</v>
      </c>
      <c r="BF11" s="9">
        <v>1.5760000000000001</v>
      </c>
      <c r="BG11" s="9">
        <v>2.3340000000000001</v>
      </c>
      <c r="BH11" s="9">
        <v>1.2729999999999999</v>
      </c>
      <c r="BI11" s="9">
        <v>1.0609999999999999</v>
      </c>
      <c r="BJ11" s="9">
        <v>4.0659999999999998</v>
      </c>
      <c r="BK11" s="9">
        <v>2.7370000000000001</v>
      </c>
      <c r="BL11" s="9">
        <v>1.329</v>
      </c>
      <c r="BM11" s="9">
        <v>2.4630000000000001</v>
      </c>
      <c r="BN11" s="9">
        <v>1.581</v>
      </c>
      <c r="BO11" s="9">
        <v>0.88200000000000001</v>
      </c>
      <c r="BP11" s="9">
        <v>1.0580000000000001</v>
      </c>
      <c r="BQ11" s="9">
        <v>0.61</v>
      </c>
      <c r="BR11" s="9">
        <v>0.44700000000000001</v>
      </c>
      <c r="BS11" s="9">
        <v>0.54600000000000004</v>
      </c>
      <c r="BT11" s="9">
        <v>0.54600000000000004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47.997</v>
      </c>
      <c r="CC11" s="9">
        <v>27.83</v>
      </c>
      <c r="CD11" s="9">
        <v>20.167000000000002</v>
      </c>
      <c r="CE11" s="9">
        <v>30.277999999999999</v>
      </c>
      <c r="CF11" s="9">
        <v>17.141999999999999</v>
      </c>
      <c r="CG11" s="9">
        <v>13.137</v>
      </c>
      <c r="CH11" s="9">
        <v>16.202999999999999</v>
      </c>
      <c r="CI11" s="9">
        <v>8.82</v>
      </c>
      <c r="CJ11" s="9">
        <v>7.3840000000000003</v>
      </c>
      <c r="CK11" s="9">
        <v>8.7170000000000005</v>
      </c>
      <c r="CL11" s="9">
        <v>5.931</v>
      </c>
      <c r="CM11" s="9">
        <v>2.786</v>
      </c>
      <c r="CN11" s="9">
        <v>5.3579999999999997</v>
      </c>
      <c r="CO11" s="9">
        <v>2.391</v>
      </c>
      <c r="CP11" s="9">
        <v>2.9670000000000001</v>
      </c>
      <c r="CQ11" s="9">
        <v>17.718</v>
      </c>
      <c r="CR11" s="9">
        <v>10.688000000000001</v>
      </c>
      <c r="CS11" s="9">
        <v>7.03</v>
      </c>
      <c r="CT11" s="9">
        <v>10.237</v>
      </c>
      <c r="CU11" s="9">
        <v>6.2869999999999999</v>
      </c>
      <c r="CV11" s="9">
        <v>3.95</v>
      </c>
      <c r="CW11" s="9">
        <v>4.0830000000000002</v>
      </c>
      <c r="CX11" s="9">
        <v>1.863</v>
      </c>
      <c r="CY11" s="9">
        <v>2.2200000000000002</v>
      </c>
      <c r="CZ11" s="9">
        <v>3.3980000000000001</v>
      </c>
      <c r="DA11" s="9">
        <v>2.5379999999999998</v>
      </c>
      <c r="DB11" s="9">
        <v>0.86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15.292</v>
      </c>
      <c r="DJ11" s="9">
        <v>9.3989999999999991</v>
      </c>
      <c r="DK11" s="9">
        <v>5.8929999999999998</v>
      </c>
      <c r="DL11" s="9">
        <v>5.1589999999999998</v>
      </c>
      <c r="DM11" s="9">
        <v>3.798</v>
      </c>
      <c r="DN11" s="9">
        <v>1.361</v>
      </c>
      <c r="DO11" s="9">
        <v>2.335</v>
      </c>
      <c r="DP11" s="9">
        <v>2.335</v>
      </c>
      <c r="DQ11" s="9">
        <v>0</v>
      </c>
      <c r="DR11" s="9">
        <v>1.327</v>
      </c>
      <c r="DS11" s="9">
        <v>0.47399999999999998</v>
      </c>
      <c r="DT11" s="9">
        <v>0.85299999999999998</v>
      </c>
      <c r="DU11" s="9">
        <v>1.4970000000000001</v>
      </c>
      <c r="DV11" s="9">
        <v>0.99</v>
      </c>
      <c r="DW11" s="9">
        <v>0.50700000000000001</v>
      </c>
      <c r="DX11" s="9">
        <v>10.132999999999999</v>
      </c>
      <c r="DY11" s="9">
        <v>5.601</v>
      </c>
      <c r="DZ11" s="9">
        <v>4.532</v>
      </c>
      <c r="EA11" s="9">
        <v>2.4249999999999998</v>
      </c>
      <c r="EB11" s="9">
        <v>0.54900000000000004</v>
      </c>
      <c r="EC11" s="9">
        <v>1.8759999999999999</v>
      </c>
      <c r="ED11" s="9">
        <v>2.0209999999999999</v>
      </c>
      <c r="EE11" s="9">
        <v>1.042</v>
      </c>
      <c r="EF11" s="9">
        <v>0.97899999999999998</v>
      </c>
      <c r="EG11" s="9">
        <v>2.6509999999999998</v>
      </c>
      <c r="EH11" s="9">
        <v>1.7729999999999999</v>
      </c>
      <c r="EI11" s="9">
        <v>0.877</v>
      </c>
      <c r="EJ11" s="9">
        <v>2.4980000000000002</v>
      </c>
      <c r="EK11" s="9">
        <v>1.698</v>
      </c>
      <c r="EL11" s="9">
        <v>0.8</v>
      </c>
      <c r="EM11" s="9">
        <v>0.53900000000000003</v>
      </c>
      <c r="EN11" s="9">
        <v>0.53900000000000003</v>
      </c>
      <c r="EO11" s="9">
        <v>0</v>
      </c>
      <c r="EP11" s="9">
        <v>195.02699999999999</v>
      </c>
      <c r="EQ11" s="9">
        <v>84.783000000000001</v>
      </c>
      <c r="ER11" s="9">
        <v>110.244</v>
      </c>
      <c r="ES11" s="9">
        <v>58.527000000000001</v>
      </c>
      <c r="ET11" s="9">
        <v>26.925999999999998</v>
      </c>
      <c r="EU11" s="9">
        <v>31.602</v>
      </c>
      <c r="EV11" s="9">
        <v>18.553999999999998</v>
      </c>
      <c r="EW11" s="9">
        <v>9.4849999999999994</v>
      </c>
      <c r="EX11" s="9">
        <v>9.0690000000000008</v>
      </c>
      <c r="EY11" s="9">
        <v>19.068999999999999</v>
      </c>
      <c r="EZ11" s="9">
        <v>6.399</v>
      </c>
      <c r="FA11" s="9">
        <v>12.67</v>
      </c>
      <c r="FB11" s="9">
        <v>20.904</v>
      </c>
      <c r="FC11" s="9">
        <v>11.042</v>
      </c>
      <c r="FD11" s="9">
        <v>9.8620000000000001</v>
      </c>
      <c r="FE11" s="9">
        <v>136.5</v>
      </c>
      <c r="FF11" s="9">
        <v>57.856999999999999</v>
      </c>
      <c r="FG11" s="9">
        <v>78.643000000000001</v>
      </c>
      <c r="FH11" s="9">
        <v>58.771000000000001</v>
      </c>
      <c r="FI11" s="9">
        <v>27.181000000000001</v>
      </c>
      <c r="FJ11" s="9">
        <v>31.591000000000001</v>
      </c>
      <c r="FK11" s="9">
        <v>28.466000000000001</v>
      </c>
      <c r="FL11" s="9">
        <v>12.574999999999999</v>
      </c>
      <c r="FM11" s="9">
        <v>15.891</v>
      </c>
      <c r="FN11" s="9">
        <v>28.489000000000001</v>
      </c>
      <c r="FO11" s="9">
        <v>8.391</v>
      </c>
      <c r="FP11" s="9">
        <v>20.097999999999999</v>
      </c>
      <c r="FQ11" s="9">
        <v>13.179</v>
      </c>
      <c r="FR11" s="9">
        <v>5.8140000000000001</v>
      </c>
      <c r="FS11" s="9">
        <v>7.3650000000000002</v>
      </c>
      <c r="FT11" s="9">
        <v>7.5940000000000003</v>
      </c>
      <c r="FU11" s="9">
        <v>3.895</v>
      </c>
      <c r="FV11" s="9">
        <v>3.6989999999999998</v>
      </c>
      <c r="FW11" s="9">
        <v>41.488</v>
      </c>
      <c r="FX11" s="9">
        <v>20.734000000000002</v>
      </c>
      <c r="FY11" s="9">
        <v>20.754000000000001</v>
      </c>
      <c r="FZ11" s="9">
        <v>18.972999999999999</v>
      </c>
      <c r="GA11" s="9">
        <v>10.496</v>
      </c>
      <c r="GB11" s="9">
        <v>8.4770000000000003</v>
      </c>
      <c r="GC11" s="9">
        <v>6.9279999999999999</v>
      </c>
      <c r="GD11" s="9">
        <v>3.5619999999999998</v>
      </c>
      <c r="GE11" s="9">
        <v>3.3660000000000001</v>
      </c>
      <c r="GF11" s="9">
        <v>5.7839999999999998</v>
      </c>
      <c r="GG11" s="9">
        <v>3.3639999999999999</v>
      </c>
      <c r="GH11" s="9">
        <v>2.42</v>
      </c>
      <c r="GI11" s="9">
        <v>6.2610000000000001</v>
      </c>
      <c r="GJ11" s="9">
        <v>3.57</v>
      </c>
      <c r="GK11" s="9">
        <v>2.6909999999999998</v>
      </c>
      <c r="GL11" s="9">
        <v>22.515000000000001</v>
      </c>
      <c r="GM11" s="9">
        <v>10.238</v>
      </c>
      <c r="GN11" s="9">
        <v>12.276999999999999</v>
      </c>
      <c r="GO11" s="9">
        <v>12.121</v>
      </c>
      <c r="GP11" s="9">
        <v>6.94</v>
      </c>
      <c r="GQ11" s="9">
        <v>5.181</v>
      </c>
      <c r="GR11" s="9">
        <v>6.726</v>
      </c>
      <c r="GS11" s="9">
        <v>2.302</v>
      </c>
      <c r="GT11" s="9">
        <v>4.4240000000000004</v>
      </c>
      <c r="GU11" s="9">
        <v>3.1560000000000001</v>
      </c>
      <c r="GV11" s="9">
        <v>0.48299999999999998</v>
      </c>
      <c r="GW11" s="9">
        <v>2.6720000000000002</v>
      </c>
      <c r="GX11" s="9">
        <v>0.51200000000000001</v>
      </c>
      <c r="GY11" s="9">
        <v>0.51200000000000001</v>
      </c>
      <c r="GZ11" s="9">
        <v>0</v>
      </c>
      <c r="HA11" s="9">
        <v>0</v>
      </c>
      <c r="HB11" s="9">
        <v>0</v>
      </c>
      <c r="HC11" s="9">
        <v>0</v>
      </c>
      <c r="HD11" s="9">
        <v>16.433</v>
      </c>
      <c r="HE11" s="9">
        <v>7.5170000000000003</v>
      </c>
      <c r="HF11" s="9">
        <v>8.9149999999999991</v>
      </c>
      <c r="HG11" s="9">
        <v>7.6340000000000003</v>
      </c>
      <c r="HH11" s="9">
        <v>2.746</v>
      </c>
      <c r="HI11" s="9">
        <v>4.8879999999999999</v>
      </c>
      <c r="HJ11" s="9">
        <v>4.5599999999999996</v>
      </c>
      <c r="HK11" s="9">
        <v>1.9890000000000001</v>
      </c>
      <c r="HL11" s="9">
        <v>2.5710000000000002</v>
      </c>
      <c r="HM11" s="9">
        <v>1.661</v>
      </c>
      <c r="HN11" s="9">
        <v>0</v>
      </c>
      <c r="HO11" s="9">
        <v>1.661</v>
      </c>
      <c r="HP11" s="9">
        <v>1.413</v>
      </c>
      <c r="HQ11" s="9">
        <v>0.75700000000000001</v>
      </c>
      <c r="HR11" s="9">
        <v>0.65600000000000003</v>
      </c>
      <c r="HS11" s="9">
        <v>8.7989999999999995</v>
      </c>
      <c r="HT11" s="9">
        <v>4.7709999999999999</v>
      </c>
      <c r="HU11" s="9">
        <v>4.0270000000000001</v>
      </c>
      <c r="HV11" s="9">
        <v>6.3339999999999996</v>
      </c>
      <c r="HW11" s="9">
        <v>3.363</v>
      </c>
      <c r="HX11" s="9">
        <v>2.9710000000000001</v>
      </c>
      <c r="HY11" s="9">
        <v>1.3779999999999999</v>
      </c>
      <c r="HZ11" s="9">
        <v>0.32200000000000001</v>
      </c>
      <c r="IA11" s="9">
        <v>1.056</v>
      </c>
      <c r="IB11" s="9">
        <v>1.087</v>
      </c>
      <c r="IC11" s="9">
        <v>1.087</v>
      </c>
      <c r="ID11" s="9">
        <v>0</v>
      </c>
      <c r="IE11" s="9">
        <v>0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68.222999999999999</v>
      </c>
      <c r="IL11" s="9">
        <v>33.832000000000001</v>
      </c>
      <c r="IM11" s="9">
        <v>34.390999999999998</v>
      </c>
      <c r="IN11" s="9">
        <v>18.655999999999999</v>
      </c>
      <c r="IO11" s="9">
        <v>9.391</v>
      </c>
      <c r="IP11" s="9">
        <v>9.2639999999999993</v>
      </c>
      <c r="IQ11" s="9">
        <v>5.0839999999999996</v>
      </c>
    </row>
    <row r="12" spans="1:251">
      <c r="A12" s="10">
        <v>42401</v>
      </c>
      <c r="B12" s="9">
        <v>15.393000000000001</v>
      </c>
      <c r="C12" s="9">
        <v>11.180999999999999</v>
      </c>
      <c r="D12" s="9">
        <v>4.2119999999999997</v>
      </c>
      <c r="E12" s="9">
        <v>17.509</v>
      </c>
      <c r="F12" s="9">
        <v>11.683999999999999</v>
      </c>
      <c r="G12" s="9">
        <v>5.8239999999999998</v>
      </c>
      <c r="H12" s="9">
        <v>15.237</v>
      </c>
      <c r="I12" s="9">
        <v>9.33</v>
      </c>
      <c r="J12" s="9">
        <v>5.9080000000000004</v>
      </c>
      <c r="K12" s="9">
        <v>5</v>
      </c>
      <c r="L12" s="9">
        <v>4.1950000000000003</v>
      </c>
      <c r="M12" s="9">
        <v>0.80500000000000005</v>
      </c>
      <c r="N12" s="9">
        <v>73.539000000000001</v>
      </c>
      <c r="O12" s="9">
        <v>50.140999999999998</v>
      </c>
      <c r="P12" s="9">
        <v>23.398</v>
      </c>
      <c r="Q12" s="9">
        <v>25.608000000000001</v>
      </c>
      <c r="R12" s="9">
        <v>17.279</v>
      </c>
      <c r="S12" s="9">
        <v>8.3290000000000006</v>
      </c>
      <c r="T12" s="9">
        <v>11.832000000000001</v>
      </c>
      <c r="U12" s="9">
        <v>7.726</v>
      </c>
      <c r="V12" s="9">
        <v>4.1059999999999999</v>
      </c>
      <c r="W12" s="9">
        <v>6.1040000000000001</v>
      </c>
      <c r="X12" s="9">
        <v>4.4820000000000002</v>
      </c>
      <c r="Y12" s="9">
        <v>1.6220000000000001</v>
      </c>
      <c r="Z12" s="9">
        <v>7.673</v>
      </c>
      <c r="AA12" s="9">
        <v>5.0709999999999997</v>
      </c>
      <c r="AB12" s="9">
        <v>2.601</v>
      </c>
      <c r="AC12" s="9">
        <v>47.930999999999997</v>
      </c>
      <c r="AD12" s="9">
        <v>32.862000000000002</v>
      </c>
      <c r="AE12" s="9">
        <v>15.069000000000001</v>
      </c>
      <c r="AF12" s="9">
        <v>14.917999999999999</v>
      </c>
      <c r="AG12" s="9">
        <v>10.997</v>
      </c>
      <c r="AH12" s="9">
        <v>3.9220000000000002</v>
      </c>
      <c r="AI12" s="9">
        <v>9.8620000000000001</v>
      </c>
      <c r="AJ12" s="9">
        <v>7.5090000000000003</v>
      </c>
      <c r="AK12" s="9">
        <v>2.3530000000000002</v>
      </c>
      <c r="AL12" s="9">
        <v>11.638</v>
      </c>
      <c r="AM12" s="9">
        <v>8.109</v>
      </c>
      <c r="AN12" s="9">
        <v>3.5289999999999999</v>
      </c>
      <c r="AO12" s="9">
        <v>10.145</v>
      </c>
      <c r="AP12" s="9">
        <v>5.2670000000000003</v>
      </c>
      <c r="AQ12" s="9">
        <v>4.8780000000000001</v>
      </c>
      <c r="AR12" s="9">
        <v>1.367</v>
      </c>
      <c r="AS12" s="9">
        <v>0.98</v>
      </c>
      <c r="AT12" s="9">
        <v>0.38700000000000001</v>
      </c>
      <c r="AU12" s="9">
        <v>2.6429999999999998</v>
      </c>
      <c r="AV12" s="9">
        <v>1.732</v>
      </c>
      <c r="AW12" s="9">
        <v>0.91100000000000003</v>
      </c>
      <c r="AX12" s="9">
        <v>1.0349999999999999</v>
      </c>
      <c r="AY12" s="9">
        <v>0.50800000000000001</v>
      </c>
      <c r="AZ12" s="9">
        <v>0.52800000000000002</v>
      </c>
      <c r="BA12" s="9">
        <v>0.50800000000000001</v>
      </c>
      <c r="BB12" s="9">
        <v>0.50800000000000001</v>
      </c>
      <c r="BC12" s="9">
        <v>0</v>
      </c>
      <c r="BD12" s="9">
        <v>0</v>
      </c>
      <c r="BE12" s="9">
        <v>0</v>
      </c>
      <c r="BF12" s="9">
        <v>0</v>
      </c>
      <c r="BG12" s="9">
        <v>0.52800000000000002</v>
      </c>
      <c r="BH12" s="9">
        <v>0</v>
      </c>
      <c r="BI12" s="9">
        <v>0.52800000000000002</v>
      </c>
      <c r="BJ12" s="9">
        <v>1.6080000000000001</v>
      </c>
      <c r="BK12" s="9">
        <v>1.2250000000000001</v>
      </c>
      <c r="BL12" s="9">
        <v>0.38300000000000001</v>
      </c>
      <c r="BM12" s="9">
        <v>0.83699999999999997</v>
      </c>
      <c r="BN12" s="9">
        <v>0.45400000000000001</v>
      </c>
      <c r="BO12" s="9">
        <v>0.38300000000000001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0.77</v>
      </c>
      <c r="BW12" s="9">
        <v>0.77</v>
      </c>
      <c r="BX12" s="9">
        <v>0</v>
      </c>
      <c r="BY12" s="9">
        <v>0</v>
      </c>
      <c r="BZ12" s="9">
        <v>0</v>
      </c>
      <c r="CA12" s="9">
        <v>0</v>
      </c>
      <c r="CB12" s="9">
        <v>42.109000000000002</v>
      </c>
      <c r="CC12" s="9">
        <v>29.492000000000001</v>
      </c>
      <c r="CD12" s="9">
        <v>12.617000000000001</v>
      </c>
      <c r="CE12" s="9">
        <v>27.373000000000001</v>
      </c>
      <c r="CF12" s="9">
        <v>19.812999999999999</v>
      </c>
      <c r="CG12" s="9">
        <v>7.5609999999999999</v>
      </c>
      <c r="CH12" s="9">
        <v>15.725</v>
      </c>
      <c r="CI12" s="9">
        <v>11.964</v>
      </c>
      <c r="CJ12" s="9">
        <v>3.7610000000000001</v>
      </c>
      <c r="CK12" s="9">
        <v>3.5670000000000002</v>
      </c>
      <c r="CL12" s="9">
        <v>2.5070000000000001</v>
      </c>
      <c r="CM12" s="9">
        <v>1.0589999999999999</v>
      </c>
      <c r="CN12" s="9">
        <v>8.0820000000000007</v>
      </c>
      <c r="CO12" s="9">
        <v>5.3410000000000002</v>
      </c>
      <c r="CP12" s="9">
        <v>2.7410000000000001</v>
      </c>
      <c r="CQ12" s="9">
        <v>14.736000000000001</v>
      </c>
      <c r="CR12" s="9">
        <v>9.68</v>
      </c>
      <c r="CS12" s="9">
        <v>5.056</v>
      </c>
      <c r="CT12" s="9">
        <v>4.4829999999999997</v>
      </c>
      <c r="CU12" s="9">
        <v>2.2909999999999999</v>
      </c>
      <c r="CV12" s="9">
        <v>2.1920000000000002</v>
      </c>
      <c r="CW12" s="9">
        <v>3.2410000000000001</v>
      </c>
      <c r="CX12" s="9">
        <v>2.74</v>
      </c>
      <c r="CY12" s="9">
        <v>0.502</v>
      </c>
      <c r="CZ12" s="9">
        <v>3.7989999999999999</v>
      </c>
      <c r="DA12" s="9">
        <v>1.9410000000000001</v>
      </c>
      <c r="DB12" s="9">
        <v>1.8580000000000001</v>
      </c>
      <c r="DC12" s="9">
        <v>2.077</v>
      </c>
      <c r="DD12" s="9">
        <v>1.573</v>
      </c>
      <c r="DE12" s="9">
        <v>0.504</v>
      </c>
      <c r="DF12" s="9">
        <v>1.135</v>
      </c>
      <c r="DG12" s="9">
        <v>1.135</v>
      </c>
      <c r="DH12" s="9">
        <v>0</v>
      </c>
      <c r="DI12" s="9">
        <v>22.045999999999999</v>
      </c>
      <c r="DJ12" s="9">
        <v>16.550999999999998</v>
      </c>
      <c r="DK12" s="9">
        <v>5.4950000000000001</v>
      </c>
      <c r="DL12" s="9">
        <v>5.2549999999999999</v>
      </c>
      <c r="DM12" s="9">
        <v>4.82</v>
      </c>
      <c r="DN12" s="9">
        <v>0.435</v>
      </c>
      <c r="DO12" s="9">
        <v>1.0129999999999999</v>
      </c>
      <c r="DP12" s="9">
        <v>1.0129999999999999</v>
      </c>
      <c r="DQ12" s="9">
        <v>0</v>
      </c>
      <c r="DR12" s="9">
        <v>2.8029999999999999</v>
      </c>
      <c r="DS12" s="9">
        <v>2.8029999999999999</v>
      </c>
      <c r="DT12" s="9">
        <v>0</v>
      </c>
      <c r="DU12" s="9">
        <v>1.4379999999999999</v>
      </c>
      <c r="DV12" s="9">
        <v>1.0029999999999999</v>
      </c>
      <c r="DW12" s="9">
        <v>0.435</v>
      </c>
      <c r="DX12" s="9">
        <v>16.791</v>
      </c>
      <c r="DY12" s="9">
        <v>11.731</v>
      </c>
      <c r="DZ12" s="9">
        <v>5.0599999999999996</v>
      </c>
      <c r="EA12" s="9">
        <v>7.6879999999999997</v>
      </c>
      <c r="EB12" s="9">
        <v>5.3659999999999997</v>
      </c>
      <c r="EC12" s="9">
        <v>2.3220000000000001</v>
      </c>
      <c r="ED12" s="9">
        <v>2.2890000000000001</v>
      </c>
      <c r="EE12" s="9">
        <v>0.93200000000000005</v>
      </c>
      <c r="EF12" s="9">
        <v>1.357</v>
      </c>
      <c r="EG12" s="9">
        <v>2.0710000000000002</v>
      </c>
      <c r="EH12" s="9">
        <v>1.6339999999999999</v>
      </c>
      <c r="EI12" s="9">
        <v>0.437</v>
      </c>
      <c r="EJ12" s="9">
        <v>2.2450000000000001</v>
      </c>
      <c r="EK12" s="9">
        <v>1.7190000000000001</v>
      </c>
      <c r="EL12" s="9">
        <v>0.52600000000000002</v>
      </c>
      <c r="EM12" s="9">
        <v>2.4980000000000002</v>
      </c>
      <c r="EN12" s="9">
        <v>2.08</v>
      </c>
      <c r="EO12" s="9">
        <v>0.41799999999999998</v>
      </c>
      <c r="EP12" s="9">
        <v>189.29599999999999</v>
      </c>
      <c r="EQ12" s="9">
        <v>90.465000000000003</v>
      </c>
      <c r="ER12" s="9">
        <v>98.831000000000003</v>
      </c>
      <c r="ES12" s="9">
        <v>55.743000000000002</v>
      </c>
      <c r="ET12" s="9">
        <v>28.600999999999999</v>
      </c>
      <c r="EU12" s="9">
        <v>27.141999999999999</v>
      </c>
      <c r="EV12" s="9">
        <v>13.948</v>
      </c>
      <c r="EW12" s="9">
        <v>9.7629999999999999</v>
      </c>
      <c r="EX12" s="9">
        <v>4.1849999999999996</v>
      </c>
      <c r="EY12" s="9">
        <v>13.512</v>
      </c>
      <c r="EZ12" s="9">
        <v>5.343</v>
      </c>
      <c r="FA12" s="9">
        <v>8.1690000000000005</v>
      </c>
      <c r="FB12" s="9">
        <v>28.283000000000001</v>
      </c>
      <c r="FC12" s="9">
        <v>13.494999999999999</v>
      </c>
      <c r="FD12" s="9">
        <v>14.787000000000001</v>
      </c>
      <c r="FE12" s="9">
        <v>133.553</v>
      </c>
      <c r="FF12" s="9">
        <v>61.863999999999997</v>
      </c>
      <c r="FG12" s="9">
        <v>71.688999999999993</v>
      </c>
      <c r="FH12" s="9">
        <v>57.209000000000003</v>
      </c>
      <c r="FI12" s="9">
        <v>24.693999999999999</v>
      </c>
      <c r="FJ12" s="9">
        <v>32.515000000000001</v>
      </c>
      <c r="FK12" s="9">
        <v>33.384999999999998</v>
      </c>
      <c r="FL12" s="9">
        <v>16.885999999999999</v>
      </c>
      <c r="FM12" s="9">
        <v>16.498999999999999</v>
      </c>
      <c r="FN12" s="9">
        <v>29.501000000000001</v>
      </c>
      <c r="FO12" s="9">
        <v>13.315</v>
      </c>
      <c r="FP12" s="9">
        <v>16.186</v>
      </c>
      <c r="FQ12" s="9">
        <v>7.5190000000000001</v>
      </c>
      <c r="FR12" s="9">
        <v>3.351</v>
      </c>
      <c r="FS12" s="9">
        <v>4.1680000000000001</v>
      </c>
      <c r="FT12" s="9">
        <v>5.9379999999999997</v>
      </c>
      <c r="FU12" s="9">
        <v>3.6179999999999999</v>
      </c>
      <c r="FV12" s="9">
        <v>2.3199999999999998</v>
      </c>
      <c r="FW12" s="9">
        <v>39.484999999999999</v>
      </c>
      <c r="FX12" s="9">
        <v>20.8</v>
      </c>
      <c r="FY12" s="9">
        <v>18.684999999999999</v>
      </c>
      <c r="FZ12" s="9">
        <v>15.715999999999999</v>
      </c>
      <c r="GA12" s="9">
        <v>7.8040000000000003</v>
      </c>
      <c r="GB12" s="9">
        <v>7.9119999999999999</v>
      </c>
      <c r="GC12" s="9">
        <v>5.7679999999999998</v>
      </c>
      <c r="GD12" s="9">
        <v>5.3730000000000002</v>
      </c>
      <c r="GE12" s="9">
        <v>0.39600000000000002</v>
      </c>
      <c r="GF12" s="9">
        <v>3.0350000000000001</v>
      </c>
      <c r="GG12" s="9">
        <v>0.94199999999999995</v>
      </c>
      <c r="GH12" s="9">
        <v>2.0920000000000001</v>
      </c>
      <c r="GI12" s="9">
        <v>6.9130000000000003</v>
      </c>
      <c r="GJ12" s="9">
        <v>1.4890000000000001</v>
      </c>
      <c r="GK12" s="9">
        <v>5.4240000000000004</v>
      </c>
      <c r="GL12" s="9">
        <v>23.768999999999998</v>
      </c>
      <c r="GM12" s="9">
        <v>12.996</v>
      </c>
      <c r="GN12" s="9">
        <v>10.773</v>
      </c>
      <c r="GO12" s="9">
        <v>12.276</v>
      </c>
      <c r="GP12" s="9">
        <v>7.6189999999999998</v>
      </c>
      <c r="GQ12" s="9">
        <v>4.6580000000000004</v>
      </c>
      <c r="GR12" s="9">
        <v>4.9260000000000002</v>
      </c>
      <c r="GS12" s="9">
        <v>1.792</v>
      </c>
      <c r="GT12" s="9">
        <v>3.1339999999999999</v>
      </c>
      <c r="GU12" s="9">
        <v>5.9539999999999997</v>
      </c>
      <c r="GV12" s="9">
        <v>2.972</v>
      </c>
      <c r="GW12" s="9">
        <v>2.9820000000000002</v>
      </c>
      <c r="GX12" s="9">
        <v>0.61299999999999999</v>
      </c>
      <c r="GY12" s="9">
        <v>0.61299999999999999</v>
      </c>
      <c r="GZ12" s="9">
        <v>0</v>
      </c>
      <c r="HA12" s="9">
        <v>0</v>
      </c>
      <c r="HB12" s="9">
        <v>0</v>
      </c>
      <c r="HC12" s="9">
        <v>0</v>
      </c>
      <c r="HD12" s="9">
        <v>14.019</v>
      </c>
      <c r="HE12" s="9">
        <v>5.8609999999999998</v>
      </c>
      <c r="HF12" s="9">
        <v>8.1579999999999995</v>
      </c>
      <c r="HG12" s="9">
        <v>6.093</v>
      </c>
      <c r="HH12" s="9">
        <v>4.1920000000000002</v>
      </c>
      <c r="HI12" s="9">
        <v>1.901</v>
      </c>
      <c r="HJ12" s="9">
        <v>2.4580000000000002</v>
      </c>
      <c r="HK12" s="9">
        <v>2.2000000000000002</v>
      </c>
      <c r="HL12" s="9">
        <v>0.25800000000000001</v>
      </c>
      <c r="HM12" s="9">
        <v>0.92</v>
      </c>
      <c r="HN12" s="9">
        <v>0.51600000000000001</v>
      </c>
      <c r="HO12" s="9">
        <v>0.40300000000000002</v>
      </c>
      <c r="HP12" s="9">
        <v>2.7149999999999999</v>
      </c>
      <c r="HQ12" s="9">
        <v>1.4750000000000001</v>
      </c>
      <c r="HR12" s="9">
        <v>1.2390000000000001</v>
      </c>
      <c r="HS12" s="9">
        <v>7.9260000000000002</v>
      </c>
      <c r="HT12" s="9">
        <v>1.669</v>
      </c>
      <c r="HU12" s="9">
        <v>6.2569999999999997</v>
      </c>
      <c r="HV12" s="9">
        <v>3.7450000000000001</v>
      </c>
      <c r="HW12" s="9">
        <v>0.71399999999999997</v>
      </c>
      <c r="HX12" s="9">
        <v>3.03</v>
      </c>
      <c r="HY12" s="9">
        <v>3.0750000000000002</v>
      </c>
      <c r="HZ12" s="9">
        <v>0.36199999999999999</v>
      </c>
      <c r="IA12" s="9">
        <v>2.7120000000000002</v>
      </c>
      <c r="IB12" s="9">
        <v>1.107</v>
      </c>
      <c r="IC12" s="9">
        <v>0.59299999999999997</v>
      </c>
      <c r="ID12" s="9">
        <v>0.51500000000000001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78.673000000000002</v>
      </c>
      <c r="IL12" s="9">
        <v>44.07</v>
      </c>
      <c r="IM12" s="9">
        <v>34.603000000000002</v>
      </c>
      <c r="IN12" s="9">
        <v>24.065999999999999</v>
      </c>
      <c r="IO12" s="9">
        <v>12.195</v>
      </c>
      <c r="IP12" s="9">
        <v>11.871</v>
      </c>
      <c r="IQ12" s="9">
        <v>5.2110000000000003</v>
      </c>
    </row>
    <row r="13" spans="1:251">
      <c r="A13" s="10">
        <v>42767</v>
      </c>
      <c r="B13" s="9">
        <v>18.91</v>
      </c>
      <c r="C13" s="9">
        <v>11.991</v>
      </c>
      <c r="D13" s="9">
        <v>6.9189999999999996</v>
      </c>
      <c r="E13" s="9">
        <v>13.788</v>
      </c>
      <c r="F13" s="9">
        <v>8.4320000000000004</v>
      </c>
      <c r="G13" s="9">
        <v>5.3570000000000002</v>
      </c>
      <c r="H13" s="9">
        <v>10.817</v>
      </c>
      <c r="I13" s="9">
        <v>5.6849999999999996</v>
      </c>
      <c r="J13" s="9">
        <v>5.1319999999999997</v>
      </c>
      <c r="K13" s="9">
        <v>7.4429999999999996</v>
      </c>
      <c r="L13" s="9">
        <v>4.9580000000000002</v>
      </c>
      <c r="M13" s="9">
        <v>2.484</v>
      </c>
      <c r="N13" s="9">
        <v>77.417000000000002</v>
      </c>
      <c r="O13" s="9">
        <v>46.079000000000001</v>
      </c>
      <c r="P13" s="9">
        <v>31.338000000000001</v>
      </c>
      <c r="Q13" s="9">
        <v>28.818999999999999</v>
      </c>
      <c r="R13" s="9">
        <v>16.986999999999998</v>
      </c>
      <c r="S13" s="9">
        <v>11.833</v>
      </c>
      <c r="T13" s="9">
        <v>8.6530000000000005</v>
      </c>
      <c r="U13" s="9">
        <v>4.508</v>
      </c>
      <c r="V13" s="9">
        <v>4.1449999999999996</v>
      </c>
      <c r="W13" s="9">
        <v>7.0979999999999999</v>
      </c>
      <c r="X13" s="9">
        <v>4.3550000000000004</v>
      </c>
      <c r="Y13" s="9">
        <v>2.7429999999999999</v>
      </c>
      <c r="Z13" s="9">
        <v>13.069000000000001</v>
      </c>
      <c r="AA13" s="9">
        <v>8.1229999999999993</v>
      </c>
      <c r="AB13" s="9">
        <v>4.9450000000000003</v>
      </c>
      <c r="AC13" s="9">
        <v>48.597000000000001</v>
      </c>
      <c r="AD13" s="9">
        <v>29.091999999999999</v>
      </c>
      <c r="AE13" s="9">
        <v>19.504999999999999</v>
      </c>
      <c r="AF13" s="9">
        <v>20.091000000000001</v>
      </c>
      <c r="AG13" s="9">
        <v>10.898</v>
      </c>
      <c r="AH13" s="9">
        <v>9.1929999999999996</v>
      </c>
      <c r="AI13" s="9">
        <v>11.177</v>
      </c>
      <c r="AJ13" s="9">
        <v>6.4210000000000003</v>
      </c>
      <c r="AK13" s="9">
        <v>4.7560000000000002</v>
      </c>
      <c r="AL13" s="9">
        <v>9.23</v>
      </c>
      <c r="AM13" s="9">
        <v>6.2350000000000003</v>
      </c>
      <c r="AN13" s="9">
        <v>2.996</v>
      </c>
      <c r="AO13" s="9">
        <v>5.1760000000000002</v>
      </c>
      <c r="AP13" s="9">
        <v>4.0010000000000003</v>
      </c>
      <c r="AQ13" s="9">
        <v>1.1759999999999999</v>
      </c>
      <c r="AR13" s="9">
        <v>2.9220000000000002</v>
      </c>
      <c r="AS13" s="9">
        <v>1.538</v>
      </c>
      <c r="AT13" s="9">
        <v>1.3839999999999999</v>
      </c>
      <c r="AU13" s="9">
        <v>3.879</v>
      </c>
      <c r="AV13" s="9">
        <v>1.97</v>
      </c>
      <c r="AW13" s="9">
        <v>1.909</v>
      </c>
      <c r="AX13" s="9">
        <v>2.6480000000000001</v>
      </c>
      <c r="AY13" s="9">
        <v>1.169</v>
      </c>
      <c r="AZ13" s="9">
        <v>1.4790000000000001</v>
      </c>
      <c r="BA13" s="9">
        <v>0</v>
      </c>
      <c r="BB13" s="9">
        <v>0</v>
      </c>
      <c r="BC13" s="9">
        <v>0</v>
      </c>
      <c r="BD13" s="9">
        <v>1.736</v>
      </c>
      <c r="BE13" s="9">
        <v>0.80300000000000005</v>
      </c>
      <c r="BF13" s="9">
        <v>0.93300000000000005</v>
      </c>
      <c r="BG13" s="9">
        <v>0.91200000000000003</v>
      </c>
      <c r="BH13" s="9">
        <v>0.36599999999999999</v>
      </c>
      <c r="BI13" s="9">
        <v>0.54600000000000004</v>
      </c>
      <c r="BJ13" s="9">
        <v>1.2310000000000001</v>
      </c>
      <c r="BK13" s="9">
        <v>0.80100000000000005</v>
      </c>
      <c r="BL13" s="9">
        <v>0.43</v>
      </c>
      <c r="BM13" s="9">
        <v>0.81399999999999995</v>
      </c>
      <c r="BN13" s="9">
        <v>0.38400000000000001</v>
      </c>
      <c r="BO13" s="9">
        <v>0.43</v>
      </c>
      <c r="BP13" s="9">
        <v>0.41699999999999998</v>
      </c>
      <c r="BQ13" s="9">
        <v>0.41699999999999998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51.631999999999998</v>
      </c>
      <c r="CC13" s="9">
        <v>26.413</v>
      </c>
      <c r="CD13" s="9">
        <v>25.219000000000001</v>
      </c>
      <c r="CE13" s="9">
        <v>33.247999999999998</v>
      </c>
      <c r="CF13" s="9">
        <v>14.725</v>
      </c>
      <c r="CG13" s="9">
        <v>18.523</v>
      </c>
      <c r="CH13" s="9">
        <v>16.326000000000001</v>
      </c>
      <c r="CI13" s="9">
        <v>7.05</v>
      </c>
      <c r="CJ13" s="9">
        <v>9.2759999999999998</v>
      </c>
      <c r="CK13" s="9">
        <v>8.2949999999999999</v>
      </c>
      <c r="CL13" s="9">
        <v>3.702</v>
      </c>
      <c r="CM13" s="9">
        <v>4.593</v>
      </c>
      <c r="CN13" s="9">
        <v>8.6270000000000007</v>
      </c>
      <c r="CO13" s="9">
        <v>3.9729999999999999</v>
      </c>
      <c r="CP13" s="9">
        <v>4.6529999999999996</v>
      </c>
      <c r="CQ13" s="9">
        <v>18.384</v>
      </c>
      <c r="CR13" s="9">
        <v>11.688000000000001</v>
      </c>
      <c r="CS13" s="9">
        <v>6.6959999999999997</v>
      </c>
      <c r="CT13" s="9">
        <v>8.0670000000000002</v>
      </c>
      <c r="CU13" s="9">
        <v>5.0990000000000002</v>
      </c>
      <c r="CV13" s="9">
        <v>2.968</v>
      </c>
      <c r="CW13" s="9">
        <v>3.2839999999999998</v>
      </c>
      <c r="CX13" s="9">
        <v>2.2639999999999998</v>
      </c>
      <c r="CY13" s="9">
        <v>1.02</v>
      </c>
      <c r="CZ13" s="9">
        <v>2.3410000000000002</v>
      </c>
      <c r="DA13" s="9">
        <v>1.8109999999999999</v>
      </c>
      <c r="DB13" s="9">
        <v>0.53</v>
      </c>
      <c r="DC13" s="9">
        <v>2.5169999999999999</v>
      </c>
      <c r="DD13" s="9">
        <v>0.81399999999999995</v>
      </c>
      <c r="DE13" s="9">
        <v>1.704</v>
      </c>
      <c r="DF13" s="9">
        <v>2.1749999999999998</v>
      </c>
      <c r="DG13" s="9">
        <v>1.7010000000000001</v>
      </c>
      <c r="DH13" s="9">
        <v>0.47399999999999998</v>
      </c>
      <c r="DI13" s="9">
        <v>19.343</v>
      </c>
      <c r="DJ13" s="9">
        <v>10.872999999999999</v>
      </c>
      <c r="DK13" s="9">
        <v>8.4700000000000006</v>
      </c>
      <c r="DL13" s="9">
        <v>3.492</v>
      </c>
      <c r="DM13" s="9">
        <v>2.6320000000000001</v>
      </c>
      <c r="DN13" s="9">
        <v>0.86</v>
      </c>
      <c r="DO13" s="9">
        <v>1.9650000000000001</v>
      </c>
      <c r="DP13" s="9">
        <v>1.5860000000000001</v>
      </c>
      <c r="DQ13" s="9">
        <v>0.379</v>
      </c>
      <c r="DR13" s="9">
        <v>0.58599999999999997</v>
      </c>
      <c r="DS13" s="9">
        <v>0.58599999999999997</v>
      </c>
      <c r="DT13" s="9">
        <v>0</v>
      </c>
      <c r="DU13" s="9">
        <v>0.94099999999999995</v>
      </c>
      <c r="DV13" s="9">
        <v>0.46</v>
      </c>
      <c r="DW13" s="9">
        <v>0.48099999999999998</v>
      </c>
      <c r="DX13" s="9">
        <v>15.851000000000001</v>
      </c>
      <c r="DY13" s="9">
        <v>8.2409999999999997</v>
      </c>
      <c r="DZ13" s="9">
        <v>7.609</v>
      </c>
      <c r="EA13" s="9">
        <v>4.1319999999999997</v>
      </c>
      <c r="EB13" s="9">
        <v>2.3759999999999999</v>
      </c>
      <c r="EC13" s="9">
        <v>1.7569999999999999</v>
      </c>
      <c r="ED13" s="9">
        <v>4.0330000000000004</v>
      </c>
      <c r="EE13" s="9">
        <v>2.89</v>
      </c>
      <c r="EF13" s="9">
        <v>1.143</v>
      </c>
      <c r="EG13" s="9">
        <v>2.2170000000000001</v>
      </c>
      <c r="EH13" s="9">
        <v>0.38600000000000001</v>
      </c>
      <c r="EI13" s="9">
        <v>1.831</v>
      </c>
      <c r="EJ13" s="9">
        <v>3.1230000000000002</v>
      </c>
      <c r="EK13" s="9">
        <v>0.871</v>
      </c>
      <c r="EL13" s="9">
        <v>2.2519999999999998</v>
      </c>
      <c r="EM13" s="9">
        <v>2.3450000000000002</v>
      </c>
      <c r="EN13" s="9">
        <v>1.7190000000000001</v>
      </c>
      <c r="EO13" s="9">
        <v>0.626</v>
      </c>
      <c r="EP13" s="9">
        <v>196.46899999999999</v>
      </c>
      <c r="EQ13" s="9">
        <v>102.474</v>
      </c>
      <c r="ER13" s="9">
        <v>93.995000000000005</v>
      </c>
      <c r="ES13" s="9">
        <v>62.628</v>
      </c>
      <c r="ET13" s="9">
        <v>34.384999999999998</v>
      </c>
      <c r="EU13" s="9">
        <v>28.242999999999999</v>
      </c>
      <c r="EV13" s="9">
        <v>21.754999999999999</v>
      </c>
      <c r="EW13" s="9">
        <v>11.087999999999999</v>
      </c>
      <c r="EX13" s="9">
        <v>10.666</v>
      </c>
      <c r="EY13" s="9">
        <v>14.997999999999999</v>
      </c>
      <c r="EZ13" s="9">
        <v>8.8249999999999993</v>
      </c>
      <c r="FA13" s="9">
        <v>6.173</v>
      </c>
      <c r="FB13" s="9">
        <v>25.876000000000001</v>
      </c>
      <c r="FC13" s="9">
        <v>14.472</v>
      </c>
      <c r="FD13" s="9">
        <v>11.404</v>
      </c>
      <c r="FE13" s="9">
        <v>133.84100000000001</v>
      </c>
      <c r="FF13" s="9">
        <v>68.088999999999999</v>
      </c>
      <c r="FG13" s="9">
        <v>65.751999999999995</v>
      </c>
      <c r="FH13" s="9">
        <v>59.12</v>
      </c>
      <c r="FI13" s="9">
        <v>27.603999999999999</v>
      </c>
      <c r="FJ13" s="9">
        <v>31.515000000000001</v>
      </c>
      <c r="FK13" s="9">
        <v>35.972999999999999</v>
      </c>
      <c r="FL13" s="9">
        <v>17.884</v>
      </c>
      <c r="FM13" s="9">
        <v>18.09</v>
      </c>
      <c r="FN13" s="9">
        <v>21.504999999999999</v>
      </c>
      <c r="FO13" s="9">
        <v>12.54</v>
      </c>
      <c r="FP13" s="9">
        <v>8.9649999999999999</v>
      </c>
      <c r="FQ13" s="9">
        <v>12.728999999999999</v>
      </c>
      <c r="FR13" s="9">
        <v>8.0329999999999995</v>
      </c>
      <c r="FS13" s="9">
        <v>4.6959999999999997</v>
      </c>
      <c r="FT13" s="9">
        <v>4.5129999999999999</v>
      </c>
      <c r="FU13" s="9">
        <v>2.0270000000000001</v>
      </c>
      <c r="FV13" s="9">
        <v>2.4860000000000002</v>
      </c>
      <c r="FW13" s="9">
        <v>41.956000000000003</v>
      </c>
      <c r="FX13" s="9">
        <v>22.498999999999999</v>
      </c>
      <c r="FY13" s="9">
        <v>19.457999999999998</v>
      </c>
      <c r="FZ13" s="9">
        <v>14.821</v>
      </c>
      <c r="GA13" s="9">
        <v>7.2930000000000001</v>
      </c>
      <c r="GB13" s="9">
        <v>7.5279999999999996</v>
      </c>
      <c r="GC13" s="9">
        <v>4.03</v>
      </c>
      <c r="GD13" s="9">
        <v>1.02</v>
      </c>
      <c r="GE13" s="9">
        <v>3.01</v>
      </c>
      <c r="GF13" s="9">
        <v>2.141</v>
      </c>
      <c r="GG13" s="9">
        <v>1.2430000000000001</v>
      </c>
      <c r="GH13" s="9">
        <v>0.89800000000000002</v>
      </c>
      <c r="GI13" s="9">
        <v>8.6489999999999991</v>
      </c>
      <c r="GJ13" s="9">
        <v>5.0289999999999999</v>
      </c>
      <c r="GK13" s="9">
        <v>3.62</v>
      </c>
      <c r="GL13" s="9">
        <v>27.135000000000002</v>
      </c>
      <c r="GM13" s="9">
        <v>15.206</v>
      </c>
      <c r="GN13" s="9">
        <v>11.929</v>
      </c>
      <c r="GO13" s="9">
        <v>13.397</v>
      </c>
      <c r="GP13" s="9">
        <v>6.2709999999999999</v>
      </c>
      <c r="GQ13" s="9">
        <v>7.1260000000000003</v>
      </c>
      <c r="GR13" s="9">
        <v>8.7919999999999998</v>
      </c>
      <c r="GS13" s="9">
        <v>5.3490000000000002</v>
      </c>
      <c r="GT13" s="9">
        <v>3.4430000000000001</v>
      </c>
      <c r="GU13" s="9">
        <v>3.4180000000000001</v>
      </c>
      <c r="GV13" s="9">
        <v>3.0230000000000001</v>
      </c>
      <c r="GW13" s="9">
        <v>0.39500000000000002</v>
      </c>
      <c r="GX13" s="9">
        <v>1.5289999999999999</v>
      </c>
      <c r="GY13" s="9">
        <v>0.56299999999999994</v>
      </c>
      <c r="GZ13" s="9">
        <v>0.96499999999999997</v>
      </c>
      <c r="HA13" s="9">
        <v>0</v>
      </c>
      <c r="HB13" s="9">
        <v>0</v>
      </c>
      <c r="HC13" s="9">
        <v>0</v>
      </c>
      <c r="HD13" s="9">
        <v>20.829000000000001</v>
      </c>
      <c r="HE13" s="9">
        <v>8.43</v>
      </c>
      <c r="HF13" s="9">
        <v>12.398999999999999</v>
      </c>
      <c r="HG13" s="9">
        <v>10.566000000000001</v>
      </c>
      <c r="HH13" s="9">
        <v>4.6639999999999997</v>
      </c>
      <c r="HI13" s="9">
        <v>5.9020000000000001</v>
      </c>
      <c r="HJ13" s="9">
        <v>6.5010000000000003</v>
      </c>
      <c r="HK13" s="9">
        <v>2.6789999999999998</v>
      </c>
      <c r="HL13" s="9">
        <v>3.823</v>
      </c>
      <c r="HM13" s="9">
        <v>1.2350000000000001</v>
      </c>
      <c r="HN13" s="9">
        <v>0.54900000000000004</v>
      </c>
      <c r="HO13" s="9">
        <v>0.68600000000000005</v>
      </c>
      <c r="HP13" s="9">
        <v>2.8290000000000002</v>
      </c>
      <c r="HQ13" s="9">
        <v>1.4359999999999999</v>
      </c>
      <c r="HR13" s="9">
        <v>1.393</v>
      </c>
      <c r="HS13" s="9">
        <v>10.263</v>
      </c>
      <c r="HT13" s="9">
        <v>3.766</v>
      </c>
      <c r="HU13" s="9">
        <v>6.4969999999999999</v>
      </c>
      <c r="HV13" s="9">
        <v>6.3710000000000004</v>
      </c>
      <c r="HW13" s="9">
        <v>1.772</v>
      </c>
      <c r="HX13" s="9">
        <v>4.5990000000000002</v>
      </c>
      <c r="HY13" s="9">
        <v>1.74</v>
      </c>
      <c r="HZ13" s="9">
        <v>1.363</v>
      </c>
      <c r="IA13" s="9">
        <v>0.378</v>
      </c>
      <c r="IB13" s="9">
        <v>1.6739999999999999</v>
      </c>
      <c r="IC13" s="9">
        <v>0.63100000000000001</v>
      </c>
      <c r="ID13" s="9">
        <v>1.042</v>
      </c>
      <c r="IE13" s="9">
        <v>0.47799999999999998</v>
      </c>
      <c r="IF13" s="9">
        <v>0</v>
      </c>
      <c r="IG13" s="9">
        <v>0.47799999999999998</v>
      </c>
      <c r="IH13" s="9">
        <v>0</v>
      </c>
      <c r="II13" s="9">
        <v>0</v>
      </c>
      <c r="IJ13" s="9">
        <v>0</v>
      </c>
      <c r="IK13" s="9">
        <v>76.537999999999997</v>
      </c>
      <c r="IL13" s="9">
        <v>45.756999999999998</v>
      </c>
      <c r="IM13" s="9">
        <v>30.780999999999999</v>
      </c>
      <c r="IN13" s="9">
        <v>21.323</v>
      </c>
      <c r="IO13" s="9">
        <v>13.227</v>
      </c>
      <c r="IP13" s="9">
        <v>8.0960000000000001</v>
      </c>
      <c r="IQ13" s="9">
        <v>6.0209999999999999</v>
      </c>
    </row>
    <row r="14" spans="1:251">
      <c r="A14" s="10">
        <v>43132</v>
      </c>
      <c r="B14" s="9">
        <v>11.03</v>
      </c>
      <c r="C14" s="9">
        <v>3.78</v>
      </c>
      <c r="D14" s="9">
        <v>7.25</v>
      </c>
      <c r="E14" s="9">
        <v>13.32</v>
      </c>
      <c r="F14" s="9">
        <v>8.5830000000000002</v>
      </c>
      <c r="G14" s="9">
        <v>4.7370000000000001</v>
      </c>
      <c r="H14" s="9">
        <v>9.5069999999999997</v>
      </c>
      <c r="I14" s="9">
        <v>4.45</v>
      </c>
      <c r="J14" s="9">
        <v>5.0570000000000004</v>
      </c>
      <c r="K14" s="9">
        <v>5.5910000000000002</v>
      </c>
      <c r="L14" s="9">
        <v>4.1449999999999996</v>
      </c>
      <c r="M14" s="9">
        <v>1.4450000000000001</v>
      </c>
      <c r="N14" s="9">
        <v>68.899000000000001</v>
      </c>
      <c r="O14" s="9">
        <v>40.814</v>
      </c>
      <c r="P14" s="9">
        <v>28.085000000000001</v>
      </c>
      <c r="Q14" s="9">
        <v>28.388999999999999</v>
      </c>
      <c r="R14" s="9">
        <v>18.727</v>
      </c>
      <c r="S14" s="9">
        <v>9.6620000000000008</v>
      </c>
      <c r="T14" s="9">
        <v>10.718</v>
      </c>
      <c r="U14" s="9">
        <v>7.67</v>
      </c>
      <c r="V14" s="9">
        <v>3.048</v>
      </c>
      <c r="W14" s="9">
        <v>7.0460000000000003</v>
      </c>
      <c r="X14" s="9">
        <v>5.4930000000000003</v>
      </c>
      <c r="Y14" s="9">
        <v>1.554</v>
      </c>
      <c r="Z14" s="9">
        <v>10.625</v>
      </c>
      <c r="AA14" s="9">
        <v>5.5650000000000004</v>
      </c>
      <c r="AB14" s="9">
        <v>5.0599999999999996</v>
      </c>
      <c r="AC14" s="9">
        <v>40.51</v>
      </c>
      <c r="AD14" s="9">
        <v>22.087</v>
      </c>
      <c r="AE14" s="9">
        <v>18.422999999999998</v>
      </c>
      <c r="AF14" s="9">
        <v>18</v>
      </c>
      <c r="AG14" s="9">
        <v>10.67</v>
      </c>
      <c r="AH14" s="9">
        <v>7.3289999999999997</v>
      </c>
      <c r="AI14" s="9">
        <v>6.3369999999999997</v>
      </c>
      <c r="AJ14" s="9">
        <v>2.052</v>
      </c>
      <c r="AK14" s="9">
        <v>4.2850000000000001</v>
      </c>
      <c r="AL14" s="9">
        <v>8.4890000000000008</v>
      </c>
      <c r="AM14" s="9">
        <v>5.6189999999999998</v>
      </c>
      <c r="AN14" s="9">
        <v>2.8690000000000002</v>
      </c>
      <c r="AO14" s="9">
        <v>5.1379999999999999</v>
      </c>
      <c r="AP14" s="9">
        <v>2.6440000000000001</v>
      </c>
      <c r="AQ14" s="9">
        <v>2.4940000000000002</v>
      </c>
      <c r="AR14" s="9">
        <v>2.5470000000000002</v>
      </c>
      <c r="AS14" s="9">
        <v>1.1020000000000001</v>
      </c>
      <c r="AT14" s="9">
        <v>1.4450000000000001</v>
      </c>
      <c r="AU14" s="9">
        <v>6.032</v>
      </c>
      <c r="AV14" s="9">
        <v>3.617</v>
      </c>
      <c r="AW14" s="9">
        <v>2.415</v>
      </c>
      <c r="AX14" s="9">
        <v>4.476</v>
      </c>
      <c r="AY14" s="9">
        <v>2.0609999999999999</v>
      </c>
      <c r="AZ14" s="9">
        <v>2.415</v>
      </c>
      <c r="BA14" s="9">
        <v>2.7519999999999998</v>
      </c>
      <c r="BB14" s="9">
        <v>1.484</v>
      </c>
      <c r="BC14" s="9">
        <v>1.268</v>
      </c>
      <c r="BD14" s="9">
        <v>1.167</v>
      </c>
      <c r="BE14" s="9">
        <v>0.57699999999999996</v>
      </c>
      <c r="BF14" s="9">
        <v>0.59</v>
      </c>
      <c r="BG14" s="9">
        <v>0.55700000000000005</v>
      </c>
      <c r="BH14" s="9">
        <v>0</v>
      </c>
      <c r="BI14" s="9">
        <v>0.55700000000000005</v>
      </c>
      <c r="BJ14" s="9">
        <v>1.556</v>
      </c>
      <c r="BK14" s="9">
        <v>1.556</v>
      </c>
      <c r="BL14" s="9">
        <v>0</v>
      </c>
      <c r="BM14" s="9">
        <v>1.016</v>
      </c>
      <c r="BN14" s="9">
        <v>1.016</v>
      </c>
      <c r="BO14" s="9">
        <v>0</v>
      </c>
      <c r="BP14" s="9">
        <v>0</v>
      </c>
      <c r="BQ14" s="9">
        <v>0</v>
      </c>
      <c r="BR14" s="9">
        <v>0</v>
      </c>
      <c r="BS14" s="9">
        <v>0.54</v>
      </c>
      <c r="BT14" s="9">
        <v>0.54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54.55</v>
      </c>
      <c r="CC14" s="9">
        <v>30.119</v>
      </c>
      <c r="CD14" s="9">
        <v>24.431000000000001</v>
      </c>
      <c r="CE14" s="9">
        <v>39.826000000000001</v>
      </c>
      <c r="CF14" s="9">
        <v>21.288</v>
      </c>
      <c r="CG14" s="9">
        <v>18.538</v>
      </c>
      <c r="CH14" s="9">
        <v>24.535</v>
      </c>
      <c r="CI14" s="9">
        <v>10.888999999999999</v>
      </c>
      <c r="CJ14" s="9">
        <v>13.645</v>
      </c>
      <c r="CK14" s="9">
        <v>8.0530000000000008</v>
      </c>
      <c r="CL14" s="9">
        <v>6.2850000000000001</v>
      </c>
      <c r="CM14" s="9">
        <v>1.768</v>
      </c>
      <c r="CN14" s="9">
        <v>7.2389999999999999</v>
      </c>
      <c r="CO14" s="9">
        <v>4.1130000000000004</v>
      </c>
      <c r="CP14" s="9">
        <v>3.1259999999999999</v>
      </c>
      <c r="CQ14" s="9">
        <v>14.724</v>
      </c>
      <c r="CR14" s="9">
        <v>8.8320000000000007</v>
      </c>
      <c r="CS14" s="9">
        <v>5.8929999999999998</v>
      </c>
      <c r="CT14" s="9">
        <v>7.5659999999999998</v>
      </c>
      <c r="CU14" s="9">
        <v>4.524</v>
      </c>
      <c r="CV14" s="9">
        <v>3.0419999999999998</v>
      </c>
      <c r="CW14" s="9">
        <v>2.077</v>
      </c>
      <c r="CX14" s="9">
        <v>1.1539999999999999</v>
      </c>
      <c r="CY14" s="9">
        <v>0.92300000000000004</v>
      </c>
      <c r="CZ14" s="9">
        <v>1.845</v>
      </c>
      <c r="DA14" s="9">
        <v>0.93400000000000005</v>
      </c>
      <c r="DB14" s="9">
        <v>0.91100000000000003</v>
      </c>
      <c r="DC14" s="9">
        <v>2.3199999999999998</v>
      </c>
      <c r="DD14" s="9">
        <v>1.304</v>
      </c>
      <c r="DE14" s="9">
        <v>1.016</v>
      </c>
      <c r="DF14" s="9">
        <v>0.91600000000000004</v>
      </c>
      <c r="DG14" s="9">
        <v>0.91600000000000004</v>
      </c>
      <c r="DH14" s="9">
        <v>0</v>
      </c>
      <c r="DI14" s="9">
        <v>15.973000000000001</v>
      </c>
      <c r="DJ14" s="9">
        <v>6.8639999999999999</v>
      </c>
      <c r="DK14" s="9">
        <v>9.1080000000000005</v>
      </c>
      <c r="DL14" s="9">
        <v>2.379</v>
      </c>
      <c r="DM14" s="9">
        <v>0.78300000000000003</v>
      </c>
      <c r="DN14" s="9">
        <v>1.595</v>
      </c>
      <c r="DO14" s="9">
        <v>1.1160000000000001</v>
      </c>
      <c r="DP14" s="9">
        <v>0</v>
      </c>
      <c r="DQ14" s="9">
        <v>1.1160000000000001</v>
      </c>
      <c r="DR14" s="9">
        <v>0.88300000000000001</v>
      </c>
      <c r="DS14" s="9">
        <v>0.40400000000000003</v>
      </c>
      <c r="DT14" s="9">
        <v>0.47899999999999998</v>
      </c>
      <c r="DU14" s="9">
        <v>0.38</v>
      </c>
      <c r="DV14" s="9">
        <v>0.38</v>
      </c>
      <c r="DW14" s="9">
        <v>0</v>
      </c>
      <c r="DX14" s="9">
        <v>13.593999999999999</v>
      </c>
      <c r="DY14" s="9">
        <v>6.0810000000000004</v>
      </c>
      <c r="DZ14" s="9">
        <v>7.5129999999999999</v>
      </c>
      <c r="EA14" s="9">
        <v>4.3559999999999999</v>
      </c>
      <c r="EB14" s="9">
        <v>1.3879999999999999</v>
      </c>
      <c r="EC14" s="9">
        <v>2.968</v>
      </c>
      <c r="ED14" s="9">
        <v>2.6160000000000001</v>
      </c>
      <c r="EE14" s="9">
        <v>0.57399999999999995</v>
      </c>
      <c r="EF14" s="9">
        <v>2.0419999999999998</v>
      </c>
      <c r="EG14" s="9">
        <v>2.4460000000000002</v>
      </c>
      <c r="EH14" s="9">
        <v>1.49</v>
      </c>
      <c r="EI14" s="9">
        <v>0.95599999999999996</v>
      </c>
      <c r="EJ14" s="9">
        <v>2.048</v>
      </c>
      <c r="EK14" s="9">
        <v>0.502</v>
      </c>
      <c r="EL14" s="9">
        <v>1.546</v>
      </c>
      <c r="EM14" s="9">
        <v>2.1269999999999998</v>
      </c>
      <c r="EN14" s="9">
        <v>2.1269999999999998</v>
      </c>
      <c r="EO14" s="9">
        <v>0</v>
      </c>
      <c r="EP14" s="9">
        <v>207.708</v>
      </c>
      <c r="EQ14" s="9">
        <v>117.114</v>
      </c>
      <c r="ER14" s="9">
        <v>90.593000000000004</v>
      </c>
      <c r="ES14" s="9">
        <v>72.099999999999994</v>
      </c>
      <c r="ET14" s="9">
        <v>43.207000000000001</v>
      </c>
      <c r="EU14" s="9">
        <v>28.891999999999999</v>
      </c>
      <c r="EV14" s="9">
        <v>21.736000000000001</v>
      </c>
      <c r="EW14" s="9">
        <v>12.89</v>
      </c>
      <c r="EX14" s="9">
        <v>8.8460000000000001</v>
      </c>
      <c r="EY14" s="9">
        <v>19.420999999999999</v>
      </c>
      <c r="EZ14" s="9">
        <v>12.384</v>
      </c>
      <c r="FA14" s="9">
        <v>7.0380000000000003</v>
      </c>
      <c r="FB14" s="9">
        <v>30.942</v>
      </c>
      <c r="FC14" s="9">
        <v>17.934000000000001</v>
      </c>
      <c r="FD14" s="9">
        <v>13.007999999999999</v>
      </c>
      <c r="FE14" s="9">
        <v>135.608</v>
      </c>
      <c r="FF14" s="9">
        <v>73.906999999999996</v>
      </c>
      <c r="FG14" s="9">
        <v>61.701000000000001</v>
      </c>
      <c r="FH14" s="9">
        <v>59.512</v>
      </c>
      <c r="FI14" s="9">
        <v>33.607999999999997</v>
      </c>
      <c r="FJ14" s="9">
        <v>25.904</v>
      </c>
      <c r="FK14" s="9">
        <v>27.218</v>
      </c>
      <c r="FL14" s="9">
        <v>16.405999999999999</v>
      </c>
      <c r="FM14" s="9">
        <v>10.811</v>
      </c>
      <c r="FN14" s="9">
        <v>25.106000000000002</v>
      </c>
      <c r="FO14" s="9">
        <v>13.538</v>
      </c>
      <c r="FP14" s="9">
        <v>11.568</v>
      </c>
      <c r="FQ14" s="9">
        <v>13.750999999999999</v>
      </c>
      <c r="FR14" s="9">
        <v>5.1879999999999997</v>
      </c>
      <c r="FS14" s="9">
        <v>8.5630000000000006</v>
      </c>
      <c r="FT14" s="9">
        <v>10.022</v>
      </c>
      <c r="FU14" s="9">
        <v>5.1660000000000004</v>
      </c>
      <c r="FV14" s="9">
        <v>4.8550000000000004</v>
      </c>
      <c r="FW14" s="9">
        <v>53.067999999999998</v>
      </c>
      <c r="FX14" s="9">
        <v>30.757999999999999</v>
      </c>
      <c r="FY14" s="9">
        <v>22.31</v>
      </c>
      <c r="FZ14" s="9">
        <v>26.864999999999998</v>
      </c>
      <c r="GA14" s="9">
        <v>16.061</v>
      </c>
      <c r="GB14" s="9">
        <v>10.803000000000001</v>
      </c>
      <c r="GC14" s="9">
        <v>7.5540000000000003</v>
      </c>
      <c r="GD14" s="9">
        <v>3.6539999999999999</v>
      </c>
      <c r="GE14" s="9">
        <v>3.9</v>
      </c>
      <c r="GF14" s="9">
        <v>9.3650000000000002</v>
      </c>
      <c r="GG14" s="9">
        <v>5.3250000000000002</v>
      </c>
      <c r="GH14" s="9">
        <v>4.04</v>
      </c>
      <c r="GI14" s="9">
        <v>9.9450000000000003</v>
      </c>
      <c r="GJ14" s="9">
        <v>7.0819999999999999</v>
      </c>
      <c r="GK14" s="9">
        <v>2.8639999999999999</v>
      </c>
      <c r="GL14" s="9">
        <v>26.202999999999999</v>
      </c>
      <c r="GM14" s="9">
        <v>14.696</v>
      </c>
      <c r="GN14" s="9">
        <v>11.507</v>
      </c>
      <c r="GO14" s="9">
        <v>16.042999999999999</v>
      </c>
      <c r="GP14" s="9">
        <v>8.7449999999999992</v>
      </c>
      <c r="GQ14" s="9">
        <v>7.2969999999999997</v>
      </c>
      <c r="GR14" s="9">
        <v>4.1609999999999996</v>
      </c>
      <c r="GS14" s="9">
        <v>3.03</v>
      </c>
      <c r="GT14" s="9">
        <v>1.1299999999999999</v>
      </c>
      <c r="GU14" s="9">
        <v>3.8180000000000001</v>
      </c>
      <c r="GV14" s="9">
        <v>2.036</v>
      </c>
      <c r="GW14" s="9">
        <v>1.7809999999999999</v>
      </c>
      <c r="GX14" s="9">
        <v>2.1819999999999999</v>
      </c>
      <c r="GY14" s="9">
        <v>0.88400000000000001</v>
      </c>
      <c r="GZ14" s="9">
        <v>1.298</v>
      </c>
      <c r="HA14" s="9">
        <v>0</v>
      </c>
      <c r="HB14" s="9">
        <v>0</v>
      </c>
      <c r="HC14" s="9">
        <v>0</v>
      </c>
      <c r="HD14" s="9">
        <v>16.297000000000001</v>
      </c>
      <c r="HE14" s="9">
        <v>6.5519999999999996</v>
      </c>
      <c r="HF14" s="9">
        <v>9.7449999999999992</v>
      </c>
      <c r="HG14" s="9">
        <v>9.0559999999999992</v>
      </c>
      <c r="HH14" s="9">
        <v>4.3730000000000002</v>
      </c>
      <c r="HI14" s="9">
        <v>4.6829999999999998</v>
      </c>
      <c r="HJ14" s="9">
        <v>5.3179999999999996</v>
      </c>
      <c r="HK14" s="9">
        <v>2.8719999999999999</v>
      </c>
      <c r="HL14" s="9">
        <v>2.4460000000000002</v>
      </c>
      <c r="HM14" s="9">
        <v>1.9730000000000001</v>
      </c>
      <c r="HN14" s="9">
        <v>1.5009999999999999</v>
      </c>
      <c r="HO14" s="9">
        <v>0.47199999999999998</v>
      </c>
      <c r="HP14" s="9">
        <v>1.7649999999999999</v>
      </c>
      <c r="HQ14" s="9">
        <v>0</v>
      </c>
      <c r="HR14" s="9">
        <v>1.7649999999999999</v>
      </c>
      <c r="HS14" s="9">
        <v>7.2409999999999997</v>
      </c>
      <c r="HT14" s="9">
        <v>2.1789999999999998</v>
      </c>
      <c r="HU14" s="9">
        <v>5.0620000000000003</v>
      </c>
      <c r="HV14" s="9">
        <v>4.0380000000000003</v>
      </c>
      <c r="HW14" s="9">
        <v>0.47</v>
      </c>
      <c r="HX14" s="9">
        <v>3.5680000000000001</v>
      </c>
      <c r="HY14" s="9">
        <v>0.90900000000000003</v>
      </c>
      <c r="HZ14" s="9">
        <v>0.90900000000000003</v>
      </c>
      <c r="IA14" s="9">
        <v>0</v>
      </c>
      <c r="IB14" s="9">
        <v>1.837</v>
      </c>
      <c r="IC14" s="9">
        <v>0.8</v>
      </c>
      <c r="ID14" s="9">
        <v>1.0369999999999999</v>
      </c>
      <c r="IE14" s="9">
        <v>0.45600000000000002</v>
      </c>
      <c r="IF14" s="9">
        <v>0</v>
      </c>
      <c r="IG14" s="9">
        <v>0.45600000000000002</v>
      </c>
      <c r="IH14" s="9">
        <v>0</v>
      </c>
      <c r="II14" s="9">
        <v>0</v>
      </c>
      <c r="IJ14" s="9">
        <v>0</v>
      </c>
      <c r="IK14" s="9">
        <v>84.191000000000003</v>
      </c>
      <c r="IL14" s="9">
        <v>55.110999999999997</v>
      </c>
      <c r="IM14" s="9">
        <v>29.079000000000001</v>
      </c>
      <c r="IN14" s="9">
        <v>23.074000000000002</v>
      </c>
      <c r="IO14" s="9">
        <v>15.571</v>
      </c>
      <c r="IP14" s="9">
        <v>7.5030000000000001</v>
      </c>
      <c r="IQ14" s="9">
        <v>4.7919999999999998</v>
      </c>
    </row>
    <row r="15" spans="1:251">
      <c r="A15" s="10">
        <v>43497</v>
      </c>
      <c r="B15" s="9">
        <v>13.933999999999999</v>
      </c>
      <c r="C15" s="9">
        <v>10.113</v>
      </c>
      <c r="D15" s="9">
        <v>3.8210000000000002</v>
      </c>
      <c r="E15" s="9">
        <v>10.058999999999999</v>
      </c>
      <c r="F15" s="9">
        <v>6.24</v>
      </c>
      <c r="G15" s="9">
        <v>3.82</v>
      </c>
      <c r="H15" s="9">
        <v>6.0259999999999998</v>
      </c>
      <c r="I15" s="9">
        <v>2.9169999999999998</v>
      </c>
      <c r="J15" s="9">
        <v>3.109</v>
      </c>
      <c r="K15" s="9">
        <v>4.2759999999999998</v>
      </c>
      <c r="L15" s="9">
        <v>2.8149999999999999</v>
      </c>
      <c r="M15" s="9">
        <v>1.4610000000000001</v>
      </c>
      <c r="N15" s="9">
        <v>53.393000000000001</v>
      </c>
      <c r="O15" s="9">
        <v>35.348999999999997</v>
      </c>
      <c r="P15" s="9">
        <v>18.045000000000002</v>
      </c>
      <c r="Q15" s="9">
        <v>19.835999999999999</v>
      </c>
      <c r="R15" s="9">
        <v>13.433</v>
      </c>
      <c r="S15" s="9">
        <v>6.4029999999999996</v>
      </c>
      <c r="T15" s="9">
        <v>8.61</v>
      </c>
      <c r="U15" s="9">
        <v>6.5419999999999998</v>
      </c>
      <c r="V15" s="9">
        <v>2.0680000000000001</v>
      </c>
      <c r="W15" s="9">
        <v>4.758</v>
      </c>
      <c r="X15" s="9">
        <v>1.4810000000000001</v>
      </c>
      <c r="Y15" s="9">
        <v>3.2770000000000001</v>
      </c>
      <c r="Z15" s="9">
        <v>6.468</v>
      </c>
      <c r="AA15" s="9">
        <v>5.4089999999999998</v>
      </c>
      <c r="AB15" s="9">
        <v>1.0580000000000001</v>
      </c>
      <c r="AC15" s="9">
        <v>33.557000000000002</v>
      </c>
      <c r="AD15" s="9">
        <v>21.916</v>
      </c>
      <c r="AE15" s="9">
        <v>11.641</v>
      </c>
      <c r="AF15" s="9">
        <v>16.411999999999999</v>
      </c>
      <c r="AG15" s="9">
        <v>8.9559999999999995</v>
      </c>
      <c r="AH15" s="9">
        <v>7.4550000000000001</v>
      </c>
      <c r="AI15" s="9">
        <v>6.8529999999999998</v>
      </c>
      <c r="AJ15" s="9">
        <v>5.9749999999999996</v>
      </c>
      <c r="AK15" s="9">
        <v>0.878</v>
      </c>
      <c r="AL15" s="9">
        <v>6.13</v>
      </c>
      <c r="AM15" s="9">
        <v>3.952</v>
      </c>
      <c r="AN15" s="9">
        <v>2.1779999999999999</v>
      </c>
      <c r="AO15" s="9">
        <v>2.5920000000000001</v>
      </c>
      <c r="AP15" s="9">
        <v>1.4630000000000001</v>
      </c>
      <c r="AQ15" s="9">
        <v>1.1299999999999999</v>
      </c>
      <c r="AR15" s="9">
        <v>1.569</v>
      </c>
      <c r="AS15" s="9">
        <v>1.569</v>
      </c>
      <c r="AT15" s="9">
        <v>0</v>
      </c>
      <c r="AU15" s="9">
        <v>7.851</v>
      </c>
      <c r="AV15" s="9">
        <v>4.1139999999999999</v>
      </c>
      <c r="AW15" s="9">
        <v>3.7370000000000001</v>
      </c>
      <c r="AX15" s="9">
        <v>6.0049999999999999</v>
      </c>
      <c r="AY15" s="9">
        <v>3.6379999999999999</v>
      </c>
      <c r="AZ15" s="9">
        <v>2.367</v>
      </c>
      <c r="BA15" s="9">
        <v>4.7240000000000002</v>
      </c>
      <c r="BB15" s="9">
        <v>2.698</v>
      </c>
      <c r="BC15" s="9">
        <v>2.0259999999999998</v>
      </c>
      <c r="BD15" s="9">
        <v>0.94</v>
      </c>
      <c r="BE15" s="9">
        <v>0.94</v>
      </c>
      <c r="BF15" s="9">
        <v>0</v>
      </c>
      <c r="BG15" s="9">
        <v>0.34100000000000003</v>
      </c>
      <c r="BH15" s="9">
        <v>0</v>
      </c>
      <c r="BI15" s="9">
        <v>0.34100000000000003</v>
      </c>
      <c r="BJ15" s="9">
        <v>1.8460000000000001</v>
      </c>
      <c r="BK15" s="9">
        <v>0.47599999999999998</v>
      </c>
      <c r="BL15" s="9">
        <v>1.37</v>
      </c>
      <c r="BM15" s="9">
        <v>1.37</v>
      </c>
      <c r="BN15" s="9">
        <v>0</v>
      </c>
      <c r="BO15" s="9">
        <v>1.37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0.47599999999999998</v>
      </c>
      <c r="BZ15" s="9">
        <v>0.47599999999999998</v>
      </c>
      <c r="CA15" s="9">
        <v>0</v>
      </c>
      <c r="CB15" s="9">
        <v>45.991999999999997</v>
      </c>
      <c r="CC15" s="9">
        <v>24.431999999999999</v>
      </c>
      <c r="CD15" s="9">
        <v>21.56</v>
      </c>
      <c r="CE15" s="9">
        <v>30.873000000000001</v>
      </c>
      <c r="CF15" s="9">
        <v>17.093</v>
      </c>
      <c r="CG15" s="9">
        <v>13.78</v>
      </c>
      <c r="CH15" s="9">
        <v>17.231999999999999</v>
      </c>
      <c r="CI15" s="9">
        <v>8.8970000000000002</v>
      </c>
      <c r="CJ15" s="9">
        <v>8.3350000000000009</v>
      </c>
      <c r="CK15" s="9">
        <v>7.641</v>
      </c>
      <c r="CL15" s="9">
        <v>5.7640000000000002</v>
      </c>
      <c r="CM15" s="9">
        <v>1.8779999999999999</v>
      </c>
      <c r="CN15" s="9">
        <v>5.9989999999999997</v>
      </c>
      <c r="CO15" s="9">
        <v>2.4319999999999999</v>
      </c>
      <c r="CP15" s="9">
        <v>3.5670000000000002</v>
      </c>
      <c r="CQ15" s="9">
        <v>15.119</v>
      </c>
      <c r="CR15" s="9">
        <v>7.3380000000000001</v>
      </c>
      <c r="CS15" s="9">
        <v>7.78</v>
      </c>
      <c r="CT15" s="9">
        <v>8.9749999999999996</v>
      </c>
      <c r="CU15" s="9">
        <v>4.5469999999999997</v>
      </c>
      <c r="CV15" s="9">
        <v>4.4279999999999999</v>
      </c>
      <c r="CW15" s="9">
        <v>2.6469999999999998</v>
      </c>
      <c r="CX15" s="9">
        <v>1.86</v>
      </c>
      <c r="CY15" s="9">
        <v>0.78700000000000003</v>
      </c>
      <c r="CZ15" s="9">
        <v>0.54400000000000004</v>
      </c>
      <c r="DA15" s="9">
        <v>0</v>
      </c>
      <c r="DB15" s="9">
        <v>0.54400000000000004</v>
      </c>
      <c r="DC15" s="9">
        <v>2.12</v>
      </c>
      <c r="DD15" s="9">
        <v>0.53800000000000003</v>
      </c>
      <c r="DE15" s="9">
        <v>1.5820000000000001</v>
      </c>
      <c r="DF15" s="9">
        <v>0.83299999999999996</v>
      </c>
      <c r="DG15" s="9">
        <v>0.39300000000000002</v>
      </c>
      <c r="DH15" s="9">
        <v>0.44</v>
      </c>
      <c r="DI15" s="9">
        <v>25.425999999999998</v>
      </c>
      <c r="DJ15" s="9">
        <v>16.654</v>
      </c>
      <c r="DK15" s="9">
        <v>8.7720000000000002</v>
      </c>
      <c r="DL15" s="9">
        <v>6.2649999999999997</v>
      </c>
      <c r="DM15" s="9">
        <v>4.8079999999999998</v>
      </c>
      <c r="DN15" s="9">
        <v>1.4570000000000001</v>
      </c>
      <c r="DO15" s="9">
        <v>2.9540000000000002</v>
      </c>
      <c r="DP15" s="9">
        <v>2.5840000000000001</v>
      </c>
      <c r="DQ15" s="9">
        <v>0.36899999999999999</v>
      </c>
      <c r="DR15" s="9">
        <v>1.083</v>
      </c>
      <c r="DS15" s="9">
        <v>0.39500000000000002</v>
      </c>
      <c r="DT15" s="9">
        <v>0.68700000000000006</v>
      </c>
      <c r="DU15" s="9">
        <v>2.2280000000000002</v>
      </c>
      <c r="DV15" s="9">
        <v>1.8280000000000001</v>
      </c>
      <c r="DW15" s="9">
        <v>0.4</v>
      </c>
      <c r="DX15" s="9">
        <v>19.161000000000001</v>
      </c>
      <c r="DY15" s="9">
        <v>11.847</v>
      </c>
      <c r="DZ15" s="9">
        <v>7.3150000000000004</v>
      </c>
      <c r="EA15" s="9">
        <v>8.6300000000000008</v>
      </c>
      <c r="EB15" s="9">
        <v>5.9880000000000004</v>
      </c>
      <c r="EC15" s="9">
        <v>2.6419999999999999</v>
      </c>
      <c r="ED15" s="9">
        <v>4.4340000000000002</v>
      </c>
      <c r="EE15" s="9">
        <v>2.278</v>
      </c>
      <c r="EF15" s="9">
        <v>2.1560000000000001</v>
      </c>
      <c r="EG15" s="9">
        <v>3.3849999999999998</v>
      </c>
      <c r="EH15" s="9">
        <v>2.2879999999999998</v>
      </c>
      <c r="EI15" s="9">
        <v>1.0980000000000001</v>
      </c>
      <c r="EJ15" s="9">
        <v>1.3140000000000001</v>
      </c>
      <c r="EK15" s="9">
        <v>0.91600000000000004</v>
      </c>
      <c r="EL15" s="9">
        <v>0.39800000000000002</v>
      </c>
      <c r="EM15" s="9">
        <v>1.3979999999999999</v>
      </c>
      <c r="EN15" s="9">
        <v>0.377</v>
      </c>
      <c r="EO15" s="9">
        <v>1.0209999999999999</v>
      </c>
      <c r="EP15" s="9">
        <v>207.04499999999999</v>
      </c>
      <c r="EQ15" s="9">
        <v>100.041</v>
      </c>
      <c r="ER15" s="9">
        <v>107.004</v>
      </c>
      <c r="ES15" s="9">
        <v>70.597999999999999</v>
      </c>
      <c r="ET15" s="9">
        <v>35.658000000000001</v>
      </c>
      <c r="EU15" s="9">
        <v>34.939</v>
      </c>
      <c r="EV15" s="9">
        <v>21.367999999999999</v>
      </c>
      <c r="EW15" s="9">
        <v>10.384</v>
      </c>
      <c r="EX15" s="9">
        <v>10.984</v>
      </c>
      <c r="EY15" s="9">
        <v>18.61</v>
      </c>
      <c r="EZ15" s="9">
        <v>12.824</v>
      </c>
      <c r="FA15" s="9">
        <v>5.7850000000000001</v>
      </c>
      <c r="FB15" s="9">
        <v>30.62</v>
      </c>
      <c r="FC15" s="9">
        <v>12.45</v>
      </c>
      <c r="FD15" s="9">
        <v>18.170000000000002</v>
      </c>
      <c r="FE15" s="9">
        <v>136.447</v>
      </c>
      <c r="FF15" s="9">
        <v>64.382000000000005</v>
      </c>
      <c r="FG15" s="9">
        <v>72.063999999999993</v>
      </c>
      <c r="FH15" s="9">
        <v>58.055999999999997</v>
      </c>
      <c r="FI15" s="9">
        <v>26.629000000000001</v>
      </c>
      <c r="FJ15" s="9">
        <v>31.425999999999998</v>
      </c>
      <c r="FK15" s="9">
        <v>33.25</v>
      </c>
      <c r="FL15" s="9">
        <v>16.007000000000001</v>
      </c>
      <c r="FM15" s="9">
        <v>17.242999999999999</v>
      </c>
      <c r="FN15" s="9">
        <v>23.206</v>
      </c>
      <c r="FO15" s="9">
        <v>11.004</v>
      </c>
      <c r="FP15" s="9">
        <v>12.202</v>
      </c>
      <c r="FQ15" s="9">
        <v>14.032999999999999</v>
      </c>
      <c r="FR15" s="9">
        <v>4.8789999999999996</v>
      </c>
      <c r="FS15" s="9">
        <v>9.1549999999999994</v>
      </c>
      <c r="FT15" s="9">
        <v>7.9009999999999998</v>
      </c>
      <c r="FU15" s="9">
        <v>5.8630000000000004</v>
      </c>
      <c r="FV15" s="9">
        <v>2.0379999999999998</v>
      </c>
      <c r="FW15" s="9">
        <v>46.957999999999998</v>
      </c>
      <c r="FX15" s="9">
        <v>25.49</v>
      </c>
      <c r="FY15" s="9">
        <v>21.468</v>
      </c>
      <c r="FZ15" s="9">
        <v>20.099</v>
      </c>
      <c r="GA15" s="9">
        <v>12.128</v>
      </c>
      <c r="GB15" s="9">
        <v>7.9710000000000001</v>
      </c>
      <c r="GC15" s="9">
        <v>6.3470000000000004</v>
      </c>
      <c r="GD15" s="9">
        <v>3.4830000000000001</v>
      </c>
      <c r="GE15" s="9">
        <v>2.8639999999999999</v>
      </c>
      <c r="GF15" s="9">
        <v>5.1959999999999997</v>
      </c>
      <c r="GG15" s="9">
        <v>4.25</v>
      </c>
      <c r="GH15" s="9">
        <v>0.94599999999999995</v>
      </c>
      <c r="GI15" s="9">
        <v>8.5559999999999992</v>
      </c>
      <c r="GJ15" s="9">
        <v>4.3949999999999996</v>
      </c>
      <c r="GK15" s="9">
        <v>4.1609999999999996</v>
      </c>
      <c r="GL15" s="9">
        <v>26.859000000000002</v>
      </c>
      <c r="GM15" s="9">
        <v>13.362</v>
      </c>
      <c r="GN15" s="9">
        <v>13.497</v>
      </c>
      <c r="GO15" s="9">
        <v>14.776</v>
      </c>
      <c r="GP15" s="9">
        <v>8.2200000000000006</v>
      </c>
      <c r="GQ15" s="9">
        <v>6.5549999999999997</v>
      </c>
      <c r="GR15" s="9">
        <v>6.4880000000000004</v>
      </c>
      <c r="GS15" s="9">
        <v>2.7570000000000001</v>
      </c>
      <c r="GT15" s="9">
        <v>3.7320000000000002</v>
      </c>
      <c r="GU15" s="9">
        <v>3.411</v>
      </c>
      <c r="GV15" s="9">
        <v>1.5189999999999999</v>
      </c>
      <c r="GW15" s="9">
        <v>1.8919999999999999</v>
      </c>
      <c r="GX15" s="9">
        <v>1.3180000000000001</v>
      </c>
      <c r="GY15" s="9">
        <v>0</v>
      </c>
      <c r="GZ15" s="9">
        <v>1.3180000000000001</v>
      </c>
      <c r="HA15" s="9">
        <v>0.86599999999999999</v>
      </c>
      <c r="HB15" s="9">
        <v>0.86599999999999999</v>
      </c>
      <c r="HC15" s="9">
        <v>0</v>
      </c>
      <c r="HD15" s="9">
        <v>16.11</v>
      </c>
      <c r="HE15" s="9">
        <v>7.4119999999999999</v>
      </c>
      <c r="HF15" s="9">
        <v>8.6980000000000004</v>
      </c>
      <c r="HG15" s="9">
        <v>7.0270000000000001</v>
      </c>
      <c r="HH15" s="9">
        <v>4.46</v>
      </c>
      <c r="HI15" s="9">
        <v>2.5670000000000002</v>
      </c>
      <c r="HJ15" s="9">
        <v>2.4740000000000002</v>
      </c>
      <c r="HK15" s="9">
        <v>1.1879999999999999</v>
      </c>
      <c r="HL15" s="9">
        <v>1.286</v>
      </c>
      <c r="HM15" s="9">
        <v>3.4860000000000002</v>
      </c>
      <c r="HN15" s="9">
        <v>2.7029999999999998</v>
      </c>
      <c r="HO15" s="9">
        <v>0.78300000000000003</v>
      </c>
      <c r="HP15" s="9">
        <v>1.0660000000000001</v>
      </c>
      <c r="HQ15" s="9">
        <v>0.56799999999999995</v>
      </c>
      <c r="HR15" s="9">
        <v>0.498</v>
      </c>
      <c r="HS15" s="9">
        <v>9.0830000000000002</v>
      </c>
      <c r="HT15" s="9">
        <v>2.952</v>
      </c>
      <c r="HU15" s="9">
        <v>6.1310000000000002</v>
      </c>
      <c r="HV15" s="9">
        <v>4.4459999999999997</v>
      </c>
      <c r="HW15" s="9">
        <v>1.621</v>
      </c>
      <c r="HX15" s="9">
        <v>2.8260000000000001</v>
      </c>
      <c r="HY15" s="9">
        <v>2.1160000000000001</v>
      </c>
      <c r="HZ15" s="9">
        <v>0.79200000000000004</v>
      </c>
      <c r="IA15" s="9">
        <v>1.3240000000000001</v>
      </c>
      <c r="IB15" s="9">
        <v>2.036</v>
      </c>
      <c r="IC15" s="9">
        <v>0.54</v>
      </c>
      <c r="ID15" s="9">
        <v>1.496</v>
      </c>
      <c r="IE15" s="9">
        <v>0.48499999999999999</v>
      </c>
      <c r="IF15" s="9">
        <v>0</v>
      </c>
      <c r="IG15" s="9">
        <v>0.48499999999999999</v>
      </c>
      <c r="IH15" s="9">
        <v>0</v>
      </c>
      <c r="II15" s="9">
        <v>0</v>
      </c>
      <c r="IJ15" s="9">
        <v>0</v>
      </c>
      <c r="IK15" s="9">
        <v>85.224000000000004</v>
      </c>
      <c r="IL15" s="9">
        <v>46.305</v>
      </c>
      <c r="IM15" s="9">
        <v>38.918999999999997</v>
      </c>
      <c r="IN15" s="9">
        <v>28.577000000000002</v>
      </c>
      <c r="IO15" s="9">
        <v>15.34</v>
      </c>
      <c r="IP15" s="9">
        <v>13.237</v>
      </c>
      <c r="IQ15" s="9">
        <v>9.5869999999999997</v>
      </c>
    </row>
    <row r="16" spans="1:251">
      <c r="A16" s="10">
        <v>43862</v>
      </c>
      <c r="B16" s="9">
        <v>8.673</v>
      </c>
      <c r="C16" s="9">
        <v>7.6120000000000001</v>
      </c>
      <c r="D16" s="9">
        <v>1.0620000000000001</v>
      </c>
      <c r="E16" s="9">
        <v>11.564</v>
      </c>
      <c r="F16" s="9">
        <v>6.1550000000000002</v>
      </c>
      <c r="G16" s="9">
        <v>5.41</v>
      </c>
      <c r="H16" s="9">
        <v>14.622</v>
      </c>
      <c r="I16" s="9">
        <v>9.0060000000000002</v>
      </c>
      <c r="J16" s="9">
        <v>5.6159999999999997</v>
      </c>
      <c r="K16" s="9">
        <v>2.9390000000000001</v>
      </c>
      <c r="L16" s="9">
        <v>1.7230000000000001</v>
      </c>
      <c r="M16" s="9">
        <v>1.2150000000000001</v>
      </c>
      <c r="N16" s="9">
        <v>51.826999999999998</v>
      </c>
      <c r="O16" s="9">
        <v>34.555999999999997</v>
      </c>
      <c r="P16" s="9">
        <v>17.27</v>
      </c>
      <c r="Q16" s="9">
        <v>19.228999999999999</v>
      </c>
      <c r="R16" s="9">
        <v>13.82</v>
      </c>
      <c r="S16" s="9">
        <v>5.41</v>
      </c>
      <c r="T16" s="9">
        <v>5.8179999999999996</v>
      </c>
      <c r="U16" s="9">
        <v>4.13</v>
      </c>
      <c r="V16" s="9">
        <v>1.6879999999999999</v>
      </c>
      <c r="W16" s="9">
        <v>5.9109999999999996</v>
      </c>
      <c r="X16" s="9">
        <v>3.7080000000000002</v>
      </c>
      <c r="Y16" s="9">
        <v>2.2029999999999998</v>
      </c>
      <c r="Z16" s="9">
        <v>7.5</v>
      </c>
      <c r="AA16" s="9">
        <v>5.9809999999999999</v>
      </c>
      <c r="AB16" s="9">
        <v>1.5189999999999999</v>
      </c>
      <c r="AC16" s="9">
        <v>32.597000000000001</v>
      </c>
      <c r="AD16" s="9">
        <v>20.736999999999998</v>
      </c>
      <c r="AE16" s="9">
        <v>11.861000000000001</v>
      </c>
      <c r="AF16" s="9">
        <v>13.711</v>
      </c>
      <c r="AG16" s="9">
        <v>6.8090000000000002</v>
      </c>
      <c r="AH16" s="9">
        <v>6.9020000000000001</v>
      </c>
      <c r="AI16" s="9">
        <v>6.0949999999999998</v>
      </c>
      <c r="AJ16" s="9">
        <v>5.47</v>
      </c>
      <c r="AK16" s="9">
        <v>0.624</v>
      </c>
      <c r="AL16" s="9">
        <v>4.54</v>
      </c>
      <c r="AM16" s="9">
        <v>3.0059999999999998</v>
      </c>
      <c r="AN16" s="9">
        <v>1.534</v>
      </c>
      <c r="AO16" s="9">
        <v>7.5170000000000003</v>
      </c>
      <c r="AP16" s="9">
        <v>5.4509999999999996</v>
      </c>
      <c r="AQ16" s="9">
        <v>2.0649999999999999</v>
      </c>
      <c r="AR16" s="9">
        <v>0.73499999999999999</v>
      </c>
      <c r="AS16" s="9">
        <v>0</v>
      </c>
      <c r="AT16" s="9">
        <v>0.73499999999999999</v>
      </c>
      <c r="AU16" s="9">
        <v>6.8609999999999998</v>
      </c>
      <c r="AV16" s="9">
        <v>4.3760000000000003</v>
      </c>
      <c r="AW16" s="9">
        <v>2.4849999999999999</v>
      </c>
      <c r="AX16" s="9">
        <v>2.6269999999999998</v>
      </c>
      <c r="AY16" s="9">
        <v>1.3540000000000001</v>
      </c>
      <c r="AZ16" s="9">
        <v>1.2729999999999999</v>
      </c>
      <c r="BA16" s="9">
        <v>0</v>
      </c>
      <c r="BB16" s="9">
        <v>0</v>
      </c>
      <c r="BC16" s="9">
        <v>0</v>
      </c>
      <c r="BD16" s="9">
        <v>1.3819999999999999</v>
      </c>
      <c r="BE16" s="9">
        <v>0.67100000000000004</v>
      </c>
      <c r="BF16" s="9">
        <v>0.71099999999999997</v>
      </c>
      <c r="BG16" s="9">
        <v>1.244</v>
      </c>
      <c r="BH16" s="9">
        <v>0.68200000000000005</v>
      </c>
      <c r="BI16" s="9">
        <v>0.56200000000000006</v>
      </c>
      <c r="BJ16" s="9">
        <v>4.234</v>
      </c>
      <c r="BK16" s="9">
        <v>3.0219999999999998</v>
      </c>
      <c r="BL16" s="9">
        <v>1.212</v>
      </c>
      <c r="BM16" s="9">
        <v>2.3159999999999998</v>
      </c>
      <c r="BN16" s="9">
        <v>2.3159999999999998</v>
      </c>
      <c r="BO16" s="9">
        <v>0</v>
      </c>
      <c r="BP16" s="9">
        <v>0</v>
      </c>
      <c r="BQ16" s="9">
        <v>0</v>
      </c>
      <c r="BR16" s="9">
        <v>0</v>
      </c>
      <c r="BS16" s="9">
        <v>1.284</v>
      </c>
      <c r="BT16" s="9">
        <v>0.70599999999999996</v>
      </c>
      <c r="BU16" s="9">
        <v>0.57799999999999996</v>
      </c>
      <c r="BV16" s="9">
        <v>0.63400000000000001</v>
      </c>
      <c r="BW16" s="9">
        <v>0</v>
      </c>
      <c r="BX16" s="9">
        <v>0.63400000000000001</v>
      </c>
      <c r="BY16" s="9">
        <v>0</v>
      </c>
      <c r="BZ16" s="9">
        <v>0</v>
      </c>
      <c r="CA16" s="9">
        <v>0</v>
      </c>
      <c r="CB16" s="9">
        <v>49.752000000000002</v>
      </c>
      <c r="CC16" s="9">
        <v>22.228000000000002</v>
      </c>
      <c r="CD16" s="9">
        <v>27.524000000000001</v>
      </c>
      <c r="CE16" s="9">
        <v>36.271000000000001</v>
      </c>
      <c r="CF16" s="9">
        <v>17.29</v>
      </c>
      <c r="CG16" s="9">
        <v>18.981000000000002</v>
      </c>
      <c r="CH16" s="9">
        <v>15.420999999999999</v>
      </c>
      <c r="CI16" s="9">
        <v>7.6120000000000001</v>
      </c>
      <c r="CJ16" s="9">
        <v>7.8090000000000002</v>
      </c>
      <c r="CK16" s="9">
        <v>8.3420000000000005</v>
      </c>
      <c r="CL16" s="9">
        <v>4.0990000000000002</v>
      </c>
      <c r="CM16" s="9">
        <v>4.2430000000000003</v>
      </c>
      <c r="CN16" s="9">
        <v>12.507999999999999</v>
      </c>
      <c r="CO16" s="9">
        <v>5.5789999999999997</v>
      </c>
      <c r="CP16" s="9">
        <v>6.9290000000000003</v>
      </c>
      <c r="CQ16" s="9">
        <v>13.481</v>
      </c>
      <c r="CR16" s="9">
        <v>4.9390000000000001</v>
      </c>
      <c r="CS16" s="9">
        <v>8.5429999999999993</v>
      </c>
      <c r="CT16" s="9">
        <v>7.2140000000000004</v>
      </c>
      <c r="CU16" s="9">
        <v>1.663</v>
      </c>
      <c r="CV16" s="9">
        <v>5.5510000000000002</v>
      </c>
      <c r="CW16" s="9">
        <v>2.117</v>
      </c>
      <c r="CX16" s="9">
        <v>1.68</v>
      </c>
      <c r="CY16" s="9">
        <v>0.437</v>
      </c>
      <c r="CZ16" s="9">
        <v>2.0110000000000001</v>
      </c>
      <c r="DA16" s="9">
        <v>0.64700000000000002</v>
      </c>
      <c r="DB16" s="9">
        <v>1.363</v>
      </c>
      <c r="DC16" s="9">
        <v>1.7290000000000001</v>
      </c>
      <c r="DD16" s="9">
        <v>0.53700000000000003</v>
      </c>
      <c r="DE16" s="9">
        <v>1.1910000000000001</v>
      </c>
      <c r="DF16" s="9">
        <v>0.41099999999999998</v>
      </c>
      <c r="DG16" s="9">
        <v>0.41099999999999998</v>
      </c>
      <c r="DH16" s="9">
        <v>0</v>
      </c>
      <c r="DI16" s="9">
        <v>22.855</v>
      </c>
      <c r="DJ16" s="9">
        <v>13.106999999999999</v>
      </c>
      <c r="DK16" s="9">
        <v>9.7479999999999993</v>
      </c>
      <c r="DL16" s="9">
        <v>6.1</v>
      </c>
      <c r="DM16" s="9">
        <v>3.9119999999999999</v>
      </c>
      <c r="DN16" s="9">
        <v>2.1880000000000002</v>
      </c>
      <c r="DO16" s="9">
        <v>3.0539999999999998</v>
      </c>
      <c r="DP16" s="9">
        <v>2.593</v>
      </c>
      <c r="DQ16" s="9">
        <v>0.46</v>
      </c>
      <c r="DR16" s="9">
        <v>1.8819999999999999</v>
      </c>
      <c r="DS16" s="9">
        <v>0.59399999999999997</v>
      </c>
      <c r="DT16" s="9">
        <v>1.288</v>
      </c>
      <c r="DU16" s="9">
        <v>1.1639999999999999</v>
      </c>
      <c r="DV16" s="9">
        <v>0.72399999999999998</v>
      </c>
      <c r="DW16" s="9">
        <v>0.44</v>
      </c>
      <c r="DX16" s="9">
        <v>16.754999999999999</v>
      </c>
      <c r="DY16" s="9">
        <v>9.1950000000000003</v>
      </c>
      <c r="DZ16" s="9">
        <v>7.56</v>
      </c>
      <c r="EA16" s="9">
        <v>6.0289999999999999</v>
      </c>
      <c r="EB16" s="9">
        <v>2.609</v>
      </c>
      <c r="EC16" s="9">
        <v>3.42</v>
      </c>
      <c r="ED16" s="9">
        <v>0.46200000000000002</v>
      </c>
      <c r="EE16" s="9">
        <v>0.46200000000000002</v>
      </c>
      <c r="EF16" s="9">
        <v>0</v>
      </c>
      <c r="EG16" s="9">
        <v>3.73</v>
      </c>
      <c r="EH16" s="9">
        <v>1.7949999999999999</v>
      </c>
      <c r="EI16" s="9">
        <v>1.9339999999999999</v>
      </c>
      <c r="EJ16" s="9">
        <v>4.742</v>
      </c>
      <c r="EK16" s="9">
        <v>3.0179999999999998</v>
      </c>
      <c r="EL16" s="9">
        <v>1.7250000000000001</v>
      </c>
      <c r="EM16" s="9">
        <v>1.792</v>
      </c>
      <c r="EN16" s="9">
        <v>1.3120000000000001</v>
      </c>
      <c r="EO16" s="9">
        <v>0.48099999999999998</v>
      </c>
      <c r="EP16" s="9">
        <v>208.81299999999999</v>
      </c>
      <c r="EQ16" s="9">
        <v>100.771</v>
      </c>
      <c r="ER16" s="9">
        <v>108.041</v>
      </c>
      <c r="ES16" s="9">
        <v>63.296999999999997</v>
      </c>
      <c r="ET16" s="9">
        <v>26.841000000000001</v>
      </c>
      <c r="EU16" s="9">
        <v>36.456000000000003</v>
      </c>
      <c r="EV16" s="9">
        <v>14.792999999999999</v>
      </c>
      <c r="EW16" s="9">
        <v>7.1139999999999999</v>
      </c>
      <c r="EX16" s="9">
        <v>7.68</v>
      </c>
      <c r="EY16" s="9">
        <v>16.271999999999998</v>
      </c>
      <c r="EZ16" s="9">
        <v>6.4950000000000001</v>
      </c>
      <c r="FA16" s="9">
        <v>9.7759999999999998</v>
      </c>
      <c r="FB16" s="9">
        <v>32.231999999999999</v>
      </c>
      <c r="FC16" s="9">
        <v>13.231999999999999</v>
      </c>
      <c r="FD16" s="9">
        <v>19</v>
      </c>
      <c r="FE16" s="9">
        <v>145.51599999999999</v>
      </c>
      <c r="FF16" s="9">
        <v>73.930999999999997</v>
      </c>
      <c r="FG16" s="9">
        <v>71.584999999999994</v>
      </c>
      <c r="FH16" s="9">
        <v>59.500999999999998</v>
      </c>
      <c r="FI16" s="9">
        <v>27.939</v>
      </c>
      <c r="FJ16" s="9">
        <v>31.561</v>
      </c>
      <c r="FK16" s="9">
        <v>34.472000000000001</v>
      </c>
      <c r="FL16" s="9">
        <v>19.475000000000001</v>
      </c>
      <c r="FM16" s="9">
        <v>14.997</v>
      </c>
      <c r="FN16" s="9">
        <v>21.704999999999998</v>
      </c>
      <c r="FO16" s="9">
        <v>12.016</v>
      </c>
      <c r="FP16" s="9">
        <v>9.6890000000000001</v>
      </c>
      <c r="FQ16" s="9">
        <v>20.039000000000001</v>
      </c>
      <c r="FR16" s="9">
        <v>8.33</v>
      </c>
      <c r="FS16" s="9">
        <v>11.708</v>
      </c>
      <c r="FT16" s="9">
        <v>9.8000000000000007</v>
      </c>
      <c r="FU16" s="9">
        <v>6.17</v>
      </c>
      <c r="FV16" s="9">
        <v>3.6309999999999998</v>
      </c>
      <c r="FW16" s="9">
        <v>45.707999999999998</v>
      </c>
      <c r="FX16" s="9">
        <v>21.341999999999999</v>
      </c>
      <c r="FY16" s="9">
        <v>24.366</v>
      </c>
      <c r="FZ16" s="9">
        <v>18.369</v>
      </c>
      <c r="GA16" s="9">
        <v>7.16</v>
      </c>
      <c r="GB16" s="9">
        <v>11.209</v>
      </c>
      <c r="GC16" s="9">
        <v>3.5590000000000002</v>
      </c>
      <c r="GD16" s="9">
        <v>2.0030000000000001</v>
      </c>
      <c r="GE16" s="9">
        <v>1.5549999999999999</v>
      </c>
      <c r="GF16" s="9">
        <v>6.7110000000000003</v>
      </c>
      <c r="GG16" s="9">
        <v>1.8080000000000001</v>
      </c>
      <c r="GH16" s="9">
        <v>4.9029999999999996</v>
      </c>
      <c r="GI16" s="9">
        <v>8.1</v>
      </c>
      <c r="GJ16" s="9">
        <v>3.3490000000000002</v>
      </c>
      <c r="GK16" s="9">
        <v>4.75</v>
      </c>
      <c r="GL16" s="9">
        <v>27.338999999999999</v>
      </c>
      <c r="GM16" s="9">
        <v>14.182</v>
      </c>
      <c r="GN16" s="9">
        <v>13.157</v>
      </c>
      <c r="GO16" s="9">
        <v>12.287000000000001</v>
      </c>
      <c r="GP16" s="9">
        <v>6.4139999999999997</v>
      </c>
      <c r="GQ16" s="9">
        <v>5.8730000000000002</v>
      </c>
      <c r="GR16" s="9">
        <v>11.269</v>
      </c>
      <c r="GS16" s="9">
        <v>6.0780000000000003</v>
      </c>
      <c r="GT16" s="9">
        <v>5.1909999999999998</v>
      </c>
      <c r="GU16" s="9">
        <v>1.6259999999999999</v>
      </c>
      <c r="GV16" s="9">
        <v>0.61399999999999999</v>
      </c>
      <c r="GW16" s="9">
        <v>1.0109999999999999</v>
      </c>
      <c r="GX16" s="9">
        <v>2.1579999999999999</v>
      </c>
      <c r="GY16" s="9">
        <v>1.0760000000000001</v>
      </c>
      <c r="GZ16" s="9">
        <v>1.0820000000000001</v>
      </c>
      <c r="HA16" s="9">
        <v>0</v>
      </c>
      <c r="HB16" s="9">
        <v>0</v>
      </c>
      <c r="HC16" s="9">
        <v>0</v>
      </c>
      <c r="HD16" s="9">
        <v>14.932</v>
      </c>
      <c r="HE16" s="9">
        <v>7.5490000000000004</v>
      </c>
      <c r="HF16" s="9">
        <v>7.383</v>
      </c>
      <c r="HG16" s="9">
        <v>9.9529999999999994</v>
      </c>
      <c r="HH16" s="9">
        <v>5.1840000000000002</v>
      </c>
      <c r="HI16" s="9">
        <v>4.7690000000000001</v>
      </c>
      <c r="HJ16" s="9">
        <v>5.1890000000000001</v>
      </c>
      <c r="HK16" s="9">
        <v>3.23</v>
      </c>
      <c r="HL16" s="9">
        <v>1.96</v>
      </c>
      <c r="HM16" s="9">
        <v>0.998</v>
      </c>
      <c r="HN16" s="9">
        <v>0.56999999999999995</v>
      </c>
      <c r="HO16" s="9">
        <v>0.42799999999999999</v>
      </c>
      <c r="HP16" s="9">
        <v>3.766</v>
      </c>
      <c r="HQ16" s="9">
        <v>1.3839999999999999</v>
      </c>
      <c r="HR16" s="9">
        <v>2.3820000000000001</v>
      </c>
      <c r="HS16" s="9">
        <v>4.9790000000000001</v>
      </c>
      <c r="HT16" s="9">
        <v>2.3639999999999999</v>
      </c>
      <c r="HU16" s="9">
        <v>2.6139999999999999</v>
      </c>
      <c r="HV16" s="9">
        <v>3.1920000000000002</v>
      </c>
      <c r="HW16" s="9">
        <v>0.57799999999999996</v>
      </c>
      <c r="HX16" s="9">
        <v>2.6139999999999999</v>
      </c>
      <c r="HY16" s="9">
        <v>1.786</v>
      </c>
      <c r="HZ16" s="9">
        <v>1.786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91.727999999999994</v>
      </c>
      <c r="IL16" s="9">
        <v>50.744999999999997</v>
      </c>
      <c r="IM16" s="9">
        <v>40.984000000000002</v>
      </c>
      <c r="IN16" s="9">
        <v>25.135999999999999</v>
      </c>
      <c r="IO16" s="9">
        <v>11.211</v>
      </c>
      <c r="IP16" s="9">
        <v>13.925000000000001</v>
      </c>
      <c r="IQ16" s="9">
        <v>4.2370000000000001</v>
      </c>
    </row>
    <row r="17" spans="1:251">
      <c r="A17" s="10">
        <v>44228</v>
      </c>
      <c r="B17" s="9">
        <v>14.467000000000001</v>
      </c>
      <c r="C17" s="9">
        <v>11.156000000000001</v>
      </c>
      <c r="D17" s="9">
        <v>3.3109999999999999</v>
      </c>
      <c r="E17" s="9">
        <v>25.367999999999999</v>
      </c>
      <c r="F17" s="9">
        <v>14.211</v>
      </c>
      <c r="G17" s="9">
        <v>11.157999999999999</v>
      </c>
      <c r="H17" s="9">
        <v>6.8360000000000003</v>
      </c>
      <c r="I17" s="9">
        <v>3.4620000000000002</v>
      </c>
      <c r="J17" s="9">
        <v>3.3740000000000001</v>
      </c>
      <c r="K17" s="9">
        <v>4.3380000000000001</v>
      </c>
      <c r="L17" s="9">
        <v>1.59</v>
      </c>
      <c r="M17" s="9">
        <v>2.7490000000000001</v>
      </c>
      <c r="N17" s="9">
        <v>83.019000000000005</v>
      </c>
      <c r="O17" s="9">
        <v>41.456000000000003</v>
      </c>
      <c r="P17" s="9">
        <v>41.563000000000002</v>
      </c>
      <c r="Q17" s="9">
        <v>30.311</v>
      </c>
      <c r="R17" s="9">
        <v>15.053000000000001</v>
      </c>
      <c r="S17" s="9">
        <v>15.259</v>
      </c>
      <c r="T17" s="9">
        <v>8.6329999999999991</v>
      </c>
      <c r="U17" s="9">
        <v>4.5049999999999999</v>
      </c>
      <c r="V17" s="9">
        <v>4.1280000000000001</v>
      </c>
      <c r="W17" s="9">
        <v>10.808</v>
      </c>
      <c r="X17" s="9">
        <v>4.8280000000000003</v>
      </c>
      <c r="Y17" s="9">
        <v>5.98</v>
      </c>
      <c r="Z17" s="9">
        <v>10.87</v>
      </c>
      <c r="AA17" s="9">
        <v>5.7190000000000003</v>
      </c>
      <c r="AB17" s="9">
        <v>5.1509999999999998</v>
      </c>
      <c r="AC17" s="9">
        <v>52.707999999999998</v>
      </c>
      <c r="AD17" s="9">
        <v>26.402999999999999</v>
      </c>
      <c r="AE17" s="9">
        <v>26.303999999999998</v>
      </c>
      <c r="AF17" s="9">
        <v>22.177</v>
      </c>
      <c r="AG17" s="9">
        <v>10.314</v>
      </c>
      <c r="AH17" s="9">
        <v>11.862</v>
      </c>
      <c r="AI17" s="9">
        <v>5.8780000000000001</v>
      </c>
      <c r="AJ17" s="9">
        <v>4.274</v>
      </c>
      <c r="AK17" s="9">
        <v>1.605</v>
      </c>
      <c r="AL17" s="9">
        <v>18.5</v>
      </c>
      <c r="AM17" s="9">
        <v>10.34</v>
      </c>
      <c r="AN17" s="9">
        <v>8.16</v>
      </c>
      <c r="AO17" s="9">
        <v>2.9540000000000002</v>
      </c>
      <c r="AP17" s="9">
        <v>0.66200000000000003</v>
      </c>
      <c r="AQ17" s="9">
        <v>2.2919999999999998</v>
      </c>
      <c r="AR17" s="9">
        <v>3.1989999999999998</v>
      </c>
      <c r="AS17" s="9">
        <v>0.81299999999999994</v>
      </c>
      <c r="AT17" s="9">
        <v>2.3849999999999998</v>
      </c>
      <c r="AU17" s="9">
        <v>5.0750000000000002</v>
      </c>
      <c r="AV17" s="9">
        <v>2.4060000000000001</v>
      </c>
      <c r="AW17" s="9">
        <v>2.669</v>
      </c>
      <c r="AX17" s="9">
        <v>3.1989999999999998</v>
      </c>
      <c r="AY17" s="9">
        <v>1.1739999999999999</v>
      </c>
      <c r="AZ17" s="9">
        <v>2.0249999999999999</v>
      </c>
      <c r="BA17" s="9">
        <v>0.77900000000000003</v>
      </c>
      <c r="BB17" s="9">
        <v>0.46800000000000003</v>
      </c>
      <c r="BC17" s="9">
        <v>0.311</v>
      </c>
      <c r="BD17" s="9">
        <v>1.33</v>
      </c>
      <c r="BE17" s="9">
        <v>0.70699999999999996</v>
      </c>
      <c r="BF17" s="9">
        <v>0.623</v>
      </c>
      <c r="BG17" s="9">
        <v>1.091</v>
      </c>
      <c r="BH17" s="9">
        <v>0</v>
      </c>
      <c r="BI17" s="9">
        <v>1.091</v>
      </c>
      <c r="BJ17" s="9">
        <v>1.8759999999999999</v>
      </c>
      <c r="BK17" s="9">
        <v>1.2310000000000001</v>
      </c>
      <c r="BL17" s="9">
        <v>0.64400000000000002</v>
      </c>
      <c r="BM17" s="9">
        <v>0.70299999999999996</v>
      </c>
      <c r="BN17" s="9">
        <v>0.70299999999999996</v>
      </c>
      <c r="BO17" s="9">
        <v>0</v>
      </c>
      <c r="BP17" s="9">
        <v>0.64400000000000002</v>
      </c>
      <c r="BQ17" s="9">
        <v>0</v>
      </c>
      <c r="BR17" s="9">
        <v>0.64400000000000002</v>
      </c>
      <c r="BS17" s="9">
        <v>0</v>
      </c>
      <c r="BT17" s="9">
        <v>0</v>
      </c>
      <c r="BU17" s="9">
        <v>0</v>
      </c>
      <c r="BV17" s="9">
        <v>0.52900000000000003</v>
      </c>
      <c r="BW17" s="9">
        <v>0.52900000000000003</v>
      </c>
      <c r="BX17" s="9">
        <v>0</v>
      </c>
      <c r="BY17" s="9">
        <v>0</v>
      </c>
      <c r="BZ17" s="9">
        <v>0</v>
      </c>
      <c r="CA17" s="9">
        <v>0</v>
      </c>
      <c r="CB17" s="9">
        <v>44.468000000000004</v>
      </c>
      <c r="CC17" s="9">
        <v>25.419</v>
      </c>
      <c r="CD17" s="9">
        <v>19.048999999999999</v>
      </c>
      <c r="CE17" s="9">
        <v>22.512</v>
      </c>
      <c r="CF17" s="9">
        <v>14.217000000000001</v>
      </c>
      <c r="CG17" s="9">
        <v>8.2940000000000005</v>
      </c>
      <c r="CH17" s="9">
        <v>11.29</v>
      </c>
      <c r="CI17" s="9">
        <v>5.9909999999999997</v>
      </c>
      <c r="CJ17" s="9">
        <v>5.2990000000000004</v>
      </c>
      <c r="CK17" s="9">
        <v>6.0359999999999996</v>
      </c>
      <c r="CL17" s="9">
        <v>5.1340000000000003</v>
      </c>
      <c r="CM17" s="9">
        <v>0.90200000000000002</v>
      </c>
      <c r="CN17" s="9">
        <v>5.1859999999999999</v>
      </c>
      <c r="CO17" s="9">
        <v>3.093</v>
      </c>
      <c r="CP17" s="9">
        <v>2.093</v>
      </c>
      <c r="CQ17" s="9">
        <v>21.956</v>
      </c>
      <c r="CR17" s="9">
        <v>11.202</v>
      </c>
      <c r="CS17" s="9">
        <v>10.755000000000001</v>
      </c>
      <c r="CT17" s="9">
        <v>12.507</v>
      </c>
      <c r="CU17" s="9">
        <v>4.1580000000000004</v>
      </c>
      <c r="CV17" s="9">
        <v>8.35</v>
      </c>
      <c r="CW17" s="9">
        <v>4.4349999999999996</v>
      </c>
      <c r="CX17" s="9">
        <v>4.4349999999999996</v>
      </c>
      <c r="CY17" s="9">
        <v>0</v>
      </c>
      <c r="CZ17" s="9">
        <v>3.8679999999999999</v>
      </c>
      <c r="DA17" s="9">
        <v>1.464</v>
      </c>
      <c r="DB17" s="9">
        <v>2.4049999999999998</v>
      </c>
      <c r="DC17" s="9">
        <v>0.78700000000000003</v>
      </c>
      <c r="DD17" s="9">
        <v>0.78700000000000003</v>
      </c>
      <c r="DE17" s="9">
        <v>0</v>
      </c>
      <c r="DF17" s="9">
        <v>0.35899999999999999</v>
      </c>
      <c r="DG17" s="9">
        <v>0.35899999999999999</v>
      </c>
      <c r="DH17" s="9">
        <v>0</v>
      </c>
      <c r="DI17" s="9">
        <v>18.555</v>
      </c>
      <c r="DJ17" s="9">
        <v>9.7989999999999995</v>
      </c>
      <c r="DK17" s="9">
        <v>8.7560000000000002</v>
      </c>
      <c r="DL17" s="9">
        <v>3.5649999999999999</v>
      </c>
      <c r="DM17" s="9">
        <v>0.499</v>
      </c>
      <c r="DN17" s="9">
        <v>3.0659999999999998</v>
      </c>
      <c r="DO17" s="9">
        <v>0.56399999999999995</v>
      </c>
      <c r="DP17" s="9">
        <v>0</v>
      </c>
      <c r="DQ17" s="9">
        <v>0.56399999999999995</v>
      </c>
      <c r="DR17" s="9">
        <v>2.173</v>
      </c>
      <c r="DS17" s="9">
        <v>0.499</v>
      </c>
      <c r="DT17" s="9">
        <v>1.6739999999999999</v>
      </c>
      <c r="DU17" s="9">
        <v>0.82799999999999996</v>
      </c>
      <c r="DV17" s="9">
        <v>0</v>
      </c>
      <c r="DW17" s="9">
        <v>0.82799999999999996</v>
      </c>
      <c r="DX17" s="9">
        <v>14.989000000000001</v>
      </c>
      <c r="DY17" s="9">
        <v>9.3000000000000007</v>
      </c>
      <c r="DZ17" s="9">
        <v>5.6890000000000001</v>
      </c>
      <c r="EA17" s="9">
        <v>5.1319999999999997</v>
      </c>
      <c r="EB17" s="9">
        <v>2.5419999999999998</v>
      </c>
      <c r="EC17" s="9">
        <v>2.59</v>
      </c>
      <c r="ED17" s="9">
        <v>3.51</v>
      </c>
      <c r="EE17" s="9">
        <v>2.448</v>
      </c>
      <c r="EF17" s="9">
        <v>1.0620000000000001</v>
      </c>
      <c r="EG17" s="9">
        <v>3</v>
      </c>
      <c r="EH17" s="9">
        <v>2.407</v>
      </c>
      <c r="EI17" s="9">
        <v>0.59299999999999997</v>
      </c>
      <c r="EJ17" s="9">
        <v>2.5659999999999998</v>
      </c>
      <c r="EK17" s="9">
        <v>1.4850000000000001</v>
      </c>
      <c r="EL17" s="9">
        <v>1.081</v>
      </c>
      <c r="EM17" s="9">
        <v>0.78100000000000003</v>
      </c>
      <c r="EN17" s="9">
        <v>0.41799999999999998</v>
      </c>
      <c r="EO17" s="9">
        <v>0.36299999999999999</v>
      </c>
      <c r="EP17" s="9">
        <v>182.17400000000001</v>
      </c>
      <c r="EQ17" s="9">
        <v>88.894999999999996</v>
      </c>
      <c r="ER17" s="9">
        <v>93.278999999999996</v>
      </c>
      <c r="ES17" s="9">
        <v>46.991999999999997</v>
      </c>
      <c r="ET17" s="9">
        <v>22.372</v>
      </c>
      <c r="EU17" s="9">
        <v>24.62</v>
      </c>
      <c r="EV17" s="9">
        <v>11.627000000000001</v>
      </c>
      <c r="EW17" s="9">
        <v>4.7850000000000001</v>
      </c>
      <c r="EX17" s="9">
        <v>6.8419999999999996</v>
      </c>
      <c r="EY17" s="9">
        <v>11.689</v>
      </c>
      <c r="EZ17" s="9">
        <v>3.9359999999999999</v>
      </c>
      <c r="FA17" s="9">
        <v>7.7530000000000001</v>
      </c>
      <c r="FB17" s="9">
        <v>23.675000000000001</v>
      </c>
      <c r="FC17" s="9">
        <v>13.651</v>
      </c>
      <c r="FD17" s="9">
        <v>10.023999999999999</v>
      </c>
      <c r="FE17" s="9">
        <v>135.18199999999999</v>
      </c>
      <c r="FF17" s="9">
        <v>66.522999999999996</v>
      </c>
      <c r="FG17" s="9">
        <v>68.659000000000006</v>
      </c>
      <c r="FH17" s="9">
        <v>62.363999999999997</v>
      </c>
      <c r="FI17" s="9">
        <v>34.409999999999997</v>
      </c>
      <c r="FJ17" s="9">
        <v>27.954000000000001</v>
      </c>
      <c r="FK17" s="9">
        <v>27.626000000000001</v>
      </c>
      <c r="FL17" s="9">
        <v>11.97</v>
      </c>
      <c r="FM17" s="9">
        <v>15.656000000000001</v>
      </c>
      <c r="FN17" s="9">
        <v>26.215</v>
      </c>
      <c r="FO17" s="9">
        <v>11.673</v>
      </c>
      <c r="FP17" s="9">
        <v>14.542</v>
      </c>
      <c r="FQ17" s="9">
        <v>12.85</v>
      </c>
      <c r="FR17" s="9">
        <v>4.8310000000000004</v>
      </c>
      <c r="FS17" s="9">
        <v>8.0190000000000001</v>
      </c>
      <c r="FT17" s="9">
        <v>6.1269999999999998</v>
      </c>
      <c r="FU17" s="9">
        <v>3.6379999999999999</v>
      </c>
      <c r="FV17" s="9">
        <v>2.488</v>
      </c>
      <c r="FW17" s="9">
        <v>40.091000000000001</v>
      </c>
      <c r="FX17" s="9">
        <v>20.286999999999999</v>
      </c>
      <c r="FY17" s="9">
        <v>19.803999999999998</v>
      </c>
      <c r="FZ17" s="9">
        <v>14.920999999999999</v>
      </c>
      <c r="GA17" s="9">
        <v>5.8929999999999998</v>
      </c>
      <c r="GB17" s="9">
        <v>9.0280000000000005</v>
      </c>
      <c r="GC17" s="9">
        <v>3.63</v>
      </c>
      <c r="GD17" s="9">
        <v>1.911</v>
      </c>
      <c r="GE17" s="9">
        <v>1.7190000000000001</v>
      </c>
      <c r="GF17" s="9">
        <v>4.1360000000000001</v>
      </c>
      <c r="GG17" s="9">
        <v>1.071</v>
      </c>
      <c r="GH17" s="9">
        <v>3.0640000000000001</v>
      </c>
      <c r="GI17" s="9">
        <v>7.1550000000000002</v>
      </c>
      <c r="GJ17" s="9">
        <v>2.911</v>
      </c>
      <c r="GK17" s="9">
        <v>4.2450000000000001</v>
      </c>
      <c r="GL17" s="9">
        <v>25.17</v>
      </c>
      <c r="GM17" s="9">
        <v>14.394</v>
      </c>
      <c r="GN17" s="9">
        <v>10.776</v>
      </c>
      <c r="GO17" s="9">
        <v>14.224</v>
      </c>
      <c r="GP17" s="9">
        <v>6.9939999999999998</v>
      </c>
      <c r="GQ17" s="9">
        <v>7.23</v>
      </c>
      <c r="GR17" s="9">
        <v>5.2610000000000001</v>
      </c>
      <c r="GS17" s="9">
        <v>3.6970000000000001</v>
      </c>
      <c r="GT17" s="9">
        <v>1.5649999999999999</v>
      </c>
      <c r="GU17" s="9">
        <v>4.3259999999999996</v>
      </c>
      <c r="GV17" s="9">
        <v>3.0329999999999999</v>
      </c>
      <c r="GW17" s="9">
        <v>1.2929999999999999</v>
      </c>
      <c r="GX17" s="9">
        <v>1.359</v>
      </c>
      <c r="GY17" s="9">
        <v>0.67100000000000004</v>
      </c>
      <c r="GZ17" s="9">
        <v>0.68799999999999994</v>
      </c>
      <c r="HA17" s="9">
        <v>0</v>
      </c>
      <c r="HB17" s="9">
        <v>0</v>
      </c>
      <c r="HC17" s="9">
        <v>0</v>
      </c>
      <c r="HD17" s="9">
        <v>5.3140000000000001</v>
      </c>
      <c r="HE17" s="9">
        <v>2.6920000000000002</v>
      </c>
      <c r="HF17" s="9">
        <v>2.6219999999999999</v>
      </c>
      <c r="HG17" s="9">
        <v>3.1179999999999999</v>
      </c>
      <c r="HH17" s="9">
        <v>1.67</v>
      </c>
      <c r="HI17" s="9">
        <v>1.448</v>
      </c>
      <c r="HJ17" s="9">
        <v>2.2149999999999999</v>
      </c>
      <c r="HK17" s="9">
        <v>1.2869999999999999</v>
      </c>
      <c r="HL17" s="9">
        <v>0.92800000000000005</v>
      </c>
      <c r="HM17" s="9">
        <v>0.52</v>
      </c>
      <c r="HN17" s="9">
        <v>0</v>
      </c>
      <c r="HO17" s="9">
        <v>0.52</v>
      </c>
      <c r="HP17" s="9">
        <v>0.38300000000000001</v>
      </c>
      <c r="HQ17" s="9">
        <v>0.38300000000000001</v>
      </c>
      <c r="HR17" s="9">
        <v>0</v>
      </c>
      <c r="HS17" s="9">
        <v>2.1970000000000001</v>
      </c>
      <c r="HT17" s="9">
        <v>1.022</v>
      </c>
      <c r="HU17" s="9">
        <v>1.1739999999999999</v>
      </c>
      <c r="HV17" s="9">
        <v>1.571</v>
      </c>
      <c r="HW17" s="9">
        <v>1.022</v>
      </c>
      <c r="HX17" s="9">
        <v>0.54800000000000004</v>
      </c>
      <c r="HY17" s="9">
        <v>0.626</v>
      </c>
      <c r="HZ17" s="9">
        <v>0</v>
      </c>
      <c r="IA17" s="9">
        <v>0.626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85.433000000000007</v>
      </c>
      <c r="IL17" s="9">
        <v>48.081000000000003</v>
      </c>
      <c r="IM17" s="9">
        <v>37.351999999999997</v>
      </c>
      <c r="IN17" s="9">
        <v>22.184999999999999</v>
      </c>
      <c r="IO17" s="9">
        <v>11.462999999999999</v>
      </c>
      <c r="IP17" s="9">
        <v>10.722</v>
      </c>
      <c r="IQ17" s="9">
        <v>4.0919999999999996</v>
      </c>
    </row>
    <row r="18" spans="1:251">
      <c r="A18" s="10">
        <v>44593</v>
      </c>
      <c r="B18" s="9">
        <v>6.3390000000000004</v>
      </c>
      <c r="C18" s="9">
        <v>4.3380000000000001</v>
      </c>
      <c r="D18" s="9">
        <v>2.0009999999999999</v>
      </c>
      <c r="E18" s="9">
        <v>9.8030000000000008</v>
      </c>
      <c r="F18" s="9">
        <v>8.3659999999999997</v>
      </c>
      <c r="G18" s="9">
        <v>1.4379999999999999</v>
      </c>
      <c r="H18" s="9">
        <v>6.532</v>
      </c>
      <c r="I18" s="9">
        <v>4.3639999999999999</v>
      </c>
      <c r="J18" s="9">
        <v>2.1680000000000001</v>
      </c>
      <c r="K18" s="9">
        <v>1.7869999999999999</v>
      </c>
      <c r="L18" s="9">
        <v>1.7869999999999999</v>
      </c>
      <c r="M18" s="9">
        <v>0</v>
      </c>
      <c r="N18" s="9">
        <v>35.79</v>
      </c>
      <c r="O18" s="9">
        <v>24.597999999999999</v>
      </c>
      <c r="P18" s="9">
        <v>11.192</v>
      </c>
      <c r="Q18" s="9">
        <v>17.061</v>
      </c>
      <c r="R18" s="9">
        <v>13.063000000000001</v>
      </c>
      <c r="S18" s="9">
        <v>3.9980000000000002</v>
      </c>
      <c r="T18" s="9">
        <v>4.3150000000000004</v>
      </c>
      <c r="U18" s="9">
        <v>3.915</v>
      </c>
      <c r="V18" s="9">
        <v>0.4</v>
      </c>
      <c r="W18" s="9">
        <v>2.6429999999999998</v>
      </c>
      <c r="X18" s="9">
        <v>1.958</v>
      </c>
      <c r="Y18" s="9">
        <v>0.68500000000000005</v>
      </c>
      <c r="Z18" s="9">
        <v>10.103</v>
      </c>
      <c r="AA18" s="9">
        <v>7.19</v>
      </c>
      <c r="AB18" s="9">
        <v>2.9129999999999998</v>
      </c>
      <c r="AC18" s="9">
        <v>18.728999999999999</v>
      </c>
      <c r="AD18" s="9">
        <v>11.535</v>
      </c>
      <c r="AE18" s="9">
        <v>7.194</v>
      </c>
      <c r="AF18" s="9">
        <v>8.9529999999999994</v>
      </c>
      <c r="AG18" s="9">
        <v>4.4400000000000004</v>
      </c>
      <c r="AH18" s="9">
        <v>4.5140000000000002</v>
      </c>
      <c r="AI18" s="9">
        <v>2.8719999999999999</v>
      </c>
      <c r="AJ18" s="9">
        <v>2.2370000000000001</v>
      </c>
      <c r="AK18" s="9">
        <v>0.63500000000000001</v>
      </c>
      <c r="AL18" s="9">
        <v>2.4849999999999999</v>
      </c>
      <c r="AM18" s="9">
        <v>1.6120000000000001</v>
      </c>
      <c r="AN18" s="9">
        <v>0.873</v>
      </c>
      <c r="AO18" s="9">
        <v>3.7639999999999998</v>
      </c>
      <c r="AP18" s="9">
        <v>2.5910000000000002</v>
      </c>
      <c r="AQ18" s="9">
        <v>1.173</v>
      </c>
      <c r="AR18" s="9">
        <v>0.65600000000000003</v>
      </c>
      <c r="AS18" s="9">
        <v>0.65600000000000003</v>
      </c>
      <c r="AT18" s="9">
        <v>0</v>
      </c>
      <c r="AU18" s="9">
        <v>6.7169999999999996</v>
      </c>
      <c r="AV18" s="9">
        <v>4.7679999999999998</v>
      </c>
      <c r="AW18" s="9">
        <v>1.9490000000000001</v>
      </c>
      <c r="AX18" s="9">
        <v>3.0249999999999999</v>
      </c>
      <c r="AY18" s="9">
        <v>1.6859999999999999</v>
      </c>
      <c r="AZ18" s="9">
        <v>1.339</v>
      </c>
      <c r="BA18" s="9">
        <v>1.6859999999999999</v>
      </c>
      <c r="BB18" s="9">
        <v>1.6859999999999999</v>
      </c>
      <c r="BC18" s="9">
        <v>0</v>
      </c>
      <c r="BD18" s="9">
        <v>0.67100000000000004</v>
      </c>
      <c r="BE18" s="9">
        <v>0</v>
      </c>
      <c r="BF18" s="9">
        <v>0.67100000000000004</v>
      </c>
      <c r="BG18" s="9">
        <v>0.66800000000000004</v>
      </c>
      <c r="BH18" s="9">
        <v>0</v>
      </c>
      <c r="BI18" s="9">
        <v>0.66800000000000004</v>
      </c>
      <c r="BJ18" s="9">
        <v>3.6920000000000002</v>
      </c>
      <c r="BK18" s="9">
        <v>3.0819999999999999</v>
      </c>
      <c r="BL18" s="9">
        <v>0.61</v>
      </c>
      <c r="BM18" s="9">
        <v>2.78</v>
      </c>
      <c r="BN18" s="9">
        <v>2.17</v>
      </c>
      <c r="BO18" s="9">
        <v>0.61</v>
      </c>
      <c r="BP18" s="9">
        <v>0</v>
      </c>
      <c r="BQ18" s="9">
        <v>0</v>
      </c>
      <c r="BR18" s="9">
        <v>0</v>
      </c>
      <c r="BS18" s="9">
        <v>0.91300000000000003</v>
      </c>
      <c r="BT18" s="9">
        <v>0.91300000000000003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>
        <v>36.273000000000003</v>
      </c>
      <c r="CC18" s="9">
        <v>20.385000000000002</v>
      </c>
      <c r="CD18" s="9">
        <v>15.888999999999999</v>
      </c>
      <c r="CE18" s="9">
        <v>23.763000000000002</v>
      </c>
      <c r="CF18" s="9">
        <v>12.279</v>
      </c>
      <c r="CG18" s="9">
        <v>11.484</v>
      </c>
      <c r="CH18" s="9">
        <v>13.757</v>
      </c>
      <c r="CI18" s="9">
        <v>6.5590000000000002</v>
      </c>
      <c r="CJ18" s="9">
        <v>7.1970000000000001</v>
      </c>
      <c r="CK18" s="9">
        <v>6.0460000000000003</v>
      </c>
      <c r="CL18" s="9">
        <v>3.516</v>
      </c>
      <c r="CM18" s="9">
        <v>2.5310000000000001</v>
      </c>
      <c r="CN18" s="9">
        <v>3.96</v>
      </c>
      <c r="CO18" s="9">
        <v>2.2040000000000002</v>
      </c>
      <c r="CP18" s="9">
        <v>1.756</v>
      </c>
      <c r="CQ18" s="9">
        <v>12.51</v>
      </c>
      <c r="CR18" s="9">
        <v>8.1050000000000004</v>
      </c>
      <c r="CS18" s="9">
        <v>4.4050000000000002</v>
      </c>
      <c r="CT18" s="9">
        <v>6.6829999999999998</v>
      </c>
      <c r="CU18" s="9">
        <v>3.0710000000000002</v>
      </c>
      <c r="CV18" s="9">
        <v>3.6120000000000001</v>
      </c>
      <c r="CW18" s="9">
        <v>1.45</v>
      </c>
      <c r="CX18" s="9">
        <v>0.65800000000000003</v>
      </c>
      <c r="CY18" s="9">
        <v>0.79200000000000004</v>
      </c>
      <c r="CZ18" s="9">
        <v>3.3239999999999998</v>
      </c>
      <c r="DA18" s="9">
        <v>3.3239999999999998</v>
      </c>
      <c r="DB18" s="9">
        <v>0</v>
      </c>
      <c r="DC18" s="9">
        <v>0.46600000000000003</v>
      </c>
      <c r="DD18" s="9">
        <v>0.46600000000000003</v>
      </c>
      <c r="DE18" s="9">
        <v>0</v>
      </c>
      <c r="DF18" s="9">
        <v>0.58599999999999997</v>
      </c>
      <c r="DG18" s="9">
        <v>0.58599999999999997</v>
      </c>
      <c r="DH18" s="9">
        <v>0</v>
      </c>
      <c r="DI18" s="9">
        <v>25.390999999999998</v>
      </c>
      <c r="DJ18" s="9">
        <v>15.346</v>
      </c>
      <c r="DK18" s="9">
        <v>10.045</v>
      </c>
      <c r="DL18" s="9">
        <v>13.081</v>
      </c>
      <c r="DM18" s="9">
        <v>7.2140000000000004</v>
      </c>
      <c r="DN18" s="9">
        <v>5.867</v>
      </c>
      <c r="DO18" s="9">
        <v>3.7890000000000001</v>
      </c>
      <c r="DP18" s="9">
        <v>3.2120000000000002</v>
      </c>
      <c r="DQ18" s="9">
        <v>0.57799999999999996</v>
      </c>
      <c r="DR18" s="9">
        <v>3.3570000000000002</v>
      </c>
      <c r="DS18" s="9">
        <v>1.605</v>
      </c>
      <c r="DT18" s="9">
        <v>1.752</v>
      </c>
      <c r="DU18" s="9">
        <v>5.9349999999999996</v>
      </c>
      <c r="DV18" s="9">
        <v>2.3980000000000001</v>
      </c>
      <c r="DW18" s="9">
        <v>3.5379999999999998</v>
      </c>
      <c r="DX18" s="9">
        <v>12.31</v>
      </c>
      <c r="DY18" s="9">
        <v>8.1319999999999997</v>
      </c>
      <c r="DZ18" s="9">
        <v>4.1779999999999999</v>
      </c>
      <c r="EA18" s="9">
        <v>4.3639999999999999</v>
      </c>
      <c r="EB18" s="9">
        <v>2.3199999999999998</v>
      </c>
      <c r="EC18" s="9">
        <v>2.044</v>
      </c>
      <c r="ED18" s="9">
        <v>2.0169999999999999</v>
      </c>
      <c r="EE18" s="9">
        <v>1.4430000000000001</v>
      </c>
      <c r="EF18" s="9">
        <v>0.57399999999999995</v>
      </c>
      <c r="EG18" s="9">
        <v>3.0819999999999999</v>
      </c>
      <c r="EH18" s="9">
        <v>2.5169999999999999</v>
      </c>
      <c r="EI18" s="9">
        <v>0.56499999999999995</v>
      </c>
      <c r="EJ18" s="9">
        <v>2.302</v>
      </c>
      <c r="EK18" s="9">
        <v>1.3069999999999999</v>
      </c>
      <c r="EL18" s="9">
        <v>0.995</v>
      </c>
      <c r="EM18" s="9">
        <v>0.54500000000000004</v>
      </c>
      <c r="EN18" s="9">
        <v>0.54500000000000004</v>
      </c>
      <c r="EO18" s="9">
        <v>0</v>
      </c>
      <c r="EP18" s="9">
        <v>256.44400000000002</v>
      </c>
      <c r="EQ18" s="9">
        <v>118.855</v>
      </c>
      <c r="ER18" s="9">
        <v>137.589</v>
      </c>
      <c r="ES18" s="9">
        <v>77.795000000000002</v>
      </c>
      <c r="ET18" s="9">
        <v>36.472999999999999</v>
      </c>
      <c r="EU18" s="9">
        <v>41.323</v>
      </c>
      <c r="EV18" s="9">
        <v>20.599</v>
      </c>
      <c r="EW18" s="9">
        <v>12.058999999999999</v>
      </c>
      <c r="EX18" s="9">
        <v>8.5399999999999991</v>
      </c>
      <c r="EY18" s="9">
        <v>19.995000000000001</v>
      </c>
      <c r="EZ18" s="9">
        <v>7.9950000000000001</v>
      </c>
      <c r="FA18" s="9">
        <v>12</v>
      </c>
      <c r="FB18" s="9">
        <v>37.201999999999998</v>
      </c>
      <c r="FC18" s="9">
        <v>16.419</v>
      </c>
      <c r="FD18" s="9">
        <v>20.782</v>
      </c>
      <c r="FE18" s="9">
        <v>178.648</v>
      </c>
      <c r="FF18" s="9">
        <v>82.382000000000005</v>
      </c>
      <c r="FG18" s="9">
        <v>96.266000000000005</v>
      </c>
      <c r="FH18" s="9">
        <v>81.613</v>
      </c>
      <c r="FI18" s="9">
        <v>37.509</v>
      </c>
      <c r="FJ18" s="9">
        <v>44.103999999999999</v>
      </c>
      <c r="FK18" s="9">
        <v>37.088000000000001</v>
      </c>
      <c r="FL18" s="9">
        <v>20.102</v>
      </c>
      <c r="FM18" s="9">
        <v>16.986000000000001</v>
      </c>
      <c r="FN18" s="9">
        <v>34.948999999999998</v>
      </c>
      <c r="FO18" s="9">
        <v>12.942</v>
      </c>
      <c r="FP18" s="9">
        <v>22.007000000000001</v>
      </c>
      <c r="FQ18" s="9">
        <v>18.536999999999999</v>
      </c>
      <c r="FR18" s="9">
        <v>7.4480000000000004</v>
      </c>
      <c r="FS18" s="9">
        <v>11.089</v>
      </c>
      <c r="FT18" s="9">
        <v>6.4619999999999997</v>
      </c>
      <c r="FU18" s="9">
        <v>4.38</v>
      </c>
      <c r="FV18" s="9">
        <v>2.081</v>
      </c>
      <c r="FW18" s="9">
        <v>56.466999999999999</v>
      </c>
      <c r="FX18" s="9">
        <v>23.853999999999999</v>
      </c>
      <c r="FY18" s="9">
        <v>32.612000000000002</v>
      </c>
      <c r="FZ18" s="9">
        <v>18.113</v>
      </c>
      <c r="GA18" s="9">
        <v>6.63</v>
      </c>
      <c r="GB18" s="9">
        <v>11.483000000000001</v>
      </c>
      <c r="GC18" s="9">
        <v>5.6440000000000001</v>
      </c>
      <c r="GD18" s="9">
        <v>1.0489999999999999</v>
      </c>
      <c r="GE18" s="9">
        <v>4.5949999999999998</v>
      </c>
      <c r="GF18" s="9">
        <v>2.2829999999999999</v>
      </c>
      <c r="GG18" s="9">
        <v>1.081</v>
      </c>
      <c r="GH18" s="9">
        <v>1.202</v>
      </c>
      <c r="GI18" s="9">
        <v>10.186999999999999</v>
      </c>
      <c r="GJ18" s="9">
        <v>4.5</v>
      </c>
      <c r="GK18" s="9">
        <v>5.6859999999999999</v>
      </c>
      <c r="GL18" s="9">
        <v>38.353999999999999</v>
      </c>
      <c r="GM18" s="9">
        <v>17.224</v>
      </c>
      <c r="GN18" s="9">
        <v>21.129000000000001</v>
      </c>
      <c r="GO18" s="9">
        <v>23.199000000000002</v>
      </c>
      <c r="GP18" s="9">
        <v>9.5830000000000002</v>
      </c>
      <c r="GQ18" s="9">
        <v>13.616</v>
      </c>
      <c r="GR18" s="9">
        <v>7.8460000000000001</v>
      </c>
      <c r="GS18" s="9">
        <v>5.5049999999999999</v>
      </c>
      <c r="GT18" s="9">
        <v>2.3420000000000001</v>
      </c>
      <c r="GU18" s="9">
        <v>5.3239999999999998</v>
      </c>
      <c r="GV18" s="9">
        <v>1.3080000000000001</v>
      </c>
      <c r="GW18" s="9">
        <v>4.016</v>
      </c>
      <c r="GX18" s="9">
        <v>1.984</v>
      </c>
      <c r="GY18" s="9">
        <v>0.82899999999999996</v>
      </c>
      <c r="GZ18" s="9">
        <v>1.1559999999999999</v>
      </c>
      <c r="HA18" s="9">
        <v>0</v>
      </c>
      <c r="HB18" s="9">
        <v>0</v>
      </c>
      <c r="HC18" s="9">
        <v>0</v>
      </c>
      <c r="HD18" s="9">
        <v>10.278</v>
      </c>
      <c r="HE18" s="9">
        <v>4.4139999999999997</v>
      </c>
      <c r="HF18" s="9">
        <v>5.8639999999999999</v>
      </c>
      <c r="HG18" s="9">
        <v>6.7110000000000003</v>
      </c>
      <c r="HH18" s="9">
        <v>4.4139999999999997</v>
      </c>
      <c r="HI18" s="9">
        <v>2.2970000000000002</v>
      </c>
      <c r="HJ18" s="9">
        <v>4.2309999999999999</v>
      </c>
      <c r="HK18" s="9">
        <v>3.6560000000000001</v>
      </c>
      <c r="HL18" s="9">
        <v>0.57499999999999996</v>
      </c>
      <c r="HM18" s="9">
        <v>0.60699999999999998</v>
      </c>
      <c r="HN18" s="9">
        <v>0</v>
      </c>
      <c r="HO18" s="9">
        <v>0.60699999999999998</v>
      </c>
      <c r="HP18" s="9">
        <v>1.8720000000000001</v>
      </c>
      <c r="HQ18" s="9">
        <v>0.75700000000000001</v>
      </c>
      <c r="HR18" s="9">
        <v>1.115</v>
      </c>
      <c r="HS18" s="9">
        <v>3.5670000000000002</v>
      </c>
      <c r="HT18" s="9">
        <v>0</v>
      </c>
      <c r="HU18" s="9">
        <v>3.5670000000000002</v>
      </c>
      <c r="HV18" s="9">
        <v>1.5389999999999999</v>
      </c>
      <c r="HW18" s="9">
        <v>0</v>
      </c>
      <c r="HX18" s="9">
        <v>1.5389999999999999</v>
      </c>
      <c r="HY18" s="9">
        <v>0.71299999999999997</v>
      </c>
      <c r="HZ18" s="9">
        <v>0</v>
      </c>
      <c r="IA18" s="9">
        <v>0.71299999999999997</v>
      </c>
      <c r="IB18" s="9">
        <v>0</v>
      </c>
      <c r="IC18" s="9">
        <v>0</v>
      </c>
      <c r="ID18" s="9">
        <v>0</v>
      </c>
      <c r="IE18" s="9">
        <v>1.3149999999999999</v>
      </c>
      <c r="IF18" s="9">
        <v>0</v>
      </c>
      <c r="IG18" s="9">
        <v>1.3149999999999999</v>
      </c>
      <c r="IH18" s="9">
        <v>0</v>
      </c>
      <c r="II18" s="9">
        <v>0</v>
      </c>
      <c r="IJ18" s="9">
        <v>0</v>
      </c>
      <c r="IK18" s="9">
        <v>126.857</v>
      </c>
      <c r="IL18" s="9">
        <v>67.247</v>
      </c>
      <c r="IM18" s="9">
        <v>59.610999999999997</v>
      </c>
      <c r="IN18" s="9">
        <v>38.488999999999997</v>
      </c>
      <c r="IO18" s="9">
        <v>19.184000000000001</v>
      </c>
      <c r="IP18" s="9">
        <v>19.305</v>
      </c>
      <c r="IQ18" s="9">
        <v>7.3680000000000003</v>
      </c>
    </row>
    <row r="19" spans="1:251">
      <c r="A19" s="10">
        <v>44958</v>
      </c>
      <c r="B19" s="9">
        <v>8.6590000000000007</v>
      </c>
      <c r="C19" s="9">
        <v>4.5910000000000002</v>
      </c>
      <c r="D19" s="9">
        <v>4.0679999999999996</v>
      </c>
      <c r="E19" s="9">
        <v>8.9380000000000006</v>
      </c>
      <c r="F19" s="9">
        <v>3.95</v>
      </c>
      <c r="G19" s="9">
        <v>4.9870000000000001</v>
      </c>
      <c r="H19" s="9">
        <v>8.1340000000000003</v>
      </c>
      <c r="I19" s="9">
        <v>3.044</v>
      </c>
      <c r="J19" s="9">
        <v>5.09</v>
      </c>
      <c r="K19" s="9">
        <v>6.6609999999999996</v>
      </c>
      <c r="L19" s="9">
        <v>4.7709999999999999</v>
      </c>
      <c r="M19" s="9">
        <v>1.89</v>
      </c>
      <c r="N19" s="9">
        <v>44.2</v>
      </c>
      <c r="O19" s="9">
        <v>22.959</v>
      </c>
      <c r="P19" s="9">
        <v>21.241</v>
      </c>
      <c r="Q19" s="9">
        <v>19.824999999999999</v>
      </c>
      <c r="R19" s="9">
        <v>9.3260000000000005</v>
      </c>
      <c r="S19" s="9">
        <v>10.499000000000001</v>
      </c>
      <c r="T19" s="9">
        <v>5.2430000000000003</v>
      </c>
      <c r="U19" s="9">
        <v>1.095</v>
      </c>
      <c r="V19" s="9">
        <v>4.1479999999999997</v>
      </c>
      <c r="W19" s="9">
        <v>5.6779999999999999</v>
      </c>
      <c r="X19" s="9">
        <v>3.8420000000000001</v>
      </c>
      <c r="Y19" s="9">
        <v>1.8360000000000001</v>
      </c>
      <c r="Z19" s="9">
        <v>8.9039999999999999</v>
      </c>
      <c r="AA19" s="9">
        <v>4.3890000000000002</v>
      </c>
      <c r="AB19" s="9">
        <v>4.5149999999999997</v>
      </c>
      <c r="AC19" s="9">
        <v>24.375</v>
      </c>
      <c r="AD19" s="9">
        <v>13.632999999999999</v>
      </c>
      <c r="AE19" s="9">
        <v>10.742000000000001</v>
      </c>
      <c r="AF19" s="9">
        <v>13.898999999999999</v>
      </c>
      <c r="AG19" s="9">
        <v>8.1259999999999994</v>
      </c>
      <c r="AH19" s="9">
        <v>5.7729999999999997</v>
      </c>
      <c r="AI19" s="9">
        <v>3.7970000000000002</v>
      </c>
      <c r="AJ19" s="9">
        <v>2.133</v>
      </c>
      <c r="AK19" s="9">
        <v>1.6639999999999999</v>
      </c>
      <c r="AL19" s="9">
        <v>2.2450000000000001</v>
      </c>
      <c r="AM19" s="9">
        <v>1.389</v>
      </c>
      <c r="AN19" s="9">
        <v>0.85499999999999998</v>
      </c>
      <c r="AO19" s="9">
        <v>3.1309999999999998</v>
      </c>
      <c r="AP19" s="9">
        <v>0.68200000000000005</v>
      </c>
      <c r="AQ19" s="9">
        <v>2.4489999999999998</v>
      </c>
      <c r="AR19" s="9">
        <v>1.3029999999999999</v>
      </c>
      <c r="AS19" s="9">
        <v>1.3029999999999999</v>
      </c>
      <c r="AT19" s="9">
        <v>0</v>
      </c>
      <c r="AU19" s="9">
        <v>2.286</v>
      </c>
      <c r="AV19" s="9">
        <v>1.548</v>
      </c>
      <c r="AW19" s="9">
        <v>0.73799999999999999</v>
      </c>
      <c r="AX19" s="9">
        <v>1.7130000000000001</v>
      </c>
      <c r="AY19" s="9">
        <v>0.97499999999999998</v>
      </c>
      <c r="AZ19" s="9">
        <v>0.73799999999999999</v>
      </c>
      <c r="BA19" s="9">
        <v>0.44700000000000001</v>
      </c>
      <c r="BB19" s="9">
        <v>0.44700000000000001</v>
      </c>
      <c r="BC19" s="9">
        <v>0</v>
      </c>
      <c r="BD19" s="9">
        <v>1.266</v>
      </c>
      <c r="BE19" s="9">
        <v>0.52800000000000002</v>
      </c>
      <c r="BF19" s="9">
        <v>0.73799999999999999</v>
      </c>
      <c r="BG19" s="9">
        <v>0</v>
      </c>
      <c r="BH19" s="9">
        <v>0</v>
      </c>
      <c r="BI19" s="9">
        <v>0</v>
      </c>
      <c r="BJ19" s="9">
        <v>0.57299999999999995</v>
      </c>
      <c r="BK19" s="9">
        <v>0.57299999999999995</v>
      </c>
      <c r="BL19" s="9">
        <v>0</v>
      </c>
      <c r="BM19" s="9">
        <v>0.57299999999999995</v>
      </c>
      <c r="BN19" s="9">
        <v>0.57299999999999995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>
        <v>35.543999999999997</v>
      </c>
      <c r="CC19" s="9">
        <v>15.331</v>
      </c>
      <c r="CD19" s="9">
        <v>20.213000000000001</v>
      </c>
      <c r="CE19" s="9">
        <v>27.951000000000001</v>
      </c>
      <c r="CF19" s="9">
        <v>12.555</v>
      </c>
      <c r="CG19" s="9">
        <v>15.396000000000001</v>
      </c>
      <c r="CH19" s="9">
        <v>15.667999999999999</v>
      </c>
      <c r="CI19" s="9">
        <v>6.6230000000000002</v>
      </c>
      <c r="CJ19" s="9">
        <v>9.0459999999999994</v>
      </c>
      <c r="CK19" s="9">
        <v>6.1769999999999996</v>
      </c>
      <c r="CL19" s="9">
        <v>2.8759999999999999</v>
      </c>
      <c r="CM19" s="9">
        <v>3.3010000000000002</v>
      </c>
      <c r="CN19" s="9">
        <v>6.1059999999999999</v>
      </c>
      <c r="CO19" s="9">
        <v>3.056</v>
      </c>
      <c r="CP19" s="9">
        <v>3.05</v>
      </c>
      <c r="CQ19" s="9">
        <v>7.593</v>
      </c>
      <c r="CR19" s="9">
        <v>2.7759999999999998</v>
      </c>
      <c r="CS19" s="9">
        <v>4.8170000000000002</v>
      </c>
      <c r="CT19" s="9">
        <v>4.0880000000000001</v>
      </c>
      <c r="CU19" s="9">
        <v>2.214</v>
      </c>
      <c r="CV19" s="9">
        <v>1.8740000000000001</v>
      </c>
      <c r="CW19" s="9">
        <v>1.07</v>
      </c>
      <c r="CX19" s="9">
        <v>0.56200000000000006</v>
      </c>
      <c r="CY19" s="9">
        <v>0.50800000000000001</v>
      </c>
      <c r="CZ19" s="9">
        <v>0.63300000000000001</v>
      </c>
      <c r="DA19" s="9">
        <v>0</v>
      </c>
      <c r="DB19" s="9">
        <v>0.63300000000000001</v>
      </c>
      <c r="DC19" s="9">
        <v>0.53</v>
      </c>
      <c r="DD19" s="9">
        <v>0</v>
      </c>
      <c r="DE19" s="9">
        <v>0.53</v>
      </c>
      <c r="DF19" s="9">
        <v>1.272</v>
      </c>
      <c r="DG19" s="9">
        <v>0</v>
      </c>
      <c r="DH19" s="9">
        <v>1.272</v>
      </c>
      <c r="DI19" s="9">
        <v>32.506999999999998</v>
      </c>
      <c r="DJ19" s="9">
        <v>18.661000000000001</v>
      </c>
      <c r="DK19" s="9">
        <v>13.847</v>
      </c>
      <c r="DL19" s="9">
        <v>8.9740000000000002</v>
      </c>
      <c r="DM19" s="9">
        <v>4.9180000000000001</v>
      </c>
      <c r="DN19" s="9">
        <v>4.056</v>
      </c>
      <c r="DO19" s="9">
        <v>3.33</v>
      </c>
      <c r="DP19" s="9">
        <v>2.0329999999999999</v>
      </c>
      <c r="DQ19" s="9">
        <v>1.2969999999999999</v>
      </c>
      <c r="DR19" s="9">
        <v>3.3660000000000001</v>
      </c>
      <c r="DS19" s="9">
        <v>1.262</v>
      </c>
      <c r="DT19" s="9">
        <v>2.1040000000000001</v>
      </c>
      <c r="DU19" s="9">
        <v>2.278</v>
      </c>
      <c r="DV19" s="9">
        <v>1.623</v>
      </c>
      <c r="DW19" s="9">
        <v>0.65400000000000003</v>
      </c>
      <c r="DX19" s="9">
        <v>23.533000000000001</v>
      </c>
      <c r="DY19" s="9">
        <v>13.742000000000001</v>
      </c>
      <c r="DZ19" s="9">
        <v>9.7910000000000004</v>
      </c>
      <c r="EA19" s="9">
        <v>5.1230000000000002</v>
      </c>
      <c r="EB19" s="9">
        <v>3.4550000000000001</v>
      </c>
      <c r="EC19" s="9">
        <v>1.667</v>
      </c>
      <c r="ED19" s="9">
        <v>3.7909999999999999</v>
      </c>
      <c r="EE19" s="9">
        <v>1.8959999999999999</v>
      </c>
      <c r="EF19" s="9">
        <v>1.895</v>
      </c>
      <c r="EG19" s="9">
        <v>6.06</v>
      </c>
      <c r="EH19" s="9">
        <v>2.5609999999999999</v>
      </c>
      <c r="EI19" s="9">
        <v>3.4990000000000001</v>
      </c>
      <c r="EJ19" s="9">
        <v>4.4740000000000002</v>
      </c>
      <c r="EK19" s="9">
        <v>2.3620000000000001</v>
      </c>
      <c r="EL19" s="9">
        <v>2.1110000000000002</v>
      </c>
      <c r="EM19" s="9">
        <v>4.0860000000000003</v>
      </c>
      <c r="EN19" s="9">
        <v>3.468</v>
      </c>
      <c r="EO19" s="9">
        <v>0.61799999999999999</v>
      </c>
      <c r="EP19" s="9">
        <v>317.70100000000002</v>
      </c>
      <c r="EQ19" s="9">
        <v>154.34</v>
      </c>
      <c r="ER19" s="9">
        <v>163.36199999999999</v>
      </c>
      <c r="ES19" s="9">
        <v>98.058999999999997</v>
      </c>
      <c r="ET19" s="9">
        <v>46.624000000000002</v>
      </c>
      <c r="EU19" s="9">
        <v>51.435000000000002</v>
      </c>
      <c r="EV19" s="9">
        <v>23.829000000000001</v>
      </c>
      <c r="EW19" s="9">
        <v>11.474</v>
      </c>
      <c r="EX19" s="9">
        <v>12.355</v>
      </c>
      <c r="EY19" s="9">
        <v>23.664999999999999</v>
      </c>
      <c r="EZ19" s="9">
        <v>12.114000000000001</v>
      </c>
      <c r="FA19" s="9">
        <v>11.551</v>
      </c>
      <c r="FB19" s="9">
        <v>50.566000000000003</v>
      </c>
      <c r="FC19" s="9">
        <v>23.036999999999999</v>
      </c>
      <c r="FD19" s="9">
        <v>27.529</v>
      </c>
      <c r="FE19" s="9">
        <v>219.642</v>
      </c>
      <c r="FF19" s="9">
        <v>107.71599999999999</v>
      </c>
      <c r="FG19" s="9">
        <v>111.92700000000001</v>
      </c>
      <c r="FH19" s="9">
        <v>96.174999999999997</v>
      </c>
      <c r="FI19" s="9">
        <v>38.6</v>
      </c>
      <c r="FJ19" s="9">
        <v>57.575000000000003</v>
      </c>
      <c r="FK19" s="9">
        <v>38.338000000000001</v>
      </c>
      <c r="FL19" s="9">
        <v>22.419</v>
      </c>
      <c r="FM19" s="9">
        <v>15.919</v>
      </c>
      <c r="FN19" s="9">
        <v>37.529000000000003</v>
      </c>
      <c r="FO19" s="9">
        <v>22.233000000000001</v>
      </c>
      <c r="FP19" s="9">
        <v>15.295999999999999</v>
      </c>
      <c r="FQ19" s="9">
        <v>31.553999999999998</v>
      </c>
      <c r="FR19" s="9">
        <v>15.090999999999999</v>
      </c>
      <c r="FS19" s="9">
        <v>16.463999999999999</v>
      </c>
      <c r="FT19" s="9">
        <v>16.045999999999999</v>
      </c>
      <c r="FU19" s="9">
        <v>9.3729999999999993</v>
      </c>
      <c r="FV19" s="9">
        <v>6.673</v>
      </c>
      <c r="FW19" s="9">
        <v>66.759</v>
      </c>
      <c r="FX19" s="9">
        <v>32.143000000000001</v>
      </c>
      <c r="FY19" s="9">
        <v>34.616999999999997</v>
      </c>
      <c r="FZ19" s="9">
        <v>28.273</v>
      </c>
      <c r="GA19" s="9">
        <v>15.846</v>
      </c>
      <c r="GB19" s="9">
        <v>12.427</v>
      </c>
      <c r="GC19" s="9">
        <v>6.66</v>
      </c>
      <c r="GD19" s="9">
        <v>3.4820000000000002</v>
      </c>
      <c r="GE19" s="9">
        <v>3.1779999999999999</v>
      </c>
      <c r="GF19" s="9">
        <v>6.516</v>
      </c>
      <c r="GG19" s="9">
        <v>3.161</v>
      </c>
      <c r="GH19" s="9">
        <v>3.3559999999999999</v>
      </c>
      <c r="GI19" s="9">
        <v>15.097</v>
      </c>
      <c r="GJ19" s="9">
        <v>9.2029999999999994</v>
      </c>
      <c r="GK19" s="9">
        <v>5.8940000000000001</v>
      </c>
      <c r="GL19" s="9">
        <v>38.485999999999997</v>
      </c>
      <c r="GM19" s="9">
        <v>16.297000000000001</v>
      </c>
      <c r="GN19" s="9">
        <v>22.189</v>
      </c>
      <c r="GO19" s="9">
        <v>22.797000000000001</v>
      </c>
      <c r="GP19" s="9">
        <v>7.3659999999999997</v>
      </c>
      <c r="GQ19" s="9">
        <v>15.430999999999999</v>
      </c>
      <c r="GR19" s="9">
        <v>7.008</v>
      </c>
      <c r="GS19" s="9">
        <v>3.68</v>
      </c>
      <c r="GT19" s="9">
        <v>3.3279999999999998</v>
      </c>
      <c r="GU19" s="9">
        <v>6.2329999999999997</v>
      </c>
      <c r="GV19" s="9">
        <v>3.5089999999999999</v>
      </c>
      <c r="GW19" s="9">
        <v>2.7229999999999999</v>
      </c>
      <c r="GX19" s="9">
        <v>1.85</v>
      </c>
      <c r="GY19" s="9">
        <v>1.143</v>
      </c>
      <c r="GZ19" s="9">
        <v>0.70699999999999996</v>
      </c>
      <c r="HA19" s="9">
        <v>0.59899999999999998</v>
      </c>
      <c r="HB19" s="9">
        <v>0.59899999999999998</v>
      </c>
      <c r="HC19" s="9">
        <v>0</v>
      </c>
      <c r="HD19" s="9">
        <v>8.17</v>
      </c>
      <c r="HE19" s="9">
        <v>4.1440000000000001</v>
      </c>
      <c r="HF19" s="9">
        <v>4.0259999999999998</v>
      </c>
      <c r="HG19" s="9">
        <v>3.4740000000000002</v>
      </c>
      <c r="HH19" s="9">
        <v>1.4410000000000001</v>
      </c>
      <c r="HI19" s="9">
        <v>2.0329999999999999</v>
      </c>
      <c r="HJ19" s="9">
        <v>0.88200000000000001</v>
      </c>
      <c r="HK19" s="9">
        <v>0.443</v>
      </c>
      <c r="HL19" s="9">
        <v>0.439</v>
      </c>
      <c r="HM19" s="9">
        <v>1.345</v>
      </c>
      <c r="HN19" s="9">
        <v>0.51600000000000001</v>
      </c>
      <c r="HO19" s="9">
        <v>0.82899999999999996</v>
      </c>
      <c r="HP19" s="9">
        <v>1.248</v>
      </c>
      <c r="HQ19" s="9">
        <v>0.48199999999999998</v>
      </c>
      <c r="HR19" s="9">
        <v>0.76500000000000001</v>
      </c>
      <c r="HS19" s="9">
        <v>4.6959999999999997</v>
      </c>
      <c r="HT19" s="9">
        <v>2.7029999999999998</v>
      </c>
      <c r="HU19" s="9">
        <v>1.9930000000000001</v>
      </c>
      <c r="HV19" s="9">
        <v>3.3370000000000002</v>
      </c>
      <c r="HW19" s="9">
        <v>1.3440000000000001</v>
      </c>
      <c r="HX19" s="9">
        <v>1.9930000000000001</v>
      </c>
      <c r="HY19" s="9">
        <v>0.84299999999999997</v>
      </c>
      <c r="HZ19" s="9">
        <v>0.84299999999999997</v>
      </c>
      <c r="IA19" s="9">
        <v>0</v>
      </c>
      <c r="IB19" s="9">
        <v>0.51500000000000001</v>
      </c>
      <c r="IC19" s="9">
        <v>0.51500000000000001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145.124</v>
      </c>
      <c r="IL19" s="9">
        <v>76.986999999999995</v>
      </c>
      <c r="IM19" s="9">
        <v>68.137</v>
      </c>
      <c r="IN19" s="9">
        <v>46.887</v>
      </c>
      <c r="IO19" s="9">
        <v>23.437999999999999</v>
      </c>
      <c r="IP19" s="9">
        <v>23.449000000000002</v>
      </c>
      <c r="IQ19" s="9">
        <v>12.276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3.9340000000000002</v>
      </c>
      <c r="C11" s="9">
        <v>1.1499999999999999</v>
      </c>
      <c r="D11" s="9">
        <v>8.4499999999999993</v>
      </c>
      <c r="E11" s="9">
        <v>2.2410000000000001</v>
      </c>
      <c r="F11" s="9">
        <v>6.2089999999999996</v>
      </c>
      <c r="G11" s="9">
        <v>5.1219999999999999</v>
      </c>
      <c r="H11" s="9">
        <v>3.2170000000000001</v>
      </c>
      <c r="I11" s="9">
        <v>1.905</v>
      </c>
      <c r="J11" s="9">
        <v>49.567</v>
      </c>
      <c r="K11" s="9">
        <v>24.440999999999999</v>
      </c>
      <c r="L11" s="9">
        <v>25.126000000000001</v>
      </c>
      <c r="M11" s="9">
        <v>21.175000000000001</v>
      </c>
      <c r="N11" s="9">
        <v>10.326000000000001</v>
      </c>
      <c r="O11" s="9">
        <v>10.849</v>
      </c>
      <c r="P11" s="9">
        <v>12.128</v>
      </c>
      <c r="Q11" s="9">
        <v>6.3959999999999999</v>
      </c>
      <c r="R11" s="9">
        <v>5.7309999999999999</v>
      </c>
      <c r="S11" s="9">
        <v>11.473000000000001</v>
      </c>
      <c r="T11" s="9">
        <v>5.2619999999999996</v>
      </c>
      <c r="U11" s="9">
        <v>6.2110000000000003</v>
      </c>
      <c r="V11" s="9">
        <v>4.3239999999999998</v>
      </c>
      <c r="W11" s="9">
        <v>1.99</v>
      </c>
      <c r="X11" s="9">
        <v>2.3340000000000001</v>
      </c>
      <c r="Y11" s="9">
        <v>0.46700000000000003</v>
      </c>
      <c r="Z11" s="9">
        <v>0.46700000000000003</v>
      </c>
      <c r="AA11" s="9">
        <v>0</v>
      </c>
      <c r="AB11" s="9">
        <v>12.981999999999999</v>
      </c>
      <c r="AC11" s="9">
        <v>7.6440000000000001</v>
      </c>
      <c r="AD11" s="9">
        <v>5.3380000000000001</v>
      </c>
      <c r="AE11" s="9">
        <v>1.246</v>
      </c>
      <c r="AF11" s="9">
        <v>1.246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1.246</v>
      </c>
      <c r="AO11" s="9">
        <v>1.246</v>
      </c>
      <c r="AP11" s="9">
        <v>0</v>
      </c>
      <c r="AQ11" s="9">
        <v>11.736000000000001</v>
      </c>
      <c r="AR11" s="9">
        <v>6.3979999999999997</v>
      </c>
      <c r="AS11" s="9">
        <v>5.3380000000000001</v>
      </c>
      <c r="AT11" s="9">
        <v>2.177</v>
      </c>
      <c r="AU11" s="9">
        <v>0.39600000000000002</v>
      </c>
      <c r="AV11" s="9">
        <v>1.7809999999999999</v>
      </c>
      <c r="AW11" s="9">
        <v>0.32</v>
      </c>
      <c r="AX11" s="9">
        <v>0.32</v>
      </c>
      <c r="AY11" s="9">
        <v>0</v>
      </c>
      <c r="AZ11" s="9">
        <v>0.32</v>
      </c>
      <c r="BA11" s="9">
        <v>0.32</v>
      </c>
      <c r="BB11" s="9">
        <v>0</v>
      </c>
      <c r="BC11" s="9">
        <v>3.621</v>
      </c>
      <c r="BD11" s="9">
        <v>2.367</v>
      </c>
      <c r="BE11" s="9">
        <v>1.254</v>
      </c>
      <c r="BF11" s="9">
        <v>5.2990000000000004</v>
      </c>
      <c r="BG11" s="9">
        <v>2.996</v>
      </c>
      <c r="BH11" s="9">
        <v>2.3029999999999999</v>
      </c>
      <c r="BI11" s="9">
        <v>52.295000000000002</v>
      </c>
      <c r="BJ11" s="9">
        <v>11.975</v>
      </c>
      <c r="BK11" s="9">
        <v>40.32</v>
      </c>
      <c r="BL11" s="9">
        <v>10.992000000000001</v>
      </c>
      <c r="BM11" s="9">
        <v>2.02</v>
      </c>
      <c r="BN11" s="9">
        <v>8.9719999999999995</v>
      </c>
      <c r="BO11" s="9">
        <v>1.982</v>
      </c>
      <c r="BP11" s="9">
        <v>0</v>
      </c>
      <c r="BQ11" s="9">
        <v>1.982</v>
      </c>
      <c r="BR11" s="9">
        <v>2.823</v>
      </c>
      <c r="BS11" s="9">
        <v>0.443</v>
      </c>
      <c r="BT11" s="9">
        <v>2.38</v>
      </c>
      <c r="BU11" s="9">
        <v>6.1870000000000003</v>
      </c>
      <c r="BV11" s="9">
        <v>1.577</v>
      </c>
      <c r="BW11" s="9">
        <v>4.6100000000000003</v>
      </c>
      <c r="BX11" s="9">
        <v>41.302999999999997</v>
      </c>
      <c r="BY11" s="9">
        <v>9.9550000000000001</v>
      </c>
      <c r="BZ11" s="9">
        <v>31.347999999999999</v>
      </c>
      <c r="CA11" s="9">
        <v>15.9</v>
      </c>
      <c r="CB11" s="9">
        <v>5.6180000000000003</v>
      </c>
      <c r="CC11" s="9">
        <v>10.282</v>
      </c>
      <c r="CD11" s="9">
        <v>6.8840000000000003</v>
      </c>
      <c r="CE11" s="9">
        <v>2.2050000000000001</v>
      </c>
      <c r="CF11" s="9">
        <v>4.6790000000000003</v>
      </c>
      <c r="CG11" s="9">
        <v>11.968</v>
      </c>
      <c r="CH11" s="9">
        <v>0.754</v>
      </c>
      <c r="CI11" s="9">
        <v>11.214</v>
      </c>
      <c r="CJ11" s="9">
        <v>4.7220000000000004</v>
      </c>
      <c r="CK11" s="9">
        <v>0.94499999999999995</v>
      </c>
      <c r="CL11" s="9">
        <v>3.7770000000000001</v>
      </c>
      <c r="CM11" s="9">
        <v>1.8280000000000001</v>
      </c>
      <c r="CN11" s="9">
        <v>0.432</v>
      </c>
      <c r="CO11" s="9">
        <v>1.3959999999999999</v>
      </c>
      <c r="CP11" s="9">
        <v>3.6070000000000002</v>
      </c>
      <c r="CQ11" s="9">
        <v>3.08</v>
      </c>
      <c r="CR11" s="9">
        <v>0.52700000000000002</v>
      </c>
      <c r="CS11" s="9">
        <v>1.026</v>
      </c>
      <c r="CT11" s="9">
        <v>1.026</v>
      </c>
      <c r="CU11" s="9">
        <v>0</v>
      </c>
      <c r="CV11" s="9">
        <v>0</v>
      </c>
      <c r="CW11" s="9">
        <v>0</v>
      </c>
      <c r="CX11" s="9">
        <v>0</v>
      </c>
      <c r="CY11" s="9">
        <v>0.35199999999999998</v>
      </c>
      <c r="CZ11" s="9">
        <v>0.35199999999999998</v>
      </c>
      <c r="DA11" s="9">
        <v>0</v>
      </c>
      <c r="DB11" s="9">
        <v>0.67500000000000004</v>
      </c>
      <c r="DC11" s="9">
        <v>0.67500000000000004</v>
      </c>
      <c r="DD11" s="9">
        <v>0</v>
      </c>
      <c r="DE11" s="9">
        <v>2.58</v>
      </c>
      <c r="DF11" s="9">
        <v>2.0539999999999998</v>
      </c>
      <c r="DG11" s="9">
        <v>0.52700000000000002</v>
      </c>
      <c r="DH11" s="9">
        <v>1.0649999999999999</v>
      </c>
      <c r="DI11" s="9">
        <v>0.53900000000000003</v>
      </c>
      <c r="DJ11" s="9">
        <v>0.52700000000000002</v>
      </c>
      <c r="DK11" s="9">
        <v>1.03</v>
      </c>
      <c r="DL11" s="9">
        <v>1.03</v>
      </c>
      <c r="DM11" s="9">
        <v>0</v>
      </c>
      <c r="DN11" s="9">
        <v>0.48499999999999999</v>
      </c>
      <c r="DO11" s="9">
        <v>0.48499999999999999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27.378</v>
      </c>
      <c r="DX11" s="9">
        <v>11.891999999999999</v>
      </c>
      <c r="DY11" s="9">
        <v>15.486000000000001</v>
      </c>
      <c r="DZ11" s="9">
        <v>4.3769999999999998</v>
      </c>
      <c r="EA11" s="9">
        <v>2.4460000000000002</v>
      </c>
      <c r="EB11" s="9">
        <v>1.93</v>
      </c>
      <c r="EC11" s="9">
        <v>2.8919999999999999</v>
      </c>
      <c r="ED11" s="9">
        <v>1.615</v>
      </c>
      <c r="EE11" s="9">
        <v>1.2769999999999999</v>
      </c>
      <c r="EF11" s="9">
        <v>0.84899999999999998</v>
      </c>
      <c r="EG11" s="9">
        <v>0.36399999999999999</v>
      </c>
      <c r="EH11" s="9">
        <v>0.48499999999999999</v>
      </c>
      <c r="EI11" s="9">
        <v>0.63500000000000001</v>
      </c>
      <c r="EJ11" s="9">
        <v>0.46700000000000003</v>
      </c>
      <c r="EK11" s="9">
        <v>0.16800000000000001</v>
      </c>
      <c r="EL11" s="9">
        <v>23.001999999999999</v>
      </c>
      <c r="EM11" s="9">
        <v>9.4459999999999997</v>
      </c>
      <c r="EN11" s="9">
        <v>13.555999999999999</v>
      </c>
      <c r="EO11" s="9">
        <v>12.236000000000001</v>
      </c>
      <c r="EP11" s="9">
        <v>5.968</v>
      </c>
      <c r="EQ11" s="9">
        <v>6.2679999999999998</v>
      </c>
      <c r="ER11" s="9">
        <v>4.7969999999999997</v>
      </c>
      <c r="ES11" s="9">
        <v>1.498</v>
      </c>
      <c r="ET11" s="9">
        <v>3.2989999999999999</v>
      </c>
      <c r="EU11" s="9">
        <v>4.4820000000000002</v>
      </c>
      <c r="EV11" s="9">
        <v>1.5109999999999999</v>
      </c>
      <c r="EW11" s="9">
        <v>2.9710000000000001</v>
      </c>
      <c r="EX11" s="9">
        <v>1.4870000000000001</v>
      </c>
      <c r="EY11" s="9">
        <v>0.47</v>
      </c>
      <c r="EZ11" s="9">
        <v>1.0169999999999999</v>
      </c>
      <c r="FA11" s="9">
        <v>0</v>
      </c>
      <c r="FB11" s="9">
        <v>0</v>
      </c>
      <c r="FC11" s="9">
        <v>0</v>
      </c>
      <c r="FD11" s="9">
        <v>117.57899999999999</v>
      </c>
      <c r="FE11" s="9">
        <v>58.795999999999999</v>
      </c>
      <c r="FF11" s="9">
        <v>58.783999999999999</v>
      </c>
      <c r="FG11" s="9">
        <v>44.970999999999997</v>
      </c>
      <c r="FH11" s="9">
        <v>24.309000000000001</v>
      </c>
      <c r="FI11" s="9">
        <v>20.661000000000001</v>
      </c>
      <c r="FJ11" s="9">
        <v>17.591000000000001</v>
      </c>
      <c r="FK11" s="9">
        <v>8.8840000000000003</v>
      </c>
      <c r="FL11" s="9">
        <v>8.7070000000000007</v>
      </c>
      <c r="FM11" s="9">
        <v>12.361000000000001</v>
      </c>
      <c r="FN11" s="9">
        <v>7.649</v>
      </c>
      <c r="FO11" s="9">
        <v>4.7110000000000003</v>
      </c>
      <c r="FP11" s="9">
        <v>15.019</v>
      </c>
      <c r="FQ11" s="9">
        <v>7.7759999999999998</v>
      </c>
      <c r="FR11" s="9">
        <v>7.2430000000000003</v>
      </c>
      <c r="FS11" s="9">
        <v>72.608999999999995</v>
      </c>
      <c r="FT11" s="9">
        <v>34.485999999999997</v>
      </c>
      <c r="FU11" s="9">
        <v>38.122</v>
      </c>
      <c r="FV11" s="9">
        <v>27.733000000000001</v>
      </c>
      <c r="FW11" s="9">
        <v>14.651</v>
      </c>
      <c r="FX11" s="9">
        <v>13.081</v>
      </c>
      <c r="FY11" s="9">
        <v>16.081</v>
      </c>
      <c r="FZ11" s="9">
        <v>5.4870000000000001</v>
      </c>
      <c r="GA11" s="9">
        <v>10.593999999999999</v>
      </c>
      <c r="GB11" s="9">
        <v>12.064</v>
      </c>
      <c r="GC11" s="9">
        <v>5.2279999999999998</v>
      </c>
      <c r="GD11" s="9">
        <v>6.8369999999999997</v>
      </c>
      <c r="GE11" s="9">
        <v>9.8670000000000009</v>
      </c>
      <c r="GF11" s="9">
        <v>5.258</v>
      </c>
      <c r="GG11" s="9">
        <v>4.6079999999999997</v>
      </c>
      <c r="GH11" s="9">
        <v>6.8639999999999999</v>
      </c>
      <c r="GI11" s="9">
        <v>3.8620000000000001</v>
      </c>
      <c r="GJ11" s="9">
        <v>3.0019999999999998</v>
      </c>
      <c r="GK11" s="9">
        <v>47.816000000000003</v>
      </c>
      <c r="GL11" s="9">
        <v>23.899000000000001</v>
      </c>
      <c r="GM11" s="9">
        <v>23.917000000000002</v>
      </c>
      <c r="GN11" s="9">
        <v>24.157</v>
      </c>
      <c r="GO11" s="9">
        <v>12.348000000000001</v>
      </c>
      <c r="GP11" s="9">
        <v>11.81</v>
      </c>
      <c r="GQ11" s="9">
        <v>11.951000000000001</v>
      </c>
      <c r="GR11" s="9">
        <v>5.9269999999999996</v>
      </c>
      <c r="GS11" s="9">
        <v>6.024</v>
      </c>
      <c r="GT11" s="9">
        <v>6.78</v>
      </c>
      <c r="GU11" s="9">
        <v>4.08</v>
      </c>
      <c r="GV11" s="9">
        <v>2.7</v>
      </c>
      <c r="GW11" s="9">
        <v>5.4260000000000002</v>
      </c>
      <c r="GX11" s="9">
        <v>2.3410000000000002</v>
      </c>
      <c r="GY11" s="9">
        <v>3.085</v>
      </c>
      <c r="GZ11" s="9">
        <v>23.658999999999999</v>
      </c>
      <c r="HA11" s="9">
        <v>11.551</v>
      </c>
      <c r="HB11" s="9">
        <v>12.108000000000001</v>
      </c>
      <c r="HC11" s="9">
        <v>9.8219999999999992</v>
      </c>
      <c r="HD11" s="9">
        <v>4.359</v>
      </c>
      <c r="HE11" s="9">
        <v>5.4630000000000001</v>
      </c>
      <c r="HF11" s="9">
        <v>3.6459999999999999</v>
      </c>
      <c r="HG11" s="9">
        <v>1.7290000000000001</v>
      </c>
      <c r="HH11" s="9">
        <v>1.917</v>
      </c>
      <c r="HI11" s="9">
        <v>4.83</v>
      </c>
      <c r="HJ11" s="9">
        <v>2.3479999999999999</v>
      </c>
      <c r="HK11" s="9">
        <v>2.4820000000000002</v>
      </c>
      <c r="HL11" s="9">
        <v>3.7389999999999999</v>
      </c>
      <c r="HM11" s="9">
        <v>2.33</v>
      </c>
      <c r="HN11" s="9">
        <v>1.409</v>
      </c>
      <c r="HO11" s="9">
        <v>1.621</v>
      </c>
      <c r="HP11" s="9">
        <v>0.78500000000000003</v>
      </c>
      <c r="HQ11" s="9">
        <v>0.83699999999999997</v>
      </c>
      <c r="HR11" s="9">
        <v>21.715</v>
      </c>
      <c r="HS11" s="9">
        <v>12.513999999999999</v>
      </c>
      <c r="HT11" s="9">
        <v>9.2010000000000005</v>
      </c>
      <c r="HU11" s="9">
        <v>9.5969999999999995</v>
      </c>
      <c r="HV11" s="9">
        <v>5.3940000000000001</v>
      </c>
      <c r="HW11" s="9">
        <v>4.2039999999999997</v>
      </c>
      <c r="HX11" s="9">
        <v>3.774</v>
      </c>
      <c r="HY11" s="9">
        <v>2.198</v>
      </c>
      <c r="HZ11" s="9">
        <v>1.5760000000000001</v>
      </c>
      <c r="IA11" s="9">
        <v>2.976</v>
      </c>
      <c r="IB11" s="9">
        <v>2.0819999999999999</v>
      </c>
      <c r="IC11" s="9">
        <v>0.89500000000000002</v>
      </c>
      <c r="ID11" s="9">
        <v>2.847</v>
      </c>
      <c r="IE11" s="9">
        <v>1.1140000000000001</v>
      </c>
      <c r="IF11" s="9">
        <v>1.7330000000000001</v>
      </c>
      <c r="IG11" s="9">
        <v>12.117000000000001</v>
      </c>
      <c r="IH11" s="9">
        <v>7.12</v>
      </c>
      <c r="II11" s="9">
        <v>4.9969999999999999</v>
      </c>
      <c r="IJ11" s="9">
        <v>4.3</v>
      </c>
      <c r="IK11" s="9">
        <v>2.7330000000000001</v>
      </c>
      <c r="IL11" s="9">
        <v>1.5669999999999999</v>
      </c>
      <c r="IM11" s="9">
        <v>2.0390000000000001</v>
      </c>
      <c r="IN11" s="9">
        <v>1.4590000000000001</v>
      </c>
      <c r="IO11" s="9">
        <v>0.57999999999999996</v>
      </c>
      <c r="IP11" s="9">
        <v>2.7989999999999999</v>
      </c>
      <c r="IQ11" s="9">
        <v>1.1659999999999999</v>
      </c>
    </row>
    <row r="12" spans="1:251">
      <c r="A12" s="10">
        <v>42401</v>
      </c>
      <c r="B12" s="9">
        <v>2.19</v>
      </c>
      <c r="C12" s="9">
        <v>3.0209999999999999</v>
      </c>
      <c r="D12" s="9">
        <v>7.4050000000000002</v>
      </c>
      <c r="E12" s="9">
        <v>3.5529999999999999</v>
      </c>
      <c r="F12" s="9">
        <v>3.8519999999999999</v>
      </c>
      <c r="G12" s="9">
        <v>11.451000000000001</v>
      </c>
      <c r="H12" s="9">
        <v>6.452</v>
      </c>
      <c r="I12" s="9">
        <v>4.9989999999999997</v>
      </c>
      <c r="J12" s="9">
        <v>54.606999999999999</v>
      </c>
      <c r="K12" s="9">
        <v>31.875</v>
      </c>
      <c r="L12" s="9">
        <v>22.731999999999999</v>
      </c>
      <c r="M12" s="9">
        <v>24.975999999999999</v>
      </c>
      <c r="N12" s="9">
        <v>13.07</v>
      </c>
      <c r="O12" s="9">
        <v>11.906000000000001</v>
      </c>
      <c r="P12" s="9">
        <v>14.509</v>
      </c>
      <c r="Q12" s="9">
        <v>11.048</v>
      </c>
      <c r="R12" s="9">
        <v>3.4609999999999999</v>
      </c>
      <c r="S12" s="9">
        <v>12.356</v>
      </c>
      <c r="T12" s="9">
        <v>6.4409999999999998</v>
      </c>
      <c r="U12" s="9">
        <v>5.915</v>
      </c>
      <c r="V12" s="9">
        <v>1.327</v>
      </c>
      <c r="W12" s="9">
        <v>0.39700000000000002</v>
      </c>
      <c r="X12" s="9">
        <v>0.93</v>
      </c>
      <c r="Y12" s="9">
        <v>1.44</v>
      </c>
      <c r="Z12" s="9">
        <v>0.91900000000000004</v>
      </c>
      <c r="AA12" s="9">
        <v>0.52</v>
      </c>
      <c r="AB12" s="9">
        <v>14.334</v>
      </c>
      <c r="AC12" s="9">
        <v>7.4290000000000003</v>
      </c>
      <c r="AD12" s="9">
        <v>6.9059999999999997</v>
      </c>
      <c r="AE12" s="9">
        <v>0.33100000000000002</v>
      </c>
      <c r="AF12" s="9">
        <v>0.33100000000000002</v>
      </c>
      <c r="AG12" s="9">
        <v>0</v>
      </c>
      <c r="AH12" s="9">
        <v>0</v>
      </c>
      <c r="AI12" s="9">
        <v>0</v>
      </c>
      <c r="AJ12" s="9">
        <v>0</v>
      </c>
      <c r="AK12" s="9">
        <v>0.33100000000000002</v>
      </c>
      <c r="AL12" s="9">
        <v>0.33100000000000002</v>
      </c>
      <c r="AM12" s="9">
        <v>0</v>
      </c>
      <c r="AN12" s="9">
        <v>0</v>
      </c>
      <c r="AO12" s="9">
        <v>0</v>
      </c>
      <c r="AP12" s="9">
        <v>0</v>
      </c>
      <c r="AQ12" s="9">
        <v>14.004</v>
      </c>
      <c r="AR12" s="9">
        <v>7.0979999999999999</v>
      </c>
      <c r="AS12" s="9">
        <v>6.9059999999999997</v>
      </c>
      <c r="AT12" s="9">
        <v>0.94799999999999995</v>
      </c>
      <c r="AU12" s="9">
        <v>0.51600000000000001</v>
      </c>
      <c r="AV12" s="9">
        <v>0.43099999999999999</v>
      </c>
      <c r="AW12" s="9">
        <v>1.577</v>
      </c>
      <c r="AX12" s="9">
        <v>0.374</v>
      </c>
      <c r="AY12" s="9">
        <v>1.204</v>
      </c>
      <c r="AZ12" s="9">
        <v>4.1630000000000003</v>
      </c>
      <c r="BA12" s="9">
        <v>2.1579999999999999</v>
      </c>
      <c r="BB12" s="9">
        <v>2.004</v>
      </c>
      <c r="BC12" s="9">
        <v>3.323</v>
      </c>
      <c r="BD12" s="9">
        <v>1.351</v>
      </c>
      <c r="BE12" s="9">
        <v>1.972</v>
      </c>
      <c r="BF12" s="9">
        <v>3.9929999999999999</v>
      </c>
      <c r="BG12" s="9">
        <v>2.6989999999999998</v>
      </c>
      <c r="BH12" s="9">
        <v>1.294</v>
      </c>
      <c r="BI12" s="9">
        <v>38.317</v>
      </c>
      <c r="BJ12" s="9">
        <v>9.5860000000000003</v>
      </c>
      <c r="BK12" s="9">
        <v>28.731000000000002</v>
      </c>
      <c r="BL12" s="9">
        <v>7.0679999999999996</v>
      </c>
      <c r="BM12" s="9">
        <v>2.282</v>
      </c>
      <c r="BN12" s="9">
        <v>4.7850000000000001</v>
      </c>
      <c r="BO12" s="9">
        <v>0.51100000000000001</v>
      </c>
      <c r="BP12" s="9">
        <v>0</v>
      </c>
      <c r="BQ12" s="9">
        <v>0.51100000000000001</v>
      </c>
      <c r="BR12" s="9">
        <v>1.149</v>
      </c>
      <c r="BS12" s="9">
        <v>0</v>
      </c>
      <c r="BT12" s="9">
        <v>1.149</v>
      </c>
      <c r="BU12" s="9">
        <v>5.4080000000000004</v>
      </c>
      <c r="BV12" s="9">
        <v>2.282</v>
      </c>
      <c r="BW12" s="9">
        <v>3.125</v>
      </c>
      <c r="BX12" s="9">
        <v>31.248999999999999</v>
      </c>
      <c r="BY12" s="9">
        <v>7.3040000000000003</v>
      </c>
      <c r="BZ12" s="9">
        <v>23.945</v>
      </c>
      <c r="CA12" s="9">
        <v>14.189</v>
      </c>
      <c r="CB12" s="9">
        <v>2.774</v>
      </c>
      <c r="CC12" s="9">
        <v>11.414999999999999</v>
      </c>
      <c r="CD12" s="9">
        <v>8.8510000000000009</v>
      </c>
      <c r="CE12" s="9">
        <v>2.8620000000000001</v>
      </c>
      <c r="CF12" s="9">
        <v>5.9889999999999999</v>
      </c>
      <c r="CG12" s="9">
        <v>5.4480000000000004</v>
      </c>
      <c r="CH12" s="9">
        <v>0.67700000000000005</v>
      </c>
      <c r="CI12" s="9">
        <v>4.7699999999999996</v>
      </c>
      <c r="CJ12" s="9">
        <v>2.2559999999999998</v>
      </c>
      <c r="CK12" s="9">
        <v>0.99</v>
      </c>
      <c r="CL12" s="9">
        <v>1.266</v>
      </c>
      <c r="CM12" s="9">
        <v>0.505</v>
      </c>
      <c r="CN12" s="9">
        <v>0</v>
      </c>
      <c r="CO12" s="9">
        <v>0.505</v>
      </c>
      <c r="CP12" s="9">
        <v>4.4669999999999996</v>
      </c>
      <c r="CQ12" s="9">
        <v>2.7189999999999999</v>
      </c>
      <c r="CR12" s="9">
        <v>1.7490000000000001</v>
      </c>
      <c r="CS12" s="9">
        <v>2.4700000000000002</v>
      </c>
      <c r="CT12" s="9">
        <v>1.7969999999999999</v>
      </c>
      <c r="CU12" s="9">
        <v>0.67300000000000004</v>
      </c>
      <c r="CV12" s="9">
        <v>0</v>
      </c>
      <c r="CW12" s="9">
        <v>0</v>
      </c>
      <c r="CX12" s="9">
        <v>0</v>
      </c>
      <c r="CY12" s="9">
        <v>0.67300000000000004</v>
      </c>
      <c r="CZ12" s="9">
        <v>0</v>
      </c>
      <c r="DA12" s="9">
        <v>0.67300000000000004</v>
      </c>
      <c r="DB12" s="9">
        <v>1.7969999999999999</v>
      </c>
      <c r="DC12" s="9">
        <v>1.7969999999999999</v>
      </c>
      <c r="DD12" s="9">
        <v>0</v>
      </c>
      <c r="DE12" s="9">
        <v>1.998</v>
      </c>
      <c r="DF12" s="9">
        <v>0.92200000000000004</v>
      </c>
      <c r="DG12" s="9">
        <v>1.0760000000000001</v>
      </c>
      <c r="DH12" s="9">
        <v>1.0760000000000001</v>
      </c>
      <c r="DI12" s="9">
        <v>0</v>
      </c>
      <c r="DJ12" s="9">
        <v>1.0760000000000001</v>
      </c>
      <c r="DK12" s="9">
        <v>0.44800000000000001</v>
      </c>
      <c r="DL12" s="9">
        <v>0.44800000000000001</v>
      </c>
      <c r="DM12" s="9">
        <v>0</v>
      </c>
      <c r="DN12" s="9">
        <v>0.47399999999999998</v>
      </c>
      <c r="DO12" s="9">
        <v>0.47399999999999998</v>
      </c>
      <c r="DP12" s="9">
        <v>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31.026</v>
      </c>
      <c r="DX12" s="9">
        <v>12.44</v>
      </c>
      <c r="DY12" s="9">
        <v>18.587</v>
      </c>
      <c r="DZ12" s="9">
        <v>7.415</v>
      </c>
      <c r="EA12" s="9">
        <v>2.9049999999999998</v>
      </c>
      <c r="EB12" s="9">
        <v>4.51</v>
      </c>
      <c r="EC12" s="9">
        <v>2.6970000000000001</v>
      </c>
      <c r="ED12" s="9">
        <v>0.73099999999999998</v>
      </c>
      <c r="EE12" s="9">
        <v>1.9650000000000001</v>
      </c>
      <c r="EF12" s="9">
        <v>2.6070000000000002</v>
      </c>
      <c r="EG12" s="9">
        <v>1.0720000000000001</v>
      </c>
      <c r="EH12" s="9">
        <v>1.536</v>
      </c>
      <c r="EI12" s="9">
        <v>2.1110000000000002</v>
      </c>
      <c r="EJ12" s="9">
        <v>1.1020000000000001</v>
      </c>
      <c r="EK12" s="9">
        <v>1.0089999999999999</v>
      </c>
      <c r="EL12" s="9">
        <v>23.611999999999998</v>
      </c>
      <c r="EM12" s="9">
        <v>9.5350000000000001</v>
      </c>
      <c r="EN12" s="9">
        <v>14.077</v>
      </c>
      <c r="EO12" s="9">
        <v>11.044</v>
      </c>
      <c r="EP12" s="9">
        <v>3.5779999999999998</v>
      </c>
      <c r="EQ12" s="9">
        <v>7.4660000000000002</v>
      </c>
      <c r="ER12" s="9">
        <v>3.8780000000000001</v>
      </c>
      <c r="ES12" s="9">
        <v>0.61899999999999999</v>
      </c>
      <c r="ET12" s="9">
        <v>3.2589999999999999</v>
      </c>
      <c r="EU12" s="9">
        <v>4.9219999999999997</v>
      </c>
      <c r="EV12" s="9">
        <v>3.5990000000000002</v>
      </c>
      <c r="EW12" s="9">
        <v>1.323</v>
      </c>
      <c r="EX12" s="9">
        <v>3.214</v>
      </c>
      <c r="EY12" s="9">
        <v>1.1850000000000001</v>
      </c>
      <c r="EZ12" s="9">
        <v>2.0299999999999998</v>
      </c>
      <c r="FA12" s="9">
        <v>0.55400000000000005</v>
      </c>
      <c r="FB12" s="9">
        <v>0.55400000000000005</v>
      </c>
      <c r="FC12" s="9">
        <v>0</v>
      </c>
      <c r="FD12" s="9">
        <v>127.035</v>
      </c>
      <c r="FE12" s="9">
        <v>64.412999999999997</v>
      </c>
      <c r="FF12" s="9">
        <v>62.622</v>
      </c>
      <c r="FG12" s="9">
        <v>44.749000000000002</v>
      </c>
      <c r="FH12" s="9">
        <v>27.006</v>
      </c>
      <c r="FI12" s="9">
        <v>17.742000000000001</v>
      </c>
      <c r="FJ12" s="9">
        <v>14.702</v>
      </c>
      <c r="FK12" s="9">
        <v>8.7859999999999996</v>
      </c>
      <c r="FL12" s="9">
        <v>5.9160000000000004</v>
      </c>
      <c r="FM12" s="9">
        <v>11.281000000000001</v>
      </c>
      <c r="FN12" s="9">
        <v>7.8680000000000003</v>
      </c>
      <c r="FO12" s="9">
        <v>3.4140000000000001</v>
      </c>
      <c r="FP12" s="9">
        <v>18.765999999999998</v>
      </c>
      <c r="FQ12" s="9">
        <v>10.353</v>
      </c>
      <c r="FR12" s="9">
        <v>8.4130000000000003</v>
      </c>
      <c r="FS12" s="9">
        <v>82.286000000000001</v>
      </c>
      <c r="FT12" s="9">
        <v>37.405999999999999</v>
      </c>
      <c r="FU12" s="9">
        <v>44.88</v>
      </c>
      <c r="FV12" s="9">
        <v>28.623999999999999</v>
      </c>
      <c r="FW12" s="9">
        <v>14.393000000000001</v>
      </c>
      <c r="FX12" s="9">
        <v>14.231</v>
      </c>
      <c r="FY12" s="9">
        <v>19.66</v>
      </c>
      <c r="FZ12" s="9">
        <v>8.17</v>
      </c>
      <c r="GA12" s="9">
        <v>11.49</v>
      </c>
      <c r="GB12" s="9">
        <v>14.928000000000001</v>
      </c>
      <c r="GC12" s="9">
        <v>4.7480000000000002</v>
      </c>
      <c r="GD12" s="9">
        <v>10.18</v>
      </c>
      <c r="GE12" s="9">
        <v>10.888</v>
      </c>
      <c r="GF12" s="9">
        <v>5.3150000000000004</v>
      </c>
      <c r="GG12" s="9">
        <v>5.5730000000000004</v>
      </c>
      <c r="GH12" s="9">
        <v>8.1859999999999999</v>
      </c>
      <c r="GI12" s="9">
        <v>4.7809999999999997</v>
      </c>
      <c r="GJ12" s="9">
        <v>3.4049999999999998</v>
      </c>
      <c r="GK12" s="9">
        <v>49.173000000000002</v>
      </c>
      <c r="GL12" s="9">
        <v>30.49</v>
      </c>
      <c r="GM12" s="9">
        <v>18.681999999999999</v>
      </c>
      <c r="GN12" s="9">
        <v>20.763000000000002</v>
      </c>
      <c r="GO12" s="9">
        <v>13.864000000000001</v>
      </c>
      <c r="GP12" s="9">
        <v>6.899</v>
      </c>
      <c r="GQ12" s="9">
        <v>9.41</v>
      </c>
      <c r="GR12" s="9">
        <v>5.5069999999999997</v>
      </c>
      <c r="GS12" s="9">
        <v>3.903</v>
      </c>
      <c r="GT12" s="9">
        <v>5.0910000000000002</v>
      </c>
      <c r="GU12" s="9">
        <v>4.3869999999999996</v>
      </c>
      <c r="GV12" s="9">
        <v>0.70499999999999996</v>
      </c>
      <c r="GW12" s="9">
        <v>6.2610000000000001</v>
      </c>
      <c r="GX12" s="9">
        <v>3.97</v>
      </c>
      <c r="GY12" s="9">
        <v>2.2909999999999999</v>
      </c>
      <c r="GZ12" s="9">
        <v>28.41</v>
      </c>
      <c r="HA12" s="9">
        <v>16.626999999999999</v>
      </c>
      <c r="HB12" s="9">
        <v>11.782999999999999</v>
      </c>
      <c r="HC12" s="9">
        <v>11.323</v>
      </c>
      <c r="HD12" s="9">
        <v>6.9630000000000001</v>
      </c>
      <c r="HE12" s="9">
        <v>4.359</v>
      </c>
      <c r="HF12" s="9">
        <v>5.875</v>
      </c>
      <c r="HG12" s="9">
        <v>3.94</v>
      </c>
      <c r="HH12" s="9">
        <v>1.9350000000000001</v>
      </c>
      <c r="HI12" s="9">
        <v>5.41</v>
      </c>
      <c r="HJ12" s="9">
        <v>2.835</v>
      </c>
      <c r="HK12" s="9">
        <v>2.5750000000000002</v>
      </c>
      <c r="HL12" s="9">
        <v>3.9209999999999998</v>
      </c>
      <c r="HM12" s="9">
        <v>1.5740000000000001</v>
      </c>
      <c r="HN12" s="9">
        <v>2.347</v>
      </c>
      <c r="HO12" s="9">
        <v>1.8819999999999999</v>
      </c>
      <c r="HP12" s="9">
        <v>1.3140000000000001</v>
      </c>
      <c r="HQ12" s="9">
        <v>0.56699999999999995</v>
      </c>
      <c r="HR12" s="9">
        <v>21.532</v>
      </c>
      <c r="HS12" s="9">
        <v>13.8</v>
      </c>
      <c r="HT12" s="9">
        <v>7.7320000000000002</v>
      </c>
      <c r="HU12" s="9">
        <v>6.8970000000000002</v>
      </c>
      <c r="HV12" s="9">
        <v>4.0490000000000004</v>
      </c>
      <c r="HW12" s="9">
        <v>2.8479999999999999</v>
      </c>
      <c r="HX12" s="9">
        <v>2.2730000000000001</v>
      </c>
      <c r="HY12" s="9">
        <v>0.871</v>
      </c>
      <c r="HZ12" s="9">
        <v>1.4019999999999999</v>
      </c>
      <c r="IA12" s="9">
        <v>1.198</v>
      </c>
      <c r="IB12" s="9">
        <v>1.198</v>
      </c>
      <c r="IC12" s="9">
        <v>0</v>
      </c>
      <c r="ID12" s="9">
        <v>3.4249999999999998</v>
      </c>
      <c r="IE12" s="9">
        <v>1.98</v>
      </c>
      <c r="IF12" s="9">
        <v>1.4450000000000001</v>
      </c>
      <c r="IG12" s="9">
        <v>14.635</v>
      </c>
      <c r="IH12" s="9">
        <v>9.7509999999999994</v>
      </c>
      <c r="II12" s="9">
        <v>4.8840000000000003</v>
      </c>
      <c r="IJ12" s="9">
        <v>5.38</v>
      </c>
      <c r="IK12" s="9">
        <v>4.0359999999999996</v>
      </c>
      <c r="IL12" s="9">
        <v>1.343</v>
      </c>
      <c r="IM12" s="9">
        <v>2.988</v>
      </c>
      <c r="IN12" s="9">
        <v>2.081</v>
      </c>
      <c r="IO12" s="9">
        <v>0.90700000000000003</v>
      </c>
      <c r="IP12" s="9">
        <v>2.383</v>
      </c>
      <c r="IQ12" s="9">
        <v>1.2430000000000001</v>
      </c>
    </row>
    <row r="13" spans="1:251">
      <c r="A13" s="10">
        <v>42767</v>
      </c>
      <c r="B13" s="9">
        <v>4.2919999999999998</v>
      </c>
      <c r="C13" s="9">
        <v>1.7290000000000001</v>
      </c>
      <c r="D13" s="9">
        <v>6.78</v>
      </c>
      <c r="E13" s="9">
        <v>3.8410000000000002</v>
      </c>
      <c r="F13" s="9">
        <v>2.9390000000000001</v>
      </c>
      <c r="G13" s="9">
        <v>8.5220000000000002</v>
      </c>
      <c r="H13" s="9">
        <v>5.0940000000000003</v>
      </c>
      <c r="I13" s="9">
        <v>3.4279999999999999</v>
      </c>
      <c r="J13" s="9">
        <v>55.215000000000003</v>
      </c>
      <c r="K13" s="9">
        <v>32.53</v>
      </c>
      <c r="L13" s="9">
        <v>22.684999999999999</v>
      </c>
      <c r="M13" s="9">
        <v>25.018999999999998</v>
      </c>
      <c r="N13" s="9">
        <v>14.802</v>
      </c>
      <c r="O13" s="9">
        <v>10.217000000000001</v>
      </c>
      <c r="P13" s="9">
        <v>17.547999999999998</v>
      </c>
      <c r="Q13" s="9">
        <v>9.4090000000000007</v>
      </c>
      <c r="R13" s="9">
        <v>8.1389999999999993</v>
      </c>
      <c r="S13" s="9">
        <v>9.7479999999999993</v>
      </c>
      <c r="T13" s="9">
        <v>5.9050000000000002</v>
      </c>
      <c r="U13" s="9">
        <v>3.8439999999999999</v>
      </c>
      <c r="V13" s="9">
        <v>2.9</v>
      </c>
      <c r="W13" s="9">
        <v>2.4140000000000001</v>
      </c>
      <c r="X13" s="9">
        <v>0.48599999999999999</v>
      </c>
      <c r="Y13" s="9">
        <v>0</v>
      </c>
      <c r="Z13" s="9">
        <v>0</v>
      </c>
      <c r="AA13" s="9">
        <v>0</v>
      </c>
      <c r="AB13" s="9">
        <v>13.289</v>
      </c>
      <c r="AC13" s="9">
        <v>6.7039999999999997</v>
      </c>
      <c r="AD13" s="9">
        <v>6.585</v>
      </c>
      <c r="AE13" s="9">
        <v>1.75</v>
      </c>
      <c r="AF13" s="9">
        <v>1.24</v>
      </c>
      <c r="AG13" s="9">
        <v>0.51</v>
      </c>
      <c r="AH13" s="9">
        <v>0.97699999999999998</v>
      </c>
      <c r="AI13" s="9">
        <v>0.46700000000000003</v>
      </c>
      <c r="AJ13" s="9">
        <v>0.51</v>
      </c>
      <c r="AK13" s="9">
        <v>0.77200000000000002</v>
      </c>
      <c r="AL13" s="9">
        <v>0.77200000000000002</v>
      </c>
      <c r="AM13" s="9">
        <v>0</v>
      </c>
      <c r="AN13" s="9">
        <v>0</v>
      </c>
      <c r="AO13" s="9">
        <v>0</v>
      </c>
      <c r="AP13" s="9">
        <v>0</v>
      </c>
      <c r="AQ13" s="9">
        <v>11.539</v>
      </c>
      <c r="AR13" s="9">
        <v>5.4640000000000004</v>
      </c>
      <c r="AS13" s="9">
        <v>6.0750000000000002</v>
      </c>
      <c r="AT13" s="9">
        <v>0.94899999999999995</v>
      </c>
      <c r="AU13" s="9">
        <v>0</v>
      </c>
      <c r="AV13" s="9">
        <v>0.94899999999999995</v>
      </c>
      <c r="AW13" s="9">
        <v>0.88200000000000001</v>
      </c>
      <c r="AX13" s="9">
        <v>0.41399999999999998</v>
      </c>
      <c r="AY13" s="9">
        <v>0.46899999999999997</v>
      </c>
      <c r="AZ13" s="9">
        <v>2.2400000000000002</v>
      </c>
      <c r="BA13" s="9">
        <v>1.1399999999999999</v>
      </c>
      <c r="BB13" s="9">
        <v>1.1000000000000001</v>
      </c>
      <c r="BC13" s="9">
        <v>3.7690000000000001</v>
      </c>
      <c r="BD13" s="9">
        <v>1.883</v>
      </c>
      <c r="BE13" s="9">
        <v>1.885</v>
      </c>
      <c r="BF13" s="9">
        <v>3.6989999999999998</v>
      </c>
      <c r="BG13" s="9">
        <v>2.0270000000000001</v>
      </c>
      <c r="BH13" s="9">
        <v>1.6719999999999999</v>
      </c>
      <c r="BI13" s="9">
        <v>38.881999999999998</v>
      </c>
      <c r="BJ13" s="9">
        <v>14.518000000000001</v>
      </c>
      <c r="BK13" s="9">
        <v>24.363</v>
      </c>
      <c r="BL13" s="9">
        <v>13.167999999999999</v>
      </c>
      <c r="BM13" s="9">
        <v>6.96</v>
      </c>
      <c r="BN13" s="9">
        <v>6.2069999999999999</v>
      </c>
      <c r="BO13" s="9">
        <v>4.2240000000000002</v>
      </c>
      <c r="BP13" s="9">
        <v>2.63</v>
      </c>
      <c r="BQ13" s="9">
        <v>1.5940000000000001</v>
      </c>
      <c r="BR13" s="9">
        <v>3.573</v>
      </c>
      <c r="BS13" s="9">
        <v>1.923</v>
      </c>
      <c r="BT13" s="9">
        <v>1.65</v>
      </c>
      <c r="BU13" s="9">
        <v>5.37</v>
      </c>
      <c r="BV13" s="9">
        <v>2.407</v>
      </c>
      <c r="BW13" s="9">
        <v>2.9630000000000001</v>
      </c>
      <c r="BX13" s="9">
        <v>25.713999999999999</v>
      </c>
      <c r="BY13" s="9">
        <v>7.5579999999999998</v>
      </c>
      <c r="BZ13" s="9">
        <v>18.155999999999999</v>
      </c>
      <c r="CA13" s="9">
        <v>12.423</v>
      </c>
      <c r="CB13" s="9">
        <v>3.7989999999999999</v>
      </c>
      <c r="CC13" s="9">
        <v>8.6240000000000006</v>
      </c>
      <c r="CD13" s="9">
        <v>6.1509999999999998</v>
      </c>
      <c r="CE13" s="9">
        <v>0.49</v>
      </c>
      <c r="CF13" s="9">
        <v>5.6609999999999996</v>
      </c>
      <c r="CG13" s="9">
        <v>3.6509999999999998</v>
      </c>
      <c r="CH13" s="9">
        <v>1.476</v>
      </c>
      <c r="CI13" s="9">
        <v>2.1739999999999999</v>
      </c>
      <c r="CJ13" s="9">
        <v>2.6739999999999999</v>
      </c>
      <c r="CK13" s="9">
        <v>1.7929999999999999</v>
      </c>
      <c r="CL13" s="9">
        <v>0.88200000000000001</v>
      </c>
      <c r="CM13" s="9">
        <v>0.81499999999999995</v>
      </c>
      <c r="CN13" s="9">
        <v>0</v>
      </c>
      <c r="CO13" s="9">
        <v>0.81499999999999995</v>
      </c>
      <c r="CP13" s="9">
        <v>4.976</v>
      </c>
      <c r="CQ13" s="9">
        <v>4.5659999999999998</v>
      </c>
      <c r="CR13" s="9">
        <v>0.40899999999999997</v>
      </c>
      <c r="CS13" s="9">
        <v>1.002</v>
      </c>
      <c r="CT13" s="9">
        <v>1.002</v>
      </c>
      <c r="CU13" s="9">
        <v>0</v>
      </c>
      <c r="CV13" s="9">
        <v>0</v>
      </c>
      <c r="CW13" s="9">
        <v>0</v>
      </c>
      <c r="CX13" s="9">
        <v>0</v>
      </c>
      <c r="CY13" s="9">
        <v>0.496</v>
      </c>
      <c r="CZ13" s="9">
        <v>0.496</v>
      </c>
      <c r="DA13" s="9">
        <v>0</v>
      </c>
      <c r="DB13" s="9">
        <v>0.505</v>
      </c>
      <c r="DC13" s="9">
        <v>0.505</v>
      </c>
      <c r="DD13" s="9">
        <v>0</v>
      </c>
      <c r="DE13" s="9">
        <v>3.9740000000000002</v>
      </c>
      <c r="DF13" s="9">
        <v>3.5649999999999999</v>
      </c>
      <c r="DG13" s="9">
        <v>0.40899999999999997</v>
      </c>
      <c r="DH13" s="9">
        <v>0.96</v>
      </c>
      <c r="DI13" s="9">
        <v>0.96</v>
      </c>
      <c r="DJ13" s="9">
        <v>0</v>
      </c>
      <c r="DK13" s="9">
        <v>0.85899999999999999</v>
      </c>
      <c r="DL13" s="9">
        <v>0.85899999999999999</v>
      </c>
      <c r="DM13" s="9">
        <v>0</v>
      </c>
      <c r="DN13" s="9">
        <v>0.77400000000000002</v>
      </c>
      <c r="DO13" s="9">
        <v>0.36499999999999999</v>
      </c>
      <c r="DP13" s="9">
        <v>0.40899999999999997</v>
      </c>
      <c r="DQ13" s="9">
        <v>1.38</v>
      </c>
      <c r="DR13" s="9">
        <v>1.38</v>
      </c>
      <c r="DS13" s="9">
        <v>0</v>
      </c>
      <c r="DT13" s="9">
        <v>0</v>
      </c>
      <c r="DU13" s="9">
        <v>0</v>
      </c>
      <c r="DV13" s="9">
        <v>0</v>
      </c>
      <c r="DW13" s="9">
        <v>27.872</v>
      </c>
      <c r="DX13" s="9">
        <v>14.568</v>
      </c>
      <c r="DY13" s="9">
        <v>13.304</v>
      </c>
      <c r="DZ13" s="9">
        <v>6.508</v>
      </c>
      <c r="EA13" s="9">
        <v>3.4350000000000001</v>
      </c>
      <c r="EB13" s="9">
        <v>3.073</v>
      </c>
      <c r="EC13" s="9">
        <v>2.4039999999999999</v>
      </c>
      <c r="ED13" s="9">
        <v>1.5669999999999999</v>
      </c>
      <c r="EE13" s="9">
        <v>0.83699999999999997</v>
      </c>
      <c r="EF13" s="9">
        <v>1.613</v>
      </c>
      <c r="EG13" s="9">
        <v>0.95899999999999996</v>
      </c>
      <c r="EH13" s="9">
        <v>0.65400000000000003</v>
      </c>
      <c r="EI13" s="9">
        <v>2.4910000000000001</v>
      </c>
      <c r="EJ13" s="9">
        <v>0.90900000000000003</v>
      </c>
      <c r="EK13" s="9">
        <v>1.5820000000000001</v>
      </c>
      <c r="EL13" s="9">
        <v>21.363</v>
      </c>
      <c r="EM13" s="9">
        <v>11.132999999999999</v>
      </c>
      <c r="EN13" s="9">
        <v>10.231</v>
      </c>
      <c r="EO13" s="9">
        <v>8.7200000000000006</v>
      </c>
      <c r="EP13" s="9">
        <v>3.7280000000000002</v>
      </c>
      <c r="EQ13" s="9">
        <v>4.992</v>
      </c>
      <c r="ER13" s="9">
        <v>3.5489999999999999</v>
      </c>
      <c r="ES13" s="9">
        <v>0.998</v>
      </c>
      <c r="ET13" s="9">
        <v>2.552</v>
      </c>
      <c r="EU13" s="9">
        <v>7.7009999999999996</v>
      </c>
      <c r="EV13" s="9">
        <v>5.5170000000000003</v>
      </c>
      <c r="EW13" s="9">
        <v>2.1840000000000002</v>
      </c>
      <c r="EX13" s="9">
        <v>0.94</v>
      </c>
      <c r="EY13" s="9">
        <v>0.437</v>
      </c>
      <c r="EZ13" s="9">
        <v>0.504</v>
      </c>
      <c r="FA13" s="9">
        <v>0.45300000000000001</v>
      </c>
      <c r="FB13" s="9">
        <v>0.45300000000000001</v>
      </c>
      <c r="FC13" s="9">
        <v>0</v>
      </c>
      <c r="FD13" s="9">
        <v>113.07899999999999</v>
      </c>
      <c r="FE13" s="9">
        <v>58.036000000000001</v>
      </c>
      <c r="FF13" s="9">
        <v>55.043999999999997</v>
      </c>
      <c r="FG13" s="9">
        <v>35.497999999999998</v>
      </c>
      <c r="FH13" s="9">
        <v>20.902999999999999</v>
      </c>
      <c r="FI13" s="9">
        <v>14.593999999999999</v>
      </c>
      <c r="FJ13" s="9">
        <v>17.260999999999999</v>
      </c>
      <c r="FK13" s="9">
        <v>11.766999999999999</v>
      </c>
      <c r="FL13" s="9">
        <v>5.4939999999999998</v>
      </c>
      <c r="FM13" s="9">
        <v>5.0940000000000003</v>
      </c>
      <c r="FN13" s="9">
        <v>2.9790000000000001</v>
      </c>
      <c r="FO13" s="9">
        <v>2.1139999999999999</v>
      </c>
      <c r="FP13" s="9">
        <v>13.143000000000001</v>
      </c>
      <c r="FQ13" s="9">
        <v>6.157</v>
      </c>
      <c r="FR13" s="9">
        <v>6.9859999999999998</v>
      </c>
      <c r="FS13" s="9">
        <v>77.581999999999994</v>
      </c>
      <c r="FT13" s="9">
        <v>37.131999999999998</v>
      </c>
      <c r="FU13" s="9">
        <v>40.450000000000003</v>
      </c>
      <c r="FV13" s="9">
        <v>29.599</v>
      </c>
      <c r="FW13" s="9">
        <v>13.54</v>
      </c>
      <c r="FX13" s="9">
        <v>16.059000000000001</v>
      </c>
      <c r="FY13" s="9">
        <v>17.420999999999999</v>
      </c>
      <c r="FZ13" s="9">
        <v>7.226</v>
      </c>
      <c r="GA13" s="9">
        <v>10.195</v>
      </c>
      <c r="GB13" s="9">
        <v>12.65</v>
      </c>
      <c r="GC13" s="9">
        <v>8.1709999999999994</v>
      </c>
      <c r="GD13" s="9">
        <v>4.4790000000000001</v>
      </c>
      <c r="GE13" s="9">
        <v>11.177</v>
      </c>
      <c r="GF13" s="9">
        <v>5.4390000000000001</v>
      </c>
      <c r="GG13" s="9">
        <v>5.7380000000000004</v>
      </c>
      <c r="GH13" s="9">
        <v>6.7350000000000003</v>
      </c>
      <c r="GI13" s="9">
        <v>2.7559999999999998</v>
      </c>
      <c r="GJ13" s="9">
        <v>3.9780000000000002</v>
      </c>
      <c r="GK13" s="9">
        <v>45.978000000000002</v>
      </c>
      <c r="GL13" s="9">
        <v>26.486000000000001</v>
      </c>
      <c r="GM13" s="9">
        <v>19.492999999999999</v>
      </c>
      <c r="GN13" s="9">
        <v>18.117000000000001</v>
      </c>
      <c r="GO13" s="9">
        <v>11.73</v>
      </c>
      <c r="GP13" s="9">
        <v>6.3869999999999996</v>
      </c>
      <c r="GQ13" s="9">
        <v>11.746</v>
      </c>
      <c r="GR13" s="9">
        <v>8.1280000000000001</v>
      </c>
      <c r="GS13" s="9">
        <v>3.617</v>
      </c>
      <c r="GT13" s="9">
        <v>2.4870000000000001</v>
      </c>
      <c r="GU13" s="9">
        <v>1.4710000000000001</v>
      </c>
      <c r="GV13" s="9">
        <v>1.016</v>
      </c>
      <c r="GW13" s="9">
        <v>3.8839999999999999</v>
      </c>
      <c r="GX13" s="9">
        <v>2.1309999999999998</v>
      </c>
      <c r="GY13" s="9">
        <v>1.7529999999999999</v>
      </c>
      <c r="GZ13" s="9">
        <v>27.861000000000001</v>
      </c>
      <c r="HA13" s="9">
        <v>14.755000000000001</v>
      </c>
      <c r="HB13" s="9">
        <v>13.106</v>
      </c>
      <c r="HC13" s="9">
        <v>11.212</v>
      </c>
      <c r="HD13" s="9">
        <v>6.0940000000000003</v>
      </c>
      <c r="HE13" s="9">
        <v>5.1180000000000003</v>
      </c>
      <c r="HF13" s="9">
        <v>3.0619999999999998</v>
      </c>
      <c r="HG13" s="9">
        <v>1.46</v>
      </c>
      <c r="HH13" s="9">
        <v>1.603</v>
      </c>
      <c r="HI13" s="9">
        <v>4.7530000000000001</v>
      </c>
      <c r="HJ13" s="9">
        <v>3.0750000000000002</v>
      </c>
      <c r="HK13" s="9">
        <v>1.679</v>
      </c>
      <c r="HL13" s="9">
        <v>5.968</v>
      </c>
      <c r="HM13" s="9">
        <v>3.2229999999999999</v>
      </c>
      <c r="HN13" s="9">
        <v>2.7450000000000001</v>
      </c>
      <c r="HO13" s="9">
        <v>2.8660000000000001</v>
      </c>
      <c r="HP13" s="9">
        <v>0.90400000000000003</v>
      </c>
      <c r="HQ13" s="9">
        <v>1.962</v>
      </c>
      <c r="HR13" s="9">
        <v>21.548999999999999</v>
      </c>
      <c r="HS13" s="9">
        <v>11.491</v>
      </c>
      <c r="HT13" s="9">
        <v>10.058</v>
      </c>
      <c r="HU13" s="9">
        <v>6.2370000000000001</v>
      </c>
      <c r="HV13" s="9">
        <v>3.1859999999999999</v>
      </c>
      <c r="HW13" s="9">
        <v>3.0510000000000002</v>
      </c>
      <c r="HX13" s="9">
        <v>3.552</v>
      </c>
      <c r="HY13" s="9">
        <v>1.86</v>
      </c>
      <c r="HZ13" s="9">
        <v>1.6919999999999999</v>
      </c>
      <c r="IA13" s="9">
        <v>0.73499999999999999</v>
      </c>
      <c r="IB13" s="9">
        <v>0.24</v>
      </c>
      <c r="IC13" s="9">
        <v>0.495</v>
      </c>
      <c r="ID13" s="9">
        <v>1.9510000000000001</v>
      </c>
      <c r="IE13" s="9">
        <v>1.0860000000000001</v>
      </c>
      <c r="IF13" s="9">
        <v>0.86399999999999999</v>
      </c>
      <c r="IG13" s="9">
        <v>15.311999999999999</v>
      </c>
      <c r="IH13" s="9">
        <v>8.3049999999999997</v>
      </c>
      <c r="II13" s="9">
        <v>7.0069999999999997</v>
      </c>
      <c r="IJ13" s="9">
        <v>5.5019999999999998</v>
      </c>
      <c r="IK13" s="9">
        <v>2.3679999999999999</v>
      </c>
      <c r="IL13" s="9">
        <v>3.1339999999999999</v>
      </c>
      <c r="IM13" s="9">
        <v>0.33</v>
      </c>
      <c r="IN13" s="9">
        <v>0</v>
      </c>
      <c r="IO13" s="9">
        <v>0.33</v>
      </c>
      <c r="IP13" s="9">
        <v>4.157</v>
      </c>
      <c r="IQ13" s="9">
        <v>3.0750000000000002</v>
      </c>
    </row>
    <row r="14" spans="1:251">
      <c r="A14" s="10">
        <v>43132</v>
      </c>
      <c r="B14" s="9">
        <v>3.9420000000000002</v>
      </c>
      <c r="C14" s="9">
        <v>0.85099999999999998</v>
      </c>
      <c r="D14" s="9">
        <v>6.1589999999999998</v>
      </c>
      <c r="E14" s="9">
        <v>4.1820000000000004</v>
      </c>
      <c r="F14" s="9">
        <v>1.976</v>
      </c>
      <c r="G14" s="9">
        <v>12.122999999999999</v>
      </c>
      <c r="H14" s="9">
        <v>7.4470000000000001</v>
      </c>
      <c r="I14" s="9">
        <v>4.6760000000000002</v>
      </c>
      <c r="J14" s="9">
        <v>61.116999999999997</v>
      </c>
      <c r="K14" s="9">
        <v>39.54</v>
      </c>
      <c r="L14" s="9">
        <v>21.576000000000001</v>
      </c>
      <c r="M14" s="9">
        <v>29.37</v>
      </c>
      <c r="N14" s="9">
        <v>19.585000000000001</v>
      </c>
      <c r="O14" s="9">
        <v>9.7850000000000001</v>
      </c>
      <c r="P14" s="9">
        <v>17.132999999999999</v>
      </c>
      <c r="Q14" s="9">
        <v>10.504</v>
      </c>
      <c r="R14" s="9">
        <v>6.6289999999999996</v>
      </c>
      <c r="S14" s="9">
        <v>9.2110000000000003</v>
      </c>
      <c r="T14" s="9">
        <v>6.0730000000000004</v>
      </c>
      <c r="U14" s="9">
        <v>3.137</v>
      </c>
      <c r="V14" s="9">
        <v>4.7990000000000004</v>
      </c>
      <c r="W14" s="9">
        <v>2.7730000000000001</v>
      </c>
      <c r="X14" s="9">
        <v>2.0249999999999999</v>
      </c>
      <c r="Y14" s="9">
        <v>0.60499999999999998</v>
      </c>
      <c r="Z14" s="9">
        <v>0.60499999999999998</v>
      </c>
      <c r="AA14" s="9">
        <v>0</v>
      </c>
      <c r="AB14" s="9">
        <v>17.696000000000002</v>
      </c>
      <c r="AC14" s="9">
        <v>7.1029999999999998</v>
      </c>
      <c r="AD14" s="9">
        <v>10.593</v>
      </c>
      <c r="AE14" s="9">
        <v>1.137</v>
      </c>
      <c r="AF14" s="9">
        <v>0.373</v>
      </c>
      <c r="AG14" s="9">
        <v>0.76500000000000001</v>
      </c>
      <c r="AH14" s="9">
        <v>1.137</v>
      </c>
      <c r="AI14" s="9">
        <v>0.373</v>
      </c>
      <c r="AJ14" s="9">
        <v>0.76500000000000001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0</v>
      </c>
      <c r="AQ14" s="9">
        <v>16.558</v>
      </c>
      <c r="AR14" s="9">
        <v>6.7309999999999999</v>
      </c>
      <c r="AS14" s="9">
        <v>9.8279999999999994</v>
      </c>
      <c r="AT14" s="9">
        <v>0.441</v>
      </c>
      <c r="AU14" s="9">
        <v>0.441</v>
      </c>
      <c r="AV14" s="9">
        <v>0</v>
      </c>
      <c r="AW14" s="9">
        <v>0.59299999999999997</v>
      </c>
      <c r="AX14" s="9">
        <v>0</v>
      </c>
      <c r="AY14" s="9">
        <v>0.59299999999999997</v>
      </c>
      <c r="AZ14" s="9">
        <v>2.5299999999999998</v>
      </c>
      <c r="BA14" s="9">
        <v>1.226</v>
      </c>
      <c r="BB14" s="9">
        <v>1.304</v>
      </c>
      <c r="BC14" s="9">
        <v>4.3940000000000001</v>
      </c>
      <c r="BD14" s="9">
        <v>0.501</v>
      </c>
      <c r="BE14" s="9">
        <v>3.8929999999999998</v>
      </c>
      <c r="BF14" s="9">
        <v>8.6</v>
      </c>
      <c r="BG14" s="9">
        <v>4.5620000000000003</v>
      </c>
      <c r="BH14" s="9">
        <v>4.0380000000000003</v>
      </c>
      <c r="BI14" s="9">
        <v>32.598999999999997</v>
      </c>
      <c r="BJ14" s="9">
        <v>14.365</v>
      </c>
      <c r="BK14" s="9">
        <v>18.234000000000002</v>
      </c>
      <c r="BL14" s="9">
        <v>10.843999999999999</v>
      </c>
      <c r="BM14" s="9">
        <v>5.7060000000000004</v>
      </c>
      <c r="BN14" s="9">
        <v>5.1379999999999999</v>
      </c>
      <c r="BO14" s="9">
        <v>2.39</v>
      </c>
      <c r="BP14" s="9">
        <v>1.5049999999999999</v>
      </c>
      <c r="BQ14" s="9">
        <v>0.88500000000000001</v>
      </c>
      <c r="BR14" s="9">
        <v>1.3460000000000001</v>
      </c>
      <c r="BS14" s="9">
        <v>0.79600000000000004</v>
      </c>
      <c r="BT14" s="9">
        <v>0.54900000000000004</v>
      </c>
      <c r="BU14" s="9">
        <v>7.1079999999999997</v>
      </c>
      <c r="BV14" s="9">
        <v>3.4049999999999998</v>
      </c>
      <c r="BW14" s="9">
        <v>3.7029999999999998</v>
      </c>
      <c r="BX14" s="9">
        <v>21.754999999999999</v>
      </c>
      <c r="BY14" s="9">
        <v>8.6590000000000007</v>
      </c>
      <c r="BZ14" s="9">
        <v>13.097</v>
      </c>
      <c r="CA14" s="9">
        <v>9.02</v>
      </c>
      <c r="CB14" s="9">
        <v>3.766</v>
      </c>
      <c r="CC14" s="9">
        <v>5.2539999999999996</v>
      </c>
      <c r="CD14" s="9">
        <v>3.306</v>
      </c>
      <c r="CE14" s="9">
        <v>1.4790000000000001</v>
      </c>
      <c r="CF14" s="9">
        <v>1.827</v>
      </c>
      <c r="CG14" s="9">
        <v>7.218</v>
      </c>
      <c r="CH14" s="9">
        <v>2.91</v>
      </c>
      <c r="CI14" s="9">
        <v>4.3079999999999998</v>
      </c>
      <c r="CJ14" s="9">
        <v>1.3939999999999999</v>
      </c>
      <c r="CK14" s="9">
        <v>0.504</v>
      </c>
      <c r="CL14" s="9">
        <v>0.89</v>
      </c>
      <c r="CM14" s="9">
        <v>0.81699999999999995</v>
      </c>
      <c r="CN14" s="9">
        <v>0</v>
      </c>
      <c r="CO14" s="9">
        <v>0.81699999999999995</v>
      </c>
      <c r="CP14" s="9">
        <v>3.8570000000000002</v>
      </c>
      <c r="CQ14" s="9">
        <v>3.2250000000000001</v>
      </c>
      <c r="CR14" s="9">
        <v>0.63200000000000001</v>
      </c>
      <c r="CS14" s="9">
        <v>1.123</v>
      </c>
      <c r="CT14" s="9">
        <v>1.123</v>
      </c>
      <c r="CU14" s="9">
        <v>0</v>
      </c>
      <c r="CV14" s="9">
        <v>0.54400000000000004</v>
      </c>
      <c r="CW14" s="9">
        <v>0.54400000000000004</v>
      </c>
      <c r="CX14" s="9">
        <v>0</v>
      </c>
      <c r="CY14" s="9">
        <v>0.57899999999999996</v>
      </c>
      <c r="CZ14" s="9">
        <v>0.57899999999999996</v>
      </c>
      <c r="DA14" s="9">
        <v>0</v>
      </c>
      <c r="DB14" s="9">
        <v>0</v>
      </c>
      <c r="DC14" s="9">
        <v>0</v>
      </c>
      <c r="DD14" s="9">
        <v>0</v>
      </c>
      <c r="DE14" s="9">
        <v>2.734</v>
      </c>
      <c r="DF14" s="9">
        <v>2.1030000000000002</v>
      </c>
      <c r="DG14" s="9">
        <v>0.63200000000000001</v>
      </c>
      <c r="DH14" s="9">
        <v>0.6</v>
      </c>
      <c r="DI14" s="9">
        <v>0.6</v>
      </c>
      <c r="DJ14" s="9">
        <v>0</v>
      </c>
      <c r="DK14" s="9">
        <v>1.1160000000000001</v>
      </c>
      <c r="DL14" s="9">
        <v>0.48399999999999999</v>
      </c>
      <c r="DM14" s="9">
        <v>0.63200000000000001</v>
      </c>
      <c r="DN14" s="9">
        <v>0.49199999999999999</v>
      </c>
      <c r="DO14" s="9">
        <v>0.49199999999999999</v>
      </c>
      <c r="DP14" s="9">
        <v>0</v>
      </c>
      <c r="DQ14" s="9">
        <v>0.52600000000000002</v>
      </c>
      <c r="DR14" s="9">
        <v>0.52600000000000002</v>
      </c>
      <c r="DS14" s="9">
        <v>0</v>
      </c>
      <c r="DT14" s="9">
        <v>0</v>
      </c>
      <c r="DU14" s="9">
        <v>0</v>
      </c>
      <c r="DV14" s="9">
        <v>0</v>
      </c>
      <c r="DW14" s="9">
        <v>34.773000000000003</v>
      </c>
      <c r="DX14" s="9">
        <v>21.088000000000001</v>
      </c>
      <c r="DY14" s="9">
        <v>13.685</v>
      </c>
      <c r="DZ14" s="9">
        <v>11.491</v>
      </c>
      <c r="EA14" s="9">
        <v>6.98</v>
      </c>
      <c r="EB14" s="9">
        <v>4.5110000000000001</v>
      </c>
      <c r="EC14" s="9">
        <v>3.7</v>
      </c>
      <c r="ED14" s="9">
        <v>1.867</v>
      </c>
      <c r="EE14" s="9">
        <v>1.833</v>
      </c>
      <c r="EF14" s="9">
        <v>3.6280000000000001</v>
      </c>
      <c r="EG14" s="9">
        <v>3.048</v>
      </c>
      <c r="EH14" s="9">
        <v>0.57999999999999996</v>
      </c>
      <c r="EI14" s="9">
        <v>4.1630000000000003</v>
      </c>
      <c r="EJ14" s="9">
        <v>2.0649999999999999</v>
      </c>
      <c r="EK14" s="9">
        <v>2.0979999999999999</v>
      </c>
      <c r="EL14" s="9">
        <v>23.282</v>
      </c>
      <c r="EM14" s="9">
        <v>14.109</v>
      </c>
      <c r="EN14" s="9">
        <v>9.173</v>
      </c>
      <c r="EO14" s="9">
        <v>10.294</v>
      </c>
      <c r="EP14" s="9">
        <v>6.4489999999999998</v>
      </c>
      <c r="EQ14" s="9">
        <v>3.8450000000000002</v>
      </c>
      <c r="ER14" s="9">
        <v>7.2160000000000002</v>
      </c>
      <c r="ES14" s="9">
        <v>4.2149999999999999</v>
      </c>
      <c r="ET14" s="9">
        <v>3.0019999999999998</v>
      </c>
      <c r="EU14" s="9">
        <v>2.298</v>
      </c>
      <c r="EV14" s="9">
        <v>0.97899999999999998</v>
      </c>
      <c r="EW14" s="9">
        <v>1.319</v>
      </c>
      <c r="EX14" s="9">
        <v>2.6309999999999998</v>
      </c>
      <c r="EY14" s="9">
        <v>1.623</v>
      </c>
      <c r="EZ14" s="9">
        <v>1.008</v>
      </c>
      <c r="FA14" s="9">
        <v>0.84299999999999997</v>
      </c>
      <c r="FB14" s="9">
        <v>0.84299999999999997</v>
      </c>
      <c r="FC14" s="9">
        <v>0</v>
      </c>
      <c r="FD14" s="9">
        <v>114.86499999999999</v>
      </c>
      <c r="FE14" s="9">
        <v>58.351999999999997</v>
      </c>
      <c r="FF14" s="9">
        <v>56.512999999999998</v>
      </c>
      <c r="FG14" s="9">
        <v>41.662999999999997</v>
      </c>
      <c r="FH14" s="9">
        <v>21.654</v>
      </c>
      <c r="FI14" s="9">
        <v>20.009</v>
      </c>
      <c r="FJ14" s="9">
        <v>16.238</v>
      </c>
      <c r="FK14" s="9">
        <v>8.7940000000000005</v>
      </c>
      <c r="FL14" s="9">
        <v>7.444</v>
      </c>
      <c r="FM14" s="9">
        <v>10.134</v>
      </c>
      <c r="FN14" s="9">
        <v>5.6550000000000002</v>
      </c>
      <c r="FO14" s="9">
        <v>4.4779999999999998</v>
      </c>
      <c r="FP14" s="9">
        <v>15.291</v>
      </c>
      <c r="FQ14" s="9">
        <v>7.2050000000000001</v>
      </c>
      <c r="FR14" s="9">
        <v>8.0860000000000003</v>
      </c>
      <c r="FS14" s="9">
        <v>73.201999999999998</v>
      </c>
      <c r="FT14" s="9">
        <v>36.698</v>
      </c>
      <c r="FU14" s="9">
        <v>36.503999999999998</v>
      </c>
      <c r="FV14" s="9">
        <v>33.665999999999997</v>
      </c>
      <c r="FW14" s="9">
        <v>14.762</v>
      </c>
      <c r="FX14" s="9">
        <v>18.904</v>
      </c>
      <c r="FY14" s="9">
        <v>11.327999999999999</v>
      </c>
      <c r="FZ14" s="9">
        <v>5.6550000000000002</v>
      </c>
      <c r="GA14" s="9">
        <v>5.673</v>
      </c>
      <c r="GB14" s="9">
        <v>11.986000000000001</v>
      </c>
      <c r="GC14" s="9">
        <v>6.7069999999999999</v>
      </c>
      <c r="GD14" s="9">
        <v>5.2789999999999999</v>
      </c>
      <c r="GE14" s="9">
        <v>10.648</v>
      </c>
      <c r="GF14" s="9">
        <v>6.1609999999999996</v>
      </c>
      <c r="GG14" s="9">
        <v>4.4870000000000001</v>
      </c>
      <c r="GH14" s="9">
        <v>5.5739999999999998</v>
      </c>
      <c r="GI14" s="9">
        <v>3.4129999999999998</v>
      </c>
      <c r="GJ14" s="9">
        <v>2.161</v>
      </c>
      <c r="GK14" s="9">
        <v>36.902999999999999</v>
      </c>
      <c r="GL14" s="9">
        <v>21.158000000000001</v>
      </c>
      <c r="GM14" s="9">
        <v>15.744999999999999</v>
      </c>
      <c r="GN14" s="9">
        <v>18.888000000000002</v>
      </c>
      <c r="GO14" s="9">
        <v>10.907999999999999</v>
      </c>
      <c r="GP14" s="9">
        <v>7.98</v>
      </c>
      <c r="GQ14" s="9">
        <v>9.6289999999999996</v>
      </c>
      <c r="GR14" s="9">
        <v>5.7919999999999998</v>
      </c>
      <c r="GS14" s="9">
        <v>3.8370000000000002</v>
      </c>
      <c r="GT14" s="9">
        <v>3.7719999999999998</v>
      </c>
      <c r="GU14" s="9">
        <v>2.2450000000000001</v>
      </c>
      <c r="GV14" s="9">
        <v>1.5269999999999999</v>
      </c>
      <c r="GW14" s="9">
        <v>5.4859999999999998</v>
      </c>
      <c r="GX14" s="9">
        <v>2.8719999999999999</v>
      </c>
      <c r="GY14" s="9">
        <v>2.6150000000000002</v>
      </c>
      <c r="GZ14" s="9">
        <v>18.015000000000001</v>
      </c>
      <c r="HA14" s="9">
        <v>10.25</v>
      </c>
      <c r="HB14" s="9">
        <v>7.7649999999999997</v>
      </c>
      <c r="HC14" s="9">
        <v>7.9569999999999999</v>
      </c>
      <c r="HD14" s="9">
        <v>3.952</v>
      </c>
      <c r="HE14" s="9">
        <v>4.0049999999999999</v>
      </c>
      <c r="HF14" s="9">
        <v>2.1230000000000002</v>
      </c>
      <c r="HG14" s="9">
        <v>1.266</v>
      </c>
      <c r="HH14" s="9">
        <v>0.85699999999999998</v>
      </c>
      <c r="HI14" s="9">
        <v>3.6040000000000001</v>
      </c>
      <c r="HJ14" s="9">
        <v>2.5150000000000001</v>
      </c>
      <c r="HK14" s="9">
        <v>1.089</v>
      </c>
      <c r="HL14" s="9">
        <v>2.8029999999999999</v>
      </c>
      <c r="HM14" s="9">
        <v>1.744</v>
      </c>
      <c r="HN14" s="9">
        <v>1.0589999999999999</v>
      </c>
      <c r="HO14" s="9">
        <v>1.528</v>
      </c>
      <c r="HP14" s="9">
        <v>0.77300000000000002</v>
      </c>
      <c r="HQ14" s="9">
        <v>0.755</v>
      </c>
      <c r="HR14" s="9">
        <v>14.715999999999999</v>
      </c>
      <c r="HS14" s="9">
        <v>8.1869999999999994</v>
      </c>
      <c r="HT14" s="9">
        <v>6.5289999999999999</v>
      </c>
      <c r="HU14" s="9">
        <v>4.6139999999999999</v>
      </c>
      <c r="HV14" s="9">
        <v>2.5920000000000001</v>
      </c>
      <c r="HW14" s="9">
        <v>2.0219999999999998</v>
      </c>
      <c r="HX14" s="9">
        <v>1.9950000000000001</v>
      </c>
      <c r="HY14" s="9">
        <v>1.357</v>
      </c>
      <c r="HZ14" s="9">
        <v>0.63700000000000001</v>
      </c>
      <c r="IA14" s="9">
        <v>0.64200000000000002</v>
      </c>
      <c r="IB14" s="9">
        <v>0.309</v>
      </c>
      <c r="IC14" s="9">
        <v>0.33400000000000002</v>
      </c>
      <c r="ID14" s="9">
        <v>1.9770000000000001</v>
      </c>
      <c r="IE14" s="9">
        <v>0.92600000000000005</v>
      </c>
      <c r="IF14" s="9">
        <v>1.0509999999999999</v>
      </c>
      <c r="IG14" s="9">
        <v>10.103</v>
      </c>
      <c r="IH14" s="9">
        <v>5.5949999999999998</v>
      </c>
      <c r="II14" s="9">
        <v>4.508</v>
      </c>
      <c r="IJ14" s="9">
        <v>4.6180000000000003</v>
      </c>
      <c r="IK14" s="9">
        <v>2.4430000000000001</v>
      </c>
      <c r="IL14" s="9">
        <v>2.1760000000000002</v>
      </c>
      <c r="IM14" s="9">
        <v>1.5089999999999999</v>
      </c>
      <c r="IN14" s="9">
        <v>0.94399999999999995</v>
      </c>
      <c r="IO14" s="9">
        <v>0.56499999999999995</v>
      </c>
      <c r="IP14" s="9">
        <v>1.1739999999999999</v>
      </c>
      <c r="IQ14" s="9">
        <v>0.70399999999999996</v>
      </c>
    </row>
    <row r="15" spans="1:251">
      <c r="A15" s="10">
        <v>43497</v>
      </c>
      <c r="B15" s="9">
        <v>5.4109999999999996</v>
      </c>
      <c r="C15" s="9">
        <v>4.1760000000000002</v>
      </c>
      <c r="D15" s="9">
        <v>6.03</v>
      </c>
      <c r="E15" s="9">
        <v>4.2279999999999998</v>
      </c>
      <c r="F15" s="9">
        <v>1.802</v>
      </c>
      <c r="G15" s="9">
        <v>12.96</v>
      </c>
      <c r="H15" s="9">
        <v>5.702</v>
      </c>
      <c r="I15" s="9">
        <v>7.258</v>
      </c>
      <c r="J15" s="9">
        <v>56.646000000000001</v>
      </c>
      <c r="K15" s="9">
        <v>30.963999999999999</v>
      </c>
      <c r="L15" s="9">
        <v>25.681999999999999</v>
      </c>
      <c r="M15" s="9">
        <v>21.201000000000001</v>
      </c>
      <c r="N15" s="9">
        <v>10.942</v>
      </c>
      <c r="O15" s="9">
        <v>10.259</v>
      </c>
      <c r="P15" s="9">
        <v>18.145</v>
      </c>
      <c r="Q15" s="9">
        <v>11.48</v>
      </c>
      <c r="R15" s="9">
        <v>6.6660000000000004</v>
      </c>
      <c r="S15" s="9">
        <v>10.869</v>
      </c>
      <c r="T15" s="9">
        <v>5.2949999999999999</v>
      </c>
      <c r="U15" s="9">
        <v>5.5739999999999998</v>
      </c>
      <c r="V15" s="9">
        <v>4.9260000000000002</v>
      </c>
      <c r="W15" s="9">
        <v>2.032</v>
      </c>
      <c r="X15" s="9">
        <v>2.8940000000000001</v>
      </c>
      <c r="Y15" s="9">
        <v>1.5049999999999999</v>
      </c>
      <c r="Z15" s="9">
        <v>1.2150000000000001</v>
      </c>
      <c r="AA15" s="9">
        <v>0.28899999999999998</v>
      </c>
      <c r="AB15" s="9">
        <v>17.006</v>
      </c>
      <c r="AC15" s="9">
        <v>8.7070000000000007</v>
      </c>
      <c r="AD15" s="9">
        <v>8.3000000000000007</v>
      </c>
      <c r="AE15" s="9">
        <v>1.532</v>
      </c>
      <c r="AF15" s="9">
        <v>1.0640000000000001</v>
      </c>
      <c r="AG15" s="9">
        <v>0.46700000000000003</v>
      </c>
      <c r="AH15" s="9">
        <v>0.46700000000000003</v>
      </c>
      <c r="AI15" s="9">
        <v>0</v>
      </c>
      <c r="AJ15" s="9">
        <v>0.46700000000000003</v>
      </c>
      <c r="AK15" s="9">
        <v>0.65300000000000002</v>
      </c>
      <c r="AL15" s="9">
        <v>0.65300000000000002</v>
      </c>
      <c r="AM15" s="9">
        <v>0</v>
      </c>
      <c r="AN15" s="9">
        <v>0.41199999999999998</v>
      </c>
      <c r="AO15" s="9">
        <v>0.41199999999999998</v>
      </c>
      <c r="AP15" s="9">
        <v>0</v>
      </c>
      <c r="AQ15" s="9">
        <v>15.475</v>
      </c>
      <c r="AR15" s="9">
        <v>7.6420000000000003</v>
      </c>
      <c r="AS15" s="9">
        <v>7.8319999999999999</v>
      </c>
      <c r="AT15" s="9">
        <v>1.1000000000000001</v>
      </c>
      <c r="AU15" s="9">
        <v>0.33300000000000002</v>
      </c>
      <c r="AV15" s="9">
        <v>0.76700000000000002</v>
      </c>
      <c r="AW15" s="9">
        <v>1.571</v>
      </c>
      <c r="AX15" s="9">
        <v>0</v>
      </c>
      <c r="AY15" s="9">
        <v>1.571</v>
      </c>
      <c r="AZ15" s="9">
        <v>3.0569999999999999</v>
      </c>
      <c r="BA15" s="9">
        <v>2.0190000000000001</v>
      </c>
      <c r="BB15" s="9">
        <v>1.038</v>
      </c>
      <c r="BC15" s="9">
        <v>5.3470000000000004</v>
      </c>
      <c r="BD15" s="9">
        <v>2.1680000000000001</v>
      </c>
      <c r="BE15" s="9">
        <v>3.1789999999999998</v>
      </c>
      <c r="BF15" s="9">
        <v>4.399</v>
      </c>
      <c r="BG15" s="9">
        <v>3.1219999999999999</v>
      </c>
      <c r="BH15" s="9">
        <v>1.276</v>
      </c>
      <c r="BI15" s="9">
        <v>38.064</v>
      </c>
      <c r="BJ15" s="9">
        <v>10.598000000000001</v>
      </c>
      <c r="BK15" s="9">
        <v>27.466999999999999</v>
      </c>
      <c r="BL15" s="9">
        <v>11.721</v>
      </c>
      <c r="BM15" s="9">
        <v>2.09</v>
      </c>
      <c r="BN15" s="9">
        <v>9.6310000000000002</v>
      </c>
      <c r="BO15" s="9">
        <v>2.492</v>
      </c>
      <c r="BP15" s="9">
        <v>0.30099999999999999</v>
      </c>
      <c r="BQ15" s="9">
        <v>2.19</v>
      </c>
      <c r="BR15" s="9">
        <v>2.67</v>
      </c>
      <c r="BS15" s="9">
        <v>0.99099999999999999</v>
      </c>
      <c r="BT15" s="9">
        <v>1.679</v>
      </c>
      <c r="BU15" s="9">
        <v>6.5590000000000002</v>
      </c>
      <c r="BV15" s="9">
        <v>0.79700000000000004</v>
      </c>
      <c r="BW15" s="9">
        <v>5.7619999999999996</v>
      </c>
      <c r="BX15" s="9">
        <v>26.344000000000001</v>
      </c>
      <c r="BY15" s="9">
        <v>8.5079999999999991</v>
      </c>
      <c r="BZ15" s="9">
        <v>17.835999999999999</v>
      </c>
      <c r="CA15" s="9">
        <v>15.138</v>
      </c>
      <c r="CB15" s="9">
        <v>4.5599999999999996</v>
      </c>
      <c r="CC15" s="9">
        <v>10.577</v>
      </c>
      <c r="CD15" s="9">
        <v>4.9290000000000003</v>
      </c>
      <c r="CE15" s="9">
        <v>0.97799999999999998</v>
      </c>
      <c r="CF15" s="9">
        <v>3.95</v>
      </c>
      <c r="CG15" s="9">
        <v>3.8319999999999999</v>
      </c>
      <c r="CH15" s="9">
        <v>1.631</v>
      </c>
      <c r="CI15" s="9">
        <v>2.2010000000000001</v>
      </c>
      <c r="CJ15" s="9">
        <v>1.3129999999999999</v>
      </c>
      <c r="CK15" s="9">
        <v>0.67900000000000005</v>
      </c>
      <c r="CL15" s="9">
        <v>0.63400000000000001</v>
      </c>
      <c r="CM15" s="9">
        <v>1.1319999999999999</v>
      </c>
      <c r="CN15" s="9">
        <v>0.65900000000000003</v>
      </c>
      <c r="CO15" s="9">
        <v>0.47199999999999998</v>
      </c>
      <c r="CP15" s="9">
        <v>3.6819999999999999</v>
      </c>
      <c r="CQ15" s="9">
        <v>1.53</v>
      </c>
      <c r="CR15" s="9">
        <v>2.1520000000000001</v>
      </c>
      <c r="CS15" s="9">
        <v>1.6419999999999999</v>
      </c>
      <c r="CT15" s="9">
        <v>0.57599999999999996</v>
      </c>
      <c r="CU15" s="9">
        <v>1.0660000000000001</v>
      </c>
      <c r="CV15" s="9">
        <v>0</v>
      </c>
      <c r="CW15" s="9">
        <v>0</v>
      </c>
      <c r="CX15" s="9">
        <v>0</v>
      </c>
      <c r="CY15" s="9">
        <v>0.57399999999999995</v>
      </c>
      <c r="CZ15" s="9">
        <v>0</v>
      </c>
      <c r="DA15" s="9">
        <v>0.57399999999999995</v>
      </c>
      <c r="DB15" s="9">
        <v>1.0680000000000001</v>
      </c>
      <c r="DC15" s="9">
        <v>0.57599999999999996</v>
      </c>
      <c r="DD15" s="9">
        <v>0.49099999999999999</v>
      </c>
      <c r="DE15" s="9">
        <v>2.04</v>
      </c>
      <c r="DF15" s="9">
        <v>0.95299999999999996</v>
      </c>
      <c r="DG15" s="9">
        <v>1.087</v>
      </c>
      <c r="DH15" s="9">
        <v>1.3959999999999999</v>
      </c>
      <c r="DI15" s="9">
        <v>0.95299999999999996</v>
      </c>
      <c r="DJ15" s="9">
        <v>0.442</v>
      </c>
      <c r="DK15" s="9">
        <v>0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0.64500000000000002</v>
      </c>
      <c r="DR15" s="9">
        <v>0</v>
      </c>
      <c r="DS15" s="9">
        <v>0.64500000000000002</v>
      </c>
      <c r="DT15" s="9">
        <v>0</v>
      </c>
      <c r="DU15" s="9">
        <v>0</v>
      </c>
      <c r="DV15" s="9">
        <v>0</v>
      </c>
      <c r="DW15" s="9">
        <v>49.497999999999998</v>
      </c>
      <c r="DX15" s="9">
        <v>26.091000000000001</v>
      </c>
      <c r="DY15" s="9">
        <v>23.407</v>
      </c>
      <c r="DZ15" s="9">
        <v>15.42</v>
      </c>
      <c r="EA15" s="9">
        <v>8.8810000000000002</v>
      </c>
      <c r="EB15" s="9">
        <v>6.5389999999999997</v>
      </c>
      <c r="EC15" s="9">
        <v>5.6189999999999998</v>
      </c>
      <c r="ED15" s="9">
        <v>1.5980000000000001</v>
      </c>
      <c r="EE15" s="9">
        <v>4.0209999999999999</v>
      </c>
      <c r="EF15" s="9">
        <v>4.7229999999999999</v>
      </c>
      <c r="EG15" s="9">
        <v>3.286</v>
      </c>
      <c r="EH15" s="9">
        <v>1.4370000000000001</v>
      </c>
      <c r="EI15" s="9">
        <v>5.0780000000000003</v>
      </c>
      <c r="EJ15" s="9">
        <v>3.9969999999999999</v>
      </c>
      <c r="EK15" s="9">
        <v>1.08</v>
      </c>
      <c r="EL15" s="9">
        <v>34.078000000000003</v>
      </c>
      <c r="EM15" s="9">
        <v>17.209</v>
      </c>
      <c r="EN15" s="9">
        <v>16.867999999999999</v>
      </c>
      <c r="EO15" s="9">
        <v>17.457999999999998</v>
      </c>
      <c r="EP15" s="9">
        <v>8.6389999999999993</v>
      </c>
      <c r="EQ15" s="9">
        <v>8.8179999999999996</v>
      </c>
      <c r="ER15" s="9">
        <v>7.9</v>
      </c>
      <c r="ES15" s="9">
        <v>4.2409999999999997</v>
      </c>
      <c r="ET15" s="9">
        <v>3.6589999999999998</v>
      </c>
      <c r="EU15" s="9">
        <v>3.6869999999999998</v>
      </c>
      <c r="EV15" s="9">
        <v>1.1990000000000001</v>
      </c>
      <c r="EW15" s="9">
        <v>2.488</v>
      </c>
      <c r="EX15" s="9">
        <v>3.33</v>
      </c>
      <c r="EY15" s="9">
        <v>1.4279999999999999</v>
      </c>
      <c r="EZ15" s="9">
        <v>1.9019999999999999</v>
      </c>
      <c r="FA15" s="9">
        <v>1.702</v>
      </c>
      <c r="FB15" s="9">
        <v>1.702</v>
      </c>
      <c r="FC15" s="9">
        <v>0</v>
      </c>
      <c r="FD15" s="9">
        <v>112.621</v>
      </c>
      <c r="FE15" s="9">
        <v>57.968000000000004</v>
      </c>
      <c r="FF15" s="9">
        <v>54.652999999999999</v>
      </c>
      <c r="FG15" s="9">
        <v>41.183999999999997</v>
      </c>
      <c r="FH15" s="9">
        <v>20</v>
      </c>
      <c r="FI15" s="9">
        <v>21.184999999999999</v>
      </c>
      <c r="FJ15" s="9">
        <v>19.332000000000001</v>
      </c>
      <c r="FK15" s="9">
        <v>9.9990000000000006</v>
      </c>
      <c r="FL15" s="9">
        <v>9.3330000000000002</v>
      </c>
      <c r="FM15" s="9">
        <v>9.2859999999999996</v>
      </c>
      <c r="FN15" s="9">
        <v>4.8760000000000003</v>
      </c>
      <c r="FO15" s="9">
        <v>4.41</v>
      </c>
      <c r="FP15" s="9">
        <v>12.566000000000001</v>
      </c>
      <c r="FQ15" s="9">
        <v>5.125</v>
      </c>
      <c r="FR15" s="9">
        <v>7.4409999999999998</v>
      </c>
      <c r="FS15" s="9">
        <v>71.436999999999998</v>
      </c>
      <c r="FT15" s="9">
        <v>37.968000000000004</v>
      </c>
      <c r="FU15" s="9">
        <v>33.469000000000001</v>
      </c>
      <c r="FV15" s="9">
        <v>30.013000000000002</v>
      </c>
      <c r="FW15" s="9">
        <v>15.365</v>
      </c>
      <c r="FX15" s="9">
        <v>14.648999999999999</v>
      </c>
      <c r="FY15" s="9">
        <v>12.715</v>
      </c>
      <c r="FZ15" s="9">
        <v>6.266</v>
      </c>
      <c r="GA15" s="9">
        <v>6.45</v>
      </c>
      <c r="GB15" s="9">
        <v>12.86</v>
      </c>
      <c r="GC15" s="9">
        <v>7.9020000000000001</v>
      </c>
      <c r="GD15" s="9">
        <v>4.9580000000000002</v>
      </c>
      <c r="GE15" s="9">
        <v>9.0969999999999995</v>
      </c>
      <c r="GF15" s="9">
        <v>6.2140000000000004</v>
      </c>
      <c r="GG15" s="9">
        <v>2.883</v>
      </c>
      <c r="GH15" s="9">
        <v>6.7519999999999998</v>
      </c>
      <c r="GI15" s="9">
        <v>2.222</v>
      </c>
      <c r="GJ15" s="9">
        <v>4.53</v>
      </c>
      <c r="GK15" s="9">
        <v>41.384</v>
      </c>
      <c r="GL15" s="9">
        <v>23.302</v>
      </c>
      <c r="GM15" s="9">
        <v>18.082999999999998</v>
      </c>
      <c r="GN15" s="9">
        <v>18.776</v>
      </c>
      <c r="GO15" s="9">
        <v>10.113</v>
      </c>
      <c r="GP15" s="9">
        <v>8.6620000000000008</v>
      </c>
      <c r="GQ15" s="9">
        <v>10.151</v>
      </c>
      <c r="GR15" s="9">
        <v>5.0270000000000001</v>
      </c>
      <c r="GS15" s="9">
        <v>5.1239999999999997</v>
      </c>
      <c r="GT15" s="9">
        <v>4.0709999999999997</v>
      </c>
      <c r="GU15" s="9">
        <v>2.9929999999999999</v>
      </c>
      <c r="GV15" s="9">
        <v>1.0780000000000001</v>
      </c>
      <c r="GW15" s="9">
        <v>4.5540000000000003</v>
      </c>
      <c r="GX15" s="9">
        <v>2.0939999999999999</v>
      </c>
      <c r="GY15" s="9">
        <v>2.46</v>
      </c>
      <c r="GZ15" s="9">
        <v>22.608000000000001</v>
      </c>
      <c r="HA15" s="9">
        <v>13.188000000000001</v>
      </c>
      <c r="HB15" s="9">
        <v>9.42</v>
      </c>
      <c r="HC15" s="9">
        <v>8.9019999999999992</v>
      </c>
      <c r="HD15" s="9">
        <v>6.1680000000000001</v>
      </c>
      <c r="HE15" s="9">
        <v>2.734</v>
      </c>
      <c r="HF15" s="9">
        <v>5.6920000000000002</v>
      </c>
      <c r="HG15" s="9">
        <v>2.4529999999999998</v>
      </c>
      <c r="HH15" s="9">
        <v>3.2389999999999999</v>
      </c>
      <c r="HI15" s="9">
        <v>3.879</v>
      </c>
      <c r="HJ15" s="9">
        <v>2.3210000000000002</v>
      </c>
      <c r="HK15" s="9">
        <v>1.5580000000000001</v>
      </c>
      <c r="HL15" s="9">
        <v>2.2389999999999999</v>
      </c>
      <c r="HM15" s="9">
        <v>1.6819999999999999</v>
      </c>
      <c r="HN15" s="9">
        <v>0.55700000000000005</v>
      </c>
      <c r="HO15" s="9">
        <v>1.8959999999999999</v>
      </c>
      <c r="HP15" s="9">
        <v>0.56399999999999995</v>
      </c>
      <c r="HQ15" s="9">
        <v>1.3320000000000001</v>
      </c>
      <c r="HR15" s="9">
        <v>19.864999999999998</v>
      </c>
      <c r="HS15" s="9">
        <v>11.978</v>
      </c>
      <c r="HT15" s="9">
        <v>7.8869999999999996</v>
      </c>
      <c r="HU15" s="9">
        <v>8.5850000000000009</v>
      </c>
      <c r="HV15" s="9">
        <v>4.96</v>
      </c>
      <c r="HW15" s="9">
        <v>3.625</v>
      </c>
      <c r="HX15" s="9">
        <v>3.722</v>
      </c>
      <c r="HY15" s="9">
        <v>1.96</v>
      </c>
      <c r="HZ15" s="9">
        <v>1.7609999999999999</v>
      </c>
      <c r="IA15" s="9">
        <v>1.772</v>
      </c>
      <c r="IB15" s="9">
        <v>1.4550000000000001</v>
      </c>
      <c r="IC15" s="9">
        <v>0.317</v>
      </c>
      <c r="ID15" s="9">
        <v>3.0910000000000002</v>
      </c>
      <c r="IE15" s="9">
        <v>1.544</v>
      </c>
      <c r="IF15" s="9">
        <v>1.5469999999999999</v>
      </c>
      <c r="IG15" s="9">
        <v>11.279</v>
      </c>
      <c r="IH15" s="9">
        <v>7.0170000000000003</v>
      </c>
      <c r="II15" s="9">
        <v>4.2619999999999996</v>
      </c>
      <c r="IJ15" s="9">
        <v>4.8689999999999998</v>
      </c>
      <c r="IK15" s="9">
        <v>3.1560000000000001</v>
      </c>
      <c r="IL15" s="9">
        <v>1.7130000000000001</v>
      </c>
      <c r="IM15" s="9">
        <v>2.4620000000000002</v>
      </c>
      <c r="IN15" s="9">
        <v>1.3879999999999999</v>
      </c>
      <c r="IO15" s="9">
        <v>1.0740000000000001</v>
      </c>
      <c r="IP15" s="9">
        <v>1.865</v>
      </c>
      <c r="IQ15" s="9">
        <v>1.375</v>
      </c>
    </row>
    <row r="16" spans="1:251">
      <c r="A16" s="10">
        <v>43862</v>
      </c>
      <c r="B16" s="9">
        <v>1.881</v>
      </c>
      <c r="C16" s="9">
        <v>2.3559999999999999</v>
      </c>
      <c r="D16" s="9">
        <v>6.3940000000000001</v>
      </c>
      <c r="E16" s="9">
        <v>2.415</v>
      </c>
      <c r="F16" s="9">
        <v>3.9790000000000001</v>
      </c>
      <c r="G16" s="9">
        <v>14.505000000000001</v>
      </c>
      <c r="H16" s="9">
        <v>6.915</v>
      </c>
      <c r="I16" s="9">
        <v>7.59</v>
      </c>
      <c r="J16" s="9">
        <v>66.591999999999999</v>
      </c>
      <c r="K16" s="9">
        <v>39.533999999999999</v>
      </c>
      <c r="L16" s="9">
        <v>27.058</v>
      </c>
      <c r="M16" s="9">
        <v>30.963999999999999</v>
      </c>
      <c r="N16" s="9">
        <v>16.75</v>
      </c>
      <c r="O16" s="9">
        <v>14.214</v>
      </c>
      <c r="P16" s="9">
        <v>13.443</v>
      </c>
      <c r="Q16" s="9">
        <v>8.702</v>
      </c>
      <c r="R16" s="9">
        <v>4.74</v>
      </c>
      <c r="S16" s="9">
        <v>14.523999999999999</v>
      </c>
      <c r="T16" s="9">
        <v>8.3089999999999993</v>
      </c>
      <c r="U16" s="9">
        <v>6.2149999999999999</v>
      </c>
      <c r="V16" s="9">
        <v>6.5270000000000001</v>
      </c>
      <c r="W16" s="9">
        <v>4.6379999999999999</v>
      </c>
      <c r="X16" s="9">
        <v>1.8879999999999999</v>
      </c>
      <c r="Y16" s="9">
        <v>1.1339999999999999</v>
      </c>
      <c r="Z16" s="9">
        <v>1.1339999999999999</v>
      </c>
      <c r="AA16" s="9">
        <v>0</v>
      </c>
      <c r="AB16" s="9">
        <v>17.175000000000001</v>
      </c>
      <c r="AC16" s="9">
        <v>7.2380000000000004</v>
      </c>
      <c r="AD16" s="9">
        <v>9.9369999999999994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0</v>
      </c>
      <c r="AQ16" s="9">
        <v>17.175000000000001</v>
      </c>
      <c r="AR16" s="9">
        <v>7.2380000000000004</v>
      </c>
      <c r="AS16" s="9">
        <v>9.9369999999999994</v>
      </c>
      <c r="AT16" s="9">
        <v>1.079</v>
      </c>
      <c r="AU16" s="9">
        <v>0</v>
      </c>
      <c r="AV16" s="9">
        <v>1.079</v>
      </c>
      <c r="AW16" s="9">
        <v>1.048</v>
      </c>
      <c r="AX16" s="9">
        <v>0.41699999999999998</v>
      </c>
      <c r="AY16" s="9">
        <v>0.63200000000000001</v>
      </c>
      <c r="AZ16" s="9">
        <v>2.19</v>
      </c>
      <c r="BA16" s="9">
        <v>1.712</v>
      </c>
      <c r="BB16" s="9">
        <v>0.47799999999999998</v>
      </c>
      <c r="BC16" s="9">
        <v>5.4349999999999996</v>
      </c>
      <c r="BD16" s="9">
        <v>0.67700000000000005</v>
      </c>
      <c r="BE16" s="9">
        <v>4.758</v>
      </c>
      <c r="BF16" s="9">
        <v>7.423</v>
      </c>
      <c r="BG16" s="9">
        <v>4.4329999999999998</v>
      </c>
      <c r="BH16" s="9">
        <v>2.99</v>
      </c>
      <c r="BI16" s="9">
        <v>33.953000000000003</v>
      </c>
      <c r="BJ16" s="9">
        <v>9.81</v>
      </c>
      <c r="BK16" s="9">
        <v>24.141999999999999</v>
      </c>
      <c r="BL16" s="9">
        <v>9.8379999999999992</v>
      </c>
      <c r="BM16" s="9">
        <v>3.286</v>
      </c>
      <c r="BN16" s="9">
        <v>6.5529999999999999</v>
      </c>
      <c r="BO16" s="9">
        <v>1.8080000000000001</v>
      </c>
      <c r="BP16" s="9">
        <v>0</v>
      </c>
      <c r="BQ16" s="9">
        <v>1.8080000000000001</v>
      </c>
      <c r="BR16" s="9">
        <v>2.169</v>
      </c>
      <c r="BS16" s="9">
        <v>1.702</v>
      </c>
      <c r="BT16" s="9">
        <v>0.46600000000000003</v>
      </c>
      <c r="BU16" s="9">
        <v>5.8609999999999998</v>
      </c>
      <c r="BV16" s="9">
        <v>1.583</v>
      </c>
      <c r="BW16" s="9">
        <v>4.2779999999999996</v>
      </c>
      <c r="BX16" s="9">
        <v>24.114000000000001</v>
      </c>
      <c r="BY16" s="9">
        <v>6.5250000000000004</v>
      </c>
      <c r="BZ16" s="9">
        <v>17.59</v>
      </c>
      <c r="CA16" s="9">
        <v>10.068</v>
      </c>
      <c r="CB16" s="9">
        <v>2.7570000000000001</v>
      </c>
      <c r="CC16" s="9">
        <v>7.3109999999999999</v>
      </c>
      <c r="CD16" s="9">
        <v>6.1669999999999998</v>
      </c>
      <c r="CE16" s="9">
        <v>2.492</v>
      </c>
      <c r="CF16" s="9">
        <v>3.6749999999999998</v>
      </c>
      <c r="CG16" s="9">
        <v>1.984</v>
      </c>
      <c r="CH16" s="9">
        <v>0</v>
      </c>
      <c r="CI16" s="9">
        <v>1.984</v>
      </c>
      <c r="CJ16" s="9">
        <v>5.2560000000000002</v>
      </c>
      <c r="CK16" s="9">
        <v>1.276</v>
      </c>
      <c r="CL16" s="9">
        <v>3.98</v>
      </c>
      <c r="CM16" s="9">
        <v>0.64</v>
      </c>
      <c r="CN16" s="9">
        <v>0</v>
      </c>
      <c r="CO16" s="9">
        <v>0.64</v>
      </c>
      <c r="CP16" s="9">
        <v>5.3170000000000002</v>
      </c>
      <c r="CQ16" s="9">
        <v>4.0880000000000001</v>
      </c>
      <c r="CR16" s="9">
        <v>1.2290000000000001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5.3170000000000002</v>
      </c>
      <c r="DF16" s="9">
        <v>4.0880000000000001</v>
      </c>
      <c r="DG16" s="9">
        <v>1.2290000000000001</v>
      </c>
      <c r="DH16" s="9">
        <v>1.91</v>
      </c>
      <c r="DI16" s="9">
        <v>1.44</v>
      </c>
      <c r="DJ16" s="9">
        <v>0.47</v>
      </c>
      <c r="DK16" s="9">
        <v>0.75900000000000001</v>
      </c>
      <c r="DL16" s="9">
        <v>0</v>
      </c>
      <c r="DM16" s="9">
        <v>0.75900000000000001</v>
      </c>
      <c r="DN16" s="9">
        <v>1.381</v>
      </c>
      <c r="DO16" s="9">
        <v>1.381</v>
      </c>
      <c r="DP16" s="9">
        <v>0</v>
      </c>
      <c r="DQ16" s="9">
        <v>0.66400000000000003</v>
      </c>
      <c r="DR16" s="9">
        <v>0.66400000000000003</v>
      </c>
      <c r="DS16" s="9">
        <v>0</v>
      </c>
      <c r="DT16" s="9">
        <v>0.60299999999999998</v>
      </c>
      <c r="DU16" s="9">
        <v>0.60299999999999998</v>
      </c>
      <c r="DV16" s="9">
        <v>0</v>
      </c>
      <c r="DW16" s="9">
        <v>33.133000000000003</v>
      </c>
      <c r="DX16" s="9">
        <v>14.13</v>
      </c>
      <c r="DY16" s="9">
        <v>19.003</v>
      </c>
      <c r="DZ16" s="9">
        <v>10.391</v>
      </c>
      <c r="EA16" s="9">
        <v>2.72</v>
      </c>
      <c r="EB16" s="9">
        <v>7.6710000000000003</v>
      </c>
      <c r="EC16" s="9">
        <v>3.5110000000000001</v>
      </c>
      <c r="ED16" s="9">
        <v>0.91700000000000004</v>
      </c>
      <c r="EE16" s="9">
        <v>2.5939999999999999</v>
      </c>
      <c r="EF16" s="9">
        <v>2.2189999999999999</v>
      </c>
      <c r="EG16" s="9">
        <v>0.61699999999999999</v>
      </c>
      <c r="EH16" s="9">
        <v>1.6020000000000001</v>
      </c>
      <c r="EI16" s="9">
        <v>4.6609999999999996</v>
      </c>
      <c r="EJ16" s="9">
        <v>1.1859999999999999</v>
      </c>
      <c r="EK16" s="9">
        <v>3.4750000000000001</v>
      </c>
      <c r="EL16" s="9">
        <v>22.742000000000001</v>
      </c>
      <c r="EM16" s="9">
        <v>11.41</v>
      </c>
      <c r="EN16" s="9">
        <v>11.332000000000001</v>
      </c>
      <c r="EO16" s="9">
        <v>11.348000000000001</v>
      </c>
      <c r="EP16" s="9">
        <v>5.702</v>
      </c>
      <c r="EQ16" s="9">
        <v>5.6459999999999999</v>
      </c>
      <c r="ER16" s="9">
        <v>3.74</v>
      </c>
      <c r="ES16" s="9">
        <v>2.3180000000000001</v>
      </c>
      <c r="ET16" s="9">
        <v>1.4219999999999999</v>
      </c>
      <c r="EU16" s="9">
        <v>3.2639999999999998</v>
      </c>
      <c r="EV16" s="9">
        <v>1.181</v>
      </c>
      <c r="EW16" s="9">
        <v>2.0830000000000002</v>
      </c>
      <c r="EX16" s="9">
        <v>3.8959999999999999</v>
      </c>
      <c r="EY16" s="9">
        <v>1.716</v>
      </c>
      <c r="EZ16" s="9">
        <v>2.1800000000000002</v>
      </c>
      <c r="FA16" s="9">
        <v>0.49299999999999999</v>
      </c>
      <c r="FB16" s="9">
        <v>0.49299999999999999</v>
      </c>
      <c r="FC16" s="9">
        <v>0</v>
      </c>
      <c r="FD16" s="9">
        <v>136.40600000000001</v>
      </c>
      <c r="FE16" s="9">
        <v>67.421000000000006</v>
      </c>
      <c r="FF16" s="9">
        <v>68.984999999999999</v>
      </c>
      <c r="FG16" s="9">
        <v>55.054000000000002</v>
      </c>
      <c r="FH16" s="9">
        <v>30.364999999999998</v>
      </c>
      <c r="FI16" s="9">
        <v>24.689</v>
      </c>
      <c r="FJ16" s="9">
        <v>21.713999999999999</v>
      </c>
      <c r="FK16" s="9">
        <v>14.285</v>
      </c>
      <c r="FL16" s="9">
        <v>7.43</v>
      </c>
      <c r="FM16" s="9">
        <v>12.522</v>
      </c>
      <c r="FN16" s="9">
        <v>4.8650000000000002</v>
      </c>
      <c r="FO16" s="9">
        <v>7.657</v>
      </c>
      <c r="FP16" s="9">
        <v>20.817</v>
      </c>
      <c r="FQ16" s="9">
        <v>11.215</v>
      </c>
      <c r="FR16" s="9">
        <v>9.6020000000000003</v>
      </c>
      <c r="FS16" s="9">
        <v>81.352000000000004</v>
      </c>
      <c r="FT16" s="9">
        <v>37.055999999999997</v>
      </c>
      <c r="FU16" s="9">
        <v>44.295999999999999</v>
      </c>
      <c r="FV16" s="9">
        <v>34.015999999999998</v>
      </c>
      <c r="FW16" s="9">
        <v>14.622</v>
      </c>
      <c r="FX16" s="9">
        <v>19.393999999999998</v>
      </c>
      <c r="FY16" s="9">
        <v>16.495999999999999</v>
      </c>
      <c r="FZ16" s="9">
        <v>7.9569999999999999</v>
      </c>
      <c r="GA16" s="9">
        <v>8.5389999999999997</v>
      </c>
      <c r="GB16" s="9">
        <v>17.13</v>
      </c>
      <c r="GC16" s="9">
        <v>8.4239999999999995</v>
      </c>
      <c r="GD16" s="9">
        <v>8.7059999999999995</v>
      </c>
      <c r="GE16" s="9">
        <v>9.4570000000000007</v>
      </c>
      <c r="GF16" s="9">
        <v>4.0860000000000003</v>
      </c>
      <c r="GG16" s="9">
        <v>5.3710000000000004</v>
      </c>
      <c r="GH16" s="9">
        <v>4.2530000000000001</v>
      </c>
      <c r="GI16" s="9">
        <v>1.9670000000000001</v>
      </c>
      <c r="GJ16" s="9">
        <v>2.286</v>
      </c>
      <c r="GK16" s="9">
        <v>48.954000000000001</v>
      </c>
      <c r="GL16" s="9">
        <v>29.899000000000001</v>
      </c>
      <c r="GM16" s="9">
        <v>19.053999999999998</v>
      </c>
      <c r="GN16" s="9">
        <v>27.332000000000001</v>
      </c>
      <c r="GO16" s="9">
        <v>18.358000000000001</v>
      </c>
      <c r="GP16" s="9">
        <v>8.9749999999999996</v>
      </c>
      <c r="GQ16" s="9">
        <v>13.201000000000001</v>
      </c>
      <c r="GR16" s="9">
        <v>9.5670000000000002</v>
      </c>
      <c r="GS16" s="9">
        <v>3.6339999999999999</v>
      </c>
      <c r="GT16" s="9">
        <v>6.6040000000000001</v>
      </c>
      <c r="GU16" s="9">
        <v>3.653</v>
      </c>
      <c r="GV16" s="9">
        <v>2.9510000000000001</v>
      </c>
      <c r="GW16" s="9">
        <v>7.5270000000000001</v>
      </c>
      <c r="GX16" s="9">
        <v>5.1379999999999999</v>
      </c>
      <c r="GY16" s="9">
        <v>2.3889999999999998</v>
      </c>
      <c r="GZ16" s="9">
        <v>21.620999999999999</v>
      </c>
      <c r="HA16" s="9">
        <v>11.542</v>
      </c>
      <c r="HB16" s="9">
        <v>10.08</v>
      </c>
      <c r="HC16" s="9">
        <v>9.6140000000000008</v>
      </c>
      <c r="HD16" s="9">
        <v>5.4249999999999998</v>
      </c>
      <c r="HE16" s="9">
        <v>4.1900000000000004</v>
      </c>
      <c r="HF16" s="9">
        <v>4.3600000000000003</v>
      </c>
      <c r="HG16" s="9">
        <v>2.625</v>
      </c>
      <c r="HH16" s="9">
        <v>1.7350000000000001</v>
      </c>
      <c r="HI16" s="9">
        <v>3.7589999999999999</v>
      </c>
      <c r="HJ16" s="9">
        <v>1.294</v>
      </c>
      <c r="HK16" s="9">
        <v>2.4660000000000002</v>
      </c>
      <c r="HL16" s="9">
        <v>2.4630000000000001</v>
      </c>
      <c r="HM16" s="9">
        <v>1.355</v>
      </c>
      <c r="HN16" s="9">
        <v>1.1080000000000001</v>
      </c>
      <c r="HO16" s="9">
        <v>1.425</v>
      </c>
      <c r="HP16" s="9">
        <v>0.84299999999999997</v>
      </c>
      <c r="HQ16" s="9">
        <v>0.58199999999999996</v>
      </c>
      <c r="HR16" s="9">
        <v>20.629000000000001</v>
      </c>
      <c r="HS16" s="9">
        <v>14.782</v>
      </c>
      <c r="HT16" s="9">
        <v>5.8470000000000004</v>
      </c>
      <c r="HU16" s="9">
        <v>9.5380000000000003</v>
      </c>
      <c r="HV16" s="9">
        <v>7.7460000000000004</v>
      </c>
      <c r="HW16" s="9">
        <v>1.792</v>
      </c>
      <c r="HX16" s="9">
        <v>2.976</v>
      </c>
      <c r="HY16" s="9">
        <v>2.5070000000000001</v>
      </c>
      <c r="HZ16" s="9">
        <v>0.46899999999999997</v>
      </c>
      <c r="IA16" s="9">
        <v>3.2570000000000001</v>
      </c>
      <c r="IB16" s="9">
        <v>2.5310000000000001</v>
      </c>
      <c r="IC16" s="9">
        <v>0.72599999999999998</v>
      </c>
      <c r="ID16" s="9">
        <v>3.3050000000000002</v>
      </c>
      <c r="IE16" s="9">
        <v>2.7080000000000002</v>
      </c>
      <c r="IF16" s="9">
        <v>0.59699999999999998</v>
      </c>
      <c r="IG16" s="9">
        <v>11.090999999999999</v>
      </c>
      <c r="IH16" s="9">
        <v>7.0359999999999996</v>
      </c>
      <c r="II16" s="9">
        <v>4.0549999999999997</v>
      </c>
      <c r="IJ16" s="9">
        <v>3.7570000000000001</v>
      </c>
      <c r="IK16" s="9">
        <v>2.2759999999999998</v>
      </c>
      <c r="IL16" s="9">
        <v>1.482</v>
      </c>
      <c r="IM16" s="9">
        <v>2.0859999999999999</v>
      </c>
      <c r="IN16" s="9">
        <v>2.0859999999999999</v>
      </c>
      <c r="IO16" s="9">
        <v>0</v>
      </c>
      <c r="IP16" s="9">
        <v>2.3730000000000002</v>
      </c>
      <c r="IQ16" s="9">
        <v>1.0049999999999999</v>
      </c>
    </row>
    <row r="17" spans="1:251">
      <c r="A17" s="10">
        <v>44228</v>
      </c>
      <c r="B17" s="9">
        <v>1.079</v>
      </c>
      <c r="C17" s="9">
        <v>3.0139999999999998</v>
      </c>
      <c r="D17" s="9">
        <v>5.3460000000000001</v>
      </c>
      <c r="E17" s="9">
        <v>2.8650000000000002</v>
      </c>
      <c r="F17" s="9">
        <v>2.4809999999999999</v>
      </c>
      <c r="G17" s="9">
        <v>12.747</v>
      </c>
      <c r="H17" s="9">
        <v>7.52</v>
      </c>
      <c r="I17" s="9">
        <v>5.2270000000000003</v>
      </c>
      <c r="J17" s="9">
        <v>63.247999999999998</v>
      </c>
      <c r="K17" s="9">
        <v>36.618000000000002</v>
      </c>
      <c r="L17" s="9">
        <v>26.63</v>
      </c>
      <c r="M17" s="9">
        <v>30.797999999999998</v>
      </c>
      <c r="N17" s="9">
        <v>21.061</v>
      </c>
      <c r="O17" s="9">
        <v>9.7370000000000001</v>
      </c>
      <c r="P17" s="9">
        <v>13.166</v>
      </c>
      <c r="Q17" s="9">
        <v>6.6319999999999997</v>
      </c>
      <c r="R17" s="9">
        <v>6.5339999999999998</v>
      </c>
      <c r="S17" s="9">
        <v>14.86</v>
      </c>
      <c r="T17" s="9">
        <v>7.7140000000000004</v>
      </c>
      <c r="U17" s="9">
        <v>7.1459999999999999</v>
      </c>
      <c r="V17" s="9">
        <v>3.1320000000000001</v>
      </c>
      <c r="W17" s="9">
        <v>0.51800000000000002</v>
      </c>
      <c r="X17" s="9">
        <v>2.6139999999999999</v>
      </c>
      <c r="Y17" s="9">
        <v>1.292</v>
      </c>
      <c r="Z17" s="9">
        <v>0.69199999999999995</v>
      </c>
      <c r="AA17" s="9">
        <v>0.59899999999999998</v>
      </c>
      <c r="AB17" s="9">
        <v>14.99</v>
      </c>
      <c r="AC17" s="9">
        <v>8.2720000000000002</v>
      </c>
      <c r="AD17" s="9">
        <v>6.718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14.99</v>
      </c>
      <c r="AR17" s="9">
        <v>8.2720000000000002</v>
      </c>
      <c r="AS17" s="9">
        <v>6.718</v>
      </c>
      <c r="AT17" s="9">
        <v>1.776</v>
      </c>
      <c r="AU17" s="9">
        <v>0.60499999999999998</v>
      </c>
      <c r="AV17" s="9">
        <v>1.171</v>
      </c>
      <c r="AW17" s="9">
        <v>1.01</v>
      </c>
      <c r="AX17" s="9">
        <v>0.439</v>
      </c>
      <c r="AY17" s="9">
        <v>0.56999999999999995</v>
      </c>
      <c r="AZ17" s="9">
        <v>1.919</v>
      </c>
      <c r="BA17" s="9">
        <v>0.92700000000000005</v>
      </c>
      <c r="BB17" s="9">
        <v>0.99199999999999999</v>
      </c>
      <c r="BC17" s="9">
        <v>5.7380000000000004</v>
      </c>
      <c r="BD17" s="9">
        <v>3.6419999999999999</v>
      </c>
      <c r="BE17" s="9">
        <v>2.0950000000000002</v>
      </c>
      <c r="BF17" s="9">
        <v>4.548</v>
      </c>
      <c r="BG17" s="9">
        <v>2.6589999999999998</v>
      </c>
      <c r="BH17" s="9">
        <v>1.889</v>
      </c>
      <c r="BI17" s="9">
        <v>31.033000000000001</v>
      </c>
      <c r="BJ17" s="9">
        <v>5.9429999999999996</v>
      </c>
      <c r="BK17" s="9">
        <v>25.09</v>
      </c>
      <c r="BL17" s="9">
        <v>5.6139999999999999</v>
      </c>
      <c r="BM17" s="9">
        <v>2.1920000000000002</v>
      </c>
      <c r="BN17" s="9">
        <v>3.4220000000000002</v>
      </c>
      <c r="BO17" s="9">
        <v>1.6910000000000001</v>
      </c>
      <c r="BP17" s="9">
        <v>0.50900000000000001</v>
      </c>
      <c r="BQ17" s="9">
        <v>1.1819999999999999</v>
      </c>
      <c r="BR17" s="9">
        <v>1.6879999999999999</v>
      </c>
      <c r="BS17" s="9">
        <v>0</v>
      </c>
      <c r="BT17" s="9">
        <v>1.6879999999999999</v>
      </c>
      <c r="BU17" s="9">
        <v>2.2349999999999999</v>
      </c>
      <c r="BV17" s="9">
        <v>1.6830000000000001</v>
      </c>
      <c r="BW17" s="9">
        <v>0.55200000000000005</v>
      </c>
      <c r="BX17" s="9">
        <v>25.419</v>
      </c>
      <c r="BY17" s="9">
        <v>3.7509999999999999</v>
      </c>
      <c r="BZ17" s="9">
        <v>21.667999999999999</v>
      </c>
      <c r="CA17" s="9">
        <v>11.53</v>
      </c>
      <c r="CB17" s="9">
        <v>2.262</v>
      </c>
      <c r="CC17" s="9">
        <v>9.2680000000000007</v>
      </c>
      <c r="CD17" s="9">
        <v>6.423</v>
      </c>
      <c r="CE17" s="9">
        <v>1.202</v>
      </c>
      <c r="CF17" s="9">
        <v>5.2210000000000001</v>
      </c>
      <c r="CG17" s="9">
        <v>4.5570000000000004</v>
      </c>
      <c r="CH17" s="9">
        <v>0</v>
      </c>
      <c r="CI17" s="9">
        <v>4.5570000000000004</v>
      </c>
      <c r="CJ17" s="9">
        <v>2.6219999999999999</v>
      </c>
      <c r="CK17" s="9">
        <v>0</v>
      </c>
      <c r="CL17" s="9">
        <v>2.6219999999999999</v>
      </c>
      <c r="CM17" s="9">
        <v>0.28699999999999998</v>
      </c>
      <c r="CN17" s="9">
        <v>0.28699999999999998</v>
      </c>
      <c r="CO17" s="9">
        <v>0</v>
      </c>
      <c r="CP17" s="9">
        <v>5.3129999999999997</v>
      </c>
      <c r="CQ17" s="9">
        <v>3.62</v>
      </c>
      <c r="CR17" s="9">
        <v>1.6930000000000001</v>
      </c>
      <c r="CS17" s="9">
        <v>1.1539999999999999</v>
      </c>
      <c r="CT17" s="9">
        <v>1.1539999999999999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1.1539999999999999</v>
      </c>
      <c r="DC17" s="9">
        <v>1.1539999999999999</v>
      </c>
      <c r="DD17" s="9">
        <v>0</v>
      </c>
      <c r="DE17" s="9">
        <v>4.1589999999999998</v>
      </c>
      <c r="DF17" s="9">
        <v>2.4660000000000002</v>
      </c>
      <c r="DG17" s="9">
        <v>1.6930000000000001</v>
      </c>
      <c r="DH17" s="9">
        <v>2.4660000000000002</v>
      </c>
      <c r="DI17" s="9">
        <v>2.4660000000000002</v>
      </c>
      <c r="DJ17" s="9">
        <v>0</v>
      </c>
      <c r="DK17" s="9">
        <v>1.1399999999999999</v>
      </c>
      <c r="DL17" s="9">
        <v>0</v>
      </c>
      <c r="DM17" s="9">
        <v>1.1399999999999999</v>
      </c>
      <c r="DN17" s="9">
        <v>0.55300000000000005</v>
      </c>
      <c r="DO17" s="9">
        <v>0</v>
      </c>
      <c r="DP17" s="9">
        <v>0.55300000000000005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31.222999999999999</v>
      </c>
      <c r="DX17" s="9">
        <v>12.026999999999999</v>
      </c>
      <c r="DY17" s="9">
        <v>19.196999999999999</v>
      </c>
      <c r="DZ17" s="9">
        <v>11.035</v>
      </c>
      <c r="EA17" s="9">
        <v>6.3719999999999999</v>
      </c>
      <c r="EB17" s="9">
        <v>4.6630000000000003</v>
      </c>
      <c r="EC17" s="9">
        <v>3.7160000000000002</v>
      </c>
      <c r="ED17" s="9">
        <v>1.454</v>
      </c>
      <c r="EE17" s="9">
        <v>2.262</v>
      </c>
      <c r="EF17" s="9">
        <v>2.1520000000000001</v>
      </c>
      <c r="EG17" s="9">
        <v>1.885</v>
      </c>
      <c r="EH17" s="9">
        <v>0.26700000000000002</v>
      </c>
      <c r="EI17" s="9">
        <v>5.1669999999999998</v>
      </c>
      <c r="EJ17" s="9">
        <v>3.0329999999999999</v>
      </c>
      <c r="EK17" s="9">
        <v>2.1339999999999999</v>
      </c>
      <c r="EL17" s="9">
        <v>20.187999999999999</v>
      </c>
      <c r="EM17" s="9">
        <v>5.6539999999999999</v>
      </c>
      <c r="EN17" s="9">
        <v>14.532999999999999</v>
      </c>
      <c r="EO17" s="9">
        <v>8.3130000000000006</v>
      </c>
      <c r="EP17" s="9">
        <v>1.236</v>
      </c>
      <c r="EQ17" s="9">
        <v>7.077</v>
      </c>
      <c r="ER17" s="9">
        <v>3.339</v>
      </c>
      <c r="ES17" s="9">
        <v>1.353</v>
      </c>
      <c r="ET17" s="9">
        <v>1.986</v>
      </c>
      <c r="EU17" s="9">
        <v>5.2619999999999996</v>
      </c>
      <c r="EV17" s="9">
        <v>1.9379999999999999</v>
      </c>
      <c r="EW17" s="9">
        <v>3.3239999999999998</v>
      </c>
      <c r="EX17" s="9">
        <v>2.3610000000000002</v>
      </c>
      <c r="EY17" s="9">
        <v>0.58899999999999997</v>
      </c>
      <c r="EZ17" s="9">
        <v>1.772</v>
      </c>
      <c r="FA17" s="9">
        <v>0.91300000000000003</v>
      </c>
      <c r="FB17" s="9">
        <v>0.53800000000000003</v>
      </c>
      <c r="FC17" s="9">
        <v>0.375</v>
      </c>
      <c r="FD17" s="9">
        <v>109.494</v>
      </c>
      <c r="FE17" s="9">
        <v>55.405999999999999</v>
      </c>
      <c r="FF17" s="9">
        <v>54.088000000000001</v>
      </c>
      <c r="FG17" s="9">
        <v>42.616999999999997</v>
      </c>
      <c r="FH17" s="9">
        <v>25.972000000000001</v>
      </c>
      <c r="FI17" s="9">
        <v>16.645</v>
      </c>
      <c r="FJ17" s="9">
        <v>14.475</v>
      </c>
      <c r="FK17" s="9">
        <v>9.3559999999999999</v>
      </c>
      <c r="FL17" s="9">
        <v>5.1189999999999998</v>
      </c>
      <c r="FM17" s="9">
        <v>12.975</v>
      </c>
      <c r="FN17" s="9">
        <v>8.4830000000000005</v>
      </c>
      <c r="FO17" s="9">
        <v>4.4909999999999997</v>
      </c>
      <c r="FP17" s="9">
        <v>15.167</v>
      </c>
      <c r="FQ17" s="9">
        <v>8.1329999999999991</v>
      </c>
      <c r="FR17" s="9">
        <v>7.0339999999999998</v>
      </c>
      <c r="FS17" s="9">
        <v>66.876999999999995</v>
      </c>
      <c r="FT17" s="9">
        <v>29.434000000000001</v>
      </c>
      <c r="FU17" s="9">
        <v>37.444000000000003</v>
      </c>
      <c r="FV17" s="9">
        <v>29.251999999999999</v>
      </c>
      <c r="FW17" s="9">
        <v>14.052</v>
      </c>
      <c r="FX17" s="9">
        <v>15.2</v>
      </c>
      <c r="FY17" s="9">
        <v>13.034000000000001</v>
      </c>
      <c r="FZ17" s="9">
        <v>4.7060000000000004</v>
      </c>
      <c r="GA17" s="9">
        <v>8.3279999999999994</v>
      </c>
      <c r="GB17" s="9">
        <v>10.468</v>
      </c>
      <c r="GC17" s="9">
        <v>4.0979999999999999</v>
      </c>
      <c r="GD17" s="9">
        <v>6.37</v>
      </c>
      <c r="GE17" s="9">
        <v>10.307</v>
      </c>
      <c r="GF17" s="9">
        <v>4.048</v>
      </c>
      <c r="GG17" s="9">
        <v>6.2590000000000003</v>
      </c>
      <c r="GH17" s="9">
        <v>3.8170000000000002</v>
      </c>
      <c r="GI17" s="9">
        <v>2.5299999999999998</v>
      </c>
      <c r="GJ17" s="9">
        <v>1.2869999999999999</v>
      </c>
      <c r="GK17" s="9">
        <v>42.234000000000002</v>
      </c>
      <c r="GL17" s="9">
        <v>24.254000000000001</v>
      </c>
      <c r="GM17" s="9">
        <v>17.98</v>
      </c>
      <c r="GN17" s="9">
        <v>21.594999999999999</v>
      </c>
      <c r="GO17" s="9">
        <v>12.755000000000001</v>
      </c>
      <c r="GP17" s="9">
        <v>8.84</v>
      </c>
      <c r="GQ17" s="9">
        <v>8.3940000000000001</v>
      </c>
      <c r="GR17" s="9">
        <v>5.0990000000000002</v>
      </c>
      <c r="GS17" s="9">
        <v>3.2949999999999999</v>
      </c>
      <c r="GT17" s="9">
        <v>5.14</v>
      </c>
      <c r="GU17" s="9">
        <v>3.6880000000000002</v>
      </c>
      <c r="GV17" s="9">
        <v>1.452</v>
      </c>
      <c r="GW17" s="9">
        <v>8.0609999999999999</v>
      </c>
      <c r="GX17" s="9">
        <v>3.968</v>
      </c>
      <c r="GY17" s="9">
        <v>4.093</v>
      </c>
      <c r="GZ17" s="9">
        <v>20.638000000000002</v>
      </c>
      <c r="HA17" s="9">
        <v>11.499000000000001</v>
      </c>
      <c r="HB17" s="9">
        <v>9.14</v>
      </c>
      <c r="HC17" s="9">
        <v>9.6340000000000003</v>
      </c>
      <c r="HD17" s="9">
        <v>5.3479999999999999</v>
      </c>
      <c r="HE17" s="9">
        <v>4.2869999999999999</v>
      </c>
      <c r="HF17" s="9">
        <v>2.8889999999999998</v>
      </c>
      <c r="HG17" s="9">
        <v>2.056</v>
      </c>
      <c r="HH17" s="9">
        <v>0.83299999999999996</v>
      </c>
      <c r="HI17" s="9">
        <v>3.3050000000000002</v>
      </c>
      <c r="HJ17" s="9">
        <v>1.5529999999999999</v>
      </c>
      <c r="HK17" s="9">
        <v>1.752</v>
      </c>
      <c r="HL17" s="9">
        <v>3.6030000000000002</v>
      </c>
      <c r="HM17" s="9">
        <v>1.5580000000000001</v>
      </c>
      <c r="HN17" s="9">
        <v>2.0449999999999999</v>
      </c>
      <c r="HO17" s="9">
        <v>1.2070000000000001</v>
      </c>
      <c r="HP17" s="9">
        <v>0.98399999999999999</v>
      </c>
      <c r="HQ17" s="9">
        <v>0.224</v>
      </c>
      <c r="HR17" s="9">
        <v>20.617000000000001</v>
      </c>
      <c r="HS17" s="9">
        <v>12.571</v>
      </c>
      <c r="HT17" s="9">
        <v>8.0470000000000006</v>
      </c>
      <c r="HU17" s="9">
        <v>8.9589999999999996</v>
      </c>
      <c r="HV17" s="9">
        <v>5.7030000000000003</v>
      </c>
      <c r="HW17" s="9">
        <v>3.2559999999999998</v>
      </c>
      <c r="HX17" s="9">
        <v>1.2090000000000001</v>
      </c>
      <c r="HY17" s="9">
        <v>0.753</v>
      </c>
      <c r="HZ17" s="9">
        <v>0.45600000000000002</v>
      </c>
      <c r="IA17" s="9">
        <v>1.9410000000000001</v>
      </c>
      <c r="IB17" s="9">
        <v>1.4830000000000001</v>
      </c>
      <c r="IC17" s="9">
        <v>0.45800000000000002</v>
      </c>
      <c r="ID17" s="9">
        <v>5.8090000000000002</v>
      </c>
      <c r="IE17" s="9">
        <v>3.468</v>
      </c>
      <c r="IF17" s="9">
        <v>2.3410000000000002</v>
      </c>
      <c r="IG17" s="9">
        <v>11.657999999999999</v>
      </c>
      <c r="IH17" s="9">
        <v>6.867</v>
      </c>
      <c r="II17" s="9">
        <v>4.7910000000000004</v>
      </c>
      <c r="IJ17" s="9">
        <v>4.9189999999999996</v>
      </c>
      <c r="IK17" s="9">
        <v>2.8239999999999998</v>
      </c>
      <c r="IL17" s="9">
        <v>2.0950000000000002</v>
      </c>
      <c r="IM17" s="9">
        <v>2.0129999999999999</v>
      </c>
      <c r="IN17" s="9">
        <v>1.5449999999999999</v>
      </c>
      <c r="IO17" s="9">
        <v>0.46700000000000003</v>
      </c>
      <c r="IP17" s="9">
        <v>2.0139999999999998</v>
      </c>
      <c r="IQ17" s="9">
        <v>0.83499999999999996</v>
      </c>
    </row>
    <row r="18" spans="1:251">
      <c r="A18" s="10">
        <v>44593</v>
      </c>
      <c r="B18" s="9">
        <v>5.6020000000000003</v>
      </c>
      <c r="C18" s="9">
        <v>1.766</v>
      </c>
      <c r="D18" s="9">
        <v>11.457000000000001</v>
      </c>
      <c r="E18" s="9">
        <v>5.0990000000000002</v>
      </c>
      <c r="F18" s="9">
        <v>6.3579999999999997</v>
      </c>
      <c r="G18" s="9">
        <v>19.664999999999999</v>
      </c>
      <c r="H18" s="9">
        <v>8.4830000000000005</v>
      </c>
      <c r="I18" s="9">
        <v>11.182</v>
      </c>
      <c r="J18" s="9">
        <v>88.367999999999995</v>
      </c>
      <c r="K18" s="9">
        <v>48.063000000000002</v>
      </c>
      <c r="L18" s="9">
        <v>40.305</v>
      </c>
      <c r="M18" s="9">
        <v>41.393999999999998</v>
      </c>
      <c r="N18" s="9">
        <v>23.643999999999998</v>
      </c>
      <c r="O18" s="9">
        <v>17.75</v>
      </c>
      <c r="P18" s="9">
        <v>22.454000000000001</v>
      </c>
      <c r="Q18" s="9">
        <v>12.167</v>
      </c>
      <c r="R18" s="9">
        <v>10.286</v>
      </c>
      <c r="S18" s="9">
        <v>17.640999999999998</v>
      </c>
      <c r="T18" s="9">
        <v>7.9119999999999999</v>
      </c>
      <c r="U18" s="9">
        <v>9.7289999999999992</v>
      </c>
      <c r="V18" s="9">
        <v>6.88</v>
      </c>
      <c r="W18" s="9">
        <v>4.34</v>
      </c>
      <c r="X18" s="9">
        <v>2.54</v>
      </c>
      <c r="Y18" s="9">
        <v>0</v>
      </c>
      <c r="Z18" s="9">
        <v>0</v>
      </c>
      <c r="AA18" s="9">
        <v>0</v>
      </c>
      <c r="AB18" s="9">
        <v>16.651</v>
      </c>
      <c r="AC18" s="9">
        <v>7.5209999999999999</v>
      </c>
      <c r="AD18" s="9">
        <v>9.1300000000000008</v>
      </c>
      <c r="AE18" s="9">
        <v>1.1259999999999999</v>
      </c>
      <c r="AF18" s="9">
        <v>0.41899999999999998</v>
      </c>
      <c r="AG18" s="9">
        <v>0.70699999999999996</v>
      </c>
      <c r="AH18" s="9">
        <v>0.70699999999999996</v>
      </c>
      <c r="AI18" s="9">
        <v>0</v>
      </c>
      <c r="AJ18" s="9">
        <v>0.70699999999999996</v>
      </c>
      <c r="AK18" s="9">
        <v>0</v>
      </c>
      <c r="AL18" s="9">
        <v>0</v>
      </c>
      <c r="AM18" s="9">
        <v>0</v>
      </c>
      <c r="AN18" s="9">
        <v>0.41899999999999998</v>
      </c>
      <c r="AO18" s="9">
        <v>0.41899999999999998</v>
      </c>
      <c r="AP18" s="9">
        <v>0</v>
      </c>
      <c r="AQ18" s="9">
        <v>15.525</v>
      </c>
      <c r="AR18" s="9">
        <v>7.1020000000000003</v>
      </c>
      <c r="AS18" s="9">
        <v>8.423</v>
      </c>
      <c r="AT18" s="9">
        <v>0.84499999999999997</v>
      </c>
      <c r="AU18" s="9">
        <v>0</v>
      </c>
      <c r="AV18" s="9">
        <v>0.84499999999999997</v>
      </c>
      <c r="AW18" s="9">
        <v>0.439</v>
      </c>
      <c r="AX18" s="9">
        <v>0</v>
      </c>
      <c r="AY18" s="9">
        <v>0.439</v>
      </c>
      <c r="AZ18" s="9">
        <v>4.4560000000000004</v>
      </c>
      <c r="BA18" s="9">
        <v>1.6479999999999999</v>
      </c>
      <c r="BB18" s="9">
        <v>2.8069999999999999</v>
      </c>
      <c r="BC18" s="9">
        <v>4.9850000000000003</v>
      </c>
      <c r="BD18" s="9">
        <v>2.2799999999999998</v>
      </c>
      <c r="BE18" s="9">
        <v>2.7050000000000001</v>
      </c>
      <c r="BF18" s="9">
        <v>4.8010000000000002</v>
      </c>
      <c r="BG18" s="9">
        <v>3.1739999999999999</v>
      </c>
      <c r="BH18" s="9">
        <v>1.6259999999999999</v>
      </c>
      <c r="BI18" s="9">
        <v>37.512</v>
      </c>
      <c r="BJ18" s="9">
        <v>11.331</v>
      </c>
      <c r="BK18" s="9">
        <v>26.181000000000001</v>
      </c>
      <c r="BL18" s="9">
        <v>10.5</v>
      </c>
      <c r="BM18" s="9">
        <v>4.6150000000000002</v>
      </c>
      <c r="BN18" s="9">
        <v>5.8849999999999998</v>
      </c>
      <c r="BO18" s="9">
        <v>2.649</v>
      </c>
      <c r="BP18" s="9">
        <v>1.7509999999999999</v>
      </c>
      <c r="BQ18" s="9">
        <v>0.89800000000000002</v>
      </c>
      <c r="BR18" s="9">
        <v>3.601</v>
      </c>
      <c r="BS18" s="9">
        <v>0.60399999999999998</v>
      </c>
      <c r="BT18" s="9">
        <v>2.9969999999999999</v>
      </c>
      <c r="BU18" s="9">
        <v>4.25</v>
      </c>
      <c r="BV18" s="9">
        <v>2.2599999999999998</v>
      </c>
      <c r="BW18" s="9">
        <v>1.99</v>
      </c>
      <c r="BX18" s="9">
        <v>27.012</v>
      </c>
      <c r="BY18" s="9">
        <v>6.7160000000000002</v>
      </c>
      <c r="BZ18" s="9">
        <v>20.297000000000001</v>
      </c>
      <c r="CA18" s="9">
        <v>13.07</v>
      </c>
      <c r="CB18" s="9">
        <v>3.66</v>
      </c>
      <c r="CC18" s="9">
        <v>9.41</v>
      </c>
      <c r="CD18" s="9">
        <v>4.2919999999999998</v>
      </c>
      <c r="CE18" s="9">
        <v>1.778</v>
      </c>
      <c r="CF18" s="9">
        <v>2.5150000000000001</v>
      </c>
      <c r="CG18" s="9">
        <v>5.8220000000000001</v>
      </c>
      <c r="CH18" s="9">
        <v>1.2789999999999999</v>
      </c>
      <c r="CI18" s="9">
        <v>4.5430000000000001</v>
      </c>
      <c r="CJ18" s="9">
        <v>3.3730000000000002</v>
      </c>
      <c r="CK18" s="9">
        <v>0</v>
      </c>
      <c r="CL18" s="9">
        <v>3.3730000000000002</v>
      </c>
      <c r="CM18" s="9">
        <v>0.45500000000000002</v>
      </c>
      <c r="CN18" s="9">
        <v>0</v>
      </c>
      <c r="CO18" s="9">
        <v>0.45500000000000002</v>
      </c>
      <c r="CP18" s="9">
        <v>8.6780000000000008</v>
      </c>
      <c r="CQ18" s="9">
        <v>4.4880000000000004</v>
      </c>
      <c r="CR18" s="9">
        <v>4.1909999999999998</v>
      </c>
      <c r="CS18" s="9">
        <v>2.8570000000000002</v>
      </c>
      <c r="CT18" s="9">
        <v>1.2110000000000001</v>
      </c>
      <c r="CU18" s="9">
        <v>1.6459999999999999</v>
      </c>
      <c r="CV18" s="9">
        <v>0</v>
      </c>
      <c r="CW18" s="9">
        <v>0</v>
      </c>
      <c r="CX18" s="9">
        <v>0</v>
      </c>
      <c r="CY18" s="9">
        <v>2.048</v>
      </c>
      <c r="CZ18" s="9">
        <v>1.2110000000000001</v>
      </c>
      <c r="DA18" s="9">
        <v>0.83699999999999997</v>
      </c>
      <c r="DB18" s="9">
        <v>0.80900000000000005</v>
      </c>
      <c r="DC18" s="9">
        <v>0</v>
      </c>
      <c r="DD18" s="9">
        <v>0.80900000000000005</v>
      </c>
      <c r="DE18" s="9">
        <v>5.8220000000000001</v>
      </c>
      <c r="DF18" s="9">
        <v>3.2770000000000001</v>
      </c>
      <c r="DG18" s="9">
        <v>2.5449999999999999</v>
      </c>
      <c r="DH18" s="9">
        <v>1.5649999999999999</v>
      </c>
      <c r="DI18" s="9">
        <v>0.622</v>
      </c>
      <c r="DJ18" s="9">
        <v>0.94299999999999995</v>
      </c>
      <c r="DK18" s="9">
        <v>1.3440000000000001</v>
      </c>
      <c r="DL18" s="9">
        <v>0.65300000000000002</v>
      </c>
      <c r="DM18" s="9">
        <v>0.69099999999999995</v>
      </c>
      <c r="DN18" s="9">
        <v>1.7070000000000001</v>
      </c>
      <c r="DO18" s="9">
        <v>0.79600000000000004</v>
      </c>
      <c r="DP18" s="9">
        <v>0.91100000000000003</v>
      </c>
      <c r="DQ18" s="9">
        <v>0</v>
      </c>
      <c r="DR18" s="9">
        <v>0</v>
      </c>
      <c r="DS18" s="9">
        <v>0</v>
      </c>
      <c r="DT18" s="9">
        <v>1.206</v>
      </c>
      <c r="DU18" s="9">
        <v>1.206</v>
      </c>
      <c r="DV18" s="9">
        <v>0</v>
      </c>
      <c r="DW18" s="9">
        <v>53.414000000000001</v>
      </c>
      <c r="DX18" s="9">
        <v>22.632999999999999</v>
      </c>
      <c r="DY18" s="9">
        <v>30.780999999999999</v>
      </c>
      <c r="DZ18" s="9">
        <v>24.297000000000001</v>
      </c>
      <c r="EA18" s="9">
        <v>10.198</v>
      </c>
      <c r="EB18" s="9">
        <v>14.099</v>
      </c>
      <c r="EC18" s="9">
        <v>8.7330000000000005</v>
      </c>
      <c r="ED18" s="9">
        <v>2.83</v>
      </c>
      <c r="EE18" s="9">
        <v>5.9029999999999996</v>
      </c>
      <c r="EF18" s="9">
        <v>6.681</v>
      </c>
      <c r="EG18" s="9">
        <v>2.843</v>
      </c>
      <c r="EH18" s="9">
        <v>3.8380000000000001</v>
      </c>
      <c r="EI18" s="9">
        <v>8.8819999999999997</v>
      </c>
      <c r="EJ18" s="9">
        <v>4.524</v>
      </c>
      <c r="EK18" s="9">
        <v>4.359</v>
      </c>
      <c r="EL18" s="9">
        <v>29.117000000000001</v>
      </c>
      <c r="EM18" s="9">
        <v>12.436</v>
      </c>
      <c r="EN18" s="9">
        <v>16.681000000000001</v>
      </c>
      <c r="EO18" s="9">
        <v>11.932</v>
      </c>
      <c r="EP18" s="9">
        <v>5.4640000000000004</v>
      </c>
      <c r="EQ18" s="9">
        <v>6.468</v>
      </c>
      <c r="ER18" s="9">
        <v>6.2359999999999998</v>
      </c>
      <c r="ES18" s="9">
        <v>2.6779999999999999</v>
      </c>
      <c r="ET18" s="9">
        <v>3.5579999999999998</v>
      </c>
      <c r="EU18" s="9">
        <v>6.7030000000000003</v>
      </c>
      <c r="EV18" s="9">
        <v>2.4510000000000001</v>
      </c>
      <c r="EW18" s="9">
        <v>4.2519999999999998</v>
      </c>
      <c r="EX18" s="9">
        <v>2.226</v>
      </c>
      <c r="EY18" s="9">
        <v>1.23</v>
      </c>
      <c r="EZ18" s="9">
        <v>0.996</v>
      </c>
      <c r="FA18" s="9">
        <v>2.02</v>
      </c>
      <c r="FB18" s="9">
        <v>0.61199999999999999</v>
      </c>
      <c r="FC18" s="9">
        <v>1.407</v>
      </c>
      <c r="FD18" s="9">
        <v>142.76</v>
      </c>
      <c r="FE18" s="9">
        <v>72.308000000000007</v>
      </c>
      <c r="FF18" s="9">
        <v>70.451999999999998</v>
      </c>
      <c r="FG18" s="9">
        <v>49.039000000000001</v>
      </c>
      <c r="FH18" s="9">
        <v>26.266999999999999</v>
      </c>
      <c r="FI18" s="9">
        <v>22.771999999999998</v>
      </c>
      <c r="FJ18" s="9">
        <v>14.494</v>
      </c>
      <c r="FK18" s="9">
        <v>8.3719999999999999</v>
      </c>
      <c r="FL18" s="9">
        <v>6.1230000000000002</v>
      </c>
      <c r="FM18" s="9">
        <v>13.340999999999999</v>
      </c>
      <c r="FN18" s="9">
        <v>6.4429999999999996</v>
      </c>
      <c r="FO18" s="9">
        <v>6.8979999999999997</v>
      </c>
      <c r="FP18" s="9">
        <v>21.204000000000001</v>
      </c>
      <c r="FQ18" s="9">
        <v>11.452</v>
      </c>
      <c r="FR18" s="9">
        <v>9.7520000000000007</v>
      </c>
      <c r="FS18" s="9">
        <v>93.721000000000004</v>
      </c>
      <c r="FT18" s="9">
        <v>46.042000000000002</v>
      </c>
      <c r="FU18" s="9">
        <v>47.68</v>
      </c>
      <c r="FV18" s="9">
        <v>36.122999999999998</v>
      </c>
      <c r="FW18" s="9">
        <v>18.193999999999999</v>
      </c>
      <c r="FX18" s="9">
        <v>17.928999999999998</v>
      </c>
      <c r="FY18" s="9">
        <v>18.954000000000001</v>
      </c>
      <c r="FZ18" s="9">
        <v>11.254</v>
      </c>
      <c r="GA18" s="9">
        <v>7.6989999999999998</v>
      </c>
      <c r="GB18" s="9">
        <v>19.658999999999999</v>
      </c>
      <c r="GC18" s="9">
        <v>7.1580000000000004</v>
      </c>
      <c r="GD18" s="9">
        <v>12.500999999999999</v>
      </c>
      <c r="GE18" s="9">
        <v>11.406000000000001</v>
      </c>
      <c r="GF18" s="9">
        <v>5.9690000000000003</v>
      </c>
      <c r="GG18" s="9">
        <v>5.4370000000000003</v>
      </c>
      <c r="GH18" s="9">
        <v>7.5789999999999997</v>
      </c>
      <c r="GI18" s="9">
        <v>3.4660000000000002</v>
      </c>
      <c r="GJ18" s="9">
        <v>4.1130000000000004</v>
      </c>
      <c r="GK18" s="9">
        <v>41.161999999999999</v>
      </c>
      <c r="GL18" s="9">
        <v>21.234999999999999</v>
      </c>
      <c r="GM18" s="9">
        <v>19.927</v>
      </c>
      <c r="GN18" s="9">
        <v>19.515000000000001</v>
      </c>
      <c r="GO18" s="9">
        <v>8.8650000000000002</v>
      </c>
      <c r="GP18" s="9">
        <v>10.65</v>
      </c>
      <c r="GQ18" s="9">
        <v>7.9139999999999997</v>
      </c>
      <c r="GR18" s="9">
        <v>3.8809999999999998</v>
      </c>
      <c r="GS18" s="9">
        <v>4.032</v>
      </c>
      <c r="GT18" s="9">
        <v>5.5620000000000003</v>
      </c>
      <c r="GU18" s="9">
        <v>2.4180000000000001</v>
      </c>
      <c r="GV18" s="9">
        <v>3.145</v>
      </c>
      <c r="GW18" s="9">
        <v>6.0389999999999997</v>
      </c>
      <c r="GX18" s="9">
        <v>2.5659999999999998</v>
      </c>
      <c r="GY18" s="9">
        <v>3.4729999999999999</v>
      </c>
      <c r="GZ18" s="9">
        <v>21.648</v>
      </c>
      <c r="HA18" s="9">
        <v>12.37</v>
      </c>
      <c r="HB18" s="9">
        <v>9.2769999999999992</v>
      </c>
      <c r="HC18" s="9">
        <v>9.09</v>
      </c>
      <c r="HD18" s="9">
        <v>5.468</v>
      </c>
      <c r="HE18" s="9">
        <v>3.6219999999999999</v>
      </c>
      <c r="HF18" s="9">
        <v>4.9429999999999996</v>
      </c>
      <c r="HG18" s="9">
        <v>2.9590000000000001</v>
      </c>
      <c r="HH18" s="9">
        <v>1.984</v>
      </c>
      <c r="HI18" s="9">
        <v>2.5950000000000002</v>
      </c>
      <c r="HJ18" s="9">
        <v>1.329</v>
      </c>
      <c r="HK18" s="9">
        <v>1.2669999999999999</v>
      </c>
      <c r="HL18" s="9">
        <v>3.5209999999999999</v>
      </c>
      <c r="HM18" s="9">
        <v>2.266</v>
      </c>
      <c r="HN18" s="9">
        <v>1.2549999999999999</v>
      </c>
      <c r="HO18" s="9">
        <v>1.4970000000000001</v>
      </c>
      <c r="HP18" s="9">
        <v>0.34799999999999998</v>
      </c>
      <c r="HQ18" s="9">
        <v>1.149</v>
      </c>
      <c r="HR18" s="9">
        <v>14.752000000000001</v>
      </c>
      <c r="HS18" s="9">
        <v>7.4359999999999999</v>
      </c>
      <c r="HT18" s="9">
        <v>7.3150000000000004</v>
      </c>
      <c r="HU18" s="9">
        <v>5.9109999999999996</v>
      </c>
      <c r="HV18" s="9">
        <v>2.1160000000000001</v>
      </c>
      <c r="HW18" s="9">
        <v>3.7949999999999999</v>
      </c>
      <c r="HX18" s="9">
        <v>1.3009999999999999</v>
      </c>
      <c r="HY18" s="9">
        <v>0.57199999999999995</v>
      </c>
      <c r="HZ18" s="9">
        <v>0.72899999999999998</v>
      </c>
      <c r="IA18" s="9">
        <v>1.806</v>
      </c>
      <c r="IB18" s="9">
        <v>0.92800000000000005</v>
      </c>
      <c r="IC18" s="9">
        <v>0.878</v>
      </c>
      <c r="ID18" s="9">
        <v>2.8039999999999998</v>
      </c>
      <c r="IE18" s="9">
        <v>0.61599999999999999</v>
      </c>
      <c r="IF18" s="9">
        <v>2.1890000000000001</v>
      </c>
      <c r="IG18" s="9">
        <v>8.84</v>
      </c>
      <c r="IH18" s="9">
        <v>5.3209999999999997</v>
      </c>
      <c r="II18" s="9">
        <v>3.52</v>
      </c>
      <c r="IJ18" s="9">
        <v>3.274</v>
      </c>
      <c r="IK18" s="9">
        <v>2.4</v>
      </c>
      <c r="IL18" s="9">
        <v>0.874</v>
      </c>
      <c r="IM18" s="9">
        <v>2.2480000000000002</v>
      </c>
      <c r="IN18" s="9">
        <v>1.4630000000000001</v>
      </c>
      <c r="IO18" s="9">
        <v>0.78500000000000003</v>
      </c>
      <c r="IP18" s="9">
        <v>1.623</v>
      </c>
      <c r="IQ18" s="9">
        <v>0.96699999999999997</v>
      </c>
    </row>
    <row r="19" spans="1:251">
      <c r="A19" s="10">
        <v>44958</v>
      </c>
      <c r="B19" s="9">
        <v>6.8760000000000003</v>
      </c>
      <c r="C19" s="9">
        <v>5.4</v>
      </c>
      <c r="D19" s="9">
        <v>12.087999999999999</v>
      </c>
      <c r="E19" s="9">
        <v>7.7770000000000001</v>
      </c>
      <c r="F19" s="9">
        <v>4.3109999999999999</v>
      </c>
      <c r="G19" s="9">
        <v>22.523</v>
      </c>
      <c r="H19" s="9">
        <v>8.7850000000000001</v>
      </c>
      <c r="I19" s="9">
        <v>13.738</v>
      </c>
      <c r="J19" s="9">
        <v>98.236000000000004</v>
      </c>
      <c r="K19" s="9">
        <v>53.548999999999999</v>
      </c>
      <c r="L19" s="9">
        <v>44.688000000000002</v>
      </c>
      <c r="M19" s="9">
        <v>46.795999999999999</v>
      </c>
      <c r="N19" s="9">
        <v>22.545000000000002</v>
      </c>
      <c r="O19" s="9">
        <v>24.251000000000001</v>
      </c>
      <c r="P19" s="9">
        <v>20.381</v>
      </c>
      <c r="Q19" s="9">
        <v>12.707000000000001</v>
      </c>
      <c r="R19" s="9">
        <v>7.6740000000000004</v>
      </c>
      <c r="S19" s="9">
        <v>16.600000000000001</v>
      </c>
      <c r="T19" s="9">
        <v>11.803000000000001</v>
      </c>
      <c r="U19" s="9">
        <v>4.7969999999999997</v>
      </c>
      <c r="V19" s="9">
        <v>12.843999999999999</v>
      </c>
      <c r="W19" s="9">
        <v>5.9279999999999999</v>
      </c>
      <c r="X19" s="9">
        <v>6.9160000000000004</v>
      </c>
      <c r="Y19" s="9">
        <v>1.6160000000000001</v>
      </c>
      <c r="Z19" s="9">
        <v>0.56599999999999995</v>
      </c>
      <c r="AA19" s="9">
        <v>1.05</v>
      </c>
      <c r="AB19" s="9">
        <v>37.381</v>
      </c>
      <c r="AC19" s="9">
        <v>20.713000000000001</v>
      </c>
      <c r="AD19" s="9">
        <v>16.667999999999999</v>
      </c>
      <c r="AE19" s="9">
        <v>4.2859999999999996</v>
      </c>
      <c r="AF19" s="9">
        <v>0.80600000000000005</v>
      </c>
      <c r="AG19" s="9">
        <v>3.48</v>
      </c>
      <c r="AH19" s="9">
        <v>1.1120000000000001</v>
      </c>
      <c r="AI19" s="9">
        <v>0</v>
      </c>
      <c r="AJ19" s="9">
        <v>1.1120000000000001</v>
      </c>
      <c r="AK19" s="9">
        <v>0.91400000000000003</v>
      </c>
      <c r="AL19" s="9">
        <v>0</v>
      </c>
      <c r="AM19" s="9">
        <v>0.91400000000000003</v>
      </c>
      <c r="AN19" s="9">
        <v>2.2599999999999998</v>
      </c>
      <c r="AO19" s="9">
        <v>0.80600000000000005</v>
      </c>
      <c r="AP19" s="9">
        <v>1.454</v>
      </c>
      <c r="AQ19" s="9">
        <v>33.094999999999999</v>
      </c>
      <c r="AR19" s="9">
        <v>19.907</v>
      </c>
      <c r="AS19" s="9">
        <v>13.186999999999999</v>
      </c>
      <c r="AT19" s="9">
        <v>1.847</v>
      </c>
      <c r="AU19" s="9">
        <v>1.2809999999999999</v>
      </c>
      <c r="AV19" s="9">
        <v>0.56499999999999995</v>
      </c>
      <c r="AW19" s="9">
        <v>3.161</v>
      </c>
      <c r="AX19" s="9">
        <v>1.893</v>
      </c>
      <c r="AY19" s="9">
        <v>1.268</v>
      </c>
      <c r="AZ19" s="9">
        <v>5.7110000000000003</v>
      </c>
      <c r="BA19" s="9">
        <v>2.3719999999999999</v>
      </c>
      <c r="BB19" s="9">
        <v>3.339</v>
      </c>
      <c r="BC19" s="9">
        <v>11.231</v>
      </c>
      <c r="BD19" s="9">
        <v>6.8570000000000002</v>
      </c>
      <c r="BE19" s="9">
        <v>4.3739999999999997</v>
      </c>
      <c r="BF19" s="9">
        <v>11.144</v>
      </c>
      <c r="BG19" s="9">
        <v>7.5039999999999996</v>
      </c>
      <c r="BH19" s="9">
        <v>3.641</v>
      </c>
      <c r="BI19" s="9">
        <v>52.465000000000003</v>
      </c>
      <c r="BJ19" s="9">
        <v>16.242000000000001</v>
      </c>
      <c r="BK19" s="9">
        <v>36.222999999999999</v>
      </c>
      <c r="BL19" s="9">
        <v>13.084</v>
      </c>
      <c r="BM19" s="9">
        <v>3.5369999999999999</v>
      </c>
      <c r="BN19" s="9">
        <v>9.5470000000000006</v>
      </c>
      <c r="BO19" s="9">
        <v>2.899</v>
      </c>
      <c r="BP19" s="9">
        <v>0.67300000000000004</v>
      </c>
      <c r="BQ19" s="9">
        <v>2.226</v>
      </c>
      <c r="BR19" s="9">
        <v>2.8010000000000002</v>
      </c>
      <c r="BS19" s="9">
        <v>0.66</v>
      </c>
      <c r="BT19" s="9">
        <v>2.1419999999999999</v>
      </c>
      <c r="BU19" s="9">
        <v>7.3840000000000003</v>
      </c>
      <c r="BV19" s="9">
        <v>2.2040000000000002</v>
      </c>
      <c r="BW19" s="9">
        <v>5.18</v>
      </c>
      <c r="BX19" s="9">
        <v>39.381</v>
      </c>
      <c r="BY19" s="9">
        <v>12.705</v>
      </c>
      <c r="BZ19" s="9">
        <v>26.675999999999998</v>
      </c>
      <c r="CA19" s="9">
        <v>17.739000000000001</v>
      </c>
      <c r="CB19" s="9">
        <v>4.8410000000000002</v>
      </c>
      <c r="CC19" s="9">
        <v>12.898</v>
      </c>
      <c r="CD19" s="9">
        <v>5.694</v>
      </c>
      <c r="CE19" s="9">
        <v>2.8010000000000002</v>
      </c>
      <c r="CF19" s="9">
        <v>2.8919999999999999</v>
      </c>
      <c r="CG19" s="9">
        <v>7.6319999999999997</v>
      </c>
      <c r="CH19" s="9">
        <v>3.1949999999999998</v>
      </c>
      <c r="CI19" s="9">
        <v>4.4370000000000003</v>
      </c>
      <c r="CJ19" s="9">
        <v>5.6289999999999996</v>
      </c>
      <c r="CK19" s="9">
        <v>1.163</v>
      </c>
      <c r="CL19" s="9">
        <v>4.4660000000000002</v>
      </c>
      <c r="CM19" s="9">
        <v>2.6869999999999998</v>
      </c>
      <c r="CN19" s="9">
        <v>0.70499999999999996</v>
      </c>
      <c r="CO19" s="9">
        <v>1.9830000000000001</v>
      </c>
      <c r="CP19" s="9">
        <v>7.8019999999999996</v>
      </c>
      <c r="CQ19" s="9">
        <v>4.1109999999999998</v>
      </c>
      <c r="CR19" s="9">
        <v>3.6909999999999998</v>
      </c>
      <c r="CS19" s="9">
        <v>2.0539999999999998</v>
      </c>
      <c r="CT19" s="9">
        <v>1.556</v>
      </c>
      <c r="CU19" s="9">
        <v>0.498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2.0539999999999998</v>
      </c>
      <c r="DC19" s="9">
        <v>1.556</v>
      </c>
      <c r="DD19" s="9">
        <v>0.498</v>
      </c>
      <c r="DE19" s="9">
        <v>5.7480000000000002</v>
      </c>
      <c r="DF19" s="9">
        <v>2.5550000000000002</v>
      </c>
      <c r="DG19" s="9">
        <v>3.1930000000000001</v>
      </c>
      <c r="DH19" s="9">
        <v>3.6589999999999998</v>
      </c>
      <c r="DI19" s="9">
        <v>1.222</v>
      </c>
      <c r="DJ19" s="9">
        <v>2.4359999999999999</v>
      </c>
      <c r="DK19" s="9">
        <v>1.2509999999999999</v>
      </c>
      <c r="DL19" s="9">
        <v>0.49399999999999999</v>
      </c>
      <c r="DM19" s="9">
        <v>0.75700000000000001</v>
      </c>
      <c r="DN19" s="9">
        <v>0.83899999999999997</v>
      </c>
      <c r="DO19" s="9">
        <v>0.83899999999999997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66.92</v>
      </c>
      <c r="DX19" s="9">
        <v>35.076000000000001</v>
      </c>
      <c r="DY19" s="9">
        <v>31.844000000000001</v>
      </c>
      <c r="DZ19" s="9">
        <v>24.306999999999999</v>
      </c>
      <c r="EA19" s="9">
        <v>16.315999999999999</v>
      </c>
      <c r="EB19" s="9">
        <v>7.9909999999999997</v>
      </c>
      <c r="EC19" s="9">
        <v>8.6440000000000001</v>
      </c>
      <c r="ED19" s="9">
        <v>5.9</v>
      </c>
      <c r="EE19" s="9">
        <v>2.7440000000000002</v>
      </c>
      <c r="EF19" s="9">
        <v>4.5620000000000003</v>
      </c>
      <c r="EG19" s="9">
        <v>1.889</v>
      </c>
      <c r="EH19" s="9">
        <v>2.673</v>
      </c>
      <c r="EI19" s="9">
        <v>11.101000000000001</v>
      </c>
      <c r="EJ19" s="9">
        <v>8.5269999999999992</v>
      </c>
      <c r="EK19" s="9">
        <v>2.5739999999999998</v>
      </c>
      <c r="EL19" s="9">
        <v>42.613</v>
      </c>
      <c r="EM19" s="9">
        <v>18.760000000000002</v>
      </c>
      <c r="EN19" s="9">
        <v>23.853000000000002</v>
      </c>
      <c r="EO19" s="9">
        <v>18.565999999999999</v>
      </c>
      <c r="EP19" s="9">
        <v>5.9290000000000003</v>
      </c>
      <c r="EQ19" s="9">
        <v>12.637</v>
      </c>
      <c r="ER19" s="9">
        <v>6.3970000000000002</v>
      </c>
      <c r="ES19" s="9">
        <v>2.653</v>
      </c>
      <c r="ET19" s="9">
        <v>3.7440000000000002</v>
      </c>
      <c r="EU19" s="9">
        <v>9.39</v>
      </c>
      <c r="EV19" s="9">
        <v>6.3979999999999997</v>
      </c>
      <c r="EW19" s="9">
        <v>2.992</v>
      </c>
      <c r="EX19" s="9">
        <v>4.7480000000000002</v>
      </c>
      <c r="EY19" s="9">
        <v>2.581</v>
      </c>
      <c r="EZ19" s="9">
        <v>2.1669999999999998</v>
      </c>
      <c r="FA19" s="9">
        <v>3.5129999999999999</v>
      </c>
      <c r="FB19" s="9">
        <v>1.1990000000000001</v>
      </c>
      <c r="FC19" s="9">
        <v>2.3140000000000001</v>
      </c>
      <c r="FD19" s="9">
        <v>148.892</v>
      </c>
      <c r="FE19" s="9">
        <v>74.622</v>
      </c>
      <c r="FF19" s="9">
        <v>74.27</v>
      </c>
      <c r="FG19" s="9">
        <v>54.813000000000002</v>
      </c>
      <c r="FH19" s="9">
        <v>27.875</v>
      </c>
      <c r="FI19" s="9">
        <v>26.937999999999999</v>
      </c>
      <c r="FJ19" s="9">
        <v>19.396000000000001</v>
      </c>
      <c r="FK19" s="9">
        <v>10.263999999999999</v>
      </c>
      <c r="FL19" s="9">
        <v>9.1319999999999997</v>
      </c>
      <c r="FM19" s="9">
        <v>15.204000000000001</v>
      </c>
      <c r="FN19" s="9">
        <v>7.7309999999999999</v>
      </c>
      <c r="FO19" s="9">
        <v>7.4720000000000004</v>
      </c>
      <c r="FP19" s="9">
        <v>20.213999999999999</v>
      </c>
      <c r="FQ19" s="9">
        <v>9.8800000000000008</v>
      </c>
      <c r="FR19" s="9">
        <v>10.334</v>
      </c>
      <c r="FS19" s="9">
        <v>94.078999999999994</v>
      </c>
      <c r="FT19" s="9">
        <v>46.746000000000002</v>
      </c>
      <c r="FU19" s="9">
        <v>47.332000000000001</v>
      </c>
      <c r="FV19" s="9">
        <v>37.731000000000002</v>
      </c>
      <c r="FW19" s="9">
        <v>16.375</v>
      </c>
      <c r="FX19" s="9">
        <v>21.355</v>
      </c>
      <c r="FY19" s="9">
        <v>17.311</v>
      </c>
      <c r="FZ19" s="9">
        <v>9.2739999999999991</v>
      </c>
      <c r="GA19" s="9">
        <v>8.0370000000000008</v>
      </c>
      <c r="GB19" s="9">
        <v>18.568999999999999</v>
      </c>
      <c r="GC19" s="9">
        <v>10.417999999999999</v>
      </c>
      <c r="GD19" s="9">
        <v>8.15</v>
      </c>
      <c r="GE19" s="9">
        <v>13.496</v>
      </c>
      <c r="GF19" s="9">
        <v>6.9240000000000004</v>
      </c>
      <c r="GG19" s="9">
        <v>6.5720000000000001</v>
      </c>
      <c r="GH19" s="9">
        <v>6.9720000000000004</v>
      </c>
      <c r="GI19" s="9">
        <v>3.7549999999999999</v>
      </c>
      <c r="GJ19" s="9">
        <v>3.2170000000000001</v>
      </c>
      <c r="GK19" s="9">
        <v>39.073</v>
      </c>
      <c r="GL19" s="9">
        <v>20.135999999999999</v>
      </c>
      <c r="GM19" s="9">
        <v>18.937999999999999</v>
      </c>
      <c r="GN19" s="9">
        <v>19.021000000000001</v>
      </c>
      <c r="GO19" s="9">
        <v>10.749000000000001</v>
      </c>
      <c r="GP19" s="9">
        <v>8.2720000000000002</v>
      </c>
      <c r="GQ19" s="9">
        <v>8.8539999999999992</v>
      </c>
      <c r="GR19" s="9">
        <v>5.07</v>
      </c>
      <c r="GS19" s="9">
        <v>3.7839999999999998</v>
      </c>
      <c r="GT19" s="9">
        <v>4.3250000000000002</v>
      </c>
      <c r="GU19" s="9">
        <v>1.7270000000000001</v>
      </c>
      <c r="GV19" s="9">
        <v>2.5979999999999999</v>
      </c>
      <c r="GW19" s="9">
        <v>5.8410000000000002</v>
      </c>
      <c r="GX19" s="9">
        <v>3.9510000000000001</v>
      </c>
      <c r="GY19" s="9">
        <v>1.89</v>
      </c>
      <c r="GZ19" s="9">
        <v>20.053000000000001</v>
      </c>
      <c r="HA19" s="9">
        <v>9.3870000000000005</v>
      </c>
      <c r="HB19" s="9">
        <v>10.666</v>
      </c>
      <c r="HC19" s="9">
        <v>8.1219999999999999</v>
      </c>
      <c r="HD19" s="9">
        <v>3.2890000000000001</v>
      </c>
      <c r="HE19" s="9">
        <v>4.8330000000000002</v>
      </c>
      <c r="HF19" s="9">
        <v>3.5550000000000002</v>
      </c>
      <c r="HG19" s="9">
        <v>1.5329999999999999</v>
      </c>
      <c r="HH19" s="9">
        <v>2.0209999999999999</v>
      </c>
      <c r="HI19" s="9">
        <v>4.1289999999999996</v>
      </c>
      <c r="HJ19" s="9">
        <v>1.7989999999999999</v>
      </c>
      <c r="HK19" s="9">
        <v>2.33</v>
      </c>
      <c r="HL19" s="9">
        <v>2.6459999999999999</v>
      </c>
      <c r="HM19" s="9">
        <v>1.5009999999999999</v>
      </c>
      <c r="HN19" s="9">
        <v>1.145</v>
      </c>
      <c r="HO19" s="9">
        <v>1.6020000000000001</v>
      </c>
      <c r="HP19" s="9">
        <v>1.2649999999999999</v>
      </c>
      <c r="HQ19" s="9">
        <v>0.33700000000000002</v>
      </c>
      <c r="HR19" s="9">
        <v>12.458</v>
      </c>
      <c r="HS19" s="9">
        <v>6.7190000000000003</v>
      </c>
      <c r="HT19" s="9">
        <v>5.7389999999999999</v>
      </c>
      <c r="HU19" s="9">
        <v>5.5880000000000001</v>
      </c>
      <c r="HV19" s="9">
        <v>3.7410000000000001</v>
      </c>
      <c r="HW19" s="9">
        <v>1.8460000000000001</v>
      </c>
      <c r="HX19" s="9">
        <v>0.95499999999999996</v>
      </c>
      <c r="HY19" s="9">
        <v>0.69899999999999995</v>
      </c>
      <c r="HZ19" s="9">
        <v>0.255</v>
      </c>
      <c r="IA19" s="9">
        <v>1.972</v>
      </c>
      <c r="IB19" s="9">
        <v>1.1000000000000001</v>
      </c>
      <c r="IC19" s="9">
        <v>0.872</v>
      </c>
      <c r="ID19" s="9">
        <v>2.661</v>
      </c>
      <c r="IE19" s="9">
        <v>1.9419999999999999</v>
      </c>
      <c r="IF19" s="9">
        <v>0.71899999999999997</v>
      </c>
      <c r="IG19" s="9">
        <v>6.8710000000000004</v>
      </c>
      <c r="IH19" s="9">
        <v>2.9780000000000002</v>
      </c>
      <c r="II19" s="9">
        <v>3.8929999999999998</v>
      </c>
      <c r="IJ19" s="9">
        <v>1.3560000000000001</v>
      </c>
      <c r="IK19" s="9">
        <v>0.183</v>
      </c>
      <c r="IL19" s="9">
        <v>1.173</v>
      </c>
      <c r="IM19" s="9">
        <v>1.196</v>
      </c>
      <c r="IN19" s="9">
        <v>0.53500000000000003</v>
      </c>
      <c r="IO19" s="9">
        <v>0.66100000000000003</v>
      </c>
      <c r="IP19" s="9">
        <v>2.3220000000000001</v>
      </c>
      <c r="IQ19" s="9">
        <v>0.878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1.6339999999999999</v>
      </c>
      <c r="C11" s="9">
        <v>2.4460000000000002</v>
      </c>
      <c r="D11" s="9">
        <v>1.4910000000000001</v>
      </c>
      <c r="E11" s="9">
        <v>0.95499999999999996</v>
      </c>
      <c r="F11" s="9">
        <v>0.53300000000000003</v>
      </c>
      <c r="G11" s="9">
        <v>0.27100000000000002</v>
      </c>
      <c r="H11" s="9">
        <v>0.26200000000000001</v>
      </c>
      <c r="I11" s="9">
        <v>0.26800000000000002</v>
      </c>
      <c r="J11" s="9">
        <v>0</v>
      </c>
      <c r="K11" s="9">
        <v>0.26800000000000002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0.26800000000000002</v>
      </c>
      <c r="Y11" s="9">
        <v>0</v>
      </c>
      <c r="Z11" s="9">
        <v>0.26800000000000002</v>
      </c>
      <c r="AA11" s="9">
        <v>0.26800000000000002</v>
      </c>
      <c r="AB11" s="9">
        <v>0</v>
      </c>
      <c r="AC11" s="9">
        <v>0.26800000000000002</v>
      </c>
      <c r="AD11" s="9">
        <v>0</v>
      </c>
      <c r="AE11" s="9">
        <v>0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19.125</v>
      </c>
      <c r="AQ11" s="9">
        <v>8.5139999999999993</v>
      </c>
      <c r="AR11" s="9">
        <v>10.61</v>
      </c>
      <c r="AS11" s="9">
        <v>13.353999999999999</v>
      </c>
      <c r="AT11" s="9">
        <v>6.3979999999999997</v>
      </c>
      <c r="AU11" s="9">
        <v>6.9560000000000004</v>
      </c>
      <c r="AV11" s="9">
        <v>6.9710000000000001</v>
      </c>
      <c r="AW11" s="9">
        <v>3.1739999999999999</v>
      </c>
      <c r="AX11" s="9">
        <v>3.798</v>
      </c>
      <c r="AY11" s="9">
        <v>3.8029999999999999</v>
      </c>
      <c r="AZ11" s="9">
        <v>1.998</v>
      </c>
      <c r="BA11" s="9">
        <v>1.8049999999999999</v>
      </c>
      <c r="BB11" s="9">
        <v>2.5790000000000002</v>
      </c>
      <c r="BC11" s="9">
        <v>1.226</v>
      </c>
      <c r="BD11" s="9">
        <v>1.353</v>
      </c>
      <c r="BE11" s="9">
        <v>5.77</v>
      </c>
      <c r="BF11" s="9">
        <v>2.1160000000000001</v>
      </c>
      <c r="BG11" s="9">
        <v>3.6539999999999999</v>
      </c>
      <c r="BH11" s="9">
        <v>3.774</v>
      </c>
      <c r="BI11" s="9">
        <v>0.98799999999999999</v>
      </c>
      <c r="BJ11" s="9">
        <v>2.786</v>
      </c>
      <c r="BK11" s="9">
        <v>1.139</v>
      </c>
      <c r="BL11" s="9">
        <v>0.27</v>
      </c>
      <c r="BM11" s="9">
        <v>0.86899999999999999</v>
      </c>
      <c r="BN11" s="9">
        <v>0.55700000000000005</v>
      </c>
      <c r="BO11" s="9">
        <v>0.55700000000000005</v>
      </c>
      <c r="BP11" s="9">
        <v>0</v>
      </c>
      <c r="BQ11" s="9">
        <v>0.30099999999999999</v>
      </c>
      <c r="BR11" s="9">
        <v>0.30099999999999999</v>
      </c>
      <c r="BS11" s="9">
        <v>0</v>
      </c>
      <c r="BT11" s="9">
        <v>0</v>
      </c>
      <c r="BU11" s="9">
        <v>0</v>
      </c>
      <c r="BV11" s="9">
        <v>0</v>
      </c>
      <c r="BW11" s="9">
        <v>6.7089999999999996</v>
      </c>
      <c r="BX11" s="9">
        <v>2.871</v>
      </c>
      <c r="BY11" s="9">
        <v>3.8380000000000001</v>
      </c>
      <c r="BZ11" s="9">
        <v>1.206</v>
      </c>
      <c r="CA11" s="9">
        <v>0.55600000000000005</v>
      </c>
      <c r="CB11" s="9">
        <v>0.65</v>
      </c>
      <c r="CC11" s="9">
        <v>1.206</v>
      </c>
      <c r="CD11" s="9">
        <v>0.55600000000000005</v>
      </c>
      <c r="CE11" s="9">
        <v>0.65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5.5030000000000001</v>
      </c>
      <c r="CM11" s="9">
        <v>2.3149999999999999</v>
      </c>
      <c r="CN11" s="9">
        <v>3.1880000000000002</v>
      </c>
      <c r="CO11" s="9">
        <v>1.48</v>
      </c>
      <c r="CP11" s="9">
        <v>0.63800000000000001</v>
      </c>
      <c r="CQ11" s="9">
        <v>0.84199999999999997</v>
      </c>
      <c r="CR11" s="9">
        <v>0.46899999999999997</v>
      </c>
      <c r="CS11" s="9">
        <v>0</v>
      </c>
      <c r="CT11" s="9">
        <v>0.46899999999999997</v>
      </c>
      <c r="CU11" s="9">
        <v>1.474</v>
      </c>
      <c r="CV11" s="9">
        <v>0.625</v>
      </c>
      <c r="CW11" s="9">
        <v>0.84799999999999998</v>
      </c>
      <c r="CX11" s="9">
        <v>0.99299999999999999</v>
      </c>
      <c r="CY11" s="9">
        <v>0.53800000000000003</v>
      </c>
      <c r="CZ11" s="9">
        <v>0.45400000000000001</v>
      </c>
      <c r="DA11" s="9">
        <v>1.0880000000000001</v>
      </c>
      <c r="DB11" s="9">
        <v>0.51300000000000001</v>
      </c>
      <c r="DC11" s="9">
        <v>0.57499999999999996</v>
      </c>
      <c r="DD11" s="9">
        <v>59.591000000000001</v>
      </c>
      <c r="DE11" s="9">
        <v>31.510999999999999</v>
      </c>
      <c r="DF11" s="9">
        <v>28.079000000000001</v>
      </c>
      <c r="DG11" s="9">
        <v>16.864000000000001</v>
      </c>
      <c r="DH11" s="9">
        <v>10.297000000000001</v>
      </c>
      <c r="DI11" s="9">
        <v>6.5670000000000002</v>
      </c>
      <c r="DJ11" s="9">
        <v>3.8610000000000002</v>
      </c>
      <c r="DK11" s="9">
        <v>2.6789999999999998</v>
      </c>
      <c r="DL11" s="9">
        <v>1.181</v>
      </c>
      <c r="DM11" s="9">
        <v>4.8650000000000002</v>
      </c>
      <c r="DN11" s="9">
        <v>3.3319999999999999</v>
      </c>
      <c r="DO11" s="9">
        <v>1.5329999999999999</v>
      </c>
      <c r="DP11" s="9">
        <v>8.1379999999999999</v>
      </c>
      <c r="DQ11" s="9">
        <v>4.2859999999999996</v>
      </c>
      <c r="DR11" s="9">
        <v>3.8519999999999999</v>
      </c>
      <c r="DS11" s="9">
        <v>42.726999999999997</v>
      </c>
      <c r="DT11" s="9">
        <v>21.213999999999999</v>
      </c>
      <c r="DU11" s="9">
        <v>21.513000000000002</v>
      </c>
      <c r="DV11" s="9">
        <v>15.654</v>
      </c>
      <c r="DW11" s="9">
        <v>8.8390000000000004</v>
      </c>
      <c r="DX11" s="9">
        <v>6.8150000000000004</v>
      </c>
      <c r="DY11" s="9">
        <v>10.778</v>
      </c>
      <c r="DZ11" s="9">
        <v>3.758</v>
      </c>
      <c r="EA11" s="9">
        <v>7.02</v>
      </c>
      <c r="EB11" s="9">
        <v>6.218</v>
      </c>
      <c r="EC11" s="9">
        <v>2.6120000000000001</v>
      </c>
      <c r="ED11" s="9">
        <v>3.6059999999999999</v>
      </c>
      <c r="EE11" s="9">
        <v>5.3339999999999996</v>
      </c>
      <c r="EF11" s="9">
        <v>2.9279999999999999</v>
      </c>
      <c r="EG11" s="9">
        <v>2.4049999999999998</v>
      </c>
      <c r="EH11" s="9">
        <v>4.7430000000000003</v>
      </c>
      <c r="EI11" s="9">
        <v>3.077</v>
      </c>
      <c r="EJ11" s="9">
        <v>1.6659999999999999</v>
      </c>
      <c r="EK11" s="9">
        <v>16.556000000000001</v>
      </c>
      <c r="EL11" s="9">
        <v>9.827</v>
      </c>
      <c r="EM11" s="9">
        <v>6.7290000000000001</v>
      </c>
      <c r="EN11" s="9">
        <v>6.6079999999999997</v>
      </c>
      <c r="EO11" s="9">
        <v>4.0380000000000003</v>
      </c>
      <c r="EP11" s="9">
        <v>2.57</v>
      </c>
      <c r="EQ11" s="9">
        <v>2.3570000000000002</v>
      </c>
      <c r="ER11" s="9">
        <v>2.1520000000000001</v>
      </c>
      <c r="ES11" s="9">
        <v>0.20499999999999999</v>
      </c>
      <c r="ET11" s="9">
        <v>0.82799999999999996</v>
      </c>
      <c r="EU11" s="9">
        <v>0.82799999999999996</v>
      </c>
      <c r="EV11" s="9">
        <v>0</v>
      </c>
      <c r="EW11" s="9">
        <v>3.423</v>
      </c>
      <c r="EX11" s="9">
        <v>1.0580000000000001</v>
      </c>
      <c r="EY11" s="9">
        <v>2.3650000000000002</v>
      </c>
      <c r="EZ11" s="9">
        <v>9.9480000000000004</v>
      </c>
      <c r="FA11" s="9">
        <v>5.7889999999999997</v>
      </c>
      <c r="FB11" s="9">
        <v>4.1589999999999998</v>
      </c>
      <c r="FC11" s="9">
        <v>5.0410000000000004</v>
      </c>
      <c r="FD11" s="9">
        <v>3.5489999999999999</v>
      </c>
      <c r="FE11" s="9">
        <v>1.492</v>
      </c>
      <c r="FF11" s="9">
        <v>3.2090000000000001</v>
      </c>
      <c r="FG11" s="9">
        <v>0.82499999999999996</v>
      </c>
      <c r="FH11" s="9">
        <v>2.383</v>
      </c>
      <c r="FI11" s="9">
        <v>1.1619999999999999</v>
      </c>
      <c r="FJ11" s="9">
        <v>1.1619999999999999</v>
      </c>
      <c r="FK11" s="9">
        <v>0</v>
      </c>
      <c r="FL11" s="9">
        <v>0.253</v>
      </c>
      <c r="FM11" s="9">
        <v>0.253</v>
      </c>
      <c r="FN11" s="9">
        <v>0</v>
      </c>
      <c r="FO11" s="9">
        <v>0.28399999999999997</v>
      </c>
      <c r="FP11" s="9">
        <v>0</v>
      </c>
      <c r="FQ11" s="9">
        <v>0.28399999999999997</v>
      </c>
      <c r="FR11" s="9">
        <v>4.2380000000000004</v>
      </c>
      <c r="FS11" s="9">
        <v>2.544</v>
      </c>
      <c r="FT11" s="9">
        <v>1.694</v>
      </c>
      <c r="FU11" s="9">
        <v>1.4990000000000001</v>
      </c>
      <c r="FV11" s="9">
        <v>0.28000000000000003</v>
      </c>
      <c r="FW11" s="9">
        <v>1.218</v>
      </c>
      <c r="FX11" s="9">
        <v>0.76600000000000001</v>
      </c>
      <c r="FY11" s="9">
        <v>0.28000000000000003</v>
      </c>
      <c r="FZ11" s="9">
        <v>0.48599999999999999</v>
      </c>
      <c r="GA11" s="9">
        <v>0.33100000000000002</v>
      </c>
      <c r="GB11" s="9">
        <v>0</v>
      </c>
      <c r="GC11" s="9">
        <v>0.33100000000000002</v>
      </c>
      <c r="GD11" s="9">
        <v>0.40100000000000002</v>
      </c>
      <c r="GE11" s="9">
        <v>0</v>
      </c>
      <c r="GF11" s="9">
        <v>0.40100000000000002</v>
      </c>
      <c r="GG11" s="9">
        <v>2.7389999999999999</v>
      </c>
      <c r="GH11" s="9">
        <v>2.2629999999999999</v>
      </c>
      <c r="GI11" s="9">
        <v>0.47599999999999998</v>
      </c>
      <c r="GJ11" s="9">
        <v>1.927</v>
      </c>
      <c r="GK11" s="9">
        <v>1.6850000000000001</v>
      </c>
      <c r="GL11" s="9">
        <v>0.24299999999999999</v>
      </c>
      <c r="GM11" s="9">
        <v>0</v>
      </c>
      <c r="GN11" s="9">
        <v>0</v>
      </c>
      <c r="GO11" s="9">
        <v>0</v>
      </c>
      <c r="GP11" s="9">
        <v>0.57799999999999996</v>
      </c>
      <c r="GQ11" s="9">
        <v>0.57799999999999996</v>
      </c>
      <c r="GR11" s="9">
        <v>0</v>
      </c>
      <c r="GS11" s="9">
        <v>0</v>
      </c>
      <c r="GT11" s="9">
        <v>0</v>
      </c>
      <c r="GU11" s="9">
        <v>0</v>
      </c>
      <c r="GV11" s="9">
        <v>0.23300000000000001</v>
      </c>
      <c r="GW11" s="9">
        <v>0</v>
      </c>
      <c r="GX11" s="9">
        <v>0.23300000000000001</v>
      </c>
      <c r="GY11" s="9">
        <v>19.675000000000001</v>
      </c>
      <c r="GZ11" s="9">
        <v>12.009</v>
      </c>
      <c r="HA11" s="9">
        <v>7.665</v>
      </c>
      <c r="HB11" s="9">
        <v>5.8869999999999996</v>
      </c>
      <c r="HC11" s="9">
        <v>4.4779999999999998</v>
      </c>
      <c r="HD11" s="9">
        <v>1.409</v>
      </c>
      <c r="HE11" s="9">
        <v>0</v>
      </c>
      <c r="HF11" s="9">
        <v>0</v>
      </c>
      <c r="HG11" s="9">
        <v>0</v>
      </c>
      <c r="HH11" s="9">
        <v>2.387</v>
      </c>
      <c r="HI11" s="9">
        <v>1.78</v>
      </c>
      <c r="HJ11" s="9">
        <v>0.60699999999999998</v>
      </c>
      <c r="HK11" s="9">
        <v>3.5</v>
      </c>
      <c r="HL11" s="9">
        <v>2.6989999999999998</v>
      </c>
      <c r="HM11" s="9">
        <v>0.80100000000000005</v>
      </c>
      <c r="HN11" s="9">
        <v>13.788</v>
      </c>
      <c r="HO11" s="9">
        <v>7.5309999999999997</v>
      </c>
      <c r="HP11" s="9">
        <v>6.2569999999999997</v>
      </c>
      <c r="HQ11" s="9">
        <v>5.6870000000000003</v>
      </c>
      <c r="HR11" s="9">
        <v>3.339</v>
      </c>
      <c r="HS11" s="9">
        <v>2.347</v>
      </c>
      <c r="HT11" s="9">
        <v>3.4889999999999999</v>
      </c>
      <c r="HU11" s="9">
        <v>2.0960000000000001</v>
      </c>
      <c r="HV11" s="9">
        <v>1.393</v>
      </c>
      <c r="HW11" s="9">
        <v>1.6870000000000001</v>
      </c>
      <c r="HX11" s="9">
        <v>0.255</v>
      </c>
      <c r="HY11" s="9">
        <v>1.431</v>
      </c>
      <c r="HZ11" s="9">
        <v>2.9249999999999998</v>
      </c>
      <c r="IA11" s="9">
        <v>1.84</v>
      </c>
      <c r="IB11" s="9">
        <v>1.085</v>
      </c>
      <c r="IC11" s="9">
        <v>0</v>
      </c>
      <c r="ID11" s="9">
        <v>0</v>
      </c>
      <c r="IE11" s="9">
        <v>0</v>
      </c>
      <c r="IF11" s="9">
        <v>5.9880000000000004</v>
      </c>
      <c r="IG11" s="9">
        <v>3.9420000000000002</v>
      </c>
      <c r="IH11" s="9">
        <v>2.0459999999999998</v>
      </c>
      <c r="II11" s="9">
        <v>0.39100000000000001</v>
      </c>
      <c r="IJ11" s="9">
        <v>0.247</v>
      </c>
      <c r="IK11" s="9">
        <v>0.14399999999999999</v>
      </c>
      <c r="IL11" s="9">
        <v>0.39100000000000001</v>
      </c>
      <c r="IM11" s="9">
        <v>0.247</v>
      </c>
      <c r="IN11" s="9">
        <v>0.14399999999999999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1.1399999999999999</v>
      </c>
      <c r="C12" s="9">
        <v>2.8</v>
      </c>
      <c r="D12" s="9">
        <v>1.306</v>
      </c>
      <c r="E12" s="9">
        <v>1.4950000000000001</v>
      </c>
      <c r="F12" s="9">
        <v>1.085</v>
      </c>
      <c r="G12" s="9">
        <v>1.085</v>
      </c>
      <c r="H12" s="9">
        <v>0</v>
      </c>
      <c r="I12" s="9">
        <v>1.9450000000000001</v>
      </c>
      <c r="J12" s="9">
        <v>1.4419999999999999</v>
      </c>
      <c r="K12" s="9">
        <v>0.503</v>
      </c>
      <c r="L12" s="9">
        <v>1.7270000000000001</v>
      </c>
      <c r="M12" s="9">
        <v>1.4419999999999999</v>
      </c>
      <c r="N12" s="9">
        <v>0.28499999999999998</v>
      </c>
      <c r="O12" s="9">
        <v>0.83599999999999997</v>
      </c>
      <c r="P12" s="9">
        <v>0.55100000000000005</v>
      </c>
      <c r="Q12" s="9">
        <v>0.28499999999999998</v>
      </c>
      <c r="R12" s="9">
        <v>0.219</v>
      </c>
      <c r="S12" s="9">
        <v>0.219</v>
      </c>
      <c r="T12" s="9">
        <v>0</v>
      </c>
      <c r="U12" s="9">
        <v>0.67200000000000004</v>
      </c>
      <c r="V12" s="9">
        <v>0.67200000000000004</v>
      </c>
      <c r="W12" s="9">
        <v>0</v>
      </c>
      <c r="X12" s="9">
        <v>0.218</v>
      </c>
      <c r="Y12" s="9">
        <v>0</v>
      </c>
      <c r="Z12" s="9">
        <v>0.218</v>
      </c>
      <c r="AA12" s="9">
        <v>0.218</v>
      </c>
      <c r="AB12" s="9">
        <v>0</v>
      </c>
      <c r="AC12" s="9">
        <v>0.218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19.088000000000001</v>
      </c>
      <c r="AQ12" s="9">
        <v>12.364000000000001</v>
      </c>
      <c r="AR12" s="9">
        <v>6.7240000000000002</v>
      </c>
      <c r="AS12" s="9">
        <v>11.204000000000001</v>
      </c>
      <c r="AT12" s="9">
        <v>8.077</v>
      </c>
      <c r="AU12" s="9">
        <v>3.1269999999999998</v>
      </c>
      <c r="AV12" s="9">
        <v>5.907</v>
      </c>
      <c r="AW12" s="9">
        <v>4.085</v>
      </c>
      <c r="AX12" s="9">
        <v>1.8220000000000001</v>
      </c>
      <c r="AY12" s="9">
        <v>3.3780000000000001</v>
      </c>
      <c r="AZ12" s="9">
        <v>2.6739999999999999</v>
      </c>
      <c r="BA12" s="9">
        <v>0.70499999999999996</v>
      </c>
      <c r="BB12" s="9">
        <v>1.9179999999999999</v>
      </c>
      <c r="BC12" s="9">
        <v>1.3180000000000001</v>
      </c>
      <c r="BD12" s="9">
        <v>0.60099999999999998</v>
      </c>
      <c r="BE12" s="9">
        <v>7.8840000000000003</v>
      </c>
      <c r="BF12" s="9">
        <v>4.2880000000000003</v>
      </c>
      <c r="BG12" s="9">
        <v>3.5960000000000001</v>
      </c>
      <c r="BH12" s="9">
        <v>3.8079999999999998</v>
      </c>
      <c r="BI12" s="9">
        <v>1.5249999999999999</v>
      </c>
      <c r="BJ12" s="9">
        <v>2.2839999999999998</v>
      </c>
      <c r="BK12" s="9">
        <v>1.9450000000000001</v>
      </c>
      <c r="BL12" s="9">
        <v>1.3919999999999999</v>
      </c>
      <c r="BM12" s="9">
        <v>0.55300000000000005</v>
      </c>
      <c r="BN12" s="9">
        <v>1.3839999999999999</v>
      </c>
      <c r="BO12" s="9">
        <v>1.141</v>
      </c>
      <c r="BP12" s="9">
        <v>0.24299999999999999</v>
      </c>
      <c r="BQ12" s="9">
        <v>0.51600000000000001</v>
      </c>
      <c r="BR12" s="9">
        <v>0</v>
      </c>
      <c r="BS12" s="9">
        <v>0.51600000000000001</v>
      </c>
      <c r="BT12" s="9">
        <v>0.23</v>
      </c>
      <c r="BU12" s="9">
        <v>0.23</v>
      </c>
      <c r="BV12" s="9">
        <v>0</v>
      </c>
      <c r="BW12" s="9">
        <v>6.6070000000000002</v>
      </c>
      <c r="BX12" s="9">
        <v>2.8839999999999999</v>
      </c>
      <c r="BY12" s="9">
        <v>3.7240000000000002</v>
      </c>
      <c r="BZ12" s="9">
        <v>0.93400000000000005</v>
      </c>
      <c r="CA12" s="9">
        <v>0.29599999999999999</v>
      </c>
      <c r="CB12" s="9">
        <v>0.63900000000000001</v>
      </c>
      <c r="CC12" s="9">
        <v>0.39400000000000002</v>
      </c>
      <c r="CD12" s="9">
        <v>0</v>
      </c>
      <c r="CE12" s="9">
        <v>0.39400000000000002</v>
      </c>
      <c r="CF12" s="9">
        <v>0.29599999999999999</v>
      </c>
      <c r="CG12" s="9">
        <v>0.29599999999999999</v>
      </c>
      <c r="CH12" s="9">
        <v>0</v>
      </c>
      <c r="CI12" s="9">
        <v>0.245</v>
      </c>
      <c r="CJ12" s="9">
        <v>0</v>
      </c>
      <c r="CK12" s="9">
        <v>0.245</v>
      </c>
      <c r="CL12" s="9">
        <v>5.673</v>
      </c>
      <c r="CM12" s="9">
        <v>2.5880000000000001</v>
      </c>
      <c r="CN12" s="9">
        <v>3.085</v>
      </c>
      <c r="CO12" s="9">
        <v>1.917</v>
      </c>
      <c r="CP12" s="9">
        <v>1.403</v>
      </c>
      <c r="CQ12" s="9">
        <v>0.51400000000000001</v>
      </c>
      <c r="CR12" s="9">
        <v>0.94099999999999995</v>
      </c>
      <c r="CS12" s="9">
        <v>0.46600000000000003</v>
      </c>
      <c r="CT12" s="9">
        <v>0.47499999999999998</v>
      </c>
      <c r="CU12" s="9">
        <v>1.643</v>
      </c>
      <c r="CV12" s="9">
        <v>0.45100000000000001</v>
      </c>
      <c r="CW12" s="9">
        <v>1.1919999999999999</v>
      </c>
      <c r="CX12" s="9">
        <v>0.60499999999999998</v>
      </c>
      <c r="CY12" s="9">
        <v>0.26800000000000002</v>
      </c>
      <c r="CZ12" s="9">
        <v>0.33600000000000002</v>
      </c>
      <c r="DA12" s="9">
        <v>0.56699999999999995</v>
      </c>
      <c r="DB12" s="9">
        <v>0</v>
      </c>
      <c r="DC12" s="9">
        <v>0.56699999999999995</v>
      </c>
      <c r="DD12" s="9">
        <v>63.613999999999997</v>
      </c>
      <c r="DE12" s="9">
        <v>28.975999999999999</v>
      </c>
      <c r="DF12" s="9">
        <v>34.637</v>
      </c>
      <c r="DG12" s="9">
        <v>20.457999999999998</v>
      </c>
      <c r="DH12" s="9">
        <v>11.648999999999999</v>
      </c>
      <c r="DI12" s="9">
        <v>8.8089999999999993</v>
      </c>
      <c r="DJ12" s="9">
        <v>4.5250000000000004</v>
      </c>
      <c r="DK12" s="9">
        <v>2.7869999999999999</v>
      </c>
      <c r="DL12" s="9">
        <v>1.7370000000000001</v>
      </c>
      <c r="DM12" s="9">
        <v>5.4580000000000002</v>
      </c>
      <c r="DN12" s="9">
        <v>2.7480000000000002</v>
      </c>
      <c r="DO12" s="9">
        <v>2.7090000000000001</v>
      </c>
      <c r="DP12" s="9">
        <v>10.476000000000001</v>
      </c>
      <c r="DQ12" s="9">
        <v>6.1130000000000004</v>
      </c>
      <c r="DR12" s="9">
        <v>4.3620000000000001</v>
      </c>
      <c r="DS12" s="9">
        <v>43.155999999999999</v>
      </c>
      <c r="DT12" s="9">
        <v>17.327000000000002</v>
      </c>
      <c r="DU12" s="9">
        <v>25.827999999999999</v>
      </c>
      <c r="DV12" s="9">
        <v>13.698</v>
      </c>
      <c r="DW12" s="9">
        <v>6.2489999999999997</v>
      </c>
      <c r="DX12" s="9">
        <v>7.4489999999999998</v>
      </c>
      <c r="DY12" s="9">
        <v>11.398999999999999</v>
      </c>
      <c r="DZ12" s="9">
        <v>3.4249999999999998</v>
      </c>
      <c r="EA12" s="9">
        <v>7.9740000000000002</v>
      </c>
      <c r="EB12" s="9">
        <v>7.0810000000000004</v>
      </c>
      <c r="EC12" s="9">
        <v>1.6679999999999999</v>
      </c>
      <c r="ED12" s="9">
        <v>5.4130000000000003</v>
      </c>
      <c r="EE12" s="9">
        <v>5.1340000000000003</v>
      </c>
      <c r="EF12" s="9">
        <v>2.7349999999999999</v>
      </c>
      <c r="EG12" s="9">
        <v>2.3980000000000001</v>
      </c>
      <c r="EH12" s="9">
        <v>5.8440000000000003</v>
      </c>
      <c r="EI12" s="9">
        <v>3.25</v>
      </c>
      <c r="EJ12" s="9">
        <v>2.5939999999999999</v>
      </c>
      <c r="EK12" s="9">
        <v>13.201000000000001</v>
      </c>
      <c r="EL12" s="9">
        <v>5.9459999999999997</v>
      </c>
      <c r="EM12" s="9">
        <v>7.2549999999999999</v>
      </c>
      <c r="EN12" s="9">
        <v>7.2549999999999999</v>
      </c>
      <c r="EO12" s="9">
        <v>4.3360000000000003</v>
      </c>
      <c r="EP12" s="9">
        <v>2.919</v>
      </c>
      <c r="EQ12" s="9">
        <v>1.897</v>
      </c>
      <c r="ER12" s="9">
        <v>1.1910000000000001</v>
      </c>
      <c r="ES12" s="9">
        <v>0.70599999999999996</v>
      </c>
      <c r="ET12" s="9">
        <v>1.5169999999999999</v>
      </c>
      <c r="EU12" s="9">
        <v>0.69299999999999995</v>
      </c>
      <c r="EV12" s="9">
        <v>0.82399999999999995</v>
      </c>
      <c r="EW12" s="9">
        <v>3.8410000000000002</v>
      </c>
      <c r="EX12" s="9">
        <v>2.452</v>
      </c>
      <c r="EY12" s="9">
        <v>1.389</v>
      </c>
      <c r="EZ12" s="9">
        <v>5.9459999999999997</v>
      </c>
      <c r="FA12" s="9">
        <v>1.61</v>
      </c>
      <c r="FB12" s="9">
        <v>4.3360000000000003</v>
      </c>
      <c r="FC12" s="9">
        <v>3.07</v>
      </c>
      <c r="FD12" s="9">
        <v>0.76600000000000001</v>
      </c>
      <c r="FE12" s="9">
        <v>2.3029999999999999</v>
      </c>
      <c r="FF12" s="9">
        <v>1.1819999999999999</v>
      </c>
      <c r="FG12" s="9">
        <v>0.23499999999999999</v>
      </c>
      <c r="FH12" s="9">
        <v>0.94599999999999995</v>
      </c>
      <c r="FI12" s="9">
        <v>0.57799999999999996</v>
      </c>
      <c r="FJ12" s="9">
        <v>0</v>
      </c>
      <c r="FK12" s="9">
        <v>0.57799999999999996</v>
      </c>
      <c r="FL12" s="9">
        <v>1.117</v>
      </c>
      <c r="FM12" s="9">
        <v>0.60899999999999999</v>
      </c>
      <c r="FN12" s="9">
        <v>0.50800000000000001</v>
      </c>
      <c r="FO12" s="9">
        <v>0</v>
      </c>
      <c r="FP12" s="9">
        <v>0</v>
      </c>
      <c r="FQ12" s="9">
        <v>0</v>
      </c>
      <c r="FR12" s="9">
        <v>5.1100000000000003</v>
      </c>
      <c r="FS12" s="9">
        <v>3.0840000000000001</v>
      </c>
      <c r="FT12" s="9">
        <v>2.0259999999999998</v>
      </c>
      <c r="FU12" s="9">
        <v>2.0990000000000002</v>
      </c>
      <c r="FV12" s="9">
        <v>1.5549999999999999</v>
      </c>
      <c r="FW12" s="9">
        <v>0.54400000000000004</v>
      </c>
      <c r="FX12" s="9">
        <v>0.76700000000000002</v>
      </c>
      <c r="FY12" s="9">
        <v>0.76700000000000002</v>
      </c>
      <c r="FZ12" s="9">
        <v>0</v>
      </c>
      <c r="GA12" s="9">
        <v>1.3320000000000001</v>
      </c>
      <c r="GB12" s="9">
        <v>0.78800000000000003</v>
      </c>
      <c r="GC12" s="9">
        <v>0.54400000000000004</v>
      </c>
      <c r="GD12" s="9">
        <v>0</v>
      </c>
      <c r="GE12" s="9">
        <v>0</v>
      </c>
      <c r="GF12" s="9">
        <v>0</v>
      </c>
      <c r="GG12" s="9">
        <v>3.0110000000000001</v>
      </c>
      <c r="GH12" s="9">
        <v>1.5289999999999999</v>
      </c>
      <c r="GI12" s="9">
        <v>1.482</v>
      </c>
      <c r="GJ12" s="9">
        <v>2.218</v>
      </c>
      <c r="GK12" s="9">
        <v>0.73599999999999999</v>
      </c>
      <c r="GL12" s="9">
        <v>1.482</v>
      </c>
      <c r="GM12" s="9">
        <v>0.27600000000000002</v>
      </c>
      <c r="GN12" s="9">
        <v>0.27600000000000002</v>
      </c>
      <c r="GO12" s="9">
        <v>0</v>
      </c>
      <c r="GP12" s="9">
        <v>0</v>
      </c>
      <c r="GQ12" s="9">
        <v>0</v>
      </c>
      <c r="GR12" s="9">
        <v>0</v>
      </c>
      <c r="GS12" s="9">
        <v>0.51700000000000002</v>
      </c>
      <c r="GT12" s="9">
        <v>0.51700000000000002</v>
      </c>
      <c r="GU12" s="9">
        <v>0</v>
      </c>
      <c r="GV12" s="9">
        <v>0</v>
      </c>
      <c r="GW12" s="9">
        <v>0</v>
      </c>
      <c r="GX12" s="9">
        <v>0</v>
      </c>
      <c r="GY12" s="9">
        <v>22.521000000000001</v>
      </c>
      <c r="GZ12" s="9">
        <v>11.385</v>
      </c>
      <c r="HA12" s="9">
        <v>11.135999999999999</v>
      </c>
      <c r="HB12" s="9">
        <v>7.61</v>
      </c>
      <c r="HC12" s="9">
        <v>3.5329999999999999</v>
      </c>
      <c r="HD12" s="9">
        <v>4.0780000000000003</v>
      </c>
      <c r="HE12" s="9">
        <v>0.625</v>
      </c>
      <c r="HF12" s="9">
        <v>0.26700000000000002</v>
      </c>
      <c r="HG12" s="9">
        <v>0.35899999999999999</v>
      </c>
      <c r="HH12" s="9">
        <v>2.6080000000000001</v>
      </c>
      <c r="HI12" s="9">
        <v>1.268</v>
      </c>
      <c r="HJ12" s="9">
        <v>1.341</v>
      </c>
      <c r="HK12" s="9">
        <v>4.3760000000000003</v>
      </c>
      <c r="HL12" s="9">
        <v>1.998</v>
      </c>
      <c r="HM12" s="9">
        <v>2.3780000000000001</v>
      </c>
      <c r="HN12" s="9">
        <v>14.911</v>
      </c>
      <c r="HO12" s="9">
        <v>7.8529999999999998</v>
      </c>
      <c r="HP12" s="9">
        <v>7.0579999999999998</v>
      </c>
      <c r="HQ12" s="9">
        <v>5.3550000000000004</v>
      </c>
      <c r="HR12" s="9">
        <v>3.5049999999999999</v>
      </c>
      <c r="HS12" s="9">
        <v>1.85</v>
      </c>
      <c r="HT12" s="9">
        <v>4.609</v>
      </c>
      <c r="HU12" s="9">
        <v>2.4220000000000002</v>
      </c>
      <c r="HV12" s="9">
        <v>2.1869999999999998</v>
      </c>
      <c r="HW12" s="9">
        <v>3.5609999999999999</v>
      </c>
      <c r="HX12" s="9">
        <v>1.0780000000000001</v>
      </c>
      <c r="HY12" s="9">
        <v>2.4830000000000001</v>
      </c>
      <c r="HZ12" s="9">
        <v>1.151</v>
      </c>
      <c r="IA12" s="9">
        <v>0.61299999999999999</v>
      </c>
      <c r="IB12" s="9">
        <v>0.53800000000000003</v>
      </c>
      <c r="IC12" s="9">
        <v>0.23599999999999999</v>
      </c>
      <c r="ID12" s="9">
        <v>0.23599999999999999</v>
      </c>
      <c r="IE12" s="9">
        <v>0</v>
      </c>
      <c r="IF12" s="9">
        <v>9.3849999999999998</v>
      </c>
      <c r="IG12" s="9">
        <v>4.008</v>
      </c>
      <c r="IH12" s="9">
        <v>5.3769999999999998</v>
      </c>
      <c r="II12" s="9">
        <v>0.54400000000000004</v>
      </c>
      <c r="IJ12" s="9">
        <v>0.255</v>
      </c>
      <c r="IK12" s="9">
        <v>0.28899999999999998</v>
      </c>
      <c r="IL12" s="9">
        <v>0.54400000000000004</v>
      </c>
      <c r="IM12" s="9">
        <v>0.255</v>
      </c>
      <c r="IN12" s="9">
        <v>0.28899999999999998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1.083</v>
      </c>
      <c r="C13" s="9">
        <v>3.5219999999999998</v>
      </c>
      <c r="D13" s="9">
        <v>1.9590000000000001</v>
      </c>
      <c r="E13" s="9">
        <v>1.5629999999999999</v>
      </c>
      <c r="F13" s="9">
        <v>1.8009999999999999</v>
      </c>
      <c r="G13" s="9">
        <v>0.90400000000000003</v>
      </c>
      <c r="H13" s="9">
        <v>0.89700000000000002</v>
      </c>
      <c r="I13" s="9">
        <v>0.26800000000000002</v>
      </c>
      <c r="J13" s="9">
        <v>0</v>
      </c>
      <c r="K13" s="9">
        <v>0.26800000000000002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0.26800000000000002</v>
      </c>
      <c r="Y13" s="9">
        <v>0</v>
      </c>
      <c r="Z13" s="9">
        <v>0.26800000000000002</v>
      </c>
      <c r="AA13" s="9">
        <v>0.26800000000000002</v>
      </c>
      <c r="AB13" s="9">
        <v>0</v>
      </c>
      <c r="AC13" s="9">
        <v>0.26800000000000002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18.684000000000001</v>
      </c>
      <c r="AQ13" s="9">
        <v>12.028</v>
      </c>
      <c r="AR13" s="9">
        <v>6.6559999999999997</v>
      </c>
      <c r="AS13" s="9">
        <v>10.686999999999999</v>
      </c>
      <c r="AT13" s="9">
        <v>7.8620000000000001</v>
      </c>
      <c r="AU13" s="9">
        <v>2.8250000000000002</v>
      </c>
      <c r="AV13" s="9">
        <v>7.9829999999999997</v>
      </c>
      <c r="AW13" s="9">
        <v>6.2690000000000001</v>
      </c>
      <c r="AX13" s="9">
        <v>1.714</v>
      </c>
      <c r="AY13" s="9">
        <v>1.071</v>
      </c>
      <c r="AZ13" s="9">
        <v>0.54900000000000004</v>
      </c>
      <c r="BA13" s="9">
        <v>0.52200000000000002</v>
      </c>
      <c r="BB13" s="9">
        <v>1.6339999999999999</v>
      </c>
      <c r="BC13" s="9">
        <v>1.0449999999999999</v>
      </c>
      <c r="BD13" s="9">
        <v>0.58899999999999997</v>
      </c>
      <c r="BE13" s="9">
        <v>7.9969999999999999</v>
      </c>
      <c r="BF13" s="9">
        <v>4.1660000000000004</v>
      </c>
      <c r="BG13" s="9">
        <v>3.831</v>
      </c>
      <c r="BH13" s="9">
        <v>4.2839999999999998</v>
      </c>
      <c r="BI13" s="9">
        <v>2.9140000000000001</v>
      </c>
      <c r="BJ13" s="9">
        <v>1.37</v>
      </c>
      <c r="BK13" s="9">
        <v>1.8160000000000001</v>
      </c>
      <c r="BL13" s="9">
        <v>0.54300000000000004</v>
      </c>
      <c r="BM13" s="9">
        <v>1.2729999999999999</v>
      </c>
      <c r="BN13" s="9">
        <v>0.3</v>
      </c>
      <c r="BO13" s="9">
        <v>0</v>
      </c>
      <c r="BP13" s="9">
        <v>0.3</v>
      </c>
      <c r="BQ13" s="9">
        <v>1.3140000000000001</v>
      </c>
      <c r="BR13" s="9">
        <v>0.70799999999999996</v>
      </c>
      <c r="BS13" s="9">
        <v>0.60599999999999998</v>
      </c>
      <c r="BT13" s="9">
        <v>0.28299999999999997</v>
      </c>
      <c r="BU13" s="9">
        <v>0</v>
      </c>
      <c r="BV13" s="9">
        <v>0.28299999999999997</v>
      </c>
      <c r="BW13" s="9">
        <v>5.4770000000000003</v>
      </c>
      <c r="BX13" s="9">
        <v>2.9670000000000001</v>
      </c>
      <c r="BY13" s="9">
        <v>2.5110000000000001</v>
      </c>
      <c r="BZ13" s="9">
        <v>1.1930000000000001</v>
      </c>
      <c r="CA13" s="9">
        <v>0.68200000000000005</v>
      </c>
      <c r="CB13" s="9">
        <v>0.51100000000000001</v>
      </c>
      <c r="CC13" s="9">
        <v>0.21099999999999999</v>
      </c>
      <c r="CD13" s="9">
        <v>0</v>
      </c>
      <c r="CE13" s="9">
        <v>0.21099999999999999</v>
      </c>
      <c r="CF13" s="9">
        <v>0.68200000000000005</v>
      </c>
      <c r="CG13" s="9">
        <v>0.68200000000000005</v>
      </c>
      <c r="CH13" s="9">
        <v>0</v>
      </c>
      <c r="CI13" s="9">
        <v>0.3</v>
      </c>
      <c r="CJ13" s="9">
        <v>0</v>
      </c>
      <c r="CK13" s="9">
        <v>0.3</v>
      </c>
      <c r="CL13" s="9">
        <v>4.2850000000000001</v>
      </c>
      <c r="CM13" s="9">
        <v>2.2850000000000001</v>
      </c>
      <c r="CN13" s="9">
        <v>2</v>
      </c>
      <c r="CO13" s="9">
        <v>1.1579999999999999</v>
      </c>
      <c r="CP13" s="9">
        <v>0.81200000000000006</v>
      </c>
      <c r="CQ13" s="9">
        <v>0.34599999999999997</v>
      </c>
      <c r="CR13" s="9">
        <v>0.91600000000000004</v>
      </c>
      <c r="CS13" s="9">
        <v>0.91600000000000004</v>
      </c>
      <c r="CT13" s="9">
        <v>0</v>
      </c>
      <c r="CU13" s="9">
        <v>0.29599999999999999</v>
      </c>
      <c r="CV13" s="9">
        <v>0</v>
      </c>
      <c r="CW13" s="9">
        <v>0.29599999999999999</v>
      </c>
      <c r="CX13" s="9">
        <v>1.131</v>
      </c>
      <c r="CY13" s="9">
        <v>0.55600000000000005</v>
      </c>
      <c r="CZ13" s="9">
        <v>0.57499999999999996</v>
      </c>
      <c r="DA13" s="9">
        <v>0.78200000000000003</v>
      </c>
      <c r="DB13" s="9">
        <v>0</v>
      </c>
      <c r="DC13" s="9">
        <v>0.78200000000000003</v>
      </c>
      <c r="DD13" s="9">
        <v>56.945999999999998</v>
      </c>
      <c r="DE13" s="9">
        <v>26.632999999999999</v>
      </c>
      <c r="DF13" s="9">
        <v>30.312000000000001</v>
      </c>
      <c r="DG13" s="9">
        <v>13.933999999999999</v>
      </c>
      <c r="DH13" s="9">
        <v>7.8730000000000002</v>
      </c>
      <c r="DI13" s="9">
        <v>6.0609999999999999</v>
      </c>
      <c r="DJ13" s="9">
        <v>3.7650000000000001</v>
      </c>
      <c r="DK13" s="9">
        <v>2.6190000000000002</v>
      </c>
      <c r="DL13" s="9">
        <v>1.1459999999999999</v>
      </c>
      <c r="DM13" s="9">
        <v>2.6059999999999999</v>
      </c>
      <c r="DN13" s="9">
        <v>1.508</v>
      </c>
      <c r="DO13" s="9">
        <v>1.0980000000000001</v>
      </c>
      <c r="DP13" s="9">
        <v>7.5629999999999997</v>
      </c>
      <c r="DQ13" s="9">
        <v>3.746</v>
      </c>
      <c r="DR13" s="9">
        <v>3.8170000000000002</v>
      </c>
      <c r="DS13" s="9">
        <v>43.011000000000003</v>
      </c>
      <c r="DT13" s="9">
        <v>18.760000000000002</v>
      </c>
      <c r="DU13" s="9">
        <v>24.251000000000001</v>
      </c>
      <c r="DV13" s="9">
        <v>15.691000000000001</v>
      </c>
      <c r="DW13" s="9">
        <v>6.1050000000000004</v>
      </c>
      <c r="DX13" s="9">
        <v>9.5860000000000003</v>
      </c>
      <c r="DY13" s="9">
        <v>13.041</v>
      </c>
      <c r="DZ13" s="9">
        <v>5.1029999999999998</v>
      </c>
      <c r="EA13" s="9">
        <v>7.9379999999999997</v>
      </c>
      <c r="EB13" s="9">
        <v>6.8849999999999998</v>
      </c>
      <c r="EC13" s="9">
        <v>4.3899999999999997</v>
      </c>
      <c r="ED13" s="9">
        <v>2.496</v>
      </c>
      <c r="EE13" s="9">
        <v>4.0060000000000002</v>
      </c>
      <c r="EF13" s="9">
        <v>1.31</v>
      </c>
      <c r="EG13" s="9">
        <v>2.6960000000000002</v>
      </c>
      <c r="EH13" s="9">
        <v>3.3879999999999999</v>
      </c>
      <c r="EI13" s="9">
        <v>1.853</v>
      </c>
      <c r="EJ13" s="9">
        <v>1.5349999999999999</v>
      </c>
      <c r="EK13" s="9">
        <v>11.164</v>
      </c>
      <c r="EL13" s="9">
        <v>6.931</v>
      </c>
      <c r="EM13" s="9">
        <v>4.2329999999999997</v>
      </c>
      <c r="EN13" s="9">
        <v>4.1790000000000003</v>
      </c>
      <c r="EO13" s="9">
        <v>2.8620000000000001</v>
      </c>
      <c r="EP13" s="9">
        <v>1.3169999999999999</v>
      </c>
      <c r="EQ13" s="9">
        <v>1.3160000000000001</v>
      </c>
      <c r="ER13" s="9">
        <v>0.754</v>
      </c>
      <c r="ES13" s="9">
        <v>0.56200000000000006</v>
      </c>
      <c r="ET13" s="9">
        <v>1.4430000000000001</v>
      </c>
      <c r="EU13" s="9">
        <v>1.167</v>
      </c>
      <c r="EV13" s="9">
        <v>0.27600000000000002</v>
      </c>
      <c r="EW13" s="9">
        <v>1.42</v>
      </c>
      <c r="EX13" s="9">
        <v>0.94099999999999995</v>
      </c>
      <c r="EY13" s="9">
        <v>0.47899999999999998</v>
      </c>
      <c r="EZ13" s="9">
        <v>6.9850000000000003</v>
      </c>
      <c r="FA13" s="9">
        <v>4.07</v>
      </c>
      <c r="FB13" s="9">
        <v>2.9159999999999999</v>
      </c>
      <c r="FC13" s="9">
        <v>2.9990000000000001</v>
      </c>
      <c r="FD13" s="9">
        <v>2.2149999999999999</v>
      </c>
      <c r="FE13" s="9">
        <v>0.78300000000000003</v>
      </c>
      <c r="FF13" s="9">
        <v>1.724</v>
      </c>
      <c r="FG13" s="9">
        <v>0.47899999999999998</v>
      </c>
      <c r="FH13" s="9">
        <v>1.2450000000000001</v>
      </c>
      <c r="FI13" s="9">
        <v>1.3979999999999999</v>
      </c>
      <c r="FJ13" s="9">
        <v>1.095</v>
      </c>
      <c r="FK13" s="9">
        <v>0.30299999999999999</v>
      </c>
      <c r="FL13" s="9">
        <v>0.58599999999999997</v>
      </c>
      <c r="FM13" s="9">
        <v>0.28000000000000003</v>
      </c>
      <c r="FN13" s="9">
        <v>0.30599999999999999</v>
      </c>
      <c r="FO13" s="9">
        <v>0.27900000000000003</v>
      </c>
      <c r="FP13" s="9">
        <v>0</v>
      </c>
      <c r="FQ13" s="9">
        <v>0.27900000000000003</v>
      </c>
      <c r="FR13" s="9">
        <v>3.496</v>
      </c>
      <c r="FS13" s="9">
        <v>2.2570000000000001</v>
      </c>
      <c r="FT13" s="9">
        <v>1.2390000000000001</v>
      </c>
      <c r="FU13" s="9">
        <v>1.7749999999999999</v>
      </c>
      <c r="FV13" s="9">
        <v>1.17</v>
      </c>
      <c r="FW13" s="9">
        <v>0.60499999999999998</v>
      </c>
      <c r="FX13" s="9">
        <v>1.5469999999999999</v>
      </c>
      <c r="FY13" s="9">
        <v>1.17</v>
      </c>
      <c r="FZ13" s="9">
        <v>0.377</v>
      </c>
      <c r="GA13" s="9">
        <v>0</v>
      </c>
      <c r="GB13" s="9">
        <v>0</v>
      </c>
      <c r="GC13" s="9">
        <v>0</v>
      </c>
      <c r="GD13" s="9">
        <v>0.22800000000000001</v>
      </c>
      <c r="GE13" s="9">
        <v>0</v>
      </c>
      <c r="GF13" s="9">
        <v>0.22800000000000001</v>
      </c>
      <c r="GG13" s="9">
        <v>1.7210000000000001</v>
      </c>
      <c r="GH13" s="9">
        <v>1.087</v>
      </c>
      <c r="GI13" s="9">
        <v>0.63400000000000001</v>
      </c>
      <c r="GJ13" s="9">
        <v>1.7210000000000001</v>
      </c>
      <c r="GK13" s="9">
        <v>1.087</v>
      </c>
      <c r="GL13" s="9">
        <v>0.63400000000000001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21.559000000000001</v>
      </c>
      <c r="GZ13" s="9">
        <v>11.369</v>
      </c>
      <c r="HA13" s="9">
        <v>10.19</v>
      </c>
      <c r="HB13" s="9">
        <v>6.383</v>
      </c>
      <c r="HC13" s="9">
        <v>3.387</v>
      </c>
      <c r="HD13" s="9">
        <v>2.9950000000000001</v>
      </c>
      <c r="HE13" s="9">
        <v>0.90200000000000002</v>
      </c>
      <c r="HF13" s="9">
        <v>0.69499999999999995</v>
      </c>
      <c r="HG13" s="9">
        <v>0.20799999999999999</v>
      </c>
      <c r="HH13" s="9">
        <v>1.163</v>
      </c>
      <c r="HI13" s="9">
        <v>0.34100000000000003</v>
      </c>
      <c r="HJ13" s="9">
        <v>0.82199999999999995</v>
      </c>
      <c r="HK13" s="9">
        <v>4.3170000000000002</v>
      </c>
      <c r="HL13" s="9">
        <v>2.351</v>
      </c>
      <c r="HM13" s="9">
        <v>1.9650000000000001</v>
      </c>
      <c r="HN13" s="9">
        <v>15.177</v>
      </c>
      <c r="HO13" s="9">
        <v>7.9820000000000002</v>
      </c>
      <c r="HP13" s="9">
        <v>7.1950000000000003</v>
      </c>
      <c r="HQ13" s="9">
        <v>5.42</v>
      </c>
      <c r="HR13" s="9">
        <v>2.0019999999999998</v>
      </c>
      <c r="HS13" s="9">
        <v>3.4180000000000001</v>
      </c>
      <c r="HT13" s="9">
        <v>6.0309999999999997</v>
      </c>
      <c r="HU13" s="9">
        <v>3.2989999999999999</v>
      </c>
      <c r="HV13" s="9">
        <v>2.7309999999999999</v>
      </c>
      <c r="HW13" s="9">
        <v>3.0680000000000001</v>
      </c>
      <c r="HX13" s="9">
        <v>2.0230000000000001</v>
      </c>
      <c r="HY13" s="9">
        <v>1.046</v>
      </c>
      <c r="HZ13" s="9">
        <v>0.65800000000000003</v>
      </c>
      <c r="IA13" s="9">
        <v>0.65800000000000003</v>
      </c>
      <c r="IB13" s="9">
        <v>0</v>
      </c>
      <c r="IC13" s="9">
        <v>0</v>
      </c>
      <c r="ID13" s="9">
        <v>0</v>
      </c>
      <c r="IE13" s="9">
        <v>0</v>
      </c>
      <c r="IF13" s="9">
        <v>6.2850000000000001</v>
      </c>
      <c r="IG13" s="9">
        <v>3.4369999999999998</v>
      </c>
      <c r="IH13" s="9">
        <v>2.8479999999999999</v>
      </c>
      <c r="II13" s="9">
        <v>0.45400000000000001</v>
      </c>
      <c r="IJ13" s="9">
        <v>0.45400000000000001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0.47</v>
      </c>
      <c r="C14" s="9">
        <v>1.587</v>
      </c>
      <c r="D14" s="9">
        <v>1.0449999999999999</v>
      </c>
      <c r="E14" s="9">
        <v>0.54200000000000004</v>
      </c>
      <c r="F14" s="9">
        <v>1.2150000000000001</v>
      </c>
      <c r="G14" s="9">
        <v>0.46</v>
      </c>
      <c r="H14" s="9">
        <v>0.755</v>
      </c>
      <c r="I14" s="9">
        <v>1.819</v>
      </c>
      <c r="J14" s="9">
        <v>0.57299999999999995</v>
      </c>
      <c r="K14" s="9">
        <v>1.2450000000000001</v>
      </c>
      <c r="L14" s="9">
        <v>1.1140000000000001</v>
      </c>
      <c r="M14" s="9">
        <v>0.25</v>
      </c>
      <c r="N14" s="9">
        <v>0.86399999999999999</v>
      </c>
      <c r="O14" s="9">
        <v>0.29199999999999998</v>
      </c>
      <c r="P14" s="9">
        <v>0</v>
      </c>
      <c r="Q14" s="9">
        <v>0.29199999999999998</v>
      </c>
      <c r="R14" s="9">
        <v>0.505</v>
      </c>
      <c r="S14" s="9">
        <v>0.25</v>
      </c>
      <c r="T14" s="9">
        <v>0.255</v>
      </c>
      <c r="U14" s="9">
        <v>0.317</v>
      </c>
      <c r="V14" s="9">
        <v>0</v>
      </c>
      <c r="W14" s="9">
        <v>0.317</v>
      </c>
      <c r="X14" s="9">
        <v>0.70499999999999996</v>
      </c>
      <c r="Y14" s="9">
        <v>0.32400000000000001</v>
      </c>
      <c r="Z14" s="9">
        <v>0.38100000000000001</v>
      </c>
      <c r="AA14" s="9">
        <v>0.70499999999999996</v>
      </c>
      <c r="AB14" s="9">
        <v>0.32400000000000001</v>
      </c>
      <c r="AC14" s="9">
        <v>0.38100000000000001</v>
      </c>
      <c r="AD14" s="9">
        <v>0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</v>
      </c>
      <c r="AP14" s="9">
        <v>15.928000000000001</v>
      </c>
      <c r="AQ14" s="9">
        <v>9.8520000000000003</v>
      </c>
      <c r="AR14" s="9">
        <v>6.0759999999999996</v>
      </c>
      <c r="AS14" s="9">
        <v>11.82</v>
      </c>
      <c r="AT14" s="9">
        <v>7.1310000000000002</v>
      </c>
      <c r="AU14" s="9">
        <v>4.6879999999999997</v>
      </c>
      <c r="AV14" s="9">
        <v>6.9340000000000002</v>
      </c>
      <c r="AW14" s="9">
        <v>4.0259999999999998</v>
      </c>
      <c r="AX14" s="9">
        <v>2.9079999999999999</v>
      </c>
      <c r="AY14" s="9">
        <v>1.6930000000000001</v>
      </c>
      <c r="AZ14" s="9">
        <v>1.1599999999999999</v>
      </c>
      <c r="BA14" s="9">
        <v>0.53300000000000003</v>
      </c>
      <c r="BB14" s="9">
        <v>3.1920000000000002</v>
      </c>
      <c r="BC14" s="9">
        <v>1.9450000000000001</v>
      </c>
      <c r="BD14" s="9">
        <v>1.2470000000000001</v>
      </c>
      <c r="BE14" s="9">
        <v>4.1079999999999997</v>
      </c>
      <c r="BF14" s="9">
        <v>2.7210000000000001</v>
      </c>
      <c r="BG14" s="9">
        <v>1.387</v>
      </c>
      <c r="BH14" s="9">
        <v>2.2799999999999998</v>
      </c>
      <c r="BI14" s="9">
        <v>1.1850000000000001</v>
      </c>
      <c r="BJ14" s="9">
        <v>1.095</v>
      </c>
      <c r="BK14" s="9">
        <v>0.61399999999999999</v>
      </c>
      <c r="BL14" s="9">
        <v>0.32200000000000001</v>
      </c>
      <c r="BM14" s="9">
        <v>0.29199999999999998</v>
      </c>
      <c r="BN14" s="9">
        <v>0.51400000000000001</v>
      </c>
      <c r="BO14" s="9">
        <v>0.51400000000000001</v>
      </c>
      <c r="BP14" s="9">
        <v>0</v>
      </c>
      <c r="BQ14" s="9">
        <v>0.69899999999999995</v>
      </c>
      <c r="BR14" s="9">
        <v>0.69899999999999995</v>
      </c>
      <c r="BS14" s="9">
        <v>0</v>
      </c>
      <c r="BT14" s="9">
        <v>0</v>
      </c>
      <c r="BU14" s="9">
        <v>0</v>
      </c>
      <c r="BV14" s="9">
        <v>0</v>
      </c>
      <c r="BW14" s="9">
        <v>4.4400000000000004</v>
      </c>
      <c r="BX14" s="9">
        <v>2.5449999999999999</v>
      </c>
      <c r="BY14" s="9">
        <v>1.895</v>
      </c>
      <c r="BZ14" s="9">
        <v>1.341</v>
      </c>
      <c r="CA14" s="9">
        <v>0.93500000000000005</v>
      </c>
      <c r="CB14" s="9">
        <v>0.40600000000000003</v>
      </c>
      <c r="CC14" s="9">
        <v>0.40899999999999997</v>
      </c>
      <c r="CD14" s="9">
        <v>0.40899999999999997</v>
      </c>
      <c r="CE14" s="9">
        <v>0</v>
      </c>
      <c r="CF14" s="9">
        <v>0.93200000000000005</v>
      </c>
      <c r="CG14" s="9">
        <v>0.52600000000000002</v>
      </c>
      <c r="CH14" s="9">
        <v>0.40600000000000003</v>
      </c>
      <c r="CI14" s="9">
        <v>0</v>
      </c>
      <c r="CJ14" s="9">
        <v>0</v>
      </c>
      <c r="CK14" s="9">
        <v>0</v>
      </c>
      <c r="CL14" s="9">
        <v>3.0990000000000002</v>
      </c>
      <c r="CM14" s="9">
        <v>1.61</v>
      </c>
      <c r="CN14" s="9">
        <v>1.4890000000000001</v>
      </c>
      <c r="CO14" s="9">
        <v>0.35399999999999998</v>
      </c>
      <c r="CP14" s="9">
        <v>0</v>
      </c>
      <c r="CQ14" s="9">
        <v>0.35399999999999998</v>
      </c>
      <c r="CR14" s="9">
        <v>0</v>
      </c>
      <c r="CS14" s="9">
        <v>0</v>
      </c>
      <c r="CT14" s="9">
        <v>0</v>
      </c>
      <c r="CU14" s="9">
        <v>1.915</v>
      </c>
      <c r="CV14" s="9">
        <v>1.2969999999999999</v>
      </c>
      <c r="CW14" s="9">
        <v>0.61799999999999999</v>
      </c>
      <c r="CX14" s="9">
        <v>0.51700000000000002</v>
      </c>
      <c r="CY14" s="9">
        <v>0</v>
      </c>
      <c r="CZ14" s="9">
        <v>0.51700000000000002</v>
      </c>
      <c r="DA14" s="9">
        <v>0.313</v>
      </c>
      <c r="DB14" s="9">
        <v>0.313</v>
      </c>
      <c r="DC14" s="9">
        <v>0</v>
      </c>
      <c r="DD14" s="9">
        <v>64.23</v>
      </c>
      <c r="DE14" s="9">
        <v>31.606999999999999</v>
      </c>
      <c r="DF14" s="9">
        <v>32.624000000000002</v>
      </c>
      <c r="DG14" s="9">
        <v>19.335000000000001</v>
      </c>
      <c r="DH14" s="9">
        <v>9.1910000000000007</v>
      </c>
      <c r="DI14" s="9">
        <v>10.144</v>
      </c>
      <c r="DJ14" s="9">
        <v>4.74</v>
      </c>
      <c r="DK14" s="9">
        <v>2.0470000000000002</v>
      </c>
      <c r="DL14" s="9">
        <v>2.6930000000000001</v>
      </c>
      <c r="DM14" s="9">
        <v>5.5380000000000003</v>
      </c>
      <c r="DN14" s="9">
        <v>2.8109999999999999</v>
      </c>
      <c r="DO14" s="9">
        <v>2.7269999999999999</v>
      </c>
      <c r="DP14" s="9">
        <v>9.0570000000000004</v>
      </c>
      <c r="DQ14" s="9">
        <v>4.3330000000000002</v>
      </c>
      <c r="DR14" s="9">
        <v>4.7240000000000002</v>
      </c>
      <c r="DS14" s="9">
        <v>44.895000000000003</v>
      </c>
      <c r="DT14" s="9">
        <v>22.416</v>
      </c>
      <c r="DU14" s="9">
        <v>22.48</v>
      </c>
      <c r="DV14" s="9">
        <v>21.120999999999999</v>
      </c>
      <c r="DW14" s="9">
        <v>8.7029999999999994</v>
      </c>
      <c r="DX14" s="9">
        <v>12.417</v>
      </c>
      <c r="DY14" s="9">
        <v>7.6559999999999997</v>
      </c>
      <c r="DZ14" s="9">
        <v>4.12</v>
      </c>
      <c r="EA14" s="9">
        <v>3.536</v>
      </c>
      <c r="EB14" s="9">
        <v>6.2160000000000002</v>
      </c>
      <c r="EC14" s="9">
        <v>3.3980000000000001</v>
      </c>
      <c r="ED14" s="9">
        <v>2.8180000000000001</v>
      </c>
      <c r="EE14" s="9">
        <v>6.6230000000000002</v>
      </c>
      <c r="EF14" s="9">
        <v>3.8039999999999998</v>
      </c>
      <c r="EG14" s="9">
        <v>2.819</v>
      </c>
      <c r="EH14" s="9">
        <v>3.28</v>
      </c>
      <c r="EI14" s="9">
        <v>2.391</v>
      </c>
      <c r="EJ14" s="9">
        <v>0.89</v>
      </c>
      <c r="EK14" s="9">
        <v>13.352</v>
      </c>
      <c r="EL14" s="9">
        <v>6.1130000000000004</v>
      </c>
      <c r="EM14" s="9">
        <v>7.2389999999999999</v>
      </c>
      <c r="EN14" s="9">
        <v>6.3319999999999999</v>
      </c>
      <c r="EO14" s="9">
        <v>2.835</v>
      </c>
      <c r="EP14" s="9">
        <v>3.4969999999999999</v>
      </c>
      <c r="EQ14" s="9">
        <v>1.24</v>
      </c>
      <c r="ER14" s="9">
        <v>0.61099999999999999</v>
      </c>
      <c r="ES14" s="9">
        <v>0.629</v>
      </c>
      <c r="ET14" s="9">
        <v>2.891</v>
      </c>
      <c r="EU14" s="9">
        <v>1.399</v>
      </c>
      <c r="EV14" s="9">
        <v>1.492</v>
      </c>
      <c r="EW14" s="9">
        <v>2.2000000000000002</v>
      </c>
      <c r="EX14" s="9">
        <v>0.82499999999999996</v>
      </c>
      <c r="EY14" s="9">
        <v>1.3759999999999999</v>
      </c>
      <c r="EZ14" s="9">
        <v>7.02</v>
      </c>
      <c r="FA14" s="9">
        <v>3.2789999999999999</v>
      </c>
      <c r="FB14" s="9">
        <v>3.742</v>
      </c>
      <c r="FC14" s="9">
        <v>3.8260000000000001</v>
      </c>
      <c r="FD14" s="9">
        <v>1.1990000000000001</v>
      </c>
      <c r="FE14" s="9">
        <v>2.6269999999999998</v>
      </c>
      <c r="FF14" s="9">
        <v>1.913</v>
      </c>
      <c r="FG14" s="9">
        <v>1.077</v>
      </c>
      <c r="FH14" s="9">
        <v>0.83599999999999997</v>
      </c>
      <c r="FI14" s="9">
        <v>0.91700000000000004</v>
      </c>
      <c r="FJ14" s="9">
        <v>0.63900000000000001</v>
      </c>
      <c r="FK14" s="9">
        <v>0.27900000000000003</v>
      </c>
      <c r="FL14" s="9">
        <v>0.36399999999999999</v>
      </c>
      <c r="FM14" s="9">
        <v>0.36399999999999999</v>
      </c>
      <c r="FN14" s="9">
        <v>0</v>
      </c>
      <c r="FO14" s="9">
        <v>0</v>
      </c>
      <c r="FP14" s="9">
        <v>0</v>
      </c>
      <c r="FQ14" s="9">
        <v>0</v>
      </c>
      <c r="FR14" s="9">
        <v>6.7389999999999999</v>
      </c>
      <c r="FS14" s="9">
        <v>3.4790000000000001</v>
      </c>
      <c r="FT14" s="9">
        <v>3.2589999999999999</v>
      </c>
      <c r="FU14" s="9">
        <v>3.8109999999999999</v>
      </c>
      <c r="FV14" s="9">
        <v>2.16</v>
      </c>
      <c r="FW14" s="9">
        <v>1.651</v>
      </c>
      <c r="FX14" s="9">
        <v>1.2649999999999999</v>
      </c>
      <c r="FY14" s="9">
        <v>0.67100000000000004</v>
      </c>
      <c r="FZ14" s="9">
        <v>0.59299999999999997</v>
      </c>
      <c r="GA14" s="9">
        <v>1.137</v>
      </c>
      <c r="GB14" s="9">
        <v>1.137</v>
      </c>
      <c r="GC14" s="9">
        <v>0</v>
      </c>
      <c r="GD14" s="9">
        <v>1.409</v>
      </c>
      <c r="GE14" s="9">
        <v>0.35199999999999998</v>
      </c>
      <c r="GF14" s="9">
        <v>1.0580000000000001</v>
      </c>
      <c r="GG14" s="9">
        <v>2.9279999999999999</v>
      </c>
      <c r="GH14" s="9">
        <v>1.32</v>
      </c>
      <c r="GI14" s="9">
        <v>1.6080000000000001</v>
      </c>
      <c r="GJ14" s="9">
        <v>1.244</v>
      </c>
      <c r="GK14" s="9">
        <v>0.33700000000000002</v>
      </c>
      <c r="GL14" s="9">
        <v>0.90700000000000003</v>
      </c>
      <c r="GM14" s="9">
        <v>1.405</v>
      </c>
      <c r="GN14" s="9">
        <v>0.70399999999999996</v>
      </c>
      <c r="GO14" s="9">
        <v>0.70199999999999996</v>
      </c>
      <c r="GP14" s="9">
        <v>0.27800000000000002</v>
      </c>
      <c r="GQ14" s="9">
        <v>0.27800000000000002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26.241</v>
      </c>
      <c r="GZ14" s="9">
        <v>14.926</v>
      </c>
      <c r="HA14" s="9">
        <v>11.315</v>
      </c>
      <c r="HB14" s="9">
        <v>6.01</v>
      </c>
      <c r="HC14" s="9">
        <v>3.5430000000000001</v>
      </c>
      <c r="HD14" s="9">
        <v>2.4670000000000001</v>
      </c>
      <c r="HE14" s="9">
        <v>1.0840000000000001</v>
      </c>
      <c r="HF14" s="9">
        <v>0.32600000000000001</v>
      </c>
      <c r="HG14" s="9">
        <v>0.75700000000000001</v>
      </c>
      <c r="HH14" s="9">
        <v>0.50800000000000001</v>
      </c>
      <c r="HI14" s="9">
        <v>0.27500000000000002</v>
      </c>
      <c r="HJ14" s="9">
        <v>0.23300000000000001</v>
      </c>
      <c r="HK14" s="9">
        <v>4.4180000000000001</v>
      </c>
      <c r="HL14" s="9">
        <v>2.9420000000000002</v>
      </c>
      <c r="HM14" s="9">
        <v>1.476</v>
      </c>
      <c r="HN14" s="9">
        <v>20.231999999999999</v>
      </c>
      <c r="HO14" s="9">
        <v>11.382999999999999</v>
      </c>
      <c r="HP14" s="9">
        <v>8.8480000000000008</v>
      </c>
      <c r="HQ14" s="9">
        <v>11.727</v>
      </c>
      <c r="HR14" s="9">
        <v>5.9820000000000002</v>
      </c>
      <c r="HS14" s="9">
        <v>5.7460000000000004</v>
      </c>
      <c r="HT14" s="9">
        <v>2.8980000000000001</v>
      </c>
      <c r="HU14" s="9">
        <v>1.514</v>
      </c>
      <c r="HV14" s="9">
        <v>1.3839999999999999</v>
      </c>
      <c r="HW14" s="9">
        <v>2.0790000000000002</v>
      </c>
      <c r="HX14" s="9">
        <v>1.5049999999999999</v>
      </c>
      <c r="HY14" s="9">
        <v>0.57499999999999996</v>
      </c>
      <c r="HZ14" s="9">
        <v>3.0310000000000001</v>
      </c>
      <c r="IA14" s="9">
        <v>1.8879999999999999</v>
      </c>
      <c r="IB14" s="9">
        <v>1.1439999999999999</v>
      </c>
      <c r="IC14" s="9">
        <v>0.496</v>
      </c>
      <c r="ID14" s="9">
        <v>0.496</v>
      </c>
      <c r="IE14" s="9">
        <v>0</v>
      </c>
      <c r="IF14" s="9">
        <v>6.4009999999999998</v>
      </c>
      <c r="IG14" s="9">
        <v>4.7949999999999999</v>
      </c>
      <c r="IH14" s="9">
        <v>1.6060000000000001</v>
      </c>
      <c r="II14" s="9">
        <v>0.46300000000000002</v>
      </c>
      <c r="IJ14" s="9">
        <v>0</v>
      </c>
      <c r="IK14" s="9">
        <v>0.46300000000000002</v>
      </c>
      <c r="IL14" s="9">
        <v>0.46300000000000002</v>
      </c>
      <c r="IM14" s="9">
        <v>0</v>
      </c>
      <c r="IN14" s="9">
        <v>0.46300000000000002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0.49</v>
      </c>
      <c r="C15" s="9">
        <v>1.081</v>
      </c>
      <c r="D15" s="9">
        <v>0.83699999999999997</v>
      </c>
      <c r="E15" s="9">
        <v>0.24399999999999999</v>
      </c>
      <c r="F15" s="9">
        <v>1.0029999999999999</v>
      </c>
      <c r="G15" s="9">
        <v>0.26100000000000001</v>
      </c>
      <c r="H15" s="9">
        <v>0.74199999999999999</v>
      </c>
      <c r="I15" s="9">
        <v>0.26600000000000001</v>
      </c>
      <c r="J15" s="9">
        <v>0.26600000000000001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0.26600000000000001</v>
      </c>
      <c r="Y15" s="9">
        <v>0.26600000000000001</v>
      </c>
      <c r="Z15" s="9">
        <v>0</v>
      </c>
      <c r="AA15" s="9">
        <v>0.26600000000000001</v>
      </c>
      <c r="AB15" s="9">
        <v>0.26600000000000001</v>
      </c>
      <c r="AC15" s="9">
        <v>0</v>
      </c>
      <c r="AD15" s="9">
        <v>0</v>
      </c>
      <c r="AE15" s="9">
        <v>0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14.481999999999999</v>
      </c>
      <c r="AQ15" s="9">
        <v>7.9189999999999996</v>
      </c>
      <c r="AR15" s="9">
        <v>6.5629999999999997</v>
      </c>
      <c r="AS15" s="9">
        <v>9.0210000000000008</v>
      </c>
      <c r="AT15" s="9">
        <v>4.5410000000000004</v>
      </c>
      <c r="AU15" s="9">
        <v>4.4800000000000004</v>
      </c>
      <c r="AV15" s="9">
        <v>6.14</v>
      </c>
      <c r="AW15" s="9">
        <v>3.0659999999999998</v>
      </c>
      <c r="AX15" s="9">
        <v>3.0739999999999998</v>
      </c>
      <c r="AY15" s="9">
        <v>1.419</v>
      </c>
      <c r="AZ15" s="9">
        <v>0.92500000000000004</v>
      </c>
      <c r="BA15" s="9">
        <v>0.49299999999999999</v>
      </c>
      <c r="BB15" s="9">
        <v>1.462</v>
      </c>
      <c r="BC15" s="9">
        <v>0.55000000000000004</v>
      </c>
      <c r="BD15" s="9">
        <v>0.91300000000000003</v>
      </c>
      <c r="BE15" s="9">
        <v>5.46</v>
      </c>
      <c r="BF15" s="9">
        <v>3.3780000000000001</v>
      </c>
      <c r="BG15" s="9">
        <v>2.0830000000000002</v>
      </c>
      <c r="BH15" s="9">
        <v>2.2360000000000002</v>
      </c>
      <c r="BI15" s="9">
        <v>1.732</v>
      </c>
      <c r="BJ15" s="9">
        <v>0.504</v>
      </c>
      <c r="BK15" s="9">
        <v>2.0369999999999999</v>
      </c>
      <c r="BL15" s="9">
        <v>1.0649999999999999</v>
      </c>
      <c r="BM15" s="9">
        <v>0.97199999999999998</v>
      </c>
      <c r="BN15" s="9">
        <v>0.58099999999999996</v>
      </c>
      <c r="BO15" s="9">
        <v>0.58099999999999996</v>
      </c>
      <c r="BP15" s="9">
        <v>0</v>
      </c>
      <c r="BQ15" s="9">
        <v>0.313</v>
      </c>
      <c r="BR15" s="9">
        <v>0</v>
      </c>
      <c r="BS15" s="9">
        <v>0.313</v>
      </c>
      <c r="BT15" s="9">
        <v>0.29499999999999998</v>
      </c>
      <c r="BU15" s="9">
        <v>0</v>
      </c>
      <c r="BV15" s="9">
        <v>0.29499999999999998</v>
      </c>
      <c r="BW15" s="9">
        <v>6.7720000000000002</v>
      </c>
      <c r="BX15" s="9">
        <v>3.14</v>
      </c>
      <c r="BY15" s="9">
        <v>3.6320000000000001</v>
      </c>
      <c r="BZ15" s="9">
        <v>1.169</v>
      </c>
      <c r="CA15" s="9">
        <v>0.61199999999999999</v>
      </c>
      <c r="CB15" s="9">
        <v>0.55700000000000005</v>
      </c>
      <c r="CC15" s="9">
        <v>0.28899999999999998</v>
      </c>
      <c r="CD15" s="9">
        <v>0</v>
      </c>
      <c r="CE15" s="9">
        <v>0.28899999999999998</v>
      </c>
      <c r="CF15" s="9">
        <v>0.88</v>
      </c>
      <c r="CG15" s="9">
        <v>0.61199999999999999</v>
      </c>
      <c r="CH15" s="9">
        <v>0.26800000000000002</v>
      </c>
      <c r="CI15" s="9">
        <v>0</v>
      </c>
      <c r="CJ15" s="9">
        <v>0</v>
      </c>
      <c r="CK15" s="9">
        <v>0</v>
      </c>
      <c r="CL15" s="9">
        <v>5.6029999999999998</v>
      </c>
      <c r="CM15" s="9">
        <v>2.528</v>
      </c>
      <c r="CN15" s="9">
        <v>3.0760000000000001</v>
      </c>
      <c r="CO15" s="9">
        <v>1.532</v>
      </c>
      <c r="CP15" s="9">
        <v>1.0149999999999999</v>
      </c>
      <c r="CQ15" s="9">
        <v>0.51700000000000002</v>
      </c>
      <c r="CR15" s="9">
        <v>1.194</v>
      </c>
      <c r="CS15" s="9">
        <v>0</v>
      </c>
      <c r="CT15" s="9">
        <v>1.194</v>
      </c>
      <c r="CU15" s="9">
        <v>1.4330000000000001</v>
      </c>
      <c r="CV15" s="9">
        <v>0.36499999999999999</v>
      </c>
      <c r="CW15" s="9">
        <v>1.0680000000000001</v>
      </c>
      <c r="CX15" s="9">
        <v>0.84499999999999997</v>
      </c>
      <c r="CY15" s="9">
        <v>0.84499999999999997</v>
      </c>
      <c r="CZ15" s="9">
        <v>0</v>
      </c>
      <c r="DA15" s="9">
        <v>0.59899999999999998</v>
      </c>
      <c r="DB15" s="9">
        <v>0.30299999999999999</v>
      </c>
      <c r="DC15" s="9">
        <v>0.29599999999999999</v>
      </c>
      <c r="DD15" s="9">
        <v>59.328000000000003</v>
      </c>
      <c r="DE15" s="9">
        <v>29.324999999999999</v>
      </c>
      <c r="DF15" s="9">
        <v>30.003</v>
      </c>
      <c r="DG15" s="9">
        <v>17.594000000000001</v>
      </c>
      <c r="DH15" s="9">
        <v>7.4710000000000001</v>
      </c>
      <c r="DI15" s="9">
        <v>10.122999999999999</v>
      </c>
      <c r="DJ15" s="9">
        <v>7.1449999999999996</v>
      </c>
      <c r="DK15" s="9">
        <v>3.6949999999999998</v>
      </c>
      <c r="DL15" s="9">
        <v>3.45</v>
      </c>
      <c r="DM15" s="9">
        <v>4.4320000000000004</v>
      </c>
      <c r="DN15" s="9">
        <v>1.8839999999999999</v>
      </c>
      <c r="DO15" s="9">
        <v>2.5489999999999999</v>
      </c>
      <c r="DP15" s="9">
        <v>6.0170000000000003</v>
      </c>
      <c r="DQ15" s="9">
        <v>1.8919999999999999</v>
      </c>
      <c r="DR15" s="9">
        <v>4.125</v>
      </c>
      <c r="DS15" s="9">
        <v>41.734000000000002</v>
      </c>
      <c r="DT15" s="9">
        <v>21.853999999999999</v>
      </c>
      <c r="DU15" s="9">
        <v>19.88</v>
      </c>
      <c r="DV15" s="9">
        <v>17.529</v>
      </c>
      <c r="DW15" s="9">
        <v>7.5270000000000001</v>
      </c>
      <c r="DX15" s="9">
        <v>10.002000000000001</v>
      </c>
      <c r="DY15" s="9">
        <v>6.2679999999999998</v>
      </c>
      <c r="DZ15" s="9">
        <v>3.5640000000000001</v>
      </c>
      <c r="EA15" s="9">
        <v>2.7040000000000002</v>
      </c>
      <c r="EB15" s="9">
        <v>8.1920000000000002</v>
      </c>
      <c r="EC15" s="9">
        <v>5.3440000000000003</v>
      </c>
      <c r="ED15" s="9">
        <v>2.8479999999999999</v>
      </c>
      <c r="EE15" s="9">
        <v>6.0990000000000002</v>
      </c>
      <c r="EF15" s="9">
        <v>4.0149999999999997</v>
      </c>
      <c r="EG15" s="9">
        <v>2.0840000000000001</v>
      </c>
      <c r="EH15" s="9">
        <v>3.6459999999999999</v>
      </c>
      <c r="EI15" s="9">
        <v>1.4039999999999999</v>
      </c>
      <c r="EJ15" s="9">
        <v>2.242</v>
      </c>
      <c r="EK15" s="9">
        <v>12.423</v>
      </c>
      <c r="EL15" s="9">
        <v>7.0970000000000004</v>
      </c>
      <c r="EM15" s="9">
        <v>5.3259999999999996</v>
      </c>
      <c r="EN15" s="9">
        <v>6.6159999999999997</v>
      </c>
      <c r="EO15" s="9">
        <v>3.681</v>
      </c>
      <c r="EP15" s="9">
        <v>2.9350000000000001</v>
      </c>
      <c r="EQ15" s="9">
        <v>2.0649999999999999</v>
      </c>
      <c r="ER15" s="9">
        <v>1.4950000000000001</v>
      </c>
      <c r="ES15" s="9">
        <v>0.56999999999999995</v>
      </c>
      <c r="ET15" s="9">
        <v>2.8439999999999999</v>
      </c>
      <c r="EU15" s="9">
        <v>1.399</v>
      </c>
      <c r="EV15" s="9">
        <v>1.4450000000000001</v>
      </c>
      <c r="EW15" s="9">
        <v>1.7070000000000001</v>
      </c>
      <c r="EX15" s="9">
        <v>0.78700000000000003</v>
      </c>
      <c r="EY15" s="9">
        <v>0.92</v>
      </c>
      <c r="EZ15" s="9">
        <v>5.8070000000000004</v>
      </c>
      <c r="FA15" s="9">
        <v>3.415</v>
      </c>
      <c r="FB15" s="9">
        <v>2.391</v>
      </c>
      <c r="FC15" s="9">
        <v>3.2730000000000001</v>
      </c>
      <c r="FD15" s="9">
        <v>1.9390000000000001</v>
      </c>
      <c r="FE15" s="9">
        <v>1.333</v>
      </c>
      <c r="FF15" s="9">
        <v>1.03</v>
      </c>
      <c r="FG15" s="9">
        <v>0.251</v>
      </c>
      <c r="FH15" s="9">
        <v>0.77900000000000003</v>
      </c>
      <c r="FI15" s="9">
        <v>1.1359999999999999</v>
      </c>
      <c r="FJ15" s="9">
        <v>0.85699999999999998</v>
      </c>
      <c r="FK15" s="9">
        <v>0.27900000000000003</v>
      </c>
      <c r="FL15" s="9">
        <v>0.36799999999999999</v>
      </c>
      <c r="FM15" s="9">
        <v>0.36799999999999999</v>
      </c>
      <c r="FN15" s="9">
        <v>0</v>
      </c>
      <c r="FO15" s="9">
        <v>0</v>
      </c>
      <c r="FP15" s="9">
        <v>0</v>
      </c>
      <c r="FQ15" s="9">
        <v>0</v>
      </c>
      <c r="FR15" s="9">
        <v>5.1639999999999997</v>
      </c>
      <c r="FS15" s="9">
        <v>1.633</v>
      </c>
      <c r="FT15" s="9">
        <v>3.5310000000000001</v>
      </c>
      <c r="FU15" s="9">
        <v>1.867</v>
      </c>
      <c r="FV15" s="9">
        <v>0.56100000000000005</v>
      </c>
      <c r="FW15" s="9">
        <v>1.3069999999999999</v>
      </c>
      <c r="FX15" s="9">
        <v>1.6120000000000001</v>
      </c>
      <c r="FY15" s="9">
        <v>0.56100000000000005</v>
      </c>
      <c r="FZ15" s="9">
        <v>1.052</v>
      </c>
      <c r="GA15" s="9">
        <v>0.255</v>
      </c>
      <c r="GB15" s="9">
        <v>0</v>
      </c>
      <c r="GC15" s="9">
        <v>0.255</v>
      </c>
      <c r="GD15" s="9">
        <v>0</v>
      </c>
      <c r="GE15" s="9">
        <v>0</v>
      </c>
      <c r="GF15" s="9">
        <v>0</v>
      </c>
      <c r="GG15" s="9">
        <v>3.2970000000000002</v>
      </c>
      <c r="GH15" s="9">
        <v>1.0720000000000001</v>
      </c>
      <c r="GI15" s="9">
        <v>2.2240000000000002</v>
      </c>
      <c r="GJ15" s="9">
        <v>2.5979999999999999</v>
      </c>
      <c r="GK15" s="9">
        <v>0.374</v>
      </c>
      <c r="GL15" s="9">
        <v>2.2240000000000002</v>
      </c>
      <c r="GM15" s="9">
        <v>0.69799999999999995</v>
      </c>
      <c r="GN15" s="9">
        <v>0.69799999999999995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25.332999999999998</v>
      </c>
      <c r="GZ15" s="9">
        <v>14.632999999999999</v>
      </c>
      <c r="HA15" s="9">
        <v>10.7</v>
      </c>
      <c r="HB15" s="9">
        <v>6.77</v>
      </c>
      <c r="HC15" s="9">
        <v>2.911</v>
      </c>
      <c r="HD15" s="9">
        <v>3.859</v>
      </c>
      <c r="HE15" s="9">
        <v>2.323</v>
      </c>
      <c r="HF15" s="9">
        <v>1.321</v>
      </c>
      <c r="HG15" s="9">
        <v>1.0009999999999999</v>
      </c>
      <c r="HH15" s="9">
        <v>1.077</v>
      </c>
      <c r="HI15" s="9">
        <v>0.48499999999999999</v>
      </c>
      <c r="HJ15" s="9">
        <v>0.59199999999999997</v>
      </c>
      <c r="HK15" s="9">
        <v>3.371</v>
      </c>
      <c r="HL15" s="9">
        <v>1.105</v>
      </c>
      <c r="HM15" s="9">
        <v>2.266</v>
      </c>
      <c r="HN15" s="9">
        <v>18.562999999999999</v>
      </c>
      <c r="HO15" s="9">
        <v>11.722</v>
      </c>
      <c r="HP15" s="9">
        <v>6.84</v>
      </c>
      <c r="HQ15" s="9">
        <v>8.2370000000000001</v>
      </c>
      <c r="HR15" s="9">
        <v>4.3129999999999997</v>
      </c>
      <c r="HS15" s="9">
        <v>3.9239999999999999</v>
      </c>
      <c r="HT15" s="9">
        <v>3.5569999999999999</v>
      </c>
      <c r="HU15" s="9">
        <v>2.6139999999999999</v>
      </c>
      <c r="HV15" s="9">
        <v>0.94199999999999995</v>
      </c>
      <c r="HW15" s="9">
        <v>4.7169999999999996</v>
      </c>
      <c r="HX15" s="9">
        <v>3.3420000000000001</v>
      </c>
      <c r="HY15" s="9">
        <v>1.375</v>
      </c>
      <c r="HZ15" s="9">
        <v>2.0510000000000002</v>
      </c>
      <c r="IA15" s="9">
        <v>1.4530000000000001</v>
      </c>
      <c r="IB15" s="9">
        <v>0.59899999999999998</v>
      </c>
      <c r="IC15" s="9">
        <v>0</v>
      </c>
      <c r="ID15" s="9">
        <v>0</v>
      </c>
      <c r="IE15" s="9">
        <v>0</v>
      </c>
      <c r="IF15" s="9">
        <v>7.3339999999999996</v>
      </c>
      <c r="IG15" s="9">
        <v>2.9260000000000002</v>
      </c>
      <c r="IH15" s="9">
        <v>4.4089999999999998</v>
      </c>
      <c r="II15" s="9">
        <v>1.2250000000000001</v>
      </c>
      <c r="IJ15" s="9">
        <v>0.318</v>
      </c>
      <c r="IK15" s="9">
        <v>0.90600000000000003</v>
      </c>
      <c r="IL15" s="9">
        <v>0.877</v>
      </c>
      <c r="IM15" s="9">
        <v>0.318</v>
      </c>
      <c r="IN15" s="9">
        <v>0.55900000000000005</v>
      </c>
      <c r="IO15" s="9">
        <v>0</v>
      </c>
      <c r="IP15" s="9">
        <v>0</v>
      </c>
      <c r="IQ15" s="9">
        <v>0</v>
      </c>
    </row>
    <row r="16" spans="1:251">
      <c r="A16" s="10">
        <v>43862</v>
      </c>
      <c r="B16" s="9">
        <v>1.3680000000000001</v>
      </c>
      <c r="C16" s="9">
        <v>1.978</v>
      </c>
      <c r="D16" s="9">
        <v>1.355</v>
      </c>
      <c r="E16" s="9">
        <v>0.623</v>
      </c>
      <c r="F16" s="9">
        <v>0.89700000000000002</v>
      </c>
      <c r="G16" s="9">
        <v>0.315</v>
      </c>
      <c r="H16" s="9">
        <v>0.58199999999999996</v>
      </c>
      <c r="I16" s="9">
        <v>2.1779999999999999</v>
      </c>
      <c r="J16" s="9">
        <v>1.5209999999999999</v>
      </c>
      <c r="K16" s="9">
        <v>0.65700000000000003</v>
      </c>
      <c r="L16" s="9">
        <v>1.5680000000000001</v>
      </c>
      <c r="M16" s="9">
        <v>0.91100000000000003</v>
      </c>
      <c r="N16" s="9">
        <v>0.65700000000000003</v>
      </c>
      <c r="O16" s="9">
        <v>0.56699999999999995</v>
      </c>
      <c r="P16" s="9">
        <v>0.56699999999999995</v>
      </c>
      <c r="Q16" s="9">
        <v>0</v>
      </c>
      <c r="R16" s="9">
        <v>0.65700000000000003</v>
      </c>
      <c r="S16" s="9">
        <v>0</v>
      </c>
      <c r="T16" s="9">
        <v>0.65700000000000003</v>
      </c>
      <c r="U16" s="9">
        <v>0.34399999999999997</v>
      </c>
      <c r="V16" s="9">
        <v>0.34399999999999997</v>
      </c>
      <c r="W16" s="9">
        <v>0</v>
      </c>
      <c r="X16" s="9">
        <v>0.61</v>
      </c>
      <c r="Y16" s="9">
        <v>0.61</v>
      </c>
      <c r="Z16" s="9">
        <v>0</v>
      </c>
      <c r="AA16" s="9">
        <v>0.61</v>
      </c>
      <c r="AB16" s="9">
        <v>0.61</v>
      </c>
      <c r="AC16" s="9">
        <v>0</v>
      </c>
      <c r="AD16" s="9">
        <v>0</v>
      </c>
      <c r="AE16" s="9">
        <v>0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9">
        <v>0</v>
      </c>
      <c r="AM16" s="9">
        <v>0</v>
      </c>
      <c r="AN16" s="9">
        <v>0</v>
      </c>
      <c r="AO16" s="9">
        <v>0</v>
      </c>
      <c r="AP16" s="9">
        <v>19.524000000000001</v>
      </c>
      <c r="AQ16" s="9">
        <v>10.465</v>
      </c>
      <c r="AR16" s="9">
        <v>9.0589999999999993</v>
      </c>
      <c r="AS16" s="9">
        <v>13.596</v>
      </c>
      <c r="AT16" s="9">
        <v>7.742</v>
      </c>
      <c r="AU16" s="9">
        <v>5.8540000000000001</v>
      </c>
      <c r="AV16" s="9">
        <v>7.577</v>
      </c>
      <c r="AW16" s="9">
        <v>5.0830000000000002</v>
      </c>
      <c r="AX16" s="9">
        <v>2.4940000000000002</v>
      </c>
      <c r="AY16" s="9">
        <v>2.69</v>
      </c>
      <c r="AZ16" s="9">
        <v>1.1220000000000001</v>
      </c>
      <c r="BA16" s="9">
        <v>1.5680000000000001</v>
      </c>
      <c r="BB16" s="9">
        <v>3.3290000000000002</v>
      </c>
      <c r="BC16" s="9">
        <v>1.5369999999999999</v>
      </c>
      <c r="BD16" s="9">
        <v>1.792</v>
      </c>
      <c r="BE16" s="9">
        <v>5.9279999999999999</v>
      </c>
      <c r="BF16" s="9">
        <v>2.7240000000000002</v>
      </c>
      <c r="BG16" s="9">
        <v>3.2040000000000002</v>
      </c>
      <c r="BH16" s="9">
        <v>4.12</v>
      </c>
      <c r="BI16" s="9">
        <v>2.0009999999999999</v>
      </c>
      <c r="BJ16" s="9">
        <v>2.1190000000000002</v>
      </c>
      <c r="BK16" s="9">
        <v>1.379</v>
      </c>
      <c r="BL16" s="9">
        <v>0.53900000000000003</v>
      </c>
      <c r="BM16" s="9">
        <v>0.84</v>
      </c>
      <c r="BN16" s="9">
        <v>0</v>
      </c>
      <c r="BO16" s="9">
        <v>0</v>
      </c>
      <c r="BP16" s="9">
        <v>0</v>
      </c>
      <c r="BQ16" s="9">
        <v>0.246</v>
      </c>
      <c r="BR16" s="9">
        <v>0</v>
      </c>
      <c r="BS16" s="9">
        <v>0.246</v>
      </c>
      <c r="BT16" s="9">
        <v>0.183</v>
      </c>
      <c r="BU16" s="9">
        <v>0.183</v>
      </c>
      <c r="BV16" s="9">
        <v>0</v>
      </c>
      <c r="BW16" s="9">
        <v>6.6219999999999999</v>
      </c>
      <c r="BX16" s="9">
        <v>3.13</v>
      </c>
      <c r="BY16" s="9">
        <v>3.492</v>
      </c>
      <c r="BZ16" s="9">
        <v>2.63</v>
      </c>
      <c r="CA16" s="9">
        <v>1.958</v>
      </c>
      <c r="CB16" s="9">
        <v>0.67200000000000004</v>
      </c>
      <c r="CC16" s="9">
        <v>2.081</v>
      </c>
      <c r="CD16" s="9">
        <v>1.409</v>
      </c>
      <c r="CE16" s="9">
        <v>0.67200000000000004</v>
      </c>
      <c r="CF16" s="9">
        <v>0</v>
      </c>
      <c r="CG16" s="9">
        <v>0</v>
      </c>
      <c r="CH16" s="9">
        <v>0</v>
      </c>
      <c r="CI16" s="9">
        <v>0.54900000000000004</v>
      </c>
      <c r="CJ16" s="9">
        <v>0.54900000000000004</v>
      </c>
      <c r="CK16" s="9">
        <v>0</v>
      </c>
      <c r="CL16" s="9">
        <v>3.992</v>
      </c>
      <c r="CM16" s="9">
        <v>1.1719999999999999</v>
      </c>
      <c r="CN16" s="9">
        <v>2.82</v>
      </c>
      <c r="CO16" s="9">
        <v>1.127</v>
      </c>
      <c r="CP16" s="9">
        <v>0.53800000000000003</v>
      </c>
      <c r="CQ16" s="9">
        <v>0.58899999999999997</v>
      </c>
      <c r="CR16" s="9">
        <v>0.89500000000000002</v>
      </c>
      <c r="CS16" s="9">
        <v>0</v>
      </c>
      <c r="CT16" s="9">
        <v>0.89500000000000002</v>
      </c>
      <c r="CU16" s="9">
        <v>1.3859999999999999</v>
      </c>
      <c r="CV16" s="9">
        <v>0.28899999999999998</v>
      </c>
      <c r="CW16" s="9">
        <v>1.097</v>
      </c>
      <c r="CX16" s="9">
        <v>0.23799999999999999</v>
      </c>
      <c r="CY16" s="9">
        <v>0</v>
      </c>
      <c r="CZ16" s="9">
        <v>0.23799999999999999</v>
      </c>
      <c r="DA16" s="9">
        <v>0.34499999999999997</v>
      </c>
      <c r="DB16" s="9">
        <v>0.34499999999999997</v>
      </c>
      <c r="DC16" s="9">
        <v>0</v>
      </c>
      <c r="DD16" s="9">
        <v>73.968999999999994</v>
      </c>
      <c r="DE16" s="9">
        <v>31.687000000000001</v>
      </c>
      <c r="DF16" s="9">
        <v>42.281999999999996</v>
      </c>
      <c r="DG16" s="9">
        <v>23.504999999999999</v>
      </c>
      <c r="DH16" s="9">
        <v>10.185</v>
      </c>
      <c r="DI16" s="9">
        <v>13.32</v>
      </c>
      <c r="DJ16" s="9">
        <v>7.3620000000000001</v>
      </c>
      <c r="DK16" s="9">
        <v>3.843</v>
      </c>
      <c r="DL16" s="9">
        <v>3.5190000000000001</v>
      </c>
      <c r="DM16" s="9">
        <v>5.6529999999999996</v>
      </c>
      <c r="DN16" s="9">
        <v>1.212</v>
      </c>
      <c r="DO16" s="9">
        <v>4.4409999999999998</v>
      </c>
      <c r="DP16" s="9">
        <v>10.491</v>
      </c>
      <c r="DQ16" s="9">
        <v>5.13</v>
      </c>
      <c r="DR16" s="9">
        <v>5.3609999999999998</v>
      </c>
      <c r="DS16" s="9">
        <v>50.463999999999999</v>
      </c>
      <c r="DT16" s="9">
        <v>21.501999999999999</v>
      </c>
      <c r="DU16" s="9">
        <v>28.962</v>
      </c>
      <c r="DV16" s="9">
        <v>20.588999999999999</v>
      </c>
      <c r="DW16" s="9">
        <v>8.0440000000000005</v>
      </c>
      <c r="DX16" s="9">
        <v>12.545</v>
      </c>
      <c r="DY16" s="9">
        <v>10.930999999999999</v>
      </c>
      <c r="DZ16" s="9">
        <v>4.758</v>
      </c>
      <c r="EA16" s="9">
        <v>6.173</v>
      </c>
      <c r="EB16" s="9">
        <v>12.273999999999999</v>
      </c>
      <c r="EC16" s="9">
        <v>6.3220000000000001</v>
      </c>
      <c r="ED16" s="9">
        <v>5.9509999999999996</v>
      </c>
      <c r="EE16" s="9">
        <v>4.7080000000000002</v>
      </c>
      <c r="EF16" s="9">
        <v>1.8089999999999999</v>
      </c>
      <c r="EG16" s="9">
        <v>2.899</v>
      </c>
      <c r="EH16" s="9">
        <v>1.962</v>
      </c>
      <c r="EI16" s="9">
        <v>0.56899999999999995</v>
      </c>
      <c r="EJ16" s="9">
        <v>1.393</v>
      </c>
      <c r="EK16" s="9">
        <v>13.340999999999999</v>
      </c>
      <c r="EL16" s="9">
        <v>5.0350000000000001</v>
      </c>
      <c r="EM16" s="9">
        <v>8.3059999999999992</v>
      </c>
      <c r="EN16" s="9">
        <v>6.0350000000000001</v>
      </c>
      <c r="EO16" s="9">
        <v>2.3079999999999998</v>
      </c>
      <c r="EP16" s="9">
        <v>3.7269999999999999</v>
      </c>
      <c r="EQ16" s="9">
        <v>1.9750000000000001</v>
      </c>
      <c r="ER16" s="9">
        <v>0.65600000000000003</v>
      </c>
      <c r="ES16" s="9">
        <v>1.319</v>
      </c>
      <c r="ET16" s="9">
        <v>1.802</v>
      </c>
      <c r="EU16" s="9">
        <v>0.26</v>
      </c>
      <c r="EV16" s="9">
        <v>1.542</v>
      </c>
      <c r="EW16" s="9">
        <v>2.258</v>
      </c>
      <c r="EX16" s="9">
        <v>1.3919999999999999</v>
      </c>
      <c r="EY16" s="9">
        <v>0.86599999999999999</v>
      </c>
      <c r="EZ16" s="9">
        <v>7.306</v>
      </c>
      <c r="FA16" s="9">
        <v>2.7280000000000002</v>
      </c>
      <c r="FB16" s="9">
        <v>4.5780000000000003</v>
      </c>
      <c r="FC16" s="9">
        <v>3.96</v>
      </c>
      <c r="FD16" s="9">
        <v>1.0609999999999999</v>
      </c>
      <c r="FE16" s="9">
        <v>2.899</v>
      </c>
      <c r="FF16" s="9">
        <v>1.8069999999999999</v>
      </c>
      <c r="FG16" s="9">
        <v>0.90200000000000002</v>
      </c>
      <c r="FH16" s="9">
        <v>0.90500000000000003</v>
      </c>
      <c r="FI16" s="9">
        <v>0.73599999999999999</v>
      </c>
      <c r="FJ16" s="9">
        <v>0.53800000000000003</v>
      </c>
      <c r="FK16" s="9">
        <v>0.19800000000000001</v>
      </c>
      <c r="FL16" s="9">
        <v>0.80400000000000005</v>
      </c>
      <c r="FM16" s="9">
        <v>0.22700000000000001</v>
      </c>
      <c r="FN16" s="9">
        <v>0.57699999999999996</v>
      </c>
      <c r="FO16" s="9">
        <v>0</v>
      </c>
      <c r="FP16" s="9">
        <v>0</v>
      </c>
      <c r="FQ16" s="9">
        <v>0</v>
      </c>
      <c r="FR16" s="9">
        <v>5.74</v>
      </c>
      <c r="FS16" s="9">
        <v>3.4689999999999999</v>
      </c>
      <c r="FT16" s="9">
        <v>2.2719999999999998</v>
      </c>
      <c r="FU16" s="9">
        <v>4.024</v>
      </c>
      <c r="FV16" s="9">
        <v>2.581</v>
      </c>
      <c r="FW16" s="9">
        <v>1.444</v>
      </c>
      <c r="FX16" s="9">
        <v>2.931</v>
      </c>
      <c r="FY16" s="9">
        <v>1.7949999999999999</v>
      </c>
      <c r="FZ16" s="9">
        <v>1.135</v>
      </c>
      <c r="GA16" s="9">
        <v>0.27800000000000002</v>
      </c>
      <c r="GB16" s="9">
        <v>0.27800000000000002</v>
      </c>
      <c r="GC16" s="9">
        <v>0</v>
      </c>
      <c r="GD16" s="9">
        <v>0.81599999999999995</v>
      </c>
      <c r="GE16" s="9">
        <v>0.50800000000000001</v>
      </c>
      <c r="GF16" s="9">
        <v>0.309</v>
      </c>
      <c r="GG16" s="9">
        <v>1.716</v>
      </c>
      <c r="GH16" s="9">
        <v>0.88800000000000001</v>
      </c>
      <c r="GI16" s="9">
        <v>0.82799999999999996</v>
      </c>
      <c r="GJ16" s="9">
        <v>1.048</v>
      </c>
      <c r="GK16" s="9">
        <v>0.57399999999999995</v>
      </c>
      <c r="GL16" s="9">
        <v>0.47399999999999998</v>
      </c>
      <c r="GM16" s="9">
        <v>0.314</v>
      </c>
      <c r="GN16" s="9">
        <v>0.314</v>
      </c>
      <c r="GO16" s="9">
        <v>0</v>
      </c>
      <c r="GP16" s="9">
        <v>0.35399999999999998</v>
      </c>
      <c r="GQ16" s="9">
        <v>0</v>
      </c>
      <c r="GR16" s="9">
        <v>0.35399999999999998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31.251999999999999</v>
      </c>
      <c r="GZ16" s="9">
        <v>15.117000000000001</v>
      </c>
      <c r="HA16" s="9">
        <v>16.135000000000002</v>
      </c>
      <c r="HB16" s="9">
        <v>8.5239999999999991</v>
      </c>
      <c r="HC16" s="9">
        <v>3.5379999999999998</v>
      </c>
      <c r="HD16" s="9">
        <v>4.9859999999999998</v>
      </c>
      <c r="HE16" s="9">
        <v>1.208</v>
      </c>
      <c r="HF16" s="9">
        <v>0.86699999999999999</v>
      </c>
      <c r="HG16" s="9">
        <v>0.34100000000000003</v>
      </c>
      <c r="HH16" s="9">
        <v>2.4</v>
      </c>
      <c r="HI16" s="9">
        <v>0.67400000000000004</v>
      </c>
      <c r="HJ16" s="9">
        <v>1.726</v>
      </c>
      <c r="HK16" s="9">
        <v>4.9160000000000004</v>
      </c>
      <c r="HL16" s="9">
        <v>1.9970000000000001</v>
      </c>
      <c r="HM16" s="9">
        <v>2.9180000000000001</v>
      </c>
      <c r="HN16" s="9">
        <v>22.728000000000002</v>
      </c>
      <c r="HO16" s="9">
        <v>11.577999999999999</v>
      </c>
      <c r="HP16" s="9">
        <v>11.15</v>
      </c>
      <c r="HQ16" s="9">
        <v>8.7789999999999999</v>
      </c>
      <c r="HR16" s="9">
        <v>4.5069999999999997</v>
      </c>
      <c r="HS16" s="9">
        <v>4.2720000000000002</v>
      </c>
      <c r="HT16" s="9">
        <v>5.835</v>
      </c>
      <c r="HU16" s="9">
        <v>2.6669999999999998</v>
      </c>
      <c r="HV16" s="9">
        <v>3.1680000000000001</v>
      </c>
      <c r="HW16" s="9">
        <v>6.548</v>
      </c>
      <c r="HX16" s="9">
        <v>3.6349999999999998</v>
      </c>
      <c r="HY16" s="9">
        <v>2.9129999999999998</v>
      </c>
      <c r="HZ16" s="9">
        <v>1.5649999999999999</v>
      </c>
      <c r="IA16" s="9">
        <v>0.76900000000000002</v>
      </c>
      <c r="IB16" s="9">
        <v>0.79700000000000004</v>
      </c>
      <c r="IC16" s="9">
        <v>0</v>
      </c>
      <c r="ID16" s="9">
        <v>0</v>
      </c>
      <c r="IE16" s="9">
        <v>0</v>
      </c>
      <c r="IF16" s="9">
        <v>4.3019999999999996</v>
      </c>
      <c r="IG16" s="9">
        <v>1.9330000000000001</v>
      </c>
      <c r="IH16" s="9">
        <v>2.3690000000000002</v>
      </c>
      <c r="II16" s="9">
        <v>0.22700000000000001</v>
      </c>
      <c r="IJ16" s="9">
        <v>0.22700000000000001</v>
      </c>
      <c r="IK16" s="9">
        <v>0</v>
      </c>
      <c r="IL16" s="9">
        <v>0.22700000000000001</v>
      </c>
      <c r="IM16" s="9">
        <v>0.22700000000000001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1.1779999999999999</v>
      </c>
      <c r="C17" s="9">
        <v>1.9059999999999999</v>
      </c>
      <c r="D17" s="9">
        <v>1.079</v>
      </c>
      <c r="E17" s="9">
        <v>0.82599999999999996</v>
      </c>
      <c r="F17" s="9">
        <v>0.80800000000000005</v>
      </c>
      <c r="G17" s="9">
        <v>0.58399999999999996</v>
      </c>
      <c r="H17" s="9">
        <v>0.224</v>
      </c>
      <c r="I17" s="9">
        <v>1.1759999999999999</v>
      </c>
      <c r="J17" s="9">
        <v>1.1759999999999999</v>
      </c>
      <c r="K17" s="9">
        <v>0</v>
      </c>
      <c r="L17" s="9">
        <v>0.91100000000000003</v>
      </c>
      <c r="M17" s="9">
        <v>0.91100000000000003</v>
      </c>
      <c r="N17" s="9">
        <v>0</v>
      </c>
      <c r="O17" s="9">
        <v>0</v>
      </c>
      <c r="P17" s="9">
        <v>0</v>
      </c>
      <c r="Q17" s="9">
        <v>0</v>
      </c>
      <c r="R17" s="9">
        <v>0.59899999999999998</v>
      </c>
      <c r="S17" s="9">
        <v>0.59899999999999998</v>
      </c>
      <c r="T17" s="9">
        <v>0</v>
      </c>
      <c r="U17" s="9">
        <v>0.311</v>
      </c>
      <c r="V17" s="9">
        <v>0.311</v>
      </c>
      <c r="W17" s="9">
        <v>0</v>
      </c>
      <c r="X17" s="9">
        <v>0.26500000000000001</v>
      </c>
      <c r="Y17" s="9">
        <v>0.26500000000000001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0.26500000000000001</v>
      </c>
      <c r="AK17" s="9">
        <v>0.26500000000000001</v>
      </c>
      <c r="AL17" s="9">
        <v>0</v>
      </c>
      <c r="AM17" s="9">
        <v>0</v>
      </c>
      <c r="AN17" s="9">
        <v>0</v>
      </c>
      <c r="AO17" s="9">
        <v>0</v>
      </c>
      <c r="AP17" s="9">
        <v>15.212999999999999</v>
      </c>
      <c r="AQ17" s="9">
        <v>8.6890000000000001</v>
      </c>
      <c r="AR17" s="9">
        <v>6.524</v>
      </c>
      <c r="AS17" s="9">
        <v>10.012</v>
      </c>
      <c r="AT17" s="9">
        <v>5.2880000000000003</v>
      </c>
      <c r="AU17" s="9">
        <v>4.7229999999999999</v>
      </c>
      <c r="AV17" s="9">
        <v>6.6989999999999998</v>
      </c>
      <c r="AW17" s="9">
        <v>4.0739999999999998</v>
      </c>
      <c r="AX17" s="9">
        <v>2.625</v>
      </c>
      <c r="AY17" s="9">
        <v>2.0190000000000001</v>
      </c>
      <c r="AZ17" s="9">
        <v>1.0249999999999999</v>
      </c>
      <c r="BA17" s="9">
        <v>0.99399999999999999</v>
      </c>
      <c r="BB17" s="9">
        <v>1.294</v>
      </c>
      <c r="BC17" s="9">
        <v>0.19</v>
      </c>
      <c r="BD17" s="9">
        <v>1.1040000000000001</v>
      </c>
      <c r="BE17" s="9">
        <v>5.2009999999999996</v>
      </c>
      <c r="BF17" s="9">
        <v>3.4</v>
      </c>
      <c r="BG17" s="9">
        <v>1.8</v>
      </c>
      <c r="BH17" s="9">
        <v>3.6110000000000002</v>
      </c>
      <c r="BI17" s="9">
        <v>2.3079999999999998</v>
      </c>
      <c r="BJ17" s="9">
        <v>1.3029999999999999</v>
      </c>
      <c r="BK17" s="9">
        <v>0</v>
      </c>
      <c r="BL17" s="9">
        <v>0</v>
      </c>
      <c r="BM17" s="9">
        <v>0</v>
      </c>
      <c r="BN17" s="9">
        <v>0.48</v>
      </c>
      <c r="BO17" s="9">
        <v>0.48</v>
      </c>
      <c r="BP17" s="9">
        <v>0</v>
      </c>
      <c r="BQ17" s="9">
        <v>0.71099999999999997</v>
      </c>
      <c r="BR17" s="9">
        <v>0.214</v>
      </c>
      <c r="BS17" s="9">
        <v>0.497</v>
      </c>
      <c r="BT17" s="9">
        <v>0.39900000000000002</v>
      </c>
      <c r="BU17" s="9">
        <v>0.39900000000000002</v>
      </c>
      <c r="BV17" s="9">
        <v>0</v>
      </c>
      <c r="BW17" s="9">
        <v>5.2279999999999998</v>
      </c>
      <c r="BX17" s="9">
        <v>1.819</v>
      </c>
      <c r="BY17" s="9">
        <v>3.4089999999999998</v>
      </c>
      <c r="BZ17" s="9">
        <v>1.714</v>
      </c>
      <c r="CA17" s="9">
        <v>0.85299999999999998</v>
      </c>
      <c r="CB17" s="9">
        <v>0.86099999999999999</v>
      </c>
      <c r="CC17" s="9">
        <v>0.48599999999999999</v>
      </c>
      <c r="CD17" s="9">
        <v>0.27300000000000002</v>
      </c>
      <c r="CE17" s="9">
        <v>0.21299999999999999</v>
      </c>
      <c r="CF17" s="9">
        <v>0.58099999999999996</v>
      </c>
      <c r="CG17" s="9">
        <v>0.58099999999999996</v>
      </c>
      <c r="CH17" s="9">
        <v>0</v>
      </c>
      <c r="CI17" s="9">
        <v>0.64800000000000002</v>
      </c>
      <c r="CJ17" s="9">
        <v>0</v>
      </c>
      <c r="CK17" s="9">
        <v>0.64800000000000002</v>
      </c>
      <c r="CL17" s="9">
        <v>3.5139999999999998</v>
      </c>
      <c r="CM17" s="9">
        <v>0.96599999999999997</v>
      </c>
      <c r="CN17" s="9">
        <v>2.548</v>
      </c>
      <c r="CO17" s="9">
        <v>1.105</v>
      </c>
      <c r="CP17" s="9">
        <v>0.217</v>
      </c>
      <c r="CQ17" s="9">
        <v>0.88800000000000001</v>
      </c>
      <c r="CR17" s="9">
        <v>0.876</v>
      </c>
      <c r="CS17" s="9">
        <v>0.51100000000000001</v>
      </c>
      <c r="CT17" s="9">
        <v>0.36499999999999999</v>
      </c>
      <c r="CU17" s="9">
        <v>0.81200000000000006</v>
      </c>
      <c r="CV17" s="9">
        <v>0.23799999999999999</v>
      </c>
      <c r="CW17" s="9">
        <v>0.57299999999999995</v>
      </c>
      <c r="CX17" s="9">
        <v>0.72199999999999998</v>
      </c>
      <c r="CY17" s="9">
        <v>0</v>
      </c>
      <c r="CZ17" s="9">
        <v>0.72199999999999998</v>
      </c>
      <c r="DA17" s="9">
        <v>0</v>
      </c>
      <c r="DB17" s="9">
        <v>0</v>
      </c>
      <c r="DC17" s="9">
        <v>0</v>
      </c>
      <c r="DD17" s="9">
        <v>54.701999999999998</v>
      </c>
      <c r="DE17" s="9">
        <v>24.850999999999999</v>
      </c>
      <c r="DF17" s="9">
        <v>29.85</v>
      </c>
      <c r="DG17" s="9">
        <v>17.756</v>
      </c>
      <c r="DH17" s="9">
        <v>11.414</v>
      </c>
      <c r="DI17" s="9">
        <v>6.3419999999999996</v>
      </c>
      <c r="DJ17" s="9">
        <v>4.556</v>
      </c>
      <c r="DK17" s="9">
        <v>3.2570000000000001</v>
      </c>
      <c r="DL17" s="9">
        <v>1.2989999999999999</v>
      </c>
      <c r="DM17" s="9">
        <v>6.907</v>
      </c>
      <c r="DN17" s="9">
        <v>4.335</v>
      </c>
      <c r="DO17" s="9">
        <v>2.5720000000000001</v>
      </c>
      <c r="DP17" s="9">
        <v>6.2930000000000001</v>
      </c>
      <c r="DQ17" s="9">
        <v>3.8220000000000001</v>
      </c>
      <c r="DR17" s="9">
        <v>2.4710000000000001</v>
      </c>
      <c r="DS17" s="9">
        <v>36.945</v>
      </c>
      <c r="DT17" s="9">
        <v>13.436999999999999</v>
      </c>
      <c r="DU17" s="9">
        <v>23.507999999999999</v>
      </c>
      <c r="DV17" s="9">
        <v>16.204999999999998</v>
      </c>
      <c r="DW17" s="9">
        <v>7.3719999999999999</v>
      </c>
      <c r="DX17" s="9">
        <v>8.8330000000000002</v>
      </c>
      <c r="DY17" s="9">
        <v>7.86</v>
      </c>
      <c r="DZ17" s="9">
        <v>1.0549999999999999</v>
      </c>
      <c r="EA17" s="9">
        <v>6.8049999999999997</v>
      </c>
      <c r="EB17" s="9">
        <v>5.3890000000000002</v>
      </c>
      <c r="EC17" s="9">
        <v>1.7230000000000001</v>
      </c>
      <c r="ED17" s="9">
        <v>3.6659999999999999</v>
      </c>
      <c r="EE17" s="9">
        <v>5.3609999999999998</v>
      </c>
      <c r="EF17" s="9">
        <v>1.9790000000000001</v>
      </c>
      <c r="EG17" s="9">
        <v>3.3820000000000001</v>
      </c>
      <c r="EH17" s="9">
        <v>2.1309999999999998</v>
      </c>
      <c r="EI17" s="9">
        <v>1.3089999999999999</v>
      </c>
      <c r="EJ17" s="9">
        <v>0.82199999999999995</v>
      </c>
      <c r="EK17" s="9">
        <v>9.7970000000000006</v>
      </c>
      <c r="EL17" s="9">
        <v>3.7949999999999999</v>
      </c>
      <c r="EM17" s="9">
        <v>6.0019999999999998</v>
      </c>
      <c r="EN17" s="9">
        <v>3.7989999999999999</v>
      </c>
      <c r="EO17" s="9">
        <v>1.992</v>
      </c>
      <c r="EP17" s="9">
        <v>1.806</v>
      </c>
      <c r="EQ17" s="9">
        <v>0.69799999999999995</v>
      </c>
      <c r="ER17" s="9">
        <v>0.51500000000000001</v>
      </c>
      <c r="ES17" s="9">
        <v>0.183</v>
      </c>
      <c r="ET17" s="9">
        <v>1.252</v>
      </c>
      <c r="EU17" s="9">
        <v>0.64300000000000002</v>
      </c>
      <c r="EV17" s="9">
        <v>0.60799999999999998</v>
      </c>
      <c r="EW17" s="9">
        <v>1.849</v>
      </c>
      <c r="EX17" s="9">
        <v>0.83299999999999996</v>
      </c>
      <c r="EY17" s="9">
        <v>1.016</v>
      </c>
      <c r="EZ17" s="9">
        <v>5.9980000000000002</v>
      </c>
      <c r="FA17" s="9">
        <v>1.8029999999999999</v>
      </c>
      <c r="FB17" s="9">
        <v>4.1950000000000003</v>
      </c>
      <c r="FC17" s="9">
        <v>4.0190000000000001</v>
      </c>
      <c r="FD17" s="9">
        <v>1.5620000000000001</v>
      </c>
      <c r="FE17" s="9">
        <v>2.4569999999999999</v>
      </c>
      <c r="FF17" s="9">
        <v>0.71399999999999997</v>
      </c>
      <c r="FG17" s="9">
        <v>0</v>
      </c>
      <c r="FH17" s="9">
        <v>0.71399999999999997</v>
      </c>
      <c r="FI17" s="9">
        <v>1.036</v>
      </c>
      <c r="FJ17" s="9">
        <v>0.24099999999999999</v>
      </c>
      <c r="FK17" s="9">
        <v>0.79500000000000004</v>
      </c>
      <c r="FL17" s="9">
        <v>0.22900000000000001</v>
      </c>
      <c r="FM17" s="9">
        <v>0</v>
      </c>
      <c r="FN17" s="9">
        <v>0.22900000000000001</v>
      </c>
      <c r="FO17" s="9">
        <v>0</v>
      </c>
      <c r="FP17" s="9">
        <v>0</v>
      </c>
      <c r="FQ17" s="9">
        <v>0</v>
      </c>
      <c r="FR17" s="9">
        <v>4.5570000000000004</v>
      </c>
      <c r="FS17" s="9">
        <v>3.423</v>
      </c>
      <c r="FT17" s="9">
        <v>1.1339999999999999</v>
      </c>
      <c r="FU17" s="9">
        <v>3.2160000000000002</v>
      </c>
      <c r="FV17" s="9">
        <v>2.5449999999999999</v>
      </c>
      <c r="FW17" s="9">
        <v>0.67100000000000004</v>
      </c>
      <c r="FX17" s="9">
        <v>1.5880000000000001</v>
      </c>
      <c r="FY17" s="9">
        <v>1.236</v>
      </c>
      <c r="FZ17" s="9">
        <v>0.35199999999999998</v>
      </c>
      <c r="GA17" s="9">
        <v>1.627</v>
      </c>
      <c r="GB17" s="9">
        <v>1.3089999999999999</v>
      </c>
      <c r="GC17" s="9">
        <v>0.31900000000000001</v>
      </c>
      <c r="GD17" s="9">
        <v>0</v>
      </c>
      <c r="GE17" s="9">
        <v>0</v>
      </c>
      <c r="GF17" s="9">
        <v>0</v>
      </c>
      <c r="GG17" s="9">
        <v>1.341</v>
      </c>
      <c r="GH17" s="9">
        <v>0.878</v>
      </c>
      <c r="GI17" s="9">
        <v>0.46300000000000002</v>
      </c>
      <c r="GJ17" s="9">
        <v>1.341</v>
      </c>
      <c r="GK17" s="9">
        <v>0.878</v>
      </c>
      <c r="GL17" s="9">
        <v>0.46300000000000002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26.34</v>
      </c>
      <c r="GZ17" s="9">
        <v>12.231</v>
      </c>
      <c r="HA17" s="9">
        <v>14.11</v>
      </c>
      <c r="HB17" s="9">
        <v>8.2780000000000005</v>
      </c>
      <c r="HC17" s="9">
        <v>5.556</v>
      </c>
      <c r="HD17" s="9">
        <v>2.722</v>
      </c>
      <c r="HE17" s="9">
        <v>1.8620000000000001</v>
      </c>
      <c r="HF17" s="9">
        <v>1.097</v>
      </c>
      <c r="HG17" s="9">
        <v>0.76500000000000001</v>
      </c>
      <c r="HH17" s="9">
        <v>3.5339999999999998</v>
      </c>
      <c r="HI17" s="9">
        <v>2.1320000000000001</v>
      </c>
      <c r="HJ17" s="9">
        <v>1.4019999999999999</v>
      </c>
      <c r="HK17" s="9">
        <v>2.883</v>
      </c>
      <c r="HL17" s="9">
        <v>2.327</v>
      </c>
      <c r="HM17" s="9">
        <v>0.55600000000000005</v>
      </c>
      <c r="HN17" s="9">
        <v>18.062000000000001</v>
      </c>
      <c r="HO17" s="9">
        <v>6.6749999999999998</v>
      </c>
      <c r="HP17" s="9">
        <v>11.387</v>
      </c>
      <c r="HQ17" s="9">
        <v>7.1429999999999998</v>
      </c>
      <c r="HR17" s="9">
        <v>3.625</v>
      </c>
      <c r="HS17" s="9">
        <v>3.5190000000000001</v>
      </c>
      <c r="HT17" s="9">
        <v>5.5270000000000001</v>
      </c>
      <c r="HU17" s="9">
        <v>0.74399999999999999</v>
      </c>
      <c r="HV17" s="9">
        <v>4.7839999999999998</v>
      </c>
      <c r="HW17" s="9">
        <v>2.9350000000000001</v>
      </c>
      <c r="HX17" s="9">
        <v>1.1679999999999999</v>
      </c>
      <c r="HY17" s="9">
        <v>1.768</v>
      </c>
      <c r="HZ17" s="9">
        <v>2.456</v>
      </c>
      <c r="IA17" s="9">
        <v>1.139</v>
      </c>
      <c r="IB17" s="9">
        <v>1.3180000000000001</v>
      </c>
      <c r="IC17" s="9">
        <v>0</v>
      </c>
      <c r="ID17" s="9">
        <v>0</v>
      </c>
      <c r="IE17" s="9">
        <v>0</v>
      </c>
      <c r="IF17" s="9">
        <v>4.2439999999999998</v>
      </c>
      <c r="IG17" s="9">
        <v>2.5579999999999998</v>
      </c>
      <c r="IH17" s="9">
        <v>1.6859999999999999</v>
      </c>
      <c r="II17" s="9">
        <v>0.40899999999999997</v>
      </c>
      <c r="IJ17" s="9">
        <v>0.40899999999999997</v>
      </c>
      <c r="IK17" s="9">
        <v>0</v>
      </c>
      <c r="IL17" s="9">
        <v>0.40899999999999997</v>
      </c>
      <c r="IM17" s="9">
        <v>0.40899999999999997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0.65600000000000003</v>
      </c>
      <c r="C18" s="9">
        <v>1.19</v>
      </c>
      <c r="D18" s="9">
        <v>0.49099999999999999</v>
      </c>
      <c r="E18" s="9">
        <v>0.69899999999999995</v>
      </c>
      <c r="F18" s="9">
        <v>0.50600000000000001</v>
      </c>
      <c r="G18" s="9">
        <v>0</v>
      </c>
      <c r="H18" s="9">
        <v>0.50600000000000001</v>
      </c>
      <c r="I18" s="9">
        <v>2.7330000000000001</v>
      </c>
      <c r="J18" s="9">
        <v>1.355</v>
      </c>
      <c r="K18" s="9">
        <v>1.3779999999999999</v>
      </c>
      <c r="L18" s="9">
        <v>0.996</v>
      </c>
      <c r="M18" s="9">
        <v>0.28599999999999998</v>
      </c>
      <c r="N18" s="9">
        <v>0.71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>
        <v>0.996</v>
      </c>
      <c r="V18" s="9">
        <v>0.28599999999999998</v>
      </c>
      <c r="W18" s="9">
        <v>0.71</v>
      </c>
      <c r="X18" s="9">
        <v>1.7370000000000001</v>
      </c>
      <c r="Y18" s="9">
        <v>1.069</v>
      </c>
      <c r="Z18" s="9">
        <v>0.66900000000000004</v>
      </c>
      <c r="AA18" s="9">
        <v>0.51</v>
      </c>
      <c r="AB18" s="9">
        <v>0.51</v>
      </c>
      <c r="AC18" s="9">
        <v>0</v>
      </c>
      <c r="AD18" s="9">
        <v>0.93200000000000005</v>
      </c>
      <c r="AE18" s="9">
        <v>0.55900000000000005</v>
      </c>
      <c r="AF18" s="9">
        <v>0.373</v>
      </c>
      <c r="AG18" s="9">
        <v>0.29499999999999998</v>
      </c>
      <c r="AH18" s="9">
        <v>0</v>
      </c>
      <c r="AI18" s="9">
        <v>0.29499999999999998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13.478</v>
      </c>
      <c r="AQ18" s="9">
        <v>7.5750000000000002</v>
      </c>
      <c r="AR18" s="9">
        <v>5.9029999999999996</v>
      </c>
      <c r="AS18" s="9">
        <v>9.74</v>
      </c>
      <c r="AT18" s="9">
        <v>5.91</v>
      </c>
      <c r="AU18" s="9">
        <v>3.83</v>
      </c>
      <c r="AV18" s="9">
        <v>5.7640000000000002</v>
      </c>
      <c r="AW18" s="9">
        <v>3.3090000000000002</v>
      </c>
      <c r="AX18" s="9">
        <v>2.4540000000000002</v>
      </c>
      <c r="AY18" s="9">
        <v>2.29</v>
      </c>
      <c r="AZ18" s="9">
        <v>1.4890000000000001</v>
      </c>
      <c r="BA18" s="9">
        <v>0.80100000000000005</v>
      </c>
      <c r="BB18" s="9">
        <v>1.6859999999999999</v>
      </c>
      <c r="BC18" s="9">
        <v>1.1120000000000001</v>
      </c>
      <c r="BD18" s="9">
        <v>0.57499999999999996</v>
      </c>
      <c r="BE18" s="9">
        <v>3.738</v>
      </c>
      <c r="BF18" s="9">
        <v>1.665</v>
      </c>
      <c r="BG18" s="9">
        <v>2.073</v>
      </c>
      <c r="BH18" s="9">
        <v>2.3140000000000001</v>
      </c>
      <c r="BI18" s="9">
        <v>1.3660000000000001</v>
      </c>
      <c r="BJ18" s="9">
        <v>0.94799999999999995</v>
      </c>
      <c r="BK18" s="9">
        <v>0.82499999999999996</v>
      </c>
      <c r="BL18" s="9">
        <v>0</v>
      </c>
      <c r="BM18" s="9">
        <v>0.82499999999999996</v>
      </c>
      <c r="BN18" s="9">
        <v>0</v>
      </c>
      <c r="BO18" s="9">
        <v>0</v>
      </c>
      <c r="BP18" s="9">
        <v>0</v>
      </c>
      <c r="BQ18" s="9">
        <v>0.29899999999999999</v>
      </c>
      <c r="BR18" s="9">
        <v>0.29899999999999999</v>
      </c>
      <c r="BS18" s="9">
        <v>0</v>
      </c>
      <c r="BT18" s="9">
        <v>0.30099999999999999</v>
      </c>
      <c r="BU18" s="9">
        <v>0</v>
      </c>
      <c r="BV18" s="9">
        <v>0.30099999999999999</v>
      </c>
      <c r="BW18" s="9">
        <v>10.199</v>
      </c>
      <c r="BX18" s="9">
        <v>4.8689999999999998</v>
      </c>
      <c r="BY18" s="9">
        <v>5.33</v>
      </c>
      <c r="BZ18" s="9">
        <v>2.867</v>
      </c>
      <c r="CA18" s="9">
        <v>0.55200000000000005</v>
      </c>
      <c r="CB18" s="9">
        <v>2.3149999999999999</v>
      </c>
      <c r="CC18" s="9">
        <v>0.84899999999999998</v>
      </c>
      <c r="CD18" s="9">
        <v>0</v>
      </c>
      <c r="CE18" s="9">
        <v>0.84899999999999998</v>
      </c>
      <c r="CF18" s="9">
        <v>1.466</v>
      </c>
      <c r="CG18" s="9">
        <v>0</v>
      </c>
      <c r="CH18" s="9">
        <v>1.466</v>
      </c>
      <c r="CI18" s="9">
        <v>0.55200000000000005</v>
      </c>
      <c r="CJ18" s="9">
        <v>0.55200000000000005</v>
      </c>
      <c r="CK18" s="9">
        <v>0</v>
      </c>
      <c r="CL18" s="9">
        <v>7.3319999999999999</v>
      </c>
      <c r="CM18" s="9">
        <v>4.3159999999999998</v>
      </c>
      <c r="CN18" s="9">
        <v>3.0150000000000001</v>
      </c>
      <c r="CO18" s="9">
        <v>2.9929999999999999</v>
      </c>
      <c r="CP18" s="9">
        <v>1.1919999999999999</v>
      </c>
      <c r="CQ18" s="9">
        <v>1.8009999999999999</v>
      </c>
      <c r="CR18" s="9">
        <v>0.93799999999999994</v>
      </c>
      <c r="CS18" s="9">
        <v>0.93799999999999994</v>
      </c>
      <c r="CT18" s="9">
        <v>0</v>
      </c>
      <c r="CU18" s="9">
        <v>0.67700000000000005</v>
      </c>
      <c r="CV18" s="9">
        <v>0.36099999999999999</v>
      </c>
      <c r="CW18" s="9">
        <v>0.316</v>
      </c>
      <c r="CX18" s="9">
        <v>2.0329999999999999</v>
      </c>
      <c r="CY18" s="9">
        <v>1.4770000000000001</v>
      </c>
      <c r="CZ18" s="9">
        <v>0.55600000000000005</v>
      </c>
      <c r="DA18" s="9">
        <v>0.69099999999999995</v>
      </c>
      <c r="DB18" s="9">
        <v>0.34799999999999998</v>
      </c>
      <c r="DC18" s="9">
        <v>0.34300000000000003</v>
      </c>
      <c r="DD18" s="9">
        <v>82.587000000000003</v>
      </c>
      <c r="DE18" s="9">
        <v>41.764000000000003</v>
      </c>
      <c r="DF18" s="9">
        <v>40.823</v>
      </c>
      <c r="DG18" s="9">
        <v>23.254000000000001</v>
      </c>
      <c r="DH18" s="9">
        <v>14.12</v>
      </c>
      <c r="DI18" s="9">
        <v>9.1340000000000003</v>
      </c>
      <c r="DJ18" s="9">
        <v>3.9249999999999998</v>
      </c>
      <c r="DK18" s="9">
        <v>3.278</v>
      </c>
      <c r="DL18" s="9">
        <v>0.64600000000000002</v>
      </c>
      <c r="DM18" s="9">
        <v>7.07</v>
      </c>
      <c r="DN18" s="9">
        <v>4.0259999999999998</v>
      </c>
      <c r="DO18" s="9">
        <v>3.044</v>
      </c>
      <c r="DP18" s="9">
        <v>12.259</v>
      </c>
      <c r="DQ18" s="9">
        <v>6.8159999999999998</v>
      </c>
      <c r="DR18" s="9">
        <v>5.4429999999999996</v>
      </c>
      <c r="DS18" s="9">
        <v>59.332999999999998</v>
      </c>
      <c r="DT18" s="9">
        <v>27.643999999999998</v>
      </c>
      <c r="DU18" s="9">
        <v>31.689</v>
      </c>
      <c r="DV18" s="9">
        <v>24.14</v>
      </c>
      <c r="DW18" s="9">
        <v>10.974</v>
      </c>
      <c r="DX18" s="9">
        <v>13.166</v>
      </c>
      <c r="DY18" s="9">
        <v>11.683</v>
      </c>
      <c r="DZ18" s="9">
        <v>7.2880000000000003</v>
      </c>
      <c r="EA18" s="9">
        <v>4.3949999999999996</v>
      </c>
      <c r="EB18" s="9">
        <v>13.731</v>
      </c>
      <c r="EC18" s="9">
        <v>4.077</v>
      </c>
      <c r="ED18" s="9">
        <v>9.6539999999999999</v>
      </c>
      <c r="EE18" s="9">
        <v>4.92</v>
      </c>
      <c r="EF18" s="9">
        <v>2.4940000000000002</v>
      </c>
      <c r="EG18" s="9">
        <v>2.4260000000000002</v>
      </c>
      <c r="EH18" s="9">
        <v>4.859</v>
      </c>
      <c r="EI18" s="9">
        <v>2.81</v>
      </c>
      <c r="EJ18" s="9">
        <v>2.0489999999999999</v>
      </c>
      <c r="EK18" s="9">
        <v>18.405000000000001</v>
      </c>
      <c r="EL18" s="9">
        <v>9.6069999999999993</v>
      </c>
      <c r="EM18" s="9">
        <v>8.798</v>
      </c>
      <c r="EN18" s="9">
        <v>5.7290000000000001</v>
      </c>
      <c r="EO18" s="9">
        <v>3.0710000000000002</v>
      </c>
      <c r="EP18" s="9">
        <v>2.657</v>
      </c>
      <c r="EQ18" s="9">
        <v>1.542</v>
      </c>
      <c r="ER18" s="9">
        <v>0.89500000000000002</v>
      </c>
      <c r="ES18" s="9">
        <v>0.64600000000000002</v>
      </c>
      <c r="ET18" s="9">
        <v>1.218</v>
      </c>
      <c r="EU18" s="9">
        <v>0.6</v>
      </c>
      <c r="EV18" s="9">
        <v>0.61699999999999999</v>
      </c>
      <c r="EW18" s="9">
        <v>2.9689999999999999</v>
      </c>
      <c r="EX18" s="9">
        <v>1.5760000000000001</v>
      </c>
      <c r="EY18" s="9">
        <v>1.3939999999999999</v>
      </c>
      <c r="EZ18" s="9">
        <v>12.676</v>
      </c>
      <c r="FA18" s="9">
        <v>6.5359999999999996</v>
      </c>
      <c r="FB18" s="9">
        <v>6.141</v>
      </c>
      <c r="FC18" s="9">
        <v>5.7409999999999997</v>
      </c>
      <c r="FD18" s="9">
        <v>2.7730000000000001</v>
      </c>
      <c r="FE18" s="9">
        <v>2.968</v>
      </c>
      <c r="FF18" s="9">
        <v>3.8450000000000002</v>
      </c>
      <c r="FG18" s="9">
        <v>2.8359999999999999</v>
      </c>
      <c r="FH18" s="9">
        <v>1.0089999999999999</v>
      </c>
      <c r="FI18" s="9">
        <v>2.5150000000000001</v>
      </c>
      <c r="FJ18" s="9">
        <v>0.67400000000000004</v>
      </c>
      <c r="FK18" s="9">
        <v>1.841</v>
      </c>
      <c r="FL18" s="9">
        <v>0.32300000000000001</v>
      </c>
      <c r="FM18" s="9">
        <v>0</v>
      </c>
      <c r="FN18" s="9">
        <v>0.32300000000000001</v>
      </c>
      <c r="FO18" s="9">
        <v>0.253</v>
      </c>
      <c r="FP18" s="9">
        <v>0.253</v>
      </c>
      <c r="FQ18" s="9">
        <v>0</v>
      </c>
      <c r="FR18" s="9">
        <v>3.9020000000000001</v>
      </c>
      <c r="FS18" s="9">
        <v>2.7440000000000002</v>
      </c>
      <c r="FT18" s="9">
        <v>1.1579999999999999</v>
      </c>
      <c r="FU18" s="9">
        <v>1.8779999999999999</v>
      </c>
      <c r="FV18" s="9">
        <v>1.347</v>
      </c>
      <c r="FW18" s="9">
        <v>0.53100000000000003</v>
      </c>
      <c r="FX18" s="9">
        <v>0</v>
      </c>
      <c r="FY18" s="9">
        <v>0</v>
      </c>
      <c r="FZ18" s="9">
        <v>0</v>
      </c>
      <c r="GA18" s="9">
        <v>0.28999999999999998</v>
      </c>
      <c r="GB18" s="9">
        <v>0.28999999999999998</v>
      </c>
      <c r="GC18" s="9">
        <v>0</v>
      </c>
      <c r="GD18" s="9">
        <v>1.5880000000000001</v>
      </c>
      <c r="GE18" s="9">
        <v>1.0569999999999999</v>
      </c>
      <c r="GF18" s="9">
        <v>0.53100000000000003</v>
      </c>
      <c r="GG18" s="9">
        <v>2.024</v>
      </c>
      <c r="GH18" s="9">
        <v>1.397</v>
      </c>
      <c r="GI18" s="9">
        <v>0.627</v>
      </c>
      <c r="GJ18" s="9">
        <v>0.84299999999999997</v>
      </c>
      <c r="GK18" s="9">
        <v>0.84299999999999997</v>
      </c>
      <c r="GL18" s="9">
        <v>0</v>
      </c>
      <c r="GM18" s="9">
        <v>0.86199999999999999</v>
      </c>
      <c r="GN18" s="9">
        <v>0.55400000000000005</v>
      </c>
      <c r="GO18" s="9">
        <v>0.307</v>
      </c>
      <c r="GP18" s="9">
        <v>0.31900000000000001</v>
      </c>
      <c r="GQ18" s="9">
        <v>0</v>
      </c>
      <c r="GR18" s="9">
        <v>0.31900000000000001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40.119999999999997</v>
      </c>
      <c r="GZ18" s="9">
        <v>21.600999999999999</v>
      </c>
      <c r="HA18" s="9">
        <v>18.518999999999998</v>
      </c>
      <c r="HB18" s="9">
        <v>12.468999999999999</v>
      </c>
      <c r="HC18" s="9">
        <v>9.1170000000000009</v>
      </c>
      <c r="HD18" s="9">
        <v>3.3519999999999999</v>
      </c>
      <c r="HE18" s="9">
        <v>2.0219999999999998</v>
      </c>
      <c r="HF18" s="9">
        <v>2.0219999999999998</v>
      </c>
      <c r="HG18" s="9">
        <v>0</v>
      </c>
      <c r="HH18" s="9">
        <v>4.4960000000000004</v>
      </c>
      <c r="HI18" s="9">
        <v>2.9119999999999999</v>
      </c>
      <c r="HJ18" s="9">
        <v>1.583</v>
      </c>
      <c r="HK18" s="9">
        <v>5.9509999999999996</v>
      </c>
      <c r="HL18" s="9">
        <v>4.1829999999999998</v>
      </c>
      <c r="HM18" s="9">
        <v>1.768</v>
      </c>
      <c r="HN18" s="9">
        <v>27.651</v>
      </c>
      <c r="HO18" s="9">
        <v>12.484</v>
      </c>
      <c r="HP18" s="9">
        <v>15.167999999999999</v>
      </c>
      <c r="HQ18" s="9">
        <v>12.984999999999999</v>
      </c>
      <c r="HR18" s="9">
        <v>6.4550000000000001</v>
      </c>
      <c r="HS18" s="9">
        <v>6.53</v>
      </c>
      <c r="HT18" s="9">
        <v>4.1929999999999996</v>
      </c>
      <c r="HU18" s="9">
        <v>2.7240000000000002</v>
      </c>
      <c r="HV18" s="9">
        <v>1.4690000000000001</v>
      </c>
      <c r="HW18" s="9">
        <v>8.4740000000000002</v>
      </c>
      <c r="HX18" s="9">
        <v>2.7730000000000001</v>
      </c>
      <c r="HY18" s="9">
        <v>5.7009999999999996</v>
      </c>
      <c r="HZ18" s="9">
        <v>1.4530000000000001</v>
      </c>
      <c r="IA18" s="9">
        <v>0.53200000000000003</v>
      </c>
      <c r="IB18" s="9">
        <v>0.92100000000000004</v>
      </c>
      <c r="IC18" s="9">
        <v>0.54600000000000004</v>
      </c>
      <c r="ID18" s="9">
        <v>0</v>
      </c>
      <c r="IE18" s="9">
        <v>0.54600000000000004</v>
      </c>
      <c r="IF18" s="9">
        <v>8.6</v>
      </c>
      <c r="IG18" s="9">
        <v>5.9459999999999997</v>
      </c>
      <c r="IH18" s="9">
        <v>2.6539999999999999</v>
      </c>
      <c r="II18" s="9">
        <v>0.36099999999999999</v>
      </c>
      <c r="IJ18" s="9">
        <v>0.36099999999999999</v>
      </c>
      <c r="IK18" s="9">
        <v>0</v>
      </c>
      <c r="IL18" s="9">
        <v>0.36099999999999999</v>
      </c>
      <c r="IM18" s="9">
        <v>0.36099999999999999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1.4450000000000001</v>
      </c>
      <c r="C19" s="9">
        <v>0.85399999999999998</v>
      </c>
      <c r="D19" s="9">
        <v>0.57699999999999996</v>
      </c>
      <c r="E19" s="9">
        <v>0.27700000000000002</v>
      </c>
      <c r="F19" s="9">
        <v>1.1419999999999999</v>
      </c>
      <c r="G19" s="9">
        <v>0.80600000000000005</v>
      </c>
      <c r="H19" s="9">
        <v>0.33700000000000002</v>
      </c>
      <c r="I19" s="9">
        <v>1.365</v>
      </c>
      <c r="J19" s="9">
        <v>1.365</v>
      </c>
      <c r="K19" s="9">
        <v>0</v>
      </c>
      <c r="L19" s="9">
        <v>0.27700000000000002</v>
      </c>
      <c r="M19" s="9">
        <v>0.27700000000000002</v>
      </c>
      <c r="N19" s="9">
        <v>0</v>
      </c>
      <c r="O19" s="9">
        <v>0.27700000000000002</v>
      </c>
      <c r="P19" s="9">
        <v>0.27700000000000002</v>
      </c>
      <c r="Q19" s="9">
        <v>0</v>
      </c>
      <c r="R19" s="9">
        <v>0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1.0880000000000001</v>
      </c>
      <c r="Y19" s="9">
        <v>1.0880000000000001</v>
      </c>
      <c r="Z19" s="9">
        <v>0</v>
      </c>
      <c r="AA19" s="9">
        <v>0.45800000000000002</v>
      </c>
      <c r="AB19" s="9">
        <v>0.45800000000000002</v>
      </c>
      <c r="AC19" s="9">
        <v>0</v>
      </c>
      <c r="AD19" s="9">
        <v>0.32600000000000001</v>
      </c>
      <c r="AE19" s="9">
        <v>0.32600000000000001</v>
      </c>
      <c r="AF19" s="9">
        <v>0</v>
      </c>
      <c r="AG19" s="9">
        <v>0</v>
      </c>
      <c r="AH19" s="9">
        <v>0</v>
      </c>
      <c r="AI19" s="9">
        <v>0</v>
      </c>
      <c r="AJ19" s="9">
        <v>0.30299999999999999</v>
      </c>
      <c r="AK19" s="9">
        <v>0.30299999999999999</v>
      </c>
      <c r="AL19" s="9">
        <v>0</v>
      </c>
      <c r="AM19" s="9">
        <v>0</v>
      </c>
      <c r="AN19" s="9">
        <v>0</v>
      </c>
      <c r="AO19" s="9">
        <v>0</v>
      </c>
      <c r="AP19" s="9">
        <v>19.170999999999999</v>
      </c>
      <c r="AQ19" s="9">
        <v>8.7420000000000009</v>
      </c>
      <c r="AR19" s="9">
        <v>10.429</v>
      </c>
      <c r="AS19" s="9">
        <v>10.106</v>
      </c>
      <c r="AT19" s="9">
        <v>5.0960000000000001</v>
      </c>
      <c r="AU19" s="9">
        <v>5.0110000000000001</v>
      </c>
      <c r="AV19" s="9">
        <v>5.9509999999999996</v>
      </c>
      <c r="AW19" s="9">
        <v>3.1240000000000001</v>
      </c>
      <c r="AX19" s="9">
        <v>2.827</v>
      </c>
      <c r="AY19" s="9">
        <v>1.681</v>
      </c>
      <c r="AZ19" s="9">
        <v>0.29699999999999999</v>
      </c>
      <c r="BA19" s="9">
        <v>1.3839999999999999</v>
      </c>
      <c r="BB19" s="9">
        <v>2.4750000000000001</v>
      </c>
      <c r="BC19" s="9">
        <v>1.675</v>
      </c>
      <c r="BD19" s="9">
        <v>0.8</v>
      </c>
      <c r="BE19" s="9">
        <v>9.0640000000000001</v>
      </c>
      <c r="BF19" s="9">
        <v>3.6459999999999999</v>
      </c>
      <c r="BG19" s="9">
        <v>5.4180000000000001</v>
      </c>
      <c r="BH19" s="9">
        <v>5.4630000000000001</v>
      </c>
      <c r="BI19" s="9">
        <v>2.6480000000000001</v>
      </c>
      <c r="BJ19" s="9">
        <v>2.8140000000000001</v>
      </c>
      <c r="BK19" s="9">
        <v>1.454</v>
      </c>
      <c r="BL19" s="9">
        <v>0.36299999999999999</v>
      </c>
      <c r="BM19" s="9">
        <v>1.091</v>
      </c>
      <c r="BN19" s="9">
        <v>0.98099999999999998</v>
      </c>
      <c r="BO19" s="9">
        <v>0.33500000000000002</v>
      </c>
      <c r="BP19" s="9">
        <v>0.64500000000000002</v>
      </c>
      <c r="BQ19" s="9">
        <v>0.86799999999999999</v>
      </c>
      <c r="BR19" s="9">
        <v>0</v>
      </c>
      <c r="BS19" s="9">
        <v>0.86799999999999999</v>
      </c>
      <c r="BT19" s="9">
        <v>0.3</v>
      </c>
      <c r="BU19" s="9">
        <v>0.3</v>
      </c>
      <c r="BV19" s="9">
        <v>0</v>
      </c>
      <c r="BW19" s="9">
        <v>6.0789999999999997</v>
      </c>
      <c r="BX19" s="9">
        <v>3.3090000000000002</v>
      </c>
      <c r="BY19" s="9">
        <v>2.77</v>
      </c>
      <c r="BZ19" s="9">
        <v>3.0489999999999999</v>
      </c>
      <c r="CA19" s="9">
        <v>1.6339999999999999</v>
      </c>
      <c r="CB19" s="9">
        <v>1.415</v>
      </c>
      <c r="CC19" s="9">
        <v>1.6719999999999999</v>
      </c>
      <c r="CD19" s="9">
        <v>0.97</v>
      </c>
      <c r="CE19" s="9">
        <v>0.70199999999999996</v>
      </c>
      <c r="CF19" s="9">
        <v>0.67200000000000004</v>
      </c>
      <c r="CG19" s="9">
        <v>0.33100000000000002</v>
      </c>
      <c r="CH19" s="9">
        <v>0.34200000000000003</v>
      </c>
      <c r="CI19" s="9">
        <v>0.70499999999999996</v>
      </c>
      <c r="CJ19" s="9">
        <v>0.33400000000000002</v>
      </c>
      <c r="CK19" s="9">
        <v>0.371</v>
      </c>
      <c r="CL19" s="9">
        <v>3.03</v>
      </c>
      <c r="CM19" s="9">
        <v>1.675</v>
      </c>
      <c r="CN19" s="9">
        <v>1.355</v>
      </c>
      <c r="CO19" s="9">
        <v>0.84599999999999997</v>
      </c>
      <c r="CP19" s="9">
        <v>0</v>
      </c>
      <c r="CQ19" s="9">
        <v>0.84599999999999997</v>
      </c>
      <c r="CR19" s="9">
        <v>0.57799999999999996</v>
      </c>
      <c r="CS19" s="9">
        <v>0.309</v>
      </c>
      <c r="CT19" s="9">
        <v>0.26900000000000002</v>
      </c>
      <c r="CU19" s="9">
        <v>0.82599999999999996</v>
      </c>
      <c r="CV19" s="9">
        <v>0.58599999999999997</v>
      </c>
      <c r="CW19" s="9">
        <v>0.24</v>
      </c>
      <c r="CX19" s="9">
        <v>0.621</v>
      </c>
      <c r="CY19" s="9">
        <v>0.621</v>
      </c>
      <c r="CZ19" s="9">
        <v>0</v>
      </c>
      <c r="DA19" s="9">
        <v>0.16</v>
      </c>
      <c r="DB19" s="9">
        <v>0.16</v>
      </c>
      <c r="DC19" s="9">
        <v>0</v>
      </c>
      <c r="DD19" s="9">
        <v>89.674000000000007</v>
      </c>
      <c r="DE19" s="9">
        <v>45.898000000000003</v>
      </c>
      <c r="DF19" s="9">
        <v>43.774999999999999</v>
      </c>
      <c r="DG19" s="9">
        <v>30.498000000000001</v>
      </c>
      <c r="DH19" s="9">
        <v>14.443</v>
      </c>
      <c r="DI19" s="9">
        <v>16.056000000000001</v>
      </c>
      <c r="DJ19" s="9">
        <v>7.2130000000000001</v>
      </c>
      <c r="DK19" s="9">
        <v>3.4140000000000001</v>
      </c>
      <c r="DL19" s="9">
        <v>3.7989999999999999</v>
      </c>
      <c r="DM19" s="9">
        <v>9.4550000000000001</v>
      </c>
      <c r="DN19" s="9">
        <v>5.4489999999999998</v>
      </c>
      <c r="DO19" s="9">
        <v>4.0060000000000002</v>
      </c>
      <c r="DP19" s="9">
        <v>13.83</v>
      </c>
      <c r="DQ19" s="9">
        <v>5.58</v>
      </c>
      <c r="DR19" s="9">
        <v>8.25</v>
      </c>
      <c r="DS19" s="9">
        <v>59.174999999999997</v>
      </c>
      <c r="DT19" s="9">
        <v>31.456</v>
      </c>
      <c r="DU19" s="9">
        <v>27.72</v>
      </c>
      <c r="DV19" s="9">
        <v>23.446000000000002</v>
      </c>
      <c r="DW19" s="9">
        <v>11.448</v>
      </c>
      <c r="DX19" s="9">
        <v>11.997999999999999</v>
      </c>
      <c r="DY19" s="9">
        <v>10.382</v>
      </c>
      <c r="DZ19" s="9">
        <v>5.9880000000000004</v>
      </c>
      <c r="EA19" s="9">
        <v>4.3929999999999998</v>
      </c>
      <c r="EB19" s="9">
        <v>12.77</v>
      </c>
      <c r="EC19" s="9">
        <v>7.665</v>
      </c>
      <c r="ED19" s="9">
        <v>5.1050000000000004</v>
      </c>
      <c r="EE19" s="9">
        <v>8.9250000000000007</v>
      </c>
      <c r="EF19" s="9">
        <v>4.47</v>
      </c>
      <c r="EG19" s="9">
        <v>4.4550000000000001</v>
      </c>
      <c r="EH19" s="9">
        <v>3.653</v>
      </c>
      <c r="EI19" s="9">
        <v>1.8839999999999999</v>
      </c>
      <c r="EJ19" s="9">
        <v>1.7689999999999999</v>
      </c>
      <c r="EK19" s="9">
        <v>18.119</v>
      </c>
      <c r="EL19" s="9">
        <v>10.933</v>
      </c>
      <c r="EM19" s="9">
        <v>7.1859999999999999</v>
      </c>
      <c r="EN19" s="9">
        <v>8.8040000000000003</v>
      </c>
      <c r="EO19" s="9">
        <v>5.7919999999999998</v>
      </c>
      <c r="EP19" s="9">
        <v>3.012</v>
      </c>
      <c r="EQ19" s="9">
        <v>3.4279999999999999</v>
      </c>
      <c r="ER19" s="9">
        <v>2.1819999999999999</v>
      </c>
      <c r="ES19" s="9">
        <v>1.2450000000000001</v>
      </c>
      <c r="ET19" s="9">
        <v>2.3199999999999998</v>
      </c>
      <c r="EU19" s="9">
        <v>2.0310000000000001</v>
      </c>
      <c r="EV19" s="9">
        <v>0.28999999999999998</v>
      </c>
      <c r="EW19" s="9">
        <v>3.056</v>
      </c>
      <c r="EX19" s="9">
        <v>1.579</v>
      </c>
      <c r="EY19" s="9">
        <v>1.4770000000000001</v>
      </c>
      <c r="EZ19" s="9">
        <v>9.3149999999999995</v>
      </c>
      <c r="FA19" s="9">
        <v>5.14</v>
      </c>
      <c r="FB19" s="9">
        <v>4.1740000000000004</v>
      </c>
      <c r="FC19" s="9">
        <v>4.2460000000000004</v>
      </c>
      <c r="FD19" s="9">
        <v>1.387</v>
      </c>
      <c r="FE19" s="9">
        <v>2.859</v>
      </c>
      <c r="FF19" s="9">
        <v>2.31</v>
      </c>
      <c r="FG19" s="9">
        <v>1.7709999999999999</v>
      </c>
      <c r="FH19" s="9">
        <v>0.53900000000000003</v>
      </c>
      <c r="FI19" s="9">
        <v>0.7</v>
      </c>
      <c r="FJ19" s="9">
        <v>0.7</v>
      </c>
      <c r="FK19" s="9">
        <v>0</v>
      </c>
      <c r="FL19" s="9">
        <v>2.0590000000000002</v>
      </c>
      <c r="FM19" s="9">
        <v>1.2829999999999999</v>
      </c>
      <c r="FN19" s="9">
        <v>0.77600000000000002</v>
      </c>
      <c r="FO19" s="9">
        <v>0</v>
      </c>
      <c r="FP19" s="9">
        <v>0</v>
      </c>
      <c r="FQ19" s="9">
        <v>0</v>
      </c>
      <c r="FR19" s="9">
        <v>3.831</v>
      </c>
      <c r="FS19" s="9">
        <v>2.71</v>
      </c>
      <c r="FT19" s="9">
        <v>1.121</v>
      </c>
      <c r="FU19" s="9">
        <v>1.1399999999999999</v>
      </c>
      <c r="FV19" s="9">
        <v>0.30599999999999999</v>
      </c>
      <c r="FW19" s="9">
        <v>0.83399999999999996</v>
      </c>
      <c r="FX19" s="9">
        <v>0.82799999999999996</v>
      </c>
      <c r="FY19" s="9">
        <v>0.30599999999999999</v>
      </c>
      <c r="FZ19" s="9">
        <v>0.52100000000000002</v>
      </c>
      <c r="GA19" s="9">
        <v>0.313</v>
      </c>
      <c r="GB19" s="9">
        <v>0</v>
      </c>
      <c r="GC19" s="9">
        <v>0.313</v>
      </c>
      <c r="GD19" s="9">
        <v>0</v>
      </c>
      <c r="GE19" s="9">
        <v>0</v>
      </c>
      <c r="GF19" s="9">
        <v>0</v>
      </c>
      <c r="GG19" s="9">
        <v>2.6909999999999998</v>
      </c>
      <c r="GH19" s="9">
        <v>2.4039999999999999</v>
      </c>
      <c r="GI19" s="9">
        <v>0.28699999999999998</v>
      </c>
      <c r="GJ19" s="9">
        <v>1.696</v>
      </c>
      <c r="GK19" s="9">
        <v>1.409</v>
      </c>
      <c r="GL19" s="9">
        <v>0.28699999999999998</v>
      </c>
      <c r="GM19" s="9">
        <v>0.68100000000000005</v>
      </c>
      <c r="GN19" s="9">
        <v>0.68100000000000005</v>
      </c>
      <c r="GO19" s="9">
        <v>0</v>
      </c>
      <c r="GP19" s="9">
        <v>0.314</v>
      </c>
      <c r="GQ19" s="9">
        <v>0.314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45.49</v>
      </c>
      <c r="GZ19" s="9">
        <v>23.733000000000001</v>
      </c>
      <c r="HA19" s="9">
        <v>21.756</v>
      </c>
      <c r="HB19" s="9">
        <v>16.352</v>
      </c>
      <c r="HC19" s="9">
        <v>7.09</v>
      </c>
      <c r="HD19" s="9">
        <v>9.2620000000000005</v>
      </c>
      <c r="HE19" s="9">
        <v>2.3690000000000002</v>
      </c>
      <c r="HF19" s="9">
        <v>0.33600000000000002</v>
      </c>
      <c r="HG19" s="9">
        <v>2.0329999999999999</v>
      </c>
      <c r="HH19" s="9">
        <v>5.7919999999999998</v>
      </c>
      <c r="HI19" s="9">
        <v>2.7530000000000001</v>
      </c>
      <c r="HJ19" s="9">
        <v>3.0390000000000001</v>
      </c>
      <c r="HK19" s="9">
        <v>8.1910000000000007</v>
      </c>
      <c r="HL19" s="9">
        <v>4.0010000000000003</v>
      </c>
      <c r="HM19" s="9">
        <v>4.1900000000000004</v>
      </c>
      <c r="HN19" s="9">
        <v>29.138000000000002</v>
      </c>
      <c r="HO19" s="9">
        <v>16.643000000000001</v>
      </c>
      <c r="HP19" s="9">
        <v>12.494</v>
      </c>
      <c r="HQ19" s="9">
        <v>12.324999999999999</v>
      </c>
      <c r="HR19" s="9">
        <v>6.8680000000000003</v>
      </c>
      <c r="HS19" s="9">
        <v>5.4569999999999999</v>
      </c>
      <c r="HT19" s="9">
        <v>4.6429999999999998</v>
      </c>
      <c r="HU19" s="9">
        <v>2.8220000000000001</v>
      </c>
      <c r="HV19" s="9">
        <v>1.821</v>
      </c>
      <c r="HW19" s="9">
        <v>8.1359999999999992</v>
      </c>
      <c r="HX19" s="9">
        <v>4.5869999999999997</v>
      </c>
      <c r="HY19" s="9">
        <v>3.5489999999999999</v>
      </c>
      <c r="HZ19" s="9">
        <v>3.6749999999999998</v>
      </c>
      <c r="IA19" s="9">
        <v>2.367</v>
      </c>
      <c r="IB19" s="9">
        <v>1.3080000000000001</v>
      </c>
      <c r="IC19" s="9">
        <v>0.35899999999999999</v>
      </c>
      <c r="ID19" s="9">
        <v>0</v>
      </c>
      <c r="IE19" s="9">
        <v>0.35899999999999999</v>
      </c>
      <c r="IF19" s="9">
        <v>6.6660000000000004</v>
      </c>
      <c r="IG19" s="9">
        <v>3.7080000000000002</v>
      </c>
      <c r="IH19" s="9">
        <v>2.9580000000000002</v>
      </c>
      <c r="II19" s="9">
        <v>0.254</v>
      </c>
      <c r="IJ19" s="9">
        <v>0.254</v>
      </c>
      <c r="IK19" s="9">
        <v>0</v>
      </c>
      <c r="IL19" s="9">
        <v>0.254</v>
      </c>
      <c r="IM19" s="9">
        <v>0.254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0</v>
      </c>
      <c r="C11" s="9">
        <v>0</v>
      </c>
      <c r="D11" s="9">
        <v>0</v>
      </c>
      <c r="E11" s="9">
        <v>5.5970000000000004</v>
      </c>
      <c r="F11" s="9">
        <v>3.6949999999999998</v>
      </c>
      <c r="G11" s="9">
        <v>1.9019999999999999</v>
      </c>
      <c r="H11" s="9">
        <v>0</v>
      </c>
      <c r="I11" s="9">
        <v>0</v>
      </c>
      <c r="J11" s="9">
        <v>0</v>
      </c>
      <c r="K11" s="9">
        <v>0.25700000000000001</v>
      </c>
      <c r="L11" s="9">
        <v>0.25700000000000001</v>
      </c>
      <c r="M11" s="9">
        <v>0</v>
      </c>
      <c r="N11" s="9">
        <v>0.47299999999999998</v>
      </c>
      <c r="O11" s="9">
        <v>0.32900000000000001</v>
      </c>
      <c r="P11" s="9">
        <v>0.14399999999999999</v>
      </c>
      <c r="Q11" s="9">
        <v>1.0980000000000001</v>
      </c>
      <c r="R11" s="9">
        <v>0.29699999999999999</v>
      </c>
      <c r="S11" s="9">
        <v>0.80100000000000005</v>
      </c>
      <c r="T11" s="9">
        <v>3.7679999999999998</v>
      </c>
      <c r="U11" s="9">
        <v>2.8119999999999998</v>
      </c>
      <c r="V11" s="9">
        <v>0.95599999999999996</v>
      </c>
      <c r="W11" s="9">
        <v>11.413</v>
      </c>
      <c r="X11" s="9">
        <v>2.1150000000000002</v>
      </c>
      <c r="Y11" s="9">
        <v>9.298</v>
      </c>
      <c r="Z11" s="9">
        <v>1.887</v>
      </c>
      <c r="AA11" s="9">
        <v>1.0029999999999999</v>
      </c>
      <c r="AB11" s="9">
        <v>0.88500000000000001</v>
      </c>
      <c r="AC11" s="9">
        <v>0.34699999999999998</v>
      </c>
      <c r="AD11" s="9">
        <v>0</v>
      </c>
      <c r="AE11" s="9">
        <v>0.34699999999999998</v>
      </c>
      <c r="AF11" s="9">
        <v>0.97799999999999998</v>
      </c>
      <c r="AG11" s="9">
        <v>0.72399999999999998</v>
      </c>
      <c r="AH11" s="9">
        <v>0.254</v>
      </c>
      <c r="AI11" s="9">
        <v>0.56299999999999994</v>
      </c>
      <c r="AJ11" s="9">
        <v>0.27900000000000003</v>
      </c>
      <c r="AK11" s="9">
        <v>0.28399999999999997</v>
      </c>
      <c r="AL11" s="9">
        <v>9.5259999999999998</v>
      </c>
      <c r="AM11" s="9">
        <v>1.1120000000000001</v>
      </c>
      <c r="AN11" s="9">
        <v>8.4139999999999997</v>
      </c>
      <c r="AO11" s="9">
        <v>2.7330000000000001</v>
      </c>
      <c r="AP11" s="9">
        <v>0</v>
      </c>
      <c r="AQ11" s="9">
        <v>2.7330000000000001</v>
      </c>
      <c r="AR11" s="9">
        <v>3.823</v>
      </c>
      <c r="AS11" s="9">
        <v>0.57899999999999996</v>
      </c>
      <c r="AT11" s="9">
        <v>3.2440000000000002</v>
      </c>
      <c r="AU11" s="9">
        <v>1.7250000000000001</v>
      </c>
      <c r="AV11" s="9">
        <v>0</v>
      </c>
      <c r="AW11" s="9">
        <v>1.7250000000000001</v>
      </c>
      <c r="AX11" s="9">
        <v>0.78600000000000003</v>
      </c>
      <c r="AY11" s="9">
        <v>0.26700000000000002</v>
      </c>
      <c r="AZ11" s="9">
        <v>0.51900000000000002</v>
      </c>
      <c r="BA11" s="9">
        <v>0.45800000000000002</v>
      </c>
      <c r="BB11" s="9">
        <v>0.26600000000000001</v>
      </c>
      <c r="BC11" s="9">
        <v>0.192</v>
      </c>
      <c r="BD11" s="9">
        <v>1.7210000000000001</v>
      </c>
      <c r="BE11" s="9">
        <v>1.075</v>
      </c>
      <c r="BF11" s="9">
        <v>0.64700000000000002</v>
      </c>
      <c r="BG11" s="9">
        <v>0.59099999999999997</v>
      </c>
      <c r="BH11" s="9">
        <v>0.25</v>
      </c>
      <c r="BI11" s="9">
        <v>0.34100000000000003</v>
      </c>
      <c r="BJ11" s="9">
        <v>0</v>
      </c>
      <c r="BK11" s="9">
        <v>0</v>
      </c>
      <c r="BL11" s="9">
        <v>0</v>
      </c>
      <c r="BM11" s="9">
        <v>0.34100000000000003</v>
      </c>
      <c r="BN11" s="9">
        <v>0</v>
      </c>
      <c r="BO11" s="9">
        <v>0.34100000000000003</v>
      </c>
      <c r="BP11" s="9">
        <v>0.25</v>
      </c>
      <c r="BQ11" s="9">
        <v>0.25</v>
      </c>
      <c r="BR11" s="9">
        <v>0</v>
      </c>
      <c r="BS11" s="9">
        <v>1.1299999999999999</v>
      </c>
      <c r="BT11" s="9">
        <v>0.82399999999999995</v>
      </c>
      <c r="BU11" s="9">
        <v>0.30599999999999999</v>
      </c>
      <c r="BV11" s="9">
        <v>0.26600000000000001</v>
      </c>
      <c r="BW11" s="9">
        <v>0.26600000000000001</v>
      </c>
      <c r="BX11" s="9">
        <v>0</v>
      </c>
      <c r="BY11" s="9">
        <v>0</v>
      </c>
      <c r="BZ11" s="9">
        <v>0</v>
      </c>
      <c r="CA11" s="9">
        <v>0</v>
      </c>
      <c r="CB11" s="9">
        <v>0.59299999999999997</v>
      </c>
      <c r="CC11" s="9">
        <v>0.28699999999999998</v>
      </c>
      <c r="CD11" s="9">
        <v>0.30599999999999999</v>
      </c>
      <c r="CE11" s="9">
        <v>0.27100000000000002</v>
      </c>
      <c r="CF11" s="9">
        <v>0.27100000000000002</v>
      </c>
      <c r="CG11" s="9">
        <v>0</v>
      </c>
      <c r="CH11" s="9">
        <v>0</v>
      </c>
      <c r="CI11" s="9">
        <v>0</v>
      </c>
      <c r="CJ11" s="9">
        <v>0</v>
      </c>
      <c r="CK11" s="9">
        <v>10.172000000000001</v>
      </c>
      <c r="CL11" s="9">
        <v>3.3860000000000001</v>
      </c>
      <c r="CM11" s="9">
        <v>6.7869999999999999</v>
      </c>
      <c r="CN11" s="9">
        <v>3.95</v>
      </c>
      <c r="CO11" s="9">
        <v>1.665</v>
      </c>
      <c r="CP11" s="9">
        <v>2.2850000000000001</v>
      </c>
      <c r="CQ11" s="9">
        <v>1.7789999999999999</v>
      </c>
      <c r="CR11" s="9">
        <v>0.27700000000000002</v>
      </c>
      <c r="CS11" s="9">
        <v>1.502</v>
      </c>
      <c r="CT11" s="9">
        <v>0.71599999999999997</v>
      </c>
      <c r="CU11" s="9">
        <v>0.23799999999999999</v>
      </c>
      <c r="CV11" s="9">
        <v>0.47799999999999998</v>
      </c>
      <c r="CW11" s="9">
        <v>1.4550000000000001</v>
      </c>
      <c r="CX11" s="9">
        <v>1.1499999999999999</v>
      </c>
      <c r="CY11" s="9">
        <v>0.30499999999999999</v>
      </c>
      <c r="CZ11" s="9">
        <v>6.2220000000000004</v>
      </c>
      <c r="DA11" s="9">
        <v>1.7210000000000001</v>
      </c>
      <c r="DB11" s="9">
        <v>4.5019999999999998</v>
      </c>
      <c r="DC11" s="9">
        <v>2.2559999999999998</v>
      </c>
      <c r="DD11" s="9">
        <v>1.4530000000000001</v>
      </c>
      <c r="DE11" s="9">
        <v>0.80300000000000005</v>
      </c>
      <c r="DF11" s="9">
        <v>1.657</v>
      </c>
      <c r="DG11" s="9">
        <v>0</v>
      </c>
      <c r="DH11" s="9">
        <v>1.657</v>
      </c>
      <c r="DI11" s="9">
        <v>1.016</v>
      </c>
      <c r="DJ11" s="9">
        <v>0.26800000000000002</v>
      </c>
      <c r="DK11" s="9">
        <v>0.748</v>
      </c>
      <c r="DL11" s="9">
        <v>0.79400000000000004</v>
      </c>
      <c r="DM11" s="9">
        <v>0</v>
      </c>
      <c r="DN11" s="9">
        <v>0.79400000000000004</v>
      </c>
      <c r="DO11" s="9">
        <v>0.5</v>
      </c>
      <c r="DP11" s="9">
        <v>0</v>
      </c>
      <c r="DQ11" s="9">
        <v>0.5</v>
      </c>
      <c r="DR11" s="9">
        <v>236.791</v>
      </c>
      <c r="DS11" s="9">
        <v>127.47499999999999</v>
      </c>
      <c r="DT11" s="9">
        <v>109.31699999999999</v>
      </c>
      <c r="DU11" s="9">
        <v>89.790999999999997</v>
      </c>
      <c r="DV11" s="9">
        <v>51.917000000000002</v>
      </c>
      <c r="DW11" s="9">
        <v>37.872999999999998</v>
      </c>
      <c r="DX11" s="9">
        <v>29.702000000000002</v>
      </c>
      <c r="DY11" s="9">
        <v>16.423999999999999</v>
      </c>
      <c r="DZ11" s="9">
        <v>13.278</v>
      </c>
      <c r="EA11" s="9">
        <v>26.530999999999999</v>
      </c>
      <c r="EB11" s="9">
        <v>16.638000000000002</v>
      </c>
      <c r="EC11" s="9">
        <v>9.8930000000000007</v>
      </c>
      <c r="ED11" s="9">
        <v>33.557000000000002</v>
      </c>
      <c r="EE11" s="9">
        <v>18.856000000000002</v>
      </c>
      <c r="EF11" s="9">
        <v>14.701000000000001</v>
      </c>
      <c r="EG11" s="9">
        <v>147.001</v>
      </c>
      <c r="EH11" s="9">
        <v>75.557000000000002</v>
      </c>
      <c r="EI11" s="9">
        <v>71.442999999999998</v>
      </c>
      <c r="EJ11" s="9">
        <v>77.081000000000003</v>
      </c>
      <c r="EK11" s="9">
        <v>36.493000000000002</v>
      </c>
      <c r="EL11" s="9">
        <v>40.588000000000001</v>
      </c>
      <c r="EM11" s="9">
        <v>29.405000000000001</v>
      </c>
      <c r="EN11" s="9">
        <v>17.681000000000001</v>
      </c>
      <c r="EO11" s="9">
        <v>11.723000000000001</v>
      </c>
      <c r="EP11" s="9">
        <v>25.213999999999999</v>
      </c>
      <c r="EQ11" s="9">
        <v>13.958</v>
      </c>
      <c r="ER11" s="9">
        <v>11.256</v>
      </c>
      <c r="ES11" s="9">
        <v>9.5449999999999999</v>
      </c>
      <c r="ET11" s="9">
        <v>2.9420000000000002</v>
      </c>
      <c r="EU11" s="9">
        <v>6.6020000000000003</v>
      </c>
      <c r="EV11" s="9">
        <v>5.7560000000000002</v>
      </c>
      <c r="EW11" s="9">
        <v>4.4820000000000002</v>
      </c>
      <c r="EX11" s="9">
        <v>1.274</v>
      </c>
      <c r="EY11" s="9">
        <v>88.441000000000003</v>
      </c>
      <c r="EZ11" s="9">
        <v>51.454000000000001</v>
      </c>
      <c r="FA11" s="9">
        <v>36.987000000000002</v>
      </c>
      <c r="FB11" s="9">
        <v>41.954999999999998</v>
      </c>
      <c r="FC11" s="9">
        <v>27.192</v>
      </c>
      <c r="FD11" s="9">
        <v>14.763999999999999</v>
      </c>
      <c r="FE11" s="9">
        <v>18.542999999999999</v>
      </c>
      <c r="FF11" s="9">
        <v>11.154999999999999</v>
      </c>
      <c r="FG11" s="9">
        <v>7.3879999999999999</v>
      </c>
      <c r="FH11" s="9">
        <v>10.614000000000001</v>
      </c>
      <c r="FI11" s="9">
        <v>7.8339999999999996</v>
      </c>
      <c r="FJ11" s="9">
        <v>2.78</v>
      </c>
      <c r="FK11" s="9">
        <v>12.798</v>
      </c>
      <c r="FL11" s="9">
        <v>8.2029999999999994</v>
      </c>
      <c r="FM11" s="9">
        <v>4.5960000000000001</v>
      </c>
      <c r="FN11" s="9">
        <v>46.484999999999999</v>
      </c>
      <c r="FO11" s="9">
        <v>24.262</v>
      </c>
      <c r="FP11" s="9">
        <v>22.222999999999999</v>
      </c>
      <c r="FQ11" s="9">
        <v>24.771999999999998</v>
      </c>
      <c r="FR11" s="9">
        <v>11.4</v>
      </c>
      <c r="FS11" s="9">
        <v>13.371</v>
      </c>
      <c r="FT11" s="9">
        <v>9.8650000000000002</v>
      </c>
      <c r="FU11" s="9">
        <v>6.3049999999999997</v>
      </c>
      <c r="FV11" s="9">
        <v>3.56</v>
      </c>
      <c r="FW11" s="9">
        <v>6.516</v>
      </c>
      <c r="FX11" s="9">
        <v>3.64</v>
      </c>
      <c r="FY11" s="9">
        <v>2.8759999999999999</v>
      </c>
      <c r="FZ11" s="9">
        <v>4.9509999999999996</v>
      </c>
      <c r="GA11" s="9">
        <v>2.5339999999999998</v>
      </c>
      <c r="GB11" s="9">
        <v>2.4169999999999998</v>
      </c>
      <c r="GC11" s="9">
        <v>0.38300000000000001</v>
      </c>
      <c r="GD11" s="9">
        <v>0.38300000000000001</v>
      </c>
      <c r="GE11" s="9">
        <v>0</v>
      </c>
      <c r="GF11" s="9">
        <v>36.866999999999997</v>
      </c>
      <c r="GG11" s="9">
        <v>24.241</v>
      </c>
      <c r="GH11" s="9">
        <v>12.627000000000001</v>
      </c>
      <c r="GI11" s="9">
        <v>13.189</v>
      </c>
      <c r="GJ11" s="9">
        <v>9.0299999999999994</v>
      </c>
      <c r="GK11" s="9">
        <v>4.16</v>
      </c>
      <c r="GL11" s="9">
        <v>4.5659999999999998</v>
      </c>
      <c r="GM11" s="9">
        <v>2.4740000000000002</v>
      </c>
      <c r="GN11" s="9">
        <v>2.0920000000000001</v>
      </c>
      <c r="GO11" s="9">
        <v>2.2080000000000002</v>
      </c>
      <c r="GP11" s="9">
        <v>1.869</v>
      </c>
      <c r="GQ11" s="9">
        <v>0.33900000000000002</v>
      </c>
      <c r="GR11" s="9">
        <v>6.4160000000000004</v>
      </c>
      <c r="GS11" s="9">
        <v>4.6870000000000003</v>
      </c>
      <c r="GT11" s="9">
        <v>1.7290000000000001</v>
      </c>
      <c r="GU11" s="9">
        <v>23.678000000000001</v>
      </c>
      <c r="GV11" s="9">
        <v>15.211</v>
      </c>
      <c r="GW11" s="9">
        <v>8.4670000000000005</v>
      </c>
      <c r="GX11" s="9">
        <v>12.56</v>
      </c>
      <c r="GY11" s="9">
        <v>7.8520000000000003</v>
      </c>
      <c r="GZ11" s="9">
        <v>4.7069999999999999</v>
      </c>
      <c r="HA11" s="9">
        <v>4.7290000000000001</v>
      </c>
      <c r="HB11" s="9">
        <v>3.5950000000000002</v>
      </c>
      <c r="HC11" s="9">
        <v>1.1339999999999999</v>
      </c>
      <c r="HD11" s="9">
        <v>3.472</v>
      </c>
      <c r="HE11" s="9">
        <v>2.1059999999999999</v>
      </c>
      <c r="HF11" s="9">
        <v>1.3660000000000001</v>
      </c>
      <c r="HG11" s="9">
        <v>2.9169999999999998</v>
      </c>
      <c r="HH11" s="9">
        <v>1.6579999999999999</v>
      </c>
      <c r="HI11" s="9">
        <v>1.2589999999999999</v>
      </c>
      <c r="HJ11" s="9">
        <v>0</v>
      </c>
      <c r="HK11" s="9">
        <v>0</v>
      </c>
      <c r="HL11" s="9">
        <v>0</v>
      </c>
      <c r="HM11" s="9">
        <v>3.3660000000000001</v>
      </c>
      <c r="HN11" s="9">
        <v>1.8080000000000001</v>
      </c>
      <c r="HO11" s="9">
        <v>1.5580000000000001</v>
      </c>
      <c r="HP11" s="9">
        <v>1.4790000000000001</v>
      </c>
      <c r="HQ11" s="9">
        <v>1.4790000000000001</v>
      </c>
      <c r="HR11" s="9">
        <v>0</v>
      </c>
      <c r="HS11" s="9">
        <v>1.075</v>
      </c>
      <c r="HT11" s="9">
        <v>1.075</v>
      </c>
      <c r="HU11" s="9">
        <v>0</v>
      </c>
      <c r="HV11" s="9">
        <v>0.40400000000000003</v>
      </c>
      <c r="HW11" s="9">
        <v>0.40400000000000003</v>
      </c>
      <c r="HX11" s="9">
        <v>0</v>
      </c>
      <c r="HY11" s="9">
        <v>0</v>
      </c>
      <c r="HZ11" s="9">
        <v>0</v>
      </c>
      <c r="IA11" s="9">
        <v>0</v>
      </c>
      <c r="IB11" s="9">
        <v>1.887</v>
      </c>
      <c r="IC11" s="9">
        <v>0.32900000000000001</v>
      </c>
      <c r="ID11" s="9">
        <v>1.5580000000000001</v>
      </c>
      <c r="IE11" s="9">
        <v>1.548</v>
      </c>
      <c r="IF11" s="9">
        <v>0.32900000000000001</v>
      </c>
      <c r="IG11" s="9">
        <v>1.2190000000000001</v>
      </c>
      <c r="IH11" s="9">
        <v>0.34</v>
      </c>
      <c r="II11" s="9">
        <v>0</v>
      </c>
      <c r="IJ11" s="9">
        <v>0.34</v>
      </c>
      <c r="IK11" s="9">
        <v>0</v>
      </c>
      <c r="IL11" s="9">
        <v>0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8.8409999999999993</v>
      </c>
      <c r="F12" s="9">
        <v>3.7530000000000001</v>
      </c>
      <c r="G12" s="9">
        <v>5.0880000000000001</v>
      </c>
      <c r="H12" s="9">
        <v>0</v>
      </c>
      <c r="I12" s="9">
        <v>0</v>
      </c>
      <c r="J12" s="9">
        <v>0</v>
      </c>
      <c r="K12" s="9">
        <v>0.65800000000000003</v>
      </c>
      <c r="L12" s="9">
        <v>0</v>
      </c>
      <c r="M12" s="9">
        <v>0.65800000000000003</v>
      </c>
      <c r="N12" s="9">
        <v>0.72799999999999998</v>
      </c>
      <c r="O12" s="9">
        <v>0</v>
      </c>
      <c r="P12" s="9">
        <v>0.72799999999999998</v>
      </c>
      <c r="Q12" s="9">
        <v>1.8460000000000001</v>
      </c>
      <c r="R12" s="9">
        <v>0.73899999999999999</v>
      </c>
      <c r="S12" s="9">
        <v>1.1080000000000001</v>
      </c>
      <c r="T12" s="9">
        <v>5.6079999999999997</v>
      </c>
      <c r="U12" s="9">
        <v>3.0139999999999998</v>
      </c>
      <c r="V12" s="9">
        <v>2.5939999999999999</v>
      </c>
      <c r="W12" s="9">
        <v>12.315</v>
      </c>
      <c r="X12" s="9">
        <v>4.282</v>
      </c>
      <c r="Y12" s="9">
        <v>8.032</v>
      </c>
      <c r="Z12" s="9">
        <v>2.9489999999999998</v>
      </c>
      <c r="AA12" s="9">
        <v>1.9710000000000001</v>
      </c>
      <c r="AB12" s="9">
        <v>0.97899999999999998</v>
      </c>
      <c r="AC12" s="9">
        <v>0.69099999999999995</v>
      </c>
      <c r="AD12" s="9">
        <v>0.307</v>
      </c>
      <c r="AE12" s="9">
        <v>0.38400000000000001</v>
      </c>
      <c r="AF12" s="9">
        <v>0</v>
      </c>
      <c r="AG12" s="9">
        <v>0</v>
      </c>
      <c r="AH12" s="9">
        <v>0</v>
      </c>
      <c r="AI12" s="9">
        <v>2.258</v>
      </c>
      <c r="AJ12" s="9">
        <v>1.663</v>
      </c>
      <c r="AK12" s="9">
        <v>0.59499999999999997</v>
      </c>
      <c r="AL12" s="9">
        <v>9.3650000000000002</v>
      </c>
      <c r="AM12" s="9">
        <v>2.3119999999999998</v>
      </c>
      <c r="AN12" s="9">
        <v>7.0540000000000003</v>
      </c>
      <c r="AO12" s="9">
        <v>2.8029999999999999</v>
      </c>
      <c r="AP12" s="9">
        <v>1.242</v>
      </c>
      <c r="AQ12" s="9">
        <v>1.5609999999999999</v>
      </c>
      <c r="AR12" s="9">
        <v>4.1399999999999997</v>
      </c>
      <c r="AS12" s="9">
        <v>0.222</v>
      </c>
      <c r="AT12" s="9">
        <v>3.9180000000000001</v>
      </c>
      <c r="AU12" s="9">
        <v>1.92</v>
      </c>
      <c r="AV12" s="9">
        <v>0.59</v>
      </c>
      <c r="AW12" s="9">
        <v>1.33</v>
      </c>
      <c r="AX12" s="9">
        <v>0.503</v>
      </c>
      <c r="AY12" s="9">
        <v>0.25800000000000001</v>
      </c>
      <c r="AZ12" s="9">
        <v>0.245</v>
      </c>
      <c r="BA12" s="9">
        <v>0</v>
      </c>
      <c r="BB12" s="9">
        <v>0</v>
      </c>
      <c r="BC12" s="9">
        <v>0</v>
      </c>
      <c r="BD12" s="9">
        <v>1.0820000000000001</v>
      </c>
      <c r="BE12" s="9">
        <v>0.27100000000000002</v>
      </c>
      <c r="BF12" s="9">
        <v>0.81100000000000005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1.0820000000000001</v>
      </c>
      <c r="BT12" s="9">
        <v>0.27100000000000002</v>
      </c>
      <c r="BU12" s="9">
        <v>0.81100000000000005</v>
      </c>
      <c r="BV12" s="9">
        <v>0.252</v>
      </c>
      <c r="BW12" s="9">
        <v>0</v>
      </c>
      <c r="BX12" s="9">
        <v>0.252</v>
      </c>
      <c r="BY12" s="9">
        <v>0.53500000000000003</v>
      </c>
      <c r="BZ12" s="9">
        <v>0.27100000000000002</v>
      </c>
      <c r="CA12" s="9">
        <v>0.26400000000000001</v>
      </c>
      <c r="CB12" s="9">
        <v>0.29399999999999998</v>
      </c>
      <c r="CC12" s="9">
        <v>0</v>
      </c>
      <c r="CD12" s="9">
        <v>0.29399999999999998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14.249000000000001</v>
      </c>
      <c r="CL12" s="9">
        <v>4.9459999999999997</v>
      </c>
      <c r="CM12" s="9">
        <v>9.3019999999999996</v>
      </c>
      <c r="CN12" s="9">
        <v>3.528</v>
      </c>
      <c r="CO12" s="9">
        <v>1.494</v>
      </c>
      <c r="CP12" s="9">
        <v>2.0339999999999998</v>
      </c>
      <c r="CQ12" s="9">
        <v>0.76700000000000002</v>
      </c>
      <c r="CR12" s="9">
        <v>0.49099999999999999</v>
      </c>
      <c r="CS12" s="9">
        <v>0.27500000000000002</v>
      </c>
      <c r="CT12" s="9">
        <v>0.73199999999999998</v>
      </c>
      <c r="CU12" s="9">
        <v>0.73199999999999998</v>
      </c>
      <c r="CV12" s="9">
        <v>0</v>
      </c>
      <c r="CW12" s="9">
        <v>2.0289999999999999</v>
      </c>
      <c r="CX12" s="9">
        <v>0.27</v>
      </c>
      <c r="CY12" s="9">
        <v>1.7589999999999999</v>
      </c>
      <c r="CZ12" s="9">
        <v>10.72</v>
      </c>
      <c r="DA12" s="9">
        <v>3.452</v>
      </c>
      <c r="DB12" s="9">
        <v>7.2679999999999998</v>
      </c>
      <c r="DC12" s="9">
        <v>3.6030000000000002</v>
      </c>
      <c r="DD12" s="9">
        <v>1.181</v>
      </c>
      <c r="DE12" s="9">
        <v>2.423</v>
      </c>
      <c r="DF12" s="9">
        <v>2.3860000000000001</v>
      </c>
      <c r="DG12" s="9">
        <v>0.80500000000000005</v>
      </c>
      <c r="DH12" s="9">
        <v>1.581</v>
      </c>
      <c r="DI12" s="9">
        <v>2.4369999999999998</v>
      </c>
      <c r="DJ12" s="9">
        <v>0.24399999999999999</v>
      </c>
      <c r="DK12" s="9">
        <v>2.1930000000000001</v>
      </c>
      <c r="DL12" s="9">
        <v>1.833</v>
      </c>
      <c r="DM12" s="9">
        <v>1.0049999999999999</v>
      </c>
      <c r="DN12" s="9">
        <v>0.82799999999999996</v>
      </c>
      <c r="DO12" s="9">
        <v>0.46</v>
      </c>
      <c r="DP12" s="9">
        <v>0.217</v>
      </c>
      <c r="DQ12" s="9">
        <v>0.24299999999999999</v>
      </c>
      <c r="DR12" s="9">
        <v>211.892</v>
      </c>
      <c r="DS12" s="9">
        <v>112.099</v>
      </c>
      <c r="DT12" s="9">
        <v>99.793999999999997</v>
      </c>
      <c r="DU12" s="9">
        <v>79.457999999999998</v>
      </c>
      <c r="DV12" s="9">
        <v>43.149000000000001</v>
      </c>
      <c r="DW12" s="9">
        <v>36.308999999999997</v>
      </c>
      <c r="DX12" s="9">
        <v>38.079000000000001</v>
      </c>
      <c r="DY12" s="9">
        <v>21.780999999999999</v>
      </c>
      <c r="DZ12" s="9">
        <v>16.297999999999998</v>
      </c>
      <c r="EA12" s="9">
        <v>18.992000000000001</v>
      </c>
      <c r="EB12" s="9">
        <v>9.6549999999999994</v>
      </c>
      <c r="EC12" s="9">
        <v>9.3369999999999997</v>
      </c>
      <c r="ED12" s="9">
        <v>22.387</v>
      </c>
      <c r="EE12" s="9">
        <v>11.712999999999999</v>
      </c>
      <c r="EF12" s="9">
        <v>10.673999999999999</v>
      </c>
      <c r="EG12" s="9">
        <v>132.435</v>
      </c>
      <c r="EH12" s="9">
        <v>68.95</v>
      </c>
      <c r="EI12" s="9">
        <v>63.484999999999999</v>
      </c>
      <c r="EJ12" s="9">
        <v>61.749000000000002</v>
      </c>
      <c r="EK12" s="9">
        <v>31.812999999999999</v>
      </c>
      <c r="EL12" s="9">
        <v>29.936</v>
      </c>
      <c r="EM12" s="9">
        <v>29.079000000000001</v>
      </c>
      <c r="EN12" s="9">
        <v>15.066000000000001</v>
      </c>
      <c r="EO12" s="9">
        <v>14.013999999999999</v>
      </c>
      <c r="EP12" s="9">
        <v>27.491</v>
      </c>
      <c r="EQ12" s="9">
        <v>15.525</v>
      </c>
      <c r="ER12" s="9">
        <v>11.965999999999999</v>
      </c>
      <c r="ES12" s="9">
        <v>8.9239999999999995</v>
      </c>
      <c r="ET12" s="9">
        <v>4.0030000000000001</v>
      </c>
      <c r="EU12" s="9">
        <v>4.9210000000000003</v>
      </c>
      <c r="EV12" s="9">
        <v>5.1909999999999998</v>
      </c>
      <c r="EW12" s="9">
        <v>2.5430000000000001</v>
      </c>
      <c r="EX12" s="9">
        <v>2.649</v>
      </c>
      <c r="EY12" s="9">
        <v>87.664000000000001</v>
      </c>
      <c r="EZ12" s="9">
        <v>54.625999999999998</v>
      </c>
      <c r="FA12" s="9">
        <v>33.039000000000001</v>
      </c>
      <c r="FB12" s="9">
        <v>38.335999999999999</v>
      </c>
      <c r="FC12" s="9">
        <v>22.54</v>
      </c>
      <c r="FD12" s="9">
        <v>15.795999999999999</v>
      </c>
      <c r="FE12" s="9">
        <v>21.959</v>
      </c>
      <c r="FF12" s="9">
        <v>14.105</v>
      </c>
      <c r="FG12" s="9">
        <v>7.8540000000000001</v>
      </c>
      <c r="FH12" s="9">
        <v>9.8469999999999995</v>
      </c>
      <c r="FI12" s="9">
        <v>4.8730000000000002</v>
      </c>
      <c r="FJ12" s="9">
        <v>4.9740000000000002</v>
      </c>
      <c r="FK12" s="9">
        <v>6.53</v>
      </c>
      <c r="FL12" s="9">
        <v>3.5619999999999998</v>
      </c>
      <c r="FM12" s="9">
        <v>2.968</v>
      </c>
      <c r="FN12" s="9">
        <v>49.329000000000001</v>
      </c>
      <c r="FO12" s="9">
        <v>32.085999999999999</v>
      </c>
      <c r="FP12" s="9">
        <v>17.242000000000001</v>
      </c>
      <c r="FQ12" s="9">
        <v>21.744</v>
      </c>
      <c r="FR12" s="9">
        <v>14.032</v>
      </c>
      <c r="FS12" s="9">
        <v>7.7119999999999997</v>
      </c>
      <c r="FT12" s="9">
        <v>10.180999999999999</v>
      </c>
      <c r="FU12" s="9">
        <v>6.2679999999999998</v>
      </c>
      <c r="FV12" s="9">
        <v>3.9119999999999999</v>
      </c>
      <c r="FW12" s="9">
        <v>12.234</v>
      </c>
      <c r="FX12" s="9">
        <v>8.1170000000000009</v>
      </c>
      <c r="FY12" s="9">
        <v>4.1159999999999997</v>
      </c>
      <c r="FZ12" s="9">
        <v>2.681</v>
      </c>
      <c r="GA12" s="9">
        <v>1.5449999999999999</v>
      </c>
      <c r="GB12" s="9">
        <v>1.1359999999999999</v>
      </c>
      <c r="GC12" s="9">
        <v>2.4889999999999999</v>
      </c>
      <c r="GD12" s="9">
        <v>2.1230000000000002</v>
      </c>
      <c r="GE12" s="9">
        <v>0.36599999999999999</v>
      </c>
      <c r="GF12" s="9">
        <v>42.826000000000001</v>
      </c>
      <c r="GG12" s="9">
        <v>27.975999999999999</v>
      </c>
      <c r="GH12" s="9">
        <v>14.849</v>
      </c>
      <c r="GI12" s="9">
        <v>10.821999999999999</v>
      </c>
      <c r="GJ12" s="9">
        <v>5.819</v>
      </c>
      <c r="GK12" s="9">
        <v>5.0030000000000001</v>
      </c>
      <c r="GL12" s="9">
        <v>5.6909999999999998</v>
      </c>
      <c r="GM12" s="9">
        <v>3.8780000000000001</v>
      </c>
      <c r="GN12" s="9">
        <v>1.8129999999999999</v>
      </c>
      <c r="GO12" s="9">
        <v>3.0350000000000001</v>
      </c>
      <c r="GP12" s="9">
        <v>0.79900000000000004</v>
      </c>
      <c r="GQ12" s="9">
        <v>2.2360000000000002</v>
      </c>
      <c r="GR12" s="9">
        <v>2.0960000000000001</v>
      </c>
      <c r="GS12" s="9">
        <v>1.143</v>
      </c>
      <c r="GT12" s="9">
        <v>0.95399999999999996</v>
      </c>
      <c r="GU12" s="9">
        <v>32.003999999999998</v>
      </c>
      <c r="GV12" s="9">
        <v>22.157</v>
      </c>
      <c r="GW12" s="9">
        <v>9.8469999999999995</v>
      </c>
      <c r="GX12" s="9">
        <v>13.135</v>
      </c>
      <c r="GY12" s="9">
        <v>8.7579999999999991</v>
      </c>
      <c r="GZ12" s="9">
        <v>4.3780000000000001</v>
      </c>
      <c r="HA12" s="9">
        <v>6.4279999999999999</v>
      </c>
      <c r="HB12" s="9">
        <v>4.7960000000000003</v>
      </c>
      <c r="HC12" s="9">
        <v>1.6319999999999999</v>
      </c>
      <c r="HD12" s="9">
        <v>10.678000000000001</v>
      </c>
      <c r="HE12" s="9">
        <v>7.2220000000000004</v>
      </c>
      <c r="HF12" s="9">
        <v>3.4569999999999999</v>
      </c>
      <c r="HG12" s="9">
        <v>1.026</v>
      </c>
      <c r="HH12" s="9">
        <v>0.64600000000000002</v>
      </c>
      <c r="HI12" s="9">
        <v>0.38</v>
      </c>
      <c r="HJ12" s="9">
        <v>0.73599999999999999</v>
      </c>
      <c r="HK12" s="9">
        <v>0.73599999999999999</v>
      </c>
      <c r="HL12" s="9">
        <v>0</v>
      </c>
      <c r="HM12" s="9">
        <v>1.9850000000000001</v>
      </c>
      <c r="HN12" s="9">
        <v>1.9850000000000001</v>
      </c>
      <c r="HO12" s="9">
        <v>0</v>
      </c>
      <c r="HP12" s="9">
        <v>1.5569999999999999</v>
      </c>
      <c r="HQ12" s="9">
        <v>1.5569999999999999</v>
      </c>
      <c r="HR12" s="9">
        <v>0</v>
      </c>
      <c r="HS12" s="9">
        <v>0.40600000000000003</v>
      </c>
      <c r="HT12" s="9">
        <v>0.40600000000000003</v>
      </c>
      <c r="HU12" s="9">
        <v>0</v>
      </c>
      <c r="HV12" s="9">
        <v>0.60699999999999998</v>
      </c>
      <c r="HW12" s="9">
        <v>0.60699999999999998</v>
      </c>
      <c r="HX12" s="9">
        <v>0</v>
      </c>
      <c r="HY12" s="9">
        <v>0.54500000000000004</v>
      </c>
      <c r="HZ12" s="9">
        <v>0.54500000000000004</v>
      </c>
      <c r="IA12" s="9">
        <v>0</v>
      </c>
      <c r="IB12" s="9">
        <v>0.42799999999999999</v>
      </c>
      <c r="IC12" s="9">
        <v>0.42799999999999999</v>
      </c>
      <c r="ID12" s="9">
        <v>0</v>
      </c>
      <c r="IE12" s="9">
        <v>0.42799999999999999</v>
      </c>
      <c r="IF12" s="9">
        <v>0.42799999999999999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0.45400000000000001</v>
      </c>
      <c r="C13" s="9">
        <v>0.45400000000000001</v>
      </c>
      <c r="D13" s="9">
        <v>0</v>
      </c>
      <c r="E13" s="9">
        <v>5.8310000000000004</v>
      </c>
      <c r="F13" s="9">
        <v>2.9830000000000001</v>
      </c>
      <c r="G13" s="9">
        <v>2.8479999999999999</v>
      </c>
      <c r="H13" s="9">
        <v>0.76300000000000001</v>
      </c>
      <c r="I13" s="9">
        <v>0.219</v>
      </c>
      <c r="J13" s="9">
        <v>0.54400000000000004</v>
      </c>
      <c r="K13" s="9">
        <v>0.61799999999999999</v>
      </c>
      <c r="L13" s="9">
        <v>0.375</v>
      </c>
      <c r="M13" s="9">
        <v>0.24199999999999999</v>
      </c>
      <c r="N13" s="9">
        <v>0.97899999999999998</v>
      </c>
      <c r="O13" s="9">
        <v>0.7</v>
      </c>
      <c r="P13" s="9">
        <v>0.27900000000000003</v>
      </c>
      <c r="Q13" s="9">
        <v>1.252</v>
      </c>
      <c r="R13" s="9">
        <v>0.372</v>
      </c>
      <c r="S13" s="9">
        <v>0.88100000000000001</v>
      </c>
      <c r="T13" s="9">
        <v>2.2189999999999999</v>
      </c>
      <c r="U13" s="9">
        <v>1.3169999999999999</v>
      </c>
      <c r="V13" s="9">
        <v>0.90200000000000002</v>
      </c>
      <c r="W13" s="9">
        <v>13.054</v>
      </c>
      <c r="X13" s="9">
        <v>1.54</v>
      </c>
      <c r="Y13" s="9">
        <v>11.513999999999999</v>
      </c>
      <c r="Z13" s="9">
        <v>1.1439999999999999</v>
      </c>
      <c r="AA13" s="9">
        <v>0</v>
      </c>
      <c r="AB13" s="9">
        <v>1.1439999999999999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1.1439999999999999</v>
      </c>
      <c r="AJ13" s="9">
        <v>0</v>
      </c>
      <c r="AK13" s="9">
        <v>1.1439999999999999</v>
      </c>
      <c r="AL13" s="9">
        <v>11.91</v>
      </c>
      <c r="AM13" s="9">
        <v>1.54</v>
      </c>
      <c r="AN13" s="9">
        <v>10.37</v>
      </c>
      <c r="AO13" s="9">
        <v>4.2069999999999999</v>
      </c>
      <c r="AP13" s="9">
        <v>0</v>
      </c>
      <c r="AQ13" s="9">
        <v>4.2069999999999999</v>
      </c>
      <c r="AR13" s="9">
        <v>4.3949999999999996</v>
      </c>
      <c r="AS13" s="9">
        <v>0.67600000000000005</v>
      </c>
      <c r="AT13" s="9">
        <v>3.7189999999999999</v>
      </c>
      <c r="AU13" s="9">
        <v>1.196</v>
      </c>
      <c r="AV13" s="9">
        <v>0.32800000000000001</v>
      </c>
      <c r="AW13" s="9">
        <v>0.86799999999999999</v>
      </c>
      <c r="AX13" s="9">
        <v>1.222</v>
      </c>
      <c r="AY13" s="9">
        <v>0</v>
      </c>
      <c r="AZ13" s="9">
        <v>1.222</v>
      </c>
      <c r="BA13" s="9">
        <v>0.89</v>
      </c>
      <c r="BB13" s="9">
        <v>0.53500000000000003</v>
      </c>
      <c r="BC13" s="9">
        <v>0.35399999999999998</v>
      </c>
      <c r="BD13" s="9">
        <v>1.387</v>
      </c>
      <c r="BE13" s="9">
        <v>1.099</v>
      </c>
      <c r="BF13" s="9">
        <v>0.28799999999999998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1.387</v>
      </c>
      <c r="BT13" s="9">
        <v>1.099</v>
      </c>
      <c r="BU13" s="9">
        <v>0.28799999999999998</v>
      </c>
      <c r="BV13" s="9">
        <v>0.58199999999999996</v>
      </c>
      <c r="BW13" s="9">
        <v>0.58199999999999996</v>
      </c>
      <c r="BX13" s="9">
        <v>0</v>
      </c>
      <c r="BY13" s="9">
        <v>0.27400000000000002</v>
      </c>
      <c r="BZ13" s="9">
        <v>0.27400000000000002</v>
      </c>
      <c r="CA13" s="9">
        <v>0</v>
      </c>
      <c r="CB13" s="9">
        <v>0.24399999999999999</v>
      </c>
      <c r="CC13" s="9">
        <v>0.24399999999999999</v>
      </c>
      <c r="CD13" s="9">
        <v>0</v>
      </c>
      <c r="CE13" s="9">
        <v>0.28799999999999998</v>
      </c>
      <c r="CF13" s="9">
        <v>0</v>
      </c>
      <c r="CG13" s="9">
        <v>0.28799999999999998</v>
      </c>
      <c r="CH13" s="9">
        <v>0</v>
      </c>
      <c r="CI13" s="9">
        <v>0</v>
      </c>
      <c r="CJ13" s="9">
        <v>0</v>
      </c>
      <c r="CK13" s="9">
        <v>10.154999999999999</v>
      </c>
      <c r="CL13" s="9">
        <v>4.9169999999999998</v>
      </c>
      <c r="CM13" s="9">
        <v>5.2389999999999999</v>
      </c>
      <c r="CN13" s="9">
        <v>3.4460000000000002</v>
      </c>
      <c r="CO13" s="9">
        <v>1.3</v>
      </c>
      <c r="CP13" s="9">
        <v>2.1459999999999999</v>
      </c>
      <c r="CQ13" s="9">
        <v>1.75</v>
      </c>
      <c r="CR13" s="9">
        <v>1.02</v>
      </c>
      <c r="CS13" s="9">
        <v>0.73</v>
      </c>
      <c r="CT13" s="9">
        <v>0</v>
      </c>
      <c r="CU13" s="9">
        <v>0</v>
      </c>
      <c r="CV13" s="9">
        <v>0</v>
      </c>
      <c r="CW13" s="9">
        <v>1.696</v>
      </c>
      <c r="CX13" s="9">
        <v>0.28000000000000003</v>
      </c>
      <c r="CY13" s="9">
        <v>1.4159999999999999</v>
      </c>
      <c r="CZ13" s="9">
        <v>6.7089999999999996</v>
      </c>
      <c r="DA13" s="9">
        <v>3.617</v>
      </c>
      <c r="DB13" s="9">
        <v>3.0920000000000001</v>
      </c>
      <c r="DC13" s="9">
        <v>2.6949999999999998</v>
      </c>
      <c r="DD13" s="9">
        <v>1.341</v>
      </c>
      <c r="DE13" s="9">
        <v>1.3540000000000001</v>
      </c>
      <c r="DF13" s="9">
        <v>1.3169999999999999</v>
      </c>
      <c r="DG13" s="9">
        <v>0.66300000000000003</v>
      </c>
      <c r="DH13" s="9">
        <v>0.65400000000000003</v>
      </c>
      <c r="DI13" s="9">
        <v>1.012</v>
      </c>
      <c r="DJ13" s="9">
        <v>0.70699999999999996</v>
      </c>
      <c r="DK13" s="9">
        <v>0.30499999999999999</v>
      </c>
      <c r="DL13" s="9">
        <v>1.204</v>
      </c>
      <c r="DM13" s="9">
        <v>0.90600000000000003</v>
      </c>
      <c r="DN13" s="9">
        <v>0.29799999999999999</v>
      </c>
      <c r="DO13" s="9">
        <v>0.48099999999999998</v>
      </c>
      <c r="DP13" s="9">
        <v>0</v>
      </c>
      <c r="DQ13" s="9">
        <v>0.48099999999999998</v>
      </c>
      <c r="DR13" s="9">
        <v>216.345</v>
      </c>
      <c r="DS13" s="9">
        <v>105.666</v>
      </c>
      <c r="DT13" s="9">
        <v>110.68</v>
      </c>
      <c r="DU13" s="9">
        <v>78.930000000000007</v>
      </c>
      <c r="DV13" s="9">
        <v>37.625999999999998</v>
      </c>
      <c r="DW13" s="9">
        <v>41.305</v>
      </c>
      <c r="DX13" s="9">
        <v>29.189</v>
      </c>
      <c r="DY13" s="9">
        <v>14.81</v>
      </c>
      <c r="DZ13" s="9">
        <v>14.378</v>
      </c>
      <c r="EA13" s="9">
        <v>15.986000000000001</v>
      </c>
      <c r="EB13" s="9">
        <v>7.56</v>
      </c>
      <c r="EC13" s="9">
        <v>8.4260000000000002</v>
      </c>
      <c r="ED13" s="9">
        <v>33.756</v>
      </c>
      <c r="EE13" s="9">
        <v>15.255000000000001</v>
      </c>
      <c r="EF13" s="9">
        <v>18.501000000000001</v>
      </c>
      <c r="EG13" s="9">
        <v>137.41499999999999</v>
      </c>
      <c r="EH13" s="9">
        <v>68.040000000000006</v>
      </c>
      <c r="EI13" s="9">
        <v>69.375</v>
      </c>
      <c r="EJ13" s="9">
        <v>62.893999999999998</v>
      </c>
      <c r="EK13" s="9">
        <v>35.857999999999997</v>
      </c>
      <c r="EL13" s="9">
        <v>27.036000000000001</v>
      </c>
      <c r="EM13" s="9">
        <v>28.62</v>
      </c>
      <c r="EN13" s="9">
        <v>11.811</v>
      </c>
      <c r="EO13" s="9">
        <v>16.809000000000001</v>
      </c>
      <c r="EP13" s="9">
        <v>23.821000000000002</v>
      </c>
      <c r="EQ13" s="9">
        <v>10.337999999999999</v>
      </c>
      <c r="ER13" s="9">
        <v>13.483000000000001</v>
      </c>
      <c r="ES13" s="9">
        <v>14.486000000000001</v>
      </c>
      <c r="ET13" s="9">
        <v>6.2149999999999999</v>
      </c>
      <c r="EU13" s="9">
        <v>8.27</v>
      </c>
      <c r="EV13" s="9">
        <v>7.5949999999999998</v>
      </c>
      <c r="EW13" s="9">
        <v>3.8180000000000001</v>
      </c>
      <c r="EX13" s="9">
        <v>3.7770000000000001</v>
      </c>
      <c r="EY13" s="9">
        <v>98.766000000000005</v>
      </c>
      <c r="EZ13" s="9">
        <v>60.26</v>
      </c>
      <c r="FA13" s="9">
        <v>38.506999999999998</v>
      </c>
      <c r="FB13" s="9">
        <v>42.381999999999998</v>
      </c>
      <c r="FC13" s="9">
        <v>24.148</v>
      </c>
      <c r="FD13" s="9">
        <v>18.234000000000002</v>
      </c>
      <c r="FE13" s="9">
        <v>19.8</v>
      </c>
      <c r="FF13" s="9">
        <v>11.782999999999999</v>
      </c>
      <c r="FG13" s="9">
        <v>8.0169999999999995</v>
      </c>
      <c r="FH13" s="9">
        <v>9.093</v>
      </c>
      <c r="FI13" s="9">
        <v>4.9089999999999998</v>
      </c>
      <c r="FJ13" s="9">
        <v>4.1840000000000002</v>
      </c>
      <c r="FK13" s="9">
        <v>13.489000000000001</v>
      </c>
      <c r="FL13" s="9">
        <v>7.4569999999999999</v>
      </c>
      <c r="FM13" s="9">
        <v>6.032</v>
      </c>
      <c r="FN13" s="9">
        <v>56.384</v>
      </c>
      <c r="FO13" s="9">
        <v>36.110999999999997</v>
      </c>
      <c r="FP13" s="9">
        <v>20.273</v>
      </c>
      <c r="FQ13" s="9">
        <v>26.356000000000002</v>
      </c>
      <c r="FR13" s="9">
        <v>19.334</v>
      </c>
      <c r="FS13" s="9">
        <v>7.0220000000000002</v>
      </c>
      <c r="FT13" s="9">
        <v>9.41</v>
      </c>
      <c r="FU13" s="9">
        <v>4.952</v>
      </c>
      <c r="FV13" s="9">
        <v>4.4569999999999999</v>
      </c>
      <c r="FW13" s="9">
        <v>9.8770000000000007</v>
      </c>
      <c r="FX13" s="9">
        <v>5.9930000000000003</v>
      </c>
      <c r="FY13" s="9">
        <v>3.8839999999999999</v>
      </c>
      <c r="FZ13" s="9">
        <v>6.9889999999999999</v>
      </c>
      <c r="GA13" s="9">
        <v>4.0620000000000003</v>
      </c>
      <c r="GB13" s="9">
        <v>2.927</v>
      </c>
      <c r="GC13" s="9">
        <v>3.7530000000000001</v>
      </c>
      <c r="GD13" s="9">
        <v>1.7689999999999999</v>
      </c>
      <c r="GE13" s="9">
        <v>1.984</v>
      </c>
      <c r="GF13" s="9">
        <v>50.622999999999998</v>
      </c>
      <c r="GG13" s="9">
        <v>36.167000000000002</v>
      </c>
      <c r="GH13" s="9">
        <v>14.457000000000001</v>
      </c>
      <c r="GI13" s="9">
        <v>16.826000000000001</v>
      </c>
      <c r="GJ13" s="9">
        <v>11.278</v>
      </c>
      <c r="GK13" s="9">
        <v>5.548</v>
      </c>
      <c r="GL13" s="9">
        <v>7.008</v>
      </c>
      <c r="GM13" s="9">
        <v>4.6740000000000004</v>
      </c>
      <c r="GN13" s="9">
        <v>2.3340000000000001</v>
      </c>
      <c r="GO13" s="9">
        <v>4.9290000000000003</v>
      </c>
      <c r="GP13" s="9">
        <v>3.06</v>
      </c>
      <c r="GQ13" s="9">
        <v>1.87</v>
      </c>
      <c r="GR13" s="9">
        <v>4.8890000000000002</v>
      </c>
      <c r="GS13" s="9">
        <v>3.544</v>
      </c>
      <c r="GT13" s="9">
        <v>1.3440000000000001</v>
      </c>
      <c r="GU13" s="9">
        <v>33.796999999999997</v>
      </c>
      <c r="GV13" s="9">
        <v>24.888999999999999</v>
      </c>
      <c r="GW13" s="9">
        <v>8.9090000000000007</v>
      </c>
      <c r="GX13" s="9">
        <v>14.384</v>
      </c>
      <c r="GY13" s="9">
        <v>12.337999999999999</v>
      </c>
      <c r="GZ13" s="9">
        <v>2.0459999999999998</v>
      </c>
      <c r="HA13" s="9">
        <v>7.1050000000000004</v>
      </c>
      <c r="HB13" s="9">
        <v>4.1660000000000004</v>
      </c>
      <c r="HC13" s="9">
        <v>2.9390000000000001</v>
      </c>
      <c r="HD13" s="9">
        <v>6.5720000000000001</v>
      </c>
      <c r="HE13" s="9">
        <v>5.4219999999999997</v>
      </c>
      <c r="HF13" s="9">
        <v>1.1499999999999999</v>
      </c>
      <c r="HG13" s="9">
        <v>3.8530000000000002</v>
      </c>
      <c r="HH13" s="9">
        <v>1.5209999999999999</v>
      </c>
      <c r="HI13" s="9">
        <v>2.3330000000000002</v>
      </c>
      <c r="HJ13" s="9">
        <v>1.8819999999999999</v>
      </c>
      <c r="HK13" s="9">
        <v>1.4410000000000001</v>
      </c>
      <c r="HL13" s="9">
        <v>0.441</v>
      </c>
      <c r="HM13" s="9">
        <v>2.5579999999999998</v>
      </c>
      <c r="HN13" s="9">
        <v>1.3939999999999999</v>
      </c>
      <c r="HO13" s="9">
        <v>1.1639999999999999</v>
      </c>
      <c r="HP13" s="9">
        <v>1.7649999999999999</v>
      </c>
      <c r="HQ13" s="9">
        <v>1.3939999999999999</v>
      </c>
      <c r="HR13" s="9">
        <v>0.371</v>
      </c>
      <c r="HS13" s="9">
        <v>0.91200000000000003</v>
      </c>
      <c r="HT13" s="9">
        <v>0.91200000000000003</v>
      </c>
      <c r="HU13" s="9">
        <v>0</v>
      </c>
      <c r="HV13" s="9">
        <v>0</v>
      </c>
      <c r="HW13" s="9">
        <v>0</v>
      </c>
      <c r="HX13" s="9">
        <v>0</v>
      </c>
      <c r="HY13" s="9">
        <v>0.85299999999999998</v>
      </c>
      <c r="HZ13" s="9">
        <v>0.48199999999999998</v>
      </c>
      <c r="IA13" s="9">
        <v>0.371</v>
      </c>
      <c r="IB13" s="9">
        <v>0.79300000000000004</v>
      </c>
      <c r="IC13" s="9">
        <v>0</v>
      </c>
      <c r="ID13" s="9">
        <v>0.79300000000000004</v>
      </c>
      <c r="IE13" s="9">
        <v>0.39100000000000001</v>
      </c>
      <c r="IF13" s="9">
        <v>0</v>
      </c>
      <c r="IG13" s="9">
        <v>0.39100000000000001</v>
      </c>
      <c r="IH13" s="9">
        <v>0.40200000000000002</v>
      </c>
      <c r="II13" s="9">
        <v>0</v>
      </c>
      <c r="IJ13" s="9">
        <v>0.40200000000000002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</row>
    <row r="14" spans="1:251">
      <c r="A14" s="10">
        <v>43132</v>
      </c>
      <c r="B14" s="9">
        <v>0</v>
      </c>
      <c r="C14" s="9">
        <v>0</v>
      </c>
      <c r="D14" s="9">
        <v>0</v>
      </c>
      <c r="E14" s="9">
        <v>5.9379999999999997</v>
      </c>
      <c r="F14" s="9">
        <v>4.7949999999999999</v>
      </c>
      <c r="G14" s="9">
        <v>1.143</v>
      </c>
      <c r="H14" s="9">
        <v>0.28100000000000003</v>
      </c>
      <c r="I14" s="9">
        <v>0.28100000000000003</v>
      </c>
      <c r="J14" s="9">
        <v>0</v>
      </c>
      <c r="K14" s="9">
        <v>0.58099999999999996</v>
      </c>
      <c r="L14" s="9">
        <v>0.58099999999999996</v>
      </c>
      <c r="M14" s="9">
        <v>0</v>
      </c>
      <c r="N14" s="9">
        <v>0.48599999999999999</v>
      </c>
      <c r="O14" s="9">
        <v>0.48599999999999999</v>
      </c>
      <c r="P14" s="9">
        <v>0</v>
      </c>
      <c r="Q14" s="9">
        <v>1.8049999999999999</v>
      </c>
      <c r="R14" s="9">
        <v>1.552</v>
      </c>
      <c r="S14" s="9">
        <v>0.254</v>
      </c>
      <c r="T14" s="9">
        <v>2.7850000000000001</v>
      </c>
      <c r="U14" s="9">
        <v>1.895</v>
      </c>
      <c r="V14" s="9">
        <v>0.89</v>
      </c>
      <c r="W14" s="9">
        <v>9.0060000000000002</v>
      </c>
      <c r="X14" s="9">
        <v>0.78500000000000003</v>
      </c>
      <c r="Y14" s="9">
        <v>8.2210000000000001</v>
      </c>
      <c r="Z14" s="9">
        <v>1.893</v>
      </c>
      <c r="AA14" s="9">
        <v>0.215</v>
      </c>
      <c r="AB14" s="9">
        <v>1.6779999999999999</v>
      </c>
      <c r="AC14" s="9">
        <v>0.251</v>
      </c>
      <c r="AD14" s="9">
        <v>0</v>
      </c>
      <c r="AE14" s="9">
        <v>0.251</v>
      </c>
      <c r="AF14" s="9">
        <v>0.61399999999999999</v>
      </c>
      <c r="AG14" s="9">
        <v>0</v>
      </c>
      <c r="AH14" s="9">
        <v>0.61399999999999999</v>
      </c>
      <c r="AI14" s="9">
        <v>1.0289999999999999</v>
      </c>
      <c r="AJ14" s="9">
        <v>0.215</v>
      </c>
      <c r="AK14" s="9">
        <v>0.81399999999999995</v>
      </c>
      <c r="AL14" s="9">
        <v>7.1130000000000004</v>
      </c>
      <c r="AM14" s="9">
        <v>0.56999999999999995</v>
      </c>
      <c r="AN14" s="9">
        <v>6.5430000000000001</v>
      </c>
      <c r="AO14" s="9">
        <v>3.476</v>
      </c>
      <c r="AP14" s="9">
        <v>0.56999999999999995</v>
      </c>
      <c r="AQ14" s="9">
        <v>2.9060000000000001</v>
      </c>
      <c r="AR14" s="9">
        <v>0.61399999999999999</v>
      </c>
      <c r="AS14" s="9">
        <v>0</v>
      </c>
      <c r="AT14" s="9">
        <v>0.61399999999999999</v>
      </c>
      <c r="AU14" s="9">
        <v>1.6</v>
      </c>
      <c r="AV14" s="9">
        <v>0</v>
      </c>
      <c r="AW14" s="9">
        <v>1.6</v>
      </c>
      <c r="AX14" s="9">
        <v>1.4219999999999999</v>
      </c>
      <c r="AY14" s="9">
        <v>0</v>
      </c>
      <c r="AZ14" s="9">
        <v>1.4219999999999999</v>
      </c>
      <c r="BA14" s="9">
        <v>0</v>
      </c>
      <c r="BB14" s="9">
        <v>0</v>
      </c>
      <c r="BC14" s="9">
        <v>0</v>
      </c>
      <c r="BD14" s="9">
        <v>2.4910000000000001</v>
      </c>
      <c r="BE14" s="9">
        <v>1.5069999999999999</v>
      </c>
      <c r="BF14" s="9">
        <v>0.98399999999999999</v>
      </c>
      <c r="BG14" s="9">
        <v>0.82599999999999996</v>
      </c>
      <c r="BH14" s="9">
        <v>0.439</v>
      </c>
      <c r="BI14" s="9">
        <v>0.38800000000000001</v>
      </c>
      <c r="BJ14" s="9">
        <v>0.439</v>
      </c>
      <c r="BK14" s="9">
        <v>0.439</v>
      </c>
      <c r="BL14" s="9">
        <v>0</v>
      </c>
      <c r="BM14" s="9">
        <v>0.38800000000000001</v>
      </c>
      <c r="BN14" s="9">
        <v>0</v>
      </c>
      <c r="BO14" s="9">
        <v>0.38800000000000001</v>
      </c>
      <c r="BP14" s="9">
        <v>0</v>
      </c>
      <c r="BQ14" s="9">
        <v>0</v>
      </c>
      <c r="BR14" s="9">
        <v>0</v>
      </c>
      <c r="BS14" s="9">
        <v>1.6639999999999999</v>
      </c>
      <c r="BT14" s="9">
        <v>1.069</v>
      </c>
      <c r="BU14" s="9">
        <v>0.59599999999999997</v>
      </c>
      <c r="BV14" s="9">
        <v>0.56499999999999995</v>
      </c>
      <c r="BW14" s="9">
        <v>0.33400000000000002</v>
      </c>
      <c r="BX14" s="9">
        <v>0.23200000000000001</v>
      </c>
      <c r="BY14" s="9">
        <v>0.24399999999999999</v>
      </c>
      <c r="BZ14" s="9">
        <v>0.24399999999999999</v>
      </c>
      <c r="CA14" s="9">
        <v>0</v>
      </c>
      <c r="CB14" s="9">
        <v>0.85399999999999998</v>
      </c>
      <c r="CC14" s="9">
        <v>0.49099999999999999</v>
      </c>
      <c r="CD14" s="9">
        <v>0.36399999999999999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13.731999999999999</v>
      </c>
      <c r="CL14" s="9">
        <v>5.5880000000000001</v>
      </c>
      <c r="CM14" s="9">
        <v>8.1440000000000001</v>
      </c>
      <c r="CN14" s="9">
        <v>3.44</v>
      </c>
      <c r="CO14" s="9">
        <v>1.5549999999999999</v>
      </c>
      <c r="CP14" s="9">
        <v>1.885</v>
      </c>
      <c r="CQ14" s="9">
        <v>1.869</v>
      </c>
      <c r="CR14" s="9">
        <v>0.95499999999999996</v>
      </c>
      <c r="CS14" s="9">
        <v>0.91300000000000003</v>
      </c>
      <c r="CT14" s="9">
        <v>0.82399999999999995</v>
      </c>
      <c r="CU14" s="9">
        <v>0.6</v>
      </c>
      <c r="CV14" s="9">
        <v>0.224</v>
      </c>
      <c r="CW14" s="9">
        <v>0.748</v>
      </c>
      <c r="CX14" s="9">
        <v>0</v>
      </c>
      <c r="CY14" s="9">
        <v>0.748</v>
      </c>
      <c r="CZ14" s="9">
        <v>10.292</v>
      </c>
      <c r="DA14" s="9">
        <v>4.032</v>
      </c>
      <c r="DB14" s="9">
        <v>6.2590000000000003</v>
      </c>
      <c r="DC14" s="9">
        <v>4.5880000000000001</v>
      </c>
      <c r="DD14" s="9">
        <v>2.1070000000000002</v>
      </c>
      <c r="DE14" s="9">
        <v>2.4809999999999999</v>
      </c>
      <c r="DF14" s="9">
        <v>1.55</v>
      </c>
      <c r="DG14" s="9">
        <v>0.26900000000000002</v>
      </c>
      <c r="DH14" s="9">
        <v>1.28</v>
      </c>
      <c r="DI14" s="9">
        <v>2.1669999999999998</v>
      </c>
      <c r="DJ14" s="9">
        <v>0.79500000000000004</v>
      </c>
      <c r="DK14" s="9">
        <v>1.3720000000000001</v>
      </c>
      <c r="DL14" s="9">
        <v>1.222</v>
      </c>
      <c r="DM14" s="9">
        <v>0.61299999999999999</v>
      </c>
      <c r="DN14" s="9">
        <v>0.60899999999999999</v>
      </c>
      <c r="DO14" s="9">
        <v>0.76500000000000001</v>
      </c>
      <c r="DP14" s="9">
        <v>0.248</v>
      </c>
      <c r="DQ14" s="9">
        <v>0.51700000000000002</v>
      </c>
      <c r="DR14" s="9">
        <v>201.84299999999999</v>
      </c>
      <c r="DS14" s="9">
        <v>106.449</v>
      </c>
      <c r="DT14" s="9">
        <v>95.394000000000005</v>
      </c>
      <c r="DU14" s="9">
        <v>84.680999999999997</v>
      </c>
      <c r="DV14" s="9">
        <v>49.167999999999999</v>
      </c>
      <c r="DW14" s="9">
        <v>35.512</v>
      </c>
      <c r="DX14" s="9">
        <v>32.270000000000003</v>
      </c>
      <c r="DY14" s="9">
        <v>19.16</v>
      </c>
      <c r="DZ14" s="9">
        <v>13.11</v>
      </c>
      <c r="EA14" s="9">
        <v>20.98</v>
      </c>
      <c r="EB14" s="9">
        <v>10.5</v>
      </c>
      <c r="EC14" s="9">
        <v>10.48</v>
      </c>
      <c r="ED14" s="9">
        <v>31.43</v>
      </c>
      <c r="EE14" s="9">
        <v>19.507999999999999</v>
      </c>
      <c r="EF14" s="9">
        <v>11.923</v>
      </c>
      <c r="EG14" s="9">
        <v>117.16200000000001</v>
      </c>
      <c r="EH14" s="9">
        <v>57.28</v>
      </c>
      <c r="EI14" s="9">
        <v>59.881999999999998</v>
      </c>
      <c r="EJ14" s="9">
        <v>51.457000000000001</v>
      </c>
      <c r="EK14" s="9">
        <v>27.225000000000001</v>
      </c>
      <c r="EL14" s="9">
        <v>24.233000000000001</v>
      </c>
      <c r="EM14" s="9">
        <v>20.013999999999999</v>
      </c>
      <c r="EN14" s="9">
        <v>8.6519999999999992</v>
      </c>
      <c r="EO14" s="9">
        <v>11.362</v>
      </c>
      <c r="EP14" s="9">
        <v>26.291</v>
      </c>
      <c r="EQ14" s="9">
        <v>13.678000000000001</v>
      </c>
      <c r="ER14" s="9">
        <v>12.613</v>
      </c>
      <c r="ES14" s="9">
        <v>13.276999999999999</v>
      </c>
      <c r="ET14" s="9">
        <v>5.9770000000000003</v>
      </c>
      <c r="EU14" s="9">
        <v>7.3</v>
      </c>
      <c r="EV14" s="9">
        <v>6.1230000000000002</v>
      </c>
      <c r="EW14" s="9">
        <v>1.748</v>
      </c>
      <c r="EX14" s="9">
        <v>4.3739999999999997</v>
      </c>
      <c r="EY14" s="9">
        <v>77.864000000000004</v>
      </c>
      <c r="EZ14" s="9">
        <v>44.811</v>
      </c>
      <c r="FA14" s="9">
        <v>33.052999999999997</v>
      </c>
      <c r="FB14" s="9">
        <v>40.506</v>
      </c>
      <c r="FC14" s="9">
        <v>23.638000000000002</v>
      </c>
      <c r="FD14" s="9">
        <v>16.867999999999999</v>
      </c>
      <c r="FE14" s="9">
        <v>18.850999999999999</v>
      </c>
      <c r="FF14" s="9">
        <v>11.005000000000001</v>
      </c>
      <c r="FG14" s="9">
        <v>7.8460000000000001</v>
      </c>
      <c r="FH14" s="9">
        <v>7.9109999999999996</v>
      </c>
      <c r="FI14" s="9">
        <v>3.9580000000000002</v>
      </c>
      <c r="FJ14" s="9">
        <v>3.9529999999999998</v>
      </c>
      <c r="FK14" s="9">
        <v>13.744999999999999</v>
      </c>
      <c r="FL14" s="9">
        <v>8.6760000000000002</v>
      </c>
      <c r="FM14" s="9">
        <v>5.069</v>
      </c>
      <c r="FN14" s="9">
        <v>37.357999999999997</v>
      </c>
      <c r="FO14" s="9">
        <v>21.172999999999998</v>
      </c>
      <c r="FP14" s="9">
        <v>16.184999999999999</v>
      </c>
      <c r="FQ14" s="9">
        <v>14.718999999999999</v>
      </c>
      <c r="FR14" s="9">
        <v>10.17</v>
      </c>
      <c r="FS14" s="9">
        <v>4.55</v>
      </c>
      <c r="FT14" s="9">
        <v>7.2380000000000004</v>
      </c>
      <c r="FU14" s="9">
        <v>4.226</v>
      </c>
      <c r="FV14" s="9">
        <v>3.012</v>
      </c>
      <c r="FW14" s="9">
        <v>10.064</v>
      </c>
      <c r="FX14" s="9">
        <v>5.1929999999999996</v>
      </c>
      <c r="FY14" s="9">
        <v>4.8710000000000004</v>
      </c>
      <c r="FZ14" s="9">
        <v>3.62</v>
      </c>
      <c r="GA14" s="9">
        <v>1.2869999999999999</v>
      </c>
      <c r="GB14" s="9">
        <v>2.3340000000000001</v>
      </c>
      <c r="GC14" s="9">
        <v>1.716</v>
      </c>
      <c r="GD14" s="9">
        <v>0.29699999999999999</v>
      </c>
      <c r="GE14" s="9">
        <v>1.419</v>
      </c>
      <c r="GF14" s="9">
        <v>36.228999999999999</v>
      </c>
      <c r="GG14" s="9">
        <v>23.071000000000002</v>
      </c>
      <c r="GH14" s="9">
        <v>13.157</v>
      </c>
      <c r="GI14" s="9">
        <v>12.339</v>
      </c>
      <c r="GJ14" s="9">
        <v>8.5169999999999995</v>
      </c>
      <c r="GK14" s="9">
        <v>3.8220000000000001</v>
      </c>
      <c r="GL14" s="9">
        <v>4.694</v>
      </c>
      <c r="GM14" s="9">
        <v>3.2250000000000001</v>
      </c>
      <c r="GN14" s="9">
        <v>1.4690000000000001</v>
      </c>
      <c r="GO14" s="9">
        <v>1.823</v>
      </c>
      <c r="GP14" s="9">
        <v>0.71599999999999997</v>
      </c>
      <c r="GQ14" s="9">
        <v>1.107</v>
      </c>
      <c r="GR14" s="9">
        <v>5.8220000000000001</v>
      </c>
      <c r="GS14" s="9">
        <v>4.5750000000000002</v>
      </c>
      <c r="GT14" s="9">
        <v>1.2470000000000001</v>
      </c>
      <c r="GU14" s="9">
        <v>23.89</v>
      </c>
      <c r="GV14" s="9">
        <v>14.554</v>
      </c>
      <c r="GW14" s="9">
        <v>9.3360000000000003</v>
      </c>
      <c r="GX14" s="9">
        <v>10.804</v>
      </c>
      <c r="GY14" s="9">
        <v>6.5469999999999997</v>
      </c>
      <c r="GZ14" s="9">
        <v>4.2569999999999997</v>
      </c>
      <c r="HA14" s="9">
        <v>3.4319999999999999</v>
      </c>
      <c r="HB14" s="9">
        <v>2.2989999999999999</v>
      </c>
      <c r="HC14" s="9">
        <v>1.133</v>
      </c>
      <c r="HD14" s="9">
        <v>6.32</v>
      </c>
      <c r="HE14" s="9">
        <v>4.4219999999999997</v>
      </c>
      <c r="HF14" s="9">
        <v>1.8979999999999999</v>
      </c>
      <c r="HG14" s="9">
        <v>2.62</v>
      </c>
      <c r="HH14" s="9">
        <v>1.2869999999999999</v>
      </c>
      <c r="HI14" s="9">
        <v>1.3340000000000001</v>
      </c>
      <c r="HJ14" s="9">
        <v>0.71399999999999997</v>
      </c>
      <c r="HK14" s="9">
        <v>0</v>
      </c>
      <c r="HL14" s="9">
        <v>0.71399999999999997</v>
      </c>
      <c r="HM14" s="9">
        <v>2.718</v>
      </c>
      <c r="HN14" s="9">
        <v>1.9039999999999999</v>
      </c>
      <c r="HO14" s="9">
        <v>0.81399999999999995</v>
      </c>
      <c r="HP14" s="9">
        <v>2.1179999999999999</v>
      </c>
      <c r="HQ14" s="9">
        <v>1.9039999999999999</v>
      </c>
      <c r="HR14" s="9">
        <v>0.214</v>
      </c>
      <c r="HS14" s="9">
        <v>0.70499999999999996</v>
      </c>
      <c r="HT14" s="9">
        <v>0.49099999999999999</v>
      </c>
      <c r="HU14" s="9">
        <v>0.214</v>
      </c>
      <c r="HV14" s="9">
        <v>0.97199999999999998</v>
      </c>
      <c r="HW14" s="9">
        <v>0.97199999999999998</v>
      </c>
      <c r="HX14" s="9">
        <v>0</v>
      </c>
      <c r="HY14" s="9">
        <v>0.441</v>
      </c>
      <c r="HZ14" s="9">
        <v>0.441</v>
      </c>
      <c r="IA14" s="9">
        <v>0</v>
      </c>
      <c r="IB14" s="9">
        <v>0.6</v>
      </c>
      <c r="IC14" s="9">
        <v>0</v>
      </c>
      <c r="ID14" s="9">
        <v>0.6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0.6</v>
      </c>
      <c r="IL14" s="9">
        <v>0</v>
      </c>
      <c r="IM14" s="9">
        <v>0.6</v>
      </c>
      <c r="IN14" s="9">
        <v>0</v>
      </c>
      <c r="IO14" s="9">
        <v>0</v>
      </c>
      <c r="IP14" s="9">
        <v>0</v>
      </c>
      <c r="IQ14" s="9">
        <v>0</v>
      </c>
    </row>
    <row r="15" spans="1:251">
      <c r="A15" s="10">
        <v>43497</v>
      </c>
      <c r="B15" s="9">
        <v>0.34799999999999998</v>
      </c>
      <c r="C15" s="9">
        <v>0</v>
      </c>
      <c r="D15" s="9">
        <v>0.34799999999999998</v>
      </c>
      <c r="E15" s="9">
        <v>6.11</v>
      </c>
      <c r="F15" s="9">
        <v>2.6070000000000002</v>
      </c>
      <c r="G15" s="9">
        <v>3.5019999999999998</v>
      </c>
      <c r="H15" s="9">
        <v>0.20899999999999999</v>
      </c>
      <c r="I15" s="9">
        <v>0.20899999999999999</v>
      </c>
      <c r="J15" s="9">
        <v>0</v>
      </c>
      <c r="K15" s="9">
        <v>0</v>
      </c>
      <c r="L15" s="9">
        <v>0</v>
      </c>
      <c r="M15" s="9">
        <v>0</v>
      </c>
      <c r="N15" s="9">
        <v>0.27</v>
      </c>
      <c r="O15" s="9">
        <v>0.27</v>
      </c>
      <c r="P15" s="9">
        <v>0</v>
      </c>
      <c r="Q15" s="9">
        <v>1.9850000000000001</v>
      </c>
      <c r="R15" s="9">
        <v>0.72499999999999998</v>
      </c>
      <c r="S15" s="9">
        <v>1.26</v>
      </c>
      <c r="T15" s="9">
        <v>3.6459999999999999</v>
      </c>
      <c r="U15" s="9">
        <v>1.4039999999999999</v>
      </c>
      <c r="V15" s="9">
        <v>2.242</v>
      </c>
      <c r="W15" s="9">
        <v>7.2549999999999999</v>
      </c>
      <c r="X15" s="9">
        <v>1.4830000000000001</v>
      </c>
      <c r="Y15" s="9">
        <v>5.7720000000000002</v>
      </c>
      <c r="Z15" s="9">
        <v>1.1160000000000001</v>
      </c>
      <c r="AA15" s="9">
        <v>0</v>
      </c>
      <c r="AB15" s="9">
        <v>1.1160000000000001</v>
      </c>
      <c r="AC15" s="9">
        <v>0.26800000000000002</v>
      </c>
      <c r="AD15" s="9">
        <v>0</v>
      </c>
      <c r="AE15" s="9">
        <v>0.26800000000000002</v>
      </c>
      <c r="AF15" s="9">
        <v>0.25600000000000001</v>
      </c>
      <c r="AG15" s="9">
        <v>0</v>
      </c>
      <c r="AH15" s="9">
        <v>0.25600000000000001</v>
      </c>
      <c r="AI15" s="9">
        <v>0.59099999999999997</v>
      </c>
      <c r="AJ15" s="9">
        <v>0</v>
      </c>
      <c r="AK15" s="9">
        <v>0.59099999999999997</v>
      </c>
      <c r="AL15" s="9">
        <v>6.1390000000000002</v>
      </c>
      <c r="AM15" s="9">
        <v>1.4830000000000001</v>
      </c>
      <c r="AN15" s="9">
        <v>4.6559999999999997</v>
      </c>
      <c r="AO15" s="9">
        <v>2.8180000000000001</v>
      </c>
      <c r="AP15" s="9">
        <v>0.29899999999999999</v>
      </c>
      <c r="AQ15" s="9">
        <v>2.52</v>
      </c>
      <c r="AR15" s="9">
        <v>0.98199999999999998</v>
      </c>
      <c r="AS15" s="9">
        <v>0</v>
      </c>
      <c r="AT15" s="9">
        <v>0.98199999999999998</v>
      </c>
      <c r="AU15" s="9">
        <v>1.5209999999999999</v>
      </c>
      <c r="AV15" s="9">
        <v>0.59099999999999997</v>
      </c>
      <c r="AW15" s="9">
        <v>0.92900000000000005</v>
      </c>
      <c r="AX15" s="9">
        <v>0.81799999999999995</v>
      </c>
      <c r="AY15" s="9">
        <v>0.59299999999999997</v>
      </c>
      <c r="AZ15" s="9">
        <v>0.22500000000000001</v>
      </c>
      <c r="BA15" s="9">
        <v>0</v>
      </c>
      <c r="BB15" s="9">
        <v>0</v>
      </c>
      <c r="BC15" s="9">
        <v>0</v>
      </c>
      <c r="BD15" s="9">
        <v>1.8180000000000001</v>
      </c>
      <c r="BE15" s="9">
        <v>1.5529999999999999</v>
      </c>
      <c r="BF15" s="9">
        <v>0.26500000000000001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1.8180000000000001</v>
      </c>
      <c r="BT15" s="9">
        <v>1.5529999999999999</v>
      </c>
      <c r="BU15" s="9">
        <v>0.26500000000000001</v>
      </c>
      <c r="BV15" s="9">
        <v>0.39300000000000002</v>
      </c>
      <c r="BW15" s="9">
        <v>0.39300000000000002</v>
      </c>
      <c r="BX15" s="9">
        <v>0</v>
      </c>
      <c r="BY15" s="9">
        <v>0</v>
      </c>
      <c r="BZ15" s="9">
        <v>0</v>
      </c>
      <c r="CA15" s="9">
        <v>0</v>
      </c>
      <c r="CB15" s="9">
        <v>0.54900000000000004</v>
      </c>
      <c r="CC15" s="9">
        <v>0.28399999999999997</v>
      </c>
      <c r="CD15" s="9">
        <v>0.26500000000000001</v>
      </c>
      <c r="CE15" s="9">
        <v>0.876</v>
      </c>
      <c r="CF15" s="9">
        <v>0.876</v>
      </c>
      <c r="CG15" s="9">
        <v>0</v>
      </c>
      <c r="CH15" s="9">
        <v>0</v>
      </c>
      <c r="CI15" s="9">
        <v>0</v>
      </c>
      <c r="CJ15" s="9">
        <v>0</v>
      </c>
      <c r="CK15" s="9">
        <v>11.909000000000001</v>
      </c>
      <c r="CL15" s="9">
        <v>5.3410000000000002</v>
      </c>
      <c r="CM15" s="9">
        <v>6.5679999999999996</v>
      </c>
      <c r="CN15" s="9">
        <v>4.8140000000000001</v>
      </c>
      <c r="CO15" s="9">
        <v>2.415</v>
      </c>
      <c r="CP15" s="9">
        <v>2.399</v>
      </c>
      <c r="CQ15" s="9">
        <v>2.036</v>
      </c>
      <c r="CR15" s="9">
        <v>1.276</v>
      </c>
      <c r="CS15" s="9">
        <v>0.76</v>
      </c>
      <c r="CT15" s="9">
        <v>0.78300000000000003</v>
      </c>
      <c r="CU15" s="9">
        <v>0</v>
      </c>
      <c r="CV15" s="9">
        <v>0.78300000000000003</v>
      </c>
      <c r="CW15" s="9">
        <v>1.9950000000000001</v>
      </c>
      <c r="CX15" s="9">
        <v>1.1379999999999999</v>
      </c>
      <c r="CY15" s="9">
        <v>0.85699999999999998</v>
      </c>
      <c r="CZ15" s="9">
        <v>7.0949999999999998</v>
      </c>
      <c r="DA15" s="9">
        <v>2.9260000000000002</v>
      </c>
      <c r="DB15" s="9">
        <v>4.1689999999999996</v>
      </c>
      <c r="DC15" s="9">
        <v>3.5819999999999999</v>
      </c>
      <c r="DD15" s="9">
        <v>1.669</v>
      </c>
      <c r="DE15" s="9">
        <v>1.913</v>
      </c>
      <c r="DF15" s="9">
        <v>0.755</v>
      </c>
      <c r="DG15" s="9">
        <v>0.249</v>
      </c>
      <c r="DH15" s="9">
        <v>0.50700000000000001</v>
      </c>
      <c r="DI15" s="9">
        <v>0.78900000000000003</v>
      </c>
      <c r="DJ15" s="9">
        <v>0.23699999999999999</v>
      </c>
      <c r="DK15" s="9">
        <v>0.55200000000000005</v>
      </c>
      <c r="DL15" s="9">
        <v>0.75900000000000001</v>
      </c>
      <c r="DM15" s="9">
        <v>0.51700000000000002</v>
      </c>
      <c r="DN15" s="9">
        <v>0.24199999999999999</v>
      </c>
      <c r="DO15" s="9">
        <v>1.21</v>
      </c>
      <c r="DP15" s="9">
        <v>0.254</v>
      </c>
      <c r="DQ15" s="9">
        <v>0.95499999999999996</v>
      </c>
      <c r="DR15" s="9">
        <v>229.13900000000001</v>
      </c>
      <c r="DS15" s="9">
        <v>127.325</v>
      </c>
      <c r="DT15" s="9">
        <v>101.813</v>
      </c>
      <c r="DU15" s="9">
        <v>86.700999999999993</v>
      </c>
      <c r="DV15" s="9">
        <v>48.07</v>
      </c>
      <c r="DW15" s="9">
        <v>38.631</v>
      </c>
      <c r="DX15" s="9">
        <v>27.402000000000001</v>
      </c>
      <c r="DY15" s="9">
        <v>14.474</v>
      </c>
      <c r="DZ15" s="9">
        <v>12.928000000000001</v>
      </c>
      <c r="EA15" s="9">
        <v>23.141999999999999</v>
      </c>
      <c r="EB15" s="9">
        <v>14.12</v>
      </c>
      <c r="EC15" s="9">
        <v>9.0220000000000002</v>
      </c>
      <c r="ED15" s="9">
        <v>36.156999999999996</v>
      </c>
      <c r="EE15" s="9">
        <v>19.475999999999999</v>
      </c>
      <c r="EF15" s="9">
        <v>16.681000000000001</v>
      </c>
      <c r="EG15" s="9">
        <v>142.43799999999999</v>
      </c>
      <c r="EH15" s="9">
        <v>79.254999999999995</v>
      </c>
      <c r="EI15" s="9">
        <v>63.183</v>
      </c>
      <c r="EJ15" s="9">
        <v>73</v>
      </c>
      <c r="EK15" s="9">
        <v>38.597999999999999</v>
      </c>
      <c r="EL15" s="9">
        <v>34.402000000000001</v>
      </c>
      <c r="EM15" s="9">
        <v>21.765000000000001</v>
      </c>
      <c r="EN15" s="9">
        <v>12.266</v>
      </c>
      <c r="EO15" s="9">
        <v>9.4990000000000006</v>
      </c>
      <c r="EP15" s="9">
        <v>27.425000000000001</v>
      </c>
      <c r="EQ15" s="9">
        <v>15.708</v>
      </c>
      <c r="ER15" s="9">
        <v>11.717000000000001</v>
      </c>
      <c r="ES15" s="9">
        <v>15.003</v>
      </c>
      <c r="ET15" s="9">
        <v>8.9450000000000003</v>
      </c>
      <c r="EU15" s="9">
        <v>6.0579999999999998</v>
      </c>
      <c r="EV15" s="9">
        <v>5.2439999999999998</v>
      </c>
      <c r="EW15" s="9">
        <v>3.738</v>
      </c>
      <c r="EX15" s="9">
        <v>1.506</v>
      </c>
      <c r="EY15" s="9">
        <v>88.314999999999998</v>
      </c>
      <c r="EZ15" s="9">
        <v>50.918999999999997</v>
      </c>
      <c r="FA15" s="9">
        <v>37.396999999999998</v>
      </c>
      <c r="FB15" s="9">
        <v>36.387999999999998</v>
      </c>
      <c r="FC15" s="9">
        <v>19.236999999999998</v>
      </c>
      <c r="FD15" s="9">
        <v>17.151</v>
      </c>
      <c r="FE15" s="9">
        <v>13.836</v>
      </c>
      <c r="FF15" s="9">
        <v>6.2169999999999996</v>
      </c>
      <c r="FG15" s="9">
        <v>7.6189999999999998</v>
      </c>
      <c r="FH15" s="9">
        <v>9.5540000000000003</v>
      </c>
      <c r="FI15" s="9">
        <v>5.86</v>
      </c>
      <c r="FJ15" s="9">
        <v>3.694</v>
      </c>
      <c r="FK15" s="9">
        <v>12.997</v>
      </c>
      <c r="FL15" s="9">
        <v>7.1589999999999998</v>
      </c>
      <c r="FM15" s="9">
        <v>5.8380000000000001</v>
      </c>
      <c r="FN15" s="9">
        <v>51.927999999999997</v>
      </c>
      <c r="FO15" s="9">
        <v>31.681999999999999</v>
      </c>
      <c r="FP15" s="9">
        <v>20.245999999999999</v>
      </c>
      <c r="FQ15" s="9">
        <v>22.704000000000001</v>
      </c>
      <c r="FR15" s="9">
        <v>12.266999999999999</v>
      </c>
      <c r="FS15" s="9">
        <v>10.436999999999999</v>
      </c>
      <c r="FT15" s="9">
        <v>8.1270000000000007</v>
      </c>
      <c r="FU15" s="9">
        <v>4.3010000000000002</v>
      </c>
      <c r="FV15" s="9">
        <v>3.8250000000000002</v>
      </c>
      <c r="FW15" s="9">
        <v>11.711</v>
      </c>
      <c r="FX15" s="9">
        <v>8.9760000000000009</v>
      </c>
      <c r="FY15" s="9">
        <v>2.7349999999999999</v>
      </c>
      <c r="FZ15" s="9">
        <v>7.3040000000000003</v>
      </c>
      <c r="GA15" s="9">
        <v>4.3620000000000001</v>
      </c>
      <c r="GB15" s="9">
        <v>2.9420000000000002</v>
      </c>
      <c r="GC15" s="9">
        <v>2.0819999999999999</v>
      </c>
      <c r="GD15" s="9">
        <v>1.776</v>
      </c>
      <c r="GE15" s="9">
        <v>0.30599999999999999</v>
      </c>
      <c r="GF15" s="9">
        <v>37.228999999999999</v>
      </c>
      <c r="GG15" s="9">
        <v>24.931000000000001</v>
      </c>
      <c r="GH15" s="9">
        <v>12.297000000000001</v>
      </c>
      <c r="GI15" s="9">
        <v>11.172000000000001</v>
      </c>
      <c r="GJ15" s="9">
        <v>6.3129999999999997</v>
      </c>
      <c r="GK15" s="9">
        <v>4.859</v>
      </c>
      <c r="GL15" s="9">
        <v>3.6659999999999999</v>
      </c>
      <c r="GM15" s="9">
        <v>1.486</v>
      </c>
      <c r="GN15" s="9">
        <v>2.1800000000000002</v>
      </c>
      <c r="GO15" s="9">
        <v>2.286</v>
      </c>
      <c r="GP15" s="9">
        <v>1.7310000000000001</v>
      </c>
      <c r="GQ15" s="9">
        <v>0.55500000000000005</v>
      </c>
      <c r="GR15" s="9">
        <v>5.22</v>
      </c>
      <c r="GS15" s="9">
        <v>3.0960000000000001</v>
      </c>
      <c r="GT15" s="9">
        <v>2.1240000000000001</v>
      </c>
      <c r="GU15" s="9">
        <v>26.056000000000001</v>
      </c>
      <c r="GV15" s="9">
        <v>18.617999999999999</v>
      </c>
      <c r="GW15" s="9">
        <v>7.4379999999999997</v>
      </c>
      <c r="GX15" s="9">
        <v>8.0389999999999997</v>
      </c>
      <c r="GY15" s="9">
        <v>5.8789999999999996</v>
      </c>
      <c r="GZ15" s="9">
        <v>2.16</v>
      </c>
      <c r="HA15" s="9">
        <v>5.7249999999999996</v>
      </c>
      <c r="HB15" s="9">
        <v>2.7869999999999999</v>
      </c>
      <c r="HC15" s="9">
        <v>2.9380000000000002</v>
      </c>
      <c r="HD15" s="9">
        <v>7.8</v>
      </c>
      <c r="HE15" s="9">
        <v>6.2770000000000001</v>
      </c>
      <c r="HF15" s="9">
        <v>1.5229999999999999</v>
      </c>
      <c r="HG15" s="9">
        <v>3.3559999999999999</v>
      </c>
      <c r="HH15" s="9">
        <v>2.5390000000000001</v>
      </c>
      <c r="HI15" s="9">
        <v>0.81699999999999995</v>
      </c>
      <c r="HJ15" s="9">
        <v>1.137</v>
      </c>
      <c r="HK15" s="9">
        <v>1.137</v>
      </c>
      <c r="HL15" s="9">
        <v>0</v>
      </c>
      <c r="HM15" s="9">
        <v>2.9609999999999999</v>
      </c>
      <c r="HN15" s="9">
        <v>2.0019999999999998</v>
      </c>
      <c r="HO15" s="9">
        <v>0.95899999999999996</v>
      </c>
      <c r="HP15" s="9">
        <v>0.72499999999999998</v>
      </c>
      <c r="HQ15" s="9">
        <v>0.35199999999999998</v>
      </c>
      <c r="HR15" s="9">
        <v>0.373</v>
      </c>
      <c r="HS15" s="9">
        <v>0.373</v>
      </c>
      <c r="HT15" s="9">
        <v>0</v>
      </c>
      <c r="HU15" s="9">
        <v>0.373</v>
      </c>
      <c r="HV15" s="9">
        <v>0.35199999999999998</v>
      </c>
      <c r="HW15" s="9">
        <v>0.35199999999999998</v>
      </c>
      <c r="HX15" s="9">
        <v>0</v>
      </c>
      <c r="HY15" s="9">
        <v>0</v>
      </c>
      <c r="HZ15" s="9">
        <v>0</v>
      </c>
      <c r="IA15" s="9">
        <v>0</v>
      </c>
      <c r="IB15" s="9">
        <v>2.2360000000000002</v>
      </c>
      <c r="IC15" s="9">
        <v>1.651</v>
      </c>
      <c r="ID15" s="9">
        <v>0.58599999999999997</v>
      </c>
      <c r="IE15" s="9">
        <v>0.58599999999999997</v>
      </c>
      <c r="IF15" s="9">
        <v>0</v>
      </c>
      <c r="IG15" s="9">
        <v>0.58599999999999997</v>
      </c>
      <c r="IH15" s="9">
        <v>0</v>
      </c>
      <c r="II15" s="9">
        <v>0</v>
      </c>
      <c r="IJ15" s="9">
        <v>0</v>
      </c>
      <c r="IK15" s="9">
        <v>1.351</v>
      </c>
      <c r="IL15" s="9">
        <v>1.351</v>
      </c>
      <c r="IM15" s="9">
        <v>0</v>
      </c>
      <c r="IN15" s="9">
        <v>0.29899999999999999</v>
      </c>
      <c r="IO15" s="9">
        <v>0.29899999999999999</v>
      </c>
      <c r="IP15" s="9">
        <v>0</v>
      </c>
      <c r="IQ15" s="9">
        <v>0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4.0750000000000002</v>
      </c>
      <c r="F16" s="9">
        <v>1.706</v>
      </c>
      <c r="G16" s="9">
        <v>2.3690000000000002</v>
      </c>
      <c r="H16" s="9">
        <v>0</v>
      </c>
      <c r="I16" s="9">
        <v>0</v>
      </c>
      <c r="J16" s="9">
        <v>0</v>
      </c>
      <c r="K16" s="9">
        <v>0.55300000000000005</v>
      </c>
      <c r="L16" s="9">
        <v>0.26500000000000001</v>
      </c>
      <c r="M16" s="9">
        <v>0.28799999999999998</v>
      </c>
      <c r="N16" s="9">
        <v>0.34100000000000003</v>
      </c>
      <c r="O16" s="9">
        <v>0.34100000000000003</v>
      </c>
      <c r="P16" s="9">
        <v>0</v>
      </c>
      <c r="Q16" s="9">
        <v>1.218</v>
      </c>
      <c r="R16" s="9">
        <v>0.53</v>
      </c>
      <c r="S16" s="9">
        <v>0.68700000000000006</v>
      </c>
      <c r="T16" s="9">
        <v>1.962</v>
      </c>
      <c r="U16" s="9">
        <v>0.56899999999999995</v>
      </c>
      <c r="V16" s="9">
        <v>1.393</v>
      </c>
      <c r="W16" s="9">
        <v>17.891999999999999</v>
      </c>
      <c r="X16" s="9">
        <v>5.3</v>
      </c>
      <c r="Y16" s="9">
        <v>12.592000000000001</v>
      </c>
      <c r="Z16" s="9">
        <v>4.6950000000000003</v>
      </c>
      <c r="AA16" s="9">
        <v>1.5309999999999999</v>
      </c>
      <c r="AB16" s="9">
        <v>3.1640000000000001</v>
      </c>
      <c r="AC16" s="9">
        <v>1.0209999999999999</v>
      </c>
      <c r="AD16" s="9">
        <v>0.29799999999999999</v>
      </c>
      <c r="AE16" s="9">
        <v>0.72299999999999998</v>
      </c>
      <c r="AF16" s="9">
        <v>1.173</v>
      </c>
      <c r="AG16" s="9">
        <v>0</v>
      </c>
      <c r="AH16" s="9">
        <v>1.173</v>
      </c>
      <c r="AI16" s="9">
        <v>2.5009999999999999</v>
      </c>
      <c r="AJ16" s="9">
        <v>1.2330000000000001</v>
      </c>
      <c r="AK16" s="9">
        <v>1.268</v>
      </c>
      <c r="AL16" s="9">
        <v>13.196999999999999</v>
      </c>
      <c r="AM16" s="9">
        <v>3.7690000000000001</v>
      </c>
      <c r="AN16" s="9">
        <v>9.4290000000000003</v>
      </c>
      <c r="AO16" s="9">
        <v>5.65</v>
      </c>
      <c r="AP16" s="9">
        <v>1.3580000000000001</v>
      </c>
      <c r="AQ16" s="9">
        <v>4.2919999999999998</v>
      </c>
      <c r="AR16" s="9">
        <v>2.4220000000000002</v>
      </c>
      <c r="AS16" s="9">
        <v>0.61</v>
      </c>
      <c r="AT16" s="9">
        <v>1.8120000000000001</v>
      </c>
      <c r="AU16" s="9">
        <v>4.0049999999999999</v>
      </c>
      <c r="AV16" s="9">
        <v>1.5189999999999999</v>
      </c>
      <c r="AW16" s="9">
        <v>2.4860000000000002</v>
      </c>
      <c r="AX16" s="9">
        <v>1.121</v>
      </c>
      <c r="AY16" s="9">
        <v>0.28199999999999997</v>
      </c>
      <c r="AZ16" s="9">
        <v>0.83799999999999997</v>
      </c>
      <c r="BA16" s="9">
        <v>0</v>
      </c>
      <c r="BB16" s="9">
        <v>0</v>
      </c>
      <c r="BC16" s="9">
        <v>0</v>
      </c>
      <c r="BD16" s="9">
        <v>1.4419999999999999</v>
      </c>
      <c r="BE16" s="9">
        <v>0.83399999999999996</v>
      </c>
      <c r="BF16" s="9">
        <v>0.60799999999999998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1.4419999999999999</v>
      </c>
      <c r="BT16" s="9">
        <v>0.83399999999999996</v>
      </c>
      <c r="BU16" s="9">
        <v>0.60799999999999998</v>
      </c>
      <c r="BV16" s="9">
        <v>1.153</v>
      </c>
      <c r="BW16" s="9">
        <v>0.54400000000000004</v>
      </c>
      <c r="BX16" s="9">
        <v>0.60799999999999998</v>
      </c>
      <c r="BY16" s="9">
        <v>0</v>
      </c>
      <c r="BZ16" s="9">
        <v>0</v>
      </c>
      <c r="CA16" s="9">
        <v>0</v>
      </c>
      <c r="CB16" s="9">
        <v>0.28899999999999998</v>
      </c>
      <c r="CC16" s="9">
        <v>0.28899999999999998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13.483000000000001</v>
      </c>
      <c r="CL16" s="9">
        <v>5.8339999999999996</v>
      </c>
      <c r="CM16" s="9">
        <v>7.649</v>
      </c>
      <c r="CN16" s="9">
        <v>4.2160000000000002</v>
      </c>
      <c r="CO16" s="9">
        <v>1.8220000000000001</v>
      </c>
      <c r="CP16" s="9">
        <v>2.3940000000000001</v>
      </c>
      <c r="CQ16" s="9">
        <v>1.151</v>
      </c>
      <c r="CR16" s="9">
        <v>0.875</v>
      </c>
      <c r="CS16" s="9">
        <v>0.27600000000000002</v>
      </c>
      <c r="CT16" s="9">
        <v>0.26500000000000001</v>
      </c>
      <c r="CU16" s="9">
        <v>0</v>
      </c>
      <c r="CV16" s="9">
        <v>0.26500000000000001</v>
      </c>
      <c r="CW16" s="9">
        <v>2.8</v>
      </c>
      <c r="CX16" s="9">
        <v>0.94699999999999995</v>
      </c>
      <c r="CY16" s="9">
        <v>1.8520000000000001</v>
      </c>
      <c r="CZ16" s="9">
        <v>9.2669999999999995</v>
      </c>
      <c r="DA16" s="9">
        <v>4.0119999999999996</v>
      </c>
      <c r="DB16" s="9">
        <v>5.2549999999999999</v>
      </c>
      <c r="DC16" s="9">
        <v>3.8119999999999998</v>
      </c>
      <c r="DD16" s="9">
        <v>1.153</v>
      </c>
      <c r="DE16" s="9">
        <v>2.6589999999999998</v>
      </c>
      <c r="DF16" s="9">
        <v>1.2050000000000001</v>
      </c>
      <c r="DG16" s="9">
        <v>0.57299999999999995</v>
      </c>
      <c r="DH16" s="9">
        <v>0.63200000000000001</v>
      </c>
      <c r="DI16" s="9">
        <v>1.097</v>
      </c>
      <c r="DJ16" s="9">
        <v>0.80800000000000005</v>
      </c>
      <c r="DK16" s="9">
        <v>0.28899999999999998</v>
      </c>
      <c r="DL16" s="9">
        <v>2.2869999999999999</v>
      </c>
      <c r="DM16" s="9">
        <v>0.92200000000000004</v>
      </c>
      <c r="DN16" s="9">
        <v>1.365</v>
      </c>
      <c r="DO16" s="9">
        <v>0.86599999999999999</v>
      </c>
      <c r="DP16" s="9">
        <v>0.55600000000000005</v>
      </c>
      <c r="DQ16" s="9">
        <v>0.31</v>
      </c>
      <c r="DR16" s="9">
        <v>210.58600000000001</v>
      </c>
      <c r="DS16" s="9">
        <v>108.905</v>
      </c>
      <c r="DT16" s="9">
        <v>101.681</v>
      </c>
      <c r="DU16" s="9">
        <v>76.900000000000006</v>
      </c>
      <c r="DV16" s="9">
        <v>43.061999999999998</v>
      </c>
      <c r="DW16" s="9">
        <v>33.838000000000001</v>
      </c>
      <c r="DX16" s="9">
        <v>31.398</v>
      </c>
      <c r="DY16" s="9">
        <v>16.219000000000001</v>
      </c>
      <c r="DZ16" s="9">
        <v>15.18</v>
      </c>
      <c r="EA16" s="9">
        <v>19.245999999999999</v>
      </c>
      <c r="EB16" s="9">
        <v>12.260999999999999</v>
      </c>
      <c r="EC16" s="9">
        <v>6.9850000000000003</v>
      </c>
      <c r="ED16" s="9">
        <v>26.256</v>
      </c>
      <c r="EE16" s="9">
        <v>14.583</v>
      </c>
      <c r="EF16" s="9">
        <v>11.673</v>
      </c>
      <c r="EG16" s="9">
        <v>133.68600000000001</v>
      </c>
      <c r="EH16" s="9">
        <v>65.843000000000004</v>
      </c>
      <c r="EI16" s="9">
        <v>67.843000000000004</v>
      </c>
      <c r="EJ16" s="9">
        <v>63.203000000000003</v>
      </c>
      <c r="EK16" s="9">
        <v>30.718</v>
      </c>
      <c r="EL16" s="9">
        <v>32.484999999999999</v>
      </c>
      <c r="EM16" s="9">
        <v>26.582999999999998</v>
      </c>
      <c r="EN16" s="9">
        <v>12.565</v>
      </c>
      <c r="EO16" s="9">
        <v>14.018000000000001</v>
      </c>
      <c r="EP16" s="9">
        <v>25.122</v>
      </c>
      <c r="EQ16" s="9">
        <v>12.135999999999999</v>
      </c>
      <c r="ER16" s="9">
        <v>12.986000000000001</v>
      </c>
      <c r="ES16" s="9">
        <v>13.388</v>
      </c>
      <c r="ET16" s="9">
        <v>7.0060000000000002</v>
      </c>
      <c r="EU16" s="9">
        <v>6.3819999999999997</v>
      </c>
      <c r="EV16" s="9">
        <v>5.39</v>
      </c>
      <c r="EW16" s="9">
        <v>3.4169999999999998</v>
      </c>
      <c r="EX16" s="9">
        <v>1.9730000000000001</v>
      </c>
      <c r="EY16" s="9">
        <v>74.784000000000006</v>
      </c>
      <c r="EZ16" s="9">
        <v>46.506</v>
      </c>
      <c r="FA16" s="9">
        <v>28.277999999999999</v>
      </c>
      <c r="FB16" s="9">
        <v>37.710999999999999</v>
      </c>
      <c r="FC16" s="9">
        <v>23.056000000000001</v>
      </c>
      <c r="FD16" s="9">
        <v>14.654999999999999</v>
      </c>
      <c r="FE16" s="9">
        <v>18.099</v>
      </c>
      <c r="FF16" s="9">
        <v>9.0860000000000003</v>
      </c>
      <c r="FG16" s="9">
        <v>9.0129999999999999</v>
      </c>
      <c r="FH16" s="9">
        <v>7.9539999999999997</v>
      </c>
      <c r="FI16" s="9">
        <v>5.819</v>
      </c>
      <c r="FJ16" s="9">
        <v>2.1360000000000001</v>
      </c>
      <c r="FK16" s="9">
        <v>11.657</v>
      </c>
      <c r="FL16" s="9">
        <v>8.1509999999999998</v>
      </c>
      <c r="FM16" s="9">
        <v>3.5059999999999998</v>
      </c>
      <c r="FN16" s="9">
        <v>37.073</v>
      </c>
      <c r="FO16" s="9">
        <v>23.45</v>
      </c>
      <c r="FP16" s="9">
        <v>13.622999999999999</v>
      </c>
      <c r="FQ16" s="9">
        <v>17.192</v>
      </c>
      <c r="FR16" s="9">
        <v>11.206</v>
      </c>
      <c r="FS16" s="9">
        <v>5.9859999999999998</v>
      </c>
      <c r="FT16" s="9">
        <v>5.8650000000000002</v>
      </c>
      <c r="FU16" s="9">
        <v>2.726</v>
      </c>
      <c r="FV16" s="9">
        <v>3.1389999999999998</v>
      </c>
      <c r="FW16" s="9">
        <v>5.8719999999999999</v>
      </c>
      <c r="FX16" s="9">
        <v>4.2489999999999997</v>
      </c>
      <c r="FY16" s="9">
        <v>1.6240000000000001</v>
      </c>
      <c r="FZ16" s="9">
        <v>4.67</v>
      </c>
      <c r="GA16" s="9">
        <v>2.6230000000000002</v>
      </c>
      <c r="GB16" s="9">
        <v>2.0470000000000002</v>
      </c>
      <c r="GC16" s="9">
        <v>3.4729999999999999</v>
      </c>
      <c r="GD16" s="9">
        <v>2.6459999999999999</v>
      </c>
      <c r="GE16" s="9">
        <v>0.82699999999999996</v>
      </c>
      <c r="GF16" s="9">
        <v>25.917000000000002</v>
      </c>
      <c r="GG16" s="9">
        <v>18.021999999999998</v>
      </c>
      <c r="GH16" s="9">
        <v>7.8949999999999996</v>
      </c>
      <c r="GI16" s="9">
        <v>10.951000000000001</v>
      </c>
      <c r="GJ16" s="9">
        <v>8.5150000000000006</v>
      </c>
      <c r="GK16" s="9">
        <v>2.4359999999999999</v>
      </c>
      <c r="GL16" s="9">
        <v>1.869</v>
      </c>
      <c r="GM16" s="9">
        <v>0.70199999999999996</v>
      </c>
      <c r="GN16" s="9">
        <v>1.1659999999999999</v>
      </c>
      <c r="GO16" s="9">
        <v>2.46</v>
      </c>
      <c r="GP16" s="9">
        <v>2.46</v>
      </c>
      <c r="GQ16" s="9">
        <v>0</v>
      </c>
      <c r="GR16" s="9">
        <v>6.6219999999999999</v>
      </c>
      <c r="GS16" s="9">
        <v>5.3520000000000003</v>
      </c>
      <c r="GT16" s="9">
        <v>1.27</v>
      </c>
      <c r="GU16" s="9">
        <v>14.965999999999999</v>
      </c>
      <c r="GV16" s="9">
        <v>9.5069999999999997</v>
      </c>
      <c r="GW16" s="9">
        <v>5.46</v>
      </c>
      <c r="GX16" s="9">
        <v>7.0620000000000003</v>
      </c>
      <c r="GY16" s="9">
        <v>5.069</v>
      </c>
      <c r="GZ16" s="9">
        <v>1.9930000000000001</v>
      </c>
      <c r="HA16" s="9">
        <v>3.3580000000000001</v>
      </c>
      <c r="HB16" s="9">
        <v>1.4419999999999999</v>
      </c>
      <c r="HC16" s="9">
        <v>1.9159999999999999</v>
      </c>
      <c r="HD16" s="9">
        <v>2.3639999999999999</v>
      </c>
      <c r="HE16" s="9">
        <v>1.964</v>
      </c>
      <c r="HF16" s="9">
        <v>0.4</v>
      </c>
      <c r="HG16" s="9">
        <v>1.4470000000000001</v>
      </c>
      <c r="HH16" s="9">
        <v>0.65700000000000003</v>
      </c>
      <c r="HI16" s="9">
        <v>0.78900000000000003</v>
      </c>
      <c r="HJ16" s="9">
        <v>0.73499999999999999</v>
      </c>
      <c r="HK16" s="9">
        <v>0.374</v>
      </c>
      <c r="HL16" s="9">
        <v>0.36099999999999999</v>
      </c>
      <c r="HM16" s="9">
        <v>2.8650000000000002</v>
      </c>
      <c r="HN16" s="9">
        <v>2.8650000000000002</v>
      </c>
      <c r="HO16" s="9">
        <v>0</v>
      </c>
      <c r="HP16" s="9">
        <v>0.94299999999999995</v>
      </c>
      <c r="HQ16" s="9">
        <v>0.94299999999999995</v>
      </c>
      <c r="HR16" s="9">
        <v>0</v>
      </c>
      <c r="HS16" s="9">
        <v>0</v>
      </c>
      <c r="HT16" s="9">
        <v>0</v>
      </c>
      <c r="HU16" s="9">
        <v>0</v>
      </c>
      <c r="HV16" s="9">
        <v>0.94299999999999995</v>
      </c>
      <c r="HW16" s="9">
        <v>0.94299999999999995</v>
      </c>
      <c r="HX16" s="9">
        <v>0</v>
      </c>
      <c r="HY16" s="9">
        <v>0</v>
      </c>
      <c r="HZ16" s="9">
        <v>0</v>
      </c>
      <c r="IA16" s="9">
        <v>0</v>
      </c>
      <c r="IB16" s="9">
        <v>1.9219999999999999</v>
      </c>
      <c r="IC16" s="9">
        <v>1.9219999999999999</v>
      </c>
      <c r="ID16" s="9">
        <v>0</v>
      </c>
      <c r="IE16" s="9">
        <v>0.78500000000000003</v>
      </c>
      <c r="IF16" s="9">
        <v>0.78500000000000003</v>
      </c>
      <c r="IG16" s="9">
        <v>0</v>
      </c>
      <c r="IH16" s="9">
        <v>0.36699999999999999</v>
      </c>
      <c r="II16" s="9">
        <v>0.36699999999999999</v>
      </c>
      <c r="IJ16" s="9">
        <v>0</v>
      </c>
      <c r="IK16" s="9">
        <v>0.76900000000000002</v>
      </c>
      <c r="IL16" s="9">
        <v>0.76900000000000002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3.835</v>
      </c>
      <c r="F17" s="9">
        <v>2.149</v>
      </c>
      <c r="G17" s="9">
        <v>1.6859999999999999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0.151</v>
      </c>
      <c r="O17" s="9">
        <v>0</v>
      </c>
      <c r="P17" s="9">
        <v>0.151</v>
      </c>
      <c r="Q17" s="9">
        <v>1.8069999999999999</v>
      </c>
      <c r="R17" s="9">
        <v>0.84</v>
      </c>
      <c r="S17" s="9">
        <v>0.96699999999999997</v>
      </c>
      <c r="T17" s="9">
        <v>1.877</v>
      </c>
      <c r="U17" s="9">
        <v>1.3089999999999999</v>
      </c>
      <c r="V17" s="9">
        <v>0.56799999999999995</v>
      </c>
      <c r="W17" s="9">
        <v>9.1809999999999992</v>
      </c>
      <c r="X17" s="9">
        <v>2.5209999999999999</v>
      </c>
      <c r="Y17" s="9">
        <v>6.66</v>
      </c>
      <c r="Z17" s="9">
        <v>1.7969999999999999</v>
      </c>
      <c r="AA17" s="9">
        <v>0.91300000000000003</v>
      </c>
      <c r="AB17" s="9">
        <v>0.88400000000000001</v>
      </c>
      <c r="AC17" s="9">
        <v>0</v>
      </c>
      <c r="AD17" s="9">
        <v>0</v>
      </c>
      <c r="AE17" s="9">
        <v>0</v>
      </c>
      <c r="AF17" s="9">
        <v>0.495</v>
      </c>
      <c r="AG17" s="9">
        <v>0.252</v>
      </c>
      <c r="AH17" s="9">
        <v>0.24299999999999999</v>
      </c>
      <c r="AI17" s="9">
        <v>1.302</v>
      </c>
      <c r="AJ17" s="9">
        <v>0.66100000000000003</v>
      </c>
      <c r="AK17" s="9">
        <v>0.64100000000000001</v>
      </c>
      <c r="AL17" s="9">
        <v>7.3840000000000003</v>
      </c>
      <c r="AM17" s="9">
        <v>1.6080000000000001</v>
      </c>
      <c r="AN17" s="9">
        <v>5.7759999999999998</v>
      </c>
      <c r="AO17" s="9">
        <v>3.3769999999999998</v>
      </c>
      <c r="AP17" s="9">
        <v>0.98199999999999998</v>
      </c>
      <c r="AQ17" s="9">
        <v>2.3940000000000001</v>
      </c>
      <c r="AR17" s="9">
        <v>1.6180000000000001</v>
      </c>
      <c r="AS17" s="9">
        <v>0.311</v>
      </c>
      <c r="AT17" s="9">
        <v>1.3069999999999999</v>
      </c>
      <c r="AU17" s="9">
        <v>1.266</v>
      </c>
      <c r="AV17" s="9">
        <v>0.314</v>
      </c>
      <c r="AW17" s="9">
        <v>0.95199999999999996</v>
      </c>
      <c r="AX17" s="9">
        <v>0.86899999999999999</v>
      </c>
      <c r="AY17" s="9">
        <v>0</v>
      </c>
      <c r="AZ17" s="9">
        <v>0.86899999999999999</v>
      </c>
      <c r="BA17" s="9">
        <v>0.254</v>
      </c>
      <c r="BB17" s="9">
        <v>0</v>
      </c>
      <c r="BC17" s="9">
        <v>0.254</v>
      </c>
      <c r="BD17" s="9">
        <v>0.58299999999999996</v>
      </c>
      <c r="BE17" s="9">
        <v>0.32400000000000001</v>
      </c>
      <c r="BF17" s="9">
        <v>0.25900000000000001</v>
      </c>
      <c r="BG17" s="9">
        <v>0.25900000000000001</v>
      </c>
      <c r="BH17" s="9">
        <v>0</v>
      </c>
      <c r="BI17" s="9">
        <v>0.25900000000000001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0.25900000000000001</v>
      </c>
      <c r="BQ17" s="9">
        <v>0</v>
      </c>
      <c r="BR17" s="9">
        <v>0.25900000000000001</v>
      </c>
      <c r="BS17" s="9">
        <v>0.32400000000000001</v>
      </c>
      <c r="BT17" s="9">
        <v>0.32400000000000001</v>
      </c>
      <c r="BU17" s="9">
        <v>0</v>
      </c>
      <c r="BV17" s="9">
        <v>0.32400000000000001</v>
      </c>
      <c r="BW17" s="9">
        <v>0.32400000000000001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12.558999999999999</v>
      </c>
      <c r="CL17" s="9">
        <v>6.3010000000000002</v>
      </c>
      <c r="CM17" s="9">
        <v>6.2590000000000003</v>
      </c>
      <c r="CN17" s="9">
        <v>3.266</v>
      </c>
      <c r="CO17" s="9">
        <v>1.8029999999999999</v>
      </c>
      <c r="CP17" s="9">
        <v>1.4630000000000001</v>
      </c>
      <c r="CQ17" s="9">
        <v>1.5249999999999999</v>
      </c>
      <c r="CR17" s="9">
        <v>1</v>
      </c>
      <c r="CS17" s="9">
        <v>0.52500000000000002</v>
      </c>
      <c r="CT17" s="9">
        <v>0.92800000000000005</v>
      </c>
      <c r="CU17" s="9">
        <v>0.46</v>
      </c>
      <c r="CV17" s="9">
        <v>0.46700000000000003</v>
      </c>
      <c r="CW17" s="9">
        <v>0.81299999999999994</v>
      </c>
      <c r="CX17" s="9">
        <v>0.34300000000000003</v>
      </c>
      <c r="CY17" s="9">
        <v>0.47</v>
      </c>
      <c r="CZ17" s="9">
        <v>9.2940000000000005</v>
      </c>
      <c r="DA17" s="9">
        <v>4.4980000000000002</v>
      </c>
      <c r="DB17" s="9">
        <v>4.7960000000000003</v>
      </c>
      <c r="DC17" s="9">
        <v>3.4129999999999998</v>
      </c>
      <c r="DD17" s="9">
        <v>1.3320000000000001</v>
      </c>
      <c r="DE17" s="9">
        <v>2.081</v>
      </c>
      <c r="DF17" s="9">
        <v>2.2850000000000001</v>
      </c>
      <c r="DG17" s="9">
        <v>1.595</v>
      </c>
      <c r="DH17" s="9">
        <v>0.69</v>
      </c>
      <c r="DI17" s="9">
        <v>1.7749999999999999</v>
      </c>
      <c r="DJ17" s="9">
        <v>0.82199999999999995</v>
      </c>
      <c r="DK17" s="9">
        <v>0.95299999999999996</v>
      </c>
      <c r="DL17" s="9">
        <v>1.343</v>
      </c>
      <c r="DM17" s="9">
        <v>0.51100000000000001</v>
      </c>
      <c r="DN17" s="9">
        <v>0.83199999999999996</v>
      </c>
      <c r="DO17" s="9">
        <v>0.47799999999999998</v>
      </c>
      <c r="DP17" s="9">
        <v>0.23699999999999999</v>
      </c>
      <c r="DQ17" s="9">
        <v>0.24099999999999999</v>
      </c>
      <c r="DR17" s="9">
        <v>249.24299999999999</v>
      </c>
      <c r="DS17" s="9">
        <v>118.95099999999999</v>
      </c>
      <c r="DT17" s="9">
        <v>130.292</v>
      </c>
      <c r="DU17" s="9">
        <v>98.739000000000004</v>
      </c>
      <c r="DV17" s="9">
        <v>50.993000000000002</v>
      </c>
      <c r="DW17" s="9">
        <v>47.746000000000002</v>
      </c>
      <c r="DX17" s="9">
        <v>31.89</v>
      </c>
      <c r="DY17" s="9">
        <v>18.977</v>
      </c>
      <c r="DZ17" s="9">
        <v>12.913</v>
      </c>
      <c r="EA17" s="9">
        <v>27.504000000000001</v>
      </c>
      <c r="EB17" s="9">
        <v>12.715</v>
      </c>
      <c r="EC17" s="9">
        <v>14.788</v>
      </c>
      <c r="ED17" s="9">
        <v>39.345999999999997</v>
      </c>
      <c r="EE17" s="9">
        <v>19.300999999999998</v>
      </c>
      <c r="EF17" s="9">
        <v>20.045000000000002</v>
      </c>
      <c r="EG17" s="9">
        <v>150.50399999999999</v>
      </c>
      <c r="EH17" s="9">
        <v>67.956999999999994</v>
      </c>
      <c r="EI17" s="9">
        <v>82.546000000000006</v>
      </c>
      <c r="EJ17" s="9">
        <v>61.337000000000003</v>
      </c>
      <c r="EK17" s="9">
        <v>30.36</v>
      </c>
      <c r="EL17" s="9">
        <v>30.977</v>
      </c>
      <c r="EM17" s="9">
        <v>28.364999999999998</v>
      </c>
      <c r="EN17" s="9">
        <v>12.512</v>
      </c>
      <c r="EO17" s="9">
        <v>15.853</v>
      </c>
      <c r="EP17" s="9">
        <v>28.702000000000002</v>
      </c>
      <c r="EQ17" s="9">
        <v>8.4760000000000009</v>
      </c>
      <c r="ER17" s="9">
        <v>20.225999999999999</v>
      </c>
      <c r="ES17" s="9">
        <v>23.709</v>
      </c>
      <c r="ET17" s="9">
        <v>12.048</v>
      </c>
      <c r="EU17" s="9">
        <v>11.662000000000001</v>
      </c>
      <c r="EV17" s="9">
        <v>8.39</v>
      </c>
      <c r="EW17" s="9">
        <v>4.5620000000000003</v>
      </c>
      <c r="EX17" s="9">
        <v>3.8279999999999998</v>
      </c>
      <c r="EY17" s="9">
        <v>82.325000000000003</v>
      </c>
      <c r="EZ17" s="9">
        <v>45.956000000000003</v>
      </c>
      <c r="FA17" s="9">
        <v>36.369</v>
      </c>
      <c r="FB17" s="9">
        <v>42.823999999999998</v>
      </c>
      <c r="FC17" s="9">
        <v>25.972999999999999</v>
      </c>
      <c r="FD17" s="9">
        <v>16.852</v>
      </c>
      <c r="FE17" s="9">
        <v>18.241</v>
      </c>
      <c r="FF17" s="9">
        <v>12.241</v>
      </c>
      <c r="FG17" s="9">
        <v>6</v>
      </c>
      <c r="FH17" s="9">
        <v>10.391999999999999</v>
      </c>
      <c r="FI17" s="9">
        <v>6.1280000000000001</v>
      </c>
      <c r="FJ17" s="9">
        <v>4.2640000000000002</v>
      </c>
      <c r="FK17" s="9">
        <v>14.191000000000001</v>
      </c>
      <c r="FL17" s="9">
        <v>7.6029999999999998</v>
      </c>
      <c r="FM17" s="9">
        <v>6.5880000000000001</v>
      </c>
      <c r="FN17" s="9">
        <v>39.500999999999998</v>
      </c>
      <c r="FO17" s="9">
        <v>19.983000000000001</v>
      </c>
      <c r="FP17" s="9">
        <v>19.518000000000001</v>
      </c>
      <c r="FQ17" s="9">
        <v>18.286999999999999</v>
      </c>
      <c r="FR17" s="9">
        <v>9.1920000000000002</v>
      </c>
      <c r="FS17" s="9">
        <v>9.0939999999999994</v>
      </c>
      <c r="FT17" s="9">
        <v>5.9340000000000002</v>
      </c>
      <c r="FU17" s="9">
        <v>3.403</v>
      </c>
      <c r="FV17" s="9">
        <v>2.5310000000000001</v>
      </c>
      <c r="FW17" s="9">
        <v>8.3420000000000005</v>
      </c>
      <c r="FX17" s="9">
        <v>4.2779999999999996</v>
      </c>
      <c r="FY17" s="9">
        <v>4.0640000000000001</v>
      </c>
      <c r="FZ17" s="9">
        <v>5.4</v>
      </c>
      <c r="GA17" s="9">
        <v>2.7650000000000001</v>
      </c>
      <c r="GB17" s="9">
        <v>2.6349999999999998</v>
      </c>
      <c r="GC17" s="9">
        <v>1.538</v>
      </c>
      <c r="GD17" s="9">
        <v>0.34499999999999997</v>
      </c>
      <c r="GE17" s="9">
        <v>1.1930000000000001</v>
      </c>
      <c r="GF17" s="9">
        <v>33.584000000000003</v>
      </c>
      <c r="GG17" s="9">
        <v>20.2</v>
      </c>
      <c r="GH17" s="9">
        <v>13.384</v>
      </c>
      <c r="GI17" s="9">
        <v>12.82</v>
      </c>
      <c r="GJ17" s="9">
        <v>8.5589999999999993</v>
      </c>
      <c r="GK17" s="9">
        <v>4.2610000000000001</v>
      </c>
      <c r="GL17" s="9">
        <v>2.762</v>
      </c>
      <c r="GM17" s="9">
        <v>1.736</v>
      </c>
      <c r="GN17" s="9">
        <v>1.026</v>
      </c>
      <c r="GO17" s="9">
        <v>3.7360000000000002</v>
      </c>
      <c r="GP17" s="9">
        <v>2.3479999999999999</v>
      </c>
      <c r="GQ17" s="9">
        <v>1.3879999999999999</v>
      </c>
      <c r="GR17" s="9">
        <v>6.3230000000000004</v>
      </c>
      <c r="GS17" s="9">
        <v>4.4749999999999996</v>
      </c>
      <c r="GT17" s="9">
        <v>1.8480000000000001</v>
      </c>
      <c r="GU17" s="9">
        <v>20.763999999999999</v>
      </c>
      <c r="GV17" s="9">
        <v>11.641</v>
      </c>
      <c r="GW17" s="9">
        <v>9.1219999999999999</v>
      </c>
      <c r="GX17" s="9">
        <v>10.130000000000001</v>
      </c>
      <c r="GY17" s="9">
        <v>6.181</v>
      </c>
      <c r="GZ17" s="9">
        <v>3.95</v>
      </c>
      <c r="HA17" s="9">
        <v>2.5859999999999999</v>
      </c>
      <c r="HB17" s="9">
        <v>1.946</v>
      </c>
      <c r="HC17" s="9">
        <v>0.64</v>
      </c>
      <c r="HD17" s="9">
        <v>5.7329999999999997</v>
      </c>
      <c r="HE17" s="9">
        <v>2.758</v>
      </c>
      <c r="HF17" s="9">
        <v>2.9750000000000001</v>
      </c>
      <c r="HG17" s="9">
        <v>2.3140000000000001</v>
      </c>
      <c r="HH17" s="9">
        <v>0.75700000000000001</v>
      </c>
      <c r="HI17" s="9">
        <v>1.5569999999999999</v>
      </c>
      <c r="HJ17" s="9">
        <v>0</v>
      </c>
      <c r="HK17" s="9">
        <v>0</v>
      </c>
      <c r="HL17" s="9">
        <v>0</v>
      </c>
      <c r="HM17" s="9">
        <v>0.34499999999999997</v>
      </c>
      <c r="HN17" s="9">
        <v>0</v>
      </c>
      <c r="HO17" s="9">
        <v>0.34499999999999997</v>
      </c>
      <c r="HP17" s="9">
        <v>0.34499999999999997</v>
      </c>
      <c r="HQ17" s="9">
        <v>0</v>
      </c>
      <c r="HR17" s="9">
        <v>0.34499999999999997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0.34499999999999997</v>
      </c>
      <c r="HZ17" s="9">
        <v>0</v>
      </c>
      <c r="IA17" s="9">
        <v>0.34499999999999997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</row>
    <row r="18" spans="1:251">
      <c r="A18" s="10">
        <v>44593</v>
      </c>
      <c r="B18" s="9">
        <v>0</v>
      </c>
      <c r="C18" s="9">
        <v>0</v>
      </c>
      <c r="D18" s="9">
        <v>0</v>
      </c>
      <c r="E18" s="9">
        <v>8.2379999999999995</v>
      </c>
      <c r="F18" s="9">
        <v>5.5839999999999996</v>
      </c>
      <c r="G18" s="9">
        <v>2.6539999999999999</v>
      </c>
      <c r="H18" s="9">
        <v>0.23200000000000001</v>
      </c>
      <c r="I18" s="9">
        <v>0.23200000000000001</v>
      </c>
      <c r="J18" s="9">
        <v>0</v>
      </c>
      <c r="K18" s="9">
        <v>0.52200000000000002</v>
      </c>
      <c r="L18" s="9">
        <v>0.52200000000000002</v>
      </c>
      <c r="M18" s="9">
        <v>0</v>
      </c>
      <c r="N18" s="9">
        <v>0.84899999999999998</v>
      </c>
      <c r="O18" s="9">
        <v>0.311</v>
      </c>
      <c r="P18" s="9">
        <v>0.53800000000000003</v>
      </c>
      <c r="Q18" s="9">
        <v>2.5760000000000001</v>
      </c>
      <c r="R18" s="9">
        <v>1.962</v>
      </c>
      <c r="S18" s="9">
        <v>0.61299999999999999</v>
      </c>
      <c r="T18" s="9">
        <v>4.0599999999999996</v>
      </c>
      <c r="U18" s="9">
        <v>2.5569999999999999</v>
      </c>
      <c r="V18" s="9">
        <v>1.5029999999999999</v>
      </c>
      <c r="W18" s="9">
        <v>10.929</v>
      </c>
      <c r="X18" s="9">
        <v>1.2350000000000001</v>
      </c>
      <c r="Y18" s="9">
        <v>9.6940000000000008</v>
      </c>
      <c r="Z18" s="9">
        <v>2.8180000000000001</v>
      </c>
      <c r="AA18" s="9">
        <v>0.223</v>
      </c>
      <c r="AB18" s="9">
        <v>2.5939999999999999</v>
      </c>
      <c r="AC18" s="9">
        <v>0</v>
      </c>
      <c r="AD18" s="9">
        <v>0</v>
      </c>
      <c r="AE18" s="9">
        <v>0</v>
      </c>
      <c r="AF18" s="9">
        <v>1.0669999999999999</v>
      </c>
      <c r="AG18" s="9">
        <v>0.223</v>
      </c>
      <c r="AH18" s="9">
        <v>0.84399999999999997</v>
      </c>
      <c r="AI18" s="9">
        <v>1.7509999999999999</v>
      </c>
      <c r="AJ18" s="9">
        <v>0</v>
      </c>
      <c r="AK18" s="9">
        <v>1.7509999999999999</v>
      </c>
      <c r="AL18" s="9">
        <v>8.1110000000000007</v>
      </c>
      <c r="AM18" s="9">
        <v>1.012</v>
      </c>
      <c r="AN18" s="9">
        <v>7.0990000000000002</v>
      </c>
      <c r="AO18" s="9">
        <v>4.3390000000000004</v>
      </c>
      <c r="AP18" s="9">
        <v>0.67200000000000004</v>
      </c>
      <c r="AQ18" s="9">
        <v>3.6669999999999998</v>
      </c>
      <c r="AR18" s="9">
        <v>1.95</v>
      </c>
      <c r="AS18" s="9">
        <v>0.34</v>
      </c>
      <c r="AT18" s="9">
        <v>1.61</v>
      </c>
      <c r="AU18" s="9">
        <v>1.254</v>
      </c>
      <c r="AV18" s="9">
        <v>0</v>
      </c>
      <c r="AW18" s="9">
        <v>1.254</v>
      </c>
      <c r="AX18" s="9">
        <v>0.56799999999999995</v>
      </c>
      <c r="AY18" s="9">
        <v>0</v>
      </c>
      <c r="AZ18" s="9">
        <v>0.56799999999999995</v>
      </c>
      <c r="BA18" s="9">
        <v>0</v>
      </c>
      <c r="BB18" s="9">
        <v>0</v>
      </c>
      <c r="BC18" s="9">
        <v>0</v>
      </c>
      <c r="BD18" s="9">
        <v>0.63100000000000001</v>
      </c>
      <c r="BE18" s="9">
        <v>0.63100000000000001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0.63100000000000001</v>
      </c>
      <c r="BT18" s="9">
        <v>0.63100000000000001</v>
      </c>
      <c r="BU18" s="9">
        <v>0</v>
      </c>
      <c r="BV18" s="9">
        <v>0</v>
      </c>
      <c r="BW18" s="9">
        <v>0</v>
      </c>
      <c r="BX18" s="9">
        <v>0</v>
      </c>
      <c r="BY18" s="9">
        <v>0.312</v>
      </c>
      <c r="BZ18" s="9">
        <v>0.312</v>
      </c>
      <c r="CA18" s="9">
        <v>0</v>
      </c>
      <c r="CB18" s="9">
        <v>0.32</v>
      </c>
      <c r="CC18" s="9">
        <v>0.32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19.010999999999999</v>
      </c>
      <c r="CL18" s="9">
        <v>9.3089999999999993</v>
      </c>
      <c r="CM18" s="9">
        <v>9.702</v>
      </c>
      <c r="CN18" s="9">
        <v>6.27</v>
      </c>
      <c r="CO18" s="9">
        <v>3.282</v>
      </c>
      <c r="CP18" s="9">
        <v>2.988</v>
      </c>
      <c r="CQ18" s="9">
        <v>2.6560000000000001</v>
      </c>
      <c r="CR18" s="9">
        <v>1.212</v>
      </c>
      <c r="CS18" s="9">
        <v>1.444</v>
      </c>
      <c r="CT18" s="9">
        <v>0.70899999999999996</v>
      </c>
      <c r="CU18" s="9">
        <v>0</v>
      </c>
      <c r="CV18" s="9">
        <v>0.70899999999999996</v>
      </c>
      <c r="CW18" s="9">
        <v>2.9060000000000001</v>
      </c>
      <c r="CX18" s="9">
        <v>2.0699999999999998</v>
      </c>
      <c r="CY18" s="9">
        <v>0.83599999999999997</v>
      </c>
      <c r="CZ18" s="9">
        <v>12.74</v>
      </c>
      <c r="DA18" s="9">
        <v>6.0270000000000001</v>
      </c>
      <c r="DB18" s="9">
        <v>6.7130000000000001</v>
      </c>
      <c r="DC18" s="9">
        <v>2.8929999999999998</v>
      </c>
      <c r="DD18" s="9">
        <v>1.752</v>
      </c>
      <c r="DE18" s="9">
        <v>1.141</v>
      </c>
      <c r="DF18" s="9">
        <v>2.327</v>
      </c>
      <c r="DG18" s="9">
        <v>1.0069999999999999</v>
      </c>
      <c r="DH18" s="9">
        <v>1.321</v>
      </c>
      <c r="DI18" s="9">
        <v>3.3330000000000002</v>
      </c>
      <c r="DJ18" s="9">
        <v>1.752</v>
      </c>
      <c r="DK18" s="9">
        <v>1.581</v>
      </c>
      <c r="DL18" s="9">
        <v>2.9649999999999999</v>
      </c>
      <c r="DM18" s="9">
        <v>1.208</v>
      </c>
      <c r="DN18" s="9">
        <v>1.7569999999999999</v>
      </c>
      <c r="DO18" s="9">
        <v>1.2230000000000001</v>
      </c>
      <c r="DP18" s="9">
        <v>0.308</v>
      </c>
      <c r="DQ18" s="9">
        <v>0.91400000000000003</v>
      </c>
      <c r="DR18" s="9">
        <v>280.548</v>
      </c>
      <c r="DS18" s="9">
        <v>140.95699999999999</v>
      </c>
      <c r="DT18" s="9">
        <v>139.59100000000001</v>
      </c>
      <c r="DU18" s="9">
        <v>115.73</v>
      </c>
      <c r="DV18" s="9">
        <v>60.674999999999997</v>
      </c>
      <c r="DW18" s="9">
        <v>55.055</v>
      </c>
      <c r="DX18" s="9">
        <v>42.48</v>
      </c>
      <c r="DY18" s="9">
        <v>25.742000000000001</v>
      </c>
      <c r="DZ18" s="9">
        <v>16.736999999999998</v>
      </c>
      <c r="EA18" s="9">
        <v>29.71</v>
      </c>
      <c r="EB18" s="9">
        <v>11.72</v>
      </c>
      <c r="EC18" s="9">
        <v>17.989999999999998</v>
      </c>
      <c r="ED18" s="9">
        <v>43.54</v>
      </c>
      <c r="EE18" s="9">
        <v>23.212</v>
      </c>
      <c r="EF18" s="9">
        <v>20.327999999999999</v>
      </c>
      <c r="EG18" s="9">
        <v>164.81800000000001</v>
      </c>
      <c r="EH18" s="9">
        <v>80.283000000000001</v>
      </c>
      <c r="EI18" s="9">
        <v>84.536000000000001</v>
      </c>
      <c r="EJ18" s="9">
        <v>76.528000000000006</v>
      </c>
      <c r="EK18" s="9">
        <v>37.417000000000002</v>
      </c>
      <c r="EL18" s="9">
        <v>39.112000000000002</v>
      </c>
      <c r="EM18" s="9">
        <v>31.59</v>
      </c>
      <c r="EN18" s="9">
        <v>13.631</v>
      </c>
      <c r="EO18" s="9">
        <v>17.959</v>
      </c>
      <c r="EP18" s="9">
        <v>28.34</v>
      </c>
      <c r="EQ18" s="9">
        <v>13.156000000000001</v>
      </c>
      <c r="ER18" s="9">
        <v>15.183</v>
      </c>
      <c r="ES18" s="9">
        <v>21.875</v>
      </c>
      <c r="ET18" s="9">
        <v>11.968</v>
      </c>
      <c r="EU18" s="9">
        <v>9.907</v>
      </c>
      <c r="EV18" s="9">
        <v>6.4859999999999998</v>
      </c>
      <c r="EW18" s="9">
        <v>4.1109999999999998</v>
      </c>
      <c r="EX18" s="9">
        <v>2.375</v>
      </c>
      <c r="EY18" s="9">
        <v>71.230999999999995</v>
      </c>
      <c r="EZ18" s="9">
        <v>41.576000000000001</v>
      </c>
      <c r="FA18" s="9">
        <v>29.655000000000001</v>
      </c>
      <c r="FB18" s="9">
        <v>44.963999999999999</v>
      </c>
      <c r="FC18" s="9">
        <v>26.029</v>
      </c>
      <c r="FD18" s="9">
        <v>18.934000000000001</v>
      </c>
      <c r="FE18" s="9">
        <v>25.283999999999999</v>
      </c>
      <c r="FF18" s="9">
        <v>15.05</v>
      </c>
      <c r="FG18" s="9">
        <v>10.234</v>
      </c>
      <c r="FH18" s="9">
        <v>8.94</v>
      </c>
      <c r="FI18" s="9">
        <v>3.9489999999999998</v>
      </c>
      <c r="FJ18" s="9">
        <v>4.9909999999999997</v>
      </c>
      <c r="FK18" s="9">
        <v>10.739000000000001</v>
      </c>
      <c r="FL18" s="9">
        <v>7.03</v>
      </c>
      <c r="FM18" s="9">
        <v>3.7090000000000001</v>
      </c>
      <c r="FN18" s="9">
        <v>26.266999999999999</v>
      </c>
      <c r="FO18" s="9">
        <v>15.547000000000001</v>
      </c>
      <c r="FP18" s="9">
        <v>10.721</v>
      </c>
      <c r="FQ18" s="9">
        <v>11.045</v>
      </c>
      <c r="FR18" s="9">
        <v>6.1180000000000003</v>
      </c>
      <c r="FS18" s="9">
        <v>4.9279999999999999</v>
      </c>
      <c r="FT18" s="9">
        <v>4.657</v>
      </c>
      <c r="FU18" s="9">
        <v>2.7109999999999999</v>
      </c>
      <c r="FV18" s="9">
        <v>1.9450000000000001</v>
      </c>
      <c r="FW18" s="9">
        <v>5.508</v>
      </c>
      <c r="FX18" s="9">
        <v>2.7919999999999998</v>
      </c>
      <c r="FY18" s="9">
        <v>2.7160000000000002</v>
      </c>
      <c r="FZ18" s="9">
        <v>3.3039999999999998</v>
      </c>
      <c r="GA18" s="9">
        <v>2.1720000000000002</v>
      </c>
      <c r="GB18" s="9">
        <v>1.1319999999999999</v>
      </c>
      <c r="GC18" s="9">
        <v>1.7529999999999999</v>
      </c>
      <c r="GD18" s="9">
        <v>1.7529999999999999</v>
      </c>
      <c r="GE18" s="9">
        <v>0</v>
      </c>
      <c r="GF18" s="9">
        <v>23.684000000000001</v>
      </c>
      <c r="GG18" s="9">
        <v>15.715999999999999</v>
      </c>
      <c r="GH18" s="9">
        <v>7.968</v>
      </c>
      <c r="GI18" s="9">
        <v>14.148999999999999</v>
      </c>
      <c r="GJ18" s="9">
        <v>9.9390000000000001</v>
      </c>
      <c r="GK18" s="9">
        <v>4.21</v>
      </c>
      <c r="GL18" s="9">
        <v>6.9989999999999997</v>
      </c>
      <c r="GM18" s="9">
        <v>5.55</v>
      </c>
      <c r="GN18" s="9">
        <v>1.4490000000000001</v>
      </c>
      <c r="GO18" s="9">
        <v>3.6269999999999998</v>
      </c>
      <c r="GP18" s="9">
        <v>1.7370000000000001</v>
      </c>
      <c r="GQ18" s="9">
        <v>1.889</v>
      </c>
      <c r="GR18" s="9">
        <v>3.5230000000000001</v>
      </c>
      <c r="GS18" s="9">
        <v>2.6509999999999998</v>
      </c>
      <c r="GT18" s="9">
        <v>0.872</v>
      </c>
      <c r="GU18" s="9">
        <v>9.5350000000000001</v>
      </c>
      <c r="GV18" s="9">
        <v>5.7770000000000001</v>
      </c>
      <c r="GW18" s="9">
        <v>3.7570000000000001</v>
      </c>
      <c r="GX18" s="9">
        <v>3.827</v>
      </c>
      <c r="GY18" s="9">
        <v>2.36</v>
      </c>
      <c r="GZ18" s="9">
        <v>1.466</v>
      </c>
      <c r="HA18" s="9">
        <v>1.44</v>
      </c>
      <c r="HB18" s="9">
        <v>0.66200000000000003</v>
      </c>
      <c r="HC18" s="9">
        <v>0.77800000000000002</v>
      </c>
      <c r="HD18" s="9">
        <v>3.2029999999999998</v>
      </c>
      <c r="HE18" s="9">
        <v>1.927</v>
      </c>
      <c r="HF18" s="9">
        <v>1.276</v>
      </c>
      <c r="HG18" s="9">
        <v>0.66</v>
      </c>
      <c r="HH18" s="9">
        <v>0.42299999999999999</v>
      </c>
      <c r="HI18" s="9">
        <v>0.23699999999999999</v>
      </c>
      <c r="HJ18" s="9">
        <v>0.40400000000000003</v>
      </c>
      <c r="HK18" s="9">
        <v>0.40400000000000003</v>
      </c>
      <c r="HL18" s="9">
        <v>0</v>
      </c>
      <c r="HM18" s="9">
        <v>5.5579999999999998</v>
      </c>
      <c r="HN18" s="9">
        <v>4.0940000000000003</v>
      </c>
      <c r="HO18" s="9">
        <v>1.4650000000000001</v>
      </c>
      <c r="HP18" s="9">
        <v>3.9790000000000001</v>
      </c>
      <c r="HQ18" s="9">
        <v>2.8919999999999999</v>
      </c>
      <c r="HR18" s="9">
        <v>1.0860000000000001</v>
      </c>
      <c r="HS18" s="9">
        <v>2.516</v>
      </c>
      <c r="HT18" s="9">
        <v>1.7110000000000001</v>
      </c>
      <c r="HU18" s="9">
        <v>0.80500000000000005</v>
      </c>
      <c r="HV18" s="9">
        <v>0.68899999999999995</v>
      </c>
      <c r="HW18" s="9">
        <v>0.40699999999999997</v>
      </c>
      <c r="HX18" s="9">
        <v>0.28199999999999997</v>
      </c>
      <c r="HY18" s="9">
        <v>0.77400000000000002</v>
      </c>
      <c r="HZ18" s="9">
        <v>0.77400000000000002</v>
      </c>
      <c r="IA18" s="9">
        <v>0</v>
      </c>
      <c r="IB18" s="9">
        <v>1.58</v>
      </c>
      <c r="IC18" s="9">
        <v>1.2010000000000001</v>
      </c>
      <c r="ID18" s="9">
        <v>0.378</v>
      </c>
      <c r="IE18" s="9">
        <v>0.79200000000000004</v>
      </c>
      <c r="IF18" s="9">
        <v>0.41399999999999998</v>
      </c>
      <c r="IG18" s="9">
        <v>0.378</v>
      </c>
      <c r="IH18" s="9">
        <v>0.309</v>
      </c>
      <c r="II18" s="9">
        <v>0.309</v>
      </c>
      <c r="IJ18" s="9">
        <v>0</v>
      </c>
      <c r="IK18" s="9">
        <v>0.47899999999999998</v>
      </c>
      <c r="IL18" s="9">
        <v>0.47899999999999998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</row>
    <row r="19" spans="1:251">
      <c r="A19" s="10">
        <v>44958</v>
      </c>
      <c r="B19" s="9">
        <v>0</v>
      </c>
      <c r="C19" s="9">
        <v>0</v>
      </c>
      <c r="D19" s="9">
        <v>0</v>
      </c>
      <c r="E19" s="9">
        <v>6.4119999999999999</v>
      </c>
      <c r="F19" s="9">
        <v>3.4540000000000002</v>
      </c>
      <c r="G19" s="9">
        <v>2.9580000000000002</v>
      </c>
      <c r="H19" s="9">
        <v>0.27300000000000002</v>
      </c>
      <c r="I19" s="9">
        <v>0.27300000000000002</v>
      </c>
      <c r="J19" s="9">
        <v>0</v>
      </c>
      <c r="K19" s="9">
        <v>0.63500000000000001</v>
      </c>
      <c r="L19" s="9">
        <v>0</v>
      </c>
      <c r="M19" s="9">
        <v>0.63500000000000001</v>
      </c>
      <c r="N19" s="9">
        <v>0.83</v>
      </c>
      <c r="O19" s="9">
        <v>0.47699999999999998</v>
      </c>
      <c r="P19" s="9">
        <v>0.35299999999999998</v>
      </c>
      <c r="Q19" s="9">
        <v>1.38</v>
      </c>
      <c r="R19" s="9">
        <v>0.82</v>
      </c>
      <c r="S19" s="9">
        <v>0.55900000000000005</v>
      </c>
      <c r="T19" s="9">
        <v>3.294</v>
      </c>
      <c r="U19" s="9">
        <v>1.8839999999999999</v>
      </c>
      <c r="V19" s="9">
        <v>1.41</v>
      </c>
      <c r="W19" s="9">
        <v>13.593</v>
      </c>
      <c r="X19" s="9">
        <v>3.0630000000000002</v>
      </c>
      <c r="Y19" s="9">
        <v>10.53</v>
      </c>
      <c r="Z19" s="9">
        <v>3.613</v>
      </c>
      <c r="AA19" s="9">
        <v>0.66500000000000004</v>
      </c>
      <c r="AB19" s="9">
        <v>2.948</v>
      </c>
      <c r="AC19" s="9">
        <v>0</v>
      </c>
      <c r="AD19" s="9">
        <v>0</v>
      </c>
      <c r="AE19" s="9">
        <v>0</v>
      </c>
      <c r="AF19" s="9">
        <v>1.03</v>
      </c>
      <c r="AG19" s="9">
        <v>0.66500000000000004</v>
      </c>
      <c r="AH19" s="9">
        <v>0.36499999999999999</v>
      </c>
      <c r="AI19" s="9">
        <v>2.5830000000000002</v>
      </c>
      <c r="AJ19" s="9">
        <v>0</v>
      </c>
      <c r="AK19" s="9">
        <v>2.5830000000000002</v>
      </c>
      <c r="AL19" s="9">
        <v>9.98</v>
      </c>
      <c r="AM19" s="9">
        <v>2.3980000000000001</v>
      </c>
      <c r="AN19" s="9">
        <v>7.5819999999999999</v>
      </c>
      <c r="AO19" s="9">
        <v>4.681</v>
      </c>
      <c r="AP19" s="9">
        <v>1.5109999999999999</v>
      </c>
      <c r="AQ19" s="9">
        <v>3.17</v>
      </c>
      <c r="AR19" s="9">
        <v>1.3979999999999999</v>
      </c>
      <c r="AS19" s="9">
        <v>0</v>
      </c>
      <c r="AT19" s="9">
        <v>1.3979999999999999</v>
      </c>
      <c r="AU19" s="9">
        <v>2.089</v>
      </c>
      <c r="AV19" s="9">
        <v>0.88600000000000001</v>
      </c>
      <c r="AW19" s="9">
        <v>1.202</v>
      </c>
      <c r="AX19" s="9">
        <v>1.8109999999999999</v>
      </c>
      <c r="AY19" s="9">
        <v>0</v>
      </c>
      <c r="AZ19" s="9">
        <v>1.8109999999999999</v>
      </c>
      <c r="BA19" s="9">
        <v>0</v>
      </c>
      <c r="BB19" s="9">
        <v>0</v>
      </c>
      <c r="BC19" s="9">
        <v>0</v>
      </c>
      <c r="BD19" s="9">
        <v>1.9750000000000001</v>
      </c>
      <c r="BE19" s="9">
        <v>1.7509999999999999</v>
      </c>
      <c r="BF19" s="9">
        <v>0.22500000000000001</v>
      </c>
      <c r="BG19" s="9">
        <v>0.33500000000000002</v>
      </c>
      <c r="BH19" s="9">
        <v>0.33500000000000002</v>
      </c>
      <c r="BI19" s="9">
        <v>0</v>
      </c>
      <c r="BJ19" s="9">
        <v>0.33500000000000002</v>
      </c>
      <c r="BK19" s="9">
        <v>0.33500000000000002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1.641</v>
      </c>
      <c r="BT19" s="9">
        <v>1.4159999999999999</v>
      </c>
      <c r="BU19" s="9">
        <v>0.22500000000000001</v>
      </c>
      <c r="BV19" s="9">
        <v>0.22500000000000001</v>
      </c>
      <c r="BW19" s="9">
        <v>0</v>
      </c>
      <c r="BX19" s="9">
        <v>0.22500000000000001</v>
      </c>
      <c r="BY19" s="9">
        <v>0.71499999999999997</v>
      </c>
      <c r="BZ19" s="9">
        <v>0.71499999999999997</v>
      </c>
      <c r="CA19" s="9">
        <v>0</v>
      </c>
      <c r="CB19" s="9">
        <v>0.70099999999999996</v>
      </c>
      <c r="CC19" s="9">
        <v>0.70099999999999996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20.145</v>
      </c>
      <c r="CL19" s="9">
        <v>8.5879999999999992</v>
      </c>
      <c r="CM19" s="9">
        <v>11.557</v>
      </c>
      <c r="CN19" s="9">
        <v>5.2939999999999996</v>
      </c>
      <c r="CO19" s="9">
        <v>2.6840000000000002</v>
      </c>
      <c r="CP19" s="9">
        <v>2.6110000000000002</v>
      </c>
      <c r="CQ19" s="9">
        <v>3.3290000000000002</v>
      </c>
      <c r="CR19" s="9">
        <v>1.78</v>
      </c>
      <c r="CS19" s="9">
        <v>1.548</v>
      </c>
      <c r="CT19" s="9">
        <v>1.4239999999999999</v>
      </c>
      <c r="CU19" s="9">
        <v>0.55500000000000005</v>
      </c>
      <c r="CV19" s="9">
        <v>0.86799999999999999</v>
      </c>
      <c r="CW19" s="9">
        <v>0.54200000000000004</v>
      </c>
      <c r="CX19" s="9">
        <v>0.34799999999999998</v>
      </c>
      <c r="CY19" s="9">
        <v>0.19400000000000001</v>
      </c>
      <c r="CZ19" s="9">
        <v>14.85</v>
      </c>
      <c r="DA19" s="9">
        <v>5.9039999999999999</v>
      </c>
      <c r="DB19" s="9">
        <v>8.9469999999999992</v>
      </c>
      <c r="DC19" s="9">
        <v>6.1630000000000003</v>
      </c>
      <c r="DD19" s="9">
        <v>1.639</v>
      </c>
      <c r="DE19" s="9">
        <v>4.524</v>
      </c>
      <c r="DF19" s="9">
        <v>3.375</v>
      </c>
      <c r="DG19" s="9">
        <v>1.752</v>
      </c>
      <c r="DH19" s="9">
        <v>1.623</v>
      </c>
      <c r="DI19" s="9">
        <v>1.67</v>
      </c>
      <c r="DJ19" s="9">
        <v>0.95399999999999996</v>
      </c>
      <c r="DK19" s="9">
        <v>0.71599999999999997</v>
      </c>
      <c r="DL19" s="9">
        <v>1.925</v>
      </c>
      <c r="DM19" s="9">
        <v>0.95299999999999996</v>
      </c>
      <c r="DN19" s="9">
        <v>0.97199999999999998</v>
      </c>
      <c r="DO19" s="9">
        <v>1.718</v>
      </c>
      <c r="DP19" s="9">
        <v>0.60599999999999998</v>
      </c>
      <c r="DQ19" s="9">
        <v>1.1120000000000001</v>
      </c>
      <c r="DR19" s="9">
        <v>269.10599999999999</v>
      </c>
      <c r="DS19" s="9">
        <v>132.178</v>
      </c>
      <c r="DT19" s="9">
        <v>136.928</v>
      </c>
      <c r="DU19" s="9">
        <v>114.654</v>
      </c>
      <c r="DV19" s="9">
        <v>56.295000000000002</v>
      </c>
      <c r="DW19" s="9">
        <v>58.359000000000002</v>
      </c>
      <c r="DX19" s="9">
        <v>35.110999999999997</v>
      </c>
      <c r="DY19" s="9">
        <v>15.577999999999999</v>
      </c>
      <c r="DZ19" s="9">
        <v>19.533000000000001</v>
      </c>
      <c r="EA19" s="9">
        <v>30.984000000000002</v>
      </c>
      <c r="EB19" s="9">
        <v>13.631</v>
      </c>
      <c r="EC19" s="9">
        <v>17.353000000000002</v>
      </c>
      <c r="ED19" s="9">
        <v>48.558999999999997</v>
      </c>
      <c r="EE19" s="9">
        <v>27.085999999999999</v>
      </c>
      <c r="EF19" s="9">
        <v>21.472999999999999</v>
      </c>
      <c r="EG19" s="9">
        <v>154.452</v>
      </c>
      <c r="EH19" s="9">
        <v>75.882999999999996</v>
      </c>
      <c r="EI19" s="9">
        <v>78.569000000000003</v>
      </c>
      <c r="EJ19" s="9">
        <v>69.623999999999995</v>
      </c>
      <c r="EK19" s="9">
        <v>32.911000000000001</v>
      </c>
      <c r="EL19" s="9">
        <v>36.713000000000001</v>
      </c>
      <c r="EM19" s="9">
        <v>30.103000000000002</v>
      </c>
      <c r="EN19" s="9">
        <v>14.763</v>
      </c>
      <c r="EO19" s="9">
        <v>15.339</v>
      </c>
      <c r="EP19" s="9">
        <v>25.841999999999999</v>
      </c>
      <c r="EQ19" s="9">
        <v>14.079000000000001</v>
      </c>
      <c r="ER19" s="9">
        <v>11.763</v>
      </c>
      <c r="ES19" s="9">
        <v>21.847999999999999</v>
      </c>
      <c r="ET19" s="9">
        <v>10.738</v>
      </c>
      <c r="EU19" s="9">
        <v>11.11</v>
      </c>
      <c r="EV19" s="9">
        <v>7.0359999999999996</v>
      </c>
      <c r="EW19" s="9">
        <v>3.3919999999999999</v>
      </c>
      <c r="EX19" s="9">
        <v>3.6440000000000001</v>
      </c>
      <c r="EY19" s="9">
        <v>67.563999999999993</v>
      </c>
      <c r="EZ19" s="9">
        <v>35.018999999999998</v>
      </c>
      <c r="FA19" s="9">
        <v>32.545000000000002</v>
      </c>
      <c r="FB19" s="9">
        <v>40.555999999999997</v>
      </c>
      <c r="FC19" s="9">
        <v>20.055</v>
      </c>
      <c r="FD19" s="9">
        <v>20.501000000000001</v>
      </c>
      <c r="FE19" s="9">
        <v>17.154</v>
      </c>
      <c r="FF19" s="9">
        <v>7.5620000000000003</v>
      </c>
      <c r="FG19" s="9">
        <v>9.5920000000000005</v>
      </c>
      <c r="FH19" s="9">
        <v>12.327999999999999</v>
      </c>
      <c r="FI19" s="9">
        <v>5.7880000000000003</v>
      </c>
      <c r="FJ19" s="9">
        <v>6.54</v>
      </c>
      <c r="FK19" s="9">
        <v>11.074</v>
      </c>
      <c r="FL19" s="9">
        <v>6.7050000000000001</v>
      </c>
      <c r="FM19" s="9">
        <v>4.3689999999999998</v>
      </c>
      <c r="FN19" s="9">
        <v>27.007999999999999</v>
      </c>
      <c r="FO19" s="9">
        <v>14.964</v>
      </c>
      <c r="FP19" s="9">
        <v>12.044</v>
      </c>
      <c r="FQ19" s="9">
        <v>10.625999999999999</v>
      </c>
      <c r="FR19" s="9">
        <v>4.7510000000000003</v>
      </c>
      <c r="FS19" s="9">
        <v>5.8739999999999997</v>
      </c>
      <c r="FT19" s="9">
        <v>5.33</v>
      </c>
      <c r="FU19" s="9">
        <v>3.9769999999999999</v>
      </c>
      <c r="FV19" s="9">
        <v>1.3540000000000001</v>
      </c>
      <c r="FW19" s="9">
        <v>5.1070000000000002</v>
      </c>
      <c r="FX19" s="9">
        <v>2.3330000000000002</v>
      </c>
      <c r="FY19" s="9">
        <v>2.774</v>
      </c>
      <c r="FZ19" s="9">
        <v>4.1849999999999996</v>
      </c>
      <c r="GA19" s="9">
        <v>2.5</v>
      </c>
      <c r="GB19" s="9">
        <v>1.6850000000000001</v>
      </c>
      <c r="GC19" s="9">
        <v>1.7589999999999999</v>
      </c>
      <c r="GD19" s="9">
        <v>1.4019999999999999</v>
      </c>
      <c r="GE19" s="9">
        <v>0.35699999999999998</v>
      </c>
      <c r="GF19" s="9">
        <v>16.914000000000001</v>
      </c>
      <c r="GG19" s="9">
        <v>9.4359999999999999</v>
      </c>
      <c r="GH19" s="9">
        <v>7.4779999999999998</v>
      </c>
      <c r="GI19" s="9">
        <v>8.0489999999999995</v>
      </c>
      <c r="GJ19" s="9">
        <v>4.0789999999999997</v>
      </c>
      <c r="GK19" s="9">
        <v>3.97</v>
      </c>
      <c r="GL19" s="9">
        <v>1.6930000000000001</v>
      </c>
      <c r="GM19" s="9">
        <v>0.46800000000000003</v>
      </c>
      <c r="GN19" s="9">
        <v>1.226</v>
      </c>
      <c r="GO19" s="9">
        <v>3.653</v>
      </c>
      <c r="GP19" s="9">
        <v>2.25</v>
      </c>
      <c r="GQ19" s="9">
        <v>1.403</v>
      </c>
      <c r="GR19" s="9">
        <v>2.702</v>
      </c>
      <c r="GS19" s="9">
        <v>1.361</v>
      </c>
      <c r="GT19" s="9">
        <v>1.3420000000000001</v>
      </c>
      <c r="GU19" s="9">
        <v>8.8650000000000002</v>
      </c>
      <c r="GV19" s="9">
        <v>5.3570000000000002</v>
      </c>
      <c r="GW19" s="9">
        <v>3.508</v>
      </c>
      <c r="GX19" s="9">
        <v>5.0110000000000001</v>
      </c>
      <c r="GY19" s="9">
        <v>3.0649999999999999</v>
      </c>
      <c r="GZ19" s="9">
        <v>1.9470000000000001</v>
      </c>
      <c r="HA19" s="9">
        <v>0.433</v>
      </c>
      <c r="HB19" s="9">
        <v>0.433</v>
      </c>
      <c r="HC19" s="9">
        <v>0</v>
      </c>
      <c r="HD19" s="9">
        <v>1.2010000000000001</v>
      </c>
      <c r="HE19" s="9">
        <v>0.46600000000000003</v>
      </c>
      <c r="HF19" s="9">
        <v>0.73499999999999999</v>
      </c>
      <c r="HG19" s="9">
        <v>1.27</v>
      </c>
      <c r="HH19" s="9">
        <v>0.443</v>
      </c>
      <c r="HI19" s="9">
        <v>0.82699999999999996</v>
      </c>
      <c r="HJ19" s="9">
        <v>0.95099999999999996</v>
      </c>
      <c r="HK19" s="9">
        <v>0.95099999999999996</v>
      </c>
      <c r="HL19" s="9">
        <v>0</v>
      </c>
      <c r="HM19" s="9">
        <v>1.65</v>
      </c>
      <c r="HN19" s="9">
        <v>1.2629999999999999</v>
      </c>
      <c r="HO19" s="9">
        <v>0.38700000000000001</v>
      </c>
      <c r="HP19" s="9">
        <v>1.65</v>
      </c>
      <c r="HQ19" s="9">
        <v>1.2629999999999999</v>
      </c>
      <c r="HR19" s="9">
        <v>0.38700000000000001</v>
      </c>
      <c r="HS19" s="9">
        <v>0.42</v>
      </c>
      <c r="HT19" s="9">
        <v>0.42</v>
      </c>
      <c r="HU19" s="9">
        <v>0</v>
      </c>
      <c r="HV19" s="9">
        <v>0.89900000000000002</v>
      </c>
      <c r="HW19" s="9">
        <v>0.51200000000000001</v>
      </c>
      <c r="HX19" s="9">
        <v>0.38700000000000001</v>
      </c>
      <c r="HY19" s="9">
        <v>0.33100000000000002</v>
      </c>
      <c r="HZ19" s="9">
        <v>0.33100000000000002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0</v>
      </c>
      <c r="C11" s="9">
        <v>0</v>
      </c>
      <c r="D11" s="9">
        <v>34.566000000000003</v>
      </c>
      <c r="E11" s="9">
        <v>17.792000000000002</v>
      </c>
      <c r="F11" s="9">
        <v>16.774000000000001</v>
      </c>
      <c r="G11" s="9">
        <v>21.896000000000001</v>
      </c>
      <c r="H11" s="9">
        <v>13.228999999999999</v>
      </c>
      <c r="I11" s="9">
        <v>8.6660000000000004</v>
      </c>
      <c r="J11" s="9">
        <v>11.523999999999999</v>
      </c>
      <c r="K11" s="9">
        <v>6.5869999999999997</v>
      </c>
      <c r="L11" s="9">
        <v>4.9370000000000003</v>
      </c>
      <c r="M11" s="9">
        <v>6.8810000000000002</v>
      </c>
      <c r="N11" s="9">
        <v>5.0570000000000004</v>
      </c>
      <c r="O11" s="9">
        <v>1.8240000000000001</v>
      </c>
      <c r="P11" s="9">
        <v>3.4910000000000001</v>
      </c>
      <c r="Q11" s="9">
        <v>1.5860000000000001</v>
      </c>
      <c r="R11" s="9">
        <v>1.905</v>
      </c>
      <c r="S11" s="9">
        <v>12.67</v>
      </c>
      <c r="T11" s="9">
        <v>4.5620000000000003</v>
      </c>
      <c r="U11" s="9">
        <v>8.1080000000000005</v>
      </c>
      <c r="V11" s="9">
        <v>6.1180000000000003</v>
      </c>
      <c r="W11" s="9">
        <v>1.492</v>
      </c>
      <c r="X11" s="9">
        <v>4.6260000000000003</v>
      </c>
      <c r="Y11" s="9">
        <v>4.0190000000000001</v>
      </c>
      <c r="Z11" s="9">
        <v>2.3380000000000001</v>
      </c>
      <c r="AA11" s="9">
        <v>1.68</v>
      </c>
      <c r="AB11" s="9">
        <v>1.1020000000000001</v>
      </c>
      <c r="AC11" s="9">
        <v>0</v>
      </c>
      <c r="AD11" s="9">
        <v>1.1020000000000001</v>
      </c>
      <c r="AE11" s="9">
        <v>1.048</v>
      </c>
      <c r="AF11" s="9">
        <v>0.34899999999999998</v>
      </c>
      <c r="AG11" s="9">
        <v>0.69899999999999995</v>
      </c>
      <c r="AH11" s="9">
        <v>0.38300000000000001</v>
      </c>
      <c r="AI11" s="9">
        <v>0.38300000000000001</v>
      </c>
      <c r="AJ11" s="9">
        <v>0</v>
      </c>
      <c r="AK11" s="9">
        <v>13.641</v>
      </c>
      <c r="AL11" s="9">
        <v>7.6130000000000004</v>
      </c>
      <c r="AM11" s="9">
        <v>6.0279999999999996</v>
      </c>
      <c r="AN11" s="9">
        <v>5.391</v>
      </c>
      <c r="AO11" s="9">
        <v>3.4529999999999998</v>
      </c>
      <c r="AP11" s="9">
        <v>1.9379999999999999</v>
      </c>
      <c r="AQ11" s="9">
        <v>1.379</v>
      </c>
      <c r="AR11" s="9">
        <v>1.0189999999999999</v>
      </c>
      <c r="AS11" s="9">
        <v>0.35899999999999999</v>
      </c>
      <c r="AT11" s="9">
        <v>1.121</v>
      </c>
      <c r="AU11" s="9">
        <v>0.504</v>
      </c>
      <c r="AV11" s="9">
        <v>0.61699999999999999</v>
      </c>
      <c r="AW11" s="9">
        <v>2.891</v>
      </c>
      <c r="AX11" s="9">
        <v>1.93</v>
      </c>
      <c r="AY11" s="9">
        <v>0.96099999999999997</v>
      </c>
      <c r="AZ11" s="9">
        <v>8.2509999999999994</v>
      </c>
      <c r="BA11" s="9">
        <v>4.16</v>
      </c>
      <c r="BB11" s="9">
        <v>4.09</v>
      </c>
      <c r="BC11" s="9">
        <v>4.5460000000000003</v>
      </c>
      <c r="BD11" s="9">
        <v>1.7270000000000001</v>
      </c>
      <c r="BE11" s="9">
        <v>2.82</v>
      </c>
      <c r="BF11" s="9">
        <v>0.77700000000000002</v>
      </c>
      <c r="BG11" s="9">
        <v>0.372</v>
      </c>
      <c r="BH11" s="9">
        <v>0.40500000000000003</v>
      </c>
      <c r="BI11" s="9">
        <v>1.9410000000000001</v>
      </c>
      <c r="BJ11" s="9">
        <v>1.534</v>
      </c>
      <c r="BK11" s="9">
        <v>0.40699999999999997</v>
      </c>
      <c r="BL11" s="9">
        <v>0.98499999999999999</v>
      </c>
      <c r="BM11" s="9">
        <v>0.52800000000000002</v>
      </c>
      <c r="BN11" s="9">
        <v>0.45800000000000002</v>
      </c>
      <c r="BO11" s="9">
        <v>0</v>
      </c>
      <c r="BP11" s="9">
        <v>0</v>
      </c>
      <c r="BQ11" s="9">
        <v>0</v>
      </c>
      <c r="BR11" s="9">
        <v>132.56</v>
      </c>
      <c r="BS11" s="9">
        <v>68.962999999999994</v>
      </c>
      <c r="BT11" s="9">
        <v>63.597000000000001</v>
      </c>
      <c r="BU11" s="9">
        <v>44.158999999999999</v>
      </c>
      <c r="BV11" s="9">
        <v>22.585999999999999</v>
      </c>
      <c r="BW11" s="9">
        <v>21.573</v>
      </c>
      <c r="BX11" s="9">
        <v>10.616</v>
      </c>
      <c r="BY11" s="9">
        <v>5.0119999999999996</v>
      </c>
      <c r="BZ11" s="9">
        <v>5.6050000000000004</v>
      </c>
      <c r="CA11" s="9">
        <v>14.981</v>
      </c>
      <c r="CB11" s="9">
        <v>8.2270000000000003</v>
      </c>
      <c r="CC11" s="9">
        <v>6.7549999999999999</v>
      </c>
      <c r="CD11" s="9">
        <v>18.562000000000001</v>
      </c>
      <c r="CE11" s="9">
        <v>9.3480000000000008</v>
      </c>
      <c r="CF11" s="9">
        <v>9.2140000000000004</v>
      </c>
      <c r="CG11" s="9">
        <v>88.400999999999996</v>
      </c>
      <c r="CH11" s="9">
        <v>46.377000000000002</v>
      </c>
      <c r="CI11" s="9">
        <v>42.024000000000001</v>
      </c>
      <c r="CJ11" s="9">
        <v>45.906999999999996</v>
      </c>
      <c r="CK11" s="9">
        <v>22.422999999999998</v>
      </c>
      <c r="CL11" s="9">
        <v>23.484000000000002</v>
      </c>
      <c r="CM11" s="9">
        <v>17.600999999999999</v>
      </c>
      <c r="CN11" s="9">
        <v>10.715999999999999</v>
      </c>
      <c r="CO11" s="9">
        <v>6.8849999999999998</v>
      </c>
      <c r="CP11" s="9">
        <v>16.37</v>
      </c>
      <c r="CQ11" s="9">
        <v>9.4719999999999995</v>
      </c>
      <c r="CR11" s="9">
        <v>6.899</v>
      </c>
      <c r="CS11" s="9">
        <v>3.4820000000000002</v>
      </c>
      <c r="CT11" s="9">
        <v>0</v>
      </c>
      <c r="CU11" s="9">
        <v>3.4820000000000002</v>
      </c>
      <c r="CV11" s="9">
        <v>5.04</v>
      </c>
      <c r="CW11" s="9">
        <v>3.766</v>
      </c>
      <c r="CX11" s="9">
        <v>1.274</v>
      </c>
      <c r="CY11" s="9">
        <v>25.850999999999999</v>
      </c>
      <c r="CZ11" s="9">
        <v>12.627000000000001</v>
      </c>
      <c r="DA11" s="9">
        <v>13.224</v>
      </c>
      <c r="DB11" s="9">
        <v>11.476000000000001</v>
      </c>
      <c r="DC11" s="9">
        <v>4.157</v>
      </c>
      <c r="DD11" s="9">
        <v>7.319</v>
      </c>
      <c r="DE11" s="9">
        <v>3.0150000000000001</v>
      </c>
      <c r="DF11" s="9">
        <v>0.53700000000000003</v>
      </c>
      <c r="DG11" s="9">
        <v>2.4780000000000002</v>
      </c>
      <c r="DH11" s="9">
        <v>4.9450000000000003</v>
      </c>
      <c r="DI11" s="9">
        <v>2.512</v>
      </c>
      <c r="DJ11" s="9">
        <v>2.4329999999999998</v>
      </c>
      <c r="DK11" s="9">
        <v>3.516</v>
      </c>
      <c r="DL11" s="9">
        <v>1.1080000000000001</v>
      </c>
      <c r="DM11" s="9">
        <v>2.4079999999999999</v>
      </c>
      <c r="DN11" s="9">
        <v>14.375</v>
      </c>
      <c r="DO11" s="9">
        <v>8.4700000000000006</v>
      </c>
      <c r="DP11" s="9">
        <v>5.9050000000000002</v>
      </c>
      <c r="DQ11" s="9">
        <v>8.9350000000000005</v>
      </c>
      <c r="DR11" s="9">
        <v>5.53</v>
      </c>
      <c r="DS11" s="9">
        <v>3.4049999999999998</v>
      </c>
      <c r="DT11" s="9">
        <v>2.6760000000000002</v>
      </c>
      <c r="DU11" s="9">
        <v>1.9830000000000001</v>
      </c>
      <c r="DV11" s="9">
        <v>0.69299999999999995</v>
      </c>
      <c r="DW11" s="9">
        <v>2.3839999999999999</v>
      </c>
      <c r="DX11" s="9">
        <v>0.57699999999999996</v>
      </c>
      <c r="DY11" s="9">
        <v>1.8069999999999999</v>
      </c>
      <c r="DZ11" s="9">
        <v>0</v>
      </c>
      <c r="EA11" s="9">
        <v>0</v>
      </c>
      <c r="EB11" s="9">
        <v>0</v>
      </c>
      <c r="EC11" s="9">
        <v>0.379</v>
      </c>
      <c r="ED11" s="9">
        <v>0.379</v>
      </c>
      <c r="EE11" s="9">
        <v>0</v>
      </c>
      <c r="EF11" s="9">
        <v>9.5060000000000002</v>
      </c>
      <c r="EG11" s="9">
        <v>4.1210000000000004</v>
      </c>
      <c r="EH11" s="9">
        <v>5.3860000000000001</v>
      </c>
      <c r="EI11" s="9">
        <v>4.9989999999999997</v>
      </c>
      <c r="EJ11" s="9">
        <v>2.48</v>
      </c>
      <c r="EK11" s="9">
        <v>2.5190000000000001</v>
      </c>
      <c r="EL11" s="9">
        <v>2.0529999999999999</v>
      </c>
      <c r="EM11" s="9">
        <v>0.35299999999999998</v>
      </c>
      <c r="EN11" s="9">
        <v>1.7</v>
      </c>
      <c r="EO11" s="9">
        <v>0.69699999999999995</v>
      </c>
      <c r="EP11" s="9">
        <v>0.23699999999999999</v>
      </c>
      <c r="EQ11" s="9">
        <v>0.46</v>
      </c>
      <c r="ER11" s="9">
        <v>2.2490000000000001</v>
      </c>
      <c r="ES11" s="9">
        <v>1.89</v>
      </c>
      <c r="ET11" s="9">
        <v>0.35899999999999999</v>
      </c>
      <c r="EU11" s="9">
        <v>4.5069999999999997</v>
      </c>
      <c r="EV11" s="9">
        <v>1.64</v>
      </c>
      <c r="EW11" s="9">
        <v>2.8660000000000001</v>
      </c>
      <c r="EX11" s="9">
        <v>4.0419999999999998</v>
      </c>
      <c r="EY11" s="9">
        <v>1.1759999999999999</v>
      </c>
      <c r="EZ11" s="9">
        <v>2.8660000000000001</v>
      </c>
      <c r="FA11" s="9">
        <v>0</v>
      </c>
      <c r="FB11" s="9">
        <v>0</v>
      </c>
      <c r="FC11" s="9">
        <v>0</v>
      </c>
      <c r="FD11" s="9">
        <v>0.46500000000000002</v>
      </c>
      <c r="FE11" s="9">
        <v>0.46500000000000002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54.286000000000001</v>
      </c>
      <c r="FN11" s="9">
        <v>34.146000000000001</v>
      </c>
      <c r="FO11" s="9">
        <v>20.14</v>
      </c>
      <c r="FP11" s="9">
        <v>17.434999999999999</v>
      </c>
      <c r="FQ11" s="9">
        <v>11.776</v>
      </c>
      <c r="FR11" s="9">
        <v>5.6580000000000004</v>
      </c>
      <c r="FS11" s="9">
        <v>2.9</v>
      </c>
      <c r="FT11" s="9">
        <v>2.4049999999999998</v>
      </c>
      <c r="FU11" s="9">
        <v>0.495</v>
      </c>
      <c r="FV11" s="9">
        <v>5.4020000000000001</v>
      </c>
      <c r="FW11" s="9">
        <v>3.8759999999999999</v>
      </c>
      <c r="FX11" s="9">
        <v>1.5269999999999999</v>
      </c>
      <c r="FY11" s="9">
        <v>9.1329999999999991</v>
      </c>
      <c r="FZ11" s="9">
        <v>5.4960000000000004</v>
      </c>
      <c r="GA11" s="9">
        <v>3.637</v>
      </c>
      <c r="GB11" s="9">
        <v>36.850999999999999</v>
      </c>
      <c r="GC11" s="9">
        <v>22.369</v>
      </c>
      <c r="GD11" s="9">
        <v>14.481999999999999</v>
      </c>
      <c r="GE11" s="9">
        <v>19.664999999999999</v>
      </c>
      <c r="GF11" s="9">
        <v>11.335000000000001</v>
      </c>
      <c r="GG11" s="9">
        <v>8.33</v>
      </c>
      <c r="GH11" s="9">
        <v>9.8369999999999997</v>
      </c>
      <c r="GI11" s="9">
        <v>5.6630000000000003</v>
      </c>
      <c r="GJ11" s="9">
        <v>4.1740000000000004</v>
      </c>
      <c r="GK11" s="9">
        <v>6.6929999999999996</v>
      </c>
      <c r="GL11" s="9">
        <v>5.3710000000000004</v>
      </c>
      <c r="GM11" s="9">
        <v>1.3220000000000001</v>
      </c>
      <c r="GN11" s="9">
        <v>0.65600000000000003</v>
      </c>
      <c r="GO11" s="9">
        <v>0</v>
      </c>
      <c r="GP11" s="9">
        <v>0.65600000000000003</v>
      </c>
      <c r="GQ11" s="9">
        <v>0</v>
      </c>
      <c r="GR11" s="9">
        <v>0</v>
      </c>
      <c r="GS11" s="9">
        <v>0</v>
      </c>
      <c r="GT11" s="9">
        <v>8.0090000000000003</v>
      </c>
      <c r="GU11" s="9">
        <v>4.6970000000000001</v>
      </c>
      <c r="GV11" s="9">
        <v>3.3119999999999998</v>
      </c>
      <c r="GW11" s="9">
        <v>0.82</v>
      </c>
      <c r="GX11" s="9">
        <v>0.372</v>
      </c>
      <c r="GY11" s="9">
        <v>0.44800000000000001</v>
      </c>
      <c r="GZ11" s="9">
        <v>0.82</v>
      </c>
      <c r="HA11" s="9">
        <v>0.372</v>
      </c>
      <c r="HB11" s="9">
        <v>0.44800000000000001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7.19</v>
      </c>
      <c r="HJ11" s="9">
        <v>4.3250000000000002</v>
      </c>
      <c r="HK11" s="9">
        <v>2.8639999999999999</v>
      </c>
      <c r="HL11" s="9">
        <v>0</v>
      </c>
      <c r="HM11" s="9">
        <v>0</v>
      </c>
      <c r="HN11" s="9">
        <v>0</v>
      </c>
      <c r="HO11" s="9">
        <v>0.33400000000000002</v>
      </c>
      <c r="HP11" s="9">
        <v>0.33400000000000002</v>
      </c>
      <c r="HQ11" s="9">
        <v>0</v>
      </c>
      <c r="HR11" s="9">
        <v>1.8</v>
      </c>
      <c r="HS11" s="9">
        <v>1.006</v>
      </c>
      <c r="HT11" s="9">
        <v>0.79400000000000004</v>
      </c>
      <c r="HU11" s="9">
        <v>0.79600000000000004</v>
      </c>
      <c r="HV11" s="9">
        <v>0</v>
      </c>
      <c r="HW11" s="9">
        <v>0.79600000000000004</v>
      </c>
      <c r="HX11" s="9">
        <v>4.26</v>
      </c>
      <c r="HY11" s="9">
        <v>2.9849999999999999</v>
      </c>
      <c r="HZ11" s="9">
        <v>1.274</v>
      </c>
      <c r="IA11" s="9">
        <v>29.524999999999999</v>
      </c>
      <c r="IB11" s="9">
        <v>9.2769999999999992</v>
      </c>
      <c r="IC11" s="9">
        <v>20.248000000000001</v>
      </c>
      <c r="ID11" s="9">
        <v>9.43</v>
      </c>
      <c r="IE11" s="9">
        <v>3.8010000000000002</v>
      </c>
      <c r="IF11" s="9">
        <v>5.6289999999999996</v>
      </c>
      <c r="IG11" s="9">
        <v>1.829</v>
      </c>
      <c r="IH11" s="9">
        <v>1.345</v>
      </c>
      <c r="II11" s="9">
        <v>0.48299999999999998</v>
      </c>
      <c r="IJ11" s="9">
        <v>3.9369999999999998</v>
      </c>
      <c r="IK11" s="9">
        <v>1.6020000000000001</v>
      </c>
      <c r="IL11" s="9">
        <v>2.3359999999999999</v>
      </c>
      <c r="IM11" s="9">
        <v>3.6640000000000001</v>
      </c>
      <c r="IN11" s="9">
        <v>0.85399999999999998</v>
      </c>
      <c r="IO11" s="9">
        <v>2.81</v>
      </c>
      <c r="IP11" s="9">
        <v>20.096</v>
      </c>
      <c r="IQ11" s="9">
        <v>5.476</v>
      </c>
    </row>
    <row r="12" spans="1:251">
      <c r="A12" s="10">
        <v>42401</v>
      </c>
      <c r="B12" s="9">
        <v>0</v>
      </c>
      <c r="C12" s="9">
        <v>0</v>
      </c>
      <c r="D12" s="9">
        <v>31.172000000000001</v>
      </c>
      <c r="E12" s="9">
        <v>18.420999999999999</v>
      </c>
      <c r="F12" s="9">
        <v>12.750999999999999</v>
      </c>
      <c r="G12" s="9">
        <v>22.216000000000001</v>
      </c>
      <c r="H12" s="9">
        <v>13.103</v>
      </c>
      <c r="I12" s="9">
        <v>9.1129999999999995</v>
      </c>
      <c r="J12" s="9">
        <v>13.324</v>
      </c>
      <c r="K12" s="9">
        <v>8.1709999999999994</v>
      </c>
      <c r="L12" s="9">
        <v>5.1529999999999996</v>
      </c>
      <c r="M12" s="9">
        <v>5.0039999999999996</v>
      </c>
      <c r="N12" s="9">
        <v>3.0579999999999998</v>
      </c>
      <c r="O12" s="9">
        <v>1.9450000000000001</v>
      </c>
      <c r="P12" s="9">
        <v>3.8889999999999998</v>
      </c>
      <c r="Q12" s="9">
        <v>1.8740000000000001</v>
      </c>
      <c r="R12" s="9">
        <v>2.0150000000000001</v>
      </c>
      <c r="S12" s="9">
        <v>8.9550000000000001</v>
      </c>
      <c r="T12" s="9">
        <v>5.3179999999999996</v>
      </c>
      <c r="U12" s="9">
        <v>3.6379999999999999</v>
      </c>
      <c r="V12" s="9">
        <v>6.2009999999999996</v>
      </c>
      <c r="W12" s="9">
        <v>3.536</v>
      </c>
      <c r="X12" s="9">
        <v>2.665</v>
      </c>
      <c r="Y12" s="9">
        <v>0.98299999999999998</v>
      </c>
      <c r="Z12" s="9">
        <v>0.67</v>
      </c>
      <c r="AA12" s="9">
        <v>0.313</v>
      </c>
      <c r="AB12" s="9">
        <v>0.93200000000000005</v>
      </c>
      <c r="AC12" s="9">
        <v>0.27300000000000002</v>
      </c>
      <c r="AD12" s="9">
        <v>0.66</v>
      </c>
      <c r="AE12" s="9">
        <v>0.495</v>
      </c>
      <c r="AF12" s="9">
        <v>0.495</v>
      </c>
      <c r="AG12" s="9">
        <v>0</v>
      </c>
      <c r="AH12" s="9">
        <v>0.34499999999999997</v>
      </c>
      <c r="AI12" s="9">
        <v>0.34499999999999997</v>
      </c>
      <c r="AJ12" s="9">
        <v>0</v>
      </c>
      <c r="AK12" s="9">
        <v>11.682</v>
      </c>
      <c r="AL12" s="9">
        <v>6.2430000000000003</v>
      </c>
      <c r="AM12" s="9">
        <v>5.4379999999999997</v>
      </c>
      <c r="AN12" s="9">
        <v>3.74</v>
      </c>
      <c r="AO12" s="9">
        <v>2.06</v>
      </c>
      <c r="AP12" s="9">
        <v>1.681</v>
      </c>
      <c r="AQ12" s="9">
        <v>2.5379999999999998</v>
      </c>
      <c r="AR12" s="9">
        <v>1.65</v>
      </c>
      <c r="AS12" s="9">
        <v>0.88800000000000001</v>
      </c>
      <c r="AT12" s="9">
        <v>1.202</v>
      </c>
      <c r="AU12" s="9">
        <v>0.40899999999999997</v>
      </c>
      <c r="AV12" s="9">
        <v>0.79300000000000004</v>
      </c>
      <c r="AW12" s="9">
        <v>0</v>
      </c>
      <c r="AX12" s="9">
        <v>0</v>
      </c>
      <c r="AY12" s="9">
        <v>0</v>
      </c>
      <c r="AZ12" s="9">
        <v>7.9420000000000002</v>
      </c>
      <c r="BA12" s="9">
        <v>4.1840000000000002</v>
      </c>
      <c r="BB12" s="9">
        <v>3.758</v>
      </c>
      <c r="BC12" s="9">
        <v>1.98</v>
      </c>
      <c r="BD12" s="9">
        <v>1.3109999999999999</v>
      </c>
      <c r="BE12" s="9">
        <v>0.66900000000000004</v>
      </c>
      <c r="BF12" s="9">
        <v>2.7690000000000001</v>
      </c>
      <c r="BG12" s="9">
        <v>0.80300000000000005</v>
      </c>
      <c r="BH12" s="9">
        <v>1.9670000000000001</v>
      </c>
      <c r="BI12" s="9">
        <v>0.623</v>
      </c>
      <c r="BJ12" s="9">
        <v>0.623</v>
      </c>
      <c r="BK12" s="9">
        <v>0</v>
      </c>
      <c r="BL12" s="9">
        <v>1.161</v>
      </c>
      <c r="BM12" s="9">
        <v>0.40400000000000003</v>
      </c>
      <c r="BN12" s="9">
        <v>0.75600000000000001</v>
      </c>
      <c r="BO12" s="9">
        <v>1.4079999999999999</v>
      </c>
      <c r="BP12" s="9">
        <v>1.042</v>
      </c>
      <c r="BQ12" s="9">
        <v>0.36599999999999999</v>
      </c>
      <c r="BR12" s="9">
        <v>106.63200000000001</v>
      </c>
      <c r="BS12" s="9">
        <v>49.738999999999997</v>
      </c>
      <c r="BT12" s="9">
        <v>56.893000000000001</v>
      </c>
      <c r="BU12" s="9">
        <v>35.19</v>
      </c>
      <c r="BV12" s="9">
        <v>17.629000000000001</v>
      </c>
      <c r="BW12" s="9">
        <v>17.559999999999999</v>
      </c>
      <c r="BX12" s="9">
        <v>12.510999999999999</v>
      </c>
      <c r="BY12" s="9">
        <v>5.8780000000000001</v>
      </c>
      <c r="BZ12" s="9">
        <v>6.633</v>
      </c>
      <c r="CA12" s="9">
        <v>7.5250000000000004</v>
      </c>
      <c r="CB12" s="9">
        <v>4.0119999999999996</v>
      </c>
      <c r="CC12" s="9">
        <v>3.5129999999999999</v>
      </c>
      <c r="CD12" s="9">
        <v>15.154</v>
      </c>
      <c r="CE12" s="9">
        <v>7.7389999999999999</v>
      </c>
      <c r="CF12" s="9">
        <v>7.415</v>
      </c>
      <c r="CG12" s="9">
        <v>71.441999999999993</v>
      </c>
      <c r="CH12" s="9">
        <v>32.11</v>
      </c>
      <c r="CI12" s="9">
        <v>39.332000000000001</v>
      </c>
      <c r="CJ12" s="9">
        <v>35.045000000000002</v>
      </c>
      <c r="CK12" s="9">
        <v>14.862</v>
      </c>
      <c r="CL12" s="9">
        <v>20.183</v>
      </c>
      <c r="CM12" s="9">
        <v>16.992000000000001</v>
      </c>
      <c r="CN12" s="9">
        <v>8.4670000000000005</v>
      </c>
      <c r="CO12" s="9">
        <v>8.5250000000000004</v>
      </c>
      <c r="CP12" s="9">
        <v>12.6</v>
      </c>
      <c r="CQ12" s="9">
        <v>6.31</v>
      </c>
      <c r="CR12" s="9">
        <v>6.29</v>
      </c>
      <c r="CS12" s="9">
        <v>4.524</v>
      </c>
      <c r="CT12" s="9">
        <v>2.0510000000000002</v>
      </c>
      <c r="CU12" s="9">
        <v>2.4729999999999999</v>
      </c>
      <c r="CV12" s="9">
        <v>2.2810000000000001</v>
      </c>
      <c r="CW12" s="9">
        <v>0.42</v>
      </c>
      <c r="CX12" s="9">
        <v>1.861</v>
      </c>
      <c r="CY12" s="9">
        <v>21.454000000000001</v>
      </c>
      <c r="CZ12" s="9">
        <v>8.7349999999999994</v>
      </c>
      <c r="DA12" s="9">
        <v>12.718999999999999</v>
      </c>
      <c r="DB12" s="9">
        <v>10.345000000000001</v>
      </c>
      <c r="DC12" s="9">
        <v>4.93</v>
      </c>
      <c r="DD12" s="9">
        <v>5.415</v>
      </c>
      <c r="DE12" s="9">
        <v>2.601</v>
      </c>
      <c r="DF12" s="9">
        <v>0.92800000000000005</v>
      </c>
      <c r="DG12" s="9">
        <v>1.673</v>
      </c>
      <c r="DH12" s="9">
        <v>3.157</v>
      </c>
      <c r="DI12" s="9">
        <v>1.204</v>
      </c>
      <c r="DJ12" s="9">
        <v>1.9530000000000001</v>
      </c>
      <c r="DK12" s="9">
        <v>4.5869999999999997</v>
      </c>
      <c r="DL12" s="9">
        <v>2.798</v>
      </c>
      <c r="DM12" s="9">
        <v>1.7889999999999999</v>
      </c>
      <c r="DN12" s="9">
        <v>11.109</v>
      </c>
      <c r="DO12" s="9">
        <v>3.8050000000000002</v>
      </c>
      <c r="DP12" s="9">
        <v>7.3040000000000003</v>
      </c>
      <c r="DQ12" s="9">
        <v>6.883</v>
      </c>
      <c r="DR12" s="9">
        <v>2.11</v>
      </c>
      <c r="DS12" s="9">
        <v>4.7729999999999997</v>
      </c>
      <c r="DT12" s="9">
        <v>2.64</v>
      </c>
      <c r="DU12" s="9">
        <v>1.6950000000000001</v>
      </c>
      <c r="DV12" s="9">
        <v>0.94499999999999995</v>
      </c>
      <c r="DW12" s="9">
        <v>1.1359999999999999</v>
      </c>
      <c r="DX12" s="9">
        <v>0</v>
      </c>
      <c r="DY12" s="9">
        <v>1.1359999999999999</v>
      </c>
      <c r="DZ12" s="9">
        <v>0.45</v>
      </c>
      <c r="EA12" s="9">
        <v>0</v>
      </c>
      <c r="EB12" s="9">
        <v>0.45</v>
      </c>
      <c r="EC12" s="9">
        <v>0</v>
      </c>
      <c r="ED12" s="9">
        <v>0</v>
      </c>
      <c r="EE12" s="9">
        <v>0</v>
      </c>
      <c r="EF12" s="9">
        <v>6.6150000000000002</v>
      </c>
      <c r="EG12" s="9">
        <v>3.278</v>
      </c>
      <c r="EH12" s="9">
        <v>3.3370000000000002</v>
      </c>
      <c r="EI12" s="9">
        <v>3.4009999999999998</v>
      </c>
      <c r="EJ12" s="9">
        <v>2.3490000000000002</v>
      </c>
      <c r="EK12" s="9">
        <v>1.052</v>
      </c>
      <c r="EL12" s="9">
        <v>1.78</v>
      </c>
      <c r="EM12" s="9">
        <v>1.1850000000000001</v>
      </c>
      <c r="EN12" s="9">
        <v>0.59499999999999997</v>
      </c>
      <c r="EO12" s="9">
        <v>1.1639999999999999</v>
      </c>
      <c r="EP12" s="9">
        <v>1.1639999999999999</v>
      </c>
      <c r="EQ12" s="9">
        <v>0</v>
      </c>
      <c r="ER12" s="9">
        <v>0.45700000000000002</v>
      </c>
      <c r="ES12" s="9">
        <v>0</v>
      </c>
      <c r="ET12" s="9">
        <v>0.45700000000000002</v>
      </c>
      <c r="EU12" s="9">
        <v>3.214</v>
      </c>
      <c r="EV12" s="9">
        <v>0.92900000000000005</v>
      </c>
      <c r="EW12" s="9">
        <v>2.2850000000000001</v>
      </c>
      <c r="EX12" s="9">
        <v>1.246</v>
      </c>
      <c r="EY12" s="9">
        <v>0</v>
      </c>
      <c r="EZ12" s="9">
        <v>1.246</v>
      </c>
      <c r="FA12" s="9">
        <v>1.968</v>
      </c>
      <c r="FB12" s="9">
        <v>0.92900000000000005</v>
      </c>
      <c r="FC12" s="9">
        <v>1.0389999999999999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45.01</v>
      </c>
      <c r="FN12" s="9">
        <v>26.454000000000001</v>
      </c>
      <c r="FO12" s="9">
        <v>18.556000000000001</v>
      </c>
      <c r="FP12" s="9">
        <v>14.202999999999999</v>
      </c>
      <c r="FQ12" s="9">
        <v>8.9489999999999998</v>
      </c>
      <c r="FR12" s="9">
        <v>5.2539999999999996</v>
      </c>
      <c r="FS12" s="9">
        <v>6.2560000000000002</v>
      </c>
      <c r="FT12" s="9">
        <v>3.766</v>
      </c>
      <c r="FU12" s="9">
        <v>2.4910000000000001</v>
      </c>
      <c r="FV12" s="9">
        <v>2.677</v>
      </c>
      <c r="FW12" s="9">
        <v>1.643</v>
      </c>
      <c r="FX12" s="9">
        <v>1.034</v>
      </c>
      <c r="FY12" s="9">
        <v>5.2690000000000001</v>
      </c>
      <c r="FZ12" s="9">
        <v>3.54</v>
      </c>
      <c r="GA12" s="9">
        <v>1.7290000000000001</v>
      </c>
      <c r="GB12" s="9">
        <v>30.806999999999999</v>
      </c>
      <c r="GC12" s="9">
        <v>17.504999999999999</v>
      </c>
      <c r="GD12" s="9">
        <v>13.302</v>
      </c>
      <c r="GE12" s="9">
        <v>16.478999999999999</v>
      </c>
      <c r="GF12" s="9">
        <v>9.3219999999999992</v>
      </c>
      <c r="GG12" s="9">
        <v>7.157</v>
      </c>
      <c r="GH12" s="9">
        <v>8.7119999999999997</v>
      </c>
      <c r="GI12" s="9">
        <v>4.6449999999999996</v>
      </c>
      <c r="GJ12" s="9">
        <v>4.0659999999999998</v>
      </c>
      <c r="GK12" s="9">
        <v>4.0590000000000002</v>
      </c>
      <c r="GL12" s="9">
        <v>2.766</v>
      </c>
      <c r="GM12" s="9">
        <v>1.2929999999999999</v>
      </c>
      <c r="GN12" s="9">
        <v>1.5569999999999999</v>
      </c>
      <c r="GO12" s="9">
        <v>0.77100000000000002</v>
      </c>
      <c r="GP12" s="9">
        <v>0.78600000000000003</v>
      </c>
      <c r="GQ12" s="9">
        <v>0</v>
      </c>
      <c r="GR12" s="9">
        <v>0</v>
      </c>
      <c r="GS12" s="9">
        <v>0</v>
      </c>
      <c r="GT12" s="9">
        <v>6.6120000000000001</v>
      </c>
      <c r="GU12" s="9">
        <v>2.2400000000000002</v>
      </c>
      <c r="GV12" s="9">
        <v>4.3719999999999999</v>
      </c>
      <c r="GW12" s="9">
        <v>0.77100000000000002</v>
      </c>
      <c r="GX12" s="9">
        <v>0</v>
      </c>
      <c r="GY12" s="9">
        <v>0.77100000000000002</v>
      </c>
      <c r="GZ12" s="9">
        <v>0.77100000000000002</v>
      </c>
      <c r="HA12" s="9">
        <v>0</v>
      </c>
      <c r="HB12" s="9">
        <v>0.77100000000000002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5.8410000000000002</v>
      </c>
      <c r="HJ12" s="9">
        <v>2.2400000000000002</v>
      </c>
      <c r="HK12" s="9">
        <v>3.601</v>
      </c>
      <c r="HL12" s="9">
        <v>0.28999999999999998</v>
      </c>
      <c r="HM12" s="9">
        <v>0</v>
      </c>
      <c r="HN12" s="9">
        <v>0.28999999999999998</v>
      </c>
      <c r="HO12" s="9">
        <v>1.0740000000000001</v>
      </c>
      <c r="HP12" s="9">
        <v>0.64600000000000002</v>
      </c>
      <c r="HQ12" s="9">
        <v>0.42799999999999999</v>
      </c>
      <c r="HR12" s="9">
        <v>1.032</v>
      </c>
      <c r="HS12" s="9">
        <v>0.376</v>
      </c>
      <c r="HT12" s="9">
        <v>0.65600000000000003</v>
      </c>
      <c r="HU12" s="9">
        <v>1.1639999999999999</v>
      </c>
      <c r="HV12" s="9">
        <v>0.79800000000000004</v>
      </c>
      <c r="HW12" s="9">
        <v>0.36599999999999999</v>
      </c>
      <c r="HX12" s="9">
        <v>2.2810000000000001</v>
      </c>
      <c r="HY12" s="9">
        <v>0.42</v>
      </c>
      <c r="HZ12" s="9">
        <v>1.861</v>
      </c>
      <c r="IA12" s="9">
        <v>23.63</v>
      </c>
      <c r="IB12" s="9">
        <v>6.6239999999999997</v>
      </c>
      <c r="IC12" s="9">
        <v>17.006</v>
      </c>
      <c r="ID12" s="9">
        <v>6.1719999999999997</v>
      </c>
      <c r="IE12" s="9">
        <v>1.103</v>
      </c>
      <c r="IF12" s="9">
        <v>5.069</v>
      </c>
      <c r="IG12" s="9">
        <v>1.103</v>
      </c>
      <c r="IH12" s="9">
        <v>0</v>
      </c>
      <c r="II12" s="9">
        <v>1.103</v>
      </c>
      <c r="IJ12" s="9">
        <v>0.52600000000000002</v>
      </c>
      <c r="IK12" s="9">
        <v>0</v>
      </c>
      <c r="IL12" s="9">
        <v>0.52600000000000002</v>
      </c>
      <c r="IM12" s="9">
        <v>4.5430000000000001</v>
      </c>
      <c r="IN12" s="9">
        <v>1.103</v>
      </c>
      <c r="IO12" s="9">
        <v>3.44</v>
      </c>
      <c r="IP12" s="9">
        <v>17.457999999999998</v>
      </c>
      <c r="IQ12" s="9">
        <v>5.5209999999999999</v>
      </c>
    </row>
    <row r="13" spans="1:251">
      <c r="A13" s="10">
        <v>42767</v>
      </c>
      <c r="B13" s="9">
        <v>0</v>
      </c>
      <c r="C13" s="9">
        <v>0</v>
      </c>
      <c r="D13" s="9">
        <v>33.832999999999998</v>
      </c>
      <c r="E13" s="9">
        <v>17.783999999999999</v>
      </c>
      <c r="F13" s="9">
        <v>16.048999999999999</v>
      </c>
      <c r="G13" s="9">
        <v>18.472999999999999</v>
      </c>
      <c r="H13" s="9">
        <v>9.25</v>
      </c>
      <c r="I13" s="9">
        <v>9.2230000000000008</v>
      </c>
      <c r="J13" s="9">
        <v>10.053000000000001</v>
      </c>
      <c r="K13" s="9">
        <v>4.3689999999999998</v>
      </c>
      <c r="L13" s="9">
        <v>5.6829999999999998</v>
      </c>
      <c r="M13" s="9">
        <v>3.3119999999999998</v>
      </c>
      <c r="N13" s="9">
        <v>1.849</v>
      </c>
      <c r="O13" s="9">
        <v>1.4630000000000001</v>
      </c>
      <c r="P13" s="9">
        <v>5.1079999999999997</v>
      </c>
      <c r="Q13" s="9">
        <v>3.032</v>
      </c>
      <c r="R13" s="9">
        <v>2.077</v>
      </c>
      <c r="S13" s="9">
        <v>15.36</v>
      </c>
      <c r="T13" s="9">
        <v>8.5329999999999995</v>
      </c>
      <c r="U13" s="9">
        <v>6.8259999999999996</v>
      </c>
      <c r="V13" s="9">
        <v>8.8360000000000003</v>
      </c>
      <c r="W13" s="9">
        <v>5.9340000000000002</v>
      </c>
      <c r="X13" s="9">
        <v>2.903</v>
      </c>
      <c r="Y13" s="9">
        <v>1.4590000000000001</v>
      </c>
      <c r="Z13" s="9">
        <v>0.34200000000000003</v>
      </c>
      <c r="AA13" s="9">
        <v>1.117</v>
      </c>
      <c r="AB13" s="9">
        <v>1.7529999999999999</v>
      </c>
      <c r="AC13" s="9">
        <v>0.57099999999999995</v>
      </c>
      <c r="AD13" s="9">
        <v>1.1819999999999999</v>
      </c>
      <c r="AE13" s="9">
        <v>1.9530000000000001</v>
      </c>
      <c r="AF13" s="9">
        <v>1.3580000000000001</v>
      </c>
      <c r="AG13" s="9">
        <v>0.59399999999999997</v>
      </c>
      <c r="AH13" s="9">
        <v>1.359</v>
      </c>
      <c r="AI13" s="9">
        <v>0.32800000000000001</v>
      </c>
      <c r="AJ13" s="9">
        <v>1.0309999999999999</v>
      </c>
      <c r="AK13" s="9">
        <v>11.752000000000001</v>
      </c>
      <c r="AL13" s="9">
        <v>4.915</v>
      </c>
      <c r="AM13" s="9">
        <v>6.8369999999999997</v>
      </c>
      <c r="AN13" s="9">
        <v>5.3179999999999996</v>
      </c>
      <c r="AO13" s="9">
        <v>2.226</v>
      </c>
      <c r="AP13" s="9">
        <v>3.0920000000000001</v>
      </c>
      <c r="AQ13" s="9">
        <v>1.8280000000000001</v>
      </c>
      <c r="AR13" s="9">
        <v>1.8280000000000001</v>
      </c>
      <c r="AS13" s="9">
        <v>0</v>
      </c>
      <c r="AT13" s="9">
        <v>0.85199999999999998</v>
      </c>
      <c r="AU13" s="9">
        <v>0</v>
      </c>
      <c r="AV13" s="9">
        <v>0.85199999999999998</v>
      </c>
      <c r="AW13" s="9">
        <v>2.6389999999999998</v>
      </c>
      <c r="AX13" s="9">
        <v>0.39900000000000002</v>
      </c>
      <c r="AY13" s="9">
        <v>2.2400000000000002</v>
      </c>
      <c r="AZ13" s="9">
        <v>6.4340000000000002</v>
      </c>
      <c r="BA13" s="9">
        <v>2.6890000000000001</v>
      </c>
      <c r="BB13" s="9">
        <v>3.7450000000000001</v>
      </c>
      <c r="BC13" s="9">
        <v>2.7440000000000002</v>
      </c>
      <c r="BD13" s="9">
        <v>1.0629999999999999</v>
      </c>
      <c r="BE13" s="9">
        <v>1.681</v>
      </c>
      <c r="BF13" s="9">
        <v>0.44400000000000001</v>
      </c>
      <c r="BG13" s="9">
        <v>0.44400000000000001</v>
      </c>
      <c r="BH13" s="9">
        <v>0</v>
      </c>
      <c r="BI13" s="9">
        <v>1.5509999999999999</v>
      </c>
      <c r="BJ13" s="9">
        <v>0</v>
      </c>
      <c r="BK13" s="9">
        <v>1.5509999999999999</v>
      </c>
      <c r="BL13" s="9">
        <v>1.1830000000000001</v>
      </c>
      <c r="BM13" s="9">
        <v>1.1830000000000001</v>
      </c>
      <c r="BN13" s="9">
        <v>0</v>
      </c>
      <c r="BO13" s="9">
        <v>0.51200000000000001</v>
      </c>
      <c r="BP13" s="9">
        <v>0</v>
      </c>
      <c r="BQ13" s="9">
        <v>0.51200000000000001</v>
      </c>
      <c r="BR13" s="9">
        <v>99.734999999999999</v>
      </c>
      <c r="BS13" s="9">
        <v>37.5</v>
      </c>
      <c r="BT13" s="9">
        <v>62.234999999999999</v>
      </c>
      <c r="BU13" s="9">
        <v>31.228999999999999</v>
      </c>
      <c r="BV13" s="9">
        <v>10.708</v>
      </c>
      <c r="BW13" s="9">
        <v>20.521000000000001</v>
      </c>
      <c r="BX13" s="9">
        <v>7.9610000000000003</v>
      </c>
      <c r="BY13" s="9">
        <v>2.5179999999999998</v>
      </c>
      <c r="BZ13" s="9">
        <v>5.444</v>
      </c>
      <c r="CA13" s="9">
        <v>5.3220000000000001</v>
      </c>
      <c r="CB13" s="9">
        <v>1.7010000000000001</v>
      </c>
      <c r="CC13" s="9">
        <v>3.621</v>
      </c>
      <c r="CD13" s="9">
        <v>17.946000000000002</v>
      </c>
      <c r="CE13" s="9">
        <v>6.49</v>
      </c>
      <c r="CF13" s="9">
        <v>11.456</v>
      </c>
      <c r="CG13" s="9">
        <v>68.506</v>
      </c>
      <c r="CH13" s="9">
        <v>26.791</v>
      </c>
      <c r="CI13" s="9">
        <v>41.713999999999999</v>
      </c>
      <c r="CJ13" s="9">
        <v>30.6</v>
      </c>
      <c r="CK13" s="9">
        <v>13.282</v>
      </c>
      <c r="CL13" s="9">
        <v>17.318000000000001</v>
      </c>
      <c r="CM13" s="9">
        <v>16.734000000000002</v>
      </c>
      <c r="CN13" s="9">
        <v>6.0629999999999997</v>
      </c>
      <c r="CO13" s="9">
        <v>10.670999999999999</v>
      </c>
      <c r="CP13" s="9">
        <v>11.295999999999999</v>
      </c>
      <c r="CQ13" s="9">
        <v>3.9369999999999998</v>
      </c>
      <c r="CR13" s="9">
        <v>7.359</v>
      </c>
      <c r="CS13" s="9">
        <v>6.391</v>
      </c>
      <c r="CT13" s="9">
        <v>1.4610000000000001</v>
      </c>
      <c r="CU13" s="9">
        <v>4.93</v>
      </c>
      <c r="CV13" s="9">
        <v>3.4849999999999999</v>
      </c>
      <c r="CW13" s="9">
        <v>2.048</v>
      </c>
      <c r="CX13" s="9">
        <v>1.4359999999999999</v>
      </c>
      <c r="CY13" s="9">
        <v>22.634</v>
      </c>
      <c r="CZ13" s="9">
        <v>6.5250000000000004</v>
      </c>
      <c r="DA13" s="9">
        <v>16.109000000000002</v>
      </c>
      <c r="DB13" s="9">
        <v>9.7170000000000005</v>
      </c>
      <c r="DC13" s="9">
        <v>3.339</v>
      </c>
      <c r="DD13" s="9">
        <v>6.3780000000000001</v>
      </c>
      <c r="DE13" s="9">
        <v>2.351</v>
      </c>
      <c r="DF13" s="9">
        <v>2.0190000000000001</v>
      </c>
      <c r="DG13" s="9">
        <v>0.33200000000000002</v>
      </c>
      <c r="DH13" s="9">
        <v>1.9610000000000001</v>
      </c>
      <c r="DI13" s="9">
        <v>0</v>
      </c>
      <c r="DJ13" s="9">
        <v>1.9610000000000001</v>
      </c>
      <c r="DK13" s="9">
        <v>5.4050000000000002</v>
      </c>
      <c r="DL13" s="9">
        <v>1.32</v>
      </c>
      <c r="DM13" s="9">
        <v>4.085</v>
      </c>
      <c r="DN13" s="9">
        <v>12.917</v>
      </c>
      <c r="DO13" s="9">
        <v>3.1859999999999999</v>
      </c>
      <c r="DP13" s="9">
        <v>9.7319999999999993</v>
      </c>
      <c r="DQ13" s="9">
        <v>5.9950000000000001</v>
      </c>
      <c r="DR13" s="9">
        <v>1.3</v>
      </c>
      <c r="DS13" s="9">
        <v>4.694</v>
      </c>
      <c r="DT13" s="9">
        <v>3.8839999999999999</v>
      </c>
      <c r="DU13" s="9">
        <v>1.444</v>
      </c>
      <c r="DV13" s="9">
        <v>2.44</v>
      </c>
      <c r="DW13" s="9">
        <v>2.6150000000000002</v>
      </c>
      <c r="DX13" s="9">
        <v>0.441</v>
      </c>
      <c r="DY13" s="9">
        <v>2.1739999999999999</v>
      </c>
      <c r="DZ13" s="9">
        <v>0.42299999999999999</v>
      </c>
      <c r="EA13" s="9">
        <v>0</v>
      </c>
      <c r="EB13" s="9">
        <v>0.42299999999999999</v>
      </c>
      <c r="EC13" s="9">
        <v>0</v>
      </c>
      <c r="ED13" s="9">
        <v>0</v>
      </c>
      <c r="EE13" s="9">
        <v>0</v>
      </c>
      <c r="EF13" s="9">
        <v>10.035</v>
      </c>
      <c r="EG13" s="9">
        <v>2.157</v>
      </c>
      <c r="EH13" s="9">
        <v>7.8789999999999996</v>
      </c>
      <c r="EI13" s="9">
        <v>4.9829999999999997</v>
      </c>
      <c r="EJ13" s="9">
        <v>0.53</v>
      </c>
      <c r="EK13" s="9">
        <v>4.4530000000000003</v>
      </c>
      <c r="EL13" s="9">
        <v>2.6280000000000001</v>
      </c>
      <c r="EM13" s="9">
        <v>0</v>
      </c>
      <c r="EN13" s="9">
        <v>2.6280000000000001</v>
      </c>
      <c r="EO13" s="9">
        <v>0</v>
      </c>
      <c r="EP13" s="9">
        <v>0</v>
      </c>
      <c r="EQ13" s="9">
        <v>0</v>
      </c>
      <c r="ER13" s="9">
        <v>2.355</v>
      </c>
      <c r="ES13" s="9">
        <v>0.53</v>
      </c>
      <c r="ET13" s="9">
        <v>1.825</v>
      </c>
      <c r="EU13" s="9">
        <v>5.0519999999999996</v>
      </c>
      <c r="EV13" s="9">
        <v>1.627</v>
      </c>
      <c r="EW13" s="9">
        <v>3.4249999999999998</v>
      </c>
      <c r="EX13" s="9">
        <v>3.5649999999999999</v>
      </c>
      <c r="EY13" s="9">
        <v>0.93200000000000005</v>
      </c>
      <c r="EZ13" s="9">
        <v>2.633</v>
      </c>
      <c r="FA13" s="9">
        <v>1.133</v>
      </c>
      <c r="FB13" s="9">
        <v>0.34</v>
      </c>
      <c r="FC13" s="9">
        <v>0.79200000000000004</v>
      </c>
      <c r="FD13" s="9">
        <v>0.35399999999999998</v>
      </c>
      <c r="FE13" s="9">
        <v>0.35399999999999998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34.408000000000001</v>
      </c>
      <c r="FN13" s="9">
        <v>19.209</v>
      </c>
      <c r="FO13" s="9">
        <v>15.199</v>
      </c>
      <c r="FP13" s="9">
        <v>10.069000000000001</v>
      </c>
      <c r="FQ13" s="9">
        <v>4.5830000000000002</v>
      </c>
      <c r="FR13" s="9">
        <v>5.4859999999999998</v>
      </c>
      <c r="FS13" s="9">
        <v>1.752</v>
      </c>
      <c r="FT13" s="9">
        <v>0</v>
      </c>
      <c r="FU13" s="9">
        <v>1.752</v>
      </c>
      <c r="FV13" s="9">
        <v>2.7719999999999998</v>
      </c>
      <c r="FW13" s="9">
        <v>1.1120000000000001</v>
      </c>
      <c r="FX13" s="9">
        <v>1.66</v>
      </c>
      <c r="FY13" s="9">
        <v>5.5439999999999996</v>
      </c>
      <c r="FZ13" s="9">
        <v>3.47</v>
      </c>
      <c r="GA13" s="9">
        <v>2.0739999999999998</v>
      </c>
      <c r="GB13" s="9">
        <v>24.34</v>
      </c>
      <c r="GC13" s="9">
        <v>14.625999999999999</v>
      </c>
      <c r="GD13" s="9">
        <v>9.7129999999999992</v>
      </c>
      <c r="GE13" s="9">
        <v>12.57</v>
      </c>
      <c r="GF13" s="9">
        <v>8.6940000000000008</v>
      </c>
      <c r="GG13" s="9">
        <v>3.8759999999999999</v>
      </c>
      <c r="GH13" s="9">
        <v>6.7939999999999996</v>
      </c>
      <c r="GI13" s="9">
        <v>3.4689999999999999</v>
      </c>
      <c r="GJ13" s="9">
        <v>3.3250000000000002</v>
      </c>
      <c r="GK13" s="9">
        <v>2.976</v>
      </c>
      <c r="GL13" s="9">
        <v>1.2569999999999999</v>
      </c>
      <c r="GM13" s="9">
        <v>1.7190000000000001</v>
      </c>
      <c r="GN13" s="9">
        <v>1.9990000000000001</v>
      </c>
      <c r="GO13" s="9">
        <v>1.206</v>
      </c>
      <c r="GP13" s="9">
        <v>0.79300000000000004</v>
      </c>
      <c r="GQ13" s="9">
        <v>0</v>
      </c>
      <c r="GR13" s="9">
        <v>0</v>
      </c>
      <c r="GS13" s="9">
        <v>0</v>
      </c>
      <c r="GT13" s="9">
        <v>9.375</v>
      </c>
      <c r="GU13" s="9">
        <v>4.8470000000000004</v>
      </c>
      <c r="GV13" s="9">
        <v>4.5279999999999996</v>
      </c>
      <c r="GW13" s="9">
        <v>0.53400000000000003</v>
      </c>
      <c r="GX13" s="9">
        <v>0.53400000000000003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0.53400000000000003</v>
      </c>
      <c r="HG13" s="9">
        <v>0.53400000000000003</v>
      </c>
      <c r="HH13" s="9">
        <v>0</v>
      </c>
      <c r="HI13" s="9">
        <v>8.8409999999999993</v>
      </c>
      <c r="HJ13" s="9">
        <v>4.3140000000000001</v>
      </c>
      <c r="HK13" s="9">
        <v>4.5279999999999996</v>
      </c>
      <c r="HL13" s="9">
        <v>1.03</v>
      </c>
      <c r="HM13" s="9">
        <v>0.29899999999999999</v>
      </c>
      <c r="HN13" s="9">
        <v>0.73</v>
      </c>
      <c r="HO13" s="9">
        <v>0.80900000000000005</v>
      </c>
      <c r="HP13" s="9">
        <v>0.80900000000000005</v>
      </c>
      <c r="HQ13" s="9">
        <v>0</v>
      </c>
      <c r="HR13" s="9">
        <v>2.218</v>
      </c>
      <c r="HS13" s="9">
        <v>0.90100000000000002</v>
      </c>
      <c r="HT13" s="9">
        <v>1.3160000000000001</v>
      </c>
      <c r="HU13" s="9">
        <v>1.3</v>
      </c>
      <c r="HV13" s="9">
        <v>0.255</v>
      </c>
      <c r="HW13" s="9">
        <v>1.0449999999999999</v>
      </c>
      <c r="HX13" s="9">
        <v>3.4849999999999999</v>
      </c>
      <c r="HY13" s="9">
        <v>2.048</v>
      </c>
      <c r="HZ13" s="9">
        <v>1.4359999999999999</v>
      </c>
      <c r="IA13" s="9">
        <v>20.847000000000001</v>
      </c>
      <c r="IB13" s="9">
        <v>3.222</v>
      </c>
      <c r="IC13" s="9">
        <v>17.623999999999999</v>
      </c>
      <c r="ID13" s="9">
        <v>5.9269999999999996</v>
      </c>
      <c r="IE13" s="9">
        <v>1.7230000000000001</v>
      </c>
      <c r="IF13" s="9">
        <v>4.2039999999999997</v>
      </c>
      <c r="IG13" s="9">
        <v>1.2310000000000001</v>
      </c>
      <c r="IH13" s="9">
        <v>0.498</v>
      </c>
      <c r="II13" s="9">
        <v>0.73199999999999998</v>
      </c>
      <c r="IJ13" s="9">
        <v>0.58799999999999997</v>
      </c>
      <c r="IK13" s="9">
        <v>0.58799999999999997</v>
      </c>
      <c r="IL13" s="9">
        <v>0</v>
      </c>
      <c r="IM13" s="9">
        <v>4.1079999999999997</v>
      </c>
      <c r="IN13" s="9">
        <v>0.63600000000000001</v>
      </c>
      <c r="IO13" s="9">
        <v>3.472</v>
      </c>
      <c r="IP13" s="9">
        <v>14.92</v>
      </c>
      <c r="IQ13" s="9">
        <v>1.5</v>
      </c>
    </row>
    <row r="14" spans="1:251">
      <c r="A14" s="10">
        <v>43132</v>
      </c>
      <c r="B14" s="9">
        <v>0</v>
      </c>
      <c r="C14" s="9">
        <v>0</v>
      </c>
      <c r="D14" s="9">
        <v>27.349</v>
      </c>
      <c r="E14" s="9">
        <v>14.099</v>
      </c>
      <c r="F14" s="9">
        <v>13.250999999999999</v>
      </c>
      <c r="G14" s="9">
        <v>21.957000000000001</v>
      </c>
      <c r="H14" s="9">
        <v>11.077999999999999</v>
      </c>
      <c r="I14" s="9">
        <v>10.879</v>
      </c>
      <c r="J14" s="9">
        <v>12.167999999999999</v>
      </c>
      <c r="K14" s="9">
        <v>6.8079999999999998</v>
      </c>
      <c r="L14" s="9">
        <v>5.359</v>
      </c>
      <c r="M14" s="9">
        <v>3.9390000000000001</v>
      </c>
      <c r="N14" s="9">
        <v>1.456</v>
      </c>
      <c r="O14" s="9">
        <v>2.4830000000000001</v>
      </c>
      <c r="P14" s="9">
        <v>5.85</v>
      </c>
      <c r="Q14" s="9">
        <v>2.8140000000000001</v>
      </c>
      <c r="R14" s="9">
        <v>3.0369999999999999</v>
      </c>
      <c r="S14" s="9">
        <v>5.3920000000000003</v>
      </c>
      <c r="T14" s="9">
        <v>3.0209999999999999</v>
      </c>
      <c r="U14" s="9">
        <v>2.3719999999999999</v>
      </c>
      <c r="V14" s="9">
        <v>2.4609999999999999</v>
      </c>
      <c r="W14" s="9">
        <v>2.1680000000000001</v>
      </c>
      <c r="X14" s="9">
        <v>0.29199999999999998</v>
      </c>
      <c r="Y14" s="9">
        <v>1.575</v>
      </c>
      <c r="Z14" s="9">
        <v>0.85199999999999998</v>
      </c>
      <c r="AA14" s="9">
        <v>0.72299999999999998</v>
      </c>
      <c r="AB14" s="9">
        <v>0.77100000000000002</v>
      </c>
      <c r="AC14" s="9">
        <v>0</v>
      </c>
      <c r="AD14" s="9">
        <v>0.77100000000000002</v>
      </c>
      <c r="AE14" s="9">
        <v>0.58599999999999997</v>
      </c>
      <c r="AF14" s="9">
        <v>0</v>
      </c>
      <c r="AG14" s="9">
        <v>0.58599999999999997</v>
      </c>
      <c r="AH14" s="9">
        <v>0</v>
      </c>
      <c r="AI14" s="9">
        <v>0</v>
      </c>
      <c r="AJ14" s="9">
        <v>0</v>
      </c>
      <c r="AK14" s="9">
        <v>11.568</v>
      </c>
      <c r="AL14" s="9">
        <v>5.7370000000000001</v>
      </c>
      <c r="AM14" s="9">
        <v>5.83</v>
      </c>
      <c r="AN14" s="9">
        <v>4.093</v>
      </c>
      <c r="AO14" s="9">
        <v>2.1389999999999998</v>
      </c>
      <c r="AP14" s="9">
        <v>1.954</v>
      </c>
      <c r="AQ14" s="9">
        <v>1.284</v>
      </c>
      <c r="AR14" s="9">
        <v>0.48</v>
      </c>
      <c r="AS14" s="9">
        <v>0.80500000000000005</v>
      </c>
      <c r="AT14" s="9">
        <v>1.177</v>
      </c>
      <c r="AU14" s="9">
        <v>0.81299999999999994</v>
      </c>
      <c r="AV14" s="9">
        <v>0.36399999999999999</v>
      </c>
      <c r="AW14" s="9">
        <v>1.6319999999999999</v>
      </c>
      <c r="AX14" s="9">
        <v>0.84699999999999998</v>
      </c>
      <c r="AY14" s="9">
        <v>0.78500000000000003</v>
      </c>
      <c r="AZ14" s="9">
        <v>7.4749999999999996</v>
      </c>
      <c r="BA14" s="9">
        <v>3.5979999999999999</v>
      </c>
      <c r="BB14" s="9">
        <v>3.8769999999999998</v>
      </c>
      <c r="BC14" s="9">
        <v>1.454</v>
      </c>
      <c r="BD14" s="9">
        <v>1.454</v>
      </c>
      <c r="BE14" s="9">
        <v>0</v>
      </c>
      <c r="BF14" s="9">
        <v>2.2309999999999999</v>
      </c>
      <c r="BG14" s="9">
        <v>1.075</v>
      </c>
      <c r="BH14" s="9">
        <v>1.1559999999999999</v>
      </c>
      <c r="BI14" s="9">
        <v>2.3730000000000002</v>
      </c>
      <c r="BJ14" s="9">
        <v>0.77100000000000002</v>
      </c>
      <c r="BK14" s="9">
        <v>1.6020000000000001</v>
      </c>
      <c r="BL14" s="9">
        <v>0.41399999999999998</v>
      </c>
      <c r="BM14" s="9">
        <v>0</v>
      </c>
      <c r="BN14" s="9">
        <v>0.41399999999999998</v>
      </c>
      <c r="BO14" s="9">
        <v>1.002</v>
      </c>
      <c r="BP14" s="9">
        <v>0.29699999999999999</v>
      </c>
      <c r="BQ14" s="9">
        <v>0.70499999999999996</v>
      </c>
      <c r="BR14" s="9">
        <v>104.45399999999999</v>
      </c>
      <c r="BS14" s="9">
        <v>51.107999999999997</v>
      </c>
      <c r="BT14" s="9">
        <v>53.344999999999999</v>
      </c>
      <c r="BU14" s="9">
        <v>37.404000000000003</v>
      </c>
      <c r="BV14" s="9">
        <v>20.344999999999999</v>
      </c>
      <c r="BW14" s="9">
        <v>17.059000000000001</v>
      </c>
      <c r="BX14" s="9">
        <v>10.831</v>
      </c>
      <c r="BY14" s="9">
        <v>5.9470000000000001</v>
      </c>
      <c r="BZ14" s="9">
        <v>4.8840000000000003</v>
      </c>
      <c r="CA14" s="9">
        <v>10.912000000000001</v>
      </c>
      <c r="CB14" s="9">
        <v>5.1859999999999999</v>
      </c>
      <c r="CC14" s="9">
        <v>5.726</v>
      </c>
      <c r="CD14" s="9">
        <v>15.661</v>
      </c>
      <c r="CE14" s="9">
        <v>9.2129999999999992</v>
      </c>
      <c r="CF14" s="9">
        <v>6.4489999999999998</v>
      </c>
      <c r="CG14" s="9">
        <v>67.05</v>
      </c>
      <c r="CH14" s="9">
        <v>30.763000000000002</v>
      </c>
      <c r="CI14" s="9">
        <v>36.286000000000001</v>
      </c>
      <c r="CJ14" s="9">
        <v>29.306000000000001</v>
      </c>
      <c r="CK14" s="9">
        <v>13.103</v>
      </c>
      <c r="CL14" s="9">
        <v>16.202000000000002</v>
      </c>
      <c r="CM14" s="9">
        <v>10.423999999999999</v>
      </c>
      <c r="CN14" s="9">
        <v>3.9809999999999999</v>
      </c>
      <c r="CO14" s="9">
        <v>6.4429999999999996</v>
      </c>
      <c r="CP14" s="9">
        <v>14.507999999999999</v>
      </c>
      <c r="CQ14" s="9">
        <v>7.8929999999999998</v>
      </c>
      <c r="CR14" s="9">
        <v>6.6150000000000002</v>
      </c>
      <c r="CS14" s="9">
        <v>8.4049999999999994</v>
      </c>
      <c r="CT14" s="9">
        <v>4.335</v>
      </c>
      <c r="CU14" s="9">
        <v>4.0709999999999997</v>
      </c>
      <c r="CV14" s="9">
        <v>4.407</v>
      </c>
      <c r="CW14" s="9">
        <v>1.4510000000000001</v>
      </c>
      <c r="CX14" s="9">
        <v>2.956</v>
      </c>
      <c r="CY14" s="9">
        <v>27.658000000000001</v>
      </c>
      <c r="CZ14" s="9">
        <v>17.911000000000001</v>
      </c>
      <c r="DA14" s="9">
        <v>9.7460000000000004</v>
      </c>
      <c r="DB14" s="9">
        <v>11.765000000000001</v>
      </c>
      <c r="DC14" s="9">
        <v>8.3360000000000003</v>
      </c>
      <c r="DD14" s="9">
        <v>3.4289999999999998</v>
      </c>
      <c r="DE14" s="9">
        <v>4.72</v>
      </c>
      <c r="DF14" s="9">
        <v>2.9489999999999998</v>
      </c>
      <c r="DG14" s="9">
        <v>1.772</v>
      </c>
      <c r="DH14" s="9">
        <v>2.5920000000000001</v>
      </c>
      <c r="DI14" s="9">
        <v>0.93500000000000005</v>
      </c>
      <c r="DJ14" s="9">
        <v>1.657</v>
      </c>
      <c r="DK14" s="9">
        <v>4.4530000000000003</v>
      </c>
      <c r="DL14" s="9">
        <v>4.4530000000000003</v>
      </c>
      <c r="DM14" s="9">
        <v>0</v>
      </c>
      <c r="DN14" s="9">
        <v>15.893000000000001</v>
      </c>
      <c r="DO14" s="9">
        <v>9.5749999999999993</v>
      </c>
      <c r="DP14" s="9">
        <v>6.3179999999999996</v>
      </c>
      <c r="DQ14" s="9">
        <v>9.0679999999999996</v>
      </c>
      <c r="DR14" s="9">
        <v>5.173</v>
      </c>
      <c r="DS14" s="9">
        <v>3.895</v>
      </c>
      <c r="DT14" s="9">
        <v>0.44900000000000001</v>
      </c>
      <c r="DU14" s="9">
        <v>0</v>
      </c>
      <c r="DV14" s="9">
        <v>0.44900000000000001</v>
      </c>
      <c r="DW14" s="9">
        <v>4.681</v>
      </c>
      <c r="DX14" s="9">
        <v>3.0470000000000002</v>
      </c>
      <c r="DY14" s="9">
        <v>1.633</v>
      </c>
      <c r="DZ14" s="9">
        <v>1.355</v>
      </c>
      <c r="EA14" s="9">
        <v>1.355</v>
      </c>
      <c r="EB14" s="9">
        <v>0</v>
      </c>
      <c r="EC14" s="9">
        <v>0.34</v>
      </c>
      <c r="ED14" s="9">
        <v>0</v>
      </c>
      <c r="EE14" s="9">
        <v>0.34</v>
      </c>
      <c r="EF14" s="9">
        <v>9.7750000000000004</v>
      </c>
      <c r="EG14" s="9">
        <v>4.4379999999999997</v>
      </c>
      <c r="EH14" s="9">
        <v>5.3369999999999997</v>
      </c>
      <c r="EI14" s="9">
        <v>6.31</v>
      </c>
      <c r="EJ14" s="9">
        <v>3.0270000000000001</v>
      </c>
      <c r="EK14" s="9">
        <v>3.2829999999999999</v>
      </c>
      <c r="EL14" s="9">
        <v>3.762</v>
      </c>
      <c r="EM14" s="9">
        <v>1.8169999999999999</v>
      </c>
      <c r="EN14" s="9">
        <v>1.946</v>
      </c>
      <c r="EO14" s="9">
        <v>1.1539999999999999</v>
      </c>
      <c r="EP14" s="9">
        <v>0.35</v>
      </c>
      <c r="EQ14" s="9">
        <v>0.80500000000000005</v>
      </c>
      <c r="ER14" s="9">
        <v>1.393</v>
      </c>
      <c r="ES14" s="9">
        <v>0.86099999999999999</v>
      </c>
      <c r="ET14" s="9">
        <v>0.53200000000000003</v>
      </c>
      <c r="EU14" s="9">
        <v>3.4649999999999999</v>
      </c>
      <c r="EV14" s="9">
        <v>1.411</v>
      </c>
      <c r="EW14" s="9">
        <v>2.0539999999999998</v>
      </c>
      <c r="EX14" s="9">
        <v>1.7450000000000001</v>
      </c>
      <c r="EY14" s="9">
        <v>0.39800000000000002</v>
      </c>
      <c r="EZ14" s="9">
        <v>1.347</v>
      </c>
      <c r="FA14" s="9">
        <v>1.72</v>
      </c>
      <c r="FB14" s="9">
        <v>1.0129999999999999</v>
      </c>
      <c r="FC14" s="9">
        <v>0.70699999999999996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38.338999999999999</v>
      </c>
      <c r="FN14" s="9">
        <v>19.468</v>
      </c>
      <c r="FO14" s="9">
        <v>18.870999999999999</v>
      </c>
      <c r="FP14" s="9">
        <v>12.986000000000001</v>
      </c>
      <c r="FQ14" s="9">
        <v>6.032</v>
      </c>
      <c r="FR14" s="9">
        <v>6.9539999999999997</v>
      </c>
      <c r="FS14" s="9">
        <v>1.925</v>
      </c>
      <c r="FT14" s="9">
        <v>1.1819999999999999</v>
      </c>
      <c r="FU14" s="9">
        <v>0.74299999999999999</v>
      </c>
      <c r="FV14" s="9">
        <v>4.3869999999999996</v>
      </c>
      <c r="FW14" s="9">
        <v>2.0299999999999998</v>
      </c>
      <c r="FX14" s="9">
        <v>2.3570000000000002</v>
      </c>
      <c r="FY14" s="9">
        <v>6.6740000000000004</v>
      </c>
      <c r="FZ14" s="9">
        <v>2.8210000000000002</v>
      </c>
      <c r="GA14" s="9">
        <v>3.8530000000000002</v>
      </c>
      <c r="GB14" s="9">
        <v>25.353000000000002</v>
      </c>
      <c r="GC14" s="9">
        <v>13.436</v>
      </c>
      <c r="GD14" s="9">
        <v>11.917</v>
      </c>
      <c r="GE14" s="9">
        <v>12.643000000000001</v>
      </c>
      <c r="GF14" s="9">
        <v>6.133</v>
      </c>
      <c r="GG14" s="9">
        <v>6.51</v>
      </c>
      <c r="GH14" s="9">
        <v>5.5069999999999997</v>
      </c>
      <c r="GI14" s="9">
        <v>2.6040000000000001</v>
      </c>
      <c r="GJ14" s="9">
        <v>2.903</v>
      </c>
      <c r="GK14" s="9">
        <v>4.9370000000000003</v>
      </c>
      <c r="GL14" s="9">
        <v>3.2080000000000002</v>
      </c>
      <c r="GM14" s="9">
        <v>1.7290000000000001</v>
      </c>
      <c r="GN14" s="9">
        <v>2.266</v>
      </c>
      <c r="GO14" s="9">
        <v>1.492</v>
      </c>
      <c r="GP14" s="9">
        <v>0.77400000000000002</v>
      </c>
      <c r="GQ14" s="9">
        <v>0</v>
      </c>
      <c r="GR14" s="9">
        <v>0</v>
      </c>
      <c r="GS14" s="9">
        <v>0</v>
      </c>
      <c r="GT14" s="9">
        <v>9.3710000000000004</v>
      </c>
      <c r="GU14" s="9">
        <v>4.3540000000000001</v>
      </c>
      <c r="GV14" s="9">
        <v>5.0170000000000003</v>
      </c>
      <c r="GW14" s="9">
        <v>0.78400000000000003</v>
      </c>
      <c r="GX14" s="9">
        <v>0.32600000000000001</v>
      </c>
      <c r="GY14" s="9">
        <v>0.45800000000000002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0.78400000000000003</v>
      </c>
      <c r="HG14" s="9">
        <v>0.32600000000000001</v>
      </c>
      <c r="HH14" s="9">
        <v>0.45800000000000002</v>
      </c>
      <c r="HI14" s="9">
        <v>8.5869999999999997</v>
      </c>
      <c r="HJ14" s="9">
        <v>4.0279999999999996</v>
      </c>
      <c r="HK14" s="9">
        <v>4.5590000000000002</v>
      </c>
      <c r="HL14" s="9">
        <v>0.36799999999999999</v>
      </c>
      <c r="HM14" s="9">
        <v>0.36799999999999999</v>
      </c>
      <c r="HN14" s="9">
        <v>0</v>
      </c>
      <c r="HO14" s="9">
        <v>0.36499999999999999</v>
      </c>
      <c r="HP14" s="9">
        <v>0.36499999999999999</v>
      </c>
      <c r="HQ14" s="9">
        <v>0</v>
      </c>
      <c r="HR14" s="9">
        <v>1.35</v>
      </c>
      <c r="HS14" s="9">
        <v>0.76</v>
      </c>
      <c r="HT14" s="9">
        <v>0.59</v>
      </c>
      <c r="HU14" s="9">
        <v>2.7749999999999999</v>
      </c>
      <c r="HV14" s="9">
        <v>1.0840000000000001</v>
      </c>
      <c r="HW14" s="9">
        <v>1.6910000000000001</v>
      </c>
      <c r="HX14" s="9">
        <v>3.73</v>
      </c>
      <c r="HY14" s="9">
        <v>1.4510000000000001</v>
      </c>
      <c r="HZ14" s="9">
        <v>2.2789999999999999</v>
      </c>
      <c r="IA14" s="9">
        <v>17.885999999999999</v>
      </c>
      <c r="IB14" s="9">
        <v>4.2919999999999998</v>
      </c>
      <c r="IC14" s="9">
        <v>13.595000000000001</v>
      </c>
      <c r="ID14" s="9">
        <v>5.1660000000000004</v>
      </c>
      <c r="IE14" s="9">
        <v>2.2320000000000002</v>
      </c>
      <c r="IF14" s="9">
        <v>2.9350000000000001</v>
      </c>
      <c r="IG14" s="9">
        <v>0.42399999999999999</v>
      </c>
      <c r="IH14" s="9">
        <v>0</v>
      </c>
      <c r="II14" s="9">
        <v>0.42399999999999999</v>
      </c>
      <c r="IJ14" s="9">
        <v>2.778</v>
      </c>
      <c r="IK14" s="9">
        <v>1.871</v>
      </c>
      <c r="IL14" s="9">
        <v>0.90700000000000003</v>
      </c>
      <c r="IM14" s="9">
        <v>1.9650000000000001</v>
      </c>
      <c r="IN14" s="9">
        <v>0.36099999999999999</v>
      </c>
      <c r="IO14" s="9">
        <v>1.605</v>
      </c>
      <c r="IP14" s="9">
        <v>12.72</v>
      </c>
      <c r="IQ14" s="9">
        <v>2.06</v>
      </c>
    </row>
    <row r="15" spans="1:251">
      <c r="A15" s="10">
        <v>43497</v>
      </c>
      <c r="B15" s="9">
        <v>0</v>
      </c>
      <c r="C15" s="9">
        <v>0</v>
      </c>
      <c r="D15" s="9">
        <v>35.194000000000003</v>
      </c>
      <c r="E15" s="9">
        <v>18.501000000000001</v>
      </c>
      <c r="F15" s="9">
        <v>16.693000000000001</v>
      </c>
      <c r="G15" s="9">
        <v>21.233000000000001</v>
      </c>
      <c r="H15" s="9">
        <v>10.821</v>
      </c>
      <c r="I15" s="9">
        <v>10.412000000000001</v>
      </c>
      <c r="J15" s="9">
        <v>8.4890000000000008</v>
      </c>
      <c r="K15" s="9">
        <v>4.2880000000000003</v>
      </c>
      <c r="L15" s="9">
        <v>4.2009999999999996</v>
      </c>
      <c r="M15" s="9">
        <v>6.6040000000000001</v>
      </c>
      <c r="N15" s="9">
        <v>3.778</v>
      </c>
      <c r="O15" s="9">
        <v>2.827</v>
      </c>
      <c r="P15" s="9">
        <v>6.1390000000000002</v>
      </c>
      <c r="Q15" s="9">
        <v>2.7559999999999998</v>
      </c>
      <c r="R15" s="9">
        <v>3.3839999999999999</v>
      </c>
      <c r="S15" s="9">
        <v>13.961</v>
      </c>
      <c r="T15" s="9">
        <v>7.68</v>
      </c>
      <c r="U15" s="9">
        <v>6.2809999999999997</v>
      </c>
      <c r="V15" s="9">
        <v>9.0350000000000001</v>
      </c>
      <c r="W15" s="9">
        <v>4.2380000000000004</v>
      </c>
      <c r="X15" s="9">
        <v>4.7969999999999997</v>
      </c>
      <c r="Y15" s="9">
        <v>1.591</v>
      </c>
      <c r="Z15" s="9">
        <v>1.0760000000000001</v>
      </c>
      <c r="AA15" s="9">
        <v>0.51500000000000001</v>
      </c>
      <c r="AB15" s="9">
        <v>1.2549999999999999</v>
      </c>
      <c r="AC15" s="9">
        <v>0.90800000000000003</v>
      </c>
      <c r="AD15" s="9">
        <v>0.34699999999999998</v>
      </c>
      <c r="AE15" s="9">
        <v>1.4390000000000001</v>
      </c>
      <c r="AF15" s="9">
        <v>1.123</v>
      </c>
      <c r="AG15" s="9">
        <v>0.316</v>
      </c>
      <c r="AH15" s="9">
        <v>0.64100000000000001</v>
      </c>
      <c r="AI15" s="9">
        <v>0.33500000000000002</v>
      </c>
      <c r="AJ15" s="9">
        <v>0.30599999999999999</v>
      </c>
      <c r="AK15" s="9">
        <v>12.932</v>
      </c>
      <c r="AL15" s="9">
        <v>5.484</v>
      </c>
      <c r="AM15" s="9">
        <v>7.4480000000000004</v>
      </c>
      <c r="AN15" s="9">
        <v>3.258</v>
      </c>
      <c r="AO15" s="9">
        <v>1.752</v>
      </c>
      <c r="AP15" s="9">
        <v>1.506</v>
      </c>
      <c r="AQ15" s="9">
        <v>1.3080000000000001</v>
      </c>
      <c r="AR15" s="9">
        <v>0.44400000000000001</v>
      </c>
      <c r="AS15" s="9">
        <v>0.86399999999999999</v>
      </c>
      <c r="AT15" s="9">
        <v>0.312</v>
      </c>
      <c r="AU15" s="9">
        <v>0</v>
      </c>
      <c r="AV15" s="9">
        <v>0.312</v>
      </c>
      <c r="AW15" s="9">
        <v>1.6379999999999999</v>
      </c>
      <c r="AX15" s="9">
        <v>1.3080000000000001</v>
      </c>
      <c r="AY15" s="9">
        <v>0.33</v>
      </c>
      <c r="AZ15" s="9">
        <v>9.6739999999999995</v>
      </c>
      <c r="BA15" s="9">
        <v>3.7330000000000001</v>
      </c>
      <c r="BB15" s="9">
        <v>5.9409999999999998</v>
      </c>
      <c r="BC15" s="9">
        <v>5.0449999999999999</v>
      </c>
      <c r="BD15" s="9">
        <v>2.15</v>
      </c>
      <c r="BE15" s="9">
        <v>2.895</v>
      </c>
      <c r="BF15" s="9">
        <v>0.81100000000000005</v>
      </c>
      <c r="BG15" s="9">
        <v>0.439</v>
      </c>
      <c r="BH15" s="9">
        <v>0.372</v>
      </c>
      <c r="BI15" s="9">
        <v>1.304</v>
      </c>
      <c r="BJ15" s="9">
        <v>0.44</v>
      </c>
      <c r="BK15" s="9">
        <v>0.86499999999999999</v>
      </c>
      <c r="BL15" s="9">
        <v>2.2090000000000001</v>
      </c>
      <c r="BM15" s="9">
        <v>0.4</v>
      </c>
      <c r="BN15" s="9">
        <v>1.8089999999999999</v>
      </c>
      <c r="BO15" s="9">
        <v>0.30499999999999999</v>
      </c>
      <c r="BP15" s="9">
        <v>0.30499999999999999</v>
      </c>
      <c r="BQ15" s="9">
        <v>0</v>
      </c>
      <c r="BR15" s="9">
        <v>120.283</v>
      </c>
      <c r="BS15" s="9">
        <v>67.412999999999997</v>
      </c>
      <c r="BT15" s="9">
        <v>52.87</v>
      </c>
      <c r="BU15" s="9">
        <v>44.45</v>
      </c>
      <c r="BV15" s="9">
        <v>26.841000000000001</v>
      </c>
      <c r="BW15" s="9">
        <v>17.609000000000002</v>
      </c>
      <c r="BX15" s="9">
        <v>12.202</v>
      </c>
      <c r="BY15" s="9">
        <v>7.2089999999999996</v>
      </c>
      <c r="BZ15" s="9">
        <v>4.9930000000000003</v>
      </c>
      <c r="CA15" s="9">
        <v>11.535</v>
      </c>
      <c r="CB15" s="9">
        <v>7.6280000000000001</v>
      </c>
      <c r="CC15" s="9">
        <v>3.907</v>
      </c>
      <c r="CD15" s="9">
        <v>20.713999999999999</v>
      </c>
      <c r="CE15" s="9">
        <v>12.004</v>
      </c>
      <c r="CF15" s="9">
        <v>8.7100000000000009</v>
      </c>
      <c r="CG15" s="9">
        <v>75.831999999999994</v>
      </c>
      <c r="CH15" s="9">
        <v>40.572000000000003</v>
      </c>
      <c r="CI15" s="9">
        <v>35.261000000000003</v>
      </c>
      <c r="CJ15" s="9">
        <v>40.999000000000002</v>
      </c>
      <c r="CK15" s="9">
        <v>21.047999999999998</v>
      </c>
      <c r="CL15" s="9">
        <v>19.951000000000001</v>
      </c>
      <c r="CM15" s="9">
        <v>11.208</v>
      </c>
      <c r="CN15" s="9">
        <v>7.1479999999999997</v>
      </c>
      <c r="CO15" s="9">
        <v>4.0599999999999996</v>
      </c>
      <c r="CP15" s="9">
        <v>13.962999999999999</v>
      </c>
      <c r="CQ15" s="9">
        <v>5.8310000000000004</v>
      </c>
      <c r="CR15" s="9">
        <v>8.1310000000000002</v>
      </c>
      <c r="CS15" s="9">
        <v>6.891</v>
      </c>
      <c r="CT15" s="9">
        <v>4.5830000000000002</v>
      </c>
      <c r="CU15" s="9">
        <v>2.3079999999999998</v>
      </c>
      <c r="CV15" s="9">
        <v>2.7730000000000001</v>
      </c>
      <c r="CW15" s="9">
        <v>1.962</v>
      </c>
      <c r="CX15" s="9">
        <v>0.81100000000000005</v>
      </c>
      <c r="CY15" s="9">
        <v>31.501000000000001</v>
      </c>
      <c r="CZ15" s="9">
        <v>18.295000000000002</v>
      </c>
      <c r="DA15" s="9">
        <v>13.206</v>
      </c>
      <c r="DB15" s="9">
        <v>16.533999999999999</v>
      </c>
      <c r="DC15" s="9">
        <v>9.8849999999999998</v>
      </c>
      <c r="DD15" s="9">
        <v>6.649</v>
      </c>
      <c r="DE15" s="9">
        <v>4.9989999999999997</v>
      </c>
      <c r="DF15" s="9">
        <v>2.0339999999999998</v>
      </c>
      <c r="DG15" s="9">
        <v>2.9660000000000002</v>
      </c>
      <c r="DH15" s="9">
        <v>4.6139999999999999</v>
      </c>
      <c r="DI15" s="9">
        <v>4.0369999999999999</v>
      </c>
      <c r="DJ15" s="9">
        <v>0.57699999999999996</v>
      </c>
      <c r="DK15" s="9">
        <v>6.92</v>
      </c>
      <c r="DL15" s="9">
        <v>3.8140000000000001</v>
      </c>
      <c r="DM15" s="9">
        <v>3.1059999999999999</v>
      </c>
      <c r="DN15" s="9">
        <v>14.968</v>
      </c>
      <c r="DO15" s="9">
        <v>8.4109999999999996</v>
      </c>
      <c r="DP15" s="9">
        <v>6.5570000000000004</v>
      </c>
      <c r="DQ15" s="9">
        <v>10.233000000000001</v>
      </c>
      <c r="DR15" s="9">
        <v>4.66</v>
      </c>
      <c r="DS15" s="9">
        <v>5.5730000000000004</v>
      </c>
      <c r="DT15" s="9">
        <v>1.9390000000000001</v>
      </c>
      <c r="DU15" s="9">
        <v>1.9390000000000001</v>
      </c>
      <c r="DV15" s="9">
        <v>0</v>
      </c>
      <c r="DW15" s="9">
        <v>1.012</v>
      </c>
      <c r="DX15" s="9">
        <v>0.35</v>
      </c>
      <c r="DY15" s="9">
        <v>0.66100000000000003</v>
      </c>
      <c r="DZ15" s="9">
        <v>1.335</v>
      </c>
      <c r="EA15" s="9">
        <v>1.012</v>
      </c>
      <c r="EB15" s="9">
        <v>0.32200000000000001</v>
      </c>
      <c r="EC15" s="9">
        <v>0.44800000000000001</v>
      </c>
      <c r="ED15" s="9">
        <v>0.44800000000000001</v>
      </c>
      <c r="EE15" s="9">
        <v>0</v>
      </c>
      <c r="EF15" s="9">
        <v>8.4030000000000005</v>
      </c>
      <c r="EG15" s="9">
        <v>3.52</v>
      </c>
      <c r="EH15" s="9">
        <v>4.8840000000000003</v>
      </c>
      <c r="EI15" s="9">
        <v>3.8090000000000002</v>
      </c>
      <c r="EJ15" s="9">
        <v>2.597</v>
      </c>
      <c r="EK15" s="9">
        <v>1.212</v>
      </c>
      <c r="EL15" s="9">
        <v>3.0830000000000002</v>
      </c>
      <c r="EM15" s="9">
        <v>2.294</v>
      </c>
      <c r="EN15" s="9">
        <v>0.79</v>
      </c>
      <c r="EO15" s="9">
        <v>0.42199999999999999</v>
      </c>
      <c r="EP15" s="9">
        <v>0</v>
      </c>
      <c r="EQ15" s="9">
        <v>0.42199999999999999</v>
      </c>
      <c r="ER15" s="9">
        <v>0.30399999999999999</v>
      </c>
      <c r="ES15" s="9">
        <v>0.30399999999999999</v>
      </c>
      <c r="ET15" s="9">
        <v>0</v>
      </c>
      <c r="EU15" s="9">
        <v>4.5940000000000003</v>
      </c>
      <c r="EV15" s="9">
        <v>0.92200000000000004</v>
      </c>
      <c r="EW15" s="9">
        <v>3.6720000000000002</v>
      </c>
      <c r="EX15" s="9">
        <v>3.0779999999999998</v>
      </c>
      <c r="EY15" s="9">
        <v>0.499</v>
      </c>
      <c r="EZ15" s="9">
        <v>2.5790000000000002</v>
      </c>
      <c r="FA15" s="9">
        <v>0.94799999999999995</v>
      </c>
      <c r="FB15" s="9">
        <v>0.42399999999999999</v>
      </c>
      <c r="FC15" s="9">
        <v>0.52400000000000002</v>
      </c>
      <c r="FD15" s="9">
        <v>0.56799999999999995</v>
      </c>
      <c r="FE15" s="9">
        <v>0</v>
      </c>
      <c r="FF15" s="9">
        <v>0.56799999999999995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45.707999999999998</v>
      </c>
      <c r="FN15" s="9">
        <v>32.343000000000004</v>
      </c>
      <c r="FO15" s="9">
        <v>13.364000000000001</v>
      </c>
      <c r="FP15" s="9">
        <v>13.102</v>
      </c>
      <c r="FQ15" s="9">
        <v>10.363</v>
      </c>
      <c r="FR15" s="9">
        <v>2.7389999999999999</v>
      </c>
      <c r="FS15" s="9">
        <v>1.724</v>
      </c>
      <c r="FT15" s="9">
        <v>1.724</v>
      </c>
      <c r="FU15" s="9">
        <v>0</v>
      </c>
      <c r="FV15" s="9">
        <v>3.956</v>
      </c>
      <c r="FW15" s="9">
        <v>3.5910000000000002</v>
      </c>
      <c r="FX15" s="9">
        <v>0.36499999999999999</v>
      </c>
      <c r="FY15" s="9">
        <v>7.4219999999999997</v>
      </c>
      <c r="FZ15" s="9">
        <v>5.048</v>
      </c>
      <c r="GA15" s="9">
        <v>2.3740000000000001</v>
      </c>
      <c r="GB15" s="9">
        <v>32.606000000000002</v>
      </c>
      <c r="GC15" s="9">
        <v>21.98</v>
      </c>
      <c r="GD15" s="9">
        <v>10.625</v>
      </c>
      <c r="GE15" s="9">
        <v>17.603999999999999</v>
      </c>
      <c r="GF15" s="9">
        <v>11.911</v>
      </c>
      <c r="GG15" s="9">
        <v>5.6929999999999996</v>
      </c>
      <c r="GH15" s="9">
        <v>4.3540000000000001</v>
      </c>
      <c r="GI15" s="9">
        <v>3.28</v>
      </c>
      <c r="GJ15" s="9">
        <v>1.075</v>
      </c>
      <c r="GK15" s="9">
        <v>7.2590000000000003</v>
      </c>
      <c r="GL15" s="9">
        <v>3.9649999999999999</v>
      </c>
      <c r="GM15" s="9">
        <v>3.294</v>
      </c>
      <c r="GN15" s="9">
        <v>3.3879999999999999</v>
      </c>
      <c r="GO15" s="9">
        <v>2.8239999999999998</v>
      </c>
      <c r="GP15" s="9">
        <v>0.56299999999999994</v>
      </c>
      <c r="GQ15" s="9">
        <v>0</v>
      </c>
      <c r="GR15" s="9">
        <v>0</v>
      </c>
      <c r="GS15" s="9">
        <v>0</v>
      </c>
      <c r="GT15" s="9">
        <v>6.2050000000000001</v>
      </c>
      <c r="GU15" s="9">
        <v>2.2029999999999998</v>
      </c>
      <c r="GV15" s="9">
        <v>4.0019999999999998</v>
      </c>
      <c r="GW15" s="9">
        <v>0.82299999999999995</v>
      </c>
      <c r="GX15" s="9">
        <v>0.42899999999999999</v>
      </c>
      <c r="GY15" s="9">
        <v>0.39400000000000002</v>
      </c>
      <c r="GZ15" s="9">
        <v>0.82299999999999995</v>
      </c>
      <c r="HA15" s="9">
        <v>0.42899999999999999</v>
      </c>
      <c r="HB15" s="9">
        <v>0.39400000000000002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5.3810000000000002</v>
      </c>
      <c r="HJ15" s="9">
        <v>1.774</v>
      </c>
      <c r="HK15" s="9">
        <v>3.6080000000000001</v>
      </c>
      <c r="HL15" s="9">
        <v>0.432</v>
      </c>
      <c r="HM15" s="9">
        <v>0</v>
      </c>
      <c r="HN15" s="9">
        <v>0.432</v>
      </c>
      <c r="HO15" s="9">
        <v>0.30199999999999999</v>
      </c>
      <c r="HP15" s="9">
        <v>0.30199999999999999</v>
      </c>
      <c r="HQ15" s="9">
        <v>0</v>
      </c>
      <c r="HR15" s="9">
        <v>1.371</v>
      </c>
      <c r="HS15" s="9">
        <v>0</v>
      </c>
      <c r="HT15" s="9">
        <v>1.371</v>
      </c>
      <c r="HU15" s="9">
        <v>1.361</v>
      </c>
      <c r="HV15" s="9">
        <v>0.36699999999999999</v>
      </c>
      <c r="HW15" s="9">
        <v>0.99399999999999999</v>
      </c>
      <c r="HX15" s="9">
        <v>1.9159999999999999</v>
      </c>
      <c r="HY15" s="9">
        <v>1.105</v>
      </c>
      <c r="HZ15" s="9">
        <v>0.81100000000000005</v>
      </c>
      <c r="IA15" s="9">
        <v>26.327999999999999</v>
      </c>
      <c r="IB15" s="9">
        <v>9.4570000000000007</v>
      </c>
      <c r="IC15" s="9">
        <v>16.870999999999999</v>
      </c>
      <c r="ID15" s="9">
        <v>10.182</v>
      </c>
      <c r="IE15" s="9">
        <v>3.5670000000000002</v>
      </c>
      <c r="IF15" s="9">
        <v>6.6150000000000002</v>
      </c>
      <c r="IG15" s="9">
        <v>1.5720000000000001</v>
      </c>
      <c r="IH15" s="9">
        <v>0.72799999999999998</v>
      </c>
      <c r="II15" s="9">
        <v>0.84299999999999997</v>
      </c>
      <c r="IJ15" s="9">
        <v>2.5419999999999998</v>
      </c>
      <c r="IK15" s="9">
        <v>0</v>
      </c>
      <c r="IL15" s="9">
        <v>2.5419999999999998</v>
      </c>
      <c r="IM15" s="9">
        <v>6.0679999999999996</v>
      </c>
      <c r="IN15" s="9">
        <v>2.839</v>
      </c>
      <c r="IO15" s="9">
        <v>3.23</v>
      </c>
      <c r="IP15" s="9">
        <v>16.146000000000001</v>
      </c>
      <c r="IQ15" s="9">
        <v>5.89</v>
      </c>
    </row>
    <row r="16" spans="1:251">
      <c r="A16" s="10">
        <v>43862</v>
      </c>
      <c r="B16" s="9">
        <v>0</v>
      </c>
      <c r="C16" s="9">
        <v>0</v>
      </c>
      <c r="D16" s="9">
        <v>33.155999999999999</v>
      </c>
      <c r="E16" s="9">
        <v>15.881</v>
      </c>
      <c r="F16" s="9">
        <v>17.276</v>
      </c>
      <c r="G16" s="9">
        <v>22.309000000000001</v>
      </c>
      <c r="H16" s="9">
        <v>11.039</v>
      </c>
      <c r="I16" s="9">
        <v>11.27</v>
      </c>
      <c r="J16" s="9">
        <v>15.236000000000001</v>
      </c>
      <c r="K16" s="9">
        <v>7.9139999999999997</v>
      </c>
      <c r="L16" s="9">
        <v>7.3220000000000001</v>
      </c>
      <c r="M16" s="9">
        <v>3.605</v>
      </c>
      <c r="N16" s="9">
        <v>1.4690000000000001</v>
      </c>
      <c r="O16" s="9">
        <v>2.1360000000000001</v>
      </c>
      <c r="P16" s="9">
        <v>3.468</v>
      </c>
      <c r="Q16" s="9">
        <v>1.655</v>
      </c>
      <c r="R16" s="9">
        <v>1.8129999999999999</v>
      </c>
      <c r="S16" s="9">
        <v>10.847</v>
      </c>
      <c r="T16" s="9">
        <v>4.8419999999999996</v>
      </c>
      <c r="U16" s="9">
        <v>6.0049999999999999</v>
      </c>
      <c r="V16" s="9">
        <v>6.7270000000000003</v>
      </c>
      <c r="W16" s="9">
        <v>3.1779999999999999</v>
      </c>
      <c r="X16" s="9">
        <v>3.548</v>
      </c>
      <c r="Y16" s="9">
        <v>1.3169999999999999</v>
      </c>
      <c r="Z16" s="9">
        <v>0.55000000000000004</v>
      </c>
      <c r="AA16" s="9">
        <v>0.76700000000000002</v>
      </c>
      <c r="AB16" s="9">
        <v>1.554</v>
      </c>
      <c r="AC16" s="9">
        <v>0.74099999999999999</v>
      </c>
      <c r="AD16" s="9">
        <v>0.81299999999999994</v>
      </c>
      <c r="AE16" s="9">
        <v>0.41099999999999998</v>
      </c>
      <c r="AF16" s="9">
        <v>0</v>
      </c>
      <c r="AG16" s="9">
        <v>0.41099999999999998</v>
      </c>
      <c r="AH16" s="9">
        <v>0.83899999999999997</v>
      </c>
      <c r="AI16" s="9">
        <v>0.373</v>
      </c>
      <c r="AJ16" s="9">
        <v>0.46600000000000003</v>
      </c>
      <c r="AK16" s="9">
        <v>12.846</v>
      </c>
      <c r="AL16" s="9">
        <v>9.7390000000000008</v>
      </c>
      <c r="AM16" s="9">
        <v>3.1070000000000002</v>
      </c>
      <c r="AN16" s="9">
        <v>3.508</v>
      </c>
      <c r="AO16" s="9">
        <v>2.5590000000000002</v>
      </c>
      <c r="AP16" s="9">
        <v>0.94799999999999995</v>
      </c>
      <c r="AQ16" s="9">
        <v>0.995</v>
      </c>
      <c r="AR16" s="9">
        <v>0.47</v>
      </c>
      <c r="AS16" s="9">
        <v>0.52500000000000002</v>
      </c>
      <c r="AT16" s="9">
        <v>0.94599999999999995</v>
      </c>
      <c r="AU16" s="9">
        <v>0.94599999999999995</v>
      </c>
      <c r="AV16" s="9">
        <v>0</v>
      </c>
      <c r="AW16" s="9">
        <v>1.5669999999999999</v>
      </c>
      <c r="AX16" s="9">
        <v>1.1439999999999999</v>
      </c>
      <c r="AY16" s="9">
        <v>0.42299999999999999</v>
      </c>
      <c r="AZ16" s="9">
        <v>9.3379999999999992</v>
      </c>
      <c r="BA16" s="9">
        <v>7.1790000000000003</v>
      </c>
      <c r="BB16" s="9">
        <v>2.1579999999999999</v>
      </c>
      <c r="BC16" s="9">
        <v>2.6179999999999999</v>
      </c>
      <c r="BD16" s="9">
        <v>2.173</v>
      </c>
      <c r="BE16" s="9">
        <v>0.44400000000000001</v>
      </c>
      <c r="BF16" s="9">
        <v>0.82299999999999995</v>
      </c>
      <c r="BG16" s="9">
        <v>0.36599999999999999</v>
      </c>
      <c r="BH16" s="9">
        <v>0.45600000000000002</v>
      </c>
      <c r="BI16" s="9">
        <v>1.1850000000000001</v>
      </c>
      <c r="BJ16" s="9">
        <v>0.77500000000000002</v>
      </c>
      <c r="BK16" s="9">
        <v>0.41099999999999998</v>
      </c>
      <c r="BL16" s="9">
        <v>2.8130000000000002</v>
      </c>
      <c r="BM16" s="9">
        <v>1.966</v>
      </c>
      <c r="BN16" s="9">
        <v>0.84699999999999998</v>
      </c>
      <c r="BO16" s="9">
        <v>1.899</v>
      </c>
      <c r="BP16" s="9">
        <v>1.899</v>
      </c>
      <c r="BQ16" s="9">
        <v>0</v>
      </c>
      <c r="BR16" s="9">
        <v>117.089</v>
      </c>
      <c r="BS16" s="9">
        <v>56.335999999999999</v>
      </c>
      <c r="BT16" s="9">
        <v>60.753</v>
      </c>
      <c r="BU16" s="9">
        <v>34.088999999999999</v>
      </c>
      <c r="BV16" s="9">
        <v>17.739000000000001</v>
      </c>
      <c r="BW16" s="9">
        <v>16.350000000000001</v>
      </c>
      <c r="BX16" s="9">
        <v>11.686</v>
      </c>
      <c r="BY16" s="9">
        <v>6.7519999999999998</v>
      </c>
      <c r="BZ16" s="9">
        <v>4.9340000000000002</v>
      </c>
      <c r="CA16" s="9">
        <v>9.1199999999999992</v>
      </c>
      <c r="CB16" s="9">
        <v>4.9539999999999997</v>
      </c>
      <c r="CC16" s="9">
        <v>4.1660000000000004</v>
      </c>
      <c r="CD16" s="9">
        <v>13.282999999999999</v>
      </c>
      <c r="CE16" s="9">
        <v>6.0330000000000004</v>
      </c>
      <c r="CF16" s="9">
        <v>7.25</v>
      </c>
      <c r="CG16" s="9">
        <v>83</v>
      </c>
      <c r="CH16" s="9">
        <v>38.595999999999997</v>
      </c>
      <c r="CI16" s="9">
        <v>44.402999999999999</v>
      </c>
      <c r="CJ16" s="9">
        <v>40.921999999999997</v>
      </c>
      <c r="CK16" s="9">
        <v>18.731000000000002</v>
      </c>
      <c r="CL16" s="9">
        <v>22.190999999999999</v>
      </c>
      <c r="CM16" s="9">
        <v>16.507999999999999</v>
      </c>
      <c r="CN16" s="9">
        <v>8.657</v>
      </c>
      <c r="CO16" s="9">
        <v>7.851</v>
      </c>
      <c r="CP16" s="9">
        <v>16.462</v>
      </c>
      <c r="CQ16" s="9">
        <v>6.7880000000000003</v>
      </c>
      <c r="CR16" s="9">
        <v>9.6739999999999995</v>
      </c>
      <c r="CS16" s="9">
        <v>7.5679999999999996</v>
      </c>
      <c r="CT16" s="9">
        <v>4.0259999999999998</v>
      </c>
      <c r="CU16" s="9">
        <v>3.5419999999999998</v>
      </c>
      <c r="CV16" s="9">
        <v>1.54</v>
      </c>
      <c r="CW16" s="9">
        <v>0.39400000000000002</v>
      </c>
      <c r="CX16" s="9">
        <v>1.145</v>
      </c>
      <c r="CY16" s="9">
        <v>20.263000000000002</v>
      </c>
      <c r="CZ16" s="9">
        <v>10.278</v>
      </c>
      <c r="DA16" s="9">
        <v>9.9849999999999994</v>
      </c>
      <c r="DB16" s="9">
        <v>7.5279999999999996</v>
      </c>
      <c r="DC16" s="9">
        <v>3.8460000000000001</v>
      </c>
      <c r="DD16" s="9">
        <v>3.6819999999999999</v>
      </c>
      <c r="DE16" s="9">
        <v>2.371</v>
      </c>
      <c r="DF16" s="9">
        <v>1.1890000000000001</v>
      </c>
      <c r="DG16" s="9">
        <v>1.1819999999999999</v>
      </c>
      <c r="DH16" s="9">
        <v>3.4809999999999999</v>
      </c>
      <c r="DI16" s="9">
        <v>1.456</v>
      </c>
      <c r="DJ16" s="9">
        <v>2.0259999999999998</v>
      </c>
      <c r="DK16" s="9">
        <v>1.6759999999999999</v>
      </c>
      <c r="DL16" s="9">
        <v>1.2010000000000001</v>
      </c>
      <c r="DM16" s="9">
        <v>0.47399999999999998</v>
      </c>
      <c r="DN16" s="9">
        <v>12.734</v>
      </c>
      <c r="DO16" s="9">
        <v>6.4320000000000004</v>
      </c>
      <c r="DP16" s="9">
        <v>6.3029999999999999</v>
      </c>
      <c r="DQ16" s="9">
        <v>6.16</v>
      </c>
      <c r="DR16" s="9">
        <v>2.7080000000000002</v>
      </c>
      <c r="DS16" s="9">
        <v>3.452</v>
      </c>
      <c r="DT16" s="9">
        <v>3.0840000000000001</v>
      </c>
      <c r="DU16" s="9">
        <v>1.42</v>
      </c>
      <c r="DV16" s="9">
        <v>1.6639999999999999</v>
      </c>
      <c r="DW16" s="9">
        <v>3.1139999999999999</v>
      </c>
      <c r="DX16" s="9">
        <v>1.927</v>
      </c>
      <c r="DY16" s="9">
        <v>1.1859999999999999</v>
      </c>
      <c r="DZ16" s="9">
        <v>0.377</v>
      </c>
      <c r="EA16" s="9">
        <v>0.377</v>
      </c>
      <c r="EB16" s="9">
        <v>0</v>
      </c>
      <c r="EC16" s="9">
        <v>0</v>
      </c>
      <c r="ED16" s="9">
        <v>0</v>
      </c>
      <c r="EE16" s="9">
        <v>0</v>
      </c>
      <c r="EF16" s="9">
        <v>8.6359999999999992</v>
      </c>
      <c r="EG16" s="9">
        <v>3.8180000000000001</v>
      </c>
      <c r="EH16" s="9">
        <v>4.8179999999999996</v>
      </c>
      <c r="EI16" s="9">
        <v>5.7939999999999996</v>
      </c>
      <c r="EJ16" s="9">
        <v>2.1520000000000001</v>
      </c>
      <c r="EK16" s="9">
        <v>3.6419999999999999</v>
      </c>
      <c r="EL16" s="9">
        <v>2.85</v>
      </c>
      <c r="EM16" s="9">
        <v>1.6990000000000001</v>
      </c>
      <c r="EN16" s="9">
        <v>1.151</v>
      </c>
      <c r="EO16" s="9">
        <v>1.284</v>
      </c>
      <c r="EP16" s="9">
        <v>0.45300000000000001</v>
      </c>
      <c r="EQ16" s="9">
        <v>0.83099999999999996</v>
      </c>
      <c r="ER16" s="9">
        <v>1.66</v>
      </c>
      <c r="ES16" s="9">
        <v>0</v>
      </c>
      <c r="ET16" s="9">
        <v>1.66</v>
      </c>
      <c r="EU16" s="9">
        <v>2.8420000000000001</v>
      </c>
      <c r="EV16" s="9">
        <v>1.6659999999999999</v>
      </c>
      <c r="EW16" s="9">
        <v>1.175</v>
      </c>
      <c r="EX16" s="9">
        <v>2.4569999999999999</v>
      </c>
      <c r="EY16" s="9">
        <v>1.6659999999999999</v>
      </c>
      <c r="EZ16" s="9">
        <v>0.79100000000000004</v>
      </c>
      <c r="FA16" s="9">
        <v>0.38400000000000001</v>
      </c>
      <c r="FB16" s="9">
        <v>0</v>
      </c>
      <c r="FC16" s="9">
        <v>0.38400000000000001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53.326999999999998</v>
      </c>
      <c r="FN16" s="9">
        <v>30.888000000000002</v>
      </c>
      <c r="FO16" s="9">
        <v>22.44</v>
      </c>
      <c r="FP16" s="9">
        <v>12.005000000000001</v>
      </c>
      <c r="FQ16" s="9">
        <v>7.984</v>
      </c>
      <c r="FR16" s="9">
        <v>4.0209999999999999</v>
      </c>
      <c r="FS16" s="9">
        <v>3.24</v>
      </c>
      <c r="FT16" s="9">
        <v>2.895</v>
      </c>
      <c r="FU16" s="9">
        <v>0.34499999999999997</v>
      </c>
      <c r="FV16" s="9">
        <v>2.1829999999999998</v>
      </c>
      <c r="FW16" s="9">
        <v>1.3660000000000001</v>
      </c>
      <c r="FX16" s="9">
        <v>0.81699999999999995</v>
      </c>
      <c r="FY16" s="9">
        <v>6.5830000000000002</v>
      </c>
      <c r="FZ16" s="9">
        <v>3.7240000000000002</v>
      </c>
      <c r="GA16" s="9">
        <v>2.859</v>
      </c>
      <c r="GB16" s="9">
        <v>41.322000000000003</v>
      </c>
      <c r="GC16" s="9">
        <v>22.902999999999999</v>
      </c>
      <c r="GD16" s="9">
        <v>18.419</v>
      </c>
      <c r="GE16" s="9">
        <v>23.625</v>
      </c>
      <c r="GF16" s="9">
        <v>12.879</v>
      </c>
      <c r="GG16" s="9">
        <v>10.746</v>
      </c>
      <c r="GH16" s="9">
        <v>8.3109999999999999</v>
      </c>
      <c r="GI16" s="9">
        <v>5.8159999999999998</v>
      </c>
      <c r="GJ16" s="9">
        <v>2.4940000000000002</v>
      </c>
      <c r="GK16" s="9">
        <v>6.8449999999999998</v>
      </c>
      <c r="GL16" s="9">
        <v>2.887</v>
      </c>
      <c r="GM16" s="9">
        <v>3.9580000000000002</v>
      </c>
      <c r="GN16" s="9">
        <v>2.5409999999999999</v>
      </c>
      <c r="GO16" s="9">
        <v>1.321</v>
      </c>
      <c r="GP16" s="9">
        <v>1.2210000000000001</v>
      </c>
      <c r="GQ16" s="9">
        <v>0</v>
      </c>
      <c r="GR16" s="9">
        <v>0</v>
      </c>
      <c r="GS16" s="9">
        <v>0</v>
      </c>
      <c r="GT16" s="9">
        <v>7.0469999999999997</v>
      </c>
      <c r="GU16" s="9">
        <v>2.661</v>
      </c>
      <c r="GV16" s="9">
        <v>4.3849999999999998</v>
      </c>
      <c r="GW16" s="9">
        <v>1.1539999999999999</v>
      </c>
      <c r="GX16" s="9">
        <v>0.40400000000000003</v>
      </c>
      <c r="GY16" s="9">
        <v>0.75</v>
      </c>
      <c r="GZ16" s="9">
        <v>1.1539999999999999</v>
      </c>
      <c r="HA16" s="9">
        <v>0.40400000000000003</v>
      </c>
      <c r="HB16" s="9">
        <v>0.75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5.8929999999999998</v>
      </c>
      <c r="HJ16" s="9">
        <v>2.258</v>
      </c>
      <c r="HK16" s="9">
        <v>3.6360000000000001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2.3090000000000002</v>
      </c>
      <c r="HS16" s="9">
        <v>0.752</v>
      </c>
      <c r="HT16" s="9">
        <v>1.5569999999999999</v>
      </c>
      <c r="HU16" s="9">
        <v>2.044</v>
      </c>
      <c r="HV16" s="9">
        <v>1.111</v>
      </c>
      <c r="HW16" s="9">
        <v>0.93300000000000005</v>
      </c>
      <c r="HX16" s="9">
        <v>1.54</v>
      </c>
      <c r="HY16" s="9">
        <v>0.39400000000000002</v>
      </c>
      <c r="HZ16" s="9">
        <v>1.145</v>
      </c>
      <c r="IA16" s="9">
        <v>26.106999999999999</v>
      </c>
      <c r="IB16" s="9">
        <v>7.931</v>
      </c>
      <c r="IC16" s="9">
        <v>18.175999999999998</v>
      </c>
      <c r="ID16" s="9">
        <v>7.3540000000000001</v>
      </c>
      <c r="IE16" s="9">
        <v>3.0990000000000002</v>
      </c>
      <c r="IF16" s="9">
        <v>4.2549999999999999</v>
      </c>
      <c r="IG16" s="9">
        <v>2.0720000000000001</v>
      </c>
      <c r="IH16" s="9">
        <v>0.56599999999999995</v>
      </c>
      <c r="II16" s="9">
        <v>1.506</v>
      </c>
      <c r="IJ16" s="9">
        <v>2.1709999999999998</v>
      </c>
      <c r="IK16" s="9">
        <v>1.679</v>
      </c>
      <c r="IL16" s="9">
        <v>0.49299999999999999</v>
      </c>
      <c r="IM16" s="9">
        <v>3.1110000000000002</v>
      </c>
      <c r="IN16" s="9">
        <v>0.85399999999999998</v>
      </c>
      <c r="IO16" s="9">
        <v>2.2559999999999998</v>
      </c>
      <c r="IP16" s="9">
        <v>18.753</v>
      </c>
      <c r="IQ16" s="9">
        <v>4.8319999999999999</v>
      </c>
    </row>
    <row r="17" spans="1:251">
      <c r="A17" s="10">
        <v>44228</v>
      </c>
      <c r="B17" s="9">
        <v>0</v>
      </c>
      <c r="C17" s="9">
        <v>0</v>
      </c>
      <c r="D17" s="9">
        <v>38.164000000000001</v>
      </c>
      <c r="E17" s="9">
        <v>21.631</v>
      </c>
      <c r="F17" s="9">
        <v>16.532</v>
      </c>
      <c r="G17" s="9">
        <v>25.437999999999999</v>
      </c>
      <c r="H17" s="9">
        <v>16.271000000000001</v>
      </c>
      <c r="I17" s="9">
        <v>9.1669999999999998</v>
      </c>
      <c r="J17" s="9">
        <v>15.085000000000001</v>
      </c>
      <c r="K17" s="9">
        <v>10.111000000000001</v>
      </c>
      <c r="L17" s="9">
        <v>4.9740000000000002</v>
      </c>
      <c r="M17" s="9">
        <v>5.0350000000000001</v>
      </c>
      <c r="N17" s="9">
        <v>3.4039999999999999</v>
      </c>
      <c r="O17" s="9">
        <v>1.63</v>
      </c>
      <c r="P17" s="9">
        <v>5.3179999999999996</v>
      </c>
      <c r="Q17" s="9">
        <v>2.7549999999999999</v>
      </c>
      <c r="R17" s="9">
        <v>2.5630000000000002</v>
      </c>
      <c r="S17" s="9">
        <v>12.726000000000001</v>
      </c>
      <c r="T17" s="9">
        <v>5.3609999999999998</v>
      </c>
      <c r="U17" s="9">
        <v>7.3650000000000002</v>
      </c>
      <c r="V17" s="9">
        <v>6.2930000000000001</v>
      </c>
      <c r="W17" s="9">
        <v>2.3340000000000001</v>
      </c>
      <c r="X17" s="9">
        <v>3.9580000000000002</v>
      </c>
      <c r="Y17" s="9">
        <v>1.9079999999999999</v>
      </c>
      <c r="Z17" s="9">
        <v>1.0549999999999999</v>
      </c>
      <c r="AA17" s="9">
        <v>0.85299999999999998</v>
      </c>
      <c r="AB17" s="9">
        <v>0.745</v>
      </c>
      <c r="AC17" s="9">
        <v>0</v>
      </c>
      <c r="AD17" s="9">
        <v>0.745</v>
      </c>
      <c r="AE17" s="9">
        <v>2.7040000000000002</v>
      </c>
      <c r="AF17" s="9">
        <v>1.6259999999999999</v>
      </c>
      <c r="AG17" s="9">
        <v>1.0780000000000001</v>
      </c>
      <c r="AH17" s="9">
        <v>1.075</v>
      </c>
      <c r="AI17" s="9">
        <v>0.34499999999999997</v>
      </c>
      <c r="AJ17" s="9">
        <v>0.73</v>
      </c>
      <c r="AK17" s="9">
        <v>10.233000000000001</v>
      </c>
      <c r="AL17" s="9">
        <v>4.1239999999999997</v>
      </c>
      <c r="AM17" s="9">
        <v>6.1079999999999997</v>
      </c>
      <c r="AN17" s="9">
        <v>4.2210000000000001</v>
      </c>
      <c r="AO17" s="9">
        <v>1.143</v>
      </c>
      <c r="AP17" s="9">
        <v>3.0779999999999998</v>
      </c>
      <c r="AQ17" s="9">
        <v>0.39400000000000002</v>
      </c>
      <c r="AR17" s="9">
        <v>0.39400000000000002</v>
      </c>
      <c r="AS17" s="9">
        <v>0</v>
      </c>
      <c r="AT17" s="9">
        <v>1.6220000000000001</v>
      </c>
      <c r="AU17" s="9">
        <v>0.376</v>
      </c>
      <c r="AV17" s="9">
        <v>1.246</v>
      </c>
      <c r="AW17" s="9">
        <v>2.206</v>
      </c>
      <c r="AX17" s="9">
        <v>0.373</v>
      </c>
      <c r="AY17" s="9">
        <v>1.8320000000000001</v>
      </c>
      <c r="AZ17" s="9">
        <v>6.0110000000000001</v>
      </c>
      <c r="BA17" s="9">
        <v>2.9809999999999999</v>
      </c>
      <c r="BB17" s="9">
        <v>3.03</v>
      </c>
      <c r="BC17" s="9">
        <v>1.863</v>
      </c>
      <c r="BD17" s="9">
        <v>0.67700000000000005</v>
      </c>
      <c r="BE17" s="9">
        <v>1.1859999999999999</v>
      </c>
      <c r="BF17" s="9">
        <v>1.4390000000000001</v>
      </c>
      <c r="BG17" s="9">
        <v>0.40200000000000002</v>
      </c>
      <c r="BH17" s="9">
        <v>1.0369999999999999</v>
      </c>
      <c r="BI17" s="9">
        <v>1.8640000000000001</v>
      </c>
      <c r="BJ17" s="9">
        <v>1.52</v>
      </c>
      <c r="BK17" s="9">
        <v>0.34300000000000003</v>
      </c>
      <c r="BL17" s="9">
        <v>0.38200000000000001</v>
      </c>
      <c r="BM17" s="9">
        <v>0.38200000000000001</v>
      </c>
      <c r="BN17" s="9">
        <v>0</v>
      </c>
      <c r="BO17" s="9">
        <v>0.46300000000000002</v>
      </c>
      <c r="BP17" s="9">
        <v>0</v>
      </c>
      <c r="BQ17" s="9">
        <v>0.46300000000000002</v>
      </c>
      <c r="BR17" s="9">
        <v>129.07499999999999</v>
      </c>
      <c r="BS17" s="9">
        <v>62.158000000000001</v>
      </c>
      <c r="BT17" s="9">
        <v>66.917000000000002</v>
      </c>
      <c r="BU17" s="9">
        <v>46.177999999999997</v>
      </c>
      <c r="BV17" s="9">
        <v>22.234999999999999</v>
      </c>
      <c r="BW17" s="9">
        <v>23.943000000000001</v>
      </c>
      <c r="BX17" s="9">
        <v>11.808999999999999</v>
      </c>
      <c r="BY17" s="9">
        <v>6.0140000000000002</v>
      </c>
      <c r="BZ17" s="9">
        <v>5.7949999999999999</v>
      </c>
      <c r="CA17" s="9">
        <v>13.007999999999999</v>
      </c>
      <c r="CB17" s="9">
        <v>5.3689999999999998</v>
      </c>
      <c r="CC17" s="9">
        <v>7.6390000000000002</v>
      </c>
      <c r="CD17" s="9">
        <v>21.36</v>
      </c>
      <c r="CE17" s="9">
        <v>10.852</v>
      </c>
      <c r="CF17" s="9">
        <v>10.507999999999999</v>
      </c>
      <c r="CG17" s="9">
        <v>82.897000000000006</v>
      </c>
      <c r="CH17" s="9">
        <v>39.921999999999997</v>
      </c>
      <c r="CI17" s="9">
        <v>42.975000000000001</v>
      </c>
      <c r="CJ17" s="9">
        <v>31.495999999999999</v>
      </c>
      <c r="CK17" s="9">
        <v>19.326000000000001</v>
      </c>
      <c r="CL17" s="9">
        <v>12.17</v>
      </c>
      <c r="CM17" s="9">
        <v>16.260999999999999</v>
      </c>
      <c r="CN17" s="9">
        <v>7.9740000000000002</v>
      </c>
      <c r="CO17" s="9">
        <v>8.2859999999999996</v>
      </c>
      <c r="CP17" s="9">
        <v>15.489000000000001</v>
      </c>
      <c r="CQ17" s="9">
        <v>3.51</v>
      </c>
      <c r="CR17" s="9">
        <v>11.978999999999999</v>
      </c>
      <c r="CS17" s="9">
        <v>14.007999999999999</v>
      </c>
      <c r="CT17" s="9">
        <v>5.7530000000000001</v>
      </c>
      <c r="CU17" s="9">
        <v>8.2550000000000008</v>
      </c>
      <c r="CV17" s="9">
        <v>5.6429999999999998</v>
      </c>
      <c r="CW17" s="9">
        <v>3.359</v>
      </c>
      <c r="CX17" s="9">
        <v>2.2850000000000001</v>
      </c>
      <c r="CY17" s="9">
        <v>32.835000000000001</v>
      </c>
      <c r="CZ17" s="9">
        <v>17.317</v>
      </c>
      <c r="DA17" s="9">
        <v>15.516999999999999</v>
      </c>
      <c r="DB17" s="9">
        <v>11.858000000000001</v>
      </c>
      <c r="DC17" s="9">
        <v>6.1840000000000002</v>
      </c>
      <c r="DD17" s="9">
        <v>5.6740000000000004</v>
      </c>
      <c r="DE17" s="9">
        <v>2.1869999999999998</v>
      </c>
      <c r="DF17" s="9">
        <v>1.069</v>
      </c>
      <c r="DG17" s="9">
        <v>1.1180000000000001</v>
      </c>
      <c r="DH17" s="9">
        <v>3.8860000000000001</v>
      </c>
      <c r="DI17" s="9">
        <v>1.681</v>
      </c>
      <c r="DJ17" s="9">
        <v>2.2050000000000001</v>
      </c>
      <c r="DK17" s="9">
        <v>5.7839999999999998</v>
      </c>
      <c r="DL17" s="9">
        <v>3.4329999999999998</v>
      </c>
      <c r="DM17" s="9">
        <v>2.351</v>
      </c>
      <c r="DN17" s="9">
        <v>20.975999999999999</v>
      </c>
      <c r="DO17" s="9">
        <v>11.132999999999999</v>
      </c>
      <c r="DP17" s="9">
        <v>9.8439999999999994</v>
      </c>
      <c r="DQ17" s="9">
        <v>10.37</v>
      </c>
      <c r="DR17" s="9">
        <v>7.3479999999999999</v>
      </c>
      <c r="DS17" s="9">
        <v>3.0209999999999999</v>
      </c>
      <c r="DT17" s="9">
        <v>4.5359999999999996</v>
      </c>
      <c r="DU17" s="9">
        <v>2.5390000000000001</v>
      </c>
      <c r="DV17" s="9">
        <v>1.9970000000000001</v>
      </c>
      <c r="DW17" s="9">
        <v>4.3499999999999996</v>
      </c>
      <c r="DX17" s="9">
        <v>0.34699999999999998</v>
      </c>
      <c r="DY17" s="9">
        <v>4.0030000000000001</v>
      </c>
      <c r="DZ17" s="9">
        <v>1.2190000000000001</v>
      </c>
      <c r="EA17" s="9">
        <v>0.39600000000000002</v>
      </c>
      <c r="EB17" s="9">
        <v>0.82299999999999995</v>
      </c>
      <c r="EC17" s="9">
        <v>0.502</v>
      </c>
      <c r="ED17" s="9">
        <v>0.502</v>
      </c>
      <c r="EE17" s="9">
        <v>0</v>
      </c>
      <c r="EF17" s="9">
        <v>7.7229999999999999</v>
      </c>
      <c r="EG17" s="9">
        <v>3.0830000000000002</v>
      </c>
      <c r="EH17" s="9">
        <v>4.6399999999999997</v>
      </c>
      <c r="EI17" s="9">
        <v>5.5330000000000004</v>
      </c>
      <c r="EJ17" s="9">
        <v>2.6030000000000002</v>
      </c>
      <c r="EK17" s="9">
        <v>2.931</v>
      </c>
      <c r="EL17" s="9">
        <v>2.4590000000000001</v>
      </c>
      <c r="EM17" s="9">
        <v>0.747</v>
      </c>
      <c r="EN17" s="9">
        <v>1.712</v>
      </c>
      <c r="EO17" s="9">
        <v>1.3620000000000001</v>
      </c>
      <c r="EP17" s="9">
        <v>0.92100000000000004</v>
      </c>
      <c r="EQ17" s="9">
        <v>0.44</v>
      </c>
      <c r="ER17" s="9">
        <v>1.7130000000000001</v>
      </c>
      <c r="ES17" s="9">
        <v>0.93500000000000005</v>
      </c>
      <c r="ET17" s="9">
        <v>0.77900000000000003</v>
      </c>
      <c r="EU17" s="9">
        <v>2.19</v>
      </c>
      <c r="EV17" s="9">
        <v>0.48</v>
      </c>
      <c r="EW17" s="9">
        <v>1.7090000000000001</v>
      </c>
      <c r="EX17" s="9">
        <v>1.8480000000000001</v>
      </c>
      <c r="EY17" s="9">
        <v>0.48</v>
      </c>
      <c r="EZ17" s="9">
        <v>1.3680000000000001</v>
      </c>
      <c r="FA17" s="9">
        <v>0</v>
      </c>
      <c r="FB17" s="9">
        <v>0</v>
      </c>
      <c r="FC17" s="9">
        <v>0</v>
      </c>
      <c r="FD17" s="9">
        <v>0.34200000000000003</v>
      </c>
      <c r="FE17" s="9">
        <v>0</v>
      </c>
      <c r="FF17" s="9">
        <v>0.34200000000000003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55.212000000000003</v>
      </c>
      <c r="FN17" s="9">
        <v>29.922999999999998</v>
      </c>
      <c r="FO17" s="9">
        <v>25.289000000000001</v>
      </c>
      <c r="FP17" s="9">
        <v>18.331</v>
      </c>
      <c r="FQ17" s="9">
        <v>9.7669999999999995</v>
      </c>
      <c r="FR17" s="9">
        <v>8.5640000000000001</v>
      </c>
      <c r="FS17" s="9">
        <v>5.22</v>
      </c>
      <c r="FT17" s="9">
        <v>3.9020000000000001</v>
      </c>
      <c r="FU17" s="9">
        <v>1.3180000000000001</v>
      </c>
      <c r="FV17" s="9">
        <v>4.7670000000000003</v>
      </c>
      <c r="FW17" s="9">
        <v>2.38</v>
      </c>
      <c r="FX17" s="9">
        <v>2.387</v>
      </c>
      <c r="FY17" s="9">
        <v>8.3439999999999994</v>
      </c>
      <c r="FZ17" s="9">
        <v>3.4849999999999999</v>
      </c>
      <c r="GA17" s="9">
        <v>4.859</v>
      </c>
      <c r="GB17" s="9">
        <v>36.881</v>
      </c>
      <c r="GC17" s="9">
        <v>20.155999999999999</v>
      </c>
      <c r="GD17" s="9">
        <v>16.725000000000001</v>
      </c>
      <c r="GE17" s="9">
        <v>15.872999999999999</v>
      </c>
      <c r="GF17" s="9">
        <v>9.3379999999999992</v>
      </c>
      <c r="GG17" s="9">
        <v>6.5350000000000001</v>
      </c>
      <c r="GH17" s="9">
        <v>7.1340000000000003</v>
      </c>
      <c r="GI17" s="9">
        <v>3.101</v>
      </c>
      <c r="GJ17" s="9">
        <v>4.0330000000000004</v>
      </c>
      <c r="GK17" s="9">
        <v>5.6040000000000001</v>
      </c>
      <c r="GL17" s="9">
        <v>2.359</v>
      </c>
      <c r="GM17" s="9">
        <v>3.2450000000000001</v>
      </c>
      <c r="GN17" s="9">
        <v>8.2690000000000001</v>
      </c>
      <c r="GO17" s="9">
        <v>5.3570000000000002</v>
      </c>
      <c r="GP17" s="9">
        <v>2.9119999999999999</v>
      </c>
      <c r="GQ17" s="9">
        <v>0</v>
      </c>
      <c r="GR17" s="9">
        <v>0</v>
      </c>
      <c r="GS17" s="9">
        <v>0</v>
      </c>
      <c r="GT17" s="9">
        <v>7.0750000000000002</v>
      </c>
      <c r="GU17" s="9">
        <v>3.452</v>
      </c>
      <c r="GV17" s="9">
        <v>3.6240000000000001</v>
      </c>
      <c r="GW17" s="9">
        <v>0.47399999999999998</v>
      </c>
      <c r="GX17" s="9">
        <v>0</v>
      </c>
      <c r="GY17" s="9">
        <v>0.47399999999999998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0.47399999999999998</v>
      </c>
      <c r="HG17" s="9">
        <v>0</v>
      </c>
      <c r="HH17" s="9">
        <v>0.47399999999999998</v>
      </c>
      <c r="HI17" s="9">
        <v>6.6020000000000003</v>
      </c>
      <c r="HJ17" s="9">
        <v>3.452</v>
      </c>
      <c r="HK17" s="9">
        <v>3.15</v>
      </c>
      <c r="HL17" s="9">
        <v>0.30399999999999999</v>
      </c>
      <c r="HM17" s="9">
        <v>0.30399999999999999</v>
      </c>
      <c r="HN17" s="9">
        <v>0</v>
      </c>
      <c r="HO17" s="9">
        <v>0.30399999999999999</v>
      </c>
      <c r="HP17" s="9">
        <v>0.30399999999999999</v>
      </c>
      <c r="HQ17" s="9">
        <v>0</v>
      </c>
      <c r="HR17" s="9">
        <v>0.72299999999999998</v>
      </c>
      <c r="HS17" s="9">
        <v>0.379</v>
      </c>
      <c r="HT17" s="9">
        <v>0.34300000000000003</v>
      </c>
      <c r="HU17" s="9">
        <v>0.9</v>
      </c>
      <c r="HV17" s="9">
        <v>0</v>
      </c>
      <c r="HW17" s="9">
        <v>0.9</v>
      </c>
      <c r="HX17" s="9">
        <v>4.3710000000000004</v>
      </c>
      <c r="HY17" s="9">
        <v>2.464</v>
      </c>
      <c r="HZ17" s="9">
        <v>1.907</v>
      </c>
      <c r="IA17" s="9">
        <v>25.143000000000001</v>
      </c>
      <c r="IB17" s="9">
        <v>7.6340000000000003</v>
      </c>
      <c r="IC17" s="9">
        <v>17.509</v>
      </c>
      <c r="ID17" s="9">
        <v>8.8949999999999996</v>
      </c>
      <c r="IE17" s="9">
        <v>2.9319999999999999</v>
      </c>
      <c r="IF17" s="9">
        <v>5.9630000000000001</v>
      </c>
      <c r="IG17" s="9">
        <v>1.6479999999999999</v>
      </c>
      <c r="IH17" s="9">
        <v>0</v>
      </c>
      <c r="II17" s="9">
        <v>1.6479999999999999</v>
      </c>
      <c r="IJ17" s="9">
        <v>2.9929999999999999</v>
      </c>
      <c r="IK17" s="9">
        <v>0.38600000000000001</v>
      </c>
      <c r="IL17" s="9">
        <v>2.6070000000000002</v>
      </c>
      <c r="IM17" s="9">
        <v>4.2539999999999996</v>
      </c>
      <c r="IN17" s="9">
        <v>2.5459999999999998</v>
      </c>
      <c r="IO17" s="9">
        <v>1.708</v>
      </c>
      <c r="IP17" s="9">
        <v>16.248000000000001</v>
      </c>
      <c r="IQ17" s="9">
        <v>4.7009999999999996</v>
      </c>
    </row>
    <row r="18" spans="1:251">
      <c r="A18" s="10">
        <v>44593</v>
      </c>
      <c r="B18" s="9">
        <v>0</v>
      </c>
      <c r="C18" s="9">
        <v>0</v>
      </c>
      <c r="D18" s="9">
        <v>26.032</v>
      </c>
      <c r="E18" s="9">
        <v>11.148</v>
      </c>
      <c r="F18" s="9">
        <v>14.885</v>
      </c>
      <c r="G18" s="9">
        <v>20.483000000000001</v>
      </c>
      <c r="H18" s="9">
        <v>7.9729999999999999</v>
      </c>
      <c r="I18" s="9">
        <v>12.51</v>
      </c>
      <c r="J18" s="9">
        <v>12.425000000000001</v>
      </c>
      <c r="K18" s="9">
        <v>4.87</v>
      </c>
      <c r="L18" s="9">
        <v>7.5549999999999997</v>
      </c>
      <c r="M18" s="9">
        <v>3.2709999999999999</v>
      </c>
      <c r="N18" s="9">
        <v>0.45100000000000001</v>
      </c>
      <c r="O18" s="9">
        <v>2.82</v>
      </c>
      <c r="P18" s="9">
        <v>4.7869999999999999</v>
      </c>
      <c r="Q18" s="9">
        <v>2.6520000000000001</v>
      </c>
      <c r="R18" s="9">
        <v>2.1349999999999998</v>
      </c>
      <c r="S18" s="9">
        <v>5.5490000000000004</v>
      </c>
      <c r="T18" s="9">
        <v>3.1749999999999998</v>
      </c>
      <c r="U18" s="9">
        <v>2.375</v>
      </c>
      <c r="V18" s="9">
        <v>2.9329999999999998</v>
      </c>
      <c r="W18" s="9">
        <v>1.3089999999999999</v>
      </c>
      <c r="X18" s="9">
        <v>1.6240000000000001</v>
      </c>
      <c r="Y18" s="9">
        <v>1.149</v>
      </c>
      <c r="Z18" s="9">
        <v>0.75700000000000001</v>
      </c>
      <c r="AA18" s="9">
        <v>0.39100000000000001</v>
      </c>
      <c r="AB18" s="9">
        <v>0.36</v>
      </c>
      <c r="AC18" s="9">
        <v>0</v>
      </c>
      <c r="AD18" s="9">
        <v>0.36</v>
      </c>
      <c r="AE18" s="9">
        <v>0.67800000000000005</v>
      </c>
      <c r="AF18" s="9">
        <v>0.67800000000000005</v>
      </c>
      <c r="AG18" s="9">
        <v>0</v>
      </c>
      <c r="AH18" s="9">
        <v>0.43099999999999999</v>
      </c>
      <c r="AI18" s="9">
        <v>0.43099999999999999</v>
      </c>
      <c r="AJ18" s="9">
        <v>0</v>
      </c>
      <c r="AK18" s="9">
        <v>15.957000000000001</v>
      </c>
      <c r="AL18" s="9">
        <v>10.619</v>
      </c>
      <c r="AM18" s="9">
        <v>5.3380000000000001</v>
      </c>
      <c r="AN18" s="9">
        <v>6.3529999999999998</v>
      </c>
      <c r="AO18" s="9">
        <v>5.2249999999999996</v>
      </c>
      <c r="AP18" s="9">
        <v>1.127</v>
      </c>
      <c r="AQ18" s="9">
        <v>3.3439999999999999</v>
      </c>
      <c r="AR18" s="9">
        <v>2.919</v>
      </c>
      <c r="AS18" s="9">
        <v>0.42499999999999999</v>
      </c>
      <c r="AT18" s="9">
        <v>1.3540000000000001</v>
      </c>
      <c r="AU18" s="9">
        <v>1.3540000000000001</v>
      </c>
      <c r="AV18" s="9">
        <v>0</v>
      </c>
      <c r="AW18" s="9">
        <v>1.655</v>
      </c>
      <c r="AX18" s="9">
        <v>0.95299999999999996</v>
      </c>
      <c r="AY18" s="9">
        <v>0.70299999999999996</v>
      </c>
      <c r="AZ18" s="9">
        <v>9.6039999999999992</v>
      </c>
      <c r="BA18" s="9">
        <v>5.3940000000000001</v>
      </c>
      <c r="BB18" s="9">
        <v>4.21</v>
      </c>
      <c r="BC18" s="9">
        <v>3.4940000000000002</v>
      </c>
      <c r="BD18" s="9">
        <v>2.0350000000000001</v>
      </c>
      <c r="BE18" s="9">
        <v>1.4590000000000001</v>
      </c>
      <c r="BF18" s="9">
        <v>1.7589999999999999</v>
      </c>
      <c r="BG18" s="9">
        <v>0.98299999999999998</v>
      </c>
      <c r="BH18" s="9">
        <v>0.77600000000000002</v>
      </c>
      <c r="BI18" s="9">
        <v>1.4670000000000001</v>
      </c>
      <c r="BJ18" s="9">
        <v>0.38700000000000001</v>
      </c>
      <c r="BK18" s="9">
        <v>1.08</v>
      </c>
      <c r="BL18" s="9">
        <v>1.966</v>
      </c>
      <c r="BM18" s="9">
        <v>1.071</v>
      </c>
      <c r="BN18" s="9">
        <v>0.89500000000000002</v>
      </c>
      <c r="BO18" s="9">
        <v>0.91800000000000004</v>
      </c>
      <c r="BP18" s="9">
        <v>0.91800000000000004</v>
      </c>
      <c r="BQ18" s="9">
        <v>0</v>
      </c>
      <c r="BR18" s="9">
        <v>168.24700000000001</v>
      </c>
      <c r="BS18" s="9">
        <v>79.38</v>
      </c>
      <c r="BT18" s="9">
        <v>88.867000000000004</v>
      </c>
      <c r="BU18" s="9">
        <v>57.917000000000002</v>
      </c>
      <c r="BV18" s="9">
        <v>27.885999999999999</v>
      </c>
      <c r="BW18" s="9">
        <v>30.030999999999999</v>
      </c>
      <c r="BX18" s="9">
        <v>15.201000000000001</v>
      </c>
      <c r="BY18" s="9">
        <v>9.84</v>
      </c>
      <c r="BZ18" s="9">
        <v>5.3609999999999998</v>
      </c>
      <c r="CA18" s="9">
        <v>17.352</v>
      </c>
      <c r="CB18" s="9">
        <v>6.3380000000000001</v>
      </c>
      <c r="CC18" s="9">
        <v>11.013999999999999</v>
      </c>
      <c r="CD18" s="9">
        <v>25.364000000000001</v>
      </c>
      <c r="CE18" s="9">
        <v>11.708</v>
      </c>
      <c r="CF18" s="9">
        <v>13.656000000000001</v>
      </c>
      <c r="CG18" s="9">
        <v>110.33</v>
      </c>
      <c r="CH18" s="9">
        <v>51.494</v>
      </c>
      <c r="CI18" s="9">
        <v>58.835999999999999</v>
      </c>
      <c r="CJ18" s="9">
        <v>53.86</v>
      </c>
      <c r="CK18" s="9">
        <v>24.448</v>
      </c>
      <c r="CL18" s="9">
        <v>29.413</v>
      </c>
      <c r="CM18" s="9">
        <v>21.655000000000001</v>
      </c>
      <c r="CN18" s="9">
        <v>10.103999999999999</v>
      </c>
      <c r="CO18" s="9">
        <v>11.551</v>
      </c>
      <c r="CP18" s="9">
        <v>17.356999999999999</v>
      </c>
      <c r="CQ18" s="9">
        <v>8.5329999999999995</v>
      </c>
      <c r="CR18" s="9">
        <v>8.8249999999999993</v>
      </c>
      <c r="CS18" s="9">
        <v>13.411</v>
      </c>
      <c r="CT18" s="9">
        <v>6.7389999999999999</v>
      </c>
      <c r="CU18" s="9">
        <v>6.673</v>
      </c>
      <c r="CV18" s="9">
        <v>4.0460000000000003</v>
      </c>
      <c r="CW18" s="9">
        <v>1.671</v>
      </c>
      <c r="CX18" s="9">
        <v>2.375</v>
      </c>
      <c r="CY18" s="9">
        <v>33.713999999999999</v>
      </c>
      <c r="CZ18" s="9">
        <v>16.594999999999999</v>
      </c>
      <c r="DA18" s="9">
        <v>17.119</v>
      </c>
      <c r="DB18" s="9">
        <v>14.089</v>
      </c>
      <c r="DC18" s="9">
        <v>8.1</v>
      </c>
      <c r="DD18" s="9">
        <v>5.9889999999999999</v>
      </c>
      <c r="DE18" s="9">
        <v>4.4729999999999999</v>
      </c>
      <c r="DF18" s="9">
        <v>3.069</v>
      </c>
      <c r="DG18" s="9">
        <v>1.4039999999999999</v>
      </c>
      <c r="DH18" s="9">
        <v>5.2569999999999997</v>
      </c>
      <c r="DI18" s="9">
        <v>2.125</v>
      </c>
      <c r="DJ18" s="9">
        <v>3.1320000000000001</v>
      </c>
      <c r="DK18" s="9">
        <v>4.3600000000000003</v>
      </c>
      <c r="DL18" s="9">
        <v>2.907</v>
      </c>
      <c r="DM18" s="9">
        <v>1.4530000000000001</v>
      </c>
      <c r="DN18" s="9">
        <v>19.625</v>
      </c>
      <c r="DO18" s="9">
        <v>8.4949999999999992</v>
      </c>
      <c r="DP18" s="9">
        <v>11.13</v>
      </c>
      <c r="DQ18" s="9">
        <v>11.721</v>
      </c>
      <c r="DR18" s="9">
        <v>4.5410000000000004</v>
      </c>
      <c r="DS18" s="9">
        <v>7.18</v>
      </c>
      <c r="DT18" s="9">
        <v>4.0999999999999996</v>
      </c>
      <c r="DU18" s="9">
        <v>2.0219999999999998</v>
      </c>
      <c r="DV18" s="9">
        <v>2.077</v>
      </c>
      <c r="DW18" s="9">
        <v>2.0910000000000002</v>
      </c>
      <c r="DX18" s="9">
        <v>1.6479999999999999</v>
      </c>
      <c r="DY18" s="9">
        <v>0.443</v>
      </c>
      <c r="DZ18" s="9">
        <v>1.7130000000000001</v>
      </c>
      <c r="EA18" s="9">
        <v>0.28399999999999997</v>
      </c>
      <c r="EB18" s="9">
        <v>1.429</v>
      </c>
      <c r="EC18" s="9">
        <v>0</v>
      </c>
      <c r="ED18" s="9">
        <v>0</v>
      </c>
      <c r="EE18" s="9">
        <v>0</v>
      </c>
      <c r="EF18" s="9">
        <v>6.0570000000000004</v>
      </c>
      <c r="EG18" s="9">
        <v>3.036</v>
      </c>
      <c r="EH18" s="9">
        <v>3.0209999999999999</v>
      </c>
      <c r="EI18" s="9">
        <v>5.0709999999999997</v>
      </c>
      <c r="EJ18" s="9">
        <v>2.4910000000000001</v>
      </c>
      <c r="EK18" s="9">
        <v>2.58</v>
      </c>
      <c r="EL18" s="9">
        <v>2.9580000000000002</v>
      </c>
      <c r="EM18" s="9">
        <v>2.133</v>
      </c>
      <c r="EN18" s="9">
        <v>0.82499999999999996</v>
      </c>
      <c r="EO18" s="9">
        <v>1.2110000000000001</v>
      </c>
      <c r="EP18" s="9">
        <v>0.35899999999999999</v>
      </c>
      <c r="EQ18" s="9">
        <v>0.85199999999999998</v>
      </c>
      <c r="ER18" s="9">
        <v>0.90300000000000002</v>
      </c>
      <c r="ES18" s="9">
        <v>0</v>
      </c>
      <c r="ET18" s="9">
        <v>0.90300000000000002</v>
      </c>
      <c r="EU18" s="9">
        <v>0.98599999999999999</v>
      </c>
      <c r="EV18" s="9">
        <v>0.54500000000000004</v>
      </c>
      <c r="EW18" s="9">
        <v>0.442</v>
      </c>
      <c r="EX18" s="9">
        <v>0.98599999999999999</v>
      </c>
      <c r="EY18" s="9">
        <v>0.54500000000000004</v>
      </c>
      <c r="EZ18" s="9">
        <v>0.442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89.944999999999993</v>
      </c>
      <c r="FN18" s="9">
        <v>46.19</v>
      </c>
      <c r="FO18" s="9">
        <v>43.755000000000003</v>
      </c>
      <c r="FP18" s="9">
        <v>27.515999999999998</v>
      </c>
      <c r="FQ18" s="9">
        <v>13.236000000000001</v>
      </c>
      <c r="FR18" s="9">
        <v>14.28</v>
      </c>
      <c r="FS18" s="9">
        <v>4.3129999999999997</v>
      </c>
      <c r="FT18" s="9">
        <v>2.78</v>
      </c>
      <c r="FU18" s="9">
        <v>1.534</v>
      </c>
      <c r="FV18" s="9">
        <v>6.53</v>
      </c>
      <c r="FW18" s="9">
        <v>2.4980000000000002</v>
      </c>
      <c r="FX18" s="9">
        <v>4.0330000000000004</v>
      </c>
      <c r="FY18" s="9">
        <v>16.672999999999998</v>
      </c>
      <c r="FZ18" s="9">
        <v>7.9589999999999996</v>
      </c>
      <c r="GA18" s="9">
        <v>8.7140000000000004</v>
      </c>
      <c r="GB18" s="9">
        <v>62.429000000000002</v>
      </c>
      <c r="GC18" s="9">
        <v>32.954000000000001</v>
      </c>
      <c r="GD18" s="9">
        <v>29.475000000000001</v>
      </c>
      <c r="GE18" s="9">
        <v>33.582999999999998</v>
      </c>
      <c r="GF18" s="9">
        <v>17.63</v>
      </c>
      <c r="GG18" s="9">
        <v>15.952999999999999</v>
      </c>
      <c r="GH18" s="9">
        <v>13.462</v>
      </c>
      <c r="GI18" s="9">
        <v>6.6929999999999996</v>
      </c>
      <c r="GJ18" s="9">
        <v>6.7690000000000001</v>
      </c>
      <c r="GK18" s="9">
        <v>9.7959999999999994</v>
      </c>
      <c r="GL18" s="9">
        <v>4.6059999999999999</v>
      </c>
      <c r="GM18" s="9">
        <v>5.19</v>
      </c>
      <c r="GN18" s="9">
        <v>5.5869999999999997</v>
      </c>
      <c r="GO18" s="9">
        <v>4.0250000000000004</v>
      </c>
      <c r="GP18" s="9">
        <v>1.5629999999999999</v>
      </c>
      <c r="GQ18" s="9">
        <v>0</v>
      </c>
      <c r="GR18" s="9">
        <v>0</v>
      </c>
      <c r="GS18" s="9">
        <v>0</v>
      </c>
      <c r="GT18" s="9">
        <v>10.567</v>
      </c>
      <c r="GU18" s="9">
        <v>5.2160000000000002</v>
      </c>
      <c r="GV18" s="9">
        <v>5.351</v>
      </c>
      <c r="GW18" s="9">
        <v>1.3740000000000001</v>
      </c>
      <c r="GX18" s="9">
        <v>0.54700000000000004</v>
      </c>
      <c r="GY18" s="9">
        <v>0.82599999999999996</v>
      </c>
      <c r="GZ18" s="9">
        <v>1.3740000000000001</v>
      </c>
      <c r="HA18" s="9">
        <v>0.54700000000000004</v>
      </c>
      <c r="HB18" s="9">
        <v>0.82599999999999996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9.1929999999999996</v>
      </c>
      <c r="HJ18" s="9">
        <v>4.6680000000000001</v>
      </c>
      <c r="HK18" s="9">
        <v>4.5250000000000004</v>
      </c>
      <c r="HL18" s="9">
        <v>0</v>
      </c>
      <c r="HM18" s="9">
        <v>0</v>
      </c>
      <c r="HN18" s="9">
        <v>0</v>
      </c>
      <c r="HO18" s="9">
        <v>0.94199999999999995</v>
      </c>
      <c r="HP18" s="9">
        <v>0.94199999999999995</v>
      </c>
      <c r="HQ18" s="9">
        <v>0</v>
      </c>
      <c r="HR18" s="9">
        <v>1.454</v>
      </c>
      <c r="HS18" s="9">
        <v>0.50600000000000001</v>
      </c>
      <c r="HT18" s="9">
        <v>0.94799999999999995</v>
      </c>
      <c r="HU18" s="9">
        <v>3.1739999999999999</v>
      </c>
      <c r="HV18" s="9">
        <v>1.55</v>
      </c>
      <c r="HW18" s="9">
        <v>1.6240000000000001</v>
      </c>
      <c r="HX18" s="9">
        <v>3.6230000000000002</v>
      </c>
      <c r="HY18" s="9">
        <v>1.671</v>
      </c>
      <c r="HZ18" s="9">
        <v>1.9530000000000001</v>
      </c>
      <c r="IA18" s="9">
        <v>26.254999999999999</v>
      </c>
      <c r="IB18" s="9">
        <v>6.6340000000000003</v>
      </c>
      <c r="IC18" s="9">
        <v>19.620999999999999</v>
      </c>
      <c r="ID18" s="9">
        <v>8.5649999999999995</v>
      </c>
      <c r="IE18" s="9">
        <v>2.2090000000000001</v>
      </c>
      <c r="IF18" s="9">
        <v>6.3559999999999999</v>
      </c>
      <c r="IG18" s="9">
        <v>2.0830000000000002</v>
      </c>
      <c r="IH18" s="9">
        <v>1.3109999999999999</v>
      </c>
      <c r="II18" s="9">
        <v>0.77200000000000002</v>
      </c>
      <c r="IJ18" s="9">
        <v>3.4820000000000002</v>
      </c>
      <c r="IK18" s="9">
        <v>0.48399999999999999</v>
      </c>
      <c r="IL18" s="9">
        <v>2.9969999999999999</v>
      </c>
      <c r="IM18" s="9">
        <v>3</v>
      </c>
      <c r="IN18" s="9">
        <v>0.41399999999999998</v>
      </c>
      <c r="IO18" s="9">
        <v>2.5859999999999999</v>
      </c>
      <c r="IP18" s="9">
        <v>17.689</v>
      </c>
      <c r="IQ18" s="9">
        <v>4.4249999999999998</v>
      </c>
    </row>
    <row r="19" spans="1:251">
      <c r="A19" s="10">
        <v>44958</v>
      </c>
      <c r="B19" s="9">
        <v>0</v>
      </c>
      <c r="C19" s="9">
        <v>0</v>
      </c>
      <c r="D19" s="9">
        <v>27.649000000000001</v>
      </c>
      <c r="E19" s="9">
        <v>12.074</v>
      </c>
      <c r="F19" s="9">
        <v>15.576000000000001</v>
      </c>
      <c r="G19" s="9">
        <v>19.827999999999999</v>
      </c>
      <c r="H19" s="9">
        <v>9.14</v>
      </c>
      <c r="I19" s="9">
        <v>10.688000000000001</v>
      </c>
      <c r="J19" s="9">
        <v>10.163</v>
      </c>
      <c r="K19" s="9">
        <v>4.6520000000000001</v>
      </c>
      <c r="L19" s="9">
        <v>5.5110000000000001</v>
      </c>
      <c r="M19" s="9">
        <v>5.5570000000000004</v>
      </c>
      <c r="N19" s="9">
        <v>2.04</v>
      </c>
      <c r="O19" s="9">
        <v>3.516</v>
      </c>
      <c r="P19" s="9">
        <v>4.109</v>
      </c>
      <c r="Q19" s="9">
        <v>2.448</v>
      </c>
      <c r="R19" s="9">
        <v>1.661</v>
      </c>
      <c r="S19" s="9">
        <v>7.8209999999999997</v>
      </c>
      <c r="T19" s="9">
        <v>2.9329999999999998</v>
      </c>
      <c r="U19" s="9">
        <v>4.8869999999999996</v>
      </c>
      <c r="V19" s="9">
        <v>3.9660000000000002</v>
      </c>
      <c r="W19" s="9">
        <v>1.206</v>
      </c>
      <c r="X19" s="9">
        <v>2.76</v>
      </c>
      <c r="Y19" s="9">
        <v>0.46899999999999997</v>
      </c>
      <c r="Z19" s="9">
        <v>0</v>
      </c>
      <c r="AA19" s="9">
        <v>0.46899999999999997</v>
      </c>
      <c r="AB19" s="9">
        <v>2.6720000000000002</v>
      </c>
      <c r="AC19" s="9">
        <v>1.37</v>
      </c>
      <c r="AD19" s="9">
        <v>1.302</v>
      </c>
      <c r="AE19" s="9">
        <v>0.35799999999999998</v>
      </c>
      <c r="AF19" s="9">
        <v>0.35799999999999998</v>
      </c>
      <c r="AG19" s="9">
        <v>0</v>
      </c>
      <c r="AH19" s="9">
        <v>0.35699999999999998</v>
      </c>
      <c r="AI19" s="9">
        <v>0</v>
      </c>
      <c r="AJ19" s="9">
        <v>0.35699999999999998</v>
      </c>
      <c r="AK19" s="9">
        <v>21.350999999999999</v>
      </c>
      <c r="AL19" s="9">
        <v>12.247</v>
      </c>
      <c r="AM19" s="9">
        <v>9.1039999999999992</v>
      </c>
      <c r="AN19" s="9">
        <v>11.029</v>
      </c>
      <c r="AO19" s="9">
        <v>5.5730000000000004</v>
      </c>
      <c r="AP19" s="9">
        <v>5.4550000000000001</v>
      </c>
      <c r="AQ19" s="9">
        <v>4.8780000000000001</v>
      </c>
      <c r="AR19" s="9">
        <v>2.0230000000000001</v>
      </c>
      <c r="AS19" s="9">
        <v>2.855</v>
      </c>
      <c r="AT19" s="9">
        <v>2.2189999999999999</v>
      </c>
      <c r="AU19" s="9">
        <v>0.98599999999999999</v>
      </c>
      <c r="AV19" s="9">
        <v>1.234</v>
      </c>
      <c r="AW19" s="9">
        <v>3.9319999999999999</v>
      </c>
      <c r="AX19" s="9">
        <v>2.5649999999999999</v>
      </c>
      <c r="AY19" s="9">
        <v>1.367</v>
      </c>
      <c r="AZ19" s="9">
        <v>10.321999999999999</v>
      </c>
      <c r="BA19" s="9">
        <v>6.673</v>
      </c>
      <c r="BB19" s="9">
        <v>3.649</v>
      </c>
      <c r="BC19" s="9">
        <v>1.649</v>
      </c>
      <c r="BD19" s="9">
        <v>0.48099999999999998</v>
      </c>
      <c r="BE19" s="9">
        <v>1.1679999999999999</v>
      </c>
      <c r="BF19" s="9">
        <v>4.4290000000000003</v>
      </c>
      <c r="BG19" s="9">
        <v>3.544</v>
      </c>
      <c r="BH19" s="9">
        <v>0.88400000000000001</v>
      </c>
      <c r="BI19" s="9">
        <v>1.2350000000000001</v>
      </c>
      <c r="BJ19" s="9">
        <v>0.497</v>
      </c>
      <c r="BK19" s="9">
        <v>0.73799999999999999</v>
      </c>
      <c r="BL19" s="9">
        <v>2.5579999999999998</v>
      </c>
      <c r="BM19" s="9">
        <v>1.7</v>
      </c>
      <c r="BN19" s="9">
        <v>0.85899999999999999</v>
      </c>
      <c r="BO19" s="9">
        <v>0.45100000000000001</v>
      </c>
      <c r="BP19" s="9">
        <v>0.45100000000000001</v>
      </c>
      <c r="BQ19" s="9">
        <v>0</v>
      </c>
      <c r="BR19" s="9">
        <v>162.14599999999999</v>
      </c>
      <c r="BS19" s="9">
        <v>79.278999999999996</v>
      </c>
      <c r="BT19" s="9">
        <v>82.867000000000004</v>
      </c>
      <c r="BU19" s="9">
        <v>58.6</v>
      </c>
      <c r="BV19" s="9">
        <v>31.048999999999999</v>
      </c>
      <c r="BW19" s="9">
        <v>27.552</v>
      </c>
      <c r="BX19" s="9">
        <v>13.907999999999999</v>
      </c>
      <c r="BY19" s="9">
        <v>6.33</v>
      </c>
      <c r="BZ19" s="9">
        <v>7.5780000000000003</v>
      </c>
      <c r="CA19" s="9">
        <v>13.9</v>
      </c>
      <c r="CB19" s="9">
        <v>6.5529999999999999</v>
      </c>
      <c r="CC19" s="9">
        <v>7.3460000000000001</v>
      </c>
      <c r="CD19" s="9">
        <v>30.792000000000002</v>
      </c>
      <c r="CE19" s="9">
        <v>18.164999999999999</v>
      </c>
      <c r="CF19" s="9">
        <v>12.627000000000001</v>
      </c>
      <c r="CG19" s="9">
        <v>103.54600000000001</v>
      </c>
      <c r="CH19" s="9">
        <v>48.23</v>
      </c>
      <c r="CI19" s="9">
        <v>55.314999999999998</v>
      </c>
      <c r="CJ19" s="9">
        <v>48.686999999999998</v>
      </c>
      <c r="CK19" s="9">
        <v>23.158000000000001</v>
      </c>
      <c r="CL19" s="9">
        <v>25.529</v>
      </c>
      <c r="CM19" s="9">
        <v>20.446999999999999</v>
      </c>
      <c r="CN19" s="9">
        <v>8.2810000000000006</v>
      </c>
      <c r="CO19" s="9">
        <v>12.166</v>
      </c>
      <c r="CP19" s="9">
        <v>18.07</v>
      </c>
      <c r="CQ19" s="9">
        <v>10.673999999999999</v>
      </c>
      <c r="CR19" s="9">
        <v>7.3959999999999999</v>
      </c>
      <c r="CS19" s="9">
        <v>12.742000000000001</v>
      </c>
      <c r="CT19" s="9">
        <v>4.5869999999999997</v>
      </c>
      <c r="CU19" s="9">
        <v>8.1549999999999994</v>
      </c>
      <c r="CV19" s="9">
        <v>3.6</v>
      </c>
      <c r="CW19" s="9">
        <v>1.5309999999999999</v>
      </c>
      <c r="CX19" s="9">
        <v>2.069</v>
      </c>
      <c r="CY19" s="9">
        <v>41.244999999999997</v>
      </c>
      <c r="CZ19" s="9">
        <v>18.824000000000002</v>
      </c>
      <c r="DA19" s="9">
        <v>22.420999999999999</v>
      </c>
      <c r="DB19" s="9">
        <v>19.757999999999999</v>
      </c>
      <c r="DC19" s="9">
        <v>10.226000000000001</v>
      </c>
      <c r="DD19" s="9">
        <v>9.532</v>
      </c>
      <c r="DE19" s="9">
        <v>6.7389999999999999</v>
      </c>
      <c r="DF19" s="9">
        <v>3.1760000000000002</v>
      </c>
      <c r="DG19" s="9">
        <v>3.5619999999999998</v>
      </c>
      <c r="DH19" s="9">
        <v>5.78</v>
      </c>
      <c r="DI19" s="9">
        <v>2.9660000000000002</v>
      </c>
      <c r="DJ19" s="9">
        <v>2.8130000000000002</v>
      </c>
      <c r="DK19" s="9">
        <v>7.2389999999999999</v>
      </c>
      <c r="DL19" s="9">
        <v>4.0839999999999996</v>
      </c>
      <c r="DM19" s="9">
        <v>3.1560000000000001</v>
      </c>
      <c r="DN19" s="9">
        <v>21.486999999999998</v>
      </c>
      <c r="DO19" s="9">
        <v>8.5980000000000008</v>
      </c>
      <c r="DP19" s="9">
        <v>12.888999999999999</v>
      </c>
      <c r="DQ19" s="9">
        <v>12.986000000000001</v>
      </c>
      <c r="DR19" s="9">
        <v>5.3579999999999997</v>
      </c>
      <c r="DS19" s="9">
        <v>7.6269999999999998</v>
      </c>
      <c r="DT19" s="9">
        <v>2.758</v>
      </c>
      <c r="DU19" s="9">
        <v>0.84299999999999997</v>
      </c>
      <c r="DV19" s="9">
        <v>1.915</v>
      </c>
      <c r="DW19" s="9">
        <v>3.19</v>
      </c>
      <c r="DX19" s="9">
        <v>2.3959999999999999</v>
      </c>
      <c r="DY19" s="9">
        <v>0.79500000000000004</v>
      </c>
      <c r="DZ19" s="9">
        <v>2.5529999999999999</v>
      </c>
      <c r="EA19" s="9">
        <v>0</v>
      </c>
      <c r="EB19" s="9">
        <v>2.5529999999999999</v>
      </c>
      <c r="EC19" s="9">
        <v>0</v>
      </c>
      <c r="ED19" s="9">
        <v>0</v>
      </c>
      <c r="EE19" s="9">
        <v>0</v>
      </c>
      <c r="EF19" s="9">
        <v>6.9320000000000004</v>
      </c>
      <c r="EG19" s="9">
        <v>2.92</v>
      </c>
      <c r="EH19" s="9">
        <v>4.0119999999999996</v>
      </c>
      <c r="EI19" s="9">
        <v>3.9980000000000002</v>
      </c>
      <c r="EJ19" s="9">
        <v>2.1040000000000001</v>
      </c>
      <c r="EK19" s="9">
        <v>1.8939999999999999</v>
      </c>
      <c r="EL19" s="9">
        <v>1.147</v>
      </c>
      <c r="EM19" s="9">
        <v>1.147</v>
      </c>
      <c r="EN19" s="9">
        <v>0</v>
      </c>
      <c r="EO19" s="9">
        <v>0</v>
      </c>
      <c r="EP19" s="9">
        <v>0</v>
      </c>
      <c r="EQ19" s="9">
        <v>0</v>
      </c>
      <c r="ER19" s="9">
        <v>2.85</v>
      </c>
      <c r="ES19" s="9">
        <v>0.95599999999999996</v>
      </c>
      <c r="ET19" s="9">
        <v>1.8939999999999999</v>
      </c>
      <c r="EU19" s="9">
        <v>2.9340000000000002</v>
      </c>
      <c r="EV19" s="9">
        <v>0.81599999999999995</v>
      </c>
      <c r="EW19" s="9">
        <v>2.1179999999999999</v>
      </c>
      <c r="EX19" s="9">
        <v>2.1219999999999999</v>
      </c>
      <c r="EY19" s="9">
        <v>0.81599999999999995</v>
      </c>
      <c r="EZ19" s="9">
        <v>1.306</v>
      </c>
      <c r="FA19" s="9">
        <v>0.375</v>
      </c>
      <c r="FB19" s="9">
        <v>0</v>
      </c>
      <c r="FC19" s="9">
        <v>0.375</v>
      </c>
      <c r="FD19" s="9">
        <v>0</v>
      </c>
      <c r="FE19" s="9">
        <v>0</v>
      </c>
      <c r="FF19" s="9">
        <v>0</v>
      </c>
      <c r="FG19" s="9">
        <v>0.437</v>
      </c>
      <c r="FH19" s="9">
        <v>0</v>
      </c>
      <c r="FI19" s="9">
        <v>0.437</v>
      </c>
      <c r="FJ19" s="9">
        <v>0</v>
      </c>
      <c r="FK19" s="9">
        <v>0</v>
      </c>
      <c r="FL19" s="9">
        <v>0</v>
      </c>
      <c r="FM19" s="9">
        <v>77.822999999999993</v>
      </c>
      <c r="FN19" s="9">
        <v>45.707000000000001</v>
      </c>
      <c r="FO19" s="9">
        <v>32.116</v>
      </c>
      <c r="FP19" s="9">
        <v>23.349</v>
      </c>
      <c r="FQ19" s="9">
        <v>14.526999999999999</v>
      </c>
      <c r="FR19" s="9">
        <v>8.8209999999999997</v>
      </c>
      <c r="FS19" s="9">
        <v>2.9590000000000001</v>
      </c>
      <c r="FT19" s="9">
        <v>1.2789999999999999</v>
      </c>
      <c r="FU19" s="9">
        <v>1.68</v>
      </c>
      <c r="FV19" s="9">
        <v>5.7359999999999998</v>
      </c>
      <c r="FW19" s="9">
        <v>2.72</v>
      </c>
      <c r="FX19" s="9">
        <v>3.016</v>
      </c>
      <c r="FY19" s="9">
        <v>14.654</v>
      </c>
      <c r="FZ19" s="9">
        <v>10.528</v>
      </c>
      <c r="GA19" s="9">
        <v>4.125</v>
      </c>
      <c r="GB19" s="9">
        <v>54.473999999999997</v>
      </c>
      <c r="GC19" s="9">
        <v>31.18</v>
      </c>
      <c r="GD19" s="9">
        <v>23.294</v>
      </c>
      <c r="GE19" s="9">
        <v>25.523</v>
      </c>
      <c r="GF19" s="9">
        <v>14.292999999999999</v>
      </c>
      <c r="GG19" s="9">
        <v>11.231</v>
      </c>
      <c r="GH19" s="9">
        <v>13.686999999999999</v>
      </c>
      <c r="GI19" s="9">
        <v>6.9569999999999999</v>
      </c>
      <c r="GJ19" s="9">
        <v>6.73</v>
      </c>
      <c r="GK19" s="9">
        <v>10.452999999999999</v>
      </c>
      <c r="GL19" s="9">
        <v>7.0229999999999997</v>
      </c>
      <c r="GM19" s="9">
        <v>3.43</v>
      </c>
      <c r="GN19" s="9">
        <v>4.8109999999999999</v>
      </c>
      <c r="GO19" s="9">
        <v>2.9079999999999999</v>
      </c>
      <c r="GP19" s="9">
        <v>1.903</v>
      </c>
      <c r="GQ19" s="9">
        <v>0</v>
      </c>
      <c r="GR19" s="9">
        <v>0</v>
      </c>
      <c r="GS19" s="9">
        <v>0</v>
      </c>
      <c r="GT19" s="9">
        <v>8.3580000000000005</v>
      </c>
      <c r="GU19" s="9">
        <v>3.823</v>
      </c>
      <c r="GV19" s="9">
        <v>4.5350000000000001</v>
      </c>
      <c r="GW19" s="9">
        <v>1.2549999999999999</v>
      </c>
      <c r="GX19" s="9">
        <v>0</v>
      </c>
      <c r="GY19" s="9">
        <v>1.2549999999999999</v>
      </c>
      <c r="GZ19" s="9">
        <v>0.84899999999999998</v>
      </c>
      <c r="HA19" s="9">
        <v>0</v>
      </c>
      <c r="HB19" s="9">
        <v>0.84899999999999998</v>
      </c>
      <c r="HC19" s="9">
        <v>0</v>
      </c>
      <c r="HD19" s="9">
        <v>0</v>
      </c>
      <c r="HE19" s="9">
        <v>0</v>
      </c>
      <c r="HF19" s="9">
        <v>0.40600000000000003</v>
      </c>
      <c r="HG19" s="9">
        <v>0</v>
      </c>
      <c r="HH19" s="9">
        <v>0.40600000000000003</v>
      </c>
      <c r="HI19" s="9">
        <v>7.1020000000000003</v>
      </c>
      <c r="HJ19" s="9">
        <v>3.823</v>
      </c>
      <c r="HK19" s="9">
        <v>3.28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1.6060000000000001</v>
      </c>
      <c r="HS19" s="9">
        <v>1.2549999999999999</v>
      </c>
      <c r="HT19" s="9">
        <v>0.35099999999999998</v>
      </c>
      <c r="HU19" s="9">
        <v>2.3109999999999999</v>
      </c>
      <c r="HV19" s="9">
        <v>1.0369999999999999</v>
      </c>
      <c r="HW19" s="9">
        <v>1.274</v>
      </c>
      <c r="HX19" s="9">
        <v>3.1850000000000001</v>
      </c>
      <c r="HY19" s="9">
        <v>1.5309999999999999</v>
      </c>
      <c r="HZ19" s="9">
        <v>1.655</v>
      </c>
      <c r="IA19" s="9">
        <v>24.295000000000002</v>
      </c>
      <c r="IB19" s="9">
        <v>5.4850000000000003</v>
      </c>
      <c r="IC19" s="9">
        <v>18.809999999999999</v>
      </c>
      <c r="ID19" s="9">
        <v>9.4359999999999999</v>
      </c>
      <c r="IE19" s="9">
        <v>3.77</v>
      </c>
      <c r="IF19" s="9">
        <v>5.6660000000000004</v>
      </c>
      <c r="IG19" s="9">
        <v>2.214</v>
      </c>
      <c r="IH19" s="9">
        <v>0.72799999999999998</v>
      </c>
      <c r="II19" s="9">
        <v>1.486</v>
      </c>
      <c r="IJ19" s="9">
        <v>2.3839999999999999</v>
      </c>
      <c r="IK19" s="9">
        <v>0.86699999999999999</v>
      </c>
      <c r="IL19" s="9">
        <v>1.5169999999999999</v>
      </c>
      <c r="IM19" s="9">
        <v>4.8380000000000001</v>
      </c>
      <c r="IN19" s="9">
        <v>2.1749999999999998</v>
      </c>
      <c r="IO19" s="9">
        <v>2.6629999999999998</v>
      </c>
      <c r="IP19" s="9">
        <v>14.859</v>
      </c>
      <c r="IQ19" s="9">
        <v>1.7150000000000001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14.619</v>
      </c>
      <c r="C11" s="9">
        <v>10.647</v>
      </c>
      <c r="D11" s="9">
        <v>2.617</v>
      </c>
      <c r="E11" s="9">
        <v>8.0310000000000006</v>
      </c>
      <c r="F11" s="9">
        <v>2.9340000000000002</v>
      </c>
      <c r="G11" s="9">
        <v>1.35</v>
      </c>
      <c r="H11" s="9">
        <v>1.583</v>
      </c>
      <c r="I11" s="9">
        <v>4.0839999999999996</v>
      </c>
      <c r="J11" s="9">
        <v>1.1080000000000001</v>
      </c>
      <c r="K11" s="9">
        <v>2.976</v>
      </c>
      <c r="L11" s="9">
        <v>2.0299999999999998</v>
      </c>
      <c r="M11" s="9">
        <v>0</v>
      </c>
      <c r="N11" s="9">
        <v>2.0299999999999998</v>
      </c>
      <c r="O11" s="9">
        <v>0.40100000000000002</v>
      </c>
      <c r="P11" s="9">
        <v>0.40100000000000002</v>
      </c>
      <c r="Q11" s="9">
        <v>0</v>
      </c>
      <c r="R11" s="9">
        <v>5.3819999999999997</v>
      </c>
      <c r="S11" s="9">
        <v>4.0960000000000001</v>
      </c>
      <c r="T11" s="9">
        <v>1.2869999999999999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5.3819999999999997</v>
      </c>
      <c r="AH11" s="9">
        <v>4.0960000000000001</v>
      </c>
      <c r="AI11" s="9">
        <v>1.2869999999999999</v>
      </c>
      <c r="AJ11" s="9">
        <v>2.617</v>
      </c>
      <c r="AK11" s="9">
        <v>1.7649999999999999</v>
      </c>
      <c r="AL11" s="9">
        <v>0.85199999999999998</v>
      </c>
      <c r="AM11" s="9">
        <v>1.82</v>
      </c>
      <c r="AN11" s="9">
        <v>1.3859999999999999</v>
      </c>
      <c r="AO11" s="9">
        <v>0.435</v>
      </c>
      <c r="AP11" s="9">
        <v>0.94499999999999995</v>
      </c>
      <c r="AQ11" s="9">
        <v>0.94499999999999995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15.791</v>
      </c>
      <c r="AZ11" s="9">
        <v>7.0579999999999998</v>
      </c>
      <c r="BA11" s="9">
        <v>8.7330000000000005</v>
      </c>
      <c r="BB11" s="9">
        <v>3.6760000000000002</v>
      </c>
      <c r="BC11" s="9">
        <v>2.14</v>
      </c>
      <c r="BD11" s="9">
        <v>1.5369999999999999</v>
      </c>
      <c r="BE11" s="9">
        <v>0.54300000000000004</v>
      </c>
      <c r="BF11" s="9">
        <v>0.25700000000000001</v>
      </c>
      <c r="BG11" s="9">
        <v>0.28599999999999998</v>
      </c>
      <c r="BH11" s="9">
        <v>0.93600000000000005</v>
      </c>
      <c r="BI11" s="9">
        <v>0.57699999999999996</v>
      </c>
      <c r="BJ11" s="9">
        <v>0.35899999999999999</v>
      </c>
      <c r="BK11" s="9">
        <v>2.1970000000000001</v>
      </c>
      <c r="BL11" s="9">
        <v>1.3049999999999999</v>
      </c>
      <c r="BM11" s="9">
        <v>0.89200000000000002</v>
      </c>
      <c r="BN11" s="9">
        <v>12.115</v>
      </c>
      <c r="BO11" s="9">
        <v>4.9180000000000001</v>
      </c>
      <c r="BP11" s="9">
        <v>7.1959999999999997</v>
      </c>
      <c r="BQ11" s="9">
        <v>6.4020000000000001</v>
      </c>
      <c r="BR11" s="9">
        <v>2.669</v>
      </c>
      <c r="BS11" s="9">
        <v>3.7320000000000002</v>
      </c>
      <c r="BT11" s="9">
        <v>1.9390000000000001</v>
      </c>
      <c r="BU11" s="9">
        <v>0.66</v>
      </c>
      <c r="BV11" s="9">
        <v>1.2789999999999999</v>
      </c>
      <c r="BW11" s="9">
        <v>2.3279999999999998</v>
      </c>
      <c r="BX11" s="9">
        <v>0.84699999999999998</v>
      </c>
      <c r="BY11" s="9">
        <v>1.482</v>
      </c>
      <c r="BZ11" s="9">
        <v>1.1120000000000001</v>
      </c>
      <c r="CA11" s="9">
        <v>0.40799999999999997</v>
      </c>
      <c r="CB11" s="9">
        <v>0.70299999999999996</v>
      </c>
      <c r="CC11" s="9">
        <v>0.33400000000000002</v>
      </c>
      <c r="CD11" s="9">
        <v>0.33400000000000002</v>
      </c>
      <c r="CE11" s="9">
        <v>0</v>
      </c>
      <c r="CF11" s="9">
        <v>38.436999999999998</v>
      </c>
      <c r="CG11" s="9">
        <v>19.893999999999998</v>
      </c>
      <c r="CH11" s="9">
        <v>18.542000000000002</v>
      </c>
      <c r="CI11" s="9">
        <v>15.314</v>
      </c>
      <c r="CJ11" s="9">
        <v>8.8260000000000005</v>
      </c>
      <c r="CK11" s="9">
        <v>6.4880000000000004</v>
      </c>
      <c r="CL11" s="9">
        <v>6.8070000000000004</v>
      </c>
      <c r="CM11" s="9">
        <v>4.22</v>
      </c>
      <c r="CN11" s="9">
        <v>2.5870000000000002</v>
      </c>
      <c r="CO11" s="9">
        <v>3.2610000000000001</v>
      </c>
      <c r="CP11" s="9">
        <v>1.6459999999999999</v>
      </c>
      <c r="CQ11" s="9">
        <v>1.6160000000000001</v>
      </c>
      <c r="CR11" s="9">
        <v>5.2460000000000004</v>
      </c>
      <c r="CS11" s="9">
        <v>2.9609999999999999</v>
      </c>
      <c r="CT11" s="9">
        <v>2.2850000000000001</v>
      </c>
      <c r="CU11" s="9">
        <v>23.123000000000001</v>
      </c>
      <c r="CV11" s="9">
        <v>11.068</v>
      </c>
      <c r="CW11" s="9">
        <v>12.055</v>
      </c>
      <c r="CX11" s="9">
        <v>8.98</v>
      </c>
      <c r="CY11" s="9">
        <v>4.0090000000000003</v>
      </c>
      <c r="CZ11" s="9">
        <v>4.9710000000000001</v>
      </c>
      <c r="DA11" s="9">
        <v>4.157</v>
      </c>
      <c r="DB11" s="9">
        <v>1.9379999999999999</v>
      </c>
      <c r="DC11" s="9">
        <v>2.2189999999999999</v>
      </c>
      <c r="DD11" s="9">
        <v>4.49</v>
      </c>
      <c r="DE11" s="9">
        <v>2.278</v>
      </c>
      <c r="DF11" s="9">
        <v>2.2130000000000001</v>
      </c>
      <c r="DG11" s="9">
        <v>3.3239999999999998</v>
      </c>
      <c r="DH11" s="9">
        <v>1.367</v>
      </c>
      <c r="DI11" s="9">
        <v>1.956</v>
      </c>
      <c r="DJ11" s="9">
        <v>2.1720000000000002</v>
      </c>
      <c r="DK11" s="9">
        <v>1.476</v>
      </c>
      <c r="DL11" s="9">
        <v>0.69499999999999995</v>
      </c>
      <c r="DM11" s="9">
        <v>16.831</v>
      </c>
      <c r="DN11" s="9">
        <v>9.2080000000000002</v>
      </c>
      <c r="DO11" s="9">
        <v>7.6239999999999997</v>
      </c>
      <c r="DP11" s="9">
        <v>7.5380000000000003</v>
      </c>
      <c r="DQ11" s="9">
        <v>4.5940000000000003</v>
      </c>
      <c r="DR11" s="9">
        <v>2.944</v>
      </c>
      <c r="DS11" s="9">
        <v>4.5019999999999998</v>
      </c>
      <c r="DT11" s="9">
        <v>2.8570000000000002</v>
      </c>
      <c r="DU11" s="9">
        <v>1.645</v>
      </c>
      <c r="DV11" s="9">
        <v>1.409</v>
      </c>
      <c r="DW11" s="9">
        <v>0.63400000000000001</v>
      </c>
      <c r="DX11" s="9">
        <v>0.77500000000000002</v>
      </c>
      <c r="DY11" s="9">
        <v>1.627</v>
      </c>
      <c r="DZ11" s="9">
        <v>1.103</v>
      </c>
      <c r="EA11" s="9">
        <v>0.52400000000000002</v>
      </c>
      <c r="EB11" s="9">
        <v>9.2929999999999993</v>
      </c>
      <c r="EC11" s="9">
        <v>4.6139999999999999</v>
      </c>
      <c r="ED11" s="9">
        <v>4.6790000000000003</v>
      </c>
      <c r="EE11" s="9">
        <v>3.419</v>
      </c>
      <c r="EF11" s="9">
        <v>1.5429999999999999</v>
      </c>
      <c r="EG11" s="9">
        <v>1.8759999999999999</v>
      </c>
      <c r="EH11" s="9">
        <v>1.546</v>
      </c>
      <c r="EI11" s="9">
        <v>0.623</v>
      </c>
      <c r="EJ11" s="9">
        <v>0.92300000000000004</v>
      </c>
      <c r="EK11" s="9">
        <v>2.0550000000000002</v>
      </c>
      <c r="EL11" s="9">
        <v>1</v>
      </c>
      <c r="EM11" s="9">
        <v>1.056</v>
      </c>
      <c r="EN11" s="9">
        <v>1.552</v>
      </c>
      <c r="EO11" s="9">
        <v>0.72799999999999998</v>
      </c>
      <c r="EP11" s="9">
        <v>0.82499999999999996</v>
      </c>
      <c r="EQ11" s="9">
        <v>0.72</v>
      </c>
      <c r="ER11" s="9">
        <v>0.72</v>
      </c>
      <c r="ES11" s="9">
        <v>0</v>
      </c>
      <c r="ET11" s="9">
        <v>7.181</v>
      </c>
      <c r="EU11" s="9">
        <v>4.5750000000000002</v>
      </c>
      <c r="EV11" s="9">
        <v>2.6059999999999999</v>
      </c>
      <c r="EW11" s="9">
        <v>1.7689999999999999</v>
      </c>
      <c r="EX11" s="9">
        <v>1.268</v>
      </c>
      <c r="EY11" s="9">
        <v>0.5</v>
      </c>
      <c r="EZ11" s="9">
        <v>0.76300000000000001</v>
      </c>
      <c r="FA11" s="9">
        <v>0.54300000000000004</v>
      </c>
      <c r="FB11" s="9">
        <v>0.221</v>
      </c>
      <c r="FC11" s="9">
        <v>0.76500000000000001</v>
      </c>
      <c r="FD11" s="9">
        <v>0.48499999999999999</v>
      </c>
      <c r="FE11" s="9">
        <v>0.28000000000000003</v>
      </c>
      <c r="FF11" s="9">
        <v>0.24</v>
      </c>
      <c r="FG11" s="9">
        <v>0.24</v>
      </c>
      <c r="FH11" s="9">
        <v>0</v>
      </c>
      <c r="FI11" s="9">
        <v>5.4130000000000003</v>
      </c>
      <c r="FJ11" s="9">
        <v>3.3069999999999999</v>
      </c>
      <c r="FK11" s="9">
        <v>2.1059999999999999</v>
      </c>
      <c r="FL11" s="9">
        <v>1.9790000000000001</v>
      </c>
      <c r="FM11" s="9">
        <v>0.97799999999999998</v>
      </c>
      <c r="FN11" s="9">
        <v>1.0009999999999999</v>
      </c>
      <c r="FO11" s="9">
        <v>0.60899999999999999</v>
      </c>
      <c r="FP11" s="9">
        <v>0.41299999999999998</v>
      </c>
      <c r="FQ11" s="9">
        <v>0.19600000000000001</v>
      </c>
      <c r="FR11" s="9">
        <v>1.087</v>
      </c>
      <c r="FS11" s="9">
        <v>0.65800000000000003</v>
      </c>
      <c r="FT11" s="9">
        <v>0.42799999999999999</v>
      </c>
      <c r="FU11" s="9">
        <v>1.0960000000000001</v>
      </c>
      <c r="FV11" s="9">
        <v>0.61499999999999999</v>
      </c>
      <c r="FW11" s="9">
        <v>0.48</v>
      </c>
      <c r="FX11" s="9">
        <v>0.64300000000000002</v>
      </c>
      <c r="FY11" s="9">
        <v>0.64300000000000002</v>
      </c>
      <c r="FZ11" s="9">
        <v>0</v>
      </c>
      <c r="GA11" s="9">
        <v>0.29899999999999999</v>
      </c>
      <c r="GB11" s="9">
        <v>0</v>
      </c>
      <c r="GC11" s="9">
        <v>0.29899999999999999</v>
      </c>
      <c r="GD11" s="9">
        <v>0.29899999999999999</v>
      </c>
      <c r="GE11" s="9">
        <v>0</v>
      </c>
      <c r="GF11" s="9">
        <v>0.29899999999999999</v>
      </c>
      <c r="GG11" s="9">
        <v>0.29899999999999999</v>
      </c>
      <c r="GH11" s="9">
        <v>0</v>
      </c>
      <c r="GI11" s="9">
        <v>0.29899999999999999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7.82</v>
      </c>
      <c r="HI11" s="9">
        <v>3.754</v>
      </c>
      <c r="HJ11" s="9">
        <v>4.0659999999999998</v>
      </c>
      <c r="HK11" s="9">
        <v>5.1269999999999998</v>
      </c>
      <c r="HL11" s="9">
        <v>3.0910000000000002</v>
      </c>
      <c r="HM11" s="9">
        <v>2.0369999999999999</v>
      </c>
      <c r="HN11" s="9">
        <v>3.44</v>
      </c>
      <c r="HO11" s="9">
        <v>2.3140000000000001</v>
      </c>
      <c r="HP11" s="9">
        <v>1.1259999999999999</v>
      </c>
      <c r="HQ11" s="9">
        <v>0.64500000000000002</v>
      </c>
      <c r="HR11" s="9">
        <v>0.14899999999999999</v>
      </c>
      <c r="HS11" s="9">
        <v>0.495</v>
      </c>
      <c r="HT11" s="9">
        <v>1.0429999999999999</v>
      </c>
      <c r="HU11" s="9">
        <v>0.627</v>
      </c>
      <c r="HV11" s="9">
        <v>0.41499999999999998</v>
      </c>
      <c r="HW11" s="9">
        <v>2.6930000000000001</v>
      </c>
      <c r="HX11" s="9">
        <v>0.66400000000000003</v>
      </c>
      <c r="HY11" s="9">
        <v>2.0289999999999999</v>
      </c>
      <c r="HZ11" s="9">
        <v>1.125</v>
      </c>
      <c r="IA11" s="9">
        <v>0.45300000000000001</v>
      </c>
      <c r="IB11" s="9">
        <v>0.67100000000000004</v>
      </c>
      <c r="IC11" s="9">
        <v>0.83</v>
      </c>
      <c r="ID11" s="9">
        <v>0.21</v>
      </c>
      <c r="IE11" s="9">
        <v>0.61899999999999999</v>
      </c>
      <c r="IF11" s="9">
        <v>0.39400000000000002</v>
      </c>
      <c r="IG11" s="9">
        <v>0</v>
      </c>
      <c r="IH11" s="9">
        <v>0.39400000000000002</v>
      </c>
      <c r="II11" s="9">
        <v>0.34399999999999997</v>
      </c>
      <c r="IJ11" s="9">
        <v>0</v>
      </c>
      <c r="IK11" s="9">
        <v>0.34399999999999997</v>
      </c>
      <c r="IL11" s="9">
        <v>0</v>
      </c>
      <c r="IM11" s="9">
        <v>0</v>
      </c>
      <c r="IN11" s="9">
        <v>0</v>
      </c>
      <c r="IO11" s="9">
        <v>1.5309999999999999</v>
      </c>
      <c r="IP11" s="9">
        <v>0.878</v>
      </c>
      <c r="IQ11" s="9">
        <v>0.65300000000000002</v>
      </c>
    </row>
    <row r="12" spans="1:251">
      <c r="A12" s="10">
        <v>42401</v>
      </c>
      <c r="B12" s="9">
        <v>11.936999999999999</v>
      </c>
      <c r="C12" s="9">
        <v>8.9390000000000001</v>
      </c>
      <c r="D12" s="9">
        <v>2.65</v>
      </c>
      <c r="E12" s="9">
        <v>6.2889999999999997</v>
      </c>
      <c r="F12" s="9">
        <v>2.5979999999999999</v>
      </c>
      <c r="G12" s="9">
        <v>0.55100000000000005</v>
      </c>
      <c r="H12" s="9">
        <v>2.0459999999999998</v>
      </c>
      <c r="I12" s="9">
        <v>5.0510000000000002</v>
      </c>
      <c r="J12" s="9">
        <v>2.3199999999999998</v>
      </c>
      <c r="K12" s="9">
        <v>2.7309999999999999</v>
      </c>
      <c r="L12" s="9">
        <v>0.871</v>
      </c>
      <c r="M12" s="9">
        <v>0</v>
      </c>
      <c r="N12" s="9">
        <v>0.871</v>
      </c>
      <c r="O12" s="9">
        <v>0</v>
      </c>
      <c r="P12" s="9">
        <v>0</v>
      </c>
      <c r="Q12" s="9">
        <v>0</v>
      </c>
      <c r="R12" s="9">
        <v>3.3109999999999999</v>
      </c>
      <c r="S12" s="9">
        <v>2.4079999999999999</v>
      </c>
      <c r="T12" s="9">
        <v>0.90300000000000002</v>
      </c>
      <c r="U12" s="9">
        <v>0.29799999999999999</v>
      </c>
      <c r="V12" s="9">
        <v>0.29799999999999999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0.29799999999999999</v>
      </c>
      <c r="AE12" s="9">
        <v>0.29799999999999999</v>
      </c>
      <c r="AF12" s="9">
        <v>0</v>
      </c>
      <c r="AG12" s="9">
        <v>3.0129999999999999</v>
      </c>
      <c r="AH12" s="9">
        <v>2.11</v>
      </c>
      <c r="AI12" s="9">
        <v>0.90300000000000002</v>
      </c>
      <c r="AJ12" s="9">
        <v>1.2090000000000001</v>
      </c>
      <c r="AK12" s="9">
        <v>0.78</v>
      </c>
      <c r="AL12" s="9">
        <v>0.42899999999999999</v>
      </c>
      <c r="AM12" s="9">
        <v>0</v>
      </c>
      <c r="AN12" s="9">
        <v>0</v>
      </c>
      <c r="AO12" s="9">
        <v>0</v>
      </c>
      <c r="AP12" s="9">
        <v>1.3220000000000001</v>
      </c>
      <c r="AQ12" s="9">
        <v>0.84799999999999998</v>
      </c>
      <c r="AR12" s="9">
        <v>0.47399999999999998</v>
      </c>
      <c r="AS12" s="9">
        <v>0.48199999999999998</v>
      </c>
      <c r="AT12" s="9">
        <v>0.48199999999999998</v>
      </c>
      <c r="AU12" s="9">
        <v>0</v>
      </c>
      <c r="AV12" s="9">
        <v>0</v>
      </c>
      <c r="AW12" s="9">
        <v>0</v>
      </c>
      <c r="AX12" s="9">
        <v>0</v>
      </c>
      <c r="AY12" s="9">
        <v>17.596</v>
      </c>
      <c r="AZ12" s="9">
        <v>7.734</v>
      </c>
      <c r="BA12" s="9">
        <v>9.8620000000000001</v>
      </c>
      <c r="BB12" s="9">
        <v>5.9320000000000004</v>
      </c>
      <c r="BC12" s="9">
        <v>2.98</v>
      </c>
      <c r="BD12" s="9">
        <v>2.952</v>
      </c>
      <c r="BE12" s="9">
        <v>3.609</v>
      </c>
      <c r="BF12" s="9">
        <v>1.7969999999999999</v>
      </c>
      <c r="BG12" s="9">
        <v>1.8120000000000001</v>
      </c>
      <c r="BH12" s="9">
        <v>1.62</v>
      </c>
      <c r="BI12" s="9">
        <v>0.77100000000000002</v>
      </c>
      <c r="BJ12" s="9">
        <v>0.85</v>
      </c>
      <c r="BK12" s="9">
        <v>0.70299999999999996</v>
      </c>
      <c r="BL12" s="9">
        <v>0.41199999999999998</v>
      </c>
      <c r="BM12" s="9">
        <v>0.29099999999999998</v>
      </c>
      <c r="BN12" s="9">
        <v>11.664</v>
      </c>
      <c r="BO12" s="9">
        <v>4.7539999999999996</v>
      </c>
      <c r="BP12" s="9">
        <v>6.91</v>
      </c>
      <c r="BQ12" s="9">
        <v>4.96</v>
      </c>
      <c r="BR12" s="9">
        <v>2.919</v>
      </c>
      <c r="BS12" s="9">
        <v>2.0409999999999999</v>
      </c>
      <c r="BT12" s="9">
        <v>1.907</v>
      </c>
      <c r="BU12" s="9">
        <v>0.33100000000000002</v>
      </c>
      <c r="BV12" s="9">
        <v>1.5760000000000001</v>
      </c>
      <c r="BW12" s="9">
        <v>2.657</v>
      </c>
      <c r="BX12" s="9">
        <v>1.097</v>
      </c>
      <c r="BY12" s="9">
        <v>1.56</v>
      </c>
      <c r="BZ12" s="9">
        <v>1.718</v>
      </c>
      <c r="CA12" s="9">
        <v>0.40699999999999997</v>
      </c>
      <c r="CB12" s="9">
        <v>1.3109999999999999</v>
      </c>
      <c r="CC12" s="9">
        <v>0.42099999999999999</v>
      </c>
      <c r="CD12" s="9">
        <v>0</v>
      </c>
      <c r="CE12" s="9">
        <v>0.42099999999999999</v>
      </c>
      <c r="CF12" s="9">
        <v>36.972000000000001</v>
      </c>
      <c r="CG12" s="9">
        <v>18.914999999999999</v>
      </c>
      <c r="CH12" s="9">
        <v>18.056999999999999</v>
      </c>
      <c r="CI12" s="9">
        <v>14.199</v>
      </c>
      <c r="CJ12" s="9">
        <v>7.617</v>
      </c>
      <c r="CK12" s="9">
        <v>6.5819999999999999</v>
      </c>
      <c r="CL12" s="9">
        <v>7.069</v>
      </c>
      <c r="CM12" s="9">
        <v>3.9470000000000001</v>
      </c>
      <c r="CN12" s="9">
        <v>3.1219999999999999</v>
      </c>
      <c r="CO12" s="9">
        <v>2.923</v>
      </c>
      <c r="CP12" s="9">
        <v>1.0860000000000001</v>
      </c>
      <c r="CQ12" s="9">
        <v>1.8380000000000001</v>
      </c>
      <c r="CR12" s="9">
        <v>4.2060000000000004</v>
      </c>
      <c r="CS12" s="9">
        <v>2.5840000000000001</v>
      </c>
      <c r="CT12" s="9">
        <v>1.6220000000000001</v>
      </c>
      <c r="CU12" s="9">
        <v>22.773</v>
      </c>
      <c r="CV12" s="9">
        <v>11.298</v>
      </c>
      <c r="CW12" s="9">
        <v>11.475</v>
      </c>
      <c r="CX12" s="9">
        <v>8.4589999999999996</v>
      </c>
      <c r="CY12" s="9">
        <v>3.4380000000000002</v>
      </c>
      <c r="CZ12" s="9">
        <v>5.0199999999999996</v>
      </c>
      <c r="DA12" s="9">
        <v>5.2149999999999999</v>
      </c>
      <c r="DB12" s="9">
        <v>2.593</v>
      </c>
      <c r="DC12" s="9">
        <v>2.6219999999999999</v>
      </c>
      <c r="DD12" s="9">
        <v>3.407</v>
      </c>
      <c r="DE12" s="9">
        <v>1.6850000000000001</v>
      </c>
      <c r="DF12" s="9">
        <v>1.722</v>
      </c>
      <c r="DG12" s="9">
        <v>3.1</v>
      </c>
      <c r="DH12" s="9">
        <v>1.712</v>
      </c>
      <c r="DI12" s="9">
        <v>1.389</v>
      </c>
      <c r="DJ12" s="9">
        <v>2.5910000000000002</v>
      </c>
      <c r="DK12" s="9">
        <v>1.869</v>
      </c>
      <c r="DL12" s="9">
        <v>0.72199999999999998</v>
      </c>
      <c r="DM12" s="9">
        <v>15.685</v>
      </c>
      <c r="DN12" s="9">
        <v>9.0389999999999997</v>
      </c>
      <c r="DO12" s="9">
        <v>6.6449999999999996</v>
      </c>
      <c r="DP12" s="9">
        <v>8.673</v>
      </c>
      <c r="DQ12" s="9">
        <v>5.2590000000000003</v>
      </c>
      <c r="DR12" s="9">
        <v>3.4129999999999998</v>
      </c>
      <c r="DS12" s="9">
        <v>5.1479999999999997</v>
      </c>
      <c r="DT12" s="9">
        <v>3.4430000000000001</v>
      </c>
      <c r="DU12" s="9">
        <v>1.706</v>
      </c>
      <c r="DV12" s="9">
        <v>1.7949999999999999</v>
      </c>
      <c r="DW12" s="9">
        <v>0.78900000000000003</v>
      </c>
      <c r="DX12" s="9">
        <v>1.0049999999999999</v>
      </c>
      <c r="DY12" s="9">
        <v>1.73</v>
      </c>
      <c r="DZ12" s="9">
        <v>1.028</v>
      </c>
      <c r="EA12" s="9">
        <v>0.70199999999999996</v>
      </c>
      <c r="EB12" s="9">
        <v>7.0119999999999996</v>
      </c>
      <c r="EC12" s="9">
        <v>3.78</v>
      </c>
      <c r="ED12" s="9">
        <v>3.2320000000000002</v>
      </c>
      <c r="EE12" s="9">
        <v>1.893</v>
      </c>
      <c r="EF12" s="9">
        <v>0.89</v>
      </c>
      <c r="EG12" s="9">
        <v>1.0029999999999999</v>
      </c>
      <c r="EH12" s="9">
        <v>2.1339999999999999</v>
      </c>
      <c r="EI12" s="9">
        <v>1.1200000000000001</v>
      </c>
      <c r="EJ12" s="9">
        <v>1.014</v>
      </c>
      <c r="EK12" s="9">
        <v>1.2609999999999999</v>
      </c>
      <c r="EL12" s="9">
        <v>0.86799999999999999</v>
      </c>
      <c r="EM12" s="9">
        <v>0.39300000000000002</v>
      </c>
      <c r="EN12" s="9">
        <v>1.0640000000000001</v>
      </c>
      <c r="EO12" s="9">
        <v>0.45600000000000002</v>
      </c>
      <c r="EP12" s="9">
        <v>0.60799999999999998</v>
      </c>
      <c r="EQ12" s="9">
        <v>0.66</v>
      </c>
      <c r="ER12" s="9">
        <v>0.44600000000000001</v>
      </c>
      <c r="ES12" s="9">
        <v>0.215</v>
      </c>
      <c r="ET12" s="9">
        <v>4.0019999999999998</v>
      </c>
      <c r="EU12" s="9">
        <v>2.6739999999999999</v>
      </c>
      <c r="EV12" s="9">
        <v>1.327</v>
      </c>
      <c r="EW12" s="9">
        <v>1.3740000000000001</v>
      </c>
      <c r="EX12" s="9">
        <v>1.087</v>
      </c>
      <c r="EY12" s="9">
        <v>0.28799999999999998</v>
      </c>
      <c r="EZ12" s="9">
        <v>0.61799999999999999</v>
      </c>
      <c r="FA12" s="9">
        <v>0.61799999999999999</v>
      </c>
      <c r="FB12" s="9">
        <v>0</v>
      </c>
      <c r="FC12" s="9">
        <v>0.29699999999999999</v>
      </c>
      <c r="FD12" s="9">
        <v>8.5000000000000006E-2</v>
      </c>
      <c r="FE12" s="9">
        <v>0.21199999999999999</v>
      </c>
      <c r="FF12" s="9">
        <v>0.46</v>
      </c>
      <c r="FG12" s="9">
        <v>0.38400000000000001</v>
      </c>
      <c r="FH12" s="9">
        <v>7.5999999999999998E-2</v>
      </c>
      <c r="FI12" s="9">
        <v>2.6269999999999998</v>
      </c>
      <c r="FJ12" s="9">
        <v>1.587</v>
      </c>
      <c r="FK12" s="9">
        <v>1.04</v>
      </c>
      <c r="FL12" s="9">
        <v>0.60499999999999998</v>
      </c>
      <c r="FM12" s="9">
        <v>0.16600000000000001</v>
      </c>
      <c r="FN12" s="9">
        <v>0.439</v>
      </c>
      <c r="FO12" s="9">
        <v>0.752</v>
      </c>
      <c r="FP12" s="9">
        <v>0.26100000000000001</v>
      </c>
      <c r="FQ12" s="9">
        <v>0.49099999999999999</v>
      </c>
      <c r="FR12" s="9">
        <v>0.33400000000000002</v>
      </c>
      <c r="FS12" s="9">
        <v>0.33400000000000002</v>
      </c>
      <c r="FT12" s="9">
        <v>0</v>
      </c>
      <c r="FU12" s="9">
        <v>0.56699999999999995</v>
      </c>
      <c r="FV12" s="9">
        <v>0.45600000000000002</v>
      </c>
      <c r="FW12" s="9">
        <v>0.11</v>
      </c>
      <c r="FX12" s="9">
        <v>0.37</v>
      </c>
      <c r="FY12" s="9">
        <v>0.37</v>
      </c>
      <c r="FZ12" s="9">
        <v>0</v>
      </c>
      <c r="GA12" s="9">
        <v>0.313</v>
      </c>
      <c r="GB12" s="9">
        <v>0</v>
      </c>
      <c r="GC12" s="9">
        <v>0.313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0.313</v>
      </c>
      <c r="GQ12" s="9">
        <v>0</v>
      </c>
      <c r="GR12" s="9">
        <v>0.313</v>
      </c>
      <c r="GS12" s="9">
        <v>0.14199999999999999</v>
      </c>
      <c r="GT12" s="9">
        <v>0</v>
      </c>
      <c r="GU12" s="9">
        <v>0.14199999999999999</v>
      </c>
      <c r="GV12" s="9">
        <v>0</v>
      </c>
      <c r="GW12" s="9">
        <v>0</v>
      </c>
      <c r="GX12" s="9">
        <v>0</v>
      </c>
      <c r="GY12" s="9">
        <v>0.17100000000000001</v>
      </c>
      <c r="GZ12" s="9">
        <v>0</v>
      </c>
      <c r="HA12" s="9">
        <v>0.17100000000000001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8.6039999999999992</v>
      </c>
      <c r="HI12" s="9">
        <v>5.0999999999999996</v>
      </c>
      <c r="HJ12" s="9">
        <v>3.504</v>
      </c>
      <c r="HK12" s="9">
        <v>6.5730000000000004</v>
      </c>
      <c r="HL12" s="9">
        <v>3.871</v>
      </c>
      <c r="HM12" s="9">
        <v>2.702</v>
      </c>
      <c r="HN12" s="9">
        <v>4.2009999999999996</v>
      </c>
      <c r="HO12" s="9">
        <v>2.6120000000000001</v>
      </c>
      <c r="HP12" s="9">
        <v>1.589</v>
      </c>
      <c r="HQ12" s="9">
        <v>1.2629999999999999</v>
      </c>
      <c r="HR12" s="9">
        <v>0.61599999999999999</v>
      </c>
      <c r="HS12" s="9">
        <v>0.64700000000000002</v>
      </c>
      <c r="HT12" s="9">
        <v>1.109</v>
      </c>
      <c r="HU12" s="9">
        <v>0.64400000000000002</v>
      </c>
      <c r="HV12" s="9">
        <v>0.46600000000000003</v>
      </c>
      <c r="HW12" s="9">
        <v>2.0310000000000001</v>
      </c>
      <c r="HX12" s="9">
        <v>1.228</v>
      </c>
      <c r="HY12" s="9">
        <v>0.80200000000000005</v>
      </c>
      <c r="HZ12" s="9">
        <v>0.77400000000000002</v>
      </c>
      <c r="IA12" s="9">
        <v>0.498</v>
      </c>
      <c r="IB12" s="9">
        <v>0.27600000000000002</v>
      </c>
      <c r="IC12" s="9">
        <v>0.88700000000000001</v>
      </c>
      <c r="ID12" s="9">
        <v>0.50600000000000001</v>
      </c>
      <c r="IE12" s="9">
        <v>0.38100000000000001</v>
      </c>
      <c r="IF12" s="9">
        <v>0.14799999999999999</v>
      </c>
      <c r="IG12" s="9">
        <v>0.14799999999999999</v>
      </c>
      <c r="IH12" s="9">
        <v>0</v>
      </c>
      <c r="II12" s="9">
        <v>0.14599999999999999</v>
      </c>
      <c r="IJ12" s="9">
        <v>0</v>
      </c>
      <c r="IK12" s="9">
        <v>0.14599999999999999</v>
      </c>
      <c r="IL12" s="9">
        <v>7.5999999999999998E-2</v>
      </c>
      <c r="IM12" s="9">
        <v>7.5999999999999998E-2</v>
      </c>
      <c r="IN12" s="9">
        <v>0</v>
      </c>
      <c r="IO12" s="9">
        <v>2.766</v>
      </c>
      <c r="IP12" s="9">
        <v>1.2649999999999999</v>
      </c>
      <c r="IQ12" s="9">
        <v>1.5009999999999999</v>
      </c>
    </row>
    <row r="13" spans="1:251">
      <c r="A13" s="10">
        <v>42767</v>
      </c>
      <c r="B13" s="9">
        <v>13.42</v>
      </c>
      <c r="C13" s="9">
        <v>6.8840000000000003</v>
      </c>
      <c r="D13" s="9">
        <v>1.5</v>
      </c>
      <c r="E13" s="9">
        <v>5.3840000000000003</v>
      </c>
      <c r="F13" s="9">
        <v>4.1139999999999999</v>
      </c>
      <c r="G13" s="9">
        <v>0</v>
      </c>
      <c r="H13" s="9">
        <v>4.1139999999999999</v>
      </c>
      <c r="I13" s="9">
        <v>2.15</v>
      </c>
      <c r="J13" s="9">
        <v>0</v>
      </c>
      <c r="K13" s="9">
        <v>2.15</v>
      </c>
      <c r="L13" s="9">
        <v>1.772</v>
      </c>
      <c r="M13" s="9">
        <v>0</v>
      </c>
      <c r="N13" s="9">
        <v>1.772</v>
      </c>
      <c r="O13" s="9">
        <v>0</v>
      </c>
      <c r="P13" s="9">
        <v>0</v>
      </c>
      <c r="Q13" s="9">
        <v>0</v>
      </c>
      <c r="R13" s="9">
        <v>2.4359999999999999</v>
      </c>
      <c r="S13" s="9">
        <v>1.5389999999999999</v>
      </c>
      <c r="T13" s="9">
        <v>0.89700000000000002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2.4359999999999999</v>
      </c>
      <c r="AH13" s="9">
        <v>1.5389999999999999</v>
      </c>
      <c r="AI13" s="9">
        <v>0.89700000000000002</v>
      </c>
      <c r="AJ13" s="9">
        <v>0.55600000000000005</v>
      </c>
      <c r="AK13" s="9">
        <v>0.55600000000000005</v>
      </c>
      <c r="AL13" s="9">
        <v>0</v>
      </c>
      <c r="AM13" s="9">
        <v>0</v>
      </c>
      <c r="AN13" s="9">
        <v>0</v>
      </c>
      <c r="AO13" s="9">
        <v>0</v>
      </c>
      <c r="AP13" s="9">
        <v>0.98299999999999998</v>
      </c>
      <c r="AQ13" s="9">
        <v>0.98299999999999998</v>
      </c>
      <c r="AR13" s="9">
        <v>0</v>
      </c>
      <c r="AS13" s="9">
        <v>0.89700000000000002</v>
      </c>
      <c r="AT13" s="9">
        <v>0</v>
      </c>
      <c r="AU13" s="9">
        <v>0.89700000000000002</v>
      </c>
      <c r="AV13" s="9">
        <v>0</v>
      </c>
      <c r="AW13" s="9">
        <v>0</v>
      </c>
      <c r="AX13" s="9">
        <v>0</v>
      </c>
      <c r="AY13" s="9">
        <v>17.844000000000001</v>
      </c>
      <c r="AZ13" s="9">
        <v>7.9059999999999997</v>
      </c>
      <c r="BA13" s="9">
        <v>9.9380000000000006</v>
      </c>
      <c r="BB13" s="9">
        <v>5.319</v>
      </c>
      <c r="BC13" s="9">
        <v>2.7690000000000001</v>
      </c>
      <c r="BD13" s="9">
        <v>2.5499999999999998</v>
      </c>
      <c r="BE13" s="9">
        <v>1.427</v>
      </c>
      <c r="BF13" s="9">
        <v>0.51</v>
      </c>
      <c r="BG13" s="9">
        <v>0.91700000000000004</v>
      </c>
      <c r="BH13" s="9">
        <v>1.571</v>
      </c>
      <c r="BI13" s="9">
        <v>0.95099999999999996</v>
      </c>
      <c r="BJ13" s="9">
        <v>0.621</v>
      </c>
      <c r="BK13" s="9">
        <v>2.3210000000000002</v>
      </c>
      <c r="BL13" s="9">
        <v>1.3080000000000001</v>
      </c>
      <c r="BM13" s="9">
        <v>1.0129999999999999</v>
      </c>
      <c r="BN13" s="9">
        <v>12.525</v>
      </c>
      <c r="BO13" s="9">
        <v>5.1369999999999996</v>
      </c>
      <c r="BP13" s="9">
        <v>7.3879999999999999</v>
      </c>
      <c r="BQ13" s="9">
        <v>5.9379999999999997</v>
      </c>
      <c r="BR13" s="9">
        <v>3.2410000000000001</v>
      </c>
      <c r="BS13" s="9">
        <v>2.6970000000000001</v>
      </c>
      <c r="BT13" s="9">
        <v>2.4769999999999999</v>
      </c>
      <c r="BU13" s="9">
        <v>0.79600000000000004</v>
      </c>
      <c r="BV13" s="9">
        <v>1.681</v>
      </c>
      <c r="BW13" s="9">
        <v>2.6480000000000001</v>
      </c>
      <c r="BX13" s="9">
        <v>0.40799999999999997</v>
      </c>
      <c r="BY13" s="9">
        <v>2.2400000000000002</v>
      </c>
      <c r="BZ13" s="9">
        <v>1.1060000000000001</v>
      </c>
      <c r="CA13" s="9">
        <v>0.69199999999999995</v>
      </c>
      <c r="CB13" s="9">
        <v>0.41299999999999998</v>
      </c>
      <c r="CC13" s="9">
        <v>0.35699999999999998</v>
      </c>
      <c r="CD13" s="9">
        <v>0</v>
      </c>
      <c r="CE13" s="9">
        <v>0.35699999999999998</v>
      </c>
      <c r="CF13" s="9">
        <v>40.802</v>
      </c>
      <c r="CG13" s="9">
        <v>21.908000000000001</v>
      </c>
      <c r="CH13" s="9">
        <v>18.893999999999998</v>
      </c>
      <c r="CI13" s="9">
        <v>14.536</v>
      </c>
      <c r="CJ13" s="9">
        <v>7.9</v>
      </c>
      <c r="CK13" s="9">
        <v>6.6369999999999996</v>
      </c>
      <c r="CL13" s="9">
        <v>6.16</v>
      </c>
      <c r="CM13" s="9">
        <v>3.51</v>
      </c>
      <c r="CN13" s="9">
        <v>2.65</v>
      </c>
      <c r="CO13" s="9">
        <v>2.5550000000000002</v>
      </c>
      <c r="CP13" s="9">
        <v>1.462</v>
      </c>
      <c r="CQ13" s="9">
        <v>1.093</v>
      </c>
      <c r="CR13" s="9">
        <v>5.8209999999999997</v>
      </c>
      <c r="CS13" s="9">
        <v>2.927</v>
      </c>
      <c r="CT13" s="9">
        <v>2.8940000000000001</v>
      </c>
      <c r="CU13" s="9">
        <v>26.265999999999998</v>
      </c>
      <c r="CV13" s="9">
        <v>14.007999999999999</v>
      </c>
      <c r="CW13" s="9">
        <v>12.257</v>
      </c>
      <c r="CX13" s="9">
        <v>10.565</v>
      </c>
      <c r="CY13" s="9">
        <v>6.7770000000000001</v>
      </c>
      <c r="CZ13" s="9">
        <v>3.7879999999999998</v>
      </c>
      <c r="DA13" s="9">
        <v>5.2510000000000003</v>
      </c>
      <c r="DB13" s="9">
        <v>2.4460000000000002</v>
      </c>
      <c r="DC13" s="9">
        <v>2.8039999999999998</v>
      </c>
      <c r="DD13" s="9">
        <v>4.8319999999999999</v>
      </c>
      <c r="DE13" s="9">
        <v>2.097</v>
      </c>
      <c r="DF13" s="9">
        <v>2.7349999999999999</v>
      </c>
      <c r="DG13" s="9">
        <v>3.2410000000000001</v>
      </c>
      <c r="DH13" s="9">
        <v>1.4750000000000001</v>
      </c>
      <c r="DI13" s="9">
        <v>1.7669999999999999</v>
      </c>
      <c r="DJ13" s="9">
        <v>2.3769999999999998</v>
      </c>
      <c r="DK13" s="9">
        <v>1.2130000000000001</v>
      </c>
      <c r="DL13" s="9">
        <v>1.163</v>
      </c>
      <c r="DM13" s="9">
        <v>15.7</v>
      </c>
      <c r="DN13" s="9">
        <v>9.5489999999999995</v>
      </c>
      <c r="DO13" s="9">
        <v>6.1509999999999998</v>
      </c>
      <c r="DP13" s="9">
        <v>7.1820000000000004</v>
      </c>
      <c r="DQ13" s="9">
        <v>3.8650000000000002</v>
      </c>
      <c r="DR13" s="9">
        <v>3.3170000000000002</v>
      </c>
      <c r="DS13" s="9">
        <v>3.7839999999999998</v>
      </c>
      <c r="DT13" s="9">
        <v>1.8740000000000001</v>
      </c>
      <c r="DU13" s="9">
        <v>1.911</v>
      </c>
      <c r="DV13" s="9">
        <v>1.427</v>
      </c>
      <c r="DW13" s="9">
        <v>1.175</v>
      </c>
      <c r="DX13" s="9">
        <v>0.252</v>
      </c>
      <c r="DY13" s="9">
        <v>1.97</v>
      </c>
      <c r="DZ13" s="9">
        <v>0.81599999999999995</v>
      </c>
      <c r="EA13" s="9">
        <v>1.1539999999999999</v>
      </c>
      <c r="EB13" s="9">
        <v>8.5180000000000007</v>
      </c>
      <c r="EC13" s="9">
        <v>5.6840000000000002</v>
      </c>
      <c r="ED13" s="9">
        <v>2.8340000000000001</v>
      </c>
      <c r="EE13" s="9">
        <v>3.6819999999999999</v>
      </c>
      <c r="EF13" s="9">
        <v>2.827</v>
      </c>
      <c r="EG13" s="9">
        <v>0.85499999999999998</v>
      </c>
      <c r="EH13" s="9">
        <v>1.095</v>
      </c>
      <c r="EI13" s="9">
        <v>0.62</v>
      </c>
      <c r="EJ13" s="9">
        <v>0.47499999999999998</v>
      </c>
      <c r="EK13" s="9">
        <v>1.0640000000000001</v>
      </c>
      <c r="EL13" s="9">
        <v>0.64</v>
      </c>
      <c r="EM13" s="9">
        <v>0.42299999999999999</v>
      </c>
      <c r="EN13" s="9">
        <v>1.236</v>
      </c>
      <c r="EO13" s="9">
        <v>0.76</v>
      </c>
      <c r="EP13" s="9">
        <v>0.47499999999999998</v>
      </c>
      <c r="EQ13" s="9">
        <v>1.4419999999999999</v>
      </c>
      <c r="ER13" s="9">
        <v>0.83699999999999997</v>
      </c>
      <c r="ES13" s="9">
        <v>0.60499999999999998</v>
      </c>
      <c r="ET13" s="9">
        <v>5.6139999999999999</v>
      </c>
      <c r="EU13" s="9">
        <v>3.823</v>
      </c>
      <c r="EV13" s="9">
        <v>1.7909999999999999</v>
      </c>
      <c r="EW13" s="9">
        <v>2.4329999999999998</v>
      </c>
      <c r="EX13" s="9">
        <v>1.42</v>
      </c>
      <c r="EY13" s="9">
        <v>1.0129999999999999</v>
      </c>
      <c r="EZ13" s="9">
        <v>0.54400000000000004</v>
      </c>
      <c r="FA13" s="9">
        <v>0</v>
      </c>
      <c r="FB13" s="9">
        <v>0.54400000000000004</v>
      </c>
      <c r="FC13" s="9">
        <v>1.32</v>
      </c>
      <c r="FD13" s="9">
        <v>1.175</v>
      </c>
      <c r="FE13" s="9">
        <v>0.14499999999999999</v>
      </c>
      <c r="FF13" s="9">
        <v>0.56799999999999995</v>
      </c>
      <c r="FG13" s="9">
        <v>0.245</v>
      </c>
      <c r="FH13" s="9">
        <v>0.32300000000000001</v>
      </c>
      <c r="FI13" s="9">
        <v>3.181</v>
      </c>
      <c r="FJ13" s="9">
        <v>2.403</v>
      </c>
      <c r="FK13" s="9">
        <v>0.77800000000000002</v>
      </c>
      <c r="FL13" s="9">
        <v>1.6080000000000001</v>
      </c>
      <c r="FM13" s="9">
        <v>1.4530000000000001</v>
      </c>
      <c r="FN13" s="9">
        <v>0.154</v>
      </c>
      <c r="FO13" s="9">
        <v>0.22800000000000001</v>
      </c>
      <c r="FP13" s="9">
        <v>0.22800000000000001</v>
      </c>
      <c r="FQ13" s="9">
        <v>0</v>
      </c>
      <c r="FR13" s="9">
        <v>0.23100000000000001</v>
      </c>
      <c r="FS13" s="9">
        <v>9.1999999999999998E-2</v>
      </c>
      <c r="FT13" s="9">
        <v>0.13900000000000001</v>
      </c>
      <c r="FU13" s="9">
        <v>0.54200000000000004</v>
      </c>
      <c r="FV13" s="9">
        <v>0.24199999999999999</v>
      </c>
      <c r="FW13" s="9">
        <v>0.3</v>
      </c>
      <c r="FX13" s="9">
        <v>0.57299999999999995</v>
      </c>
      <c r="FY13" s="9">
        <v>0.38800000000000001</v>
      </c>
      <c r="FZ13" s="9">
        <v>0.185</v>
      </c>
      <c r="GA13" s="9">
        <v>0.153</v>
      </c>
      <c r="GB13" s="9">
        <v>0.153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0.153</v>
      </c>
      <c r="GQ13" s="9">
        <v>0.153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0.153</v>
      </c>
      <c r="GZ13" s="9">
        <v>0.153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7.5449999999999999</v>
      </c>
      <c r="HI13" s="9">
        <v>4.1950000000000003</v>
      </c>
      <c r="HJ13" s="9">
        <v>3.35</v>
      </c>
      <c r="HK13" s="9">
        <v>4.0259999999999998</v>
      </c>
      <c r="HL13" s="9">
        <v>1.9710000000000001</v>
      </c>
      <c r="HM13" s="9">
        <v>2.056</v>
      </c>
      <c r="HN13" s="9">
        <v>2.702</v>
      </c>
      <c r="HO13" s="9">
        <v>1.5840000000000001</v>
      </c>
      <c r="HP13" s="9">
        <v>1.1180000000000001</v>
      </c>
      <c r="HQ13" s="9">
        <v>0.107</v>
      </c>
      <c r="HR13" s="9">
        <v>0</v>
      </c>
      <c r="HS13" s="9">
        <v>0.107</v>
      </c>
      <c r="HT13" s="9">
        <v>1.2170000000000001</v>
      </c>
      <c r="HU13" s="9">
        <v>0.38700000000000001</v>
      </c>
      <c r="HV13" s="9">
        <v>0.83</v>
      </c>
      <c r="HW13" s="9">
        <v>3.5179999999999998</v>
      </c>
      <c r="HX13" s="9">
        <v>2.2240000000000002</v>
      </c>
      <c r="HY13" s="9">
        <v>1.294</v>
      </c>
      <c r="HZ13" s="9">
        <v>1.571</v>
      </c>
      <c r="IA13" s="9">
        <v>1.139</v>
      </c>
      <c r="IB13" s="9">
        <v>0.432</v>
      </c>
      <c r="IC13" s="9">
        <v>0.86599999999999999</v>
      </c>
      <c r="ID13" s="9">
        <v>0.39100000000000001</v>
      </c>
      <c r="IE13" s="9">
        <v>0.47499999999999998</v>
      </c>
      <c r="IF13" s="9">
        <v>0.56299999999999994</v>
      </c>
      <c r="IG13" s="9">
        <v>0.39600000000000002</v>
      </c>
      <c r="IH13" s="9">
        <v>0.16700000000000001</v>
      </c>
      <c r="II13" s="9">
        <v>0.158</v>
      </c>
      <c r="IJ13" s="9">
        <v>0.158</v>
      </c>
      <c r="IK13" s="9">
        <v>0</v>
      </c>
      <c r="IL13" s="9">
        <v>0.36</v>
      </c>
      <c r="IM13" s="9">
        <v>0.13900000000000001</v>
      </c>
      <c r="IN13" s="9">
        <v>0.22</v>
      </c>
      <c r="IO13" s="9">
        <v>2.3879999999999999</v>
      </c>
      <c r="IP13" s="9">
        <v>1.379</v>
      </c>
      <c r="IQ13" s="9">
        <v>1.01</v>
      </c>
    </row>
    <row r="14" spans="1:251">
      <c r="A14" s="10">
        <v>43132</v>
      </c>
      <c r="B14" s="9">
        <v>10.66</v>
      </c>
      <c r="C14" s="9">
        <v>4.8109999999999999</v>
      </c>
      <c r="D14" s="9">
        <v>0.77800000000000002</v>
      </c>
      <c r="E14" s="9">
        <v>4.0330000000000004</v>
      </c>
      <c r="F14" s="9">
        <v>2.383</v>
      </c>
      <c r="G14" s="9">
        <v>0</v>
      </c>
      <c r="H14" s="9">
        <v>2.383</v>
      </c>
      <c r="I14" s="9">
        <v>3.54</v>
      </c>
      <c r="J14" s="9">
        <v>0.878</v>
      </c>
      <c r="K14" s="9">
        <v>2.6629999999999998</v>
      </c>
      <c r="L14" s="9">
        <v>1.649</v>
      </c>
      <c r="M14" s="9">
        <v>0.40400000000000003</v>
      </c>
      <c r="N14" s="9">
        <v>1.244</v>
      </c>
      <c r="O14" s="9">
        <v>0.33700000000000002</v>
      </c>
      <c r="P14" s="9">
        <v>0</v>
      </c>
      <c r="Q14" s="9">
        <v>0.33700000000000002</v>
      </c>
      <c r="R14" s="9">
        <v>1.425</v>
      </c>
      <c r="S14" s="9">
        <v>0.64600000000000002</v>
      </c>
      <c r="T14" s="9">
        <v>0.77900000000000003</v>
      </c>
      <c r="U14" s="9">
        <v>0.39200000000000002</v>
      </c>
      <c r="V14" s="9">
        <v>0.39200000000000002</v>
      </c>
      <c r="W14" s="9">
        <v>0</v>
      </c>
      <c r="X14" s="9">
        <v>0</v>
      </c>
      <c r="Y14" s="9">
        <v>0</v>
      </c>
      <c r="Z14" s="9">
        <v>0</v>
      </c>
      <c r="AA14" s="9">
        <v>0</v>
      </c>
      <c r="AB14" s="9">
        <v>0</v>
      </c>
      <c r="AC14" s="9">
        <v>0</v>
      </c>
      <c r="AD14" s="9">
        <v>0.39200000000000002</v>
      </c>
      <c r="AE14" s="9">
        <v>0.39200000000000002</v>
      </c>
      <c r="AF14" s="9">
        <v>0</v>
      </c>
      <c r="AG14" s="9">
        <v>1.032</v>
      </c>
      <c r="AH14" s="9">
        <v>0.253</v>
      </c>
      <c r="AI14" s="9">
        <v>0.77900000000000003</v>
      </c>
      <c r="AJ14" s="9">
        <v>0.67100000000000004</v>
      </c>
      <c r="AK14" s="9">
        <v>0.253</v>
      </c>
      <c r="AL14" s="9">
        <v>0.41699999999999998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0.36199999999999999</v>
      </c>
      <c r="AT14" s="9">
        <v>0</v>
      </c>
      <c r="AU14" s="9">
        <v>0.36199999999999999</v>
      </c>
      <c r="AV14" s="9">
        <v>0</v>
      </c>
      <c r="AW14" s="9">
        <v>0</v>
      </c>
      <c r="AX14" s="9">
        <v>0</v>
      </c>
      <c r="AY14" s="9">
        <v>19.524999999999999</v>
      </c>
      <c r="AZ14" s="9">
        <v>10.529</v>
      </c>
      <c r="BA14" s="9">
        <v>8.9960000000000004</v>
      </c>
      <c r="BB14" s="9">
        <v>6.77</v>
      </c>
      <c r="BC14" s="9">
        <v>5.1849999999999996</v>
      </c>
      <c r="BD14" s="9">
        <v>1.585</v>
      </c>
      <c r="BE14" s="9">
        <v>2.5880000000000001</v>
      </c>
      <c r="BF14" s="9">
        <v>2.2090000000000001</v>
      </c>
      <c r="BG14" s="9">
        <v>0.379</v>
      </c>
      <c r="BH14" s="9">
        <v>2.1579999999999999</v>
      </c>
      <c r="BI14" s="9">
        <v>1.357</v>
      </c>
      <c r="BJ14" s="9">
        <v>0.80100000000000005</v>
      </c>
      <c r="BK14" s="9">
        <v>2.024</v>
      </c>
      <c r="BL14" s="9">
        <v>1.619</v>
      </c>
      <c r="BM14" s="9">
        <v>0.40500000000000003</v>
      </c>
      <c r="BN14" s="9">
        <v>12.755000000000001</v>
      </c>
      <c r="BO14" s="9">
        <v>5.3440000000000003</v>
      </c>
      <c r="BP14" s="9">
        <v>7.4109999999999996</v>
      </c>
      <c r="BQ14" s="9">
        <v>7.4320000000000004</v>
      </c>
      <c r="BR14" s="9">
        <v>3.9510000000000001</v>
      </c>
      <c r="BS14" s="9">
        <v>3.48</v>
      </c>
      <c r="BT14" s="9">
        <v>2.3519999999999999</v>
      </c>
      <c r="BU14" s="9">
        <v>0.44500000000000001</v>
      </c>
      <c r="BV14" s="9">
        <v>1.907</v>
      </c>
      <c r="BW14" s="9">
        <v>1.7190000000000001</v>
      </c>
      <c r="BX14" s="9">
        <v>0.59199999999999997</v>
      </c>
      <c r="BY14" s="9">
        <v>1.1279999999999999</v>
      </c>
      <c r="BZ14" s="9">
        <v>1.252</v>
      </c>
      <c r="CA14" s="9">
        <v>0.35599999999999998</v>
      </c>
      <c r="CB14" s="9">
        <v>0.89600000000000002</v>
      </c>
      <c r="CC14" s="9">
        <v>0</v>
      </c>
      <c r="CD14" s="9">
        <v>0</v>
      </c>
      <c r="CE14" s="9">
        <v>0</v>
      </c>
      <c r="CF14" s="9">
        <v>40.424999999999997</v>
      </c>
      <c r="CG14" s="9">
        <v>19.798999999999999</v>
      </c>
      <c r="CH14" s="9">
        <v>20.626000000000001</v>
      </c>
      <c r="CI14" s="9">
        <v>15.352</v>
      </c>
      <c r="CJ14" s="9">
        <v>7.9610000000000003</v>
      </c>
      <c r="CK14" s="9">
        <v>7.39</v>
      </c>
      <c r="CL14" s="9">
        <v>7.7480000000000002</v>
      </c>
      <c r="CM14" s="9">
        <v>4.13</v>
      </c>
      <c r="CN14" s="9">
        <v>3.6179999999999999</v>
      </c>
      <c r="CO14" s="9">
        <v>3.1629999999999998</v>
      </c>
      <c r="CP14" s="9">
        <v>1.855</v>
      </c>
      <c r="CQ14" s="9">
        <v>1.3089999999999999</v>
      </c>
      <c r="CR14" s="9">
        <v>4.4400000000000004</v>
      </c>
      <c r="CS14" s="9">
        <v>1.9770000000000001</v>
      </c>
      <c r="CT14" s="9">
        <v>2.4630000000000001</v>
      </c>
      <c r="CU14" s="9">
        <v>25.073</v>
      </c>
      <c r="CV14" s="9">
        <v>11.837999999999999</v>
      </c>
      <c r="CW14" s="9">
        <v>13.236000000000001</v>
      </c>
      <c r="CX14" s="9">
        <v>9.9529999999999994</v>
      </c>
      <c r="CY14" s="9">
        <v>5.4509999999999996</v>
      </c>
      <c r="CZ14" s="9">
        <v>4.5019999999999998</v>
      </c>
      <c r="DA14" s="9">
        <v>5.52</v>
      </c>
      <c r="DB14" s="9">
        <v>1.6439999999999999</v>
      </c>
      <c r="DC14" s="9">
        <v>3.8759999999999999</v>
      </c>
      <c r="DD14" s="9">
        <v>4.0880000000000001</v>
      </c>
      <c r="DE14" s="9">
        <v>2.0960000000000001</v>
      </c>
      <c r="DF14" s="9">
        <v>1.9930000000000001</v>
      </c>
      <c r="DG14" s="9">
        <v>3.1019999999999999</v>
      </c>
      <c r="DH14" s="9">
        <v>1.25</v>
      </c>
      <c r="DI14" s="9">
        <v>1.853</v>
      </c>
      <c r="DJ14" s="9">
        <v>2.41</v>
      </c>
      <c r="DK14" s="9">
        <v>1.3979999999999999</v>
      </c>
      <c r="DL14" s="9">
        <v>1.012</v>
      </c>
      <c r="DM14" s="9">
        <v>13.557</v>
      </c>
      <c r="DN14" s="9">
        <v>7.7320000000000002</v>
      </c>
      <c r="DO14" s="9">
        <v>5.8250000000000002</v>
      </c>
      <c r="DP14" s="9">
        <v>6.8259999999999996</v>
      </c>
      <c r="DQ14" s="9">
        <v>4.0839999999999996</v>
      </c>
      <c r="DR14" s="9">
        <v>2.7410000000000001</v>
      </c>
      <c r="DS14" s="9">
        <v>4.4109999999999996</v>
      </c>
      <c r="DT14" s="9">
        <v>2.6230000000000002</v>
      </c>
      <c r="DU14" s="9">
        <v>1.788</v>
      </c>
      <c r="DV14" s="9">
        <v>0.86199999999999999</v>
      </c>
      <c r="DW14" s="9">
        <v>0.58399999999999996</v>
      </c>
      <c r="DX14" s="9">
        <v>0.27800000000000002</v>
      </c>
      <c r="DY14" s="9">
        <v>1.5529999999999999</v>
      </c>
      <c r="DZ14" s="9">
        <v>0.878</v>
      </c>
      <c r="EA14" s="9">
        <v>0.67500000000000004</v>
      </c>
      <c r="EB14" s="9">
        <v>6.7320000000000002</v>
      </c>
      <c r="EC14" s="9">
        <v>3.6469999999999998</v>
      </c>
      <c r="ED14" s="9">
        <v>3.0840000000000001</v>
      </c>
      <c r="EE14" s="9">
        <v>2.7679999999999998</v>
      </c>
      <c r="EF14" s="9">
        <v>1.6830000000000001</v>
      </c>
      <c r="EG14" s="9">
        <v>1.085</v>
      </c>
      <c r="EH14" s="9">
        <v>1.171</v>
      </c>
      <c r="EI14" s="9">
        <v>0.40799999999999997</v>
      </c>
      <c r="EJ14" s="9">
        <v>0.76300000000000001</v>
      </c>
      <c r="EK14" s="9">
        <v>1.0680000000000001</v>
      </c>
      <c r="EL14" s="9">
        <v>0.72599999999999998</v>
      </c>
      <c r="EM14" s="9">
        <v>0.34300000000000003</v>
      </c>
      <c r="EN14" s="9">
        <v>1.175</v>
      </c>
      <c r="EO14" s="9">
        <v>0.28199999999999997</v>
      </c>
      <c r="EP14" s="9">
        <v>0.89400000000000002</v>
      </c>
      <c r="EQ14" s="9">
        <v>0.55000000000000004</v>
      </c>
      <c r="ER14" s="9">
        <v>0.55000000000000004</v>
      </c>
      <c r="ES14" s="9">
        <v>0</v>
      </c>
      <c r="ET14" s="9">
        <v>5.3529999999999998</v>
      </c>
      <c r="EU14" s="9">
        <v>2.9590000000000001</v>
      </c>
      <c r="EV14" s="9">
        <v>2.3929999999999998</v>
      </c>
      <c r="EW14" s="9">
        <v>2.1040000000000001</v>
      </c>
      <c r="EX14" s="9">
        <v>1.222</v>
      </c>
      <c r="EY14" s="9">
        <v>0.88200000000000001</v>
      </c>
      <c r="EZ14" s="9">
        <v>1</v>
      </c>
      <c r="FA14" s="9">
        <v>0.53800000000000003</v>
      </c>
      <c r="FB14" s="9">
        <v>0.46300000000000002</v>
      </c>
      <c r="FC14" s="9">
        <v>0.58699999999999997</v>
      </c>
      <c r="FD14" s="9">
        <v>0.309</v>
      </c>
      <c r="FE14" s="9">
        <v>0.27800000000000002</v>
      </c>
      <c r="FF14" s="9">
        <v>0.51600000000000001</v>
      </c>
      <c r="FG14" s="9">
        <v>0.374</v>
      </c>
      <c r="FH14" s="9">
        <v>0.14199999999999999</v>
      </c>
      <c r="FI14" s="9">
        <v>3.2490000000000001</v>
      </c>
      <c r="FJ14" s="9">
        <v>1.738</v>
      </c>
      <c r="FK14" s="9">
        <v>1.5109999999999999</v>
      </c>
      <c r="FL14" s="9">
        <v>2.16</v>
      </c>
      <c r="FM14" s="9">
        <v>1.4570000000000001</v>
      </c>
      <c r="FN14" s="9">
        <v>0.70299999999999996</v>
      </c>
      <c r="FO14" s="9">
        <v>0.46100000000000002</v>
      </c>
      <c r="FP14" s="9">
        <v>0.153</v>
      </c>
      <c r="FQ14" s="9">
        <v>0.308</v>
      </c>
      <c r="FR14" s="9">
        <v>0</v>
      </c>
      <c r="FS14" s="9">
        <v>0</v>
      </c>
      <c r="FT14" s="9">
        <v>0</v>
      </c>
      <c r="FU14" s="9">
        <v>0.5</v>
      </c>
      <c r="FV14" s="9">
        <v>0</v>
      </c>
      <c r="FW14" s="9">
        <v>0.5</v>
      </c>
      <c r="FX14" s="9">
        <v>0.127</v>
      </c>
      <c r="FY14" s="9">
        <v>0.127</v>
      </c>
      <c r="FZ14" s="9">
        <v>0</v>
      </c>
      <c r="GA14" s="9">
        <v>0.93200000000000005</v>
      </c>
      <c r="GB14" s="9">
        <v>0.54</v>
      </c>
      <c r="GC14" s="9">
        <v>0.39200000000000002</v>
      </c>
      <c r="GD14" s="9">
        <v>0.78200000000000003</v>
      </c>
      <c r="GE14" s="9">
        <v>0.38900000000000001</v>
      </c>
      <c r="GF14" s="9">
        <v>0.39200000000000002</v>
      </c>
      <c r="GG14" s="9">
        <v>0.65200000000000002</v>
      </c>
      <c r="GH14" s="9">
        <v>0.26</v>
      </c>
      <c r="GI14" s="9">
        <v>0.39200000000000002</v>
      </c>
      <c r="GJ14" s="9">
        <v>0</v>
      </c>
      <c r="GK14" s="9">
        <v>0</v>
      </c>
      <c r="GL14" s="9">
        <v>0</v>
      </c>
      <c r="GM14" s="9">
        <v>0.13</v>
      </c>
      <c r="GN14" s="9">
        <v>0.13</v>
      </c>
      <c r="GO14" s="9">
        <v>0</v>
      </c>
      <c r="GP14" s="9">
        <v>0.15</v>
      </c>
      <c r="GQ14" s="9">
        <v>0.15</v>
      </c>
      <c r="GR14" s="9">
        <v>0</v>
      </c>
      <c r="GS14" s="9">
        <v>0</v>
      </c>
      <c r="GT14" s="9">
        <v>0</v>
      </c>
      <c r="GU14" s="9">
        <v>0</v>
      </c>
      <c r="GV14" s="9">
        <v>0.15</v>
      </c>
      <c r="GW14" s="9">
        <v>0.15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4.4779999999999998</v>
      </c>
      <c r="HI14" s="9">
        <v>2.7160000000000002</v>
      </c>
      <c r="HJ14" s="9">
        <v>1.762</v>
      </c>
      <c r="HK14" s="9">
        <v>2.9</v>
      </c>
      <c r="HL14" s="9">
        <v>1.73</v>
      </c>
      <c r="HM14" s="9">
        <v>1.17</v>
      </c>
      <c r="HN14" s="9">
        <v>2.0059999999999998</v>
      </c>
      <c r="HO14" s="9">
        <v>1.2350000000000001</v>
      </c>
      <c r="HP14" s="9">
        <v>0.77</v>
      </c>
      <c r="HQ14" s="9">
        <v>0.12</v>
      </c>
      <c r="HR14" s="9">
        <v>0.12</v>
      </c>
      <c r="HS14" s="9">
        <v>0</v>
      </c>
      <c r="HT14" s="9">
        <v>0.77400000000000002</v>
      </c>
      <c r="HU14" s="9">
        <v>0.374</v>
      </c>
      <c r="HV14" s="9">
        <v>0.4</v>
      </c>
      <c r="HW14" s="9">
        <v>1.5780000000000001</v>
      </c>
      <c r="HX14" s="9">
        <v>0.98599999999999999</v>
      </c>
      <c r="HY14" s="9">
        <v>0.59199999999999997</v>
      </c>
      <c r="HZ14" s="9">
        <v>0.372</v>
      </c>
      <c r="IA14" s="9">
        <v>0.13300000000000001</v>
      </c>
      <c r="IB14" s="9">
        <v>0.23899999999999999</v>
      </c>
      <c r="IC14" s="9">
        <v>0.35299999999999998</v>
      </c>
      <c r="ID14" s="9">
        <v>0</v>
      </c>
      <c r="IE14" s="9">
        <v>0.35299999999999998</v>
      </c>
      <c r="IF14" s="9">
        <v>0.72599999999999998</v>
      </c>
      <c r="IG14" s="9">
        <v>0.72599999999999998</v>
      </c>
      <c r="IH14" s="9">
        <v>0</v>
      </c>
      <c r="II14" s="9">
        <v>0</v>
      </c>
      <c r="IJ14" s="9">
        <v>0</v>
      </c>
      <c r="IK14" s="9">
        <v>0</v>
      </c>
      <c r="IL14" s="9">
        <v>0.127</v>
      </c>
      <c r="IM14" s="9">
        <v>0.127</v>
      </c>
      <c r="IN14" s="9">
        <v>0</v>
      </c>
      <c r="IO14" s="9">
        <v>2.7949999999999999</v>
      </c>
      <c r="IP14" s="9">
        <v>1.5169999999999999</v>
      </c>
      <c r="IQ14" s="9">
        <v>1.2769999999999999</v>
      </c>
    </row>
    <row r="15" spans="1:251">
      <c r="A15" s="10">
        <v>43497</v>
      </c>
      <c r="B15" s="9">
        <v>10.256</v>
      </c>
      <c r="C15" s="9">
        <v>8.6669999999999998</v>
      </c>
      <c r="D15" s="9">
        <v>3.536</v>
      </c>
      <c r="E15" s="9">
        <v>5.13</v>
      </c>
      <c r="F15" s="9">
        <v>3.1459999999999999</v>
      </c>
      <c r="G15" s="9">
        <v>0.68500000000000005</v>
      </c>
      <c r="H15" s="9">
        <v>2.4609999999999999</v>
      </c>
      <c r="I15" s="9">
        <v>3.117</v>
      </c>
      <c r="J15" s="9">
        <v>0.88</v>
      </c>
      <c r="K15" s="9">
        <v>2.2370000000000001</v>
      </c>
      <c r="L15" s="9">
        <v>0.80700000000000005</v>
      </c>
      <c r="M15" s="9">
        <v>0.38</v>
      </c>
      <c r="N15" s="9">
        <v>0.42799999999999999</v>
      </c>
      <c r="O15" s="9">
        <v>0.40799999999999997</v>
      </c>
      <c r="P15" s="9">
        <v>0.40799999999999997</v>
      </c>
      <c r="Q15" s="9">
        <v>0</v>
      </c>
      <c r="R15" s="9">
        <v>2.137</v>
      </c>
      <c r="S15" s="9">
        <v>1.595</v>
      </c>
      <c r="T15" s="9">
        <v>0.54300000000000004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2.137</v>
      </c>
      <c r="AH15" s="9">
        <v>1.595</v>
      </c>
      <c r="AI15" s="9">
        <v>0.54300000000000004</v>
      </c>
      <c r="AJ15" s="9">
        <v>0.98399999999999999</v>
      </c>
      <c r="AK15" s="9">
        <v>0.441</v>
      </c>
      <c r="AL15" s="9">
        <v>0.54300000000000004</v>
      </c>
      <c r="AM15" s="9">
        <v>0.51800000000000002</v>
      </c>
      <c r="AN15" s="9">
        <v>0.51800000000000002</v>
      </c>
      <c r="AO15" s="9">
        <v>0</v>
      </c>
      <c r="AP15" s="9">
        <v>0.63500000000000001</v>
      </c>
      <c r="AQ15" s="9">
        <v>0.63500000000000001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20.54</v>
      </c>
      <c r="AZ15" s="9">
        <v>8.9939999999999998</v>
      </c>
      <c r="BA15" s="9">
        <v>11.545999999999999</v>
      </c>
      <c r="BB15" s="9">
        <v>5.8630000000000004</v>
      </c>
      <c r="BC15" s="9">
        <v>1.992</v>
      </c>
      <c r="BD15" s="9">
        <v>3.871</v>
      </c>
      <c r="BE15" s="9">
        <v>1.3640000000000001</v>
      </c>
      <c r="BF15" s="9">
        <v>1.048</v>
      </c>
      <c r="BG15" s="9">
        <v>0.316</v>
      </c>
      <c r="BH15" s="9">
        <v>2.0529999999999999</v>
      </c>
      <c r="BI15" s="9">
        <v>0.63100000000000001</v>
      </c>
      <c r="BJ15" s="9">
        <v>1.4219999999999999</v>
      </c>
      <c r="BK15" s="9">
        <v>2.4460000000000002</v>
      </c>
      <c r="BL15" s="9">
        <v>0.313</v>
      </c>
      <c r="BM15" s="9">
        <v>2.133</v>
      </c>
      <c r="BN15" s="9">
        <v>14.678000000000001</v>
      </c>
      <c r="BO15" s="9">
        <v>7.0019999999999998</v>
      </c>
      <c r="BP15" s="9">
        <v>7.6760000000000002</v>
      </c>
      <c r="BQ15" s="9">
        <v>9.298</v>
      </c>
      <c r="BR15" s="9">
        <v>5.2839999999999998</v>
      </c>
      <c r="BS15" s="9">
        <v>4.0140000000000002</v>
      </c>
      <c r="BT15" s="9">
        <v>2.431</v>
      </c>
      <c r="BU15" s="9">
        <v>0.81699999999999995</v>
      </c>
      <c r="BV15" s="9">
        <v>1.6140000000000001</v>
      </c>
      <c r="BW15" s="9">
        <v>1.752</v>
      </c>
      <c r="BX15" s="9">
        <v>0.90100000000000002</v>
      </c>
      <c r="BY15" s="9">
        <v>0.85099999999999998</v>
      </c>
      <c r="BZ15" s="9">
        <v>0.80800000000000005</v>
      </c>
      <c r="CA15" s="9">
        <v>0</v>
      </c>
      <c r="CB15" s="9">
        <v>0.80800000000000005</v>
      </c>
      <c r="CC15" s="9">
        <v>0.38900000000000001</v>
      </c>
      <c r="CD15" s="9">
        <v>0</v>
      </c>
      <c r="CE15" s="9">
        <v>0.38900000000000001</v>
      </c>
      <c r="CF15" s="9">
        <v>43.343000000000004</v>
      </c>
      <c r="CG15" s="9">
        <v>22.259</v>
      </c>
      <c r="CH15" s="9">
        <v>21.082999999999998</v>
      </c>
      <c r="CI15" s="9">
        <v>13.106999999999999</v>
      </c>
      <c r="CJ15" s="9">
        <v>6.6820000000000004</v>
      </c>
      <c r="CK15" s="9">
        <v>6.4249999999999998</v>
      </c>
      <c r="CL15" s="9">
        <v>5.0490000000000004</v>
      </c>
      <c r="CM15" s="9">
        <v>3.18</v>
      </c>
      <c r="CN15" s="9">
        <v>1.869</v>
      </c>
      <c r="CO15" s="9">
        <v>2.5680000000000001</v>
      </c>
      <c r="CP15" s="9">
        <v>0.78200000000000003</v>
      </c>
      <c r="CQ15" s="9">
        <v>1.786</v>
      </c>
      <c r="CR15" s="9">
        <v>5.49</v>
      </c>
      <c r="CS15" s="9">
        <v>2.72</v>
      </c>
      <c r="CT15" s="9">
        <v>2.77</v>
      </c>
      <c r="CU15" s="9">
        <v>30.236000000000001</v>
      </c>
      <c r="CV15" s="9">
        <v>15.577</v>
      </c>
      <c r="CW15" s="9">
        <v>14.659000000000001</v>
      </c>
      <c r="CX15" s="9">
        <v>11.586</v>
      </c>
      <c r="CY15" s="9">
        <v>6.5339999999999998</v>
      </c>
      <c r="CZ15" s="9">
        <v>5.0519999999999996</v>
      </c>
      <c r="DA15" s="9">
        <v>7.2279999999999998</v>
      </c>
      <c r="DB15" s="9">
        <v>3.7519999999999998</v>
      </c>
      <c r="DC15" s="9">
        <v>3.476</v>
      </c>
      <c r="DD15" s="9">
        <v>5.5709999999999997</v>
      </c>
      <c r="DE15" s="9">
        <v>2.7069999999999999</v>
      </c>
      <c r="DF15" s="9">
        <v>2.8639999999999999</v>
      </c>
      <c r="DG15" s="9">
        <v>3.8580000000000001</v>
      </c>
      <c r="DH15" s="9">
        <v>1.8240000000000001</v>
      </c>
      <c r="DI15" s="9">
        <v>2.0339999999999998</v>
      </c>
      <c r="DJ15" s="9">
        <v>1.9930000000000001</v>
      </c>
      <c r="DK15" s="9">
        <v>0.76</v>
      </c>
      <c r="DL15" s="9">
        <v>1.232</v>
      </c>
      <c r="DM15" s="9">
        <v>14.252000000000001</v>
      </c>
      <c r="DN15" s="9">
        <v>7.7830000000000004</v>
      </c>
      <c r="DO15" s="9">
        <v>6.47</v>
      </c>
      <c r="DP15" s="9">
        <v>6.3949999999999996</v>
      </c>
      <c r="DQ15" s="9">
        <v>3.726</v>
      </c>
      <c r="DR15" s="9">
        <v>2.67</v>
      </c>
      <c r="DS15" s="9">
        <v>3.3769999999999998</v>
      </c>
      <c r="DT15" s="9">
        <v>2.0350000000000001</v>
      </c>
      <c r="DU15" s="9">
        <v>1.3420000000000001</v>
      </c>
      <c r="DV15" s="9">
        <v>1.3779999999999999</v>
      </c>
      <c r="DW15" s="9">
        <v>0.504</v>
      </c>
      <c r="DX15" s="9">
        <v>0.874</v>
      </c>
      <c r="DY15" s="9">
        <v>1.64</v>
      </c>
      <c r="DZ15" s="9">
        <v>1.1859999999999999</v>
      </c>
      <c r="EA15" s="9">
        <v>0.45400000000000001</v>
      </c>
      <c r="EB15" s="9">
        <v>7.8570000000000002</v>
      </c>
      <c r="EC15" s="9">
        <v>4.0570000000000004</v>
      </c>
      <c r="ED15" s="9">
        <v>3.8</v>
      </c>
      <c r="EE15" s="9">
        <v>2.911</v>
      </c>
      <c r="EF15" s="9">
        <v>1.72</v>
      </c>
      <c r="EG15" s="9">
        <v>1.1910000000000001</v>
      </c>
      <c r="EH15" s="9">
        <v>1.4690000000000001</v>
      </c>
      <c r="EI15" s="9">
        <v>0.435</v>
      </c>
      <c r="EJ15" s="9">
        <v>1.0349999999999999</v>
      </c>
      <c r="EK15" s="9">
        <v>1.282</v>
      </c>
      <c r="EL15" s="9">
        <v>0.71099999999999997</v>
      </c>
      <c r="EM15" s="9">
        <v>0.57099999999999995</v>
      </c>
      <c r="EN15" s="9">
        <v>1.823</v>
      </c>
      <c r="EO15" s="9">
        <v>1.085</v>
      </c>
      <c r="EP15" s="9">
        <v>0.73899999999999999</v>
      </c>
      <c r="EQ15" s="9">
        <v>0.372</v>
      </c>
      <c r="ER15" s="9">
        <v>0.107</v>
      </c>
      <c r="ES15" s="9">
        <v>0.26500000000000001</v>
      </c>
      <c r="ET15" s="9">
        <v>3.5710000000000002</v>
      </c>
      <c r="EU15" s="9">
        <v>2.5299999999999998</v>
      </c>
      <c r="EV15" s="9">
        <v>1.0409999999999999</v>
      </c>
      <c r="EW15" s="9">
        <v>1.1619999999999999</v>
      </c>
      <c r="EX15" s="9">
        <v>0.94099999999999995</v>
      </c>
      <c r="EY15" s="9">
        <v>0.221</v>
      </c>
      <c r="EZ15" s="9">
        <v>0.501</v>
      </c>
      <c r="FA15" s="9">
        <v>0.39600000000000002</v>
      </c>
      <c r="FB15" s="9">
        <v>0.104</v>
      </c>
      <c r="FC15" s="9">
        <v>8.8999999999999996E-2</v>
      </c>
      <c r="FD15" s="9">
        <v>8.8999999999999996E-2</v>
      </c>
      <c r="FE15" s="9">
        <v>0</v>
      </c>
      <c r="FF15" s="9">
        <v>0.57199999999999995</v>
      </c>
      <c r="FG15" s="9">
        <v>0.45500000000000002</v>
      </c>
      <c r="FH15" s="9">
        <v>0.11700000000000001</v>
      </c>
      <c r="FI15" s="9">
        <v>2.41</v>
      </c>
      <c r="FJ15" s="9">
        <v>1.59</v>
      </c>
      <c r="FK15" s="9">
        <v>0.82</v>
      </c>
      <c r="FL15" s="9">
        <v>1.052</v>
      </c>
      <c r="FM15" s="9">
        <v>0.64600000000000002</v>
      </c>
      <c r="FN15" s="9">
        <v>0.40600000000000003</v>
      </c>
      <c r="FO15" s="9">
        <v>0.26600000000000001</v>
      </c>
      <c r="FP15" s="9">
        <v>0.11600000000000001</v>
      </c>
      <c r="FQ15" s="9">
        <v>0.15</v>
      </c>
      <c r="FR15" s="9">
        <v>0.436</v>
      </c>
      <c r="FS15" s="9">
        <v>0.27500000000000002</v>
      </c>
      <c r="FT15" s="9">
        <v>0.161</v>
      </c>
      <c r="FU15" s="9">
        <v>0.55200000000000005</v>
      </c>
      <c r="FV15" s="9">
        <v>0.55200000000000005</v>
      </c>
      <c r="FW15" s="9">
        <v>0</v>
      </c>
      <c r="FX15" s="9">
        <v>0.10299999999999999</v>
      </c>
      <c r="FY15" s="9">
        <v>0</v>
      </c>
      <c r="FZ15" s="9">
        <v>0.10299999999999999</v>
      </c>
      <c r="GA15" s="9">
        <v>0.48399999999999999</v>
      </c>
      <c r="GB15" s="9">
        <v>0.48399999999999999</v>
      </c>
      <c r="GC15" s="9">
        <v>0</v>
      </c>
      <c r="GD15" s="9">
        <v>0.30499999999999999</v>
      </c>
      <c r="GE15" s="9">
        <v>0.30499999999999999</v>
      </c>
      <c r="GF15" s="9">
        <v>0</v>
      </c>
      <c r="GG15" s="9">
        <v>0.30499999999999999</v>
      </c>
      <c r="GH15" s="9">
        <v>0.30499999999999999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0.17899999999999999</v>
      </c>
      <c r="GQ15" s="9">
        <v>0.17899999999999999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0.17899999999999999</v>
      </c>
      <c r="GZ15" s="9">
        <v>0.17899999999999999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7.2770000000000001</v>
      </c>
      <c r="HI15" s="9">
        <v>3.5760000000000001</v>
      </c>
      <c r="HJ15" s="9">
        <v>3.7010000000000001</v>
      </c>
      <c r="HK15" s="9">
        <v>4.4139999999999997</v>
      </c>
      <c r="HL15" s="9">
        <v>2.2450000000000001</v>
      </c>
      <c r="HM15" s="9">
        <v>2.169</v>
      </c>
      <c r="HN15" s="9">
        <v>2.3359999999999999</v>
      </c>
      <c r="HO15" s="9">
        <v>1.0980000000000001</v>
      </c>
      <c r="HP15" s="9">
        <v>1.238</v>
      </c>
      <c r="HQ15" s="9">
        <v>1.01</v>
      </c>
      <c r="HR15" s="9">
        <v>0.41499999999999998</v>
      </c>
      <c r="HS15" s="9">
        <v>0.59399999999999997</v>
      </c>
      <c r="HT15" s="9">
        <v>1.0680000000000001</v>
      </c>
      <c r="HU15" s="9">
        <v>0.73099999999999998</v>
      </c>
      <c r="HV15" s="9">
        <v>0.33700000000000002</v>
      </c>
      <c r="HW15" s="9">
        <v>2.863</v>
      </c>
      <c r="HX15" s="9">
        <v>1.331</v>
      </c>
      <c r="HY15" s="9">
        <v>1.532</v>
      </c>
      <c r="HZ15" s="9">
        <v>1.494</v>
      </c>
      <c r="IA15" s="9">
        <v>0.98099999999999998</v>
      </c>
      <c r="IB15" s="9">
        <v>0.51300000000000001</v>
      </c>
      <c r="IC15" s="9">
        <v>0.55000000000000004</v>
      </c>
      <c r="ID15" s="9">
        <v>0.115</v>
      </c>
      <c r="IE15" s="9">
        <v>0.435</v>
      </c>
      <c r="IF15" s="9">
        <v>0.13500000000000001</v>
      </c>
      <c r="IG15" s="9">
        <v>0</v>
      </c>
      <c r="IH15" s="9">
        <v>0.13500000000000001</v>
      </c>
      <c r="II15" s="9">
        <v>0.41499999999999998</v>
      </c>
      <c r="IJ15" s="9">
        <v>0.128</v>
      </c>
      <c r="IK15" s="9">
        <v>0.28799999999999998</v>
      </c>
      <c r="IL15" s="9">
        <v>0.26900000000000002</v>
      </c>
      <c r="IM15" s="9">
        <v>0.107</v>
      </c>
      <c r="IN15" s="9">
        <v>0.161</v>
      </c>
      <c r="IO15" s="9">
        <v>2.92</v>
      </c>
      <c r="IP15" s="9">
        <v>1.1930000000000001</v>
      </c>
      <c r="IQ15" s="9">
        <v>1.7270000000000001</v>
      </c>
    </row>
    <row r="16" spans="1:251">
      <c r="A16" s="10">
        <v>43862</v>
      </c>
      <c r="B16" s="9">
        <v>13.920999999999999</v>
      </c>
      <c r="C16" s="9">
        <v>8.6790000000000003</v>
      </c>
      <c r="D16" s="9">
        <v>1.4770000000000001</v>
      </c>
      <c r="E16" s="9">
        <v>7.202</v>
      </c>
      <c r="F16" s="9">
        <v>3.8079999999999998</v>
      </c>
      <c r="G16" s="9">
        <v>0.91500000000000004</v>
      </c>
      <c r="H16" s="9">
        <v>2.8929999999999998</v>
      </c>
      <c r="I16" s="9">
        <v>3.66</v>
      </c>
      <c r="J16" s="9">
        <v>1.222</v>
      </c>
      <c r="K16" s="9">
        <v>2.4380000000000002</v>
      </c>
      <c r="L16" s="9">
        <v>2.6059999999999999</v>
      </c>
      <c r="M16" s="9">
        <v>1.218</v>
      </c>
      <c r="N16" s="9">
        <v>1.3879999999999999</v>
      </c>
      <c r="O16" s="9">
        <v>0</v>
      </c>
      <c r="P16" s="9">
        <v>0</v>
      </c>
      <c r="Q16" s="9">
        <v>0</v>
      </c>
      <c r="R16" s="9">
        <v>1.7090000000000001</v>
      </c>
      <c r="S16" s="9">
        <v>0.75900000000000001</v>
      </c>
      <c r="T16" s="9">
        <v>0.95</v>
      </c>
      <c r="U16" s="9">
        <v>0.254</v>
      </c>
      <c r="V16" s="9">
        <v>0.254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0.254</v>
      </c>
      <c r="AE16" s="9">
        <v>0.254</v>
      </c>
      <c r="AF16" s="9">
        <v>0</v>
      </c>
      <c r="AG16" s="9">
        <v>1.4550000000000001</v>
      </c>
      <c r="AH16" s="9">
        <v>0.505</v>
      </c>
      <c r="AI16" s="9">
        <v>0.95</v>
      </c>
      <c r="AJ16" s="9">
        <v>0</v>
      </c>
      <c r="AK16" s="9">
        <v>0</v>
      </c>
      <c r="AL16" s="9">
        <v>0</v>
      </c>
      <c r="AM16" s="9">
        <v>0.92100000000000004</v>
      </c>
      <c r="AN16" s="9">
        <v>0.505</v>
      </c>
      <c r="AO16" s="9">
        <v>0.41499999999999998</v>
      </c>
      <c r="AP16" s="9">
        <v>0.53400000000000003</v>
      </c>
      <c r="AQ16" s="9">
        <v>0</v>
      </c>
      <c r="AR16" s="9">
        <v>0.53400000000000003</v>
      </c>
      <c r="AS16" s="9">
        <v>0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18.713999999999999</v>
      </c>
      <c r="AZ16" s="9">
        <v>6.0629999999999997</v>
      </c>
      <c r="BA16" s="9">
        <v>12.651</v>
      </c>
      <c r="BB16" s="9">
        <v>5.0999999999999996</v>
      </c>
      <c r="BC16" s="9">
        <v>2.2669999999999999</v>
      </c>
      <c r="BD16" s="9">
        <v>2.8340000000000001</v>
      </c>
      <c r="BE16" s="9">
        <v>1.613</v>
      </c>
      <c r="BF16" s="9">
        <v>0.38</v>
      </c>
      <c r="BG16" s="9">
        <v>1.2330000000000001</v>
      </c>
      <c r="BH16" s="9">
        <v>2.1720000000000002</v>
      </c>
      <c r="BI16" s="9">
        <v>1.488</v>
      </c>
      <c r="BJ16" s="9">
        <v>0.68400000000000005</v>
      </c>
      <c r="BK16" s="9">
        <v>1.3149999999999999</v>
      </c>
      <c r="BL16" s="9">
        <v>0.39900000000000002</v>
      </c>
      <c r="BM16" s="9">
        <v>0.91600000000000004</v>
      </c>
      <c r="BN16" s="9">
        <v>13.613</v>
      </c>
      <c r="BO16" s="9">
        <v>3.7959999999999998</v>
      </c>
      <c r="BP16" s="9">
        <v>9.8170000000000002</v>
      </c>
      <c r="BQ16" s="9">
        <v>5.0890000000000004</v>
      </c>
      <c r="BR16" s="9">
        <v>0.78100000000000003</v>
      </c>
      <c r="BS16" s="9">
        <v>4.3079999999999998</v>
      </c>
      <c r="BT16" s="9">
        <v>4.21</v>
      </c>
      <c r="BU16" s="9">
        <v>1.1830000000000001</v>
      </c>
      <c r="BV16" s="9">
        <v>3.0270000000000001</v>
      </c>
      <c r="BW16" s="9">
        <v>2.7879999999999998</v>
      </c>
      <c r="BX16" s="9">
        <v>1.099</v>
      </c>
      <c r="BY16" s="9">
        <v>1.6879999999999999</v>
      </c>
      <c r="BZ16" s="9">
        <v>1.1499999999999999</v>
      </c>
      <c r="CA16" s="9">
        <v>0.35699999999999998</v>
      </c>
      <c r="CB16" s="9">
        <v>0.79300000000000004</v>
      </c>
      <c r="CC16" s="9">
        <v>0.377</v>
      </c>
      <c r="CD16" s="9">
        <v>0.377</v>
      </c>
      <c r="CE16" s="9">
        <v>0</v>
      </c>
      <c r="CF16" s="9">
        <v>41.573999999999998</v>
      </c>
      <c r="CG16" s="9">
        <v>20.108000000000001</v>
      </c>
      <c r="CH16" s="9">
        <v>21.466000000000001</v>
      </c>
      <c r="CI16" s="9">
        <v>15.361000000000001</v>
      </c>
      <c r="CJ16" s="9">
        <v>8.3960000000000008</v>
      </c>
      <c r="CK16" s="9">
        <v>6.9640000000000004</v>
      </c>
      <c r="CL16" s="9">
        <v>5.9729999999999999</v>
      </c>
      <c r="CM16" s="9">
        <v>3.423</v>
      </c>
      <c r="CN16" s="9">
        <v>2.5499999999999998</v>
      </c>
      <c r="CO16" s="9">
        <v>2.673</v>
      </c>
      <c r="CP16" s="9">
        <v>2.056</v>
      </c>
      <c r="CQ16" s="9">
        <v>0.61799999999999999</v>
      </c>
      <c r="CR16" s="9">
        <v>6.7140000000000004</v>
      </c>
      <c r="CS16" s="9">
        <v>2.9169999999999998</v>
      </c>
      <c r="CT16" s="9">
        <v>3.7970000000000002</v>
      </c>
      <c r="CU16" s="9">
        <v>26.213999999999999</v>
      </c>
      <c r="CV16" s="9">
        <v>11.712</v>
      </c>
      <c r="CW16" s="9">
        <v>14.502000000000001</v>
      </c>
      <c r="CX16" s="9">
        <v>11.035</v>
      </c>
      <c r="CY16" s="9">
        <v>5.1020000000000003</v>
      </c>
      <c r="CZ16" s="9">
        <v>5.9340000000000002</v>
      </c>
      <c r="DA16" s="9">
        <v>4.8410000000000002</v>
      </c>
      <c r="DB16" s="9">
        <v>1.8280000000000001</v>
      </c>
      <c r="DC16" s="9">
        <v>3.0129999999999999</v>
      </c>
      <c r="DD16" s="9">
        <v>5.8410000000000002</v>
      </c>
      <c r="DE16" s="9">
        <v>2.73</v>
      </c>
      <c r="DF16" s="9">
        <v>3.1110000000000002</v>
      </c>
      <c r="DG16" s="9">
        <v>2.2050000000000001</v>
      </c>
      <c r="DH16" s="9">
        <v>1.1539999999999999</v>
      </c>
      <c r="DI16" s="9">
        <v>1.052</v>
      </c>
      <c r="DJ16" s="9">
        <v>2.2909999999999999</v>
      </c>
      <c r="DK16" s="9">
        <v>0.89800000000000002</v>
      </c>
      <c r="DL16" s="9">
        <v>1.393</v>
      </c>
      <c r="DM16" s="9">
        <v>13.831</v>
      </c>
      <c r="DN16" s="9">
        <v>6.4020000000000001</v>
      </c>
      <c r="DO16" s="9">
        <v>7.4290000000000003</v>
      </c>
      <c r="DP16" s="9">
        <v>7.242</v>
      </c>
      <c r="DQ16" s="9">
        <v>3.798</v>
      </c>
      <c r="DR16" s="9">
        <v>3.444</v>
      </c>
      <c r="DS16" s="9">
        <v>3.8820000000000001</v>
      </c>
      <c r="DT16" s="9">
        <v>2.0369999999999999</v>
      </c>
      <c r="DU16" s="9">
        <v>1.845</v>
      </c>
      <c r="DV16" s="9">
        <v>1.1719999999999999</v>
      </c>
      <c r="DW16" s="9">
        <v>0.92500000000000004</v>
      </c>
      <c r="DX16" s="9">
        <v>0.248</v>
      </c>
      <c r="DY16" s="9">
        <v>2.1880000000000002</v>
      </c>
      <c r="DZ16" s="9">
        <v>0.83699999999999997</v>
      </c>
      <c r="EA16" s="9">
        <v>1.351</v>
      </c>
      <c r="EB16" s="9">
        <v>6.5890000000000004</v>
      </c>
      <c r="EC16" s="9">
        <v>2.6040000000000001</v>
      </c>
      <c r="ED16" s="9">
        <v>3.9849999999999999</v>
      </c>
      <c r="EE16" s="9">
        <v>2.3380000000000001</v>
      </c>
      <c r="EF16" s="9">
        <v>1.022</v>
      </c>
      <c r="EG16" s="9">
        <v>1.3160000000000001</v>
      </c>
      <c r="EH16" s="9">
        <v>1.48</v>
      </c>
      <c r="EI16" s="9">
        <v>0.45300000000000001</v>
      </c>
      <c r="EJ16" s="9">
        <v>1.0269999999999999</v>
      </c>
      <c r="EK16" s="9">
        <v>1.415</v>
      </c>
      <c r="EL16" s="9">
        <v>0.55500000000000005</v>
      </c>
      <c r="EM16" s="9">
        <v>0.86</v>
      </c>
      <c r="EN16" s="9">
        <v>0.36399999999999999</v>
      </c>
      <c r="EO16" s="9">
        <v>0.13600000000000001</v>
      </c>
      <c r="EP16" s="9">
        <v>0.22800000000000001</v>
      </c>
      <c r="EQ16" s="9">
        <v>0.99099999999999999</v>
      </c>
      <c r="ER16" s="9">
        <v>0.437</v>
      </c>
      <c r="ES16" s="9">
        <v>0.55400000000000005</v>
      </c>
      <c r="ET16" s="9">
        <v>4.4749999999999996</v>
      </c>
      <c r="EU16" s="9">
        <v>2.1480000000000001</v>
      </c>
      <c r="EV16" s="9">
        <v>2.327</v>
      </c>
      <c r="EW16" s="9">
        <v>1.921</v>
      </c>
      <c r="EX16" s="9">
        <v>1.448</v>
      </c>
      <c r="EY16" s="9">
        <v>0.47399999999999998</v>
      </c>
      <c r="EZ16" s="9">
        <v>0.68899999999999995</v>
      </c>
      <c r="FA16" s="9">
        <v>0.68899999999999995</v>
      </c>
      <c r="FB16" s="9">
        <v>0</v>
      </c>
      <c r="FC16" s="9">
        <v>0.27500000000000002</v>
      </c>
      <c r="FD16" s="9">
        <v>0.27500000000000002</v>
      </c>
      <c r="FE16" s="9">
        <v>0</v>
      </c>
      <c r="FF16" s="9">
        <v>0.95699999999999996</v>
      </c>
      <c r="FG16" s="9">
        <v>0.48299999999999998</v>
      </c>
      <c r="FH16" s="9">
        <v>0.47399999999999998</v>
      </c>
      <c r="FI16" s="9">
        <v>2.5539999999999998</v>
      </c>
      <c r="FJ16" s="9">
        <v>0.7</v>
      </c>
      <c r="FK16" s="9">
        <v>1.8540000000000001</v>
      </c>
      <c r="FL16" s="9">
        <v>0.66800000000000004</v>
      </c>
      <c r="FM16" s="9">
        <v>0.22500000000000001</v>
      </c>
      <c r="FN16" s="9">
        <v>0.442</v>
      </c>
      <c r="FO16" s="9">
        <v>0.38800000000000001</v>
      </c>
      <c r="FP16" s="9">
        <v>0</v>
      </c>
      <c r="FQ16" s="9">
        <v>0.38800000000000001</v>
      </c>
      <c r="FR16" s="9">
        <v>0.627</v>
      </c>
      <c r="FS16" s="9">
        <v>0.127</v>
      </c>
      <c r="FT16" s="9">
        <v>0.5</v>
      </c>
      <c r="FU16" s="9">
        <v>0.255</v>
      </c>
      <c r="FV16" s="9">
        <v>0.13600000000000001</v>
      </c>
      <c r="FW16" s="9">
        <v>0.11899999999999999</v>
      </c>
      <c r="FX16" s="9">
        <v>0.61599999999999999</v>
      </c>
      <c r="FY16" s="9">
        <v>0.21099999999999999</v>
      </c>
      <c r="FZ16" s="9">
        <v>0.40500000000000003</v>
      </c>
      <c r="GA16" s="9">
        <v>0.50900000000000001</v>
      </c>
      <c r="GB16" s="9">
        <v>0.219</v>
      </c>
      <c r="GC16" s="9">
        <v>0.28999999999999998</v>
      </c>
      <c r="GD16" s="9">
        <v>0.27400000000000002</v>
      </c>
      <c r="GE16" s="9">
        <v>0.1</v>
      </c>
      <c r="GF16" s="9">
        <v>0.17299999999999999</v>
      </c>
      <c r="GG16" s="9">
        <v>0</v>
      </c>
      <c r="GH16" s="9">
        <v>0</v>
      </c>
      <c r="GI16" s="9">
        <v>0</v>
      </c>
      <c r="GJ16" s="9">
        <v>0.1</v>
      </c>
      <c r="GK16" s="9">
        <v>0.1</v>
      </c>
      <c r="GL16" s="9">
        <v>0</v>
      </c>
      <c r="GM16" s="9">
        <v>0.17299999999999999</v>
      </c>
      <c r="GN16" s="9">
        <v>0</v>
      </c>
      <c r="GO16" s="9">
        <v>0.17299999999999999</v>
      </c>
      <c r="GP16" s="9">
        <v>0.23599999999999999</v>
      </c>
      <c r="GQ16" s="9">
        <v>0.11899999999999999</v>
      </c>
      <c r="GR16" s="9">
        <v>0.11700000000000001</v>
      </c>
      <c r="GS16" s="9">
        <v>0.23599999999999999</v>
      </c>
      <c r="GT16" s="9">
        <v>0.11899999999999999</v>
      </c>
      <c r="GU16" s="9">
        <v>0.11700000000000001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6.4740000000000002</v>
      </c>
      <c r="HI16" s="9">
        <v>3.4729999999999999</v>
      </c>
      <c r="HJ16" s="9">
        <v>3.0009999999999999</v>
      </c>
      <c r="HK16" s="9">
        <v>4.3259999999999996</v>
      </c>
      <c r="HL16" s="9">
        <v>2.1480000000000001</v>
      </c>
      <c r="HM16" s="9">
        <v>2.1779999999999999</v>
      </c>
      <c r="HN16" s="9">
        <v>2.9079999999999999</v>
      </c>
      <c r="HO16" s="9">
        <v>1.347</v>
      </c>
      <c r="HP16" s="9">
        <v>1.5609999999999999</v>
      </c>
      <c r="HQ16" s="9">
        <v>0.69499999999999995</v>
      </c>
      <c r="HR16" s="9">
        <v>0.44700000000000001</v>
      </c>
      <c r="HS16" s="9">
        <v>0.248</v>
      </c>
      <c r="HT16" s="9">
        <v>0.72299999999999998</v>
      </c>
      <c r="HU16" s="9">
        <v>0.35399999999999998</v>
      </c>
      <c r="HV16" s="9">
        <v>0.36899999999999999</v>
      </c>
      <c r="HW16" s="9">
        <v>2.1469999999999998</v>
      </c>
      <c r="HX16" s="9">
        <v>1.3240000000000001</v>
      </c>
      <c r="HY16" s="9">
        <v>0.82299999999999995</v>
      </c>
      <c r="HZ16" s="9">
        <v>0.91900000000000004</v>
      </c>
      <c r="IA16" s="9">
        <v>0.48499999999999999</v>
      </c>
      <c r="IB16" s="9">
        <v>0.434</v>
      </c>
      <c r="IC16" s="9">
        <v>0.45300000000000001</v>
      </c>
      <c r="ID16" s="9">
        <v>0.45300000000000001</v>
      </c>
      <c r="IE16" s="9">
        <v>0</v>
      </c>
      <c r="IF16" s="9">
        <v>0.29099999999999998</v>
      </c>
      <c r="IG16" s="9">
        <v>0.161</v>
      </c>
      <c r="IH16" s="9">
        <v>0.13</v>
      </c>
      <c r="II16" s="9">
        <v>0.109</v>
      </c>
      <c r="IJ16" s="9">
        <v>0</v>
      </c>
      <c r="IK16" s="9">
        <v>0.109</v>
      </c>
      <c r="IL16" s="9">
        <v>0.376</v>
      </c>
      <c r="IM16" s="9">
        <v>0.22600000000000001</v>
      </c>
      <c r="IN16" s="9">
        <v>0.14899999999999999</v>
      </c>
      <c r="IO16" s="9">
        <v>2.3730000000000002</v>
      </c>
      <c r="IP16" s="9">
        <v>0.56299999999999994</v>
      </c>
      <c r="IQ16" s="9">
        <v>1.81</v>
      </c>
    </row>
    <row r="17" spans="1:251">
      <c r="A17" s="10">
        <v>44228</v>
      </c>
      <c r="B17" s="9">
        <v>11.547000000000001</v>
      </c>
      <c r="C17" s="9">
        <v>3.101</v>
      </c>
      <c r="D17" s="9">
        <v>1.855</v>
      </c>
      <c r="E17" s="9">
        <v>1.246</v>
      </c>
      <c r="F17" s="9">
        <v>4.2859999999999996</v>
      </c>
      <c r="G17" s="9">
        <v>2.0299999999999998</v>
      </c>
      <c r="H17" s="9">
        <v>2.2559999999999998</v>
      </c>
      <c r="I17" s="9">
        <v>4.4710000000000001</v>
      </c>
      <c r="J17" s="9">
        <v>0.42499999999999999</v>
      </c>
      <c r="K17" s="9">
        <v>4.0460000000000003</v>
      </c>
      <c r="L17" s="9">
        <v>3.62</v>
      </c>
      <c r="M17" s="9">
        <v>0</v>
      </c>
      <c r="N17" s="9">
        <v>3.62</v>
      </c>
      <c r="O17" s="9">
        <v>0.77</v>
      </c>
      <c r="P17" s="9">
        <v>0.39200000000000002</v>
      </c>
      <c r="Q17" s="9">
        <v>0.378</v>
      </c>
      <c r="R17" s="9">
        <v>1.087</v>
      </c>
      <c r="S17" s="9">
        <v>0.749</v>
      </c>
      <c r="T17" s="9">
        <v>0.33800000000000002</v>
      </c>
      <c r="U17" s="9">
        <v>1.087</v>
      </c>
      <c r="V17" s="9">
        <v>0.749</v>
      </c>
      <c r="W17" s="9">
        <v>0.33800000000000002</v>
      </c>
      <c r="X17" s="9">
        <v>0.29599999999999999</v>
      </c>
      <c r="Y17" s="9">
        <v>0.29599999999999999</v>
      </c>
      <c r="Z17" s="9">
        <v>0</v>
      </c>
      <c r="AA17" s="9">
        <v>0</v>
      </c>
      <c r="AB17" s="9">
        <v>0</v>
      </c>
      <c r="AC17" s="9">
        <v>0</v>
      </c>
      <c r="AD17" s="9">
        <v>0.79100000000000004</v>
      </c>
      <c r="AE17" s="9">
        <v>0.45300000000000001</v>
      </c>
      <c r="AF17" s="9">
        <v>0.33800000000000002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37.843000000000004</v>
      </c>
      <c r="AZ17" s="9">
        <v>10.837999999999999</v>
      </c>
      <c r="BA17" s="9">
        <v>27.006</v>
      </c>
      <c r="BB17" s="9">
        <v>9.7370000000000001</v>
      </c>
      <c r="BC17" s="9">
        <v>2.7850000000000001</v>
      </c>
      <c r="BD17" s="9">
        <v>6.952</v>
      </c>
      <c r="BE17" s="9">
        <v>1.84</v>
      </c>
      <c r="BF17" s="9">
        <v>0.72199999999999998</v>
      </c>
      <c r="BG17" s="9">
        <v>1.1180000000000001</v>
      </c>
      <c r="BH17" s="9">
        <v>4.1029999999999998</v>
      </c>
      <c r="BI17" s="9">
        <v>1.218</v>
      </c>
      <c r="BJ17" s="9">
        <v>2.8849999999999998</v>
      </c>
      <c r="BK17" s="9">
        <v>3.794</v>
      </c>
      <c r="BL17" s="9">
        <v>0.84499999999999997</v>
      </c>
      <c r="BM17" s="9">
        <v>2.9489999999999998</v>
      </c>
      <c r="BN17" s="9">
        <v>28.106000000000002</v>
      </c>
      <c r="BO17" s="9">
        <v>8.0519999999999996</v>
      </c>
      <c r="BP17" s="9">
        <v>20.053999999999998</v>
      </c>
      <c r="BQ17" s="9">
        <v>11.555</v>
      </c>
      <c r="BR17" s="9">
        <v>1.8420000000000001</v>
      </c>
      <c r="BS17" s="9">
        <v>9.7129999999999992</v>
      </c>
      <c r="BT17" s="9">
        <v>6.1710000000000003</v>
      </c>
      <c r="BU17" s="9">
        <v>1.135</v>
      </c>
      <c r="BV17" s="9">
        <v>5.0359999999999996</v>
      </c>
      <c r="BW17" s="9">
        <v>4.8710000000000004</v>
      </c>
      <c r="BX17" s="9">
        <v>0.68700000000000006</v>
      </c>
      <c r="BY17" s="9">
        <v>4.1840000000000002</v>
      </c>
      <c r="BZ17" s="9">
        <v>4.3010000000000002</v>
      </c>
      <c r="CA17" s="9">
        <v>3.5289999999999999</v>
      </c>
      <c r="CB17" s="9">
        <v>0.77100000000000002</v>
      </c>
      <c r="CC17" s="9">
        <v>1.208</v>
      </c>
      <c r="CD17" s="9">
        <v>0.85799999999999998</v>
      </c>
      <c r="CE17" s="9">
        <v>0.35</v>
      </c>
      <c r="CF17" s="9">
        <v>43.253</v>
      </c>
      <c r="CG17" s="9">
        <v>21.788</v>
      </c>
      <c r="CH17" s="9">
        <v>21.465</v>
      </c>
      <c r="CI17" s="9">
        <v>14.500999999999999</v>
      </c>
      <c r="CJ17" s="9">
        <v>7.1</v>
      </c>
      <c r="CK17" s="9">
        <v>7.4009999999999998</v>
      </c>
      <c r="CL17" s="9">
        <v>8.16</v>
      </c>
      <c r="CM17" s="9">
        <v>3.4220000000000002</v>
      </c>
      <c r="CN17" s="9">
        <v>4.7380000000000004</v>
      </c>
      <c r="CO17" s="9">
        <v>2.7349999999999999</v>
      </c>
      <c r="CP17" s="9">
        <v>1.6</v>
      </c>
      <c r="CQ17" s="9">
        <v>1.135</v>
      </c>
      <c r="CR17" s="9">
        <v>3.6059999999999999</v>
      </c>
      <c r="CS17" s="9">
        <v>2.0779999999999998</v>
      </c>
      <c r="CT17" s="9">
        <v>1.528</v>
      </c>
      <c r="CU17" s="9">
        <v>28.751999999999999</v>
      </c>
      <c r="CV17" s="9">
        <v>14.688000000000001</v>
      </c>
      <c r="CW17" s="9">
        <v>14.063000000000001</v>
      </c>
      <c r="CX17" s="9">
        <v>12.404</v>
      </c>
      <c r="CY17" s="9">
        <v>6.5359999999999996</v>
      </c>
      <c r="CZ17" s="9">
        <v>5.867</v>
      </c>
      <c r="DA17" s="9">
        <v>6.5119999999999996</v>
      </c>
      <c r="DB17" s="9">
        <v>3.2530000000000001</v>
      </c>
      <c r="DC17" s="9">
        <v>3.2589999999999999</v>
      </c>
      <c r="DD17" s="9">
        <v>5.26</v>
      </c>
      <c r="DE17" s="9">
        <v>2.2240000000000002</v>
      </c>
      <c r="DF17" s="9">
        <v>3.036</v>
      </c>
      <c r="DG17" s="9">
        <v>2.5880000000000001</v>
      </c>
      <c r="DH17" s="9">
        <v>1.5940000000000001</v>
      </c>
      <c r="DI17" s="9">
        <v>0.99299999999999999</v>
      </c>
      <c r="DJ17" s="9">
        <v>1.9890000000000001</v>
      </c>
      <c r="DK17" s="9">
        <v>1.081</v>
      </c>
      <c r="DL17" s="9">
        <v>0.90800000000000003</v>
      </c>
      <c r="DM17" s="9">
        <v>16.597999999999999</v>
      </c>
      <c r="DN17" s="9">
        <v>8.4190000000000005</v>
      </c>
      <c r="DO17" s="9">
        <v>8.18</v>
      </c>
      <c r="DP17" s="9">
        <v>8.1920000000000002</v>
      </c>
      <c r="DQ17" s="9">
        <v>3.4729999999999999</v>
      </c>
      <c r="DR17" s="9">
        <v>4.7190000000000003</v>
      </c>
      <c r="DS17" s="9">
        <v>4.742</v>
      </c>
      <c r="DT17" s="9">
        <v>1.8049999999999999</v>
      </c>
      <c r="DU17" s="9">
        <v>2.9369999999999998</v>
      </c>
      <c r="DV17" s="9">
        <v>1.3879999999999999</v>
      </c>
      <c r="DW17" s="9">
        <v>0.60099999999999998</v>
      </c>
      <c r="DX17" s="9">
        <v>0.78800000000000003</v>
      </c>
      <c r="DY17" s="9">
        <v>2.0619999999999998</v>
      </c>
      <c r="DZ17" s="9">
        <v>1.0669999999999999</v>
      </c>
      <c r="EA17" s="9">
        <v>0.995</v>
      </c>
      <c r="EB17" s="9">
        <v>8.4060000000000006</v>
      </c>
      <c r="EC17" s="9">
        <v>4.9450000000000003</v>
      </c>
      <c r="ED17" s="9">
        <v>3.4609999999999999</v>
      </c>
      <c r="EE17" s="9">
        <v>4.2080000000000002</v>
      </c>
      <c r="EF17" s="9">
        <v>2.806</v>
      </c>
      <c r="EG17" s="9">
        <v>1.4019999999999999</v>
      </c>
      <c r="EH17" s="9">
        <v>1.472</v>
      </c>
      <c r="EI17" s="9">
        <v>0.69499999999999995</v>
      </c>
      <c r="EJ17" s="9">
        <v>0.77700000000000002</v>
      </c>
      <c r="EK17" s="9">
        <v>1.246</v>
      </c>
      <c r="EL17" s="9">
        <v>0.59099999999999997</v>
      </c>
      <c r="EM17" s="9">
        <v>0.65400000000000003</v>
      </c>
      <c r="EN17" s="9">
        <v>1.0149999999999999</v>
      </c>
      <c r="EO17" s="9">
        <v>0.626</v>
      </c>
      <c r="EP17" s="9">
        <v>0.38900000000000001</v>
      </c>
      <c r="EQ17" s="9">
        <v>0.46600000000000003</v>
      </c>
      <c r="ER17" s="9">
        <v>0.22700000000000001</v>
      </c>
      <c r="ES17" s="9">
        <v>0.23899999999999999</v>
      </c>
      <c r="ET17" s="9">
        <v>6.6529999999999996</v>
      </c>
      <c r="EU17" s="9">
        <v>4.1900000000000004</v>
      </c>
      <c r="EV17" s="9">
        <v>2.464</v>
      </c>
      <c r="EW17" s="9">
        <v>2.452</v>
      </c>
      <c r="EX17" s="9">
        <v>1.361</v>
      </c>
      <c r="EY17" s="9">
        <v>1.091</v>
      </c>
      <c r="EZ17" s="9">
        <v>1.3320000000000001</v>
      </c>
      <c r="FA17" s="9">
        <v>0.55600000000000005</v>
      </c>
      <c r="FB17" s="9">
        <v>0.77600000000000002</v>
      </c>
      <c r="FC17" s="9">
        <v>0.22700000000000001</v>
      </c>
      <c r="FD17" s="9">
        <v>0.22700000000000001</v>
      </c>
      <c r="FE17" s="9">
        <v>0</v>
      </c>
      <c r="FF17" s="9">
        <v>0.89300000000000002</v>
      </c>
      <c r="FG17" s="9">
        <v>0.57799999999999996</v>
      </c>
      <c r="FH17" s="9">
        <v>0.315</v>
      </c>
      <c r="FI17" s="9">
        <v>4.202</v>
      </c>
      <c r="FJ17" s="9">
        <v>2.8290000000000002</v>
      </c>
      <c r="FK17" s="9">
        <v>1.373</v>
      </c>
      <c r="FL17" s="9">
        <v>1.7090000000000001</v>
      </c>
      <c r="FM17" s="9">
        <v>1.238</v>
      </c>
      <c r="FN17" s="9">
        <v>0.47099999999999997</v>
      </c>
      <c r="FO17" s="9">
        <v>0.81599999999999995</v>
      </c>
      <c r="FP17" s="9">
        <v>0.52200000000000002</v>
      </c>
      <c r="FQ17" s="9">
        <v>0.29299999999999998</v>
      </c>
      <c r="FR17" s="9">
        <v>0.59299999999999997</v>
      </c>
      <c r="FS17" s="9">
        <v>0.46200000000000002</v>
      </c>
      <c r="FT17" s="9">
        <v>0.13100000000000001</v>
      </c>
      <c r="FU17" s="9">
        <v>0.76900000000000002</v>
      </c>
      <c r="FV17" s="9">
        <v>0.38</v>
      </c>
      <c r="FW17" s="9">
        <v>0.38900000000000001</v>
      </c>
      <c r="FX17" s="9">
        <v>0.315</v>
      </c>
      <c r="FY17" s="9">
        <v>0.22700000000000001</v>
      </c>
      <c r="FZ17" s="9">
        <v>8.8999999999999996E-2</v>
      </c>
      <c r="GA17" s="9">
        <v>0.71599999999999997</v>
      </c>
      <c r="GB17" s="9">
        <v>0.16600000000000001</v>
      </c>
      <c r="GC17" s="9">
        <v>0.54900000000000004</v>
      </c>
      <c r="GD17" s="9">
        <v>0.17599999999999999</v>
      </c>
      <c r="GE17" s="9">
        <v>0</v>
      </c>
      <c r="GF17" s="9">
        <v>0.17599999999999999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0.17599999999999999</v>
      </c>
      <c r="GN17" s="9">
        <v>0</v>
      </c>
      <c r="GO17" s="9">
        <v>0.17599999999999999</v>
      </c>
      <c r="GP17" s="9">
        <v>0.54</v>
      </c>
      <c r="GQ17" s="9">
        <v>0.16600000000000001</v>
      </c>
      <c r="GR17" s="9">
        <v>0.374</v>
      </c>
      <c r="GS17" s="9">
        <v>0.54</v>
      </c>
      <c r="GT17" s="9">
        <v>0.16600000000000001</v>
      </c>
      <c r="GU17" s="9">
        <v>0.374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7.17</v>
      </c>
      <c r="HI17" s="9">
        <v>2.742</v>
      </c>
      <c r="HJ17" s="9">
        <v>4.4279999999999999</v>
      </c>
      <c r="HK17" s="9">
        <v>5.16</v>
      </c>
      <c r="HL17" s="9">
        <v>1.708</v>
      </c>
      <c r="HM17" s="9">
        <v>3.4529999999999998</v>
      </c>
      <c r="HN17" s="9">
        <v>3.2690000000000001</v>
      </c>
      <c r="HO17" s="9">
        <v>1.109</v>
      </c>
      <c r="HP17" s="9">
        <v>2.161</v>
      </c>
      <c r="HQ17" s="9">
        <v>1.161</v>
      </c>
      <c r="HR17" s="9">
        <v>0.374</v>
      </c>
      <c r="HS17" s="9">
        <v>0.78800000000000003</v>
      </c>
      <c r="HT17" s="9">
        <v>0.72899999999999998</v>
      </c>
      <c r="HU17" s="9">
        <v>0.22500000000000001</v>
      </c>
      <c r="HV17" s="9">
        <v>0.504</v>
      </c>
      <c r="HW17" s="9">
        <v>2.0089999999999999</v>
      </c>
      <c r="HX17" s="9">
        <v>1.034</v>
      </c>
      <c r="HY17" s="9">
        <v>0.97499999999999998</v>
      </c>
      <c r="HZ17" s="9">
        <v>1.131</v>
      </c>
      <c r="IA17" s="9">
        <v>0.76</v>
      </c>
      <c r="IB17" s="9">
        <v>0.372</v>
      </c>
      <c r="IC17" s="9">
        <v>0.48299999999999998</v>
      </c>
      <c r="ID17" s="9">
        <v>0</v>
      </c>
      <c r="IE17" s="9">
        <v>0.48299999999999998</v>
      </c>
      <c r="IF17" s="9">
        <v>0.25</v>
      </c>
      <c r="IG17" s="9">
        <v>0.129</v>
      </c>
      <c r="IH17" s="9">
        <v>0.12</v>
      </c>
      <c r="II17" s="9">
        <v>0.14499999999999999</v>
      </c>
      <c r="IJ17" s="9">
        <v>0.14499999999999999</v>
      </c>
      <c r="IK17" s="9">
        <v>0</v>
      </c>
      <c r="IL17" s="9">
        <v>0</v>
      </c>
      <c r="IM17" s="9">
        <v>0</v>
      </c>
      <c r="IN17" s="9">
        <v>0</v>
      </c>
      <c r="IO17" s="9">
        <v>2.06</v>
      </c>
      <c r="IP17" s="9">
        <v>1.321</v>
      </c>
      <c r="IQ17" s="9">
        <v>0.73899999999999999</v>
      </c>
    </row>
    <row r="18" spans="1:251">
      <c r="A18" s="10">
        <v>44593</v>
      </c>
      <c r="B18" s="9">
        <v>13.263999999999999</v>
      </c>
      <c r="C18" s="9">
        <v>7.57</v>
      </c>
      <c r="D18" s="9">
        <v>1.7330000000000001</v>
      </c>
      <c r="E18" s="9">
        <v>5.8369999999999997</v>
      </c>
      <c r="F18" s="9">
        <v>3.1520000000000001</v>
      </c>
      <c r="G18" s="9">
        <v>0.44800000000000001</v>
      </c>
      <c r="H18" s="9">
        <v>2.7040000000000002</v>
      </c>
      <c r="I18" s="9">
        <v>3.6080000000000001</v>
      </c>
      <c r="J18" s="9">
        <v>1.365</v>
      </c>
      <c r="K18" s="9">
        <v>2.2440000000000002</v>
      </c>
      <c r="L18" s="9">
        <v>2.9359999999999999</v>
      </c>
      <c r="M18" s="9">
        <v>0.88</v>
      </c>
      <c r="N18" s="9">
        <v>2.0569999999999999</v>
      </c>
      <c r="O18" s="9">
        <v>0.42199999999999999</v>
      </c>
      <c r="P18" s="9">
        <v>0</v>
      </c>
      <c r="Q18" s="9">
        <v>0.42199999999999999</v>
      </c>
      <c r="R18" s="9">
        <v>1.7090000000000001</v>
      </c>
      <c r="S18" s="9">
        <v>1.7090000000000001</v>
      </c>
      <c r="T18" s="9">
        <v>0</v>
      </c>
      <c r="U18" s="9">
        <v>1.3009999999999999</v>
      </c>
      <c r="V18" s="9">
        <v>1.3009999999999999</v>
      </c>
      <c r="W18" s="9">
        <v>0</v>
      </c>
      <c r="X18" s="9">
        <v>0</v>
      </c>
      <c r="Y18" s="9">
        <v>0</v>
      </c>
      <c r="Z18" s="9">
        <v>0</v>
      </c>
      <c r="AA18" s="9">
        <v>0.873</v>
      </c>
      <c r="AB18" s="9">
        <v>0.873</v>
      </c>
      <c r="AC18" s="9">
        <v>0</v>
      </c>
      <c r="AD18" s="9">
        <v>0.42899999999999999</v>
      </c>
      <c r="AE18" s="9">
        <v>0.42899999999999999</v>
      </c>
      <c r="AF18" s="9">
        <v>0</v>
      </c>
      <c r="AG18" s="9">
        <v>0.40699999999999997</v>
      </c>
      <c r="AH18" s="9">
        <v>0.40699999999999997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0.40699999999999997</v>
      </c>
      <c r="AQ18" s="9">
        <v>0.40699999999999997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41.07</v>
      </c>
      <c r="AZ18" s="9">
        <v>20.001000000000001</v>
      </c>
      <c r="BA18" s="9">
        <v>21.068000000000001</v>
      </c>
      <c r="BB18" s="9">
        <v>12.849</v>
      </c>
      <c r="BC18" s="9">
        <v>6.76</v>
      </c>
      <c r="BD18" s="9">
        <v>6.0890000000000004</v>
      </c>
      <c r="BE18" s="9">
        <v>1.9950000000000001</v>
      </c>
      <c r="BF18" s="9">
        <v>0.85299999999999998</v>
      </c>
      <c r="BG18" s="9">
        <v>1.143</v>
      </c>
      <c r="BH18" s="9">
        <v>3.4169999999999998</v>
      </c>
      <c r="BI18" s="9">
        <v>1.4330000000000001</v>
      </c>
      <c r="BJ18" s="9">
        <v>1.984</v>
      </c>
      <c r="BK18" s="9">
        <v>7.4370000000000003</v>
      </c>
      <c r="BL18" s="9">
        <v>4.4740000000000002</v>
      </c>
      <c r="BM18" s="9">
        <v>2.9630000000000001</v>
      </c>
      <c r="BN18" s="9">
        <v>28.221</v>
      </c>
      <c r="BO18" s="9">
        <v>13.242000000000001</v>
      </c>
      <c r="BP18" s="9">
        <v>14.978999999999999</v>
      </c>
      <c r="BQ18" s="9">
        <v>11.622999999999999</v>
      </c>
      <c r="BR18" s="9">
        <v>6.851</v>
      </c>
      <c r="BS18" s="9">
        <v>4.7720000000000002</v>
      </c>
      <c r="BT18" s="9">
        <v>5.2779999999999996</v>
      </c>
      <c r="BU18" s="9">
        <v>0.81499999999999995</v>
      </c>
      <c r="BV18" s="9">
        <v>4.4630000000000001</v>
      </c>
      <c r="BW18" s="9">
        <v>5.4740000000000002</v>
      </c>
      <c r="BX18" s="9">
        <v>1.831</v>
      </c>
      <c r="BY18" s="9">
        <v>3.6429999999999998</v>
      </c>
      <c r="BZ18" s="9">
        <v>5.1589999999999998</v>
      </c>
      <c r="CA18" s="9">
        <v>3.0569999999999999</v>
      </c>
      <c r="CB18" s="9">
        <v>2.1019999999999999</v>
      </c>
      <c r="CC18" s="9">
        <v>0.68700000000000006</v>
      </c>
      <c r="CD18" s="9">
        <v>0.68700000000000006</v>
      </c>
      <c r="CE18" s="9">
        <v>0</v>
      </c>
      <c r="CF18" s="9">
        <v>46.085999999999999</v>
      </c>
      <c r="CG18" s="9">
        <v>21.315999999999999</v>
      </c>
      <c r="CH18" s="9">
        <v>24.77</v>
      </c>
      <c r="CI18" s="9">
        <v>18.937000000000001</v>
      </c>
      <c r="CJ18" s="9">
        <v>9.7829999999999995</v>
      </c>
      <c r="CK18" s="9">
        <v>9.1539999999999999</v>
      </c>
      <c r="CL18" s="9">
        <v>8.6289999999999996</v>
      </c>
      <c r="CM18" s="9">
        <v>4.5259999999999998</v>
      </c>
      <c r="CN18" s="9">
        <v>4.1020000000000003</v>
      </c>
      <c r="CO18" s="9">
        <v>3.5209999999999999</v>
      </c>
      <c r="CP18" s="9">
        <v>1.9079999999999999</v>
      </c>
      <c r="CQ18" s="9">
        <v>1.6120000000000001</v>
      </c>
      <c r="CR18" s="9">
        <v>6.7880000000000003</v>
      </c>
      <c r="CS18" s="9">
        <v>3.3479999999999999</v>
      </c>
      <c r="CT18" s="9">
        <v>3.4390000000000001</v>
      </c>
      <c r="CU18" s="9">
        <v>27.149000000000001</v>
      </c>
      <c r="CV18" s="9">
        <v>11.532999999999999</v>
      </c>
      <c r="CW18" s="9">
        <v>15.616</v>
      </c>
      <c r="CX18" s="9">
        <v>9.0679999999999996</v>
      </c>
      <c r="CY18" s="9">
        <v>4.6219999999999999</v>
      </c>
      <c r="CZ18" s="9">
        <v>4.4459999999999997</v>
      </c>
      <c r="DA18" s="9">
        <v>6.7709999999999999</v>
      </c>
      <c r="DB18" s="9">
        <v>2.726</v>
      </c>
      <c r="DC18" s="9">
        <v>4.0449999999999999</v>
      </c>
      <c r="DD18" s="9">
        <v>4.5750000000000002</v>
      </c>
      <c r="DE18" s="9">
        <v>2.052</v>
      </c>
      <c r="DF18" s="9">
        <v>2.5219999999999998</v>
      </c>
      <c r="DG18" s="9">
        <v>4.0430000000000001</v>
      </c>
      <c r="DH18" s="9">
        <v>1.173</v>
      </c>
      <c r="DI18" s="9">
        <v>2.87</v>
      </c>
      <c r="DJ18" s="9">
        <v>2.6930000000000001</v>
      </c>
      <c r="DK18" s="9">
        <v>0.95899999999999996</v>
      </c>
      <c r="DL18" s="9">
        <v>1.734</v>
      </c>
      <c r="DM18" s="9">
        <v>12.068</v>
      </c>
      <c r="DN18" s="9">
        <v>6.2119999999999997</v>
      </c>
      <c r="DO18" s="9">
        <v>5.8559999999999999</v>
      </c>
      <c r="DP18" s="9">
        <v>7.718</v>
      </c>
      <c r="DQ18" s="9">
        <v>4.6449999999999996</v>
      </c>
      <c r="DR18" s="9">
        <v>3.073</v>
      </c>
      <c r="DS18" s="9">
        <v>4.6310000000000002</v>
      </c>
      <c r="DT18" s="9">
        <v>2.65</v>
      </c>
      <c r="DU18" s="9">
        <v>1.9810000000000001</v>
      </c>
      <c r="DV18" s="9">
        <v>1.1739999999999999</v>
      </c>
      <c r="DW18" s="9">
        <v>0.7</v>
      </c>
      <c r="DX18" s="9">
        <v>0.47399999999999998</v>
      </c>
      <c r="DY18" s="9">
        <v>1.9119999999999999</v>
      </c>
      <c r="DZ18" s="9">
        <v>1.294</v>
      </c>
      <c r="EA18" s="9">
        <v>0.61799999999999999</v>
      </c>
      <c r="EB18" s="9">
        <v>4.3499999999999996</v>
      </c>
      <c r="EC18" s="9">
        <v>1.5680000000000001</v>
      </c>
      <c r="ED18" s="9">
        <v>2.7829999999999999</v>
      </c>
      <c r="EE18" s="9">
        <v>1.518</v>
      </c>
      <c r="EF18" s="9">
        <v>0.82099999999999995</v>
      </c>
      <c r="EG18" s="9">
        <v>0.69699999999999995</v>
      </c>
      <c r="EH18" s="9">
        <v>1.1140000000000001</v>
      </c>
      <c r="EI18" s="9">
        <v>0.46100000000000002</v>
      </c>
      <c r="EJ18" s="9">
        <v>0.65200000000000002</v>
      </c>
      <c r="EK18" s="9">
        <v>0.57999999999999996</v>
      </c>
      <c r="EL18" s="9">
        <v>0</v>
      </c>
      <c r="EM18" s="9">
        <v>0.57999999999999996</v>
      </c>
      <c r="EN18" s="9">
        <v>0.751</v>
      </c>
      <c r="EO18" s="9">
        <v>0</v>
      </c>
      <c r="EP18" s="9">
        <v>0.751</v>
      </c>
      <c r="EQ18" s="9">
        <v>0.38800000000000001</v>
      </c>
      <c r="ER18" s="9">
        <v>0.28499999999999998</v>
      </c>
      <c r="ES18" s="9">
        <v>0.10199999999999999</v>
      </c>
      <c r="ET18" s="9">
        <v>2.7109999999999999</v>
      </c>
      <c r="EU18" s="9">
        <v>1.5229999999999999</v>
      </c>
      <c r="EV18" s="9">
        <v>1.1870000000000001</v>
      </c>
      <c r="EW18" s="9">
        <v>1.5329999999999999</v>
      </c>
      <c r="EX18" s="9">
        <v>0.97099999999999997</v>
      </c>
      <c r="EY18" s="9">
        <v>0.56100000000000005</v>
      </c>
      <c r="EZ18" s="9">
        <v>0.75600000000000001</v>
      </c>
      <c r="FA18" s="9">
        <v>0.55200000000000005</v>
      </c>
      <c r="FB18" s="9">
        <v>0.20399999999999999</v>
      </c>
      <c r="FC18" s="9">
        <v>0.26100000000000001</v>
      </c>
      <c r="FD18" s="9">
        <v>0.26100000000000001</v>
      </c>
      <c r="FE18" s="9">
        <v>0</v>
      </c>
      <c r="FF18" s="9">
        <v>0.51600000000000001</v>
      </c>
      <c r="FG18" s="9">
        <v>0.158</v>
      </c>
      <c r="FH18" s="9">
        <v>0.35699999999999998</v>
      </c>
      <c r="FI18" s="9">
        <v>1.1779999999999999</v>
      </c>
      <c r="FJ18" s="9">
        <v>0.55200000000000005</v>
      </c>
      <c r="FK18" s="9">
        <v>0.626</v>
      </c>
      <c r="FL18" s="9">
        <v>0.377</v>
      </c>
      <c r="FM18" s="9">
        <v>0.27400000000000002</v>
      </c>
      <c r="FN18" s="9">
        <v>0.10199999999999999</v>
      </c>
      <c r="FO18" s="9">
        <v>0.36099999999999999</v>
      </c>
      <c r="FP18" s="9">
        <v>0.13200000000000001</v>
      </c>
      <c r="FQ18" s="9">
        <v>0.22900000000000001</v>
      </c>
      <c r="FR18" s="9">
        <v>0.19400000000000001</v>
      </c>
      <c r="FS18" s="9">
        <v>0</v>
      </c>
      <c r="FT18" s="9">
        <v>0.19400000000000001</v>
      </c>
      <c r="FU18" s="9">
        <v>0.10100000000000001</v>
      </c>
      <c r="FV18" s="9">
        <v>0</v>
      </c>
      <c r="FW18" s="9">
        <v>0.10100000000000001</v>
      </c>
      <c r="FX18" s="9">
        <v>0.14599999999999999</v>
      </c>
      <c r="FY18" s="9">
        <v>0.14599999999999999</v>
      </c>
      <c r="FZ18" s="9">
        <v>0</v>
      </c>
      <c r="GA18" s="9">
        <v>0.29799999999999999</v>
      </c>
      <c r="GB18" s="9">
        <v>0.29799999999999999</v>
      </c>
      <c r="GC18" s="9">
        <v>0</v>
      </c>
      <c r="GD18" s="9">
        <v>0.29799999999999999</v>
      </c>
      <c r="GE18" s="9">
        <v>0.29799999999999999</v>
      </c>
      <c r="GF18" s="9">
        <v>0</v>
      </c>
      <c r="GG18" s="9">
        <v>0.158</v>
      </c>
      <c r="GH18" s="9">
        <v>0.158</v>
      </c>
      <c r="GI18" s="9">
        <v>0</v>
      </c>
      <c r="GJ18" s="9">
        <v>0</v>
      </c>
      <c r="GK18" s="9">
        <v>0</v>
      </c>
      <c r="GL18" s="9">
        <v>0</v>
      </c>
      <c r="GM18" s="9">
        <v>0.14000000000000001</v>
      </c>
      <c r="GN18" s="9">
        <v>0.14000000000000001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6.5759999999999996</v>
      </c>
      <c r="HI18" s="9">
        <v>3.7570000000000001</v>
      </c>
      <c r="HJ18" s="9">
        <v>2.819</v>
      </c>
      <c r="HK18" s="9">
        <v>5.3620000000000001</v>
      </c>
      <c r="HL18" s="9">
        <v>3.375</v>
      </c>
      <c r="HM18" s="9">
        <v>1.9870000000000001</v>
      </c>
      <c r="HN18" s="9">
        <v>3.444</v>
      </c>
      <c r="HO18" s="9">
        <v>1.94</v>
      </c>
      <c r="HP18" s="9">
        <v>1.504</v>
      </c>
      <c r="HQ18" s="9">
        <v>0.77100000000000002</v>
      </c>
      <c r="HR18" s="9">
        <v>0.439</v>
      </c>
      <c r="HS18" s="9">
        <v>0.33100000000000002</v>
      </c>
      <c r="HT18" s="9">
        <v>1.147</v>
      </c>
      <c r="HU18" s="9">
        <v>0.996</v>
      </c>
      <c r="HV18" s="9">
        <v>0.152</v>
      </c>
      <c r="HW18" s="9">
        <v>1.214</v>
      </c>
      <c r="HX18" s="9">
        <v>0.38200000000000001</v>
      </c>
      <c r="HY18" s="9">
        <v>0.83099999999999996</v>
      </c>
      <c r="HZ18" s="9">
        <v>0.38200000000000001</v>
      </c>
      <c r="IA18" s="9">
        <v>0.38200000000000001</v>
      </c>
      <c r="IB18" s="9">
        <v>0</v>
      </c>
      <c r="IC18" s="9">
        <v>0.316</v>
      </c>
      <c r="ID18" s="9">
        <v>0</v>
      </c>
      <c r="IE18" s="9">
        <v>0.316</v>
      </c>
      <c r="IF18" s="9">
        <v>0.14399999999999999</v>
      </c>
      <c r="IG18" s="9">
        <v>0</v>
      </c>
      <c r="IH18" s="9">
        <v>0.14399999999999999</v>
      </c>
      <c r="II18" s="9">
        <v>0.26900000000000002</v>
      </c>
      <c r="IJ18" s="9">
        <v>0</v>
      </c>
      <c r="IK18" s="9">
        <v>0.26900000000000002</v>
      </c>
      <c r="IL18" s="9">
        <v>0.10199999999999999</v>
      </c>
      <c r="IM18" s="9">
        <v>0</v>
      </c>
      <c r="IN18" s="9">
        <v>0.10199999999999999</v>
      </c>
      <c r="IO18" s="9">
        <v>2.4830000000000001</v>
      </c>
      <c r="IP18" s="9">
        <v>0.63400000000000001</v>
      </c>
      <c r="IQ18" s="9">
        <v>1.85</v>
      </c>
    </row>
    <row r="19" spans="1:251">
      <c r="A19" s="10">
        <v>44958</v>
      </c>
      <c r="B19" s="9">
        <v>13.144</v>
      </c>
      <c r="C19" s="9">
        <v>7.08</v>
      </c>
      <c r="D19" s="9">
        <v>1.7150000000000001</v>
      </c>
      <c r="E19" s="9">
        <v>5.3650000000000002</v>
      </c>
      <c r="F19" s="9">
        <v>3.1469999999999998</v>
      </c>
      <c r="G19" s="9">
        <v>0</v>
      </c>
      <c r="H19" s="9">
        <v>3.1469999999999998</v>
      </c>
      <c r="I19" s="9">
        <v>2.82</v>
      </c>
      <c r="J19" s="9">
        <v>0</v>
      </c>
      <c r="K19" s="9">
        <v>2.82</v>
      </c>
      <c r="L19" s="9">
        <v>1.3979999999999999</v>
      </c>
      <c r="M19" s="9">
        <v>0</v>
      </c>
      <c r="N19" s="9">
        <v>1.3979999999999999</v>
      </c>
      <c r="O19" s="9">
        <v>0.41399999999999998</v>
      </c>
      <c r="P19" s="9">
        <v>0</v>
      </c>
      <c r="Q19" s="9">
        <v>0.41399999999999998</v>
      </c>
      <c r="R19" s="9">
        <v>3.4940000000000002</v>
      </c>
      <c r="S19" s="9">
        <v>2.52</v>
      </c>
      <c r="T19" s="9">
        <v>0.97399999999999998</v>
      </c>
      <c r="U19" s="9">
        <v>0.80500000000000005</v>
      </c>
      <c r="V19" s="9">
        <v>0.42199999999999999</v>
      </c>
      <c r="W19" s="9">
        <v>0.38300000000000001</v>
      </c>
      <c r="X19" s="9">
        <v>0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0.80500000000000005</v>
      </c>
      <c r="AE19" s="9">
        <v>0.42199999999999999</v>
      </c>
      <c r="AF19" s="9">
        <v>0.38300000000000001</v>
      </c>
      <c r="AG19" s="9">
        <v>2.6890000000000001</v>
      </c>
      <c r="AH19" s="9">
        <v>2.0979999999999999</v>
      </c>
      <c r="AI19" s="9">
        <v>0.59</v>
      </c>
      <c r="AJ19" s="9">
        <v>0.97499999999999998</v>
      </c>
      <c r="AK19" s="9">
        <v>0.97499999999999998</v>
      </c>
      <c r="AL19" s="9">
        <v>0</v>
      </c>
      <c r="AM19" s="9">
        <v>0.48099999999999998</v>
      </c>
      <c r="AN19" s="9">
        <v>0.48099999999999998</v>
      </c>
      <c r="AO19" s="9">
        <v>0</v>
      </c>
      <c r="AP19" s="9">
        <v>0</v>
      </c>
      <c r="AQ19" s="9">
        <v>0</v>
      </c>
      <c r="AR19" s="9">
        <v>0</v>
      </c>
      <c r="AS19" s="9">
        <v>1.2330000000000001</v>
      </c>
      <c r="AT19" s="9">
        <v>0.64200000000000002</v>
      </c>
      <c r="AU19" s="9">
        <v>0.59</v>
      </c>
      <c r="AV19" s="9">
        <v>0</v>
      </c>
      <c r="AW19" s="9">
        <v>0</v>
      </c>
      <c r="AX19" s="9">
        <v>0</v>
      </c>
      <c r="AY19" s="9">
        <v>39.396000000000001</v>
      </c>
      <c r="AZ19" s="9">
        <v>17.88</v>
      </c>
      <c r="BA19" s="9">
        <v>21.515999999999998</v>
      </c>
      <c r="BB19" s="9">
        <v>15.497</v>
      </c>
      <c r="BC19" s="9">
        <v>5.1909999999999998</v>
      </c>
      <c r="BD19" s="9">
        <v>10.305999999999999</v>
      </c>
      <c r="BE19" s="9">
        <v>4.0490000000000004</v>
      </c>
      <c r="BF19" s="9">
        <v>1.6859999999999999</v>
      </c>
      <c r="BG19" s="9">
        <v>2.3639999999999999</v>
      </c>
      <c r="BH19" s="9">
        <v>4.7549999999999999</v>
      </c>
      <c r="BI19" s="9">
        <v>1.2889999999999999</v>
      </c>
      <c r="BJ19" s="9">
        <v>3.4660000000000002</v>
      </c>
      <c r="BK19" s="9">
        <v>6.6929999999999996</v>
      </c>
      <c r="BL19" s="9">
        <v>2.2160000000000002</v>
      </c>
      <c r="BM19" s="9">
        <v>4.476</v>
      </c>
      <c r="BN19" s="9">
        <v>23.899000000000001</v>
      </c>
      <c r="BO19" s="9">
        <v>12.689</v>
      </c>
      <c r="BP19" s="9">
        <v>11.21</v>
      </c>
      <c r="BQ19" s="9">
        <v>10.311</v>
      </c>
      <c r="BR19" s="9">
        <v>5.0019999999999998</v>
      </c>
      <c r="BS19" s="9">
        <v>5.31</v>
      </c>
      <c r="BT19" s="9">
        <v>4.3250000000000002</v>
      </c>
      <c r="BU19" s="9">
        <v>2.5059999999999998</v>
      </c>
      <c r="BV19" s="9">
        <v>1.819</v>
      </c>
      <c r="BW19" s="9">
        <v>2.6640000000000001</v>
      </c>
      <c r="BX19" s="9">
        <v>1.071</v>
      </c>
      <c r="BY19" s="9">
        <v>1.593</v>
      </c>
      <c r="BZ19" s="9">
        <v>4.9210000000000003</v>
      </c>
      <c r="CA19" s="9">
        <v>3.6509999999999998</v>
      </c>
      <c r="CB19" s="9">
        <v>1.27</v>
      </c>
      <c r="CC19" s="9">
        <v>1.677</v>
      </c>
      <c r="CD19" s="9">
        <v>0.45900000000000002</v>
      </c>
      <c r="CE19" s="9">
        <v>1.218</v>
      </c>
      <c r="CF19" s="9">
        <v>56.835000000000001</v>
      </c>
      <c r="CG19" s="9">
        <v>27.754000000000001</v>
      </c>
      <c r="CH19" s="9">
        <v>29.081</v>
      </c>
      <c r="CI19" s="9">
        <v>21.391999999999999</v>
      </c>
      <c r="CJ19" s="9">
        <v>11.009</v>
      </c>
      <c r="CK19" s="9">
        <v>10.382999999999999</v>
      </c>
      <c r="CL19" s="9">
        <v>5.7220000000000004</v>
      </c>
      <c r="CM19" s="9">
        <v>2.1379999999999999</v>
      </c>
      <c r="CN19" s="9">
        <v>3.585</v>
      </c>
      <c r="CO19" s="9">
        <v>6.9749999999999996</v>
      </c>
      <c r="CP19" s="9">
        <v>4.335</v>
      </c>
      <c r="CQ19" s="9">
        <v>2.64</v>
      </c>
      <c r="CR19" s="9">
        <v>8.6950000000000003</v>
      </c>
      <c r="CS19" s="9">
        <v>4.5369999999999999</v>
      </c>
      <c r="CT19" s="9">
        <v>4.1580000000000004</v>
      </c>
      <c r="CU19" s="9">
        <v>35.442</v>
      </c>
      <c r="CV19" s="9">
        <v>16.745000000000001</v>
      </c>
      <c r="CW19" s="9">
        <v>18.698</v>
      </c>
      <c r="CX19" s="9">
        <v>14.898</v>
      </c>
      <c r="CY19" s="9">
        <v>5.117</v>
      </c>
      <c r="CZ19" s="9">
        <v>9.7799999999999994</v>
      </c>
      <c r="DA19" s="9">
        <v>6.3550000000000004</v>
      </c>
      <c r="DB19" s="9">
        <v>3.9729999999999999</v>
      </c>
      <c r="DC19" s="9">
        <v>2.3820000000000001</v>
      </c>
      <c r="DD19" s="9">
        <v>7.3529999999999998</v>
      </c>
      <c r="DE19" s="9">
        <v>4.1669999999999998</v>
      </c>
      <c r="DF19" s="9">
        <v>3.1859999999999999</v>
      </c>
      <c r="DG19" s="9">
        <v>3.9359999999999999</v>
      </c>
      <c r="DH19" s="9">
        <v>2.2429999999999999</v>
      </c>
      <c r="DI19" s="9">
        <v>1.6930000000000001</v>
      </c>
      <c r="DJ19" s="9">
        <v>2.9009999999999998</v>
      </c>
      <c r="DK19" s="9">
        <v>1.2450000000000001</v>
      </c>
      <c r="DL19" s="9">
        <v>1.6559999999999999</v>
      </c>
      <c r="DM19" s="9">
        <v>14.335000000000001</v>
      </c>
      <c r="DN19" s="9">
        <v>8.1189999999999998</v>
      </c>
      <c r="DO19" s="9">
        <v>6.2169999999999996</v>
      </c>
      <c r="DP19" s="9">
        <v>7.1319999999999997</v>
      </c>
      <c r="DQ19" s="9">
        <v>4.5220000000000002</v>
      </c>
      <c r="DR19" s="9">
        <v>2.61</v>
      </c>
      <c r="DS19" s="9">
        <v>3.0019999999999998</v>
      </c>
      <c r="DT19" s="9">
        <v>1.502</v>
      </c>
      <c r="DU19" s="9">
        <v>1.5</v>
      </c>
      <c r="DV19" s="9">
        <v>1.56</v>
      </c>
      <c r="DW19" s="9">
        <v>1.248</v>
      </c>
      <c r="DX19" s="9">
        <v>0.312</v>
      </c>
      <c r="DY19" s="9">
        <v>2.57</v>
      </c>
      <c r="DZ19" s="9">
        <v>1.772</v>
      </c>
      <c r="EA19" s="9">
        <v>0.79800000000000004</v>
      </c>
      <c r="EB19" s="9">
        <v>7.2030000000000003</v>
      </c>
      <c r="EC19" s="9">
        <v>3.597</v>
      </c>
      <c r="ED19" s="9">
        <v>3.6059999999999999</v>
      </c>
      <c r="EE19" s="9">
        <v>2.96</v>
      </c>
      <c r="EF19" s="9">
        <v>1.121</v>
      </c>
      <c r="EG19" s="9">
        <v>1.839</v>
      </c>
      <c r="EH19" s="9">
        <v>1.395</v>
      </c>
      <c r="EI19" s="9">
        <v>0.72899999999999998</v>
      </c>
      <c r="EJ19" s="9">
        <v>0.66600000000000004</v>
      </c>
      <c r="EK19" s="9">
        <v>1.2629999999999999</v>
      </c>
      <c r="EL19" s="9">
        <v>0.97199999999999998</v>
      </c>
      <c r="EM19" s="9">
        <v>0.29099999999999998</v>
      </c>
      <c r="EN19" s="9">
        <v>0.89400000000000002</v>
      </c>
      <c r="EO19" s="9">
        <v>0.49199999999999999</v>
      </c>
      <c r="EP19" s="9">
        <v>0.40300000000000002</v>
      </c>
      <c r="EQ19" s="9">
        <v>0.69099999999999995</v>
      </c>
      <c r="ER19" s="9">
        <v>0.28399999999999997</v>
      </c>
      <c r="ES19" s="9">
        <v>0.40699999999999997</v>
      </c>
      <c r="ET19" s="9">
        <v>4.5940000000000003</v>
      </c>
      <c r="EU19" s="9">
        <v>2.758</v>
      </c>
      <c r="EV19" s="9">
        <v>1.837</v>
      </c>
      <c r="EW19" s="9">
        <v>2.3940000000000001</v>
      </c>
      <c r="EX19" s="9">
        <v>2</v>
      </c>
      <c r="EY19" s="9">
        <v>0.39400000000000002</v>
      </c>
      <c r="EZ19" s="9">
        <v>0.46300000000000002</v>
      </c>
      <c r="FA19" s="9">
        <v>0.46300000000000002</v>
      </c>
      <c r="FB19" s="9">
        <v>0</v>
      </c>
      <c r="FC19" s="9">
        <v>0.752</v>
      </c>
      <c r="FD19" s="9">
        <v>0.61299999999999999</v>
      </c>
      <c r="FE19" s="9">
        <v>0.13900000000000001</v>
      </c>
      <c r="FF19" s="9">
        <v>1.179</v>
      </c>
      <c r="FG19" s="9">
        <v>0.92400000000000004</v>
      </c>
      <c r="FH19" s="9">
        <v>0.25600000000000001</v>
      </c>
      <c r="FI19" s="9">
        <v>2.2000000000000002</v>
      </c>
      <c r="FJ19" s="9">
        <v>0.75800000000000001</v>
      </c>
      <c r="FK19" s="9">
        <v>1.4419999999999999</v>
      </c>
      <c r="FL19" s="9">
        <v>0.85899999999999999</v>
      </c>
      <c r="FM19" s="9">
        <v>0</v>
      </c>
      <c r="FN19" s="9">
        <v>0.85899999999999999</v>
      </c>
      <c r="FO19" s="9">
        <v>0.50900000000000001</v>
      </c>
      <c r="FP19" s="9">
        <v>0.20899999999999999</v>
      </c>
      <c r="FQ19" s="9">
        <v>0.3</v>
      </c>
      <c r="FR19" s="9">
        <v>0.41099999999999998</v>
      </c>
      <c r="FS19" s="9">
        <v>0.41099999999999998</v>
      </c>
      <c r="FT19" s="9">
        <v>0</v>
      </c>
      <c r="FU19" s="9">
        <v>0.28000000000000003</v>
      </c>
      <c r="FV19" s="9">
        <v>0.13700000000000001</v>
      </c>
      <c r="FW19" s="9">
        <v>0.14299999999999999</v>
      </c>
      <c r="FX19" s="9">
        <v>0.14000000000000001</v>
      </c>
      <c r="FY19" s="9">
        <v>0</v>
      </c>
      <c r="FZ19" s="9">
        <v>0.14000000000000001</v>
      </c>
      <c r="GA19" s="9">
        <v>0.46200000000000002</v>
      </c>
      <c r="GB19" s="9">
        <v>0.46200000000000002</v>
      </c>
      <c r="GC19" s="9">
        <v>0</v>
      </c>
      <c r="GD19" s="9">
        <v>0.125</v>
      </c>
      <c r="GE19" s="9">
        <v>0.125</v>
      </c>
      <c r="GF19" s="9">
        <v>0</v>
      </c>
      <c r="GG19" s="9">
        <v>0</v>
      </c>
      <c r="GH19" s="9">
        <v>0</v>
      </c>
      <c r="GI19" s="9">
        <v>0</v>
      </c>
      <c r="GJ19" s="9">
        <v>0.125</v>
      </c>
      <c r="GK19" s="9">
        <v>0.125</v>
      </c>
      <c r="GL19" s="9">
        <v>0</v>
      </c>
      <c r="GM19" s="9">
        <v>0</v>
      </c>
      <c r="GN19" s="9">
        <v>0</v>
      </c>
      <c r="GO19" s="9">
        <v>0</v>
      </c>
      <c r="GP19" s="9">
        <v>0.33700000000000002</v>
      </c>
      <c r="GQ19" s="9">
        <v>0.33700000000000002</v>
      </c>
      <c r="GR19" s="9">
        <v>0</v>
      </c>
      <c r="GS19" s="9">
        <v>0</v>
      </c>
      <c r="GT19" s="9">
        <v>0</v>
      </c>
      <c r="GU19" s="9">
        <v>0</v>
      </c>
      <c r="GV19" s="9">
        <v>0.16400000000000001</v>
      </c>
      <c r="GW19" s="9">
        <v>0.16400000000000001</v>
      </c>
      <c r="GX19" s="9">
        <v>0</v>
      </c>
      <c r="GY19" s="9">
        <v>0.17299999999999999</v>
      </c>
      <c r="GZ19" s="9">
        <v>0.17299999999999999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6.6219999999999999</v>
      </c>
      <c r="HI19" s="9">
        <v>3.2850000000000001</v>
      </c>
      <c r="HJ19" s="9">
        <v>3.3380000000000001</v>
      </c>
      <c r="HK19" s="9">
        <v>3.9279999999999999</v>
      </c>
      <c r="HL19" s="9">
        <v>1.9890000000000001</v>
      </c>
      <c r="HM19" s="9">
        <v>1.9390000000000001</v>
      </c>
      <c r="HN19" s="9">
        <v>2.1440000000000001</v>
      </c>
      <c r="HO19" s="9">
        <v>0.79900000000000004</v>
      </c>
      <c r="HP19" s="9">
        <v>1.345</v>
      </c>
      <c r="HQ19" s="9">
        <v>0.68300000000000005</v>
      </c>
      <c r="HR19" s="9">
        <v>0.50900000000000001</v>
      </c>
      <c r="HS19" s="9">
        <v>0.17299999999999999</v>
      </c>
      <c r="HT19" s="9">
        <v>1.101</v>
      </c>
      <c r="HU19" s="9">
        <v>0.68</v>
      </c>
      <c r="HV19" s="9">
        <v>0.42099999999999999</v>
      </c>
      <c r="HW19" s="9">
        <v>2.6949999999999998</v>
      </c>
      <c r="HX19" s="9">
        <v>1.296</v>
      </c>
      <c r="HY19" s="9">
        <v>1.3979999999999999</v>
      </c>
      <c r="HZ19" s="9">
        <v>1.663</v>
      </c>
      <c r="IA19" s="9">
        <v>0.80900000000000005</v>
      </c>
      <c r="IB19" s="9">
        <v>0.85399999999999998</v>
      </c>
      <c r="IC19" s="9">
        <v>0.16500000000000001</v>
      </c>
      <c r="ID19" s="9">
        <v>0.16500000000000001</v>
      </c>
      <c r="IE19" s="9">
        <v>0</v>
      </c>
      <c r="IF19" s="9">
        <v>0.40500000000000003</v>
      </c>
      <c r="IG19" s="9">
        <v>0.114</v>
      </c>
      <c r="IH19" s="9">
        <v>0.29099999999999998</v>
      </c>
      <c r="II19" s="9">
        <v>0.31900000000000001</v>
      </c>
      <c r="IJ19" s="9">
        <v>0.20799999999999999</v>
      </c>
      <c r="IK19" s="9">
        <v>0.111</v>
      </c>
      <c r="IL19" s="9">
        <v>0.14299999999999999</v>
      </c>
      <c r="IM19" s="9">
        <v>0</v>
      </c>
      <c r="IN19" s="9">
        <v>0.14299999999999999</v>
      </c>
      <c r="IO19" s="9">
        <v>2.6560000000000001</v>
      </c>
      <c r="IP19" s="9">
        <v>1.6140000000000001</v>
      </c>
      <c r="IQ19" s="9">
        <v>1.042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0.34399999999999997</v>
      </c>
      <c r="C11" s="9">
        <v>0.23499999999999999</v>
      </c>
      <c r="D11" s="9">
        <v>0.109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0.34399999999999997</v>
      </c>
      <c r="L11" s="9">
        <v>0.23499999999999999</v>
      </c>
      <c r="M11" s="9">
        <v>0.109</v>
      </c>
      <c r="N11" s="9">
        <v>1.1879999999999999</v>
      </c>
      <c r="O11" s="9">
        <v>0.64400000000000002</v>
      </c>
      <c r="P11" s="9">
        <v>0.54400000000000004</v>
      </c>
      <c r="Q11" s="9">
        <v>0.316</v>
      </c>
      <c r="R11" s="9">
        <v>0.112</v>
      </c>
      <c r="S11" s="9">
        <v>0.20399999999999999</v>
      </c>
      <c r="T11" s="9">
        <v>0.108</v>
      </c>
      <c r="U11" s="9">
        <v>0</v>
      </c>
      <c r="V11" s="9">
        <v>0.108</v>
      </c>
      <c r="W11" s="9">
        <v>0.57399999999999995</v>
      </c>
      <c r="X11" s="9">
        <v>0.34100000000000003</v>
      </c>
      <c r="Y11" s="9">
        <v>0.23300000000000001</v>
      </c>
      <c r="Z11" s="9">
        <v>0.112</v>
      </c>
      <c r="AA11" s="9">
        <v>0.112</v>
      </c>
      <c r="AB11" s="9">
        <v>0</v>
      </c>
      <c r="AC11" s="9">
        <v>7.8E-2</v>
      </c>
      <c r="AD11" s="9">
        <v>7.8E-2</v>
      </c>
      <c r="AE11" s="9">
        <v>0</v>
      </c>
      <c r="AF11" s="9">
        <v>18.888999999999999</v>
      </c>
      <c r="AG11" s="9">
        <v>9.359</v>
      </c>
      <c r="AH11" s="9">
        <v>9.5299999999999994</v>
      </c>
      <c r="AI11" s="9">
        <v>7.0869999999999997</v>
      </c>
      <c r="AJ11" s="9">
        <v>3.7429999999999999</v>
      </c>
      <c r="AK11" s="9">
        <v>3.3439999999999999</v>
      </c>
      <c r="AL11" s="9">
        <v>2.0710000000000002</v>
      </c>
      <c r="AM11" s="9">
        <v>1.129</v>
      </c>
      <c r="AN11" s="9">
        <v>0.94199999999999995</v>
      </c>
      <c r="AO11" s="9">
        <v>1.722</v>
      </c>
      <c r="AP11" s="9">
        <v>0.88200000000000001</v>
      </c>
      <c r="AQ11" s="9">
        <v>0.84099999999999997</v>
      </c>
      <c r="AR11" s="9">
        <v>3.2930000000000001</v>
      </c>
      <c r="AS11" s="9">
        <v>1.732</v>
      </c>
      <c r="AT11" s="9">
        <v>1.5609999999999999</v>
      </c>
      <c r="AU11" s="9">
        <v>11.802</v>
      </c>
      <c r="AV11" s="9">
        <v>5.6159999999999997</v>
      </c>
      <c r="AW11" s="9">
        <v>6.1859999999999999</v>
      </c>
      <c r="AX11" s="9">
        <v>4.9550000000000001</v>
      </c>
      <c r="AY11" s="9">
        <v>2.0019999999999998</v>
      </c>
      <c r="AZ11" s="9">
        <v>2.9540000000000002</v>
      </c>
      <c r="BA11" s="9">
        <v>2.0539999999999998</v>
      </c>
      <c r="BB11" s="9">
        <v>1.3149999999999999</v>
      </c>
      <c r="BC11" s="9">
        <v>0.73899999999999999</v>
      </c>
      <c r="BD11" s="9">
        <v>2.0630000000000002</v>
      </c>
      <c r="BE11" s="9">
        <v>1.0209999999999999</v>
      </c>
      <c r="BF11" s="9">
        <v>1.042</v>
      </c>
      <c r="BG11" s="9">
        <v>1.425</v>
      </c>
      <c r="BH11" s="9">
        <v>0.52300000000000002</v>
      </c>
      <c r="BI11" s="9">
        <v>0.90200000000000002</v>
      </c>
      <c r="BJ11" s="9">
        <v>1.3049999999999999</v>
      </c>
      <c r="BK11" s="9">
        <v>0.75600000000000001</v>
      </c>
      <c r="BL11" s="9">
        <v>0.54900000000000004</v>
      </c>
      <c r="BM11" s="9">
        <v>2.67</v>
      </c>
      <c r="BN11" s="9">
        <v>1.569</v>
      </c>
      <c r="BO11" s="9">
        <v>1.101</v>
      </c>
      <c r="BP11" s="9">
        <v>1.5309999999999999</v>
      </c>
      <c r="BQ11" s="9">
        <v>0.91700000000000004</v>
      </c>
      <c r="BR11" s="9">
        <v>0.61399999999999999</v>
      </c>
      <c r="BS11" s="9">
        <v>0.56100000000000005</v>
      </c>
      <c r="BT11" s="9">
        <v>0.14199999999999999</v>
      </c>
      <c r="BU11" s="9">
        <v>0.41799999999999998</v>
      </c>
      <c r="BV11" s="9">
        <v>0.26900000000000002</v>
      </c>
      <c r="BW11" s="9">
        <v>0.17399999999999999</v>
      </c>
      <c r="BX11" s="9">
        <v>9.6000000000000002E-2</v>
      </c>
      <c r="BY11" s="9">
        <v>0.70099999999999996</v>
      </c>
      <c r="BZ11" s="9">
        <v>0.60099999999999998</v>
      </c>
      <c r="CA11" s="9">
        <v>0.1</v>
      </c>
      <c r="CB11" s="9">
        <v>1.139</v>
      </c>
      <c r="CC11" s="9">
        <v>0.65200000000000002</v>
      </c>
      <c r="CD11" s="9">
        <v>0.48699999999999999</v>
      </c>
      <c r="CE11" s="9">
        <v>0.40899999999999997</v>
      </c>
      <c r="CF11" s="9">
        <v>0.27400000000000002</v>
      </c>
      <c r="CG11" s="9">
        <v>0.13400000000000001</v>
      </c>
      <c r="CH11" s="9">
        <v>0.34100000000000003</v>
      </c>
      <c r="CI11" s="9">
        <v>0.13500000000000001</v>
      </c>
      <c r="CJ11" s="9">
        <v>0.20599999999999999</v>
      </c>
      <c r="CK11" s="9">
        <v>0.28999999999999998</v>
      </c>
      <c r="CL11" s="9">
        <v>0.14299999999999999</v>
      </c>
      <c r="CM11" s="9">
        <v>0.14599999999999999</v>
      </c>
      <c r="CN11" s="9">
        <v>9.9000000000000005E-2</v>
      </c>
      <c r="CO11" s="9">
        <v>9.9000000000000005E-2</v>
      </c>
      <c r="CP11" s="9">
        <v>0</v>
      </c>
      <c r="CQ11" s="9">
        <v>0</v>
      </c>
      <c r="CR11" s="9">
        <v>0</v>
      </c>
      <c r="CS11" s="9">
        <v>0</v>
      </c>
      <c r="CT11" s="9">
        <v>1.776</v>
      </c>
      <c r="CU11" s="9">
        <v>1.198</v>
      </c>
      <c r="CV11" s="9">
        <v>0.57699999999999996</v>
      </c>
      <c r="CW11" s="9">
        <v>1.3049999999999999</v>
      </c>
      <c r="CX11" s="9">
        <v>1.0569999999999999</v>
      </c>
      <c r="CY11" s="9">
        <v>0.248</v>
      </c>
      <c r="CZ11" s="9">
        <v>1.012</v>
      </c>
      <c r="DA11" s="9">
        <v>0.90500000000000003</v>
      </c>
      <c r="DB11" s="9">
        <v>0.107</v>
      </c>
      <c r="DC11" s="9">
        <v>0.14099999999999999</v>
      </c>
      <c r="DD11" s="9">
        <v>0</v>
      </c>
      <c r="DE11" s="9">
        <v>0.14099999999999999</v>
      </c>
      <c r="DF11" s="9">
        <v>0.151</v>
      </c>
      <c r="DG11" s="9">
        <v>0.151</v>
      </c>
      <c r="DH11" s="9">
        <v>0</v>
      </c>
      <c r="DI11" s="9">
        <v>0.47099999999999997</v>
      </c>
      <c r="DJ11" s="9">
        <v>0.14199999999999999</v>
      </c>
      <c r="DK11" s="9">
        <v>0.32900000000000001</v>
      </c>
      <c r="DL11" s="9">
        <v>0.47099999999999997</v>
      </c>
      <c r="DM11" s="9">
        <v>0.14199999999999999</v>
      </c>
      <c r="DN11" s="9">
        <v>0.32900000000000001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5.9219999999999997</v>
      </c>
      <c r="EB11" s="9">
        <v>2.8540000000000001</v>
      </c>
      <c r="EC11" s="9">
        <v>3.0680000000000001</v>
      </c>
      <c r="ED11" s="9">
        <v>2.13</v>
      </c>
      <c r="EE11" s="9">
        <v>1.0780000000000001</v>
      </c>
      <c r="EF11" s="9">
        <v>1.052</v>
      </c>
      <c r="EG11" s="9">
        <v>0.498</v>
      </c>
      <c r="EH11" s="9">
        <v>8.1000000000000003E-2</v>
      </c>
      <c r="EI11" s="9">
        <v>0.41699999999999998</v>
      </c>
      <c r="EJ11" s="9">
        <v>0.84599999999999997</v>
      </c>
      <c r="EK11" s="9">
        <v>0.47099999999999997</v>
      </c>
      <c r="EL11" s="9">
        <v>0.375</v>
      </c>
      <c r="EM11" s="9">
        <v>0.78500000000000003</v>
      </c>
      <c r="EN11" s="9">
        <v>0.52600000000000002</v>
      </c>
      <c r="EO11" s="9">
        <v>0.26</v>
      </c>
      <c r="EP11" s="9">
        <v>3.7930000000000001</v>
      </c>
      <c r="EQ11" s="9">
        <v>1.776</v>
      </c>
      <c r="ER11" s="9">
        <v>2.016</v>
      </c>
      <c r="ES11" s="9">
        <v>2.52</v>
      </c>
      <c r="ET11" s="9">
        <v>1.0409999999999999</v>
      </c>
      <c r="EU11" s="9">
        <v>1.4790000000000001</v>
      </c>
      <c r="EV11" s="9">
        <v>0.48499999999999999</v>
      </c>
      <c r="EW11" s="9">
        <v>0.313</v>
      </c>
      <c r="EX11" s="9">
        <v>0.17199999999999999</v>
      </c>
      <c r="EY11" s="9">
        <v>0.30399999999999999</v>
      </c>
      <c r="EZ11" s="9">
        <v>0.158</v>
      </c>
      <c r="FA11" s="9">
        <v>0.14599999999999999</v>
      </c>
      <c r="FB11" s="9">
        <v>0.253</v>
      </c>
      <c r="FC11" s="9">
        <v>0.161</v>
      </c>
      <c r="FD11" s="9">
        <v>9.1999999999999998E-2</v>
      </c>
      <c r="FE11" s="9">
        <v>0.23</v>
      </c>
      <c r="FF11" s="9">
        <v>0.10299999999999999</v>
      </c>
      <c r="FG11" s="9">
        <v>0.127</v>
      </c>
      <c r="FH11" s="9">
        <v>2.6680000000000001</v>
      </c>
      <c r="FI11" s="9">
        <v>1.5620000000000001</v>
      </c>
      <c r="FJ11" s="9">
        <v>1.1060000000000001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2.6680000000000001</v>
      </c>
      <c r="FX11" s="9">
        <v>1.5620000000000001</v>
      </c>
      <c r="FY11" s="9">
        <v>1.1060000000000001</v>
      </c>
      <c r="FZ11" s="9">
        <v>0</v>
      </c>
      <c r="GA11" s="9">
        <v>0</v>
      </c>
      <c r="GB11" s="9">
        <v>0</v>
      </c>
      <c r="GC11" s="9">
        <v>0.46800000000000003</v>
      </c>
      <c r="GD11" s="9">
        <v>0.216</v>
      </c>
      <c r="GE11" s="9">
        <v>0.252</v>
      </c>
      <c r="GF11" s="9">
        <v>0.80500000000000005</v>
      </c>
      <c r="GG11" s="9">
        <v>0.55700000000000005</v>
      </c>
      <c r="GH11" s="9">
        <v>0.248</v>
      </c>
      <c r="GI11" s="9">
        <v>0.44700000000000001</v>
      </c>
      <c r="GJ11" s="9">
        <v>0.26300000000000001</v>
      </c>
      <c r="GK11" s="9">
        <v>0.184</v>
      </c>
      <c r="GL11" s="9">
        <v>0.94799999999999995</v>
      </c>
      <c r="GM11" s="9">
        <v>0.52600000000000002</v>
      </c>
      <c r="GN11" s="9">
        <v>0.42199999999999999</v>
      </c>
      <c r="GO11" s="9">
        <v>5.2039999999999997</v>
      </c>
      <c r="GP11" s="9">
        <v>1.6259999999999999</v>
      </c>
      <c r="GQ11" s="9">
        <v>3.5779999999999998</v>
      </c>
      <c r="GR11" s="9">
        <v>2.0219999999999998</v>
      </c>
      <c r="GS11" s="9">
        <v>0.69099999999999995</v>
      </c>
      <c r="GT11" s="9">
        <v>1.331</v>
      </c>
      <c r="GU11" s="9">
        <v>0</v>
      </c>
      <c r="GV11" s="9">
        <v>0</v>
      </c>
      <c r="GW11" s="9">
        <v>0</v>
      </c>
      <c r="GX11" s="9">
        <v>0.36699999999999999</v>
      </c>
      <c r="GY11" s="9">
        <v>0.23699999999999999</v>
      </c>
      <c r="GZ11" s="9">
        <v>0.13</v>
      </c>
      <c r="HA11" s="9">
        <v>1.655</v>
      </c>
      <c r="HB11" s="9">
        <v>0.45400000000000001</v>
      </c>
      <c r="HC11" s="9">
        <v>1.2010000000000001</v>
      </c>
      <c r="HD11" s="9">
        <v>3.1819999999999999</v>
      </c>
      <c r="HE11" s="9">
        <v>0.93500000000000005</v>
      </c>
      <c r="HF11" s="9">
        <v>2.2469999999999999</v>
      </c>
      <c r="HG11" s="9">
        <v>1.4390000000000001</v>
      </c>
      <c r="HH11" s="9">
        <v>0.42799999999999999</v>
      </c>
      <c r="HI11" s="9">
        <v>1.0109999999999999</v>
      </c>
      <c r="HJ11" s="9">
        <v>0.48799999999999999</v>
      </c>
      <c r="HK11" s="9">
        <v>0.379</v>
      </c>
      <c r="HL11" s="9">
        <v>0.109</v>
      </c>
      <c r="HM11" s="9">
        <v>0.501</v>
      </c>
      <c r="HN11" s="9">
        <v>0</v>
      </c>
      <c r="HO11" s="9">
        <v>0.501</v>
      </c>
      <c r="HP11" s="9">
        <v>0.626</v>
      </c>
      <c r="HQ11" s="9">
        <v>0</v>
      </c>
      <c r="HR11" s="9">
        <v>0.626</v>
      </c>
      <c r="HS11" s="9">
        <v>0.127</v>
      </c>
      <c r="HT11" s="9">
        <v>0.127</v>
      </c>
      <c r="HU11" s="9">
        <v>0</v>
      </c>
      <c r="HV11" s="9">
        <v>0.64800000000000002</v>
      </c>
      <c r="HW11" s="9">
        <v>0.55000000000000004</v>
      </c>
      <c r="HX11" s="9">
        <v>9.9000000000000005E-2</v>
      </c>
      <c r="HY11" s="9">
        <v>9.9000000000000005E-2</v>
      </c>
      <c r="HZ11" s="9">
        <v>0</v>
      </c>
      <c r="IA11" s="9">
        <v>9.9000000000000005E-2</v>
      </c>
      <c r="IB11" s="9">
        <v>0</v>
      </c>
      <c r="IC11" s="9">
        <v>0</v>
      </c>
      <c r="ID11" s="9">
        <v>0</v>
      </c>
      <c r="IE11" s="9">
        <v>9.9000000000000005E-2</v>
      </c>
      <c r="IF11" s="9">
        <v>0</v>
      </c>
      <c r="IG11" s="9">
        <v>9.9000000000000005E-2</v>
      </c>
      <c r="IH11" s="9">
        <v>0</v>
      </c>
      <c r="II11" s="9">
        <v>0</v>
      </c>
      <c r="IJ11" s="9">
        <v>0</v>
      </c>
      <c r="IK11" s="9">
        <v>0.55000000000000004</v>
      </c>
      <c r="IL11" s="9">
        <v>0.55000000000000004</v>
      </c>
      <c r="IM11" s="9">
        <v>0</v>
      </c>
      <c r="IN11" s="9">
        <v>0.11700000000000001</v>
      </c>
      <c r="IO11" s="9">
        <v>0.11700000000000001</v>
      </c>
      <c r="IP11" s="9">
        <v>0</v>
      </c>
      <c r="IQ11" s="9">
        <v>0.27100000000000002</v>
      </c>
    </row>
    <row r="12" spans="1:251">
      <c r="A12" s="10">
        <v>42401</v>
      </c>
      <c r="B12" s="9">
        <v>0.72499999999999998</v>
      </c>
      <c r="C12" s="9">
        <v>0.30099999999999999</v>
      </c>
      <c r="D12" s="9">
        <v>0.42399999999999999</v>
      </c>
      <c r="E12" s="9">
        <v>0.33</v>
      </c>
      <c r="F12" s="9">
        <v>0.21299999999999999</v>
      </c>
      <c r="G12" s="9">
        <v>0.11700000000000001</v>
      </c>
      <c r="H12" s="9">
        <v>0.23499999999999999</v>
      </c>
      <c r="I12" s="9">
        <v>8.7999999999999995E-2</v>
      </c>
      <c r="J12" s="9">
        <v>0.14699999999999999</v>
      </c>
      <c r="K12" s="9">
        <v>0.161</v>
      </c>
      <c r="L12" s="9">
        <v>0</v>
      </c>
      <c r="M12" s="9">
        <v>0.161</v>
      </c>
      <c r="N12" s="9">
        <v>2.0409999999999999</v>
      </c>
      <c r="O12" s="9">
        <v>0.96399999999999997</v>
      </c>
      <c r="P12" s="9">
        <v>1.077</v>
      </c>
      <c r="Q12" s="9">
        <v>0.372</v>
      </c>
      <c r="R12" s="9">
        <v>0.22600000000000001</v>
      </c>
      <c r="S12" s="9">
        <v>0.14599999999999999</v>
      </c>
      <c r="T12" s="9">
        <v>0.495</v>
      </c>
      <c r="U12" s="9">
        <v>0.35299999999999998</v>
      </c>
      <c r="V12" s="9">
        <v>0.14199999999999999</v>
      </c>
      <c r="W12" s="9">
        <v>0.60699999999999998</v>
      </c>
      <c r="X12" s="9">
        <v>0.38500000000000001</v>
      </c>
      <c r="Y12" s="9">
        <v>0.222</v>
      </c>
      <c r="Z12" s="9">
        <v>0.35199999999999998</v>
      </c>
      <c r="AA12" s="9">
        <v>0</v>
      </c>
      <c r="AB12" s="9">
        <v>0.35199999999999998</v>
      </c>
      <c r="AC12" s="9">
        <v>0.215</v>
      </c>
      <c r="AD12" s="9">
        <v>0</v>
      </c>
      <c r="AE12" s="9">
        <v>0.215</v>
      </c>
      <c r="AF12" s="9">
        <v>18.251999999999999</v>
      </c>
      <c r="AG12" s="9">
        <v>8.65</v>
      </c>
      <c r="AH12" s="9">
        <v>9.6029999999999998</v>
      </c>
      <c r="AI12" s="9">
        <v>4.2859999999999996</v>
      </c>
      <c r="AJ12" s="9">
        <v>1.79</v>
      </c>
      <c r="AK12" s="9">
        <v>2.496</v>
      </c>
      <c r="AL12" s="9">
        <v>1.155</v>
      </c>
      <c r="AM12" s="9">
        <v>0.23400000000000001</v>
      </c>
      <c r="AN12" s="9">
        <v>0.92100000000000004</v>
      </c>
      <c r="AO12" s="9">
        <v>0.83199999999999996</v>
      </c>
      <c r="AP12" s="9">
        <v>0</v>
      </c>
      <c r="AQ12" s="9">
        <v>0.83199999999999996</v>
      </c>
      <c r="AR12" s="9">
        <v>2.2989999999999999</v>
      </c>
      <c r="AS12" s="9">
        <v>1.556</v>
      </c>
      <c r="AT12" s="9">
        <v>0.74299999999999999</v>
      </c>
      <c r="AU12" s="9">
        <v>13.965999999999999</v>
      </c>
      <c r="AV12" s="9">
        <v>6.859</v>
      </c>
      <c r="AW12" s="9">
        <v>7.1070000000000002</v>
      </c>
      <c r="AX12" s="9">
        <v>5.9649999999999999</v>
      </c>
      <c r="AY12" s="9">
        <v>2.4649999999999999</v>
      </c>
      <c r="AZ12" s="9">
        <v>3.5</v>
      </c>
      <c r="BA12" s="9">
        <v>2.4809999999999999</v>
      </c>
      <c r="BB12" s="9">
        <v>1.1739999999999999</v>
      </c>
      <c r="BC12" s="9">
        <v>1.3069999999999999</v>
      </c>
      <c r="BD12" s="9">
        <v>1.83</v>
      </c>
      <c r="BE12" s="9">
        <v>0.81699999999999995</v>
      </c>
      <c r="BF12" s="9">
        <v>1.0129999999999999</v>
      </c>
      <c r="BG12" s="9">
        <v>1.919</v>
      </c>
      <c r="BH12" s="9">
        <v>1.1379999999999999</v>
      </c>
      <c r="BI12" s="9">
        <v>0.78100000000000003</v>
      </c>
      <c r="BJ12" s="9">
        <v>1.7709999999999999</v>
      </c>
      <c r="BK12" s="9">
        <v>1.264</v>
      </c>
      <c r="BL12" s="9">
        <v>0.50700000000000001</v>
      </c>
      <c r="BM12" s="9">
        <v>3.3679999999999999</v>
      </c>
      <c r="BN12" s="9">
        <v>1.0940000000000001</v>
      </c>
      <c r="BO12" s="9">
        <v>2.274</v>
      </c>
      <c r="BP12" s="9">
        <v>1.056</v>
      </c>
      <c r="BQ12" s="9">
        <v>0.13300000000000001</v>
      </c>
      <c r="BR12" s="9">
        <v>0.92400000000000004</v>
      </c>
      <c r="BS12" s="9">
        <v>0.34</v>
      </c>
      <c r="BT12" s="9">
        <v>0</v>
      </c>
      <c r="BU12" s="9">
        <v>0.34</v>
      </c>
      <c r="BV12" s="9">
        <v>0.124</v>
      </c>
      <c r="BW12" s="9">
        <v>0</v>
      </c>
      <c r="BX12" s="9">
        <v>0.124</v>
      </c>
      <c r="BY12" s="9">
        <v>0.59199999999999997</v>
      </c>
      <c r="BZ12" s="9">
        <v>0.13300000000000001</v>
      </c>
      <c r="CA12" s="9">
        <v>0.45900000000000002</v>
      </c>
      <c r="CB12" s="9">
        <v>2.3119999999999998</v>
      </c>
      <c r="CC12" s="9">
        <v>0.96099999999999997</v>
      </c>
      <c r="CD12" s="9">
        <v>1.351</v>
      </c>
      <c r="CE12" s="9">
        <v>1.5569999999999999</v>
      </c>
      <c r="CF12" s="9">
        <v>0.83699999999999997</v>
      </c>
      <c r="CG12" s="9">
        <v>0.72</v>
      </c>
      <c r="CH12" s="9">
        <v>0.17599999999999999</v>
      </c>
      <c r="CI12" s="9">
        <v>0</v>
      </c>
      <c r="CJ12" s="9">
        <v>0.17599999999999999</v>
      </c>
      <c r="CK12" s="9">
        <v>0.30399999999999999</v>
      </c>
      <c r="CL12" s="9">
        <v>0</v>
      </c>
      <c r="CM12" s="9">
        <v>0.30399999999999999</v>
      </c>
      <c r="CN12" s="9">
        <v>0.151</v>
      </c>
      <c r="CO12" s="9">
        <v>0</v>
      </c>
      <c r="CP12" s="9">
        <v>0.151</v>
      </c>
      <c r="CQ12" s="9">
        <v>0.124</v>
      </c>
      <c r="CR12" s="9">
        <v>0.124</v>
      </c>
      <c r="CS12" s="9">
        <v>0</v>
      </c>
      <c r="CT12" s="9">
        <v>1.657</v>
      </c>
      <c r="CU12" s="9">
        <v>0.99299999999999999</v>
      </c>
      <c r="CV12" s="9">
        <v>0.66400000000000003</v>
      </c>
      <c r="CW12" s="9">
        <v>0.998</v>
      </c>
      <c r="CX12" s="9">
        <v>0.71099999999999997</v>
      </c>
      <c r="CY12" s="9">
        <v>0.28699999999999998</v>
      </c>
      <c r="CZ12" s="9">
        <v>0.32400000000000001</v>
      </c>
      <c r="DA12" s="9">
        <v>0.23400000000000001</v>
      </c>
      <c r="DB12" s="9">
        <v>0.09</v>
      </c>
      <c r="DC12" s="9">
        <v>0.19700000000000001</v>
      </c>
      <c r="DD12" s="9">
        <v>0</v>
      </c>
      <c r="DE12" s="9">
        <v>0.19700000000000001</v>
      </c>
      <c r="DF12" s="9">
        <v>0.47699999999999998</v>
      </c>
      <c r="DG12" s="9">
        <v>0.47699999999999998</v>
      </c>
      <c r="DH12" s="9">
        <v>0</v>
      </c>
      <c r="DI12" s="9">
        <v>0.65900000000000003</v>
      </c>
      <c r="DJ12" s="9">
        <v>0.28199999999999997</v>
      </c>
      <c r="DK12" s="9">
        <v>0.377</v>
      </c>
      <c r="DL12" s="9">
        <v>0.48599999999999999</v>
      </c>
      <c r="DM12" s="9">
        <v>0.28199999999999997</v>
      </c>
      <c r="DN12" s="9">
        <v>0.20399999999999999</v>
      </c>
      <c r="DO12" s="9">
        <v>0.17299999999999999</v>
      </c>
      <c r="DP12" s="9">
        <v>0</v>
      </c>
      <c r="DQ12" s="9">
        <v>0.17299999999999999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5.8520000000000003</v>
      </c>
      <c r="EB12" s="9">
        <v>3.41</v>
      </c>
      <c r="EC12" s="9">
        <v>2.4420000000000002</v>
      </c>
      <c r="ED12" s="9">
        <v>1.2170000000000001</v>
      </c>
      <c r="EE12" s="9">
        <v>0.76900000000000002</v>
      </c>
      <c r="EF12" s="9">
        <v>0.44800000000000001</v>
      </c>
      <c r="EG12" s="9">
        <v>0.25800000000000001</v>
      </c>
      <c r="EH12" s="9">
        <v>0</v>
      </c>
      <c r="EI12" s="9">
        <v>0.25800000000000001</v>
      </c>
      <c r="EJ12" s="9">
        <v>0.128</v>
      </c>
      <c r="EK12" s="9">
        <v>0</v>
      </c>
      <c r="EL12" s="9">
        <v>0.128</v>
      </c>
      <c r="EM12" s="9">
        <v>0.83099999999999996</v>
      </c>
      <c r="EN12" s="9">
        <v>0.76900000000000002</v>
      </c>
      <c r="EO12" s="9">
        <v>6.2E-2</v>
      </c>
      <c r="EP12" s="9">
        <v>4.6349999999999998</v>
      </c>
      <c r="EQ12" s="9">
        <v>2.6419999999999999</v>
      </c>
      <c r="ER12" s="9">
        <v>1.9930000000000001</v>
      </c>
      <c r="ES12" s="9">
        <v>2.036</v>
      </c>
      <c r="ET12" s="9">
        <v>1.119</v>
      </c>
      <c r="EU12" s="9">
        <v>0.91700000000000004</v>
      </c>
      <c r="EV12" s="9">
        <v>1.103</v>
      </c>
      <c r="EW12" s="9">
        <v>0.78600000000000003</v>
      </c>
      <c r="EX12" s="9">
        <v>0.317</v>
      </c>
      <c r="EY12" s="9">
        <v>0.497</v>
      </c>
      <c r="EZ12" s="9">
        <v>0.112</v>
      </c>
      <c r="FA12" s="9">
        <v>0.38500000000000001</v>
      </c>
      <c r="FB12" s="9">
        <v>0.998</v>
      </c>
      <c r="FC12" s="9">
        <v>0.624</v>
      </c>
      <c r="FD12" s="9">
        <v>0.375</v>
      </c>
      <c r="FE12" s="9">
        <v>0</v>
      </c>
      <c r="FF12" s="9">
        <v>0</v>
      </c>
      <c r="FG12" s="9">
        <v>0</v>
      </c>
      <c r="FH12" s="9">
        <v>2.7010000000000001</v>
      </c>
      <c r="FI12" s="9">
        <v>1.952</v>
      </c>
      <c r="FJ12" s="9">
        <v>0.749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2.7010000000000001</v>
      </c>
      <c r="FX12" s="9">
        <v>1.952</v>
      </c>
      <c r="FY12" s="9">
        <v>0.749</v>
      </c>
      <c r="FZ12" s="9">
        <v>0.22600000000000001</v>
      </c>
      <c r="GA12" s="9">
        <v>0.22600000000000001</v>
      </c>
      <c r="GB12" s="9">
        <v>0</v>
      </c>
      <c r="GC12" s="9">
        <v>0.24299999999999999</v>
      </c>
      <c r="GD12" s="9">
        <v>0.24299999999999999</v>
      </c>
      <c r="GE12" s="9">
        <v>0</v>
      </c>
      <c r="GF12" s="9">
        <v>0.218</v>
      </c>
      <c r="GG12" s="9">
        <v>0.122</v>
      </c>
      <c r="GH12" s="9">
        <v>9.7000000000000003E-2</v>
      </c>
      <c r="GI12" s="9">
        <v>0.76900000000000002</v>
      </c>
      <c r="GJ12" s="9">
        <v>0.51400000000000001</v>
      </c>
      <c r="GK12" s="9">
        <v>0.255</v>
      </c>
      <c r="GL12" s="9">
        <v>1.244</v>
      </c>
      <c r="GM12" s="9">
        <v>0.84599999999999997</v>
      </c>
      <c r="GN12" s="9">
        <v>0.39800000000000002</v>
      </c>
      <c r="GO12" s="9">
        <v>4.4619999999999997</v>
      </c>
      <c r="GP12" s="9">
        <v>1.2010000000000001</v>
      </c>
      <c r="GQ12" s="9">
        <v>3.262</v>
      </c>
      <c r="GR12" s="9">
        <v>0.92</v>
      </c>
      <c r="GS12" s="9">
        <v>0.17799999999999999</v>
      </c>
      <c r="GT12" s="9">
        <v>0.74199999999999999</v>
      </c>
      <c r="GU12" s="9">
        <v>0.23300000000000001</v>
      </c>
      <c r="GV12" s="9">
        <v>0</v>
      </c>
      <c r="GW12" s="9">
        <v>0.23300000000000001</v>
      </c>
      <c r="GX12" s="9">
        <v>0.38200000000000001</v>
      </c>
      <c r="GY12" s="9">
        <v>0</v>
      </c>
      <c r="GZ12" s="9">
        <v>0.38200000000000001</v>
      </c>
      <c r="HA12" s="9">
        <v>0.30499999999999999</v>
      </c>
      <c r="HB12" s="9">
        <v>0.17799999999999999</v>
      </c>
      <c r="HC12" s="9">
        <v>0.126</v>
      </c>
      <c r="HD12" s="9">
        <v>3.5419999999999998</v>
      </c>
      <c r="HE12" s="9">
        <v>1.0229999999999999</v>
      </c>
      <c r="HF12" s="9">
        <v>2.52</v>
      </c>
      <c r="HG12" s="9">
        <v>1.659</v>
      </c>
      <c r="HH12" s="9">
        <v>0</v>
      </c>
      <c r="HI12" s="9">
        <v>1.659</v>
      </c>
      <c r="HJ12" s="9">
        <v>0.66800000000000004</v>
      </c>
      <c r="HK12" s="9">
        <v>0.14499999999999999</v>
      </c>
      <c r="HL12" s="9">
        <v>0.52400000000000002</v>
      </c>
      <c r="HM12" s="9">
        <v>0.81100000000000005</v>
      </c>
      <c r="HN12" s="9">
        <v>0.58299999999999996</v>
      </c>
      <c r="HO12" s="9">
        <v>0.22700000000000001</v>
      </c>
      <c r="HP12" s="9">
        <v>0</v>
      </c>
      <c r="HQ12" s="9">
        <v>0</v>
      </c>
      <c r="HR12" s="9">
        <v>0</v>
      </c>
      <c r="HS12" s="9">
        <v>0.40400000000000003</v>
      </c>
      <c r="HT12" s="9">
        <v>0.29499999999999998</v>
      </c>
      <c r="HU12" s="9">
        <v>0.109</v>
      </c>
      <c r="HV12" s="9">
        <v>0.21199999999999999</v>
      </c>
      <c r="HW12" s="9">
        <v>0</v>
      </c>
      <c r="HX12" s="9">
        <v>0.21199999999999999</v>
      </c>
      <c r="HY12" s="9">
        <v>9.5000000000000001E-2</v>
      </c>
      <c r="HZ12" s="9">
        <v>0</v>
      </c>
      <c r="IA12" s="9">
        <v>9.5000000000000001E-2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9.5000000000000001E-2</v>
      </c>
      <c r="II12" s="9">
        <v>0</v>
      </c>
      <c r="IJ12" s="9">
        <v>9.5000000000000001E-2</v>
      </c>
      <c r="IK12" s="9">
        <v>0.11700000000000001</v>
      </c>
      <c r="IL12" s="9">
        <v>0</v>
      </c>
      <c r="IM12" s="9">
        <v>0.11700000000000001</v>
      </c>
      <c r="IN12" s="9">
        <v>0</v>
      </c>
      <c r="IO12" s="9">
        <v>0</v>
      </c>
      <c r="IP12" s="9">
        <v>0</v>
      </c>
      <c r="IQ12" s="9">
        <v>0.11700000000000001</v>
      </c>
    </row>
    <row r="13" spans="1:251">
      <c r="A13" s="10">
        <v>42767</v>
      </c>
      <c r="B13" s="9">
        <v>0.72299999999999998</v>
      </c>
      <c r="C13" s="9">
        <v>0.47399999999999998</v>
      </c>
      <c r="D13" s="9">
        <v>0.248</v>
      </c>
      <c r="E13" s="9">
        <v>0.53800000000000003</v>
      </c>
      <c r="F13" s="9">
        <v>0.28999999999999998</v>
      </c>
      <c r="G13" s="9">
        <v>0.248</v>
      </c>
      <c r="H13" s="9">
        <v>0</v>
      </c>
      <c r="I13" s="9">
        <v>0</v>
      </c>
      <c r="J13" s="9">
        <v>0</v>
      </c>
      <c r="K13" s="9">
        <v>0.185</v>
      </c>
      <c r="L13" s="9">
        <v>0.185</v>
      </c>
      <c r="M13" s="9">
        <v>0</v>
      </c>
      <c r="N13" s="9">
        <v>1.6659999999999999</v>
      </c>
      <c r="O13" s="9">
        <v>0.90400000000000003</v>
      </c>
      <c r="P13" s="9">
        <v>0.76200000000000001</v>
      </c>
      <c r="Q13" s="9">
        <v>0.503</v>
      </c>
      <c r="R13" s="9">
        <v>0.23400000000000001</v>
      </c>
      <c r="S13" s="9">
        <v>0.26900000000000002</v>
      </c>
      <c r="T13" s="9">
        <v>0</v>
      </c>
      <c r="U13" s="9">
        <v>0</v>
      </c>
      <c r="V13" s="9">
        <v>0</v>
      </c>
      <c r="W13" s="9">
        <v>0.11700000000000001</v>
      </c>
      <c r="X13" s="9">
        <v>0</v>
      </c>
      <c r="Y13" s="9">
        <v>0.11700000000000001</v>
      </c>
      <c r="Z13" s="9">
        <v>0.53600000000000003</v>
      </c>
      <c r="AA13" s="9">
        <v>0.36</v>
      </c>
      <c r="AB13" s="9">
        <v>0.17599999999999999</v>
      </c>
      <c r="AC13" s="9">
        <v>0.51</v>
      </c>
      <c r="AD13" s="9">
        <v>0.31</v>
      </c>
      <c r="AE13" s="9">
        <v>0.2</v>
      </c>
      <c r="AF13" s="9">
        <v>21.128</v>
      </c>
      <c r="AG13" s="9">
        <v>11.074</v>
      </c>
      <c r="AH13" s="9">
        <v>10.054</v>
      </c>
      <c r="AI13" s="9">
        <v>5.9039999999999999</v>
      </c>
      <c r="AJ13" s="9">
        <v>3.3650000000000002</v>
      </c>
      <c r="AK13" s="9">
        <v>2.5390000000000001</v>
      </c>
      <c r="AL13" s="9">
        <v>2.08</v>
      </c>
      <c r="AM13" s="9">
        <v>1.464</v>
      </c>
      <c r="AN13" s="9">
        <v>0.61599999999999999</v>
      </c>
      <c r="AO13" s="9">
        <v>1.0089999999999999</v>
      </c>
      <c r="AP13" s="9">
        <v>0.28799999999999998</v>
      </c>
      <c r="AQ13" s="9">
        <v>0.72199999999999998</v>
      </c>
      <c r="AR13" s="9">
        <v>2.8140000000000001</v>
      </c>
      <c r="AS13" s="9">
        <v>1.6140000000000001</v>
      </c>
      <c r="AT13" s="9">
        <v>1.2010000000000001</v>
      </c>
      <c r="AU13" s="9">
        <v>15.224</v>
      </c>
      <c r="AV13" s="9">
        <v>7.7089999999999996</v>
      </c>
      <c r="AW13" s="9">
        <v>7.5149999999999997</v>
      </c>
      <c r="AX13" s="9">
        <v>6.0110000000000001</v>
      </c>
      <c r="AY13" s="9">
        <v>3.581</v>
      </c>
      <c r="AZ13" s="9">
        <v>2.4300000000000002</v>
      </c>
      <c r="BA13" s="9">
        <v>3.5249999999999999</v>
      </c>
      <c r="BB13" s="9">
        <v>1.58</v>
      </c>
      <c r="BC13" s="9">
        <v>1.9450000000000001</v>
      </c>
      <c r="BD13" s="9">
        <v>3.444</v>
      </c>
      <c r="BE13" s="9">
        <v>1.4570000000000001</v>
      </c>
      <c r="BF13" s="9">
        <v>1.9870000000000001</v>
      </c>
      <c r="BG13" s="9">
        <v>1.446</v>
      </c>
      <c r="BH13" s="9">
        <v>0.71399999999999997</v>
      </c>
      <c r="BI13" s="9">
        <v>0.73199999999999998</v>
      </c>
      <c r="BJ13" s="9">
        <v>0.79700000000000004</v>
      </c>
      <c r="BK13" s="9">
        <v>0.376</v>
      </c>
      <c r="BL13" s="9">
        <v>0.42099999999999999</v>
      </c>
      <c r="BM13" s="9">
        <v>6.6680000000000001</v>
      </c>
      <c r="BN13" s="9">
        <v>3.069</v>
      </c>
      <c r="BO13" s="9">
        <v>3.6</v>
      </c>
      <c r="BP13" s="9">
        <v>2.835</v>
      </c>
      <c r="BQ13" s="9">
        <v>1.5229999999999999</v>
      </c>
      <c r="BR13" s="9">
        <v>1.3120000000000001</v>
      </c>
      <c r="BS13" s="9">
        <v>0.90100000000000002</v>
      </c>
      <c r="BT13" s="9">
        <v>0.47899999999999998</v>
      </c>
      <c r="BU13" s="9">
        <v>0.42199999999999999</v>
      </c>
      <c r="BV13" s="9">
        <v>0.36599999999999999</v>
      </c>
      <c r="BW13" s="9">
        <v>0</v>
      </c>
      <c r="BX13" s="9">
        <v>0.36599999999999999</v>
      </c>
      <c r="BY13" s="9">
        <v>1.5680000000000001</v>
      </c>
      <c r="BZ13" s="9">
        <v>1.044</v>
      </c>
      <c r="CA13" s="9">
        <v>0.52400000000000002</v>
      </c>
      <c r="CB13" s="9">
        <v>3.8340000000000001</v>
      </c>
      <c r="CC13" s="9">
        <v>1.546</v>
      </c>
      <c r="CD13" s="9">
        <v>2.2879999999999998</v>
      </c>
      <c r="CE13" s="9">
        <v>1.474</v>
      </c>
      <c r="CF13" s="9">
        <v>0.81799999999999995</v>
      </c>
      <c r="CG13" s="9">
        <v>0.65600000000000003</v>
      </c>
      <c r="CH13" s="9">
        <v>0.85299999999999998</v>
      </c>
      <c r="CI13" s="9">
        <v>0.30499999999999999</v>
      </c>
      <c r="CJ13" s="9">
        <v>0.54800000000000004</v>
      </c>
      <c r="CK13" s="9">
        <v>0.94699999999999995</v>
      </c>
      <c r="CL13" s="9">
        <v>0.248</v>
      </c>
      <c r="CM13" s="9">
        <v>0.69899999999999995</v>
      </c>
      <c r="CN13" s="9">
        <v>0.55900000000000005</v>
      </c>
      <c r="CO13" s="9">
        <v>0.17399999999999999</v>
      </c>
      <c r="CP13" s="9">
        <v>0.38500000000000001</v>
      </c>
      <c r="CQ13" s="9">
        <v>0</v>
      </c>
      <c r="CR13" s="9">
        <v>0</v>
      </c>
      <c r="CS13" s="9">
        <v>0</v>
      </c>
      <c r="CT13" s="9">
        <v>1.4119999999999999</v>
      </c>
      <c r="CU13" s="9">
        <v>0.76600000000000001</v>
      </c>
      <c r="CV13" s="9">
        <v>0.64600000000000002</v>
      </c>
      <c r="CW13" s="9">
        <v>0.93100000000000005</v>
      </c>
      <c r="CX13" s="9">
        <v>0.59799999999999998</v>
      </c>
      <c r="CY13" s="9">
        <v>0.33300000000000002</v>
      </c>
      <c r="CZ13" s="9">
        <v>0.46400000000000002</v>
      </c>
      <c r="DA13" s="9">
        <v>0.46400000000000002</v>
      </c>
      <c r="DB13" s="9">
        <v>0</v>
      </c>
      <c r="DC13" s="9">
        <v>0.35</v>
      </c>
      <c r="DD13" s="9">
        <v>0.13400000000000001</v>
      </c>
      <c r="DE13" s="9">
        <v>0.216</v>
      </c>
      <c r="DF13" s="9">
        <v>0.11700000000000001</v>
      </c>
      <c r="DG13" s="9">
        <v>0</v>
      </c>
      <c r="DH13" s="9">
        <v>0.11700000000000001</v>
      </c>
      <c r="DI13" s="9">
        <v>0.48099999999999998</v>
      </c>
      <c r="DJ13" s="9">
        <v>0.16800000000000001</v>
      </c>
      <c r="DK13" s="9">
        <v>0.313</v>
      </c>
      <c r="DL13" s="9">
        <v>0.35299999999999998</v>
      </c>
      <c r="DM13" s="9">
        <v>0.16800000000000001</v>
      </c>
      <c r="DN13" s="9">
        <v>0.185</v>
      </c>
      <c r="DO13" s="9">
        <v>0</v>
      </c>
      <c r="DP13" s="9">
        <v>0</v>
      </c>
      <c r="DQ13" s="9">
        <v>0</v>
      </c>
      <c r="DR13" s="9">
        <v>0.128</v>
      </c>
      <c r="DS13" s="9">
        <v>0</v>
      </c>
      <c r="DT13" s="9">
        <v>0.128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5.5049999999999999</v>
      </c>
      <c r="EB13" s="9">
        <v>3.5150000000000001</v>
      </c>
      <c r="EC13" s="9">
        <v>1.99</v>
      </c>
      <c r="ED13" s="9">
        <v>0.749</v>
      </c>
      <c r="EE13" s="9">
        <v>0.505</v>
      </c>
      <c r="EF13" s="9">
        <v>0.24399999999999999</v>
      </c>
      <c r="EG13" s="9">
        <v>0.46600000000000003</v>
      </c>
      <c r="EH13" s="9">
        <v>0.37</v>
      </c>
      <c r="EI13" s="9">
        <v>9.6000000000000002E-2</v>
      </c>
      <c r="EJ13" s="9">
        <v>0</v>
      </c>
      <c r="EK13" s="9">
        <v>0</v>
      </c>
      <c r="EL13" s="9">
        <v>0</v>
      </c>
      <c r="EM13" s="9">
        <v>0.28199999999999997</v>
      </c>
      <c r="EN13" s="9">
        <v>0.13500000000000001</v>
      </c>
      <c r="EO13" s="9">
        <v>0.14799999999999999</v>
      </c>
      <c r="EP13" s="9">
        <v>4.7560000000000002</v>
      </c>
      <c r="EQ13" s="9">
        <v>3.01</v>
      </c>
      <c r="ER13" s="9">
        <v>1.746</v>
      </c>
      <c r="ES13" s="9">
        <v>1.8839999999999999</v>
      </c>
      <c r="ET13" s="9">
        <v>1.1479999999999999</v>
      </c>
      <c r="EU13" s="9">
        <v>0.73599999999999999</v>
      </c>
      <c r="EV13" s="9">
        <v>1.375</v>
      </c>
      <c r="EW13" s="9">
        <v>0.63300000000000001</v>
      </c>
      <c r="EX13" s="9">
        <v>0.74199999999999999</v>
      </c>
      <c r="EY13" s="9">
        <v>1.212</v>
      </c>
      <c r="EZ13" s="9">
        <v>1.0820000000000001</v>
      </c>
      <c r="FA13" s="9">
        <v>0.13</v>
      </c>
      <c r="FB13" s="9">
        <v>0.28499999999999998</v>
      </c>
      <c r="FC13" s="9">
        <v>0.14699999999999999</v>
      </c>
      <c r="FD13" s="9">
        <v>0.13800000000000001</v>
      </c>
      <c r="FE13" s="9">
        <v>0</v>
      </c>
      <c r="FF13" s="9">
        <v>0</v>
      </c>
      <c r="FG13" s="9">
        <v>0</v>
      </c>
      <c r="FH13" s="9">
        <v>2.1520000000000001</v>
      </c>
      <c r="FI13" s="9">
        <v>1.4159999999999999</v>
      </c>
      <c r="FJ13" s="9">
        <v>0.73599999999999999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2.1520000000000001</v>
      </c>
      <c r="FX13" s="9">
        <v>1.4159999999999999</v>
      </c>
      <c r="FY13" s="9">
        <v>0.73599999999999999</v>
      </c>
      <c r="FZ13" s="9">
        <v>0.55000000000000004</v>
      </c>
      <c r="GA13" s="9">
        <v>0.55000000000000004</v>
      </c>
      <c r="GB13" s="9">
        <v>0</v>
      </c>
      <c r="GC13" s="9">
        <v>0.23400000000000001</v>
      </c>
      <c r="GD13" s="9">
        <v>0.23400000000000001</v>
      </c>
      <c r="GE13" s="9">
        <v>0</v>
      </c>
      <c r="GF13" s="9">
        <v>0.107</v>
      </c>
      <c r="GG13" s="9">
        <v>0</v>
      </c>
      <c r="GH13" s="9">
        <v>0.107</v>
      </c>
      <c r="GI13" s="9">
        <v>0.46400000000000002</v>
      </c>
      <c r="GJ13" s="9">
        <v>0.25600000000000001</v>
      </c>
      <c r="GK13" s="9">
        <v>0.20899999999999999</v>
      </c>
      <c r="GL13" s="9">
        <v>0.79700000000000004</v>
      </c>
      <c r="GM13" s="9">
        <v>0.376</v>
      </c>
      <c r="GN13" s="9">
        <v>0.42099999999999999</v>
      </c>
      <c r="GO13" s="9">
        <v>4.9720000000000004</v>
      </c>
      <c r="GP13" s="9">
        <v>1.889</v>
      </c>
      <c r="GQ13" s="9">
        <v>3.0830000000000002</v>
      </c>
      <c r="GR13" s="9">
        <v>1.39</v>
      </c>
      <c r="GS13" s="9">
        <v>0.74</v>
      </c>
      <c r="GT13" s="9">
        <v>0.65</v>
      </c>
      <c r="GU13" s="9">
        <v>0.25</v>
      </c>
      <c r="GV13" s="9">
        <v>0.152</v>
      </c>
      <c r="GW13" s="9">
        <v>9.8000000000000004E-2</v>
      </c>
      <c r="GX13" s="9">
        <v>0.29399999999999998</v>
      </c>
      <c r="GY13" s="9">
        <v>0.153</v>
      </c>
      <c r="GZ13" s="9">
        <v>0.14000000000000001</v>
      </c>
      <c r="HA13" s="9">
        <v>0.84699999999999998</v>
      </c>
      <c r="HB13" s="9">
        <v>0.435</v>
      </c>
      <c r="HC13" s="9">
        <v>0.41199999999999998</v>
      </c>
      <c r="HD13" s="9">
        <v>3.5819999999999999</v>
      </c>
      <c r="HE13" s="9">
        <v>1.149</v>
      </c>
      <c r="HF13" s="9">
        <v>2.4329999999999998</v>
      </c>
      <c r="HG13" s="9">
        <v>1.468</v>
      </c>
      <c r="HH13" s="9">
        <v>0.61399999999999999</v>
      </c>
      <c r="HI13" s="9">
        <v>0.85399999999999998</v>
      </c>
      <c r="HJ13" s="9">
        <v>1.0629999999999999</v>
      </c>
      <c r="HK13" s="9">
        <v>0.40799999999999997</v>
      </c>
      <c r="HL13" s="9">
        <v>0.65500000000000003</v>
      </c>
      <c r="HM13" s="9">
        <v>1.0509999999999999</v>
      </c>
      <c r="HN13" s="9">
        <v>0.127</v>
      </c>
      <c r="HO13" s="9">
        <v>0.92400000000000004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0</v>
      </c>
      <c r="HV13" s="9">
        <v>0.41899999999999998</v>
      </c>
      <c r="HW13" s="9">
        <v>0.41899999999999998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0.41899999999999998</v>
      </c>
      <c r="IL13" s="9">
        <v>0.41899999999999998</v>
      </c>
      <c r="IM13" s="9">
        <v>0</v>
      </c>
      <c r="IN13" s="9">
        <v>0.28199999999999997</v>
      </c>
      <c r="IO13" s="9">
        <v>0.28199999999999997</v>
      </c>
      <c r="IP13" s="9">
        <v>0</v>
      </c>
      <c r="IQ13" s="9">
        <v>0</v>
      </c>
    </row>
    <row r="14" spans="1:251">
      <c r="A14" s="10">
        <v>43132</v>
      </c>
      <c r="B14" s="9">
        <v>1.04</v>
      </c>
      <c r="C14" s="9">
        <v>0.74399999999999999</v>
      </c>
      <c r="D14" s="9">
        <v>0.29599999999999999</v>
      </c>
      <c r="E14" s="9">
        <v>0.752</v>
      </c>
      <c r="F14" s="9">
        <v>0.58899999999999997</v>
      </c>
      <c r="G14" s="9">
        <v>0.16300000000000001</v>
      </c>
      <c r="H14" s="9">
        <v>0.154</v>
      </c>
      <c r="I14" s="9">
        <v>0.154</v>
      </c>
      <c r="J14" s="9">
        <v>0</v>
      </c>
      <c r="K14" s="9">
        <v>0.13300000000000001</v>
      </c>
      <c r="L14" s="9">
        <v>0</v>
      </c>
      <c r="M14" s="9">
        <v>0.13300000000000001</v>
      </c>
      <c r="N14" s="9">
        <v>1.7549999999999999</v>
      </c>
      <c r="O14" s="9">
        <v>0.77400000000000002</v>
      </c>
      <c r="P14" s="9">
        <v>0.98099999999999998</v>
      </c>
      <c r="Q14" s="9">
        <v>0.23599999999999999</v>
      </c>
      <c r="R14" s="9">
        <v>9.2999999999999999E-2</v>
      </c>
      <c r="S14" s="9">
        <v>0.14299999999999999</v>
      </c>
      <c r="T14" s="9">
        <v>0.20699999999999999</v>
      </c>
      <c r="U14" s="9">
        <v>0.104</v>
      </c>
      <c r="V14" s="9">
        <v>0.10199999999999999</v>
      </c>
      <c r="W14" s="9">
        <v>0.34300000000000003</v>
      </c>
      <c r="X14" s="9">
        <v>0</v>
      </c>
      <c r="Y14" s="9">
        <v>0.34300000000000003</v>
      </c>
      <c r="Z14" s="9">
        <v>0.67500000000000004</v>
      </c>
      <c r="AA14" s="9">
        <v>0.28199999999999997</v>
      </c>
      <c r="AB14" s="9">
        <v>0.39300000000000002</v>
      </c>
      <c r="AC14" s="9">
        <v>0.29499999999999998</v>
      </c>
      <c r="AD14" s="9">
        <v>0.29499999999999998</v>
      </c>
      <c r="AE14" s="9">
        <v>0</v>
      </c>
      <c r="AF14" s="9">
        <v>24.504999999999999</v>
      </c>
      <c r="AG14" s="9">
        <v>11.089</v>
      </c>
      <c r="AH14" s="9">
        <v>13.416</v>
      </c>
      <c r="AI14" s="9">
        <v>7.827</v>
      </c>
      <c r="AJ14" s="9">
        <v>3.5339999999999998</v>
      </c>
      <c r="AK14" s="9">
        <v>4.2930000000000001</v>
      </c>
      <c r="AL14" s="9">
        <v>3.117</v>
      </c>
      <c r="AM14" s="9">
        <v>1.286</v>
      </c>
      <c r="AN14" s="9">
        <v>1.83</v>
      </c>
      <c r="AO14" s="9">
        <v>2.0510000000000002</v>
      </c>
      <c r="AP14" s="9">
        <v>1.2709999999999999</v>
      </c>
      <c r="AQ14" s="9">
        <v>0.78</v>
      </c>
      <c r="AR14" s="9">
        <v>2.66</v>
      </c>
      <c r="AS14" s="9">
        <v>0.97699999999999998</v>
      </c>
      <c r="AT14" s="9">
        <v>1.6830000000000001</v>
      </c>
      <c r="AU14" s="9">
        <v>16.678000000000001</v>
      </c>
      <c r="AV14" s="9">
        <v>7.556</v>
      </c>
      <c r="AW14" s="9">
        <v>9.1229999999999993</v>
      </c>
      <c r="AX14" s="9">
        <v>6.4820000000000002</v>
      </c>
      <c r="AY14" s="9">
        <v>3.411</v>
      </c>
      <c r="AZ14" s="9">
        <v>3.0710000000000002</v>
      </c>
      <c r="BA14" s="9">
        <v>4.0679999999999996</v>
      </c>
      <c r="BB14" s="9">
        <v>1.093</v>
      </c>
      <c r="BC14" s="9">
        <v>2.9750000000000001</v>
      </c>
      <c r="BD14" s="9">
        <v>2.7709999999999999</v>
      </c>
      <c r="BE14" s="9">
        <v>1.37</v>
      </c>
      <c r="BF14" s="9">
        <v>1.401</v>
      </c>
      <c r="BG14" s="9">
        <v>1.927</v>
      </c>
      <c r="BH14" s="9">
        <v>0.96799999999999997</v>
      </c>
      <c r="BI14" s="9">
        <v>0.95899999999999996</v>
      </c>
      <c r="BJ14" s="9">
        <v>1.431</v>
      </c>
      <c r="BK14" s="9">
        <v>0.71399999999999997</v>
      </c>
      <c r="BL14" s="9">
        <v>0.71699999999999997</v>
      </c>
      <c r="BM14" s="9">
        <v>5.1959999999999997</v>
      </c>
      <c r="BN14" s="9">
        <v>1.861</v>
      </c>
      <c r="BO14" s="9">
        <v>3.335</v>
      </c>
      <c r="BP14" s="9">
        <v>2.1859999999999999</v>
      </c>
      <c r="BQ14" s="9">
        <v>1.0489999999999999</v>
      </c>
      <c r="BR14" s="9">
        <v>1.137</v>
      </c>
      <c r="BS14" s="9">
        <v>0.93899999999999995</v>
      </c>
      <c r="BT14" s="9">
        <v>0.32100000000000001</v>
      </c>
      <c r="BU14" s="9">
        <v>0.61799999999999999</v>
      </c>
      <c r="BV14" s="9">
        <v>0.34300000000000003</v>
      </c>
      <c r="BW14" s="9">
        <v>0.28799999999999998</v>
      </c>
      <c r="BX14" s="9">
        <v>5.5E-2</v>
      </c>
      <c r="BY14" s="9">
        <v>0.90400000000000003</v>
      </c>
      <c r="BZ14" s="9">
        <v>0.44</v>
      </c>
      <c r="CA14" s="9">
        <v>0.46400000000000002</v>
      </c>
      <c r="CB14" s="9">
        <v>3.01</v>
      </c>
      <c r="CC14" s="9">
        <v>0.81200000000000006</v>
      </c>
      <c r="CD14" s="9">
        <v>2.1989999999999998</v>
      </c>
      <c r="CE14" s="9">
        <v>1.623</v>
      </c>
      <c r="CF14" s="9">
        <v>0.47299999999999998</v>
      </c>
      <c r="CG14" s="9">
        <v>1.1499999999999999</v>
      </c>
      <c r="CH14" s="9">
        <v>0.52200000000000002</v>
      </c>
      <c r="CI14" s="9">
        <v>0.215</v>
      </c>
      <c r="CJ14" s="9">
        <v>0.308</v>
      </c>
      <c r="CK14" s="9">
        <v>0.53600000000000003</v>
      </c>
      <c r="CL14" s="9">
        <v>0.124</v>
      </c>
      <c r="CM14" s="9">
        <v>0.41199999999999998</v>
      </c>
      <c r="CN14" s="9">
        <v>0.218</v>
      </c>
      <c r="CO14" s="9">
        <v>0</v>
      </c>
      <c r="CP14" s="9">
        <v>0.218</v>
      </c>
      <c r="CQ14" s="9">
        <v>0.112</v>
      </c>
      <c r="CR14" s="9">
        <v>0</v>
      </c>
      <c r="CS14" s="9">
        <v>0.112</v>
      </c>
      <c r="CT14" s="9">
        <v>1.4279999999999999</v>
      </c>
      <c r="CU14" s="9">
        <v>0.77700000000000002</v>
      </c>
      <c r="CV14" s="9">
        <v>0.65200000000000002</v>
      </c>
      <c r="CW14" s="9">
        <v>0.96699999999999997</v>
      </c>
      <c r="CX14" s="9">
        <v>0.38600000000000001</v>
      </c>
      <c r="CY14" s="9">
        <v>0.57999999999999996</v>
      </c>
      <c r="CZ14" s="9">
        <v>0.83199999999999996</v>
      </c>
      <c r="DA14" s="9">
        <v>0.38600000000000001</v>
      </c>
      <c r="DB14" s="9">
        <v>0.44500000000000001</v>
      </c>
      <c r="DC14" s="9">
        <v>0.13500000000000001</v>
      </c>
      <c r="DD14" s="9">
        <v>0</v>
      </c>
      <c r="DE14" s="9">
        <v>0.13500000000000001</v>
      </c>
      <c r="DF14" s="9">
        <v>0</v>
      </c>
      <c r="DG14" s="9">
        <v>0</v>
      </c>
      <c r="DH14" s="9">
        <v>0</v>
      </c>
      <c r="DI14" s="9">
        <v>0.46200000000000002</v>
      </c>
      <c r="DJ14" s="9">
        <v>0.39100000000000001</v>
      </c>
      <c r="DK14" s="9">
        <v>7.0999999999999994E-2</v>
      </c>
      <c r="DL14" s="9">
        <v>0.39100000000000001</v>
      </c>
      <c r="DM14" s="9">
        <v>0.39100000000000001</v>
      </c>
      <c r="DN14" s="9">
        <v>0</v>
      </c>
      <c r="DO14" s="9">
        <v>7.0999999999999994E-2</v>
      </c>
      <c r="DP14" s="9">
        <v>0</v>
      </c>
      <c r="DQ14" s="9">
        <v>7.0999999999999994E-2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8.6310000000000002</v>
      </c>
      <c r="EB14" s="9">
        <v>4.4429999999999996</v>
      </c>
      <c r="EC14" s="9">
        <v>4.1870000000000003</v>
      </c>
      <c r="ED14" s="9">
        <v>3.2879999999999998</v>
      </c>
      <c r="EE14" s="9">
        <v>1.5589999999999999</v>
      </c>
      <c r="EF14" s="9">
        <v>1.7290000000000001</v>
      </c>
      <c r="EG14" s="9">
        <v>0.84499999999999997</v>
      </c>
      <c r="EH14" s="9">
        <v>0.33</v>
      </c>
      <c r="EI14" s="9">
        <v>0.51500000000000001</v>
      </c>
      <c r="EJ14" s="9">
        <v>1.204</v>
      </c>
      <c r="EK14" s="9">
        <v>0.82799999999999996</v>
      </c>
      <c r="EL14" s="9">
        <v>0.377</v>
      </c>
      <c r="EM14" s="9">
        <v>1.2390000000000001</v>
      </c>
      <c r="EN14" s="9">
        <v>0.40200000000000002</v>
      </c>
      <c r="EO14" s="9">
        <v>0.83699999999999997</v>
      </c>
      <c r="EP14" s="9">
        <v>5.343</v>
      </c>
      <c r="EQ14" s="9">
        <v>2.8839999999999999</v>
      </c>
      <c r="ER14" s="9">
        <v>2.4590000000000001</v>
      </c>
      <c r="ES14" s="9">
        <v>2.2639999999999998</v>
      </c>
      <c r="ET14" s="9">
        <v>1.59</v>
      </c>
      <c r="EU14" s="9">
        <v>0.67400000000000004</v>
      </c>
      <c r="EV14" s="9">
        <v>1.7410000000000001</v>
      </c>
      <c r="EW14" s="9">
        <v>0.432</v>
      </c>
      <c r="EX14" s="9">
        <v>1.3089999999999999</v>
      </c>
      <c r="EY14" s="9">
        <v>0.82299999999999995</v>
      </c>
      <c r="EZ14" s="9">
        <v>0.628</v>
      </c>
      <c r="FA14" s="9">
        <v>0.19500000000000001</v>
      </c>
      <c r="FB14" s="9">
        <v>0.51500000000000001</v>
      </c>
      <c r="FC14" s="9">
        <v>0.23400000000000001</v>
      </c>
      <c r="FD14" s="9">
        <v>0.28100000000000003</v>
      </c>
      <c r="FE14" s="9">
        <v>0</v>
      </c>
      <c r="FF14" s="9">
        <v>0</v>
      </c>
      <c r="FG14" s="9">
        <v>0</v>
      </c>
      <c r="FH14" s="9">
        <v>3.129</v>
      </c>
      <c r="FI14" s="9">
        <v>1.8680000000000001</v>
      </c>
      <c r="FJ14" s="9">
        <v>1.26</v>
      </c>
      <c r="FK14" s="9">
        <v>0.25700000000000001</v>
      </c>
      <c r="FL14" s="9">
        <v>0.127</v>
      </c>
      <c r="FM14" s="9">
        <v>0.13</v>
      </c>
      <c r="FN14" s="9">
        <v>0.25700000000000001</v>
      </c>
      <c r="FO14" s="9">
        <v>0.127</v>
      </c>
      <c r="FP14" s="9">
        <v>0.13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2.8719999999999999</v>
      </c>
      <c r="FX14" s="9">
        <v>1.7410000000000001</v>
      </c>
      <c r="FY14" s="9">
        <v>1.1299999999999999</v>
      </c>
      <c r="FZ14" s="9">
        <v>0.28100000000000003</v>
      </c>
      <c r="GA14" s="9">
        <v>0.28100000000000003</v>
      </c>
      <c r="GB14" s="9">
        <v>0</v>
      </c>
      <c r="GC14" s="9">
        <v>0.38900000000000001</v>
      </c>
      <c r="GD14" s="9">
        <v>0.19400000000000001</v>
      </c>
      <c r="GE14" s="9">
        <v>0.19600000000000001</v>
      </c>
      <c r="GF14" s="9">
        <v>0.124</v>
      </c>
      <c r="GG14" s="9">
        <v>0.124</v>
      </c>
      <c r="GH14" s="9">
        <v>0</v>
      </c>
      <c r="GI14" s="9">
        <v>0.97899999999999998</v>
      </c>
      <c r="GJ14" s="9">
        <v>0.51800000000000002</v>
      </c>
      <c r="GK14" s="9">
        <v>0.46</v>
      </c>
      <c r="GL14" s="9">
        <v>1.0980000000000001</v>
      </c>
      <c r="GM14" s="9">
        <v>0.624</v>
      </c>
      <c r="GN14" s="9">
        <v>0.47399999999999998</v>
      </c>
      <c r="GO14" s="9">
        <v>5.6079999999999997</v>
      </c>
      <c r="GP14" s="9">
        <v>1.627</v>
      </c>
      <c r="GQ14" s="9">
        <v>3.9809999999999999</v>
      </c>
      <c r="GR14" s="9">
        <v>1.0069999999999999</v>
      </c>
      <c r="GS14" s="9">
        <v>0.28999999999999998</v>
      </c>
      <c r="GT14" s="9">
        <v>0.71799999999999997</v>
      </c>
      <c r="GU14" s="9">
        <v>0.121</v>
      </c>
      <c r="GV14" s="9">
        <v>0</v>
      </c>
      <c r="GW14" s="9">
        <v>0.121</v>
      </c>
      <c r="GX14" s="9">
        <v>0.36899999999999999</v>
      </c>
      <c r="GY14" s="9">
        <v>0.155</v>
      </c>
      <c r="GZ14" s="9">
        <v>0.214</v>
      </c>
      <c r="HA14" s="9">
        <v>0.51700000000000002</v>
      </c>
      <c r="HB14" s="9">
        <v>0.13500000000000001</v>
      </c>
      <c r="HC14" s="9">
        <v>0.38200000000000001</v>
      </c>
      <c r="HD14" s="9">
        <v>4.601</v>
      </c>
      <c r="HE14" s="9">
        <v>1.337</v>
      </c>
      <c r="HF14" s="9">
        <v>3.2629999999999999</v>
      </c>
      <c r="HG14" s="9">
        <v>1.671</v>
      </c>
      <c r="HH14" s="9">
        <v>0.42399999999999999</v>
      </c>
      <c r="HI14" s="9">
        <v>1.248</v>
      </c>
      <c r="HJ14" s="9">
        <v>1.343</v>
      </c>
      <c r="HK14" s="9">
        <v>0.252</v>
      </c>
      <c r="HL14" s="9">
        <v>1.091</v>
      </c>
      <c r="HM14" s="9">
        <v>1.149</v>
      </c>
      <c r="HN14" s="9">
        <v>0.35499999999999998</v>
      </c>
      <c r="HO14" s="9">
        <v>0.79400000000000004</v>
      </c>
      <c r="HP14" s="9">
        <v>0.216</v>
      </c>
      <c r="HQ14" s="9">
        <v>0.216</v>
      </c>
      <c r="HR14" s="9">
        <v>0</v>
      </c>
      <c r="HS14" s="9">
        <v>0.221</v>
      </c>
      <c r="HT14" s="9">
        <v>0.09</v>
      </c>
      <c r="HU14" s="9">
        <v>0.13</v>
      </c>
      <c r="HV14" s="9">
        <v>0.51300000000000001</v>
      </c>
      <c r="HW14" s="9">
        <v>0.51300000000000001</v>
      </c>
      <c r="HX14" s="9">
        <v>0</v>
      </c>
      <c r="HY14" s="9">
        <v>0.122</v>
      </c>
      <c r="HZ14" s="9">
        <v>0.122</v>
      </c>
      <c r="IA14" s="9">
        <v>0</v>
      </c>
      <c r="IB14" s="9">
        <v>0.122</v>
      </c>
      <c r="IC14" s="9">
        <v>0.122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0.39100000000000001</v>
      </c>
      <c r="IL14" s="9">
        <v>0.39100000000000001</v>
      </c>
      <c r="IM14" s="9">
        <v>0</v>
      </c>
      <c r="IN14" s="9">
        <v>0.252</v>
      </c>
      <c r="IO14" s="9">
        <v>0.252</v>
      </c>
      <c r="IP14" s="9">
        <v>0</v>
      </c>
      <c r="IQ14" s="9">
        <v>0</v>
      </c>
    </row>
    <row r="15" spans="1:251">
      <c r="A15" s="10">
        <v>43497</v>
      </c>
      <c r="B15" s="9">
        <v>0.51500000000000001</v>
      </c>
      <c r="C15" s="9">
        <v>0.23499999999999999</v>
      </c>
      <c r="D15" s="9">
        <v>0.28000000000000003</v>
      </c>
      <c r="E15" s="9">
        <v>0.23499999999999999</v>
      </c>
      <c r="F15" s="9">
        <v>0.23499999999999999</v>
      </c>
      <c r="G15" s="9">
        <v>0</v>
      </c>
      <c r="H15" s="9">
        <v>0.28000000000000003</v>
      </c>
      <c r="I15" s="9">
        <v>0</v>
      </c>
      <c r="J15" s="9">
        <v>0.28000000000000003</v>
      </c>
      <c r="K15" s="9">
        <v>0</v>
      </c>
      <c r="L15" s="9">
        <v>0</v>
      </c>
      <c r="M15" s="9">
        <v>0</v>
      </c>
      <c r="N15" s="9">
        <v>2.4049999999999998</v>
      </c>
      <c r="O15" s="9">
        <v>0.95799999999999996</v>
      </c>
      <c r="P15" s="9">
        <v>1.448</v>
      </c>
      <c r="Q15" s="9">
        <v>0.36499999999999999</v>
      </c>
      <c r="R15" s="9">
        <v>9.1999999999999998E-2</v>
      </c>
      <c r="S15" s="9">
        <v>0.27300000000000002</v>
      </c>
      <c r="T15" s="9">
        <v>0.65400000000000003</v>
      </c>
      <c r="U15" s="9">
        <v>0.20399999999999999</v>
      </c>
      <c r="V15" s="9">
        <v>0.45</v>
      </c>
      <c r="W15" s="9">
        <v>0.53100000000000003</v>
      </c>
      <c r="X15" s="9">
        <v>0.25700000000000001</v>
      </c>
      <c r="Y15" s="9">
        <v>0.27400000000000002</v>
      </c>
      <c r="Z15" s="9">
        <v>0.85499999999999998</v>
      </c>
      <c r="AA15" s="9">
        <v>0.40500000000000003</v>
      </c>
      <c r="AB15" s="9">
        <v>0.45100000000000001</v>
      </c>
      <c r="AC15" s="9">
        <v>0</v>
      </c>
      <c r="AD15" s="9">
        <v>0</v>
      </c>
      <c r="AE15" s="9">
        <v>0</v>
      </c>
      <c r="AF15" s="9">
        <v>22.512</v>
      </c>
      <c r="AG15" s="9">
        <v>11.94</v>
      </c>
      <c r="AH15" s="9">
        <v>10.571</v>
      </c>
      <c r="AI15" s="9">
        <v>4.5650000000000004</v>
      </c>
      <c r="AJ15" s="9">
        <v>2.327</v>
      </c>
      <c r="AK15" s="9">
        <v>2.238</v>
      </c>
      <c r="AL15" s="9">
        <v>1.591</v>
      </c>
      <c r="AM15" s="9">
        <v>1.145</v>
      </c>
      <c r="AN15" s="9">
        <v>0.44500000000000001</v>
      </c>
      <c r="AO15" s="9">
        <v>0.47099999999999997</v>
      </c>
      <c r="AP15" s="9">
        <v>0.125</v>
      </c>
      <c r="AQ15" s="9">
        <v>0.34599999999999997</v>
      </c>
      <c r="AR15" s="9">
        <v>2.5030000000000001</v>
      </c>
      <c r="AS15" s="9">
        <v>1.0569999999999999</v>
      </c>
      <c r="AT15" s="9">
        <v>1.446</v>
      </c>
      <c r="AU15" s="9">
        <v>17.946999999999999</v>
      </c>
      <c r="AV15" s="9">
        <v>9.6129999999999995</v>
      </c>
      <c r="AW15" s="9">
        <v>8.3339999999999996</v>
      </c>
      <c r="AX15" s="9">
        <v>7.2450000000000001</v>
      </c>
      <c r="AY15" s="9">
        <v>4.3159999999999998</v>
      </c>
      <c r="AZ15" s="9">
        <v>2.9289999999999998</v>
      </c>
      <c r="BA15" s="9">
        <v>4.3959999999999999</v>
      </c>
      <c r="BB15" s="9">
        <v>2.3460000000000001</v>
      </c>
      <c r="BC15" s="9">
        <v>2.0489999999999999</v>
      </c>
      <c r="BD15" s="9">
        <v>3.6</v>
      </c>
      <c r="BE15" s="9">
        <v>1.867</v>
      </c>
      <c r="BF15" s="9">
        <v>1.732</v>
      </c>
      <c r="BG15" s="9">
        <v>1.66</v>
      </c>
      <c r="BH15" s="9">
        <v>0.73899999999999999</v>
      </c>
      <c r="BI15" s="9">
        <v>0.92100000000000004</v>
      </c>
      <c r="BJ15" s="9">
        <v>1.046</v>
      </c>
      <c r="BK15" s="9">
        <v>0.34399999999999997</v>
      </c>
      <c r="BL15" s="9">
        <v>0.70199999999999996</v>
      </c>
      <c r="BM15" s="9">
        <v>4.1310000000000002</v>
      </c>
      <c r="BN15" s="9">
        <v>1.86</v>
      </c>
      <c r="BO15" s="9">
        <v>2.2709999999999999</v>
      </c>
      <c r="BP15" s="9">
        <v>1.3420000000000001</v>
      </c>
      <c r="BQ15" s="9">
        <v>0.66600000000000004</v>
      </c>
      <c r="BR15" s="9">
        <v>0.67600000000000005</v>
      </c>
      <c r="BS15" s="9">
        <v>0.624</v>
      </c>
      <c r="BT15" s="9">
        <v>0.41499999999999998</v>
      </c>
      <c r="BU15" s="9">
        <v>0.20899999999999999</v>
      </c>
      <c r="BV15" s="9">
        <v>0</v>
      </c>
      <c r="BW15" s="9">
        <v>0</v>
      </c>
      <c r="BX15" s="9">
        <v>0</v>
      </c>
      <c r="BY15" s="9">
        <v>0.71799999999999997</v>
      </c>
      <c r="BZ15" s="9">
        <v>0.251</v>
      </c>
      <c r="CA15" s="9">
        <v>0.46700000000000003</v>
      </c>
      <c r="CB15" s="9">
        <v>2.7890000000000001</v>
      </c>
      <c r="CC15" s="9">
        <v>1.194</v>
      </c>
      <c r="CD15" s="9">
        <v>1.595</v>
      </c>
      <c r="CE15" s="9">
        <v>1.88</v>
      </c>
      <c r="CF15" s="9">
        <v>0.92600000000000005</v>
      </c>
      <c r="CG15" s="9">
        <v>0.95399999999999996</v>
      </c>
      <c r="CH15" s="9">
        <v>0.34</v>
      </c>
      <c r="CI15" s="9">
        <v>0</v>
      </c>
      <c r="CJ15" s="9">
        <v>0.34</v>
      </c>
      <c r="CK15" s="9">
        <v>0.251</v>
      </c>
      <c r="CL15" s="9">
        <v>0.151</v>
      </c>
      <c r="CM15" s="9">
        <v>0.1</v>
      </c>
      <c r="CN15" s="9">
        <v>0.217</v>
      </c>
      <c r="CO15" s="9">
        <v>0.11700000000000001</v>
      </c>
      <c r="CP15" s="9">
        <v>0.1</v>
      </c>
      <c r="CQ15" s="9">
        <v>0.10100000000000001</v>
      </c>
      <c r="CR15" s="9">
        <v>0</v>
      </c>
      <c r="CS15" s="9">
        <v>0.10100000000000001</v>
      </c>
      <c r="CT15" s="9">
        <v>1.268</v>
      </c>
      <c r="CU15" s="9">
        <v>0.35899999999999999</v>
      </c>
      <c r="CV15" s="9">
        <v>0.91</v>
      </c>
      <c r="CW15" s="9">
        <v>0.39300000000000002</v>
      </c>
      <c r="CX15" s="9">
        <v>8.6999999999999994E-2</v>
      </c>
      <c r="CY15" s="9">
        <v>0.30499999999999999</v>
      </c>
      <c r="CZ15" s="9">
        <v>8.6999999999999994E-2</v>
      </c>
      <c r="DA15" s="9">
        <v>8.6999999999999994E-2</v>
      </c>
      <c r="DB15" s="9">
        <v>0</v>
      </c>
      <c r="DC15" s="9">
        <v>0.128</v>
      </c>
      <c r="DD15" s="9">
        <v>0</v>
      </c>
      <c r="DE15" s="9">
        <v>0.128</v>
      </c>
      <c r="DF15" s="9">
        <v>0.17699999999999999</v>
      </c>
      <c r="DG15" s="9">
        <v>0</v>
      </c>
      <c r="DH15" s="9">
        <v>0.17699999999999999</v>
      </c>
      <c r="DI15" s="9">
        <v>0.876</v>
      </c>
      <c r="DJ15" s="9">
        <v>0.27200000000000002</v>
      </c>
      <c r="DK15" s="9">
        <v>0.60399999999999998</v>
      </c>
      <c r="DL15" s="9">
        <v>0.255</v>
      </c>
      <c r="DM15" s="9">
        <v>0</v>
      </c>
      <c r="DN15" s="9">
        <v>0.255</v>
      </c>
      <c r="DO15" s="9">
        <v>0.55300000000000005</v>
      </c>
      <c r="DP15" s="9">
        <v>0.27200000000000002</v>
      </c>
      <c r="DQ15" s="9">
        <v>0.28100000000000003</v>
      </c>
      <c r="DR15" s="9">
        <v>6.8000000000000005E-2</v>
      </c>
      <c r="DS15" s="9">
        <v>0</v>
      </c>
      <c r="DT15" s="9">
        <v>6.8000000000000005E-2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9.7100000000000009</v>
      </c>
      <c r="EB15" s="9">
        <v>6.6180000000000003</v>
      </c>
      <c r="EC15" s="9">
        <v>3.0920000000000001</v>
      </c>
      <c r="ED15" s="9">
        <v>1.925</v>
      </c>
      <c r="EE15" s="9">
        <v>1.329</v>
      </c>
      <c r="EF15" s="9">
        <v>0.59599999999999997</v>
      </c>
      <c r="EG15" s="9">
        <v>0.628</v>
      </c>
      <c r="EH15" s="9">
        <v>0.51</v>
      </c>
      <c r="EI15" s="9">
        <v>0.11700000000000001</v>
      </c>
      <c r="EJ15" s="9">
        <v>0.34300000000000003</v>
      </c>
      <c r="EK15" s="9">
        <v>0.125</v>
      </c>
      <c r="EL15" s="9">
        <v>0.218</v>
      </c>
      <c r="EM15" s="9">
        <v>0.95399999999999996</v>
      </c>
      <c r="EN15" s="9">
        <v>0.69399999999999995</v>
      </c>
      <c r="EO15" s="9">
        <v>0.26100000000000001</v>
      </c>
      <c r="EP15" s="9">
        <v>7.7839999999999998</v>
      </c>
      <c r="EQ15" s="9">
        <v>5.2889999999999997</v>
      </c>
      <c r="ER15" s="9">
        <v>2.496</v>
      </c>
      <c r="ES15" s="9">
        <v>3.68</v>
      </c>
      <c r="ET15" s="9">
        <v>3.0760000000000001</v>
      </c>
      <c r="EU15" s="9">
        <v>0.60399999999999998</v>
      </c>
      <c r="EV15" s="9">
        <v>1.724</v>
      </c>
      <c r="EW15" s="9">
        <v>1.038</v>
      </c>
      <c r="EX15" s="9">
        <v>0.68500000000000005</v>
      </c>
      <c r="EY15" s="9">
        <v>1.5389999999999999</v>
      </c>
      <c r="EZ15" s="9">
        <v>0.80900000000000005</v>
      </c>
      <c r="FA15" s="9">
        <v>0.73</v>
      </c>
      <c r="FB15" s="9">
        <v>0.58399999999999996</v>
      </c>
      <c r="FC15" s="9">
        <v>0.247</v>
      </c>
      <c r="FD15" s="9">
        <v>0.33700000000000002</v>
      </c>
      <c r="FE15" s="9">
        <v>0.25700000000000001</v>
      </c>
      <c r="FF15" s="9">
        <v>0.11700000000000001</v>
      </c>
      <c r="FG15" s="9">
        <v>0.14000000000000001</v>
      </c>
      <c r="FH15" s="9">
        <v>2.3650000000000002</v>
      </c>
      <c r="FI15" s="9">
        <v>1.3959999999999999</v>
      </c>
      <c r="FJ15" s="9">
        <v>0.96899999999999997</v>
      </c>
      <c r="FK15" s="9">
        <v>0.11899999999999999</v>
      </c>
      <c r="FL15" s="9">
        <v>0</v>
      </c>
      <c r="FM15" s="9">
        <v>0.11899999999999999</v>
      </c>
      <c r="FN15" s="9">
        <v>0.11899999999999999</v>
      </c>
      <c r="FO15" s="9">
        <v>0</v>
      </c>
      <c r="FP15" s="9">
        <v>0.11899999999999999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2.2469999999999999</v>
      </c>
      <c r="FX15" s="9">
        <v>1.3959999999999999</v>
      </c>
      <c r="FY15" s="9">
        <v>0.85099999999999998</v>
      </c>
      <c r="FZ15" s="9">
        <v>0</v>
      </c>
      <c r="GA15" s="9">
        <v>0</v>
      </c>
      <c r="GB15" s="9">
        <v>0</v>
      </c>
      <c r="GC15" s="9">
        <v>0.25800000000000001</v>
      </c>
      <c r="GD15" s="9">
        <v>0.25800000000000001</v>
      </c>
      <c r="GE15" s="9">
        <v>0</v>
      </c>
      <c r="GF15" s="9">
        <v>0.91600000000000004</v>
      </c>
      <c r="GG15" s="9">
        <v>0.65700000000000003</v>
      </c>
      <c r="GH15" s="9">
        <v>0.25900000000000001</v>
      </c>
      <c r="GI15" s="9">
        <v>0.48599999999999999</v>
      </c>
      <c r="GJ15" s="9">
        <v>0.254</v>
      </c>
      <c r="GK15" s="9">
        <v>0.23200000000000001</v>
      </c>
      <c r="GL15" s="9">
        <v>0.58599999999999997</v>
      </c>
      <c r="GM15" s="9">
        <v>0.22700000000000001</v>
      </c>
      <c r="GN15" s="9">
        <v>0.35899999999999999</v>
      </c>
      <c r="GO15" s="9">
        <v>4.3600000000000003</v>
      </c>
      <c r="GP15" s="9">
        <v>1.421</v>
      </c>
      <c r="GQ15" s="9">
        <v>2.94</v>
      </c>
      <c r="GR15" s="9">
        <v>0.67800000000000005</v>
      </c>
      <c r="GS15" s="9">
        <v>0.245</v>
      </c>
      <c r="GT15" s="9">
        <v>0.433</v>
      </c>
      <c r="GU15" s="9">
        <v>0.13300000000000001</v>
      </c>
      <c r="GV15" s="9">
        <v>0.13300000000000001</v>
      </c>
      <c r="GW15" s="9">
        <v>0</v>
      </c>
      <c r="GX15" s="9">
        <v>0</v>
      </c>
      <c r="GY15" s="9">
        <v>0</v>
      </c>
      <c r="GZ15" s="9">
        <v>0</v>
      </c>
      <c r="HA15" s="9">
        <v>0.54500000000000004</v>
      </c>
      <c r="HB15" s="9">
        <v>0.112</v>
      </c>
      <c r="HC15" s="9">
        <v>0.433</v>
      </c>
      <c r="HD15" s="9">
        <v>3.6819999999999999</v>
      </c>
      <c r="HE15" s="9">
        <v>1.175</v>
      </c>
      <c r="HF15" s="9">
        <v>2.5070000000000001</v>
      </c>
      <c r="HG15" s="9">
        <v>1.147</v>
      </c>
      <c r="HH15" s="9">
        <v>0.314</v>
      </c>
      <c r="HI15" s="9">
        <v>0.83399999999999996</v>
      </c>
      <c r="HJ15" s="9">
        <v>1.2330000000000001</v>
      </c>
      <c r="HK15" s="9">
        <v>0.49</v>
      </c>
      <c r="HL15" s="9">
        <v>0.74299999999999999</v>
      </c>
      <c r="HM15" s="9">
        <v>0.82599999999999996</v>
      </c>
      <c r="HN15" s="9">
        <v>0.25</v>
      </c>
      <c r="HO15" s="9">
        <v>0.57599999999999996</v>
      </c>
      <c r="HP15" s="9">
        <v>0.373</v>
      </c>
      <c r="HQ15" s="9">
        <v>0.121</v>
      </c>
      <c r="HR15" s="9">
        <v>0.251</v>
      </c>
      <c r="HS15" s="9">
        <v>0.10199999999999999</v>
      </c>
      <c r="HT15" s="9">
        <v>0</v>
      </c>
      <c r="HU15" s="9">
        <v>0.10199999999999999</v>
      </c>
      <c r="HV15" s="9">
        <v>0.67700000000000005</v>
      </c>
      <c r="HW15" s="9">
        <v>0.28699999999999998</v>
      </c>
      <c r="HX15" s="9">
        <v>0.39</v>
      </c>
      <c r="HY15" s="9">
        <v>0.109</v>
      </c>
      <c r="HZ15" s="9">
        <v>0</v>
      </c>
      <c r="IA15" s="9">
        <v>0.109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0.109</v>
      </c>
      <c r="II15" s="9">
        <v>0</v>
      </c>
      <c r="IJ15" s="9">
        <v>0.109</v>
      </c>
      <c r="IK15" s="9">
        <v>0.56899999999999995</v>
      </c>
      <c r="IL15" s="9">
        <v>0.28699999999999998</v>
      </c>
      <c r="IM15" s="9">
        <v>0.28100000000000003</v>
      </c>
      <c r="IN15" s="9">
        <v>0.28100000000000003</v>
      </c>
      <c r="IO15" s="9">
        <v>0</v>
      </c>
      <c r="IP15" s="9">
        <v>0.28100000000000003</v>
      </c>
      <c r="IQ15" s="9">
        <v>0.28699999999999998</v>
      </c>
    </row>
    <row r="16" spans="1:251">
      <c r="A16" s="10">
        <v>43862</v>
      </c>
      <c r="B16" s="9">
        <v>0.72099999999999997</v>
      </c>
      <c r="C16" s="9">
        <v>0.10199999999999999</v>
      </c>
      <c r="D16" s="9">
        <v>0.61899999999999999</v>
      </c>
      <c r="E16" s="9">
        <v>0.28399999999999997</v>
      </c>
      <c r="F16" s="9">
        <v>0</v>
      </c>
      <c r="G16" s="9">
        <v>0.28399999999999997</v>
      </c>
      <c r="H16" s="9">
        <v>0.10199999999999999</v>
      </c>
      <c r="I16" s="9">
        <v>0.10199999999999999</v>
      </c>
      <c r="J16" s="9">
        <v>0</v>
      </c>
      <c r="K16" s="9">
        <v>0.33500000000000002</v>
      </c>
      <c r="L16" s="9">
        <v>0</v>
      </c>
      <c r="M16" s="9">
        <v>0.33500000000000002</v>
      </c>
      <c r="N16" s="9">
        <v>1.6519999999999999</v>
      </c>
      <c r="O16" s="9">
        <v>0.46100000000000002</v>
      </c>
      <c r="P16" s="9">
        <v>1.1910000000000001</v>
      </c>
      <c r="Q16" s="9">
        <v>0.51500000000000001</v>
      </c>
      <c r="R16" s="9">
        <v>0.19400000000000001</v>
      </c>
      <c r="S16" s="9">
        <v>0.32200000000000001</v>
      </c>
      <c r="T16" s="9">
        <v>0.63900000000000001</v>
      </c>
      <c r="U16" s="9">
        <v>0</v>
      </c>
      <c r="V16" s="9">
        <v>0.63900000000000001</v>
      </c>
      <c r="W16" s="9">
        <v>0.497</v>
      </c>
      <c r="X16" s="9">
        <v>0.26700000000000002</v>
      </c>
      <c r="Y16" s="9">
        <v>0.23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22.251000000000001</v>
      </c>
      <c r="AG16" s="9">
        <v>11.164</v>
      </c>
      <c r="AH16" s="9">
        <v>11.087</v>
      </c>
      <c r="AI16" s="9">
        <v>6.92</v>
      </c>
      <c r="AJ16" s="9">
        <v>3.7829999999999999</v>
      </c>
      <c r="AK16" s="9">
        <v>3.137</v>
      </c>
      <c r="AL16" s="9">
        <v>1.8109999999999999</v>
      </c>
      <c r="AM16" s="9">
        <v>1.1060000000000001</v>
      </c>
      <c r="AN16" s="9">
        <v>0.70499999999999996</v>
      </c>
      <c r="AO16" s="9">
        <v>1.3380000000000001</v>
      </c>
      <c r="AP16" s="9">
        <v>0.96799999999999997</v>
      </c>
      <c r="AQ16" s="9">
        <v>0.37</v>
      </c>
      <c r="AR16" s="9">
        <v>3.7709999999999999</v>
      </c>
      <c r="AS16" s="9">
        <v>1.7090000000000001</v>
      </c>
      <c r="AT16" s="9">
        <v>2.0619999999999998</v>
      </c>
      <c r="AU16" s="9">
        <v>15.331</v>
      </c>
      <c r="AV16" s="9">
        <v>7.3810000000000002</v>
      </c>
      <c r="AW16" s="9">
        <v>7.9509999999999996</v>
      </c>
      <c r="AX16" s="9">
        <v>6.516</v>
      </c>
      <c r="AY16" s="9">
        <v>3.5459999999999998</v>
      </c>
      <c r="AZ16" s="9">
        <v>2.97</v>
      </c>
      <c r="BA16" s="9">
        <v>2.7210000000000001</v>
      </c>
      <c r="BB16" s="9">
        <v>0.99299999999999999</v>
      </c>
      <c r="BC16" s="9">
        <v>1.728</v>
      </c>
      <c r="BD16" s="9">
        <v>3.359</v>
      </c>
      <c r="BE16" s="9">
        <v>1.4690000000000001</v>
      </c>
      <c r="BF16" s="9">
        <v>1.89</v>
      </c>
      <c r="BG16" s="9">
        <v>1.5760000000000001</v>
      </c>
      <c r="BH16" s="9">
        <v>0.91200000000000003</v>
      </c>
      <c r="BI16" s="9">
        <v>0.66400000000000003</v>
      </c>
      <c r="BJ16" s="9">
        <v>1.1599999999999999</v>
      </c>
      <c r="BK16" s="9">
        <v>0.46100000000000002</v>
      </c>
      <c r="BL16" s="9">
        <v>0.69899999999999995</v>
      </c>
      <c r="BM16" s="9">
        <v>5.0949999999999998</v>
      </c>
      <c r="BN16" s="9">
        <v>3.0720000000000001</v>
      </c>
      <c r="BO16" s="9">
        <v>2.0230000000000001</v>
      </c>
      <c r="BP16" s="9">
        <v>1.8879999999999999</v>
      </c>
      <c r="BQ16" s="9">
        <v>1.0449999999999999</v>
      </c>
      <c r="BR16" s="9">
        <v>0.84199999999999997</v>
      </c>
      <c r="BS16" s="9">
        <v>0.379</v>
      </c>
      <c r="BT16" s="9">
        <v>0.111</v>
      </c>
      <c r="BU16" s="9">
        <v>0.26800000000000002</v>
      </c>
      <c r="BV16" s="9">
        <v>0.53300000000000003</v>
      </c>
      <c r="BW16" s="9">
        <v>0.26300000000000001</v>
      </c>
      <c r="BX16" s="9">
        <v>0.27</v>
      </c>
      <c r="BY16" s="9">
        <v>0.97599999999999998</v>
      </c>
      <c r="BZ16" s="9">
        <v>0.67200000000000004</v>
      </c>
      <c r="CA16" s="9">
        <v>0.30399999999999999</v>
      </c>
      <c r="CB16" s="9">
        <v>3.2069999999999999</v>
      </c>
      <c r="CC16" s="9">
        <v>2.0270000000000001</v>
      </c>
      <c r="CD16" s="9">
        <v>1.181</v>
      </c>
      <c r="CE16" s="9">
        <v>1.4950000000000001</v>
      </c>
      <c r="CF16" s="9">
        <v>1.0629999999999999</v>
      </c>
      <c r="CG16" s="9">
        <v>0.432</v>
      </c>
      <c r="CH16" s="9">
        <v>0.43099999999999999</v>
      </c>
      <c r="CI16" s="9">
        <v>0.111</v>
      </c>
      <c r="CJ16" s="9">
        <v>0.32</v>
      </c>
      <c r="CK16" s="9">
        <v>0.86199999999999999</v>
      </c>
      <c r="CL16" s="9">
        <v>0.54200000000000004</v>
      </c>
      <c r="CM16" s="9">
        <v>0.32</v>
      </c>
      <c r="CN16" s="9">
        <v>0.42</v>
      </c>
      <c r="CO16" s="9">
        <v>0.311</v>
      </c>
      <c r="CP16" s="9">
        <v>0.109</v>
      </c>
      <c r="CQ16" s="9">
        <v>0</v>
      </c>
      <c r="CR16" s="9">
        <v>0</v>
      </c>
      <c r="CS16" s="9">
        <v>0</v>
      </c>
      <c r="CT16" s="9">
        <v>1.329</v>
      </c>
      <c r="CU16" s="9">
        <v>0.57499999999999996</v>
      </c>
      <c r="CV16" s="9">
        <v>0.754</v>
      </c>
      <c r="CW16" s="9">
        <v>0.96399999999999997</v>
      </c>
      <c r="CX16" s="9">
        <v>0.48199999999999998</v>
      </c>
      <c r="CY16" s="9">
        <v>0.48099999999999998</v>
      </c>
      <c r="CZ16" s="9">
        <v>0.35299999999999998</v>
      </c>
      <c r="DA16" s="9">
        <v>0.27</v>
      </c>
      <c r="DB16" s="9">
        <v>8.4000000000000005E-2</v>
      </c>
      <c r="DC16" s="9">
        <v>9.9000000000000005E-2</v>
      </c>
      <c r="DD16" s="9">
        <v>0</v>
      </c>
      <c r="DE16" s="9">
        <v>9.9000000000000005E-2</v>
      </c>
      <c r="DF16" s="9">
        <v>0.51100000000000001</v>
      </c>
      <c r="DG16" s="9">
        <v>0.21299999999999999</v>
      </c>
      <c r="DH16" s="9">
        <v>0.29799999999999999</v>
      </c>
      <c r="DI16" s="9">
        <v>0.36499999999999999</v>
      </c>
      <c r="DJ16" s="9">
        <v>9.2999999999999999E-2</v>
      </c>
      <c r="DK16" s="9">
        <v>0.27200000000000002</v>
      </c>
      <c r="DL16" s="9">
        <v>0.36499999999999999</v>
      </c>
      <c r="DM16" s="9">
        <v>9.2999999999999999E-2</v>
      </c>
      <c r="DN16" s="9">
        <v>0.27200000000000002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9.2579999999999991</v>
      </c>
      <c r="EB16" s="9">
        <v>4.718</v>
      </c>
      <c r="EC16" s="9">
        <v>4.54</v>
      </c>
      <c r="ED16" s="9">
        <v>2.379</v>
      </c>
      <c r="EE16" s="9">
        <v>1.661</v>
      </c>
      <c r="EF16" s="9">
        <v>0.71699999999999997</v>
      </c>
      <c r="EG16" s="9">
        <v>0.56100000000000005</v>
      </c>
      <c r="EH16" s="9">
        <v>0.35</v>
      </c>
      <c r="EI16" s="9">
        <v>0.21099999999999999</v>
      </c>
      <c r="EJ16" s="9">
        <v>0.70599999999999996</v>
      </c>
      <c r="EK16" s="9">
        <v>0.70599999999999996</v>
      </c>
      <c r="EL16" s="9">
        <v>0</v>
      </c>
      <c r="EM16" s="9">
        <v>1.1120000000000001</v>
      </c>
      <c r="EN16" s="9">
        <v>0.60499999999999998</v>
      </c>
      <c r="EO16" s="9">
        <v>0.50600000000000001</v>
      </c>
      <c r="EP16" s="9">
        <v>6.8789999999999996</v>
      </c>
      <c r="EQ16" s="9">
        <v>3.056</v>
      </c>
      <c r="ER16" s="9">
        <v>3.823</v>
      </c>
      <c r="ES16" s="9">
        <v>3.5089999999999999</v>
      </c>
      <c r="ET16" s="9">
        <v>1.9239999999999999</v>
      </c>
      <c r="EU16" s="9">
        <v>1.585</v>
      </c>
      <c r="EV16" s="9">
        <v>1.4139999999999999</v>
      </c>
      <c r="EW16" s="9">
        <v>0.46500000000000002</v>
      </c>
      <c r="EX16" s="9">
        <v>0.94899999999999995</v>
      </c>
      <c r="EY16" s="9">
        <v>1.3660000000000001</v>
      </c>
      <c r="EZ16" s="9">
        <v>0.41199999999999998</v>
      </c>
      <c r="FA16" s="9">
        <v>0.95399999999999996</v>
      </c>
      <c r="FB16" s="9">
        <v>0.47599999999999998</v>
      </c>
      <c r="FC16" s="9">
        <v>0.14199999999999999</v>
      </c>
      <c r="FD16" s="9">
        <v>0.33500000000000002</v>
      </c>
      <c r="FE16" s="9">
        <v>0.114</v>
      </c>
      <c r="FF16" s="9">
        <v>0.114</v>
      </c>
      <c r="FG16" s="9">
        <v>0</v>
      </c>
      <c r="FH16" s="9">
        <v>1.6839999999999999</v>
      </c>
      <c r="FI16" s="9">
        <v>0.86599999999999999</v>
      </c>
      <c r="FJ16" s="9">
        <v>0.81799999999999995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1.6839999999999999</v>
      </c>
      <c r="FX16" s="9">
        <v>0.86599999999999999</v>
      </c>
      <c r="FY16" s="9">
        <v>0.81799999999999995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0.29499999999999998</v>
      </c>
      <c r="GG16" s="9">
        <v>0.29499999999999998</v>
      </c>
      <c r="GH16" s="9">
        <v>0</v>
      </c>
      <c r="GI16" s="9">
        <v>0.44900000000000001</v>
      </c>
      <c r="GJ16" s="9">
        <v>0.33</v>
      </c>
      <c r="GK16" s="9">
        <v>0.11899999999999999</v>
      </c>
      <c r="GL16" s="9">
        <v>0.94</v>
      </c>
      <c r="GM16" s="9">
        <v>0.24099999999999999</v>
      </c>
      <c r="GN16" s="9">
        <v>0.69899999999999995</v>
      </c>
      <c r="GO16" s="9">
        <v>4.4729999999999999</v>
      </c>
      <c r="GP16" s="9">
        <v>1.631</v>
      </c>
      <c r="GQ16" s="9">
        <v>2.8420000000000001</v>
      </c>
      <c r="GR16" s="9">
        <v>1.6080000000000001</v>
      </c>
      <c r="GS16" s="9">
        <v>0.51200000000000001</v>
      </c>
      <c r="GT16" s="9">
        <v>1.0960000000000001</v>
      </c>
      <c r="GU16" s="9">
        <v>0.51700000000000002</v>
      </c>
      <c r="GV16" s="9">
        <v>0.376</v>
      </c>
      <c r="GW16" s="9">
        <v>0.14199999999999999</v>
      </c>
      <c r="GX16" s="9">
        <v>0</v>
      </c>
      <c r="GY16" s="9">
        <v>0</v>
      </c>
      <c r="GZ16" s="9">
        <v>0</v>
      </c>
      <c r="HA16" s="9">
        <v>1.091</v>
      </c>
      <c r="HB16" s="9">
        <v>0.13700000000000001</v>
      </c>
      <c r="HC16" s="9">
        <v>0.95399999999999996</v>
      </c>
      <c r="HD16" s="9">
        <v>2.8650000000000002</v>
      </c>
      <c r="HE16" s="9">
        <v>1.119</v>
      </c>
      <c r="HF16" s="9">
        <v>1.746</v>
      </c>
      <c r="HG16" s="9">
        <v>1.036</v>
      </c>
      <c r="HH16" s="9">
        <v>0.35499999999999998</v>
      </c>
      <c r="HI16" s="9">
        <v>0.68100000000000005</v>
      </c>
      <c r="HJ16" s="9">
        <v>0.876</v>
      </c>
      <c r="HK16" s="9">
        <v>0.41699999999999998</v>
      </c>
      <c r="HL16" s="9">
        <v>0.45900000000000002</v>
      </c>
      <c r="HM16" s="9">
        <v>0.61599999999999999</v>
      </c>
      <c r="HN16" s="9">
        <v>0.111</v>
      </c>
      <c r="HO16" s="9">
        <v>0.505</v>
      </c>
      <c r="HP16" s="9">
        <v>0.23100000000000001</v>
      </c>
      <c r="HQ16" s="9">
        <v>0.13</v>
      </c>
      <c r="HR16" s="9">
        <v>0.10100000000000001</v>
      </c>
      <c r="HS16" s="9">
        <v>0.105</v>
      </c>
      <c r="HT16" s="9">
        <v>0.105</v>
      </c>
      <c r="HU16" s="9">
        <v>0</v>
      </c>
      <c r="HV16" s="9">
        <v>0.41299999999999998</v>
      </c>
      <c r="HW16" s="9">
        <v>0.30199999999999999</v>
      </c>
      <c r="HX16" s="9">
        <v>0.11</v>
      </c>
      <c r="HY16" s="9">
        <v>8.2000000000000003E-2</v>
      </c>
      <c r="HZ16" s="9">
        <v>8.2000000000000003E-2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8.2000000000000003E-2</v>
      </c>
      <c r="II16" s="9">
        <v>8.2000000000000003E-2</v>
      </c>
      <c r="IJ16" s="9">
        <v>0</v>
      </c>
      <c r="IK16" s="9">
        <v>0.33</v>
      </c>
      <c r="IL16" s="9">
        <v>0.22</v>
      </c>
      <c r="IM16" s="9">
        <v>0.11</v>
      </c>
      <c r="IN16" s="9">
        <v>0.111</v>
      </c>
      <c r="IO16" s="9">
        <v>0.111</v>
      </c>
      <c r="IP16" s="9">
        <v>0</v>
      </c>
      <c r="IQ16" s="9">
        <v>0</v>
      </c>
    </row>
    <row r="17" spans="1:251">
      <c r="A17" s="10">
        <v>44228</v>
      </c>
      <c r="B17" s="9">
        <v>0.40500000000000003</v>
      </c>
      <c r="C17" s="9">
        <v>0.40500000000000003</v>
      </c>
      <c r="D17" s="9">
        <v>0</v>
      </c>
      <c r="E17" s="9">
        <v>0.14099999999999999</v>
      </c>
      <c r="F17" s="9">
        <v>0.14099999999999999</v>
      </c>
      <c r="G17" s="9">
        <v>0</v>
      </c>
      <c r="H17" s="9">
        <v>0</v>
      </c>
      <c r="I17" s="9">
        <v>0</v>
      </c>
      <c r="J17" s="9">
        <v>0</v>
      </c>
      <c r="K17" s="9">
        <v>0.26400000000000001</v>
      </c>
      <c r="L17" s="9">
        <v>0.26400000000000001</v>
      </c>
      <c r="M17" s="9">
        <v>0</v>
      </c>
      <c r="N17" s="9">
        <v>1.655</v>
      </c>
      <c r="O17" s="9">
        <v>0.91600000000000004</v>
      </c>
      <c r="P17" s="9">
        <v>0.73899999999999999</v>
      </c>
      <c r="Q17" s="9">
        <v>0.82699999999999996</v>
      </c>
      <c r="R17" s="9">
        <v>0.64200000000000002</v>
      </c>
      <c r="S17" s="9">
        <v>0.186</v>
      </c>
      <c r="T17" s="9">
        <v>0.17299999999999999</v>
      </c>
      <c r="U17" s="9">
        <v>0.17299999999999999</v>
      </c>
      <c r="V17" s="9">
        <v>0</v>
      </c>
      <c r="W17" s="9">
        <v>0.40300000000000002</v>
      </c>
      <c r="X17" s="9">
        <v>0</v>
      </c>
      <c r="Y17" s="9">
        <v>0.40300000000000002</v>
      </c>
      <c r="Z17" s="9">
        <v>0.10100000000000001</v>
      </c>
      <c r="AA17" s="9">
        <v>0.10100000000000001</v>
      </c>
      <c r="AB17" s="9">
        <v>0</v>
      </c>
      <c r="AC17" s="9">
        <v>0.15</v>
      </c>
      <c r="AD17" s="9">
        <v>0</v>
      </c>
      <c r="AE17" s="9">
        <v>0.15</v>
      </c>
      <c r="AF17" s="9">
        <v>21.673999999999999</v>
      </c>
      <c r="AG17" s="9">
        <v>10.537000000000001</v>
      </c>
      <c r="AH17" s="9">
        <v>11.137</v>
      </c>
      <c r="AI17" s="9">
        <v>4.9539999999999997</v>
      </c>
      <c r="AJ17" s="9">
        <v>2.7469999999999999</v>
      </c>
      <c r="AK17" s="9">
        <v>2.206</v>
      </c>
      <c r="AL17" s="9">
        <v>2.6360000000000001</v>
      </c>
      <c r="AM17" s="9">
        <v>1.1000000000000001</v>
      </c>
      <c r="AN17" s="9">
        <v>1.5369999999999999</v>
      </c>
      <c r="AO17" s="9">
        <v>1.264</v>
      </c>
      <c r="AP17" s="9">
        <v>1</v>
      </c>
      <c r="AQ17" s="9">
        <v>0.26500000000000001</v>
      </c>
      <c r="AR17" s="9">
        <v>1.0529999999999999</v>
      </c>
      <c r="AS17" s="9">
        <v>0.64800000000000002</v>
      </c>
      <c r="AT17" s="9">
        <v>0.40500000000000003</v>
      </c>
      <c r="AU17" s="9">
        <v>16.721</v>
      </c>
      <c r="AV17" s="9">
        <v>7.79</v>
      </c>
      <c r="AW17" s="9">
        <v>8.9309999999999992</v>
      </c>
      <c r="AX17" s="9">
        <v>6.7649999999999997</v>
      </c>
      <c r="AY17" s="9">
        <v>3.1560000000000001</v>
      </c>
      <c r="AZ17" s="9">
        <v>3.609</v>
      </c>
      <c r="BA17" s="9">
        <v>4.2549999999999999</v>
      </c>
      <c r="BB17" s="9">
        <v>2.0379999999999998</v>
      </c>
      <c r="BC17" s="9">
        <v>2.2170000000000001</v>
      </c>
      <c r="BD17" s="9">
        <v>3.677</v>
      </c>
      <c r="BE17" s="9">
        <v>1.399</v>
      </c>
      <c r="BF17" s="9">
        <v>2.278</v>
      </c>
      <c r="BG17" s="9">
        <v>0.73499999999999999</v>
      </c>
      <c r="BH17" s="9">
        <v>0.44700000000000001</v>
      </c>
      <c r="BI17" s="9">
        <v>0.28799999999999998</v>
      </c>
      <c r="BJ17" s="9">
        <v>1.288</v>
      </c>
      <c r="BK17" s="9">
        <v>0.75</v>
      </c>
      <c r="BL17" s="9">
        <v>0.53900000000000003</v>
      </c>
      <c r="BM17" s="9">
        <v>4.5</v>
      </c>
      <c r="BN17" s="9">
        <v>1.8779999999999999</v>
      </c>
      <c r="BO17" s="9">
        <v>2.6219999999999999</v>
      </c>
      <c r="BP17" s="9">
        <v>1.411</v>
      </c>
      <c r="BQ17" s="9">
        <v>0.55100000000000005</v>
      </c>
      <c r="BR17" s="9">
        <v>0.86</v>
      </c>
      <c r="BS17" s="9">
        <v>1.0089999999999999</v>
      </c>
      <c r="BT17" s="9">
        <v>0.41299999999999998</v>
      </c>
      <c r="BU17" s="9">
        <v>0.59599999999999997</v>
      </c>
      <c r="BV17" s="9">
        <v>0.26500000000000001</v>
      </c>
      <c r="BW17" s="9">
        <v>0</v>
      </c>
      <c r="BX17" s="9">
        <v>0.26500000000000001</v>
      </c>
      <c r="BY17" s="9">
        <v>0.13700000000000001</v>
      </c>
      <c r="BZ17" s="9">
        <v>0.13700000000000001</v>
      </c>
      <c r="CA17" s="9">
        <v>0</v>
      </c>
      <c r="CB17" s="9">
        <v>3.089</v>
      </c>
      <c r="CC17" s="9">
        <v>1.327</v>
      </c>
      <c r="CD17" s="9">
        <v>1.762</v>
      </c>
      <c r="CE17" s="9">
        <v>1.383</v>
      </c>
      <c r="CF17" s="9">
        <v>0.67700000000000005</v>
      </c>
      <c r="CG17" s="9">
        <v>0.70699999999999996</v>
      </c>
      <c r="CH17" s="9">
        <v>0.78900000000000003</v>
      </c>
      <c r="CI17" s="9">
        <v>0.24299999999999999</v>
      </c>
      <c r="CJ17" s="9">
        <v>0.54500000000000004</v>
      </c>
      <c r="CK17" s="9">
        <v>0.91800000000000004</v>
      </c>
      <c r="CL17" s="9">
        <v>0.40799999999999997</v>
      </c>
      <c r="CM17" s="9">
        <v>0.51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1.3859999999999999</v>
      </c>
      <c r="CU17" s="9">
        <v>0.83299999999999996</v>
      </c>
      <c r="CV17" s="9">
        <v>0.55400000000000005</v>
      </c>
      <c r="CW17" s="9">
        <v>1.0369999999999999</v>
      </c>
      <c r="CX17" s="9">
        <v>0.55700000000000005</v>
      </c>
      <c r="CY17" s="9">
        <v>0.48099999999999998</v>
      </c>
      <c r="CZ17" s="9">
        <v>0.61099999999999999</v>
      </c>
      <c r="DA17" s="9">
        <v>0.26400000000000001</v>
      </c>
      <c r="DB17" s="9">
        <v>0.34799999999999998</v>
      </c>
      <c r="DC17" s="9">
        <v>0.29299999999999998</v>
      </c>
      <c r="DD17" s="9">
        <v>0.29299999999999998</v>
      </c>
      <c r="DE17" s="9">
        <v>0</v>
      </c>
      <c r="DF17" s="9">
        <v>0.13300000000000001</v>
      </c>
      <c r="DG17" s="9">
        <v>0</v>
      </c>
      <c r="DH17" s="9">
        <v>0.13300000000000001</v>
      </c>
      <c r="DI17" s="9">
        <v>0.34899999999999998</v>
      </c>
      <c r="DJ17" s="9">
        <v>0.27600000000000002</v>
      </c>
      <c r="DK17" s="9">
        <v>7.2999999999999995E-2</v>
      </c>
      <c r="DL17" s="9">
        <v>0.21299999999999999</v>
      </c>
      <c r="DM17" s="9">
        <v>0.14000000000000001</v>
      </c>
      <c r="DN17" s="9">
        <v>7.2999999999999995E-2</v>
      </c>
      <c r="DO17" s="9">
        <v>0.13600000000000001</v>
      </c>
      <c r="DP17" s="9">
        <v>0.13600000000000001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9.9960000000000004</v>
      </c>
      <c r="EB17" s="9">
        <v>5.3019999999999996</v>
      </c>
      <c r="EC17" s="9">
        <v>4.694</v>
      </c>
      <c r="ED17" s="9">
        <v>2.077</v>
      </c>
      <c r="EE17" s="9">
        <v>1.3360000000000001</v>
      </c>
      <c r="EF17" s="9">
        <v>0.74199999999999999</v>
      </c>
      <c r="EG17" s="9">
        <v>1.016</v>
      </c>
      <c r="EH17" s="9">
        <v>0.42299999999999999</v>
      </c>
      <c r="EI17" s="9">
        <v>0.59299999999999997</v>
      </c>
      <c r="EJ17" s="9">
        <v>0.55100000000000005</v>
      </c>
      <c r="EK17" s="9">
        <v>0.55100000000000005</v>
      </c>
      <c r="EL17" s="9">
        <v>0</v>
      </c>
      <c r="EM17" s="9">
        <v>0.51</v>
      </c>
      <c r="EN17" s="9">
        <v>0.36199999999999999</v>
      </c>
      <c r="EO17" s="9">
        <v>0.14799999999999999</v>
      </c>
      <c r="EP17" s="9">
        <v>7.9189999999999996</v>
      </c>
      <c r="EQ17" s="9">
        <v>3.9660000000000002</v>
      </c>
      <c r="ER17" s="9">
        <v>3.952</v>
      </c>
      <c r="ES17" s="9">
        <v>3.407</v>
      </c>
      <c r="ET17" s="9">
        <v>1.8049999999999999</v>
      </c>
      <c r="EU17" s="9">
        <v>1.6020000000000001</v>
      </c>
      <c r="EV17" s="9">
        <v>2.5249999999999999</v>
      </c>
      <c r="EW17" s="9">
        <v>1.2589999999999999</v>
      </c>
      <c r="EX17" s="9">
        <v>1.2669999999999999</v>
      </c>
      <c r="EY17" s="9">
        <v>1.397</v>
      </c>
      <c r="EZ17" s="9">
        <v>0.56000000000000005</v>
      </c>
      <c r="FA17" s="9">
        <v>0.83799999999999997</v>
      </c>
      <c r="FB17" s="9">
        <v>0.34599999999999997</v>
      </c>
      <c r="FC17" s="9">
        <v>0.223</v>
      </c>
      <c r="FD17" s="9">
        <v>0.123</v>
      </c>
      <c r="FE17" s="9">
        <v>0.24299999999999999</v>
      </c>
      <c r="FF17" s="9">
        <v>0.11899999999999999</v>
      </c>
      <c r="FG17" s="9">
        <v>0.124</v>
      </c>
      <c r="FH17" s="9">
        <v>1.633</v>
      </c>
      <c r="FI17" s="9">
        <v>0.871</v>
      </c>
      <c r="FJ17" s="9">
        <v>0.76200000000000001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1.633</v>
      </c>
      <c r="FX17" s="9">
        <v>0.871</v>
      </c>
      <c r="FY17" s="9">
        <v>0.76200000000000001</v>
      </c>
      <c r="FZ17" s="9">
        <v>8.8999999999999996E-2</v>
      </c>
      <c r="GA17" s="9">
        <v>0</v>
      </c>
      <c r="GB17" s="9">
        <v>8.8999999999999996E-2</v>
      </c>
      <c r="GC17" s="9">
        <v>0.28199999999999997</v>
      </c>
      <c r="GD17" s="9">
        <v>0.154</v>
      </c>
      <c r="GE17" s="9">
        <v>0.128</v>
      </c>
      <c r="GF17" s="9">
        <v>0.217</v>
      </c>
      <c r="GG17" s="9">
        <v>8.5999999999999993E-2</v>
      </c>
      <c r="GH17" s="9">
        <v>0.13100000000000001</v>
      </c>
      <c r="GI17" s="9">
        <v>0</v>
      </c>
      <c r="GJ17" s="9">
        <v>0</v>
      </c>
      <c r="GK17" s="9">
        <v>0</v>
      </c>
      <c r="GL17" s="9">
        <v>1.046</v>
      </c>
      <c r="GM17" s="9">
        <v>0.63100000000000001</v>
      </c>
      <c r="GN17" s="9">
        <v>0.41499999999999998</v>
      </c>
      <c r="GO17" s="9">
        <v>3.798</v>
      </c>
      <c r="GP17" s="9">
        <v>1.506</v>
      </c>
      <c r="GQ17" s="9">
        <v>2.2919999999999998</v>
      </c>
      <c r="GR17" s="9">
        <v>0.42799999999999999</v>
      </c>
      <c r="GS17" s="9">
        <v>0.30399999999999999</v>
      </c>
      <c r="GT17" s="9">
        <v>0.124</v>
      </c>
      <c r="GU17" s="9">
        <v>0</v>
      </c>
      <c r="GV17" s="9">
        <v>0</v>
      </c>
      <c r="GW17" s="9">
        <v>0</v>
      </c>
      <c r="GX17" s="9">
        <v>0.155</v>
      </c>
      <c r="GY17" s="9">
        <v>0.155</v>
      </c>
      <c r="GZ17" s="9">
        <v>0</v>
      </c>
      <c r="HA17" s="9">
        <v>0.27300000000000002</v>
      </c>
      <c r="HB17" s="9">
        <v>0.14899999999999999</v>
      </c>
      <c r="HC17" s="9">
        <v>0.124</v>
      </c>
      <c r="HD17" s="9">
        <v>3.37</v>
      </c>
      <c r="HE17" s="9">
        <v>1.2010000000000001</v>
      </c>
      <c r="HF17" s="9">
        <v>2.169</v>
      </c>
      <c r="HG17" s="9">
        <v>1.5509999999999999</v>
      </c>
      <c r="HH17" s="9">
        <v>0.53400000000000003</v>
      </c>
      <c r="HI17" s="9">
        <v>1.0169999999999999</v>
      </c>
      <c r="HJ17" s="9">
        <v>0.52400000000000002</v>
      </c>
      <c r="HK17" s="9">
        <v>0.247</v>
      </c>
      <c r="HL17" s="9">
        <v>0.27700000000000002</v>
      </c>
      <c r="HM17" s="9">
        <v>0.998</v>
      </c>
      <c r="HN17" s="9">
        <v>0.19800000000000001</v>
      </c>
      <c r="HO17" s="9">
        <v>0.80100000000000005</v>
      </c>
      <c r="HP17" s="9">
        <v>0.29799999999999999</v>
      </c>
      <c r="HQ17" s="9">
        <v>0.223</v>
      </c>
      <c r="HR17" s="9">
        <v>7.3999999999999996E-2</v>
      </c>
      <c r="HS17" s="9">
        <v>0</v>
      </c>
      <c r="HT17" s="9">
        <v>0</v>
      </c>
      <c r="HU17" s="9">
        <v>0</v>
      </c>
      <c r="HV17" s="9">
        <v>0.36</v>
      </c>
      <c r="HW17" s="9">
        <v>0.14699999999999999</v>
      </c>
      <c r="HX17" s="9">
        <v>0.21299999999999999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0.36</v>
      </c>
      <c r="IL17" s="9">
        <v>0.14699999999999999</v>
      </c>
      <c r="IM17" s="9">
        <v>0.21299999999999999</v>
      </c>
      <c r="IN17" s="9">
        <v>0.122</v>
      </c>
      <c r="IO17" s="9">
        <v>0</v>
      </c>
      <c r="IP17" s="9">
        <v>0.122</v>
      </c>
      <c r="IQ17" s="9">
        <v>0</v>
      </c>
    </row>
    <row r="18" spans="1:251">
      <c r="A18" s="10">
        <v>44593</v>
      </c>
      <c r="B18" s="9">
        <v>0.52500000000000002</v>
      </c>
      <c r="C18" s="9">
        <v>0</v>
      </c>
      <c r="D18" s="9">
        <v>0.52500000000000002</v>
      </c>
      <c r="E18" s="9">
        <v>0.27300000000000002</v>
      </c>
      <c r="F18" s="9">
        <v>0</v>
      </c>
      <c r="G18" s="9">
        <v>0.27300000000000002</v>
      </c>
      <c r="H18" s="9">
        <v>0.14299999999999999</v>
      </c>
      <c r="I18" s="9">
        <v>0</v>
      </c>
      <c r="J18" s="9">
        <v>0.14299999999999999</v>
      </c>
      <c r="K18" s="9">
        <v>0.109</v>
      </c>
      <c r="L18" s="9">
        <v>0</v>
      </c>
      <c r="M18" s="9">
        <v>0.109</v>
      </c>
      <c r="N18" s="9">
        <v>1.9590000000000001</v>
      </c>
      <c r="O18" s="9">
        <v>0.63400000000000001</v>
      </c>
      <c r="P18" s="9">
        <v>1.325</v>
      </c>
      <c r="Q18" s="9">
        <v>0.75900000000000001</v>
      </c>
      <c r="R18" s="9">
        <v>0.16400000000000001</v>
      </c>
      <c r="S18" s="9">
        <v>0.59499999999999997</v>
      </c>
      <c r="T18" s="9">
        <v>0.437</v>
      </c>
      <c r="U18" s="9">
        <v>0.33</v>
      </c>
      <c r="V18" s="9">
        <v>0.107</v>
      </c>
      <c r="W18" s="9">
        <v>0.24199999999999999</v>
      </c>
      <c r="X18" s="9">
        <v>0</v>
      </c>
      <c r="Y18" s="9">
        <v>0.24199999999999999</v>
      </c>
      <c r="Z18" s="9">
        <v>0.38100000000000001</v>
      </c>
      <c r="AA18" s="9">
        <v>0</v>
      </c>
      <c r="AB18" s="9">
        <v>0.38100000000000001</v>
      </c>
      <c r="AC18" s="9">
        <v>0.14000000000000001</v>
      </c>
      <c r="AD18" s="9">
        <v>0.14000000000000001</v>
      </c>
      <c r="AE18" s="9">
        <v>0</v>
      </c>
      <c r="AF18" s="9">
        <v>29.681999999999999</v>
      </c>
      <c r="AG18" s="9">
        <v>13.903</v>
      </c>
      <c r="AH18" s="9">
        <v>15.779</v>
      </c>
      <c r="AI18" s="9">
        <v>9.3870000000000005</v>
      </c>
      <c r="AJ18" s="9">
        <v>4.4020000000000001</v>
      </c>
      <c r="AK18" s="9">
        <v>4.9850000000000003</v>
      </c>
      <c r="AL18" s="9">
        <v>2.903</v>
      </c>
      <c r="AM18" s="9">
        <v>1.472</v>
      </c>
      <c r="AN18" s="9">
        <v>1.431</v>
      </c>
      <c r="AO18" s="9">
        <v>2.347</v>
      </c>
      <c r="AP18" s="9">
        <v>1.208</v>
      </c>
      <c r="AQ18" s="9">
        <v>1.1379999999999999</v>
      </c>
      <c r="AR18" s="9">
        <v>4.1369999999999996</v>
      </c>
      <c r="AS18" s="9">
        <v>1.722</v>
      </c>
      <c r="AT18" s="9">
        <v>2.4159999999999999</v>
      </c>
      <c r="AU18" s="9">
        <v>20.295000000000002</v>
      </c>
      <c r="AV18" s="9">
        <v>9.5009999999999994</v>
      </c>
      <c r="AW18" s="9">
        <v>10.794</v>
      </c>
      <c r="AX18" s="9">
        <v>7.35</v>
      </c>
      <c r="AY18" s="9">
        <v>3.8010000000000002</v>
      </c>
      <c r="AZ18" s="9">
        <v>3.5489999999999999</v>
      </c>
      <c r="BA18" s="9">
        <v>4.641</v>
      </c>
      <c r="BB18" s="9">
        <v>2.1160000000000001</v>
      </c>
      <c r="BC18" s="9">
        <v>2.5249999999999999</v>
      </c>
      <c r="BD18" s="9">
        <v>3.375</v>
      </c>
      <c r="BE18" s="9">
        <v>1.8839999999999999</v>
      </c>
      <c r="BF18" s="9">
        <v>1.4910000000000001</v>
      </c>
      <c r="BG18" s="9">
        <v>2.7709999999999999</v>
      </c>
      <c r="BH18" s="9">
        <v>1.0269999999999999</v>
      </c>
      <c r="BI18" s="9">
        <v>1.744</v>
      </c>
      <c r="BJ18" s="9">
        <v>2.1579999999999999</v>
      </c>
      <c r="BK18" s="9">
        <v>0.67300000000000004</v>
      </c>
      <c r="BL18" s="9">
        <v>1.484</v>
      </c>
      <c r="BM18" s="9">
        <v>4.8710000000000004</v>
      </c>
      <c r="BN18" s="9">
        <v>2.798</v>
      </c>
      <c r="BO18" s="9">
        <v>2.0720000000000001</v>
      </c>
      <c r="BP18" s="9">
        <v>2.14</v>
      </c>
      <c r="BQ18" s="9">
        <v>1.0129999999999999</v>
      </c>
      <c r="BR18" s="9">
        <v>1.127</v>
      </c>
      <c r="BS18" s="9">
        <v>0.68799999999999994</v>
      </c>
      <c r="BT18" s="9">
        <v>0.47299999999999998</v>
      </c>
      <c r="BU18" s="9">
        <v>0.215</v>
      </c>
      <c r="BV18" s="9">
        <v>0.56999999999999995</v>
      </c>
      <c r="BW18" s="9">
        <v>0.16800000000000001</v>
      </c>
      <c r="BX18" s="9">
        <v>0.40200000000000002</v>
      </c>
      <c r="BY18" s="9">
        <v>0.88200000000000001</v>
      </c>
      <c r="BZ18" s="9">
        <v>0.372</v>
      </c>
      <c r="CA18" s="9">
        <v>0.51</v>
      </c>
      <c r="CB18" s="9">
        <v>2.73</v>
      </c>
      <c r="CC18" s="9">
        <v>1.7849999999999999</v>
      </c>
      <c r="CD18" s="9">
        <v>0.94599999999999995</v>
      </c>
      <c r="CE18" s="9">
        <v>0.67600000000000005</v>
      </c>
      <c r="CF18" s="9">
        <v>0.55400000000000005</v>
      </c>
      <c r="CG18" s="9">
        <v>0.121</v>
      </c>
      <c r="CH18" s="9">
        <v>0.748</v>
      </c>
      <c r="CI18" s="9">
        <v>0.47299999999999998</v>
      </c>
      <c r="CJ18" s="9">
        <v>0.27600000000000002</v>
      </c>
      <c r="CK18" s="9">
        <v>0.53400000000000003</v>
      </c>
      <c r="CL18" s="9">
        <v>0.53400000000000003</v>
      </c>
      <c r="CM18" s="9">
        <v>0</v>
      </c>
      <c r="CN18" s="9">
        <v>0.42699999999999999</v>
      </c>
      <c r="CO18" s="9">
        <v>0.224</v>
      </c>
      <c r="CP18" s="9">
        <v>0.20300000000000001</v>
      </c>
      <c r="CQ18" s="9">
        <v>0.34499999999999997</v>
      </c>
      <c r="CR18" s="9">
        <v>0</v>
      </c>
      <c r="CS18" s="9">
        <v>0.34499999999999997</v>
      </c>
      <c r="CT18" s="9">
        <v>1.546</v>
      </c>
      <c r="CU18" s="9">
        <v>0.84399999999999997</v>
      </c>
      <c r="CV18" s="9">
        <v>0.70199999999999996</v>
      </c>
      <c r="CW18" s="9">
        <v>0.192</v>
      </c>
      <c r="CX18" s="9">
        <v>0.192</v>
      </c>
      <c r="CY18" s="9">
        <v>0</v>
      </c>
      <c r="CZ18" s="9">
        <v>0.192</v>
      </c>
      <c r="DA18" s="9">
        <v>0.192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1.353</v>
      </c>
      <c r="DJ18" s="9">
        <v>0.65200000000000002</v>
      </c>
      <c r="DK18" s="9">
        <v>0.70199999999999996</v>
      </c>
      <c r="DL18" s="9">
        <v>0.92400000000000004</v>
      </c>
      <c r="DM18" s="9">
        <v>0.65200000000000002</v>
      </c>
      <c r="DN18" s="9">
        <v>0.27200000000000002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0.32</v>
      </c>
      <c r="DV18" s="9">
        <v>0</v>
      </c>
      <c r="DW18" s="9">
        <v>0.32</v>
      </c>
      <c r="DX18" s="9">
        <v>0.109</v>
      </c>
      <c r="DY18" s="9">
        <v>0</v>
      </c>
      <c r="DZ18" s="9">
        <v>0.109</v>
      </c>
      <c r="EA18" s="9">
        <v>14.101000000000001</v>
      </c>
      <c r="EB18" s="9">
        <v>7.27</v>
      </c>
      <c r="EC18" s="9">
        <v>6.83</v>
      </c>
      <c r="ED18" s="9">
        <v>4.5389999999999997</v>
      </c>
      <c r="EE18" s="9">
        <v>2.2850000000000001</v>
      </c>
      <c r="EF18" s="9">
        <v>2.254</v>
      </c>
      <c r="EG18" s="9">
        <v>1.042</v>
      </c>
      <c r="EH18" s="9">
        <v>0.51</v>
      </c>
      <c r="EI18" s="9">
        <v>0.53200000000000003</v>
      </c>
      <c r="EJ18" s="9">
        <v>1.0680000000000001</v>
      </c>
      <c r="EK18" s="9">
        <v>0.79</v>
      </c>
      <c r="EL18" s="9">
        <v>0.27800000000000002</v>
      </c>
      <c r="EM18" s="9">
        <v>2.4289999999999998</v>
      </c>
      <c r="EN18" s="9">
        <v>0.98499999999999999</v>
      </c>
      <c r="EO18" s="9">
        <v>1.444</v>
      </c>
      <c r="EP18" s="9">
        <v>9.5619999999999994</v>
      </c>
      <c r="EQ18" s="9">
        <v>4.9850000000000003</v>
      </c>
      <c r="ER18" s="9">
        <v>4.577</v>
      </c>
      <c r="ES18" s="9">
        <v>4.0590000000000002</v>
      </c>
      <c r="ET18" s="9">
        <v>1.9990000000000001</v>
      </c>
      <c r="EU18" s="9">
        <v>2.06</v>
      </c>
      <c r="EV18" s="9">
        <v>3.367</v>
      </c>
      <c r="EW18" s="9">
        <v>1.643</v>
      </c>
      <c r="EX18" s="9">
        <v>1.724</v>
      </c>
      <c r="EY18" s="9">
        <v>1.206</v>
      </c>
      <c r="EZ18" s="9">
        <v>0.66700000000000004</v>
      </c>
      <c r="FA18" s="9">
        <v>0.53900000000000003</v>
      </c>
      <c r="FB18" s="9">
        <v>0.68700000000000006</v>
      </c>
      <c r="FC18" s="9">
        <v>0.54900000000000004</v>
      </c>
      <c r="FD18" s="9">
        <v>0.13800000000000001</v>
      </c>
      <c r="FE18" s="9">
        <v>0.24299999999999999</v>
      </c>
      <c r="FF18" s="9">
        <v>0.127</v>
      </c>
      <c r="FG18" s="9">
        <v>0.115</v>
      </c>
      <c r="FH18" s="9">
        <v>2.5840000000000001</v>
      </c>
      <c r="FI18" s="9">
        <v>0.97599999999999998</v>
      </c>
      <c r="FJ18" s="9">
        <v>1.6080000000000001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2.5840000000000001</v>
      </c>
      <c r="FX18" s="9">
        <v>0.97599999999999998</v>
      </c>
      <c r="FY18" s="9">
        <v>1.6080000000000001</v>
      </c>
      <c r="FZ18" s="9">
        <v>0.14000000000000001</v>
      </c>
      <c r="GA18" s="9">
        <v>0.14000000000000001</v>
      </c>
      <c r="GB18" s="9">
        <v>0</v>
      </c>
      <c r="GC18" s="9">
        <v>0</v>
      </c>
      <c r="GD18" s="9">
        <v>0</v>
      </c>
      <c r="GE18" s="9">
        <v>0</v>
      </c>
      <c r="GF18" s="9">
        <v>0.25800000000000001</v>
      </c>
      <c r="GG18" s="9">
        <v>0.156</v>
      </c>
      <c r="GH18" s="9">
        <v>0.10199999999999999</v>
      </c>
      <c r="GI18" s="9">
        <v>0.95099999999999996</v>
      </c>
      <c r="GJ18" s="9">
        <v>0.13400000000000001</v>
      </c>
      <c r="GK18" s="9">
        <v>0.81699999999999995</v>
      </c>
      <c r="GL18" s="9">
        <v>1.2350000000000001</v>
      </c>
      <c r="GM18" s="9">
        <v>0.54600000000000004</v>
      </c>
      <c r="GN18" s="9">
        <v>0.68799999999999994</v>
      </c>
      <c r="GO18" s="9">
        <v>5.4630000000000001</v>
      </c>
      <c r="GP18" s="9">
        <v>1.089</v>
      </c>
      <c r="GQ18" s="9">
        <v>4.3739999999999997</v>
      </c>
      <c r="GR18" s="9">
        <v>2.3559999999999999</v>
      </c>
      <c r="GS18" s="9">
        <v>0.752</v>
      </c>
      <c r="GT18" s="9">
        <v>1.6040000000000001</v>
      </c>
      <c r="GU18" s="9">
        <v>0.98</v>
      </c>
      <c r="GV18" s="9">
        <v>0.29699999999999999</v>
      </c>
      <c r="GW18" s="9">
        <v>0.68400000000000005</v>
      </c>
      <c r="GX18" s="9">
        <v>0.70799999999999996</v>
      </c>
      <c r="GY18" s="9">
        <v>0.25</v>
      </c>
      <c r="GZ18" s="9">
        <v>0.45900000000000002</v>
      </c>
      <c r="HA18" s="9">
        <v>0.66700000000000004</v>
      </c>
      <c r="HB18" s="9">
        <v>0.20499999999999999</v>
      </c>
      <c r="HC18" s="9">
        <v>0.46100000000000002</v>
      </c>
      <c r="HD18" s="9">
        <v>3.1070000000000002</v>
      </c>
      <c r="HE18" s="9">
        <v>0.33700000000000002</v>
      </c>
      <c r="HF18" s="9">
        <v>2.7690000000000001</v>
      </c>
      <c r="HG18" s="9">
        <v>1.216</v>
      </c>
      <c r="HH18" s="9">
        <v>0.12</v>
      </c>
      <c r="HI18" s="9">
        <v>1.0960000000000001</v>
      </c>
      <c r="HJ18" s="9">
        <v>0.52500000000000002</v>
      </c>
      <c r="HK18" s="9">
        <v>0</v>
      </c>
      <c r="HL18" s="9">
        <v>0.52500000000000002</v>
      </c>
      <c r="HM18" s="9">
        <v>0.98</v>
      </c>
      <c r="HN18" s="9">
        <v>0.217</v>
      </c>
      <c r="HO18" s="9">
        <v>0.76300000000000001</v>
      </c>
      <c r="HP18" s="9">
        <v>0.16</v>
      </c>
      <c r="HQ18" s="9">
        <v>0</v>
      </c>
      <c r="HR18" s="9">
        <v>0.16</v>
      </c>
      <c r="HS18" s="9">
        <v>0.22500000000000001</v>
      </c>
      <c r="HT18" s="9">
        <v>0</v>
      </c>
      <c r="HU18" s="9">
        <v>0.22500000000000001</v>
      </c>
      <c r="HV18" s="9">
        <v>1.119</v>
      </c>
      <c r="HW18" s="9">
        <v>0.92600000000000005</v>
      </c>
      <c r="HX18" s="9">
        <v>0.193</v>
      </c>
      <c r="HY18" s="9">
        <v>0.16</v>
      </c>
      <c r="HZ18" s="9">
        <v>0.16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0.16</v>
      </c>
      <c r="II18" s="9">
        <v>0.16</v>
      </c>
      <c r="IJ18" s="9">
        <v>0</v>
      </c>
      <c r="IK18" s="9">
        <v>0.95899999999999996</v>
      </c>
      <c r="IL18" s="9">
        <v>0.76600000000000001</v>
      </c>
      <c r="IM18" s="9">
        <v>0.193</v>
      </c>
      <c r="IN18" s="9">
        <v>0.33600000000000002</v>
      </c>
      <c r="IO18" s="9">
        <v>0.33600000000000002</v>
      </c>
      <c r="IP18" s="9">
        <v>0</v>
      </c>
      <c r="IQ18" s="9">
        <v>0</v>
      </c>
    </row>
    <row r="19" spans="1:251">
      <c r="A19" s="10">
        <v>44958</v>
      </c>
      <c r="B19" s="9">
        <v>0.68500000000000005</v>
      </c>
      <c r="C19" s="9">
        <v>0.40799999999999997</v>
      </c>
      <c r="D19" s="9">
        <v>0.27700000000000002</v>
      </c>
      <c r="E19" s="9">
        <v>0.39500000000000002</v>
      </c>
      <c r="F19" s="9">
        <v>0.24</v>
      </c>
      <c r="G19" s="9">
        <v>0.155</v>
      </c>
      <c r="H19" s="9">
        <v>0</v>
      </c>
      <c r="I19" s="9">
        <v>0</v>
      </c>
      <c r="J19" s="9">
        <v>0</v>
      </c>
      <c r="K19" s="9">
        <v>0.28899999999999998</v>
      </c>
      <c r="L19" s="9">
        <v>0.16800000000000001</v>
      </c>
      <c r="M19" s="9">
        <v>0.121</v>
      </c>
      <c r="N19" s="9">
        <v>1.972</v>
      </c>
      <c r="O19" s="9">
        <v>1.206</v>
      </c>
      <c r="P19" s="9">
        <v>0.76600000000000001</v>
      </c>
      <c r="Q19" s="9">
        <v>0.438</v>
      </c>
      <c r="R19" s="9">
        <v>0.312</v>
      </c>
      <c r="S19" s="9">
        <v>0.126</v>
      </c>
      <c r="T19" s="9">
        <v>0.55700000000000005</v>
      </c>
      <c r="U19" s="9">
        <v>0.191</v>
      </c>
      <c r="V19" s="9">
        <v>0.36599999999999999</v>
      </c>
      <c r="W19" s="9">
        <v>0.27400000000000002</v>
      </c>
      <c r="X19" s="9">
        <v>0.27400000000000002</v>
      </c>
      <c r="Y19" s="9">
        <v>0</v>
      </c>
      <c r="Z19" s="9">
        <v>0.29499999999999998</v>
      </c>
      <c r="AA19" s="9">
        <v>0.14599999999999999</v>
      </c>
      <c r="AB19" s="9">
        <v>0.14899999999999999</v>
      </c>
      <c r="AC19" s="9">
        <v>0.40799999999999997</v>
      </c>
      <c r="AD19" s="9">
        <v>0.28399999999999997</v>
      </c>
      <c r="AE19" s="9">
        <v>0.124</v>
      </c>
      <c r="AF19" s="9">
        <v>33.402000000000001</v>
      </c>
      <c r="AG19" s="9">
        <v>16.003</v>
      </c>
      <c r="AH19" s="9">
        <v>17.399000000000001</v>
      </c>
      <c r="AI19" s="9">
        <v>11.114000000000001</v>
      </c>
      <c r="AJ19" s="9">
        <v>5.3310000000000004</v>
      </c>
      <c r="AK19" s="9">
        <v>5.782</v>
      </c>
      <c r="AL19" s="9">
        <v>1.696</v>
      </c>
      <c r="AM19" s="9">
        <v>0.22700000000000001</v>
      </c>
      <c r="AN19" s="9">
        <v>1.4690000000000001</v>
      </c>
      <c r="AO19" s="9">
        <v>4.3789999999999996</v>
      </c>
      <c r="AP19" s="9">
        <v>2.339</v>
      </c>
      <c r="AQ19" s="9">
        <v>2.04</v>
      </c>
      <c r="AR19" s="9">
        <v>5.0389999999999997</v>
      </c>
      <c r="AS19" s="9">
        <v>2.7650000000000001</v>
      </c>
      <c r="AT19" s="9">
        <v>2.274</v>
      </c>
      <c r="AU19" s="9">
        <v>22.289000000000001</v>
      </c>
      <c r="AV19" s="9">
        <v>10.672000000000001</v>
      </c>
      <c r="AW19" s="9">
        <v>11.617000000000001</v>
      </c>
      <c r="AX19" s="9">
        <v>10.308</v>
      </c>
      <c r="AY19" s="9">
        <v>3.86</v>
      </c>
      <c r="AZ19" s="9">
        <v>6.4480000000000004</v>
      </c>
      <c r="BA19" s="9">
        <v>3.7320000000000002</v>
      </c>
      <c r="BB19" s="9">
        <v>2.4630000000000001</v>
      </c>
      <c r="BC19" s="9">
        <v>1.268</v>
      </c>
      <c r="BD19" s="9">
        <v>4.9189999999999996</v>
      </c>
      <c r="BE19" s="9">
        <v>2.52</v>
      </c>
      <c r="BF19" s="9">
        <v>2.399</v>
      </c>
      <c r="BG19" s="9">
        <v>1.992</v>
      </c>
      <c r="BH19" s="9">
        <v>1.1879999999999999</v>
      </c>
      <c r="BI19" s="9">
        <v>0.80400000000000005</v>
      </c>
      <c r="BJ19" s="9">
        <v>1.337</v>
      </c>
      <c r="BK19" s="9">
        <v>0.64</v>
      </c>
      <c r="BL19" s="9">
        <v>0.69699999999999995</v>
      </c>
      <c r="BM19" s="9">
        <v>5.1349999999999998</v>
      </c>
      <c r="BN19" s="9">
        <v>2.8820000000000001</v>
      </c>
      <c r="BO19" s="9">
        <v>2.2530000000000001</v>
      </c>
      <c r="BP19" s="9">
        <v>1.8580000000000001</v>
      </c>
      <c r="BQ19" s="9">
        <v>1.595</v>
      </c>
      <c r="BR19" s="9">
        <v>0.26300000000000001</v>
      </c>
      <c r="BS19" s="9">
        <v>0</v>
      </c>
      <c r="BT19" s="9">
        <v>0</v>
      </c>
      <c r="BU19" s="9">
        <v>0</v>
      </c>
      <c r="BV19" s="9">
        <v>1.032</v>
      </c>
      <c r="BW19" s="9">
        <v>0.76900000000000002</v>
      </c>
      <c r="BX19" s="9">
        <v>0.26300000000000001</v>
      </c>
      <c r="BY19" s="9">
        <v>0.82599999999999996</v>
      </c>
      <c r="BZ19" s="9">
        <v>0.82599999999999996</v>
      </c>
      <c r="CA19" s="9">
        <v>0</v>
      </c>
      <c r="CB19" s="9">
        <v>3.2770000000000001</v>
      </c>
      <c r="CC19" s="9">
        <v>1.2869999999999999</v>
      </c>
      <c r="CD19" s="9">
        <v>1.99</v>
      </c>
      <c r="CE19" s="9">
        <v>1.88</v>
      </c>
      <c r="CF19" s="9">
        <v>0.40899999999999997</v>
      </c>
      <c r="CG19" s="9">
        <v>1.4710000000000001</v>
      </c>
      <c r="CH19" s="9">
        <v>0.96</v>
      </c>
      <c r="CI19" s="9">
        <v>0.55000000000000004</v>
      </c>
      <c r="CJ19" s="9">
        <v>0.41</v>
      </c>
      <c r="CK19" s="9">
        <v>0.437</v>
      </c>
      <c r="CL19" s="9">
        <v>0.32800000000000001</v>
      </c>
      <c r="CM19" s="9">
        <v>0.109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2.33</v>
      </c>
      <c r="CU19" s="9">
        <v>1.0109999999999999</v>
      </c>
      <c r="CV19" s="9">
        <v>1.319</v>
      </c>
      <c r="CW19" s="9">
        <v>1.6619999999999999</v>
      </c>
      <c r="CX19" s="9">
        <v>0.63800000000000001</v>
      </c>
      <c r="CY19" s="9">
        <v>1.024</v>
      </c>
      <c r="CZ19" s="9">
        <v>0.52</v>
      </c>
      <c r="DA19" s="9">
        <v>0</v>
      </c>
      <c r="DB19" s="9">
        <v>0.52</v>
      </c>
      <c r="DC19" s="9">
        <v>1.002</v>
      </c>
      <c r="DD19" s="9">
        <v>0.63800000000000001</v>
      </c>
      <c r="DE19" s="9">
        <v>0.36399999999999999</v>
      </c>
      <c r="DF19" s="9">
        <v>0.14000000000000001</v>
      </c>
      <c r="DG19" s="9">
        <v>0</v>
      </c>
      <c r="DH19" s="9">
        <v>0.14000000000000001</v>
      </c>
      <c r="DI19" s="9">
        <v>0.66800000000000004</v>
      </c>
      <c r="DJ19" s="9">
        <v>0.373</v>
      </c>
      <c r="DK19" s="9">
        <v>0.29499999999999998</v>
      </c>
      <c r="DL19" s="9">
        <v>0.373</v>
      </c>
      <c r="DM19" s="9">
        <v>0.373</v>
      </c>
      <c r="DN19" s="9">
        <v>0</v>
      </c>
      <c r="DO19" s="9">
        <v>0</v>
      </c>
      <c r="DP19" s="9">
        <v>0</v>
      </c>
      <c r="DQ19" s="9">
        <v>0</v>
      </c>
      <c r="DR19" s="9">
        <v>0.29499999999999998</v>
      </c>
      <c r="DS19" s="9">
        <v>0</v>
      </c>
      <c r="DT19" s="9">
        <v>0.29499999999999998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15.263</v>
      </c>
      <c r="EB19" s="9">
        <v>8.4529999999999994</v>
      </c>
      <c r="EC19" s="9">
        <v>6.81</v>
      </c>
      <c r="ED19" s="9">
        <v>4.492</v>
      </c>
      <c r="EE19" s="9">
        <v>2.254</v>
      </c>
      <c r="EF19" s="9">
        <v>2.238</v>
      </c>
      <c r="EG19" s="9">
        <v>0.377</v>
      </c>
      <c r="EH19" s="9">
        <v>0.22700000000000001</v>
      </c>
      <c r="EI19" s="9">
        <v>0.15</v>
      </c>
      <c r="EJ19" s="9">
        <v>1.7709999999999999</v>
      </c>
      <c r="EK19" s="9">
        <v>0.93200000000000005</v>
      </c>
      <c r="EL19" s="9">
        <v>0.84</v>
      </c>
      <c r="EM19" s="9">
        <v>2.343</v>
      </c>
      <c r="EN19" s="9">
        <v>1.095</v>
      </c>
      <c r="EO19" s="9">
        <v>1.248</v>
      </c>
      <c r="EP19" s="9">
        <v>10.771000000000001</v>
      </c>
      <c r="EQ19" s="9">
        <v>6.1989999999999998</v>
      </c>
      <c r="ER19" s="9">
        <v>4.5720000000000001</v>
      </c>
      <c r="ES19" s="9">
        <v>5.8010000000000002</v>
      </c>
      <c r="ET19" s="9">
        <v>2.7029999999999998</v>
      </c>
      <c r="EU19" s="9">
        <v>3.0979999999999999</v>
      </c>
      <c r="EV19" s="9">
        <v>1.173</v>
      </c>
      <c r="EW19" s="9">
        <v>1.0289999999999999</v>
      </c>
      <c r="EX19" s="9">
        <v>0.14499999999999999</v>
      </c>
      <c r="EY19" s="9">
        <v>2.7909999999999999</v>
      </c>
      <c r="EZ19" s="9">
        <v>1.5860000000000001</v>
      </c>
      <c r="FA19" s="9">
        <v>1.2050000000000001</v>
      </c>
      <c r="FB19" s="9">
        <v>1.006</v>
      </c>
      <c r="FC19" s="9">
        <v>0.88100000000000001</v>
      </c>
      <c r="FD19" s="9">
        <v>0.125</v>
      </c>
      <c r="FE19" s="9">
        <v>0</v>
      </c>
      <c r="FF19" s="9">
        <v>0</v>
      </c>
      <c r="FG19" s="9">
        <v>0</v>
      </c>
      <c r="FH19" s="9">
        <v>4.1070000000000002</v>
      </c>
      <c r="FI19" s="9">
        <v>1.89</v>
      </c>
      <c r="FJ19" s="9">
        <v>2.2170000000000001</v>
      </c>
      <c r="FK19" s="9">
        <v>1.119</v>
      </c>
      <c r="FL19" s="9">
        <v>0.53400000000000003</v>
      </c>
      <c r="FM19" s="9">
        <v>0.58499999999999996</v>
      </c>
      <c r="FN19" s="9">
        <v>0.42399999999999999</v>
      </c>
      <c r="FO19" s="9">
        <v>0</v>
      </c>
      <c r="FP19" s="9">
        <v>0.42399999999999999</v>
      </c>
      <c r="FQ19" s="9">
        <v>0.161</v>
      </c>
      <c r="FR19" s="9">
        <v>0</v>
      </c>
      <c r="FS19" s="9">
        <v>0.161</v>
      </c>
      <c r="FT19" s="9">
        <v>0.53400000000000003</v>
      </c>
      <c r="FU19" s="9">
        <v>0.53400000000000003</v>
      </c>
      <c r="FV19" s="9">
        <v>0</v>
      </c>
      <c r="FW19" s="9">
        <v>2.9870000000000001</v>
      </c>
      <c r="FX19" s="9">
        <v>1.3560000000000001</v>
      </c>
      <c r="FY19" s="9">
        <v>1.631</v>
      </c>
      <c r="FZ19" s="9">
        <v>0.39700000000000002</v>
      </c>
      <c r="GA19" s="9">
        <v>8.7999999999999995E-2</v>
      </c>
      <c r="GB19" s="9">
        <v>0.308</v>
      </c>
      <c r="GC19" s="9">
        <v>0.13700000000000001</v>
      </c>
      <c r="GD19" s="9">
        <v>0.13700000000000001</v>
      </c>
      <c r="GE19" s="9">
        <v>0</v>
      </c>
      <c r="GF19" s="9">
        <v>0.76600000000000001</v>
      </c>
      <c r="GG19" s="9">
        <v>0.39700000000000002</v>
      </c>
      <c r="GH19" s="9">
        <v>0.36899999999999999</v>
      </c>
      <c r="GI19" s="9">
        <v>0.46300000000000002</v>
      </c>
      <c r="GJ19" s="9">
        <v>9.2999999999999999E-2</v>
      </c>
      <c r="GK19" s="9">
        <v>0.37</v>
      </c>
      <c r="GL19" s="9">
        <v>1.224</v>
      </c>
      <c r="GM19" s="9">
        <v>0.64</v>
      </c>
      <c r="GN19" s="9">
        <v>0.58399999999999996</v>
      </c>
      <c r="GO19" s="9">
        <v>5.9080000000000004</v>
      </c>
      <c r="GP19" s="9">
        <v>1.6160000000000001</v>
      </c>
      <c r="GQ19" s="9">
        <v>4.2919999999999998</v>
      </c>
      <c r="GR19" s="9">
        <v>1.6910000000000001</v>
      </c>
      <c r="GS19" s="9">
        <v>0.159</v>
      </c>
      <c r="GT19" s="9">
        <v>1.532</v>
      </c>
      <c r="GU19" s="9">
        <v>0.374</v>
      </c>
      <c r="GV19" s="9">
        <v>0</v>
      </c>
      <c r="GW19" s="9">
        <v>0.374</v>
      </c>
      <c r="GX19" s="9">
        <v>0.41199999999999998</v>
      </c>
      <c r="GY19" s="9">
        <v>0</v>
      </c>
      <c r="GZ19" s="9">
        <v>0.41199999999999998</v>
      </c>
      <c r="HA19" s="9">
        <v>0.90400000000000003</v>
      </c>
      <c r="HB19" s="9">
        <v>0.159</v>
      </c>
      <c r="HC19" s="9">
        <v>0.746</v>
      </c>
      <c r="HD19" s="9">
        <v>4.2169999999999996</v>
      </c>
      <c r="HE19" s="9">
        <v>1.4570000000000001</v>
      </c>
      <c r="HF19" s="9">
        <v>2.7589999999999999</v>
      </c>
      <c r="HG19" s="9">
        <v>1.716</v>
      </c>
      <c r="HH19" s="9">
        <v>0.28699999999999998</v>
      </c>
      <c r="HI19" s="9">
        <v>1.429</v>
      </c>
      <c r="HJ19" s="9">
        <v>1.3680000000000001</v>
      </c>
      <c r="HK19" s="9">
        <v>0.747</v>
      </c>
      <c r="HL19" s="9">
        <v>0.621</v>
      </c>
      <c r="HM19" s="9">
        <v>0.63</v>
      </c>
      <c r="HN19" s="9">
        <v>0.20899999999999999</v>
      </c>
      <c r="HO19" s="9">
        <v>0.42099999999999999</v>
      </c>
      <c r="HP19" s="9">
        <v>0.38900000000000001</v>
      </c>
      <c r="HQ19" s="9">
        <v>0.21299999999999999</v>
      </c>
      <c r="HR19" s="9">
        <v>0.17499999999999999</v>
      </c>
      <c r="HS19" s="9">
        <v>0.114</v>
      </c>
      <c r="HT19" s="9">
        <v>0</v>
      </c>
      <c r="HU19" s="9">
        <v>0.114</v>
      </c>
      <c r="HV19" s="9">
        <v>0.65900000000000003</v>
      </c>
      <c r="HW19" s="9">
        <v>0.151</v>
      </c>
      <c r="HX19" s="9">
        <v>0.50800000000000001</v>
      </c>
      <c r="HY19" s="9">
        <v>0.29099999999999998</v>
      </c>
      <c r="HZ19" s="9">
        <v>0.151</v>
      </c>
      <c r="IA19" s="9">
        <v>0.13900000000000001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0.29099999999999998</v>
      </c>
      <c r="II19" s="9">
        <v>0.151</v>
      </c>
      <c r="IJ19" s="9">
        <v>0.13900000000000001</v>
      </c>
      <c r="IK19" s="9">
        <v>0.36899999999999999</v>
      </c>
      <c r="IL19" s="9">
        <v>0</v>
      </c>
      <c r="IM19" s="9">
        <v>0.36899999999999999</v>
      </c>
      <c r="IN19" s="9">
        <v>0.14199999999999999</v>
      </c>
      <c r="IO19" s="9">
        <v>0</v>
      </c>
      <c r="IP19" s="9">
        <v>0.14199999999999999</v>
      </c>
      <c r="IQ19" s="9">
        <v>9.1999999999999998E-2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0.27100000000000002</v>
      </c>
      <c r="C11" s="9">
        <v>0</v>
      </c>
      <c r="D11" s="9">
        <v>0.16200000000000001</v>
      </c>
      <c r="E11" s="9">
        <v>0.16200000000000001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2.7170000000000001</v>
      </c>
      <c r="N11" s="9">
        <v>1.3280000000000001</v>
      </c>
      <c r="O11" s="9">
        <v>1.389</v>
      </c>
      <c r="P11" s="9">
        <v>0.68899999999999995</v>
      </c>
      <c r="Q11" s="9">
        <v>0.49</v>
      </c>
      <c r="R11" s="9">
        <v>0.19900000000000001</v>
      </c>
      <c r="S11" s="9">
        <v>0.23400000000000001</v>
      </c>
      <c r="T11" s="9">
        <v>0.23400000000000001</v>
      </c>
      <c r="U11" s="9">
        <v>0</v>
      </c>
      <c r="V11" s="9">
        <v>0.129</v>
      </c>
      <c r="W11" s="9">
        <v>0.129</v>
      </c>
      <c r="X11" s="9">
        <v>0</v>
      </c>
      <c r="Y11" s="9">
        <v>0.32500000000000001</v>
      </c>
      <c r="Z11" s="9">
        <v>0.126</v>
      </c>
      <c r="AA11" s="9">
        <v>0.19900000000000001</v>
      </c>
      <c r="AB11" s="9">
        <v>2.028</v>
      </c>
      <c r="AC11" s="9">
        <v>0.83799999999999997</v>
      </c>
      <c r="AD11" s="9">
        <v>1.19</v>
      </c>
      <c r="AE11" s="9">
        <v>0.60599999999999998</v>
      </c>
      <c r="AF11" s="9">
        <v>0.46400000000000002</v>
      </c>
      <c r="AG11" s="9">
        <v>0.14199999999999999</v>
      </c>
      <c r="AH11" s="9">
        <v>0.55700000000000005</v>
      </c>
      <c r="AI11" s="9">
        <v>0</v>
      </c>
      <c r="AJ11" s="9">
        <v>0.55700000000000005</v>
      </c>
      <c r="AK11" s="9">
        <v>0.372</v>
      </c>
      <c r="AL11" s="9">
        <v>0.25700000000000001</v>
      </c>
      <c r="AM11" s="9">
        <v>0.115</v>
      </c>
      <c r="AN11" s="9">
        <v>0.34699999999999998</v>
      </c>
      <c r="AO11" s="9">
        <v>0.11700000000000001</v>
      </c>
      <c r="AP11" s="9">
        <v>0.23</v>
      </c>
      <c r="AQ11" s="9">
        <v>0.14599999999999999</v>
      </c>
      <c r="AR11" s="9">
        <v>0</v>
      </c>
      <c r="AS11" s="9">
        <v>0.14599999999999999</v>
      </c>
      <c r="AT11" s="9">
        <v>19.045000000000002</v>
      </c>
      <c r="AU11" s="9">
        <v>9.9969999999999999</v>
      </c>
      <c r="AV11" s="9">
        <v>9.048</v>
      </c>
      <c r="AW11" s="9">
        <v>6.68</v>
      </c>
      <c r="AX11" s="9">
        <v>3.0070000000000001</v>
      </c>
      <c r="AY11" s="9">
        <v>3.673</v>
      </c>
      <c r="AZ11" s="9">
        <v>2.8980000000000001</v>
      </c>
      <c r="BA11" s="9">
        <v>0.97699999999999998</v>
      </c>
      <c r="BB11" s="9">
        <v>1.9219999999999999</v>
      </c>
      <c r="BC11" s="9">
        <v>1.542</v>
      </c>
      <c r="BD11" s="9">
        <v>0.73399999999999999</v>
      </c>
      <c r="BE11" s="9">
        <v>0.80800000000000005</v>
      </c>
      <c r="BF11" s="9">
        <v>2.2400000000000002</v>
      </c>
      <c r="BG11" s="9">
        <v>1.296</v>
      </c>
      <c r="BH11" s="9">
        <v>0.94399999999999995</v>
      </c>
      <c r="BI11" s="9">
        <v>12.365</v>
      </c>
      <c r="BJ11" s="9">
        <v>6.9909999999999997</v>
      </c>
      <c r="BK11" s="9">
        <v>5.3739999999999997</v>
      </c>
      <c r="BL11" s="9">
        <v>7.2329999999999997</v>
      </c>
      <c r="BM11" s="9">
        <v>3.8519999999999999</v>
      </c>
      <c r="BN11" s="9">
        <v>3.3809999999999998</v>
      </c>
      <c r="BO11" s="9">
        <v>1.5920000000000001</v>
      </c>
      <c r="BP11" s="9">
        <v>0.94899999999999995</v>
      </c>
      <c r="BQ11" s="9">
        <v>0.64300000000000002</v>
      </c>
      <c r="BR11" s="9">
        <v>2.1</v>
      </c>
      <c r="BS11" s="9">
        <v>1.129</v>
      </c>
      <c r="BT11" s="9">
        <v>0.97199999999999998</v>
      </c>
      <c r="BU11" s="9">
        <v>1.288</v>
      </c>
      <c r="BV11" s="9">
        <v>0.91</v>
      </c>
      <c r="BW11" s="9">
        <v>0.378</v>
      </c>
      <c r="BX11" s="9">
        <v>0.151</v>
      </c>
      <c r="BY11" s="9">
        <v>0.151</v>
      </c>
      <c r="BZ11" s="9">
        <v>0</v>
      </c>
      <c r="CA11" s="9">
        <v>6.734</v>
      </c>
      <c r="CB11" s="9">
        <v>4.2249999999999996</v>
      </c>
      <c r="CC11" s="9">
        <v>2.5089999999999999</v>
      </c>
      <c r="CD11" s="9">
        <v>2.5350000000000001</v>
      </c>
      <c r="CE11" s="9">
        <v>1.7989999999999999</v>
      </c>
      <c r="CF11" s="9">
        <v>0.73599999999999999</v>
      </c>
      <c r="CG11" s="9">
        <v>1.032</v>
      </c>
      <c r="CH11" s="9">
        <v>0.52600000000000002</v>
      </c>
      <c r="CI11" s="9">
        <v>0.50600000000000001</v>
      </c>
      <c r="CJ11" s="9">
        <v>0.67500000000000004</v>
      </c>
      <c r="CK11" s="9">
        <v>0.56799999999999995</v>
      </c>
      <c r="CL11" s="9">
        <v>0.106</v>
      </c>
      <c r="CM11" s="9">
        <v>0.82799999999999996</v>
      </c>
      <c r="CN11" s="9">
        <v>0.70499999999999996</v>
      </c>
      <c r="CO11" s="9">
        <v>0.124</v>
      </c>
      <c r="CP11" s="9">
        <v>4.1989999999999998</v>
      </c>
      <c r="CQ11" s="9">
        <v>2.4260000000000002</v>
      </c>
      <c r="CR11" s="9">
        <v>1.7729999999999999</v>
      </c>
      <c r="CS11" s="9">
        <v>2.2730000000000001</v>
      </c>
      <c r="CT11" s="9">
        <v>1.141</v>
      </c>
      <c r="CU11" s="9">
        <v>1.131</v>
      </c>
      <c r="CV11" s="9">
        <v>0.64900000000000002</v>
      </c>
      <c r="CW11" s="9">
        <v>0.53700000000000003</v>
      </c>
      <c r="CX11" s="9">
        <v>0.111</v>
      </c>
      <c r="CY11" s="9">
        <v>0.87</v>
      </c>
      <c r="CZ11" s="9">
        <v>0.44500000000000001</v>
      </c>
      <c r="DA11" s="9">
        <v>0.42499999999999999</v>
      </c>
      <c r="DB11" s="9">
        <v>0.40799999999999997</v>
      </c>
      <c r="DC11" s="9">
        <v>0.30299999999999999</v>
      </c>
      <c r="DD11" s="9">
        <v>0.105</v>
      </c>
      <c r="DE11" s="9">
        <v>0</v>
      </c>
      <c r="DF11" s="9">
        <v>0</v>
      </c>
      <c r="DG11" s="9">
        <v>0</v>
      </c>
      <c r="DH11" s="9">
        <v>3.2509999999999999</v>
      </c>
      <c r="DI11" s="9">
        <v>2.1080000000000001</v>
      </c>
      <c r="DJ11" s="9">
        <v>1.1439999999999999</v>
      </c>
      <c r="DK11" s="9">
        <v>0.72599999999999998</v>
      </c>
      <c r="DL11" s="9">
        <v>0.53900000000000003</v>
      </c>
      <c r="DM11" s="9">
        <v>0.187</v>
      </c>
      <c r="DN11" s="9">
        <v>0.192</v>
      </c>
      <c r="DO11" s="9">
        <v>0.111</v>
      </c>
      <c r="DP11" s="9">
        <v>8.1000000000000003E-2</v>
      </c>
      <c r="DQ11" s="9">
        <v>0.35599999999999998</v>
      </c>
      <c r="DR11" s="9">
        <v>0.25</v>
      </c>
      <c r="DS11" s="9">
        <v>0.106</v>
      </c>
      <c r="DT11" s="9">
        <v>0.17799999999999999</v>
      </c>
      <c r="DU11" s="9">
        <v>0.17799999999999999</v>
      </c>
      <c r="DV11" s="9">
        <v>0</v>
      </c>
      <c r="DW11" s="9">
        <v>2.5249999999999999</v>
      </c>
      <c r="DX11" s="9">
        <v>1.569</v>
      </c>
      <c r="DY11" s="9">
        <v>0.95699999999999996</v>
      </c>
      <c r="DZ11" s="9">
        <v>1.522</v>
      </c>
      <c r="EA11" s="9">
        <v>0.97599999999999998</v>
      </c>
      <c r="EB11" s="9">
        <v>0.54600000000000004</v>
      </c>
      <c r="EC11" s="9">
        <v>0.111</v>
      </c>
      <c r="ED11" s="9">
        <v>0</v>
      </c>
      <c r="EE11" s="9">
        <v>0.111</v>
      </c>
      <c r="EF11" s="9">
        <v>0.56200000000000006</v>
      </c>
      <c r="EG11" s="9">
        <v>0.36799999999999999</v>
      </c>
      <c r="EH11" s="9">
        <v>0.19400000000000001</v>
      </c>
      <c r="EI11" s="9">
        <v>0.33</v>
      </c>
      <c r="EJ11" s="9">
        <v>0.22500000000000001</v>
      </c>
      <c r="EK11" s="9">
        <v>0.105</v>
      </c>
      <c r="EL11" s="9">
        <v>0</v>
      </c>
      <c r="EM11" s="9">
        <v>0</v>
      </c>
      <c r="EN11" s="9">
        <v>0</v>
      </c>
      <c r="EO11" s="9">
        <v>0.16900000000000001</v>
      </c>
      <c r="EP11" s="9">
        <v>9.2999999999999999E-2</v>
      </c>
      <c r="EQ11" s="9">
        <v>7.5999999999999998E-2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0.16900000000000001</v>
      </c>
      <c r="FE11" s="9">
        <v>9.2999999999999999E-2</v>
      </c>
      <c r="FF11" s="9">
        <v>7.5999999999999998E-2</v>
      </c>
      <c r="FG11" s="9">
        <v>0</v>
      </c>
      <c r="FH11" s="9">
        <v>0</v>
      </c>
      <c r="FI11" s="9">
        <v>0</v>
      </c>
      <c r="FJ11" s="9">
        <v>9.2999999999999999E-2</v>
      </c>
      <c r="FK11" s="9">
        <v>9.2999999999999999E-2</v>
      </c>
      <c r="FL11" s="9">
        <v>0</v>
      </c>
      <c r="FM11" s="9">
        <v>7.5999999999999998E-2</v>
      </c>
      <c r="FN11" s="9">
        <v>0</v>
      </c>
      <c r="FO11" s="9">
        <v>7.5999999999999998E-2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2.806</v>
      </c>
      <c r="FW11" s="9">
        <v>1.635</v>
      </c>
      <c r="FX11" s="9">
        <v>1.171</v>
      </c>
      <c r="FY11" s="9">
        <v>1.7310000000000001</v>
      </c>
      <c r="FZ11" s="9">
        <v>1.1819999999999999</v>
      </c>
      <c r="GA11" s="9">
        <v>0.54900000000000004</v>
      </c>
      <c r="GB11" s="9">
        <v>0.76200000000000001</v>
      </c>
      <c r="GC11" s="9">
        <v>0.33700000000000002</v>
      </c>
      <c r="GD11" s="9">
        <v>0.42599999999999999</v>
      </c>
      <c r="GE11" s="9">
        <v>0.31900000000000001</v>
      </c>
      <c r="GF11" s="9">
        <v>0.31900000000000001</v>
      </c>
      <c r="GG11" s="9">
        <v>0</v>
      </c>
      <c r="GH11" s="9">
        <v>0.65</v>
      </c>
      <c r="GI11" s="9">
        <v>0.52700000000000002</v>
      </c>
      <c r="GJ11" s="9">
        <v>0.124</v>
      </c>
      <c r="GK11" s="9">
        <v>1.075</v>
      </c>
      <c r="GL11" s="9">
        <v>0.45300000000000001</v>
      </c>
      <c r="GM11" s="9">
        <v>0.622</v>
      </c>
      <c r="GN11" s="9">
        <v>0.63200000000000001</v>
      </c>
      <c r="GO11" s="9">
        <v>0.16500000000000001</v>
      </c>
      <c r="GP11" s="9">
        <v>0.46700000000000003</v>
      </c>
      <c r="GQ11" s="9">
        <v>0.21099999999999999</v>
      </c>
      <c r="GR11" s="9">
        <v>0.21099999999999999</v>
      </c>
      <c r="GS11" s="9">
        <v>0</v>
      </c>
      <c r="GT11" s="9">
        <v>0.23200000000000001</v>
      </c>
      <c r="GU11" s="9">
        <v>7.6999999999999999E-2</v>
      </c>
      <c r="GV11" s="9">
        <v>0.155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0.50700000000000001</v>
      </c>
      <c r="HD11" s="9">
        <v>0.38900000000000001</v>
      </c>
      <c r="HE11" s="9">
        <v>0.11899999999999999</v>
      </c>
      <c r="HF11" s="9">
        <v>7.8E-2</v>
      </c>
      <c r="HG11" s="9">
        <v>7.8E-2</v>
      </c>
      <c r="HH11" s="9">
        <v>0</v>
      </c>
      <c r="HI11" s="9">
        <v>7.8E-2</v>
      </c>
      <c r="HJ11" s="9">
        <v>7.8E-2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0.43</v>
      </c>
      <c r="HS11" s="9">
        <v>0.311</v>
      </c>
      <c r="HT11" s="9">
        <v>0.11899999999999999</v>
      </c>
      <c r="HU11" s="9">
        <v>0.11899999999999999</v>
      </c>
      <c r="HV11" s="9">
        <v>0</v>
      </c>
      <c r="HW11" s="9">
        <v>0.11899999999999999</v>
      </c>
      <c r="HX11" s="9">
        <v>0.23300000000000001</v>
      </c>
      <c r="HY11" s="9">
        <v>0.23300000000000001</v>
      </c>
      <c r="HZ11" s="9">
        <v>0</v>
      </c>
      <c r="IA11" s="9">
        <v>0</v>
      </c>
      <c r="IB11" s="9">
        <v>0</v>
      </c>
      <c r="IC11" s="9">
        <v>0</v>
      </c>
      <c r="ID11" s="9">
        <v>7.8E-2</v>
      </c>
      <c r="IE11" s="9">
        <v>7.8E-2</v>
      </c>
      <c r="IF11" s="9">
        <v>0</v>
      </c>
      <c r="IG11" s="9">
        <v>0</v>
      </c>
      <c r="IH11" s="9">
        <v>0</v>
      </c>
      <c r="II11" s="9">
        <v>0</v>
      </c>
      <c r="IJ11" s="9">
        <v>10.869</v>
      </c>
      <c r="IK11" s="9">
        <v>5.181</v>
      </c>
      <c r="IL11" s="9">
        <v>5.6879999999999997</v>
      </c>
      <c r="IM11" s="9">
        <v>3.915</v>
      </c>
      <c r="IN11" s="9">
        <v>1.208</v>
      </c>
      <c r="IO11" s="9">
        <v>2.7069999999999999</v>
      </c>
      <c r="IP11" s="9">
        <v>1.8660000000000001</v>
      </c>
      <c r="IQ11" s="9">
        <v>0.45100000000000001</v>
      </c>
    </row>
    <row r="12" spans="1:251">
      <c r="A12" s="10">
        <v>42401</v>
      </c>
      <c r="B12" s="9">
        <v>0</v>
      </c>
      <c r="C12" s="9">
        <v>0.11700000000000001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3.0350000000000001</v>
      </c>
      <c r="N12" s="9">
        <v>1.226</v>
      </c>
      <c r="O12" s="9">
        <v>1.8089999999999999</v>
      </c>
      <c r="P12" s="9">
        <v>1.24</v>
      </c>
      <c r="Q12" s="9">
        <v>0.56699999999999995</v>
      </c>
      <c r="R12" s="9">
        <v>0.67200000000000004</v>
      </c>
      <c r="S12" s="9">
        <v>0.76600000000000001</v>
      </c>
      <c r="T12" s="9">
        <v>0.27100000000000002</v>
      </c>
      <c r="U12" s="9">
        <v>0.495</v>
      </c>
      <c r="V12" s="9">
        <v>0.29699999999999999</v>
      </c>
      <c r="W12" s="9">
        <v>0.29699999999999999</v>
      </c>
      <c r="X12" s="9">
        <v>0</v>
      </c>
      <c r="Y12" s="9">
        <v>0.17699999999999999</v>
      </c>
      <c r="Z12" s="9">
        <v>0</v>
      </c>
      <c r="AA12" s="9">
        <v>0.17699999999999999</v>
      </c>
      <c r="AB12" s="9">
        <v>1.7949999999999999</v>
      </c>
      <c r="AC12" s="9">
        <v>0.65900000000000003</v>
      </c>
      <c r="AD12" s="9">
        <v>1.1359999999999999</v>
      </c>
      <c r="AE12" s="9">
        <v>0.60099999999999998</v>
      </c>
      <c r="AF12" s="9">
        <v>8.4000000000000005E-2</v>
      </c>
      <c r="AG12" s="9">
        <v>0.51800000000000002</v>
      </c>
      <c r="AH12" s="9">
        <v>0.60099999999999998</v>
      </c>
      <c r="AI12" s="9">
        <v>0.29899999999999999</v>
      </c>
      <c r="AJ12" s="9">
        <v>0.30199999999999999</v>
      </c>
      <c r="AK12" s="9">
        <v>0.317</v>
      </c>
      <c r="AL12" s="9">
        <v>0</v>
      </c>
      <c r="AM12" s="9">
        <v>0.317</v>
      </c>
      <c r="AN12" s="9">
        <v>0.11700000000000001</v>
      </c>
      <c r="AO12" s="9">
        <v>0.11700000000000001</v>
      </c>
      <c r="AP12" s="9">
        <v>0</v>
      </c>
      <c r="AQ12" s="9">
        <v>0.159</v>
      </c>
      <c r="AR12" s="9">
        <v>0.159</v>
      </c>
      <c r="AS12" s="9">
        <v>0</v>
      </c>
      <c r="AT12" s="9">
        <v>15.465999999999999</v>
      </c>
      <c r="AU12" s="9">
        <v>8.3070000000000004</v>
      </c>
      <c r="AV12" s="9">
        <v>7.1580000000000004</v>
      </c>
      <c r="AW12" s="9">
        <v>5.915</v>
      </c>
      <c r="AX12" s="9">
        <v>3.6</v>
      </c>
      <c r="AY12" s="9">
        <v>2.3149999999999999</v>
      </c>
      <c r="AZ12" s="9">
        <v>2.9430000000000001</v>
      </c>
      <c r="BA12" s="9">
        <v>1.841</v>
      </c>
      <c r="BB12" s="9">
        <v>1.1020000000000001</v>
      </c>
      <c r="BC12" s="9">
        <v>1.5229999999999999</v>
      </c>
      <c r="BD12" s="9">
        <v>0.85399999999999998</v>
      </c>
      <c r="BE12" s="9">
        <v>0.66900000000000004</v>
      </c>
      <c r="BF12" s="9">
        <v>1.4490000000000001</v>
      </c>
      <c r="BG12" s="9">
        <v>0.90500000000000003</v>
      </c>
      <c r="BH12" s="9">
        <v>0.54400000000000004</v>
      </c>
      <c r="BI12" s="9">
        <v>9.5510000000000002</v>
      </c>
      <c r="BJ12" s="9">
        <v>4.7080000000000002</v>
      </c>
      <c r="BK12" s="9">
        <v>4.843</v>
      </c>
      <c r="BL12" s="9">
        <v>5.1660000000000004</v>
      </c>
      <c r="BM12" s="9">
        <v>2.4790000000000001</v>
      </c>
      <c r="BN12" s="9">
        <v>2.6869999999999998</v>
      </c>
      <c r="BO12" s="9">
        <v>1.7749999999999999</v>
      </c>
      <c r="BP12" s="9">
        <v>0.58799999999999997</v>
      </c>
      <c r="BQ12" s="9">
        <v>1.1870000000000001</v>
      </c>
      <c r="BR12" s="9">
        <v>1.147</v>
      </c>
      <c r="BS12" s="9">
        <v>0.63600000000000001</v>
      </c>
      <c r="BT12" s="9">
        <v>0.51100000000000001</v>
      </c>
      <c r="BU12" s="9">
        <v>0.996</v>
      </c>
      <c r="BV12" s="9">
        <v>0.53800000000000003</v>
      </c>
      <c r="BW12" s="9">
        <v>0.45800000000000002</v>
      </c>
      <c r="BX12" s="9">
        <v>0.46600000000000003</v>
      </c>
      <c r="BY12" s="9">
        <v>0.46600000000000003</v>
      </c>
      <c r="BZ12" s="9">
        <v>0</v>
      </c>
      <c r="CA12" s="9">
        <v>5.2210000000000001</v>
      </c>
      <c r="CB12" s="9">
        <v>3.8029999999999999</v>
      </c>
      <c r="CC12" s="9">
        <v>1.419</v>
      </c>
      <c r="CD12" s="9">
        <v>2.931</v>
      </c>
      <c r="CE12" s="9">
        <v>2.1520000000000001</v>
      </c>
      <c r="CF12" s="9">
        <v>0.78</v>
      </c>
      <c r="CG12" s="9">
        <v>1.903</v>
      </c>
      <c r="CH12" s="9">
        <v>1.5429999999999999</v>
      </c>
      <c r="CI12" s="9">
        <v>0.36</v>
      </c>
      <c r="CJ12" s="9">
        <v>0.65</v>
      </c>
      <c r="CK12" s="9">
        <v>0.34799999999999998</v>
      </c>
      <c r="CL12" s="9">
        <v>0.30199999999999999</v>
      </c>
      <c r="CM12" s="9">
        <v>0.379</v>
      </c>
      <c r="CN12" s="9">
        <v>0.26100000000000001</v>
      </c>
      <c r="CO12" s="9">
        <v>0.11700000000000001</v>
      </c>
      <c r="CP12" s="9">
        <v>2.29</v>
      </c>
      <c r="CQ12" s="9">
        <v>1.651</v>
      </c>
      <c r="CR12" s="9">
        <v>0.63900000000000001</v>
      </c>
      <c r="CS12" s="9">
        <v>1.4239999999999999</v>
      </c>
      <c r="CT12" s="9">
        <v>1.1279999999999999</v>
      </c>
      <c r="CU12" s="9">
        <v>0.29599999999999999</v>
      </c>
      <c r="CV12" s="9">
        <v>0.45400000000000001</v>
      </c>
      <c r="CW12" s="9">
        <v>0.23799999999999999</v>
      </c>
      <c r="CX12" s="9">
        <v>0.215</v>
      </c>
      <c r="CY12" s="9">
        <v>0.33100000000000002</v>
      </c>
      <c r="CZ12" s="9">
        <v>0.20399999999999999</v>
      </c>
      <c r="DA12" s="9">
        <v>0.127</v>
      </c>
      <c r="DB12" s="9">
        <v>8.1000000000000003E-2</v>
      </c>
      <c r="DC12" s="9">
        <v>8.1000000000000003E-2</v>
      </c>
      <c r="DD12" s="9">
        <v>0</v>
      </c>
      <c r="DE12" s="9">
        <v>0</v>
      </c>
      <c r="DF12" s="9">
        <v>0</v>
      </c>
      <c r="DG12" s="9">
        <v>0</v>
      </c>
      <c r="DH12" s="9">
        <v>2.1800000000000002</v>
      </c>
      <c r="DI12" s="9">
        <v>1.458</v>
      </c>
      <c r="DJ12" s="9">
        <v>0.72199999999999998</v>
      </c>
      <c r="DK12" s="9">
        <v>0.98099999999999998</v>
      </c>
      <c r="DL12" s="9">
        <v>0.59599999999999997</v>
      </c>
      <c r="DM12" s="9">
        <v>0.38500000000000001</v>
      </c>
      <c r="DN12" s="9">
        <v>0.78900000000000003</v>
      </c>
      <c r="DO12" s="9">
        <v>0.52100000000000002</v>
      </c>
      <c r="DP12" s="9">
        <v>0.26700000000000002</v>
      </c>
      <c r="DQ12" s="9">
        <v>0</v>
      </c>
      <c r="DR12" s="9">
        <v>0</v>
      </c>
      <c r="DS12" s="9">
        <v>0</v>
      </c>
      <c r="DT12" s="9">
        <v>0.192</v>
      </c>
      <c r="DU12" s="9">
        <v>7.3999999999999996E-2</v>
      </c>
      <c r="DV12" s="9">
        <v>0.11700000000000001</v>
      </c>
      <c r="DW12" s="9">
        <v>1.1990000000000001</v>
      </c>
      <c r="DX12" s="9">
        <v>0.86199999999999999</v>
      </c>
      <c r="DY12" s="9">
        <v>0.33700000000000002</v>
      </c>
      <c r="DZ12" s="9">
        <v>0.69099999999999995</v>
      </c>
      <c r="EA12" s="9">
        <v>0.51500000000000001</v>
      </c>
      <c r="EB12" s="9">
        <v>0.17699999999999999</v>
      </c>
      <c r="EC12" s="9">
        <v>0.318</v>
      </c>
      <c r="ED12" s="9">
        <v>0.23799999999999999</v>
      </c>
      <c r="EE12" s="9">
        <v>7.9000000000000001E-2</v>
      </c>
      <c r="EF12" s="9">
        <v>0.19</v>
      </c>
      <c r="EG12" s="9">
        <v>0.109</v>
      </c>
      <c r="EH12" s="9">
        <v>8.1000000000000003E-2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0.32400000000000001</v>
      </c>
      <c r="EP12" s="9">
        <v>0.20399999999999999</v>
      </c>
      <c r="EQ12" s="9">
        <v>0.11899999999999999</v>
      </c>
      <c r="ER12" s="9">
        <v>8.4000000000000005E-2</v>
      </c>
      <c r="ES12" s="9">
        <v>8.4000000000000005E-2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8.4000000000000005E-2</v>
      </c>
      <c r="FB12" s="9">
        <v>8.4000000000000005E-2</v>
      </c>
      <c r="FC12" s="9">
        <v>0</v>
      </c>
      <c r="FD12" s="9">
        <v>0.24</v>
      </c>
      <c r="FE12" s="9">
        <v>0.12</v>
      </c>
      <c r="FF12" s="9">
        <v>0.11899999999999999</v>
      </c>
      <c r="FG12" s="9">
        <v>0.24</v>
      </c>
      <c r="FH12" s="9">
        <v>0.12</v>
      </c>
      <c r="FI12" s="9">
        <v>0.11899999999999999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2.238</v>
      </c>
      <c r="FW12" s="9">
        <v>1.82</v>
      </c>
      <c r="FX12" s="9">
        <v>0.41799999999999998</v>
      </c>
      <c r="FY12" s="9">
        <v>1.7729999999999999</v>
      </c>
      <c r="FZ12" s="9">
        <v>1.472</v>
      </c>
      <c r="GA12" s="9">
        <v>0.30199999999999999</v>
      </c>
      <c r="GB12" s="9">
        <v>1.0209999999999999</v>
      </c>
      <c r="GC12" s="9">
        <v>1.0209999999999999</v>
      </c>
      <c r="GD12" s="9">
        <v>0</v>
      </c>
      <c r="GE12" s="9">
        <v>0.65</v>
      </c>
      <c r="GF12" s="9">
        <v>0.34799999999999998</v>
      </c>
      <c r="GG12" s="9">
        <v>0.30199999999999999</v>
      </c>
      <c r="GH12" s="9">
        <v>0.10299999999999999</v>
      </c>
      <c r="GI12" s="9">
        <v>0.10299999999999999</v>
      </c>
      <c r="GJ12" s="9">
        <v>0</v>
      </c>
      <c r="GK12" s="9">
        <v>0.46500000000000002</v>
      </c>
      <c r="GL12" s="9">
        <v>0.34899999999999998</v>
      </c>
      <c r="GM12" s="9">
        <v>0.11600000000000001</v>
      </c>
      <c r="GN12" s="9">
        <v>0.254</v>
      </c>
      <c r="GO12" s="9">
        <v>0.254</v>
      </c>
      <c r="GP12" s="9">
        <v>0</v>
      </c>
      <c r="GQ12" s="9">
        <v>7.0000000000000007E-2</v>
      </c>
      <c r="GR12" s="9">
        <v>0</v>
      </c>
      <c r="GS12" s="9">
        <v>7.0000000000000007E-2</v>
      </c>
      <c r="GT12" s="9">
        <v>0.14099999999999999</v>
      </c>
      <c r="GU12" s="9">
        <v>9.4E-2</v>
      </c>
      <c r="GV12" s="9">
        <v>4.7E-2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0.47899999999999998</v>
      </c>
      <c r="HD12" s="9">
        <v>0.32</v>
      </c>
      <c r="HE12" s="9">
        <v>0.16</v>
      </c>
      <c r="HF12" s="9">
        <v>9.2999999999999999E-2</v>
      </c>
      <c r="HG12" s="9">
        <v>0</v>
      </c>
      <c r="HH12" s="9">
        <v>9.2999999999999999E-2</v>
      </c>
      <c r="HI12" s="9">
        <v>9.2999999999999999E-2</v>
      </c>
      <c r="HJ12" s="9">
        <v>0</v>
      </c>
      <c r="HK12" s="9">
        <v>9.2999999999999999E-2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0.38600000000000001</v>
      </c>
      <c r="HS12" s="9">
        <v>0.32</v>
      </c>
      <c r="HT12" s="9">
        <v>6.7000000000000004E-2</v>
      </c>
      <c r="HU12" s="9">
        <v>0.23899999999999999</v>
      </c>
      <c r="HV12" s="9">
        <v>0.23899999999999999</v>
      </c>
      <c r="HW12" s="9">
        <v>0</v>
      </c>
      <c r="HX12" s="9">
        <v>6.7000000000000004E-2</v>
      </c>
      <c r="HY12" s="9">
        <v>0</v>
      </c>
      <c r="HZ12" s="9">
        <v>6.7000000000000004E-2</v>
      </c>
      <c r="IA12" s="9">
        <v>0</v>
      </c>
      <c r="IB12" s="9">
        <v>0</v>
      </c>
      <c r="IC12" s="9">
        <v>0</v>
      </c>
      <c r="ID12" s="9">
        <v>8.1000000000000003E-2</v>
      </c>
      <c r="IE12" s="9">
        <v>8.1000000000000003E-2</v>
      </c>
      <c r="IF12" s="9">
        <v>0</v>
      </c>
      <c r="IG12" s="9">
        <v>0</v>
      </c>
      <c r="IH12" s="9">
        <v>0</v>
      </c>
      <c r="II12" s="9">
        <v>0</v>
      </c>
      <c r="IJ12" s="9">
        <v>8.9329999999999998</v>
      </c>
      <c r="IK12" s="9">
        <v>3.7210000000000001</v>
      </c>
      <c r="IL12" s="9">
        <v>5.2130000000000001</v>
      </c>
      <c r="IM12" s="9">
        <v>2.5979999999999999</v>
      </c>
      <c r="IN12" s="9">
        <v>1.206</v>
      </c>
      <c r="IO12" s="9">
        <v>1.3919999999999999</v>
      </c>
      <c r="IP12" s="9">
        <v>0.94499999999999995</v>
      </c>
      <c r="IQ12" s="9">
        <v>0.20300000000000001</v>
      </c>
    </row>
    <row r="13" spans="1:251">
      <c r="A13" s="10">
        <v>42767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0.13700000000000001</v>
      </c>
      <c r="H13" s="9">
        <v>0.13700000000000001</v>
      </c>
      <c r="I13" s="9">
        <v>0</v>
      </c>
      <c r="J13" s="9">
        <v>0</v>
      </c>
      <c r="K13" s="9">
        <v>0</v>
      </c>
      <c r="L13" s="9">
        <v>0</v>
      </c>
      <c r="M13" s="9">
        <v>3.9729999999999999</v>
      </c>
      <c r="N13" s="9">
        <v>1.2849999999999999</v>
      </c>
      <c r="O13" s="9">
        <v>2.6880000000000002</v>
      </c>
      <c r="P13" s="9">
        <v>1.45</v>
      </c>
      <c r="Q13" s="9">
        <v>0.67</v>
      </c>
      <c r="R13" s="9">
        <v>0.78</v>
      </c>
      <c r="S13" s="9">
        <v>0.29499999999999998</v>
      </c>
      <c r="T13" s="9">
        <v>0.17199999999999999</v>
      </c>
      <c r="U13" s="9">
        <v>0.123</v>
      </c>
      <c r="V13" s="9">
        <v>0.11799999999999999</v>
      </c>
      <c r="W13" s="9">
        <v>0</v>
      </c>
      <c r="X13" s="9">
        <v>0.11799999999999999</v>
      </c>
      <c r="Y13" s="9">
        <v>1.0369999999999999</v>
      </c>
      <c r="Z13" s="9">
        <v>0.497</v>
      </c>
      <c r="AA13" s="9">
        <v>0.53900000000000003</v>
      </c>
      <c r="AB13" s="9">
        <v>2.5230000000000001</v>
      </c>
      <c r="AC13" s="9">
        <v>0.61499999999999999</v>
      </c>
      <c r="AD13" s="9">
        <v>1.9079999999999999</v>
      </c>
      <c r="AE13" s="9">
        <v>0.872</v>
      </c>
      <c r="AF13" s="9">
        <v>0.36799999999999999</v>
      </c>
      <c r="AG13" s="9">
        <v>0.503</v>
      </c>
      <c r="AH13" s="9">
        <v>0.63100000000000001</v>
      </c>
      <c r="AI13" s="9">
        <v>0.247</v>
      </c>
      <c r="AJ13" s="9">
        <v>0.38400000000000001</v>
      </c>
      <c r="AK13" s="9">
        <v>0.32400000000000001</v>
      </c>
      <c r="AL13" s="9">
        <v>0</v>
      </c>
      <c r="AM13" s="9">
        <v>0.32400000000000001</v>
      </c>
      <c r="AN13" s="9">
        <v>0.55900000000000005</v>
      </c>
      <c r="AO13" s="9">
        <v>0</v>
      </c>
      <c r="AP13" s="9">
        <v>0.55900000000000005</v>
      </c>
      <c r="AQ13" s="9">
        <v>0.13800000000000001</v>
      </c>
      <c r="AR13" s="9">
        <v>0</v>
      </c>
      <c r="AS13" s="9">
        <v>0.13800000000000001</v>
      </c>
      <c r="AT13" s="9">
        <v>20.169</v>
      </c>
      <c r="AU13" s="9">
        <v>10.862</v>
      </c>
      <c r="AV13" s="9">
        <v>9.3079999999999998</v>
      </c>
      <c r="AW13" s="9">
        <v>8.6780000000000008</v>
      </c>
      <c r="AX13" s="9">
        <v>4.4409999999999998</v>
      </c>
      <c r="AY13" s="9">
        <v>4.2370000000000001</v>
      </c>
      <c r="AZ13" s="9">
        <v>3.367</v>
      </c>
      <c r="BA13" s="9">
        <v>1.4</v>
      </c>
      <c r="BB13" s="9">
        <v>1.9670000000000001</v>
      </c>
      <c r="BC13" s="9">
        <v>2.4340000000000002</v>
      </c>
      <c r="BD13" s="9">
        <v>1.5860000000000001</v>
      </c>
      <c r="BE13" s="9">
        <v>0.84799999999999998</v>
      </c>
      <c r="BF13" s="9">
        <v>2.8769999999999998</v>
      </c>
      <c r="BG13" s="9">
        <v>1.456</v>
      </c>
      <c r="BH13" s="9">
        <v>1.4219999999999999</v>
      </c>
      <c r="BI13" s="9">
        <v>11.491</v>
      </c>
      <c r="BJ13" s="9">
        <v>6.42</v>
      </c>
      <c r="BK13" s="9">
        <v>5.0709999999999997</v>
      </c>
      <c r="BL13" s="9">
        <v>6.1890000000000001</v>
      </c>
      <c r="BM13" s="9">
        <v>3.552</v>
      </c>
      <c r="BN13" s="9">
        <v>2.637</v>
      </c>
      <c r="BO13" s="9">
        <v>2.35</v>
      </c>
      <c r="BP13" s="9">
        <v>1.1000000000000001</v>
      </c>
      <c r="BQ13" s="9">
        <v>1.25</v>
      </c>
      <c r="BR13" s="9">
        <v>1.5149999999999999</v>
      </c>
      <c r="BS13" s="9">
        <v>1.018</v>
      </c>
      <c r="BT13" s="9">
        <v>0.497</v>
      </c>
      <c r="BU13" s="9">
        <v>0.94599999999999995</v>
      </c>
      <c r="BV13" s="9">
        <v>0.67400000000000004</v>
      </c>
      <c r="BW13" s="9">
        <v>0.27200000000000002</v>
      </c>
      <c r="BX13" s="9">
        <v>0.49099999999999999</v>
      </c>
      <c r="BY13" s="9">
        <v>7.5999999999999998E-2</v>
      </c>
      <c r="BZ13" s="9">
        <v>0.41499999999999998</v>
      </c>
      <c r="CA13" s="9">
        <v>6.5019999999999998</v>
      </c>
      <c r="CB13" s="9">
        <v>3.9039999999999999</v>
      </c>
      <c r="CC13" s="9">
        <v>2.5979999999999999</v>
      </c>
      <c r="CD13" s="9">
        <v>2.819</v>
      </c>
      <c r="CE13" s="9">
        <v>1.4419999999999999</v>
      </c>
      <c r="CF13" s="9">
        <v>1.377</v>
      </c>
      <c r="CG13" s="9">
        <v>1.7</v>
      </c>
      <c r="CH13" s="9">
        <v>0.745</v>
      </c>
      <c r="CI13" s="9">
        <v>0.95599999999999996</v>
      </c>
      <c r="CJ13" s="9">
        <v>0.29899999999999999</v>
      </c>
      <c r="CK13" s="9">
        <v>0.16300000000000001</v>
      </c>
      <c r="CL13" s="9">
        <v>0.13600000000000001</v>
      </c>
      <c r="CM13" s="9">
        <v>0.82</v>
      </c>
      <c r="CN13" s="9">
        <v>0.53500000000000003</v>
      </c>
      <c r="CO13" s="9">
        <v>0.28499999999999998</v>
      </c>
      <c r="CP13" s="9">
        <v>3.6829999999999998</v>
      </c>
      <c r="CQ13" s="9">
        <v>2.4620000000000002</v>
      </c>
      <c r="CR13" s="9">
        <v>1.2210000000000001</v>
      </c>
      <c r="CS13" s="9">
        <v>2.484</v>
      </c>
      <c r="CT13" s="9">
        <v>1.804</v>
      </c>
      <c r="CU13" s="9">
        <v>0.68</v>
      </c>
      <c r="CV13" s="9">
        <v>0.63300000000000001</v>
      </c>
      <c r="CW13" s="9">
        <v>0.222</v>
      </c>
      <c r="CX13" s="9">
        <v>0.41099999999999998</v>
      </c>
      <c r="CY13" s="9">
        <v>0.24</v>
      </c>
      <c r="CZ13" s="9">
        <v>0.24</v>
      </c>
      <c r="DA13" s="9">
        <v>0</v>
      </c>
      <c r="DB13" s="9">
        <v>0.11899999999999999</v>
      </c>
      <c r="DC13" s="9">
        <v>0.11899999999999999</v>
      </c>
      <c r="DD13" s="9">
        <v>0</v>
      </c>
      <c r="DE13" s="9">
        <v>0.20599999999999999</v>
      </c>
      <c r="DF13" s="9">
        <v>7.5999999999999998E-2</v>
      </c>
      <c r="DG13" s="9">
        <v>0.13</v>
      </c>
      <c r="DH13" s="9">
        <v>2.6619999999999999</v>
      </c>
      <c r="DI13" s="9">
        <v>1.9730000000000001</v>
      </c>
      <c r="DJ13" s="9">
        <v>0.68799999999999994</v>
      </c>
      <c r="DK13" s="9">
        <v>0.63500000000000001</v>
      </c>
      <c r="DL13" s="9">
        <v>0.42499999999999999</v>
      </c>
      <c r="DM13" s="9">
        <v>0.21</v>
      </c>
      <c r="DN13" s="9">
        <v>0.29199999999999998</v>
      </c>
      <c r="DO13" s="9">
        <v>0.214</v>
      </c>
      <c r="DP13" s="9">
        <v>7.8E-2</v>
      </c>
      <c r="DQ13" s="9">
        <v>0</v>
      </c>
      <c r="DR13" s="9">
        <v>0</v>
      </c>
      <c r="DS13" s="9">
        <v>0</v>
      </c>
      <c r="DT13" s="9">
        <v>0.34200000000000003</v>
      </c>
      <c r="DU13" s="9">
        <v>0.21099999999999999</v>
      </c>
      <c r="DV13" s="9">
        <v>0.13200000000000001</v>
      </c>
      <c r="DW13" s="9">
        <v>2.0270000000000001</v>
      </c>
      <c r="DX13" s="9">
        <v>1.548</v>
      </c>
      <c r="DY13" s="9">
        <v>0.47899999999999998</v>
      </c>
      <c r="DZ13" s="9">
        <v>1.5820000000000001</v>
      </c>
      <c r="EA13" s="9">
        <v>1.2609999999999999</v>
      </c>
      <c r="EB13" s="9">
        <v>0.32200000000000001</v>
      </c>
      <c r="EC13" s="9">
        <v>0.22500000000000001</v>
      </c>
      <c r="ED13" s="9">
        <v>6.8000000000000005E-2</v>
      </c>
      <c r="EE13" s="9">
        <v>0.157</v>
      </c>
      <c r="EF13" s="9">
        <v>0.1</v>
      </c>
      <c r="EG13" s="9">
        <v>0.1</v>
      </c>
      <c r="EH13" s="9">
        <v>0</v>
      </c>
      <c r="EI13" s="9">
        <v>0.11899999999999999</v>
      </c>
      <c r="EJ13" s="9">
        <v>0.11899999999999999</v>
      </c>
      <c r="EK13" s="9">
        <v>0</v>
      </c>
      <c r="EL13" s="9">
        <v>0</v>
      </c>
      <c r="EM13" s="9">
        <v>0</v>
      </c>
      <c r="EN13" s="9">
        <v>0</v>
      </c>
      <c r="EO13" s="9">
        <v>0.54700000000000004</v>
      </c>
      <c r="EP13" s="9">
        <v>0.32800000000000001</v>
      </c>
      <c r="EQ13" s="9">
        <v>0.219</v>
      </c>
      <c r="ER13" s="9">
        <v>0.22</v>
      </c>
      <c r="ES13" s="9">
        <v>0.112</v>
      </c>
      <c r="ET13" s="9">
        <v>0.108</v>
      </c>
      <c r="EU13" s="9">
        <v>0.22</v>
      </c>
      <c r="EV13" s="9">
        <v>0.112</v>
      </c>
      <c r="EW13" s="9">
        <v>0.108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0.32700000000000001</v>
      </c>
      <c r="FE13" s="9">
        <v>0.216</v>
      </c>
      <c r="FF13" s="9">
        <v>0.111</v>
      </c>
      <c r="FG13" s="9">
        <v>0.32700000000000001</v>
      </c>
      <c r="FH13" s="9">
        <v>0.216</v>
      </c>
      <c r="FI13" s="9">
        <v>0.111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2.7519999999999998</v>
      </c>
      <c r="FW13" s="9">
        <v>1.4730000000000001</v>
      </c>
      <c r="FX13" s="9">
        <v>1.278</v>
      </c>
      <c r="FY13" s="9">
        <v>1.772</v>
      </c>
      <c r="FZ13" s="9">
        <v>0.77600000000000002</v>
      </c>
      <c r="GA13" s="9">
        <v>0.996</v>
      </c>
      <c r="GB13" s="9">
        <v>1.0589999999999999</v>
      </c>
      <c r="GC13" s="9">
        <v>0.28899999999999998</v>
      </c>
      <c r="GD13" s="9">
        <v>0.77</v>
      </c>
      <c r="GE13" s="9">
        <v>0.29899999999999999</v>
      </c>
      <c r="GF13" s="9">
        <v>0.16300000000000001</v>
      </c>
      <c r="GG13" s="9">
        <v>0.13600000000000001</v>
      </c>
      <c r="GH13" s="9">
        <v>0.41399999999999998</v>
      </c>
      <c r="GI13" s="9">
        <v>0.32400000000000001</v>
      </c>
      <c r="GJ13" s="9">
        <v>0.09</v>
      </c>
      <c r="GK13" s="9">
        <v>0.98</v>
      </c>
      <c r="GL13" s="9">
        <v>0.69699999999999995</v>
      </c>
      <c r="GM13" s="9">
        <v>0.28199999999999997</v>
      </c>
      <c r="GN13" s="9">
        <v>0.48899999999999999</v>
      </c>
      <c r="GO13" s="9">
        <v>0.32700000000000001</v>
      </c>
      <c r="GP13" s="9">
        <v>0.16300000000000001</v>
      </c>
      <c r="GQ13" s="9">
        <v>0.27400000000000002</v>
      </c>
      <c r="GR13" s="9">
        <v>0.154</v>
      </c>
      <c r="GS13" s="9">
        <v>0.12</v>
      </c>
      <c r="GT13" s="9">
        <v>0.14000000000000001</v>
      </c>
      <c r="GU13" s="9">
        <v>0.14000000000000001</v>
      </c>
      <c r="GV13" s="9">
        <v>0</v>
      </c>
      <c r="GW13" s="9">
        <v>0</v>
      </c>
      <c r="GX13" s="9">
        <v>0</v>
      </c>
      <c r="GY13" s="9">
        <v>0</v>
      </c>
      <c r="GZ13" s="9">
        <v>7.5999999999999998E-2</v>
      </c>
      <c r="HA13" s="9">
        <v>7.5999999999999998E-2</v>
      </c>
      <c r="HB13" s="9">
        <v>0</v>
      </c>
      <c r="HC13" s="9">
        <v>0.54200000000000004</v>
      </c>
      <c r="HD13" s="9">
        <v>0.129</v>
      </c>
      <c r="HE13" s="9">
        <v>0.41199999999999998</v>
      </c>
      <c r="HF13" s="9">
        <v>0.193</v>
      </c>
      <c r="HG13" s="9">
        <v>0.129</v>
      </c>
      <c r="HH13" s="9">
        <v>6.4000000000000001E-2</v>
      </c>
      <c r="HI13" s="9">
        <v>0.129</v>
      </c>
      <c r="HJ13" s="9">
        <v>0.129</v>
      </c>
      <c r="HK13" s="9">
        <v>0</v>
      </c>
      <c r="HL13" s="9">
        <v>0</v>
      </c>
      <c r="HM13" s="9">
        <v>0</v>
      </c>
      <c r="HN13" s="9">
        <v>0</v>
      </c>
      <c r="HO13" s="9">
        <v>6.4000000000000001E-2</v>
      </c>
      <c r="HP13" s="9">
        <v>0</v>
      </c>
      <c r="HQ13" s="9">
        <v>6.4000000000000001E-2</v>
      </c>
      <c r="HR13" s="9">
        <v>0.34899999999999998</v>
      </c>
      <c r="HS13" s="9">
        <v>0</v>
      </c>
      <c r="HT13" s="9">
        <v>0.34899999999999998</v>
      </c>
      <c r="HU13" s="9">
        <v>8.5000000000000006E-2</v>
      </c>
      <c r="HV13" s="9">
        <v>0</v>
      </c>
      <c r="HW13" s="9">
        <v>8.5000000000000006E-2</v>
      </c>
      <c r="HX13" s="9">
        <v>0.13400000000000001</v>
      </c>
      <c r="HY13" s="9">
        <v>0</v>
      </c>
      <c r="HZ13" s="9">
        <v>0.13400000000000001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0.13</v>
      </c>
      <c r="IH13" s="9">
        <v>0</v>
      </c>
      <c r="II13" s="9">
        <v>0.13</v>
      </c>
      <c r="IJ13" s="9">
        <v>11.747999999999999</v>
      </c>
      <c r="IK13" s="9">
        <v>5.9459999999999997</v>
      </c>
      <c r="IL13" s="9">
        <v>5.8019999999999996</v>
      </c>
      <c r="IM13" s="9">
        <v>5.0709999999999997</v>
      </c>
      <c r="IN13" s="9">
        <v>2.734</v>
      </c>
      <c r="IO13" s="9">
        <v>2.3370000000000002</v>
      </c>
      <c r="IP13" s="9">
        <v>1.016</v>
      </c>
      <c r="IQ13" s="9">
        <v>0.39</v>
      </c>
    </row>
    <row r="14" spans="1:251">
      <c r="A14" s="10">
        <v>43132</v>
      </c>
      <c r="B14" s="9">
        <v>0</v>
      </c>
      <c r="C14" s="9">
        <v>0</v>
      </c>
      <c r="D14" s="9">
        <v>0.13900000000000001</v>
      </c>
      <c r="E14" s="9">
        <v>0.13900000000000001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2.363</v>
      </c>
      <c r="N14" s="9">
        <v>0.97799999999999998</v>
      </c>
      <c r="O14" s="9">
        <v>1.385</v>
      </c>
      <c r="P14" s="9">
        <v>0.69899999999999995</v>
      </c>
      <c r="Q14" s="9">
        <v>0.34300000000000003</v>
      </c>
      <c r="R14" s="9">
        <v>0.35599999999999998</v>
      </c>
      <c r="S14" s="9">
        <v>0.221</v>
      </c>
      <c r="T14" s="9">
        <v>0.221</v>
      </c>
      <c r="U14" s="9">
        <v>0</v>
      </c>
      <c r="V14" s="9">
        <v>0.251</v>
      </c>
      <c r="W14" s="9">
        <v>0</v>
      </c>
      <c r="X14" s="9">
        <v>0.251</v>
      </c>
      <c r="Y14" s="9">
        <v>0.22800000000000001</v>
      </c>
      <c r="Z14" s="9">
        <v>0.122</v>
      </c>
      <c r="AA14" s="9">
        <v>0.105</v>
      </c>
      <c r="AB14" s="9">
        <v>1.6639999999999999</v>
      </c>
      <c r="AC14" s="9">
        <v>0.63500000000000001</v>
      </c>
      <c r="AD14" s="9">
        <v>1.0289999999999999</v>
      </c>
      <c r="AE14" s="9">
        <v>0.70299999999999996</v>
      </c>
      <c r="AF14" s="9">
        <v>0.35699999999999998</v>
      </c>
      <c r="AG14" s="9">
        <v>0.34599999999999997</v>
      </c>
      <c r="AH14" s="9">
        <v>0.28199999999999997</v>
      </c>
      <c r="AI14" s="9">
        <v>0.14399999999999999</v>
      </c>
      <c r="AJ14" s="9">
        <v>0.13800000000000001</v>
      </c>
      <c r="AK14" s="9">
        <v>0.249</v>
      </c>
      <c r="AL14" s="9">
        <v>0</v>
      </c>
      <c r="AM14" s="9">
        <v>0.249</v>
      </c>
      <c r="AN14" s="9">
        <v>0</v>
      </c>
      <c r="AO14" s="9">
        <v>0</v>
      </c>
      <c r="AP14" s="9">
        <v>0</v>
      </c>
      <c r="AQ14" s="9">
        <v>0.42899999999999999</v>
      </c>
      <c r="AR14" s="9">
        <v>0.13400000000000001</v>
      </c>
      <c r="AS14" s="9">
        <v>0.29499999999999998</v>
      </c>
      <c r="AT14" s="9">
        <v>17.274000000000001</v>
      </c>
      <c r="AU14" s="9">
        <v>8.0679999999999996</v>
      </c>
      <c r="AV14" s="9">
        <v>9.2059999999999995</v>
      </c>
      <c r="AW14" s="9">
        <v>5.1580000000000004</v>
      </c>
      <c r="AX14" s="9">
        <v>2.2679999999999998</v>
      </c>
      <c r="AY14" s="9">
        <v>2.891</v>
      </c>
      <c r="AZ14" s="9">
        <v>1.6859999999999999</v>
      </c>
      <c r="BA14" s="9">
        <v>0.55600000000000005</v>
      </c>
      <c r="BB14" s="9">
        <v>1.1299999999999999</v>
      </c>
      <c r="BC14" s="9">
        <v>1.0740000000000001</v>
      </c>
      <c r="BD14" s="9">
        <v>0.61099999999999999</v>
      </c>
      <c r="BE14" s="9">
        <v>0.46400000000000002</v>
      </c>
      <c r="BF14" s="9">
        <v>2.3980000000000001</v>
      </c>
      <c r="BG14" s="9">
        <v>1.101</v>
      </c>
      <c r="BH14" s="9">
        <v>1.2969999999999999</v>
      </c>
      <c r="BI14" s="9">
        <v>12.116</v>
      </c>
      <c r="BJ14" s="9">
        <v>5.8010000000000002</v>
      </c>
      <c r="BK14" s="9">
        <v>6.3150000000000004</v>
      </c>
      <c r="BL14" s="9">
        <v>6.875</v>
      </c>
      <c r="BM14" s="9">
        <v>2.7610000000000001</v>
      </c>
      <c r="BN14" s="9">
        <v>4.1139999999999999</v>
      </c>
      <c r="BO14" s="9">
        <v>1.569</v>
      </c>
      <c r="BP14" s="9">
        <v>1.224</v>
      </c>
      <c r="BQ14" s="9">
        <v>0.34499999999999997</v>
      </c>
      <c r="BR14" s="9">
        <v>1.7250000000000001</v>
      </c>
      <c r="BS14" s="9">
        <v>0.81</v>
      </c>
      <c r="BT14" s="9">
        <v>0.91500000000000004</v>
      </c>
      <c r="BU14" s="9">
        <v>1.111</v>
      </c>
      <c r="BV14" s="9">
        <v>0.52600000000000002</v>
      </c>
      <c r="BW14" s="9">
        <v>0.58599999999999997</v>
      </c>
      <c r="BX14" s="9">
        <v>0.83699999999999997</v>
      </c>
      <c r="BY14" s="9">
        <v>0.48099999999999998</v>
      </c>
      <c r="BZ14" s="9">
        <v>0.35499999999999998</v>
      </c>
      <c r="CA14" s="9">
        <v>4.6550000000000002</v>
      </c>
      <c r="CB14" s="9">
        <v>2.5209999999999999</v>
      </c>
      <c r="CC14" s="9">
        <v>2.1349999999999998</v>
      </c>
      <c r="CD14" s="9">
        <v>1.4950000000000001</v>
      </c>
      <c r="CE14" s="9">
        <v>1.012</v>
      </c>
      <c r="CF14" s="9">
        <v>0.48299999999999998</v>
      </c>
      <c r="CG14" s="9">
        <v>0.624</v>
      </c>
      <c r="CH14" s="9">
        <v>0.38200000000000001</v>
      </c>
      <c r="CI14" s="9">
        <v>0.24099999999999999</v>
      </c>
      <c r="CJ14" s="9">
        <v>0.49</v>
      </c>
      <c r="CK14" s="9">
        <v>0.39100000000000001</v>
      </c>
      <c r="CL14" s="9">
        <v>9.9000000000000005E-2</v>
      </c>
      <c r="CM14" s="9">
        <v>0.38100000000000001</v>
      </c>
      <c r="CN14" s="9">
        <v>0.23899999999999999</v>
      </c>
      <c r="CO14" s="9">
        <v>0.14199999999999999</v>
      </c>
      <c r="CP14" s="9">
        <v>3.16</v>
      </c>
      <c r="CQ14" s="9">
        <v>1.5089999999999999</v>
      </c>
      <c r="CR14" s="9">
        <v>1.6519999999999999</v>
      </c>
      <c r="CS14" s="9">
        <v>1.63</v>
      </c>
      <c r="CT14" s="9">
        <v>0.56000000000000005</v>
      </c>
      <c r="CU14" s="9">
        <v>1.07</v>
      </c>
      <c r="CV14" s="9">
        <v>0.44500000000000001</v>
      </c>
      <c r="CW14" s="9">
        <v>0.35399999999999998</v>
      </c>
      <c r="CX14" s="9">
        <v>9.1999999999999998E-2</v>
      </c>
      <c r="CY14" s="9">
        <v>0.752</v>
      </c>
      <c r="CZ14" s="9">
        <v>0.42799999999999999</v>
      </c>
      <c r="DA14" s="9">
        <v>0.32500000000000001</v>
      </c>
      <c r="DB14" s="9">
        <v>0.09</v>
      </c>
      <c r="DC14" s="9">
        <v>0</v>
      </c>
      <c r="DD14" s="9">
        <v>0.09</v>
      </c>
      <c r="DE14" s="9">
        <v>0.24299999999999999</v>
      </c>
      <c r="DF14" s="9">
        <v>0.16700000000000001</v>
      </c>
      <c r="DG14" s="9">
        <v>7.5999999999999998E-2</v>
      </c>
      <c r="DH14" s="9">
        <v>2.0649999999999999</v>
      </c>
      <c r="DI14" s="9">
        <v>1.2829999999999999</v>
      </c>
      <c r="DJ14" s="9">
        <v>0.78200000000000003</v>
      </c>
      <c r="DK14" s="9">
        <v>0.59699999999999998</v>
      </c>
      <c r="DL14" s="9">
        <v>0.47</v>
      </c>
      <c r="DM14" s="9">
        <v>0.127</v>
      </c>
      <c r="DN14" s="9">
        <v>5.5E-2</v>
      </c>
      <c r="DO14" s="9">
        <v>0</v>
      </c>
      <c r="DP14" s="9">
        <v>5.5E-2</v>
      </c>
      <c r="DQ14" s="9">
        <v>0.23100000000000001</v>
      </c>
      <c r="DR14" s="9">
        <v>0.23100000000000001</v>
      </c>
      <c r="DS14" s="9">
        <v>0</v>
      </c>
      <c r="DT14" s="9">
        <v>0.311</v>
      </c>
      <c r="DU14" s="9">
        <v>0.23899999999999999</v>
      </c>
      <c r="DV14" s="9">
        <v>7.1999999999999995E-2</v>
      </c>
      <c r="DW14" s="9">
        <v>1.468</v>
      </c>
      <c r="DX14" s="9">
        <v>0.81299999999999994</v>
      </c>
      <c r="DY14" s="9">
        <v>0.65500000000000003</v>
      </c>
      <c r="DZ14" s="9">
        <v>0.68600000000000005</v>
      </c>
      <c r="EA14" s="9">
        <v>0.28599999999999998</v>
      </c>
      <c r="EB14" s="9">
        <v>0.4</v>
      </c>
      <c r="EC14" s="9">
        <v>0.17100000000000001</v>
      </c>
      <c r="ED14" s="9">
        <v>0.17100000000000001</v>
      </c>
      <c r="EE14" s="9">
        <v>0</v>
      </c>
      <c r="EF14" s="9">
        <v>0.45</v>
      </c>
      <c r="EG14" s="9">
        <v>0.27</v>
      </c>
      <c r="EH14" s="9">
        <v>0.18</v>
      </c>
      <c r="EI14" s="9">
        <v>0</v>
      </c>
      <c r="EJ14" s="9">
        <v>0</v>
      </c>
      <c r="EK14" s="9">
        <v>0</v>
      </c>
      <c r="EL14" s="9">
        <v>0.161</v>
      </c>
      <c r="EM14" s="9">
        <v>8.5000000000000006E-2</v>
      </c>
      <c r="EN14" s="9">
        <v>7.5999999999999998E-2</v>
      </c>
      <c r="EO14" s="9">
        <v>0.14399999999999999</v>
      </c>
      <c r="EP14" s="9">
        <v>7.3999999999999996E-2</v>
      </c>
      <c r="EQ14" s="9">
        <v>7.0000000000000007E-2</v>
      </c>
      <c r="ER14" s="9">
        <v>0.14399999999999999</v>
      </c>
      <c r="ES14" s="9">
        <v>7.3999999999999996E-2</v>
      </c>
      <c r="ET14" s="9">
        <v>7.0000000000000007E-2</v>
      </c>
      <c r="EU14" s="9">
        <v>0</v>
      </c>
      <c r="EV14" s="9">
        <v>0</v>
      </c>
      <c r="EW14" s="9">
        <v>0</v>
      </c>
      <c r="EX14" s="9">
        <v>7.3999999999999996E-2</v>
      </c>
      <c r="EY14" s="9">
        <v>7.3999999999999996E-2</v>
      </c>
      <c r="EZ14" s="9">
        <v>0</v>
      </c>
      <c r="FA14" s="9">
        <v>7.0000000000000007E-2</v>
      </c>
      <c r="FB14" s="9">
        <v>0</v>
      </c>
      <c r="FC14" s="9">
        <v>7.0000000000000007E-2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1.6890000000000001</v>
      </c>
      <c r="FW14" s="9">
        <v>0.66</v>
      </c>
      <c r="FX14" s="9">
        <v>1.0289999999999999</v>
      </c>
      <c r="FY14" s="9">
        <v>0.64100000000000001</v>
      </c>
      <c r="FZ14" s="9">
        <v>0.35499999999999998</v>
      </c>
      <c r="GA14" s="9">
        <v>0.28599999999999998</v>
      </c>
      <c r="GB14" s="9">
        <v>0.45600000000000002</v>
      </c>
      <c r="GC14" s="9">
        <v>0.27</v>
      </c>
      <c r="GD14" s="9">
        <v>0.187</v>
      </c>
      <c r="GE14" s="9">
        <v>0.185</v>
      </c>
      <c r="GF14" s="9">
        <v>8.5000000000000006E-2</v>
      </c>
      <c r="GG14" s="9">
        <v>9.9000000000000005E-2</v>
      </c>
      <c r="GH14" s="9">
        <v>0</v>
      </c>
      <c r="GI14" s="9">
        <v>0</v>
      </c>
      <c r="GJ14" s="9">
        <v>0</v>
      </c>
      <c r="GK14" s="9">
        <v>1.048</v>
      </c>
      <c r="GL14" s="9">
        <v>0.30499999999999999</v>
      </c>
      <c r="GM14" s="9">
        <v>0.74299999999999999</v>
      </c>
      <c r="GN14" s="9">
        <v>0.79200000000000004</v>
      </c>
      <c r="GO14" s="9">
        <v>0.122</v>
      </c>
      <c r="GP14" s="9">
        <v>0.67</v>
      </c>
      <c r="GQ14" s="9">
        <v>0.1</v>
      </c>
      <c r="GR14" s="9">
        <v>0.1</v>
      </c>
      <c r="GS14" s="9">
        <v>0</v>
      </c>
      <c r="GT14" s="9">
        <v>7.2999999999999995E-2</v>
      </c>
      <c r="GU14" s="9">
        <v>0</v>
      </c>
      <c r="GV14" s="9">
        <v>7.2999999999999995E-2</v>
      </c>
      <c r="GW14" s="9">
        <v>0</v>
      </c>
      <c r="GX14" s="9">
        <v>0</v>
      </c>
      <c r="GY14" s="9">
        <v>0</v>
      </c>
      <c r="GZ14" s="9">
        <v>8.2000000000000003E-2</v>
      </c>
      <c r="HA14" s="9">
        <v>8.2000000000000003E-2</v>
      </c>
      <c r="HB14" s="9">
        <v>0</v>
      </c>
      <c r="HC14" s="9">
        <v>0.75700000000000001</v>
      </c>
      <c r="HD14" s="9">
        <v>0.504</v>
      </c>
      <c r="HE14" s="9">
        <v>0.253</v>
      </c>
      <c r="HF14" s="9">
        <v>0.113</v>
      </c>
      <c r="HG14" s="9">
        <v>0.113</v>
      </c>
      <c r="HH14" s="9">
        <v>0</v>
      </c>
      <c r="HI14" s="9">
        <v>0.113</v>
      </c>
      <c r="HJ14" s="9">
        <v>0.113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0.64400000000000002</v>
      </c>
      <c r="HS14" s="9">
        <v>0.39200000000000002</v>
      </c>
      <c r="HT14" s="9">
        <v>0.253</v>
      </c>
      <c r="HU14" s="9">
        <v>0.152</v>
      </c>
      <c r="HV14" s="9">
        <v>0.152</v>
      </c>
      <c r="HW14" s="9">
        <v>0</v>
      </c>
      <c r="HX14" s="9">
        <v>0.17399999999999999</v>
      </c>
      <c r="HY14" s="9">
        <v>8.2000000000000003E-2</v>
      </c>
      <c r="HZ14" s="9">
        <v>9.1999999999999998E-2</v>
      </c>
      <c r="IA14" s="9">
        <v>0.22900000000000001</v>
      </c>
      <c r="IB14" s="9">
        <v>0.158</v>
      </c>
      <c r="IC14" s="9">
        <v>7.0999999999999994E-2</v>
      </c>
      <c r="ID14" s="9">
        <v>0.09</v>
      </c>
      <c r="IE14" s="9">
        <v>0</v>
      </c>
      <c r="IF14" s="9">
        <v>0.09</v>
      </c>
      <c r="IG14" s="9">
        <v>0</v>
      </c>
      <c r="IH14" s="9">
        <v>0</v>
      </c>
      <c r="II14" s="9">
        <v>0</v>
      </c>
      <c r="IJ14" s="9">
        <v>10.417</v>
      </c>
      <c r="IK14" s="9">
        <v>4.9400000000000004</v>
      </c>
      <c r="IL14" s="9">
        <v>5.4770000000000003</v>
      </c>
      <c r="IM14" s="9">
        <v>2.8090000000000002</v>
      </c>
      <c r="IN14" s="9">
        <v>1.1559999999999999</v>
      </c>
      <c r="IO14" s="9">
        <v>1.653</v>
      </c>
      <c r="IP14" s="9">
        <v>1.0620000000000001</v>
      </c>
      <c r="IQ14" s="9">
        <v>0.17399999999999999</v>
      </c>
    </row>
    <row r="15" spans="1:251">
      <c r="A15" s="10">
        <v>43497</v>
      </c>
      <c r="B15" s="9">
        <v>0.28699999999999998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6.5780000000000003</v>
      </c>
      <c r="N15" s="9">
        <v>2.536</v>
      </c>
      <c r="O15" s="9">
        <v>4.0419999999999998</v>
      </c>
      <c r="P15" s="9">
        <v>2.1469999999999998</v>
      </c>
      <c r="Q15" s="9">
        <v>0.629</v>
      </c>
      <c r="R15" s="9">
        <v>1.5169999999999999</v>
      </c>
      <c r="S15" s="9">
        <v>8.2000000000000003E-2</v>
      </c>
      <c r="T15" s="9">
        <v>0</v>
      </c>
      <c r="U15" s="9">
        <v>8.2000000000000003E-2</v>
      </c>
      <c r="V15" s="9">
        <v>0.71799999999999997</v>
      </c>
      <c r="W15" s="9">
        <v>0.153</v>
      </c>
      <c r="X15" s="9">
        <v>0.56499999999999995</v>
      </c>
      <c r="Y15" s="9">
        <v>1.347</v>
      </c>
      <c r="Z15" s="9">
        <v>0.47699999999999998</v>
      </c>
      <c r="AA15" s="9">
        <v>0.87</v>
      </c>
      <c r="AB15" s="9">
        <v>4.4320000000000004</v>
      </c>
      <c r="AC15" s="9">
        <v>1.907</v>
      </c>
      <c r="AD15" s="9">
        <v>2.5249999999999999</v>
      </c>
      <c r="AE15" s="9">
        <v>1.43</v>
      </c>
      <c r="AF15" s="9">
        <v>0.498</v>
      </c>
      <c r="AG15" s="9">
        <v>0.93200000000000005</v>
      </c>
      <c r="AH15" s="9">
        <v>1.363</v>
      </c>
      <c r="AI15" s="9">
        <v>0.97099999999999997</v>
      </c>
      <c r="AJ15" s="9">
        <v>0.39300000000000002</v>
      </c>
      <c r="AK15" s="9">
        <v>0.69</v>
      </c>
      <c r="AL15" s="9">
        <v>0.129</v>
      </c>
      <c r="AM15" s="9">
        <v>0.56100000000000005</v>
      </c>
      <c r="AN15" s="9">
        <v>0.374</v>
      </c>
      <c r="AO15" s="9">
        <v>0</v>
      </c>
      <c r="AP15" s="9">
        <v>0.374</v>
      </c>
      <c r="AQ15" s="9">
        <v>0.57399999999999995</v>
      </c>
      <c r="AR15" s="9">
        <v>0.309</v>
      </c>
      <c r="AS15" s="9">
        <v>0.26500000000000001</v>
      </c>
      <c r="AT15" s="9">
        <v>19.914999999999999</v>
      </c>
      <c r="AU15" s="9">
        <v>10.601000000000001</v>
      </c>
      <c r="AV15" s="9">
        <v>9.3140000000000001</v>
      </c>
      <c r="AW15" s="9">
        <v>7.6829999999999998</v>
      </c>
      <c r="AX15" s="9">
        <v>4.5090000000000003</v>
      </c>
      <c r="AY15" s="9">
        <v>3.1739999999999999</v>
      </c>
      <c r="AZ15" s="9">
        <v>3.2589999999999999</v>
      </c>
      <c r="BA15" s="9">
        <v>2.3149999999999999</v>
      </c>
      <c r="BB15" s="9">
        <v>0.94499999999999995</v>
      </c>
      <c r="BC15" s="9">
        <v>2.2000000000000002</v>
      </c>
      <c r="BD15" s="9">
        <v>1.111</v>
      </c>
      <c r="BE15" s="9">
        <v>1.089</v>
      </c>
      <c r="BF15" s="9">
        <v>2.2240000000000002</v>
      </c>
      <c r="BG15" s="9">
        <v>1.083</v>
      </c>
      <c r="BH15" s="9">
        <v>1.1399999999999999</v>
      </c>
      <c r="BI15" s="9">
        <v>12.231</v>
      </c>
      <c r="BJ15" s="9">
        <v>6.0919999999999996</v>
      </c>
      <c r="BK15" s="9">
        <v>6.14</v>
      </c>
      <c r="BL15" s="9">
        <v>7.0090000000000003</v>
      </c>
      <c r="BM15" s="9">
        <v>3.81</v>
      </c>
      <c r="BN15" s="9">
        <v>3.1989999999999998</v>
      </c>
      <c r="BO15" s="9">
        <v>2.2719999999999998</v>
      </c>
      <c r="BP15" s="9">
        <v>1.1339999999999999</v>
      </c>
      <c r="BQ15" s="9">
        <v>1.1379999999999999</v>
      </c>
      <c r="BR15" s="9">
        <v>1.482</v>
      </c>
      <c r="BS15" s="9">
        <v>0.503</v>
      </c>
      <c r="BT15" s="9">
        <v>0.97899999999999998</v>
      </c>
      <c r="BU15" s="9">
        <v>0.90200000000000002</v>
      </c>
      <c r="BV15" s="9">
        <v>0.376</v>
      </c>
      <c r="BW15" s="9">
        <v>0.52700000000000002</v>
      </c>
      <c r="BX15" s="9">
        <v>0.56599999999999995</v>
      </c>
      <c r="BY15" s="9">
        <v>0.26900000000000002</v>
      </c>
      <c r="BZ15" s="9">
        <v>0.29699999999999999</v>
      </c>
      <c r="CA15" s="9">
        <v>6.86</v>
      </c>
      <c r="CB15" s="9">
        <v>4.3289999999999997</v>
      </c>
      <c r="CC15" s="9">
        <v>2.532</v>
      </c>
      <c r="CD15" s="9">
        <v>2.786</v>
      </c>
      <c r="CE15" s="9">
        <v>2.0779999999999998</v>
      </c>
      <c r="CF15" s="9">
        <v>0.70799999999999996</v>
      </c>
      <c r="CG15" s="9">
        <v>1.5960000000000001</v>
      </c>
      <c r="CH15" s="9">
        <v>1.2130000000000001</v>
      </c>
      <c r="CI15" s="9">
        <v>0.38300000000000001</v>
      </c>
      <c r="CJ15" s="9">
        <v>0.35599999999999998</v>
      </c>
      <c r="CK15" s="9">
        <v>0.27400000000000002</v>
      </c>
      <c r="CL15" s="9">
        <v>8.2000000000000003E-2</v>
      </c>
      <c r="CM15" s="9">
        <v>0.83299999999999996</v>
      </c>
      <c r="CN15" s="9">
        <v>0.59099999999999997</v>
      </c>
      <c r="CO15" s="9">
        <v>0.24299999999999999</v>
      </c>
      <c r="CP15" s="9">
        <v>4.0739999999999998</v>
      </c>
      <c r="CQ15" s="9">
        <v>2.25</v>
      </c>
      <c r="CR15" s="9">
        <v>1.8240000000000001</v>
      </c>
      <c r="CS15" s="9">
        <v>2.5470000000000002</v>
      </c>
      <c r="CT15" s="9">
        <v>1.452</v>
      </c>
      <c r="CU15" s="9">
        <v>1.095</v>
      </c>
      <c r="CV15" s="9">
        <v>0.92900000000000005</v>
      </c>
      <c r="CW15" s="9">
        <v>0.51500000000000001</v>
      </c>
      <c r="CX15" s="9">
        <v>0.41499999999999998</v>
      </c>
      <c r="CY15" s="9">
        <v>0.29099999999999998</v>
      </c>
      <c r="CZ15" s="9">
        <v>0.20799999999999999</v>
      </c>
      <c r="DA15" s="9">
        <v>8.3000000000000004E-2</v>
      </c>
      <c r="DB15" s="9">
        <v>0.307</v>
      </c>
      <c r="DC15" s="9">
        <v>7.5999999999999998E-2</v>
      </c>
      <c r="DD15" s="9">
        <v>0.23100000000000001</v>
      </c>
      <c r="DE15" s="9">
        <v>0</v>
      </c>
      <c r="DF15" s="9">
        <v>0</v>
      </c>
      <c r="DG15" s="9">
        <v>0</v>
      </c>
      <c r="DH15" s="9">
        <v>3.6230000000000002</v>
      </c>
      <c r="DI15" s="9">
        <v>2.3730000000000002</v>
      </c>
      <c r="DJ15" s="9">
        <v>1.2490000000000001</v>
      </c>
      <c r="DK15" s="9">
        <v>0.97199999999999998</v>
      </c>
      <c r="DL15" s="9">
        <v>0.68400000000000005</v>
      </c>
      <c r="DM15" s="9">
        <v>0.28799999999999998</v>
      </c>
      <c r="DN15" s="9">
        <v>0.56100000000000005</v>
      </c>
      <c r="DO15" s="9">
        <v>0.5</v>
      </c>
      <c r="DP15" s="9">
        <v>6.0999999999999999E-2</v>
      </c>
      <c r="DQ15" s="9">
        <v>0.16600000000000001</v>
      </c>
      <c r="DR15" s="9">
        <v>8.8999999999999996E-2</v>
      </c>
      <c r="DS15" s="9">
        <v>7.6999999999999999E-2</v>
      </c>
      <c r="DT15" s="9">
        <v>0.24399999999999999</v>
      </c>
      <c r="DU15" s="9">
        <v>9.4E-2</v>
      </c>
      <c r="DV15" s="9">
        <v>0.15</v>
      </c>
      <c r="DW15" s="9">
        <v>2.6509999999999998</v>
      </c>
      <c r="DX15" s="9">
        <v>1.6890000000000001</v>
      </c>
      <c r="DY15" s="9">
        <v>0.96199999999999997</v>
      </c>
      <c r="DZ15" s="9">
        <v>1.52</v>
      </c>
      <c r="EA15" s="9">
        <v>0.97699999999999998</v>
      </c>
      <c r="EB15" s="9">
        <v>0.54200000000000004</v>
      </c>
      <c r="EC15" s="9">
        <v>0.76400000000000001</v>
      </c>
      <c r="ED15" s="9">
        <v>0.42799999999999999</v>
      </c>
      <c r="EE15" s="9">
        <v>0.33600000000000002</v>
      </c>
      <c r="EF15" s="9">
        <v>0.29099999999999998</v>
      </c>
      <c r="EG15" s="9">
        <v>0.20799999999999999</v>
      </c>
      <c r="EH15" s="9">
        <v>8.3000000000000004E-2</v>
      </c>
      <c r="EI15" s="9">
        <v>7.5999999999999998E-2</v>
      </c>
      <c r="EJ15" s="9">
        <v>7.5999999999999998E-2</v>
      </c>
      <c r="EK15" s="9">
        <v>0</v>
      </c>
      <c r="EL15" s="9">
        <v>0</v>
      </c>
      <c r="EM15" s="9">
        <v>0</v>
      </c>
      <c r="EN15" s="9">
        <v>0</v>
      </c>
      <c r="EO15" s="9">
        <v>0.67700000000000005</v>
      </c>
      <c r="EP15" s="9">
        <v>0.45</v>
      </c>
      <c r="EQ15" s="9">
        <v>0.22700000000000001</v>
      </c>
      <c r="ER15" s="9">
        <v>0.45</v>
      </c>
      <c r="ES15" s="9">
        <v>0.45</v>
      </c>
      <c r="ET15" s="9">
        <v>0</v>
      </c>
      <c r="EU15" s="9">
        <v>0.161</v>
      </c>
      <c r="EV15" s="9">
        <v>0.161</v>
      </c>
      <c r="EW15" s="9">
        <v>0</v>
      </c>
      <c r="EX15" s="9">
        <v>0</v>
      </c>
      <c r="EY15" s="9">
        <v>0</v>
      </c>
      <c r="EZ15" s="9">
        <v>0</v>
      </c>
      <c r="FA15" s="9">
        <v>0.28899999999999998</v>
      </c>
      <c r="FB15" s="9">
        <v>0.28899999999999998</v>
      </c>
      <c r="FC15" s="9">
        <v>0</v>
      </c>
      <c r="FD15" s="9">
        <v>0.22700000000000001</v>
      </c>
      <c r="FE15" s="9">
        <v>0</v>
      </c>
      <c r="FF15" s="9">
        <v>0.22700000000000001</v>
      </c>
      <c r="FG15" s="9">
        <v>0.22700000000000001</v>
      </c>
      <c r="FH15" s="9">
        <v>0</v>
      </c>
      <c r="FI15" s="9">
        <v>0.22700000000000001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1.841</v>
      </c>
      <c r="FW15" s="9">
        <v>1.3149999999999999</v>
      </c>
      <c r="FX15" s="9">
        <v>0.52600000000000002</v>
      </c>
      <c r="FY15" s="9">
        <v>1.2170000000000001</v>
      </c>
      <c r="FZ15" s="9">
        <v>0.86</v>
      </c>
      <c r="GA15" s="9">
        <v>0.35699999999999998</v>
      </c>
      <c r="GB15" s="9">
        <v>0.81100000000000005</v>
      </c>
      <c r="GC15" s="9">
        <v>0.55200000000000005</v>
      </c>
      <c r="GD15" s="9">
        <v>0.25900000000000001</v>
      </c>
      <c r="GE15" s="9">
        <v>0.106</v>
      </c>
      <c r="GF15" s="9">
        <v>0.10100000000000001</v>
      </c>
      <c r="GG15" s="9">
        <v>5.0000000000000001E-3</v>
      </c>
      <c r="GH15" s="9">
        <v>0.3</v>
      </c>
      <c r="GI15" s="9">
        <v>0.20799999999999999</v>
      </c>
      <c r="GJ15" s="9">
        <v>9.2999999999999999E-2</v>
      </c>
      <c r="GK15" s="9">
        <v>0.624</v>
      </c>
      <c r="GL15" s="9">
        <v>0.45500000000000002</v>
      </c>
      <c r="GM15" s="9">
        <v>0.16900000000000001</v>
      </c>
      <c r="GN15" s="9">
        <v>0.45900000000000002</v>
      </c>
      <c r="GO15" s="9">
        <v>0.36799999999999999</v>
      </c>
      <c r="GP15" s="9">
        <v>9.0999999999999998E-2</v>
      </c>
      <c r="GQ15" s="9">
        <v>0.16500000000000001</v>
      </c>
      <c r="GR15" s="9">
        <v>8.6999999999999994E-2</v>
      </c>
      <c r="GS15" s="9">
        <v>7.8E-2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0.71899999999999997</v>
      </c>
      <c r="HD15" s="9">
        <v>0.191</v>
      </c>
      <c r="HE15" s="9">
        <v>0.52900000000000003</v>
      </c>
      <c r="HF15" s="9">
        <v>0.14699999999999999</v>
      </c>
      <c r="HG15" s="9">
        <v>8.5000000000000006E-2</v>
      </c>
      <c r="HH15" s="9">
        <v>6.3E-2</v>
      </c>
      <c r="HI15" s="9">
        <v>6.3E-2</v>
      </c>
      <c r="HJ15" s="9">
        <v>0</v>
      </c>
      <c r="HK15" s="9">
        <v>6.3E-2</v>
      </c>
      <c r="HL15" s="9">
        <v>8.5000000000000006E-2</v>
      </c>
      <c r="HM15" s="9">
        <v>8.5000000000000006E-2</v>
      </c>
      <c r="HN15" s="9">
        <v>0</v>
      </c>
      <c r="HO15" s="9">
        <v>0</v>
      </c>
      <c r="HP15" s="9">
        <v>0</v>
      </c>
      <c r="HQ15" s="9">
        <v>0</v>
      </c>
      <c r="HR15" s="9">
        <v>0.57199999999999995</v>
      </c>
      <c r="HS15" s="9">
        <v>0.106</v>
      </c>
      <c r="HT15" s="9">
        <v>0.46600000000000003</v>
      </c>
      <c r="HU15" s="9">
        <v>0.34100000000000003</v>
      </c>
      <c r="HV15" s="9">
        <v>0.106</v>
      </c>
      <c r="HW15" s="9">
        <v>0.23499999999999999</v>
      </c>
      <c r="HX15" s="9">
        <v>0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0.23100000000000001</v>
      </c>
      <c r="IE15" s="9">
        <v>0</v>
      </c>
      <c r="IF15" s="9">
        <v>0.23100000000000001</v>
      </c>
      <c r="IG15" s="9">
        <v>0</v>
      </c>
      <c r="IH15" s="9">
        <v>0</v>
      </c>
      <c r="II15" s="9">
        <v>0</v>
      </c>
      <c r="IJ15" s="9">
        <v>11.206</v>
      </c>
      <c r="IK15" s="9">
        <v>5.6870000000000003</v>
      </c>
      <c r="IL15" s="9">
        <v>5.5190000000000001</v>
      </c>
      <c r="IM15" s="9">
        <v>3.8660000000000001</v>
      </c>
      <c r="IN15" s="9">
        <v>1.956</v>
      </c>
      <c r="IO15" s="9">
        <v>1.91</v>
      </c>
      <c r="IP15" s="9">
        <v>1.5720000000000001</v>
      </c>
      <c r="IQ15" s="9">
        <v>1.0109999999999999</v>
      </c>
    </row>
    <row r="16" spans="1:251">
      <c r="A16" s="10">
        <v>43862</v>
      </c>
      <c r="B16" s="9">
        <v>0</v>
      </c>
      <c r="C16" s="9">
        <v>0</v>
      </c>
      <c r="D16" s="9">
        <v>0.22</v>
      </c>
      <c r="E16" s="9">
        <v>0.109</v>
      </c>
      <c r="F16" s="9">
        <v>0.11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5.492</v>
      </c>
      <c r="N16" s="9">
        <v>2.5409999999999999</v>
      </c>
      <c r="O16" s="9">
        <v>2.95</v>
      </c>
      <c r="P16" s="9">
        <v>1.198</v>
      </c>
      <c r="Q16" s="9">
        <v>0.81499999999999995</v>
      </c>
      <c r="R16" s="9">
        <v>0.38400000000000001</v>
      </c>
      <c r="S16" s="9">
        <v>0.28100000000000003</v>
      </c>
      <c r="T16" s="9">
        <v>0.28100000000000003</v>
      </c>
      <c r="U16" s="9">
        <v>0</v>
      </c>
      <c r="V16" s="9">
        <v>0.16300000000000001</v>
      </c>
      <c r="W16" s="9">
        <v>0.16300000000000001</v>
      </c>
      <c r="X16" s="9">
        <v>0</v>
      </c>
      <c r="Y16" s="9">
        <v>0.755</v>
      </c>
      <c r="Z16" s="9">
        <v>0.371</v>
      </c>
      <c r="AA16" s="9">
        <v>0.38400000000000001</v>
      </c>
      <c r="AB16" s="9">
        <v>4.2939999999999996</v>
      </c>
      <c r="AC16" s="9">
        <v>1.7270000000000001</v>
      </c>
      <c r="AD16" s="9">
        <v>2.5670000000000002</v>
      </c>
      <c r="AE16" s="9">
        <v>2.181</v>
      </c>
      <c r="AF16" s="9">
        <v>0.53300000000000003</v>
      </c>
      <c r="AG16" s="9">
        <v>1.6479999999999999</v>
      </c>
      <c r="AH16" s="9">
        <v>0.64</v>
      </c>
      <c r="AI16" s="9">
        <v>0.38200000000000001</v>
      </c>
      <c r="AJ16" s="9">
        <v>0.25700000000000001</v>
      </c>
      <c r="AK16" s="9">
        <v>1.0680000000000001</v>
      </c>
      <c r="AL16" s="9">
        <v>0.70599999999999996</v>
      </c>
      <c r="AM16" s="9">
        <v>0.36199999999999999</v>
      </c>
      <c r="AN16" s="9">
        <v>0.26500000000000001</v>
      </c>
      <c r="AO16" s="9">
        <v>0.106</v>
      </c>
      <c r="AP16" s="9">
        <v>0.16</v>
      </c>
      <c r="AQ16" s="9">
        <v>0.14000000000000001</v>
      </c>
      <c r="AR16" s="9">
        <v>0</v>
      </c>
      <c r="AS16" s="9">
        <v>0.14000000000000001</v>
      </c>
      <c r="AT16" s="9">
        <v>19.393999999999998</v>
      </c>
      <c r="AU16" s="9">
        <v>8.907</v>
      </c>
      <c r="AV16" s="9">
        <v>10.487</v>
      </c>
      <c r="AW16" s="9">
        <v>6.2560000000000002</v>
      </c>
      <c r="AX16" s="9">
        <v>2.1629999999999998</v>
      </c>
      <c r="AY16" s="9">
        <v>4.0919999999999996</v>
      </c>
      <c r="AZ16" s="9">
        <v>2.968</v>
      </c>
      <c r="BA16" s="9">
        <v>1.498</v>
      </c>
      <c r="BB16" s="9">
        <v>1.47</v>
      </c>
      <c r="BC16" s="9">
        <v>1.5329999999999999</v>
      </c>
      <c r="BD16" s="9">
        <v>0.52400000000000002</v>
      </c>
      <c r="BE16" s="9">
        <v>1.0089999999999999</v>
      </c>
      <c r="BF16" s="9">
        <v>1.754</v>
      </c>
      <c r="BG16" s="9">
        <v>0.14099999999999999</v>
      </c>
      <c r="BH16" s="9">
        <v>1.6140000000000001</v>
      </c>
      <c r="BI16" s="9">
        <v>13.138</v>
      </c>
      <c r="BJ16" s="9">
        <v>6.7430000000000003</v>
      </c>
      <c r="BK16" s="9">
        <v>6.3940000000000001</v>
      </c>
      <c r="BL16" s="9">
        <v>6.5970000000000004</v>
      </c>
      <c r="BM16" s="9">
        <v>3.6160000000000001</v>
      </c>
      <c r="BN16" s="9">
        <v>2.9809999999999999</v>
      </c>
      <c r="BO16" s="9">
        <v>2.6190000000000002</v>
      </c>
      <c r="BP16" s="9">
        <v>1.2909999999999999</v>
      </c>
      <c r="BQ16" s="9">
        <v>1.3280000000000001</v>
      </c>
      <c r="BR16" s="9">
        <v>2.5259999999999998</v>
      </c>
      <c r="BS16" s="9">
        <v>1.2250000000000001</v>
      </c>
      <c r="BT16" s="9">
        <v>1.3009999999999999</v>
      </c>
      <c r="BU16" s="9">
        <v>0.98399999999999999</v>
      </c>
      <c r="BV16" s="9">
        <v>0.39700000000000002</v>
      </c>
      <c r="BW16" s="9">
        <v>0.58799999999999997</v>
      </c>
      <c r="BX16" s="9">
        <v>0.41099999999999998</v>
      </c>
      <c r="BY16" s="9">
        <v>0.215</v>
      </c>
      <c r="BZ16" s="9">
        <v>0.19600000000000001</v>
      </c>
      <c r="CA16" s="9">
        <v>5.9690000000000003</v>
      </c>
      <c r="CB16" s="9">
        <v>3.093</v>
      </c>
      <c r="CC16" s="9">
        <v>2.8759999999999999</v>
      </c>
      <c r="CD16" s="9">
        <v>3.1869999999999998</v>
      </c>
      <c r="CE16" s="9">
        <v>1.2430000000000001</v>
      </c>
      <c r="CF16" s="9">
        <v>1.9450000000000001</v>
      </c>
      <c r="CG16" s="9">
        <v>1.9990000000000001</v>
      </c>
      <c r="CH16" s="9">
        <v>1.0269999999999999</v>
      </c>
      <c r="CI16" s="9">
        <v>0.97199999999999998</v>
      </c>
      <c r="CJ16" s="9">
        <v>0.501</v>
      </c>
      <c r="CK16" s="9">
        <v>0.13800000000000001</v>
      </c>
      <c r="CL16" s="9">
        <v>0.36199999999999999</v>
      </c>
      <c r="CM16" s="9">
        <v>0.68700000000000006</v>
      </c>
      <c r="CN16" s="9">
        <v>7.8E-2</v>
      </c>
      <c r="CO16" s="9">
        <v>0.61</v>
      </c>
      <c r="CP16" s="9">
        <v>2.782</v>
      </c>
      <c r="CQ16" s="9">
        <v>1.851</v>
      </c>
      <c r="CR16" s="9">
        <v>0.93100000000000005</v>
      </c>
      <c r="CS16" s="9">
        <v>1.625</v>
      </c>
      <c r="CT16" s="9">
        <v>1.2649999999999999</v>
      </c>
      <c r="CU16" s="9">
        <v>0.36</v>
      </c>
      <c r="CV16" s="9">
        <v>0.371</v>
      </c>
      <c r="CW16" s="9">
        <v>8.1000000000000003E-2</v>
      </c>
      <c r="CX16" s="9">
        <v>0.28999999999999998</v>
      </c>
      <c r="CY16" s="9">
        <v>0.60699999999999998</v>
      </c>
      <c r="CZ16" s="9">
        <v>0.32500000000000001</v>
      </c>
      <c r="DA16" s="9">
        <v>0.28199999999999997</v>
      </c>
      <c r="DB16" s="9">
        <v>0.06</v>
      </c>
      <c r="DC16" s="9">
        <v>0.06</v>
      </c>
      <c r="DD16" s="9">
        <v>0</v>
      </c>
      <c r="DE16" s="9">
        <v>0.11899999999999999</v>
      </c>
      <c r="DF16" s="9">
        <v>0.11899999999999999</v>
      </c>
      <c r="DG16" s="9">
        <v>0</v>
      </c>
      <c r="DH16" s="9">
        <v>2.758</v>
      </c>
      <c r="DI16" s="9">
        <v>1.429</v>
      </c>
      <c r="DJ16" s="9">
        <v>1.3280000000000001</v>
      </c>
      <c r="DK16" s="9">
        <v>1.2270000000000001</v>
      </c>
      <c r="DL16" s="9">
        <v>0.57099999999999995</v>
      </c>
      <c r="DM16" s="9">
        <v>0.65600000000000003</v>
      </c>
      <c r="DN16" s="9">
        <v>0.86799999999999999</v>
      </c>
      <c r="DO16" s="9">
        <v>0.40600000000000003</v>
      </c>
      <c r="DP16" s="9">
        <v>0.46300000000000002</v>
      </c>
      <c r="DQ16" s="9">
        <v>0.16900000000000001</v>
      </c>
      <c r="DR16" s="9">
        <v>8.7999999999999995E-2</v>
      </c>
      <c r="DS16" s="9">
        <v>8.1000000000000003E-2</v>
      </c>
      <c r="DT16" s="9">
        <v>0.19</v>
      </c>
      <c r="DU16" s="9">
        <v>7.8E-2</v>
      </c>
      <c r="DV16" s="9">
        <v>0.113</v>
      </c>
      <c r="DW16" s="9">
        <v>1.53</v>
      </c>
      <c r="DX16" s="9">
        <v>0.85799999999999998</v>
      </c>
      <c r="DY16" s="9">
        <v>0.67200000000000004</v>
      </c>
      <c r="DZ16" s="9">
        <v>0.67700000000000005</v>
      </c>
      <c r="EA16" s="9">
        <v>0.39100000000000001</v>
      </c>
      <c r="EB16" s="9">
        <v>0.28499999999999998</v>
      </c>
      <c r="EC16" s="9">
        <v>0.27900000000000003</v>
      </c>
      <c r="ED16" s="9">
        <v>8.1000000000000003E-2</v>
      </c>
      <c r="EE16" s="9">
        <v>0.19800000000000001</v>
      </c>
      <c r="EF16" s="9">
        <v>0.51400000000000001</v>
      </c>
      <c r="EG16" s="9">
        <v>0.32500000000000001</v>
      </c>
      <c r="EH16" s="9">
        <v>0.189</v>
      </c>
      <c r="EI16" s="9">
        <v>0.06</v>
      </c>
      <c r="EJ16" s="9">
        <v>0.06</v>
      </c>
      <c r="EK16" s="9">
        <v>0</v>
      </c>
      <c r="EL16" s="9">
        <v>0</v>
      </c>
      <c r="EM16" s="9">
        <v>0</v>
      </c>
      <c r="EN16" s="9">
        <v>0</v>
      </c>
      <c r="EO16" s="9">
        <v>0.61099999999999999</v>
      </c>
      <c r="EP16" s="9">
        <v>0.40600000000000003</v>
      </c>
      <c r="EQ16" s="9">
        <v>0.20499999999999999</v>
      </c>
      <c r="ER16" s="9">
        <v>0.40200000000000002</v>
      </c>
      <c r="ES16" s="9">
        <v>0.19700000000000001</v>
      </c>
      <c r="ET16" s="9">
        <v>0.20499999999999999</v>
      </c>
      <c r="EU16" s="9">
        <v>0.19700000000000001</v>
      </c>
      <c r="EV16" s="9">
        <v>0.19700000000000001</v>
      </c>
      <c r="EW16" s="9">
        <v>0</v>
      </c>
      <c r="EX16" s="9">
        <v>0.20499999999999999</v>
      </c>
      <c r="EY16" s="9">
        <v>0</v>
      </c>
      <c r="EZ16" s="9">
        <v>0.20499999999999999</v>
      </c>
      <c r="FA16" s="9">
        <v>0</v>
      </c>
      <c r="FB16" s="9">
        <v>0</v>
      </c>
      <c r="FC16" s="9">
        <v>0</v>
      </c>
      <c r="FD16" s="9">
        <v>0.20899999999999999</v>
      </c>
      <c r="FE16" s="9">
        <v>0.20899999999999999</v>
      </c>
      <c r="FF16" s="9">
        <v>0</v>
      </c>
      <c r="FG16" s="9">
        <v>0.20899999999999999</v>
      </c>
      <c r="FH16" s="9">
        <v>0.20899999999999999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2.2349999999999999</v>
      </c>
      <c r="FW16" s="9">
        <v>0.98599999999999999</v>
      </c>
      <c r="FX16" s="9">
        <v>1.25</v>
      </c>
      <c r="FY16" s="9">
        <v>1.4770000000000001</v>
      </c>
      <c r="FZ16" s="9">
        <v>0.39400000000000002</v>
      </c>
      <c r="GA16" s="9">
        <v>1.083</v>
      </c>
      <c r="GB16" s="9">
        <v>0.85299999999999998</v>
      </c>
      <c r="GC16" s="9">
        <v>0.34300000000000003</v>
      </c>
      <c r="GD16" s="9">
        <v>0.51</v>
      </c>
      <c r="GE16" s="9">
        <v>0.126</v>
      </c>
      <c r="GF16" s="9">
        <v>0.05</v>
      </c>
      <c r="GG16" s="9">
        <v>7.5999999999999998E-2</v>
      </c>
      <c r="GH16" s="9">
        <v>0.497</v>
      </c>
      <c r="GI16" s="9">
        <v>0</v>
      </c>
      <c r="GJ16" s="9">
        <v>0.497</v>
      </c>
      <c r="GK16" s="9">
        <v>0.75900000000000001</v>
      </c>
      <c r="GL16" s="9">
        <v>0.59199999999999997</v>
      </c>
      <c r="GM16" s="9">
        <v>0.16700000000000001</v>
      </c>
      <c r="GN16" s="9">
        <v>0.54700000000000004</v>
      </c>
      <c r="GO16" s="9">
        <v>0.47299999999999998</v>
      </c>
      <c r="GP16" s="9">
        <v>7.3999999999999996E-2</v>
      </c>
      <c r="GQ16" s="9">
        <v>0</v>
      </c>
      <c r="GR16" s="9">
        <v>0</v>
      </c>
      <c r="GS16" s="9">
        <v>0</v>
      </c>
      <c r="GT16" s="9">
        <v>9.1999999999999998E-2</v>
      </c>
      <c r="GU16" s="9">
        <v>0</v>
      </c>
      <c r="GV16" s="9">
        <v>9.1999999999999998E-2</v>
      </c>
      <c r="GW16" s="9">
        <v>0</v>
      </c>
      <c r="GX16" s="9">
        <v>0</v>
      </c>
      <c r="GY16" s="9">
        <v>0</v>
      </c>
      <c r="GZ16" s="9">
        <v>0.11899999999999999</v>
      </c>
      <c r="HA16" s="9">
        <v>0.11899999999999999</v>
      </c>
      <c r="HB16" s="9">
        <v>0</v>
      </c>
      <c r="HC16" s="9">
        <v>0.36499999999999999</v>
      </c>
      <c r="HD16" s="9">
        <v>0.27300000000000002</v>
      </c>
      <c r="HE16" s="9">
        <v>9.1999999999999998E-2</v>
      </c>
      <c r="HF16" s="9">
        <v>8.1000000000000003E-2</v>
      </c>
      <c r="HG16" s="9">
        <v>8.1000000000000003E-2</v>
      </c>
      <c r="HH16" s="9">
        <v>0</v>
      </c>
      <c r="HI16" s="9">
        <v>8.1000000000000003E-2</v>
      </c>
      <c r="HJ16" s="9">
        <v>8.1000000000000003E-2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0.28399999999999997</v>
      </c>
      <c r="HS16" s="9">
        <v>0.192</v>
      </c>
      <c r="HT16" s="9">
        <v>9.1999999999999998E-2</v>
      </c>
      <c r="HU16" s="9">
        <v>0.192</v>
      </c>
      <c r="HV16" s="9">
        <v>0.192</v>
      </c>
      <c r="HW16" s="9">
        <v>0</v>
      </c>
      <c r="HX16" s="9">
        <v>9.1999999999999998E-2</v>
      </c>
      <c r="HY16" s="9">
        <v>0</v>
      </c>
      <c r="HZ16" s="9">
        <v>9.1999999999999998E-2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11.135999999999999</v>
      </c>
      <c r="IK16" s="9">
        <v>4.7640000000000002</v>
      </c>
      <c r="IL16" s="9">
        <v>6.3719999999999999</v>
      </c>
      <c r="IM16" s="9">
        <v>2.609</v>
      </c>
      <c r="IN16" s="9">
        <v>0.92100000000000004</v>
      </c>
      <c r="IO16" s="9">
        <v>1.6890000000000001</v>
      </c>
      <c r="IP16" s="9">
        <v>0.96899999999999997</v>
      </c>
      <c r="IQ16" s="9">
        <v>0.47199999999999998</v>
      </c>
    </row>
    <row r="17" spans="1:251">
      <c r="A17" s="10">
        <v>44228</v>
      </c>
      <c r="B17" s="9">
        <v>0</v>
      </c>
      <c r="C17" s="9">
        <v>0</v>
      </c>
      <c r="D17" s="9">
        <v>0.14699999999999999</v>
      </c>
      <c r="E17" s="9">
        <v>0.14699999999999999</v>
      </c>
      <c r="F17" s="9">
        <v>0</v>
      </c>
      <c r="G17" s="9">
        <v>9.0999999999999998E-2</v>
      </c>
      <c r="H17" s="9">
        <v>0</v>
      </c>
      <c r="I17" s="9">
        <v>9.0999999999999998E-2</v>
      </c>
      <c r="J17" s="9">
        <v>0</v>
      </c>
      <c r="K17" s="9">
        <v>0</v>
      </c>
      <c r="L17" s="9">
        <v>0</v>
      </c>
      <c r="M17" s="9">
        <v>4.9800000000000004</v>
      </c>
      <c r="N17" s="9">
        <v>2.8330000000000002</v>
      </c>
      <c r="O17" s="9">
        <v>2.1480000000000001</v>
      </c>
      <c r="P17" s="9">
        <v>1.355</v>
      </c>
      <c r="Q17" s="9">
        <v>0.879</v>
      </c>
      <c r="R17" s="9">
        <v>0.47599999999999998</v>
      </c>
      <c r="S17" s="9">
        <v>0.78100000000000003</v>
      </c>
      <c r="T17" s="9">
        <v>0.51600000000000001</v>
      </c>
      <c r="U17" s="9">
        <v>0.26500000000000001</v>
      </c>
      <c r="V17" s="9">
        <v>8.3000000000000004E-2</v>
      </c>
      <c r="W17" s="9">
        <v>0</v>
      </c>
      <c r="X17" s="9">
        <v>8.3000000000000004E-2</v>
      </c>
      <c r="Y17" s="9">
        <v>0.49099999999999999</v>
      </c>
      <c r="Z17" s="9">
        <v>0.36299999999999999</v>
      </c>
      <c r="AA17" s="9">
        <v>0.129</v>
      </c>
      <c r="AB17" s="9">
        <v>3.625</v>
      </c>
      <c r="AC17" s="9">
        <v>1.9530000000000001</v>
      </c>
      <c r="AD17" s="9">
        <v>1.6719999999999999</v>
      </c>
      <c r="AE17" s="9">
        <v>1.431</v>
      </c>
      <c r="AF17" s="9">
        <v>0.57499999999999996</v>
      </c>
      <c r="AG17" s="9">
        <v>0.85599999999999998</v>
      </c>
      <c r="AH17" s="9">
        <v>0.78400000000000003</v>
      </c>
      <c r="AI17" s="9">
        <v>0.51900000000000002</v>
      </c>
      <c r="AJ17" s="9">
        <v>0.26500000000000001</v>
      </c>
      <c r="AK17" s="9">
        <v>0.33700000000000002</v>
      </c>
      <c r="AL17" s="9">
        <v>0.23400000000000001</v>
      </c>
      <c r="AM17" s="9">
        <v>0.104</v>
      </c>
      <c r="AN17" s="9">
        <v>0.83699999999999997</v>
      </c>
      <c r="AO17" s="9">
        <v>0.52100000000000002</v>
      </c>
      <c r="AP17" s="9">
        <v>0.316</v>
      </c>
      <c r="AQ17" s="9">
        <v>0.23499999999999999</v>
      </c>
      <c r="AR17" s="9">
        <v>0.104</v>
      </c>
      <c r="AS17" s="9">
        <v>0.13100000000000001</v>
      </c>
      <c r="AT17" s="9">
        <v>16.969000000000001</v>
      </c>
      <c r="AU17" s="9">
        <v>8.1470000000000002</v>
      </c>
      <c r="AV17" s="9">
        <v>8.8209999999999997</v>
      </c>
      <c r="AW17" s="9">
        <v>6.9550000000000001</v>
      </c>
      <c r="AX17" s="9">
        <v>3.4929999999999999</v>
      </c>
      <c r="AY17" s="9">
        <v>3.4620000000000002</v>
      </c>
      <c r="AZ17" s="9">
        <v>2.2080000000000002</v>
      </c>
      <c r="BA17" s="9">
        <v>1.119</v>
      </c>
      <c r="BB17" s="9">
        <v>1.089</v>
      </c>
      <c r="BC17" s="9">
        <v>1.7949999999999999</v>
      </c>
      <c r="BD17" s="9">
        <v>1.056</v>
      </c>
      <c r="BE17" s="9">
        <v>0.73899999999999999</v>
      </c>
      <c r="BF17" s="9">
        <v>2.9510000000000001</v>
      </c>
      <c r="BG17" s="9">
        <v>1.3169999999999999</v>
      </c>
      <c r="BH17" s="9">
        <v>1.6339999999999999</v>
      </c>
      <c r="BI17" s="9">
        <v>10.013999999999999</v>
      </c>
      <c r="BJ17" s="9">
        <v>4.6550000000000002</v>
      </c>
      <c r="BK17" s="9">
        <v>5.359</v>
      </c>
      <c r="BL17" s="9">
        <v>4.3719999999999999</v>
      </c>
      <c r="BM17" s="9">
        <v>2.5630000000000002</v>
      </c>
      <c r="BN17" s="9">
        <v>1.8089999999999999</v>
      </c>
      <c r="BO17" s="9">
        <v>2.286</v>
      </c>
      <c r="BP17" s="9">
        <v>0.81100000000000005</v>
      </c>
      <c r="BQ17" s="9">
        <v>1.4750000000000001</v>
      </c>
      <c r="BR17" s="9">
        <v>1.8720000000000001</v>
      </c>
      <c r="BS17" s="9">
        <v>0.70799999999999996</v>
      </c>
      <c r="BT17" s="9">
        <v>1.1639999999999999</v>
      </c>
      <c r="BU17" s="9">
        <v>1.149</v>
      </c>
      <c r="BV17" s="9">
        <v>0.433</v>
      </c>
      <c r="BW17" s="9">
        <v>0.71599999999999997</v>
      </c>
      <c r="BX17" s="9">
        <v>0.33400000000000002</v>
      </c>
      <c r="BY17" s="9">
        <v>0.13900000000000001</v>
      </c>
      <c r="BZ17" s="9">
        <v>0.19500000000000001</v>
      </c>
      <c r="CA17" s="9">
        <v>5.8280000000000003</v>
      </c>
      <c r="CB17" s="9">
        <v>3.427</v>
      </c>
      <c r="CC17" s="9">
        <v>2.4009999999999998</v>
      </c>
      <c r="CD17" s="9">
        <v>3.17</v>
      </c>
      <c r="CE17" s="9">
        <v>1.7210000000000001</v>
      </c>
      <c r="CF17" s="9">
        <v>1.45</v>
      </c>
      <c r="CG17" s="9">
        <v>1.097</v>
      </c>
      <c r="CH17" s="9">
        <v>0.58199999999999996</v>
      </c>
      <c r="CI17" s="9">
        <v>0.51500000000000001</v>
      </c>
      <c r="CJ17" s="9">
        <v>1.0920000000000001</v>
      </c>
      <c r="CK17" s="9">
        <v>0.57599999999999996</v>
      </c>
      <c r="CL17" s="9">
        <v>0.51600000000000001</v>
      </c>
      <c r="CM17" s="9">
        <v>0.98099999999999998</v>
      </c>
      <c r="CN17" s="9">
        <v>0.56299999999999994</v>
      </c>
      <c r="CO17" s="9">
        <v>0.41899999999999998</v>
      </c>
      <c r="CP17" s="9">
        <v>2.6579999999999999</v>
      </c>
      <c r="CQ17" s="9">
        <v>1.7070000000000001</v>
      </c>
      <c r="CR17" s="9">
        <v>0.95099999999999996</v>
      </c>
      <c r="CS17" s="9">
        <v>1.165</v>
      </c>
      <c r="CT17" s="9">
        <v>0.65100000000000002</v>
      </c>
      <c r="CU17" s="9">
        <v>0.51300000000000001</v>
      </c>
      <c r="CV17" s="9">
        <v>0.44900000000000001</v>
      </c>
      <c r="CW17" s="9">
        <v>0.222</v>
      </c>
      <c r="CX17" s="9">
        <v>0.22700000000000001</v>
      </c>
      <c r="CY17" s="9">
        <v>0.60599999999999998</v>
      </c>
      <c r="CZ17" s="9">
        <v>0.39500000000000002</v>
      </c>
      <c r="DA17" s="9">
        <v>0.21099999999999999</v>
      </c>
      <c r="DB17" s="9">
        <v>0.29899999999999999</v>
      </c>
      <c r="DC17" s="9">
        <v>0.29899999999999999</v>
      </c>
      <c r="DD17" s="9">
        <v>0</v>
      </c>
      <c r="DE17" s="9">
        <v>0.13900000000000001</v>
      </c>
      <c r="DF17" s="9">
        <v>0.13900000000000001</v>
      </c>
      <c r="DG17" s="9">
        <v>0</v>
      </c>
      <c r="DH17" s="9">
        <v>2.8239999999999998</v>
      </c>
      <c r="DI17" s="9">
        <v>1.599</v>
      </c>
      <c r="DJ17" s="9">
        <v>1.224</v>
      </c>
      <c r="DK17" s="9">
        <v>1.133</v>
      </c>
      <c r="DL17" s="9">
        <v>0.47299999999999998</v>
      </c>
      <c r="DM17" s="9">
        <v>0.66</v>
      </c>
      <c r="DN17" s="9">
        <v>0.125</v>
      </c>
      <c r="DO17" s="9">
        <v>0</v>
      </c>
      <c r="DP17" s="9">
        <v>0.125</v>
      </c>
      <c r="DQ17" s="9">
        <v>0.46899999999999997</v>
      </c>
      <c r="DR17" s="9">
        <v>0.18099999999999999</v>
      </c>
      <c r="DS17" s="9">
        <v>0.28899999999999998</v>
      </c>
      <c r="DT17" s="9">
        <v>0.53800000000000003</v>
      </c>
      <c r="DU17" s="9">
        <v>0.29199999999999998</v>
      </c>
      <c r="DV17" s="9">
        <v>0.246</v>
      </c>
      <c r="DW17" s="9">
        <v>1.6910000000000001</v>
      </c>
      <c r="DX17" s="9">
        <v>1.1259999999999999</v>
      </c>
      <c r="DY17" s="9">
        <v>0.56499999999999995</v>
      </c>
      <c r="DZ17" s="9">
        <v>0.66</v>
      </c>
      <c r="EA17" s="9">
        <v>0.33300000000000002</v>
      </c>
      <c r="EB17" s="9">
        <v>0.32600000000000001</v>
      </c>
      <c r="EC17" s="9">
        <v>0.26400000000000001</v>
      </c>
      <c r="ED17" s="9">
        <v>0.17399999999999999</v>
      </c>
      <c r="EE17" s="9">
        <v>0.09</v>
      </c>
      <c r="EF17" s="9">
        <v>0.54300000000000004</v>
      </c>
      <c r="EG17" s="9">
        <v>0.39500000000000002</v>
      </c>
      <c r="EH17" s="9">
        <v>0.14799999999999999</v>
      </c>
      <c r="EI17" s="9">
        <v>8.4000000000000005E-2</v>
      </c>
      <c r="EJ17" s="9">
        <v>8.4000000000000005E-2</v>
      </c>
      <c r="EK17" s="9">
        <v>0</v>
      </c>
      <c r="EL17" s="9">
        <v>0.13900000000000001</v>
      </c>
      <c r="EM17" s="9">
        <v>0.13900000000000001</v>
      </c>
      <c r="EN17" s="9">
        <v>0</v>
      </c>
      <c r="EO17" s="9">
        <v>0.16900000000000001</v>
      </c>
      <c r="EP17" s="9">
        <v>0.16900000000000001</v>
      </c>
      <c r="EQ17" s="9">
        <v>0</v>
      </c>
      <c r="ER17" s="9">
        <v>0.121</v>
      </c>
      <c r="ES17" s="9">
        <v>0.121</v>
      </c>
      <c r="ET17" s="9">
        <v>0</v>
      </c>
      <c r="EU17" s="9">
        <v>0.121</v>
      </c>
      <c r="EV17" s="9">
        <v>0.121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4.8000000000000001E-2</v>
      </c>
      <c r="FE17" s="9">
        <v>4.8000000000000001E-2</v>
      </c>
      <c r="FF17" s="9">
        <v>0</v>
      </c>
      <c r="FG17" s="9">
        <v>0</v>
      </c>
      <c r="FH17" s="9">
        <v>0</v>
      </c>
      <c r="FI17" s="9">
        <v>0</v>
      </c>
      <c r="FJ17" s="9">
        <v>4.8000000000000001E-2</v>
      </c>
      <c r="FK17" s="9">
        <v>4.8000000000000001E-2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1.99</v>
      </c>
      <c r="FW17" s="9">
        <v>0.94299999999999995</v>
      </c>
      <c r="FX17" s="9">
        <v>1.048</v>
      </c>
      <c r="FY17" s="9">
        <v>1.2</v>
      </c>
      <c r="FZ17" s="9">
        <v>0.41</v>
      </c>
      <c r="GA17" s="9">
        <v>0.79</v>
      </c>
      <c r="GB17" s="9">
        <v>0.63400000000000001</v>
      </c>
      <c r="GC17" s="9">
        <v>0.24399999999999999</v>
      </c>
      <c r="GD17" s="9">
        <v>0.39</v>
      </c>
      <c r="GE17" s="9">
        <v>0.29699999999999999</v>
      </c>
      <c r="GF17" s="9">
        <v>6.9000000000000006E-2</v>
      </c>
      <c r="GG17" s="9">
        <v>0.22700000000000001</v>
      </c>
      <c r="GH17" s="9">
        <v>0.26900000000000002</v>
      </c>
      <c r="GI17" s="9">
        <v>9.7000000000000003E-2</v>
      </c>
      <c r="GJ17" s="9">
        <v>0.17299999999999999</v>
      </c>
      <c r="GK17" s="9">
        <v>0.79</v>
      </c>
      <c r="GL17" s="9">
        <v>0.53300000000000003</v>
      </c>
      <c r="GM17" s="9">
        <v>0.25700000000000001</v>
      </c>
      <c r="GN17" s="9">
        <v>0.44400000000000001</v>
      </c>
      <c r="GO17" s="9">
        <v>0.318</v>
      </c>
      <c r="GP17" s="9">
        <v>0.126</v>
      </c>
      <c r="GQ17" s="9">
        <v>6.9000000000000006E-2</v>
      </c>
      <c r="GR17" s="9">
        <v>0</v>
      </c>
      <c r="GS17" s="9">
        <v>6.9000000000000006E-2</v>
      </c>
      <c r="GT17" s="9">
        <v>6.3E-2</v>
      </c>
      <c r="GU17" s="9">
        <v>0</v>
      </c>
      <c r="GV17" s="9">
        <v>6.3E-2</v>
      </c>
      <c r="GW17" s="9">
        <v>0.215</v>
      </c>
      <c r="GX17" s="9">
        <v>0.215</v>
      </c>
      <c r="GY17" s="9">
        <v>0</v>
      </c>
      <c r="GZ17" s="9">
        <v>0</v>
      </c>
      <c r="HA17" s="9">
        <v>0</v>
      </c>
      <c r="HB17" s="9">
        <v>0</v>
      </c>
      <c r="HC17" s="9">
        <v>0.84499999999999997</v>
      </c>
      <c r="HD17" s="9">
        <v>0.71599999999999997</v>
      </c>
      <c r="HE17" s="9">
        <v>0.129</v>
      </c>
      <c r="HF17" s="9">
        <v>0.71599999999999997</v>
      </c>
      <c r="HG17" s="9">
        <v>0.71599999999999997</v>
      </c>
      <c r="HH17" s="9">
        <v>0</v>
      </c>
      <c r="HI17" s="9">
        <v>0.217</v>
      </c>
      <c r="HJ17" s="9">
        <v>0.217</v>
      </c>
      <c r="HK17" s="9">
        <v>0</v>
      </c>
      <c r="HL17" s="9">
        <v>0.32600000000000001</v>
      </c>
      <c r="HM17" s="9">
        <v>0.32600000000000001</v>
      </c>
      <c r="HN17" s="9">
        <v>0</v>
      </c>
      <c r="HO17" s="9">
        <v>0.17399999999999999</v>
      </c>
      <c r="HP17" s="9">
        <v>0.17399999999999999</v>
      </c>
      <c r="HQ17" s="9">
        <v>0</v>
      </c>
      <c r="HR17" s="9">
        <v>0.129</v>
      </c>
      <c r="HS17" s="9">
        <v>0</v>
      </c>
      <c r="HT17" s="9">
        <v>0.129</v>
      </c>
      <c r="HU17" s="9">
        <v>6.0999999999999999E-2</v>
      </c>
      <c r="HV17" s="9">
        <v>0</v>
      </c>
      <c r="HW17" s="9">
        <v>6.0999999999999999E-2</v>
      </c>
      <c r="HX17" s="9">
        <v>6.8000000000000005E-2</v>
      </c>
      <c r="HY17" s="9">
        <v>0</v>
      </c>
      <c r="HZ17" s="9">
        <v>6.8000000000000005E-2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9.0719999999999992</v>
      </c>
      <c r="IK17" s="9">
        <v>3.9660000000000002</v>
      </c>
      <c r="IL17" s="9">
        <v>5.1070000000000002</v>
      </c>
      <c r="IM17" s="9">
        <v>3.274</v>
      </c>
      <c r="IN17" s="9">
        <v>1.665</v>
      </c>
      <c r="IO17" s="9">
        <v>1.609</v>
      </c>
      <c r="IP17" s="9">
        <v>1.0389999999999999</v>
      </c>
      <c r="IQ17" s="9">
        <v>0.53700000000000003</v>
      </c>
    </row>
    <row r="18" spans="1:251">
      <c r="A18" s="10">
        <v>44593</v>
      </c>
      <c r="B18" s="9">
        <v>0</v>
      </c>
      <c r="C18" s="9">
        <v>0</v>
      </c>
      <c r="D18" s="9">
        <v>0.39600000000000002</v>
      </c>
      <c r="E18" s="9">
        <v>0.31</v>
      </c>
      <c r="F18" s="9">
        <v>8.6999999999999994E-2</v>
      </c>
      <c r="G18" s="9">
        <v>0.22700000000000001</v>
      </c>
      <c r="H18" s="9">
        <v>0.121</v>
      </c>
      <c r="I18" s="9">
        <v>0.106</v>
      </c>
      <c r="J18" s="9">
        <v>0</v>
      </c>
      <c r="K18" s="9">
        <v>0</v>
      </c>
      <c r="L18" s="9">
        <v>0</v>
      </c>
      <c r="M18" s="9">
        <v>4.3360000000000003</v>
      </c>
      <c r="N18" s="9">
        <v>1.2</v>
      </c>
      <c r="O18" s="9">
        <v>3.1360000000000001</v>
      </c>
      <c r="P18" s="9">
        <v>1.833</v>
      </c>
      <c r="Q18" s="9">
        <v>0.73599999999999999</v>
      </c>
      <c r="R18" s="9">
        <v>1.0960000000000001</v>
      </c>
      <c r="S18" s="9">
        <v>1.095</v>
      </c>
      <c r="T18" s="9">
        <v>0.40400000000000003</v>
      </c>
      <c r="U18" s="9">
        <v>0.69099999999999995</v>
      </c>
      <c r="V18" s="9">
        <v>0</v>
      </c>
      <c r="W18" s="9">
        <v>0</v>
      </c>
      <c r="X18" s="9">
        <v>0</v>
      </c>
      <c r="Y18" s="9">
        <v>0.73799999999999999</v>
      </c>
      <c r="Z18" s="9">
        <v>0.33200000000000002</v>
      </c>
      <c r="AA18" s="9">
        <v>0.40600000000000003</v>
      </c>
      <c r="AB18" s="9">
        <v>2.504</v>
      </c>
      <c r="AC18" s="9">
        <v>0.46400000000000002</v>
      </c>
      <c r="AD18" s="9">
        <v>2.04</v>
      </c>
      <c r="AE18" s="9">
        <v>0.19900000000000001</v>
      </c>
      <c r="AF18" s="9">
        <v>0</v>
      </c>
      <c r="AG18" s="9">
        <v>0.19900000000000001</v>
      </c>
      <c r="AH18" s="9">
        <v>1.016</v>
      </c>
      <c r="AI18" s="9">
        <v>0.14899999999999999</v>
      </c>
      <c r="AJ18" s="9">
        <v>0.86699999999999999</v>
      </c>
      <c r="AK18" s="9">
        <v>0.62</v>
      </c>
      <c r="AL18" s="9">
        <v>0.16800000000000001</v>
      </c>
      <c r="AM18" s="9">
        <v>0.45100000000000001</v>
      </c>
      <c r="AN18" s="9">
        <v>0.52100000000000002</v>
      </c>
      <c r="AO18" s="9">
        <v>0.14599999999999999</v>
      </c>
      <c r="AP18" s="9">
        <v>0.375</v>
      </c>
      <c r="AQ18" s="9">
        <v>0.14699999999999999</v>
      </c>
      <c r="AR18" s="9">
        <v>0</v>
      </c>
      <c r="AS18" s="9">
        <v>0.14699999999999999</v>
      </c>
      <c r="AT18" s="9">
        <v>21.096</v>
      </c>
      <c r="AU18" s="9">
        <v>10.853999999999999</v>
      </c>
      <c r="AV18" s="9">
        <v>10.242000000000001</v>
      </c>
      <c r="AW18" s="9">
        <v>8.9480000000000004</v>
      </c>
      <c r="AX18" s="9">
        <v>3.9620000000000002</v>
      </c>
      <c r="AY18" s="9">
        <v>4.9859999999999998</v>
      </c>
      <c r="AZ18" s="9">
        <v>2.258</v>
      </c>
      <c r="BA18" s="9">
        <v>1.1519999999999999</v>
      </c>
      <c r="BB18" s="9">
        <v>1.107</v>
      </c>
      <c r="BC18" s="9">
        <v>3.4119999999999999</v>
      </c>
      <c r="BD18" s="9">
        <v>1.3460000000000001</v>
      </c>
      <c r="BE18" s="9">
        <v>2.0659999999999998</v>
      </c>
      <c r="BF18" s="9">
        <v>3.278</v>
      </c>
      <c r="BG18" s="9">
        <v>1.464</v>
      </c>
      <c r="BH18" s="9">
        <v>1.8140000000000001</v>
      </c>
      <c r="BI18" s="9">
        <v>12.148</v>
      </c>
      <c r="BJ18" s="9">
        <v>6.8920000000000003</v>
      </c>
      <c r="BK18" s="9">
        <v>5.2560000000000002</v>
      </c>
      <c r="BL18" s="9">
        <v>5.0999999999999996</v>
      </c>
      <c r="BM18" s="9">
        <v>2.78</v>
      </c>
      <c r="BN18" s="9">
        <v>2.3199999999999998</v>
      </c>
      <c r="BO18" s="9">
        <v>3.3</v>
      </c>
      <c r="BP18" s="9">
        <v>2.093</v>
      </c>
      <c r="BQ18" s="9">
        <v>1.2070000000000001</v>
      </c>
      <c r="BR18" s="9">
        <v>1.53</v>
      </c>
      <c r="BS18" s="9">
        <v>0.67400000000000004</v>
      </c>
      <c r="BT18" s="9">
        <v>0.85599999999999998</v>
      </c>
      <c r="BU18" s="9">
        <v>1.341</v>
      </c>
      <c r="BV18" s="9">
        <v>0.871</v>
      </c>
      <c r="BW18" s="9">
        <v>0.47</v>
      </c>
      <c r="BX18" s="9">
        <v>0.877</v>
      </c>
      <c r="BY18" s="9">
        <v>0.47399999999999998</v>
      </c>
      <c r="BZ18" s="9">
        <v>0.40300000000000002</v>
      </c>
      <c r="CA18" s="9">
        <v>4.9429999999999996</v>
      </c>
      <c r="CB18" s="9">
        <v>2.1920000000000002</v>
      </c>
      <c r="CC18" s="9">
        <v>2.7509999999999999</v>
      </c>
      <c r="CD18" s="9">
        <v>2.395</v>
      </c>
      <c r="CE18" s="9">
        <v>0.79500000000000004</v>
      </c>
      <c r="CF18" s="9">
        <v>1.6</v>
      </c>
      <c r="CG18" s="9">
        <v>0.69399999999999995</v>
      </c>
      <c r="CH18" s="9">
        <v>0.23899999999999999</v>
      </c>
      <c r="CI18" s="9">
        <v>0.45500000000000002</v>
      </c>
      <c r="CJ18" s="9">
        <v>1.0649999999999999</v>
      </c>
      <c r="CK18" s="9">
        <v>0.22900000000000001</v>
      </c>
      <c r="CL18" s="9">
        <v>0.83599999999999997</v>
      </c>
      <c r="CM18" s="9">
        <v>0.63600000000000001</v>
      </c>
      <c r="CN18" s="9">
        <v>0.32700000000000001</v>
      </c>
      <c r="CO18" s="9">
        <v>0.309</v>
      </c>
      <c r="CP18" s="9">
        <v>2.548</v>
      </c>
      <c r="CQ18" s="9">
        <v>1.397</v>
      </c>
      <c r="CR18" s="9">
        <v>1.151</v>
      </c>
      <c r="CS18" s="9">
        <v>1.018</v>
      </c>
      <c r="CT18" s="9">
        <v>0.55100000000000005</v>
      </c>
      <c r="CU18" s="9">
        <v>0.46600000000000003</v>
      </c>
      <c r="CV18" s="9">
        <v>0.48199999999999998</v>
      </c>
      <c r="CW18" s="9">
        <v>0.27</v>
      </c>
      <c r="CX18" s="9">
        <v>0.21199999999999999</v>
      </c>
      <c r="CY18" s="9">
        <v>0.28699999999999998</v>
      </c>
      <c r="CZ18" s="9">
        <v>0.16</v>
      </c>
      <c r="DA18" s="9">
        <v>0.127</v>
      </c>
      <c r="DB18" s="9">
        <v>0.39</v>
      </c>
      <c r="DC18" s="9">
        <v>0.27900000000000003</v>
      </c>
      <c r="DD18" s="9">
        <v>0.112</v>
      </c>
      <c r="DE18" s="9">
        <v>0.372</v>
      </c>
      <c r="DF18" s="9">
        <v>0.13700000000000001</v>
      </c>
      <c r="DG18" s="9">
        <v>0.23499999999999999</v>
      </c>
      <c r="DH18" s="9">
        <v>1.492</v>
      </c>
      <c r="DI18" s="9">
        <v>0.86</v>
      </c>
      <c r="DJ18" s="9">
        <v>0.63200000000000001</v>
      </c>
      <c r="DK18" s="9">
        <v>0.33600000000000002</v>
      </c>
      <c r="DL18" s="9">
        <v>0.124</v>
      </c>
      <c r="DM18" s="9">
        <v>0.21199999999999999</v>
      </c>
      <c r="DN18" s="9">
        <v>0</v>
      </c>
      <c r="DO18" s="9">
        <v>0</v>
      </c>
      <c r="DP18" s="9">
        <v>0</v>
      </c>
      <c r="DQ18" s="9">
        <v>0.23799999999999999</v>
      </c>
      <c r="DR18" s="9">
        <v>0.124</v>
      </c>
      <c r="DS18" s="9">
        <v>0.114</v>
      </c>
      <c r="DT18" s="9">
        <v>9.8000000000000004E-2</v>
      </c>
      <c r="DU18" s="9">
        <v>0</v>
      </c>
      <c r="DV18" s="9">
        <v>9.8000000000000004E-2</v>
      </c>
      <c r="DW18" s="9">
        <v>1.1559999999999999</v>
      </c>
      <c r="DX18" s="9">
        <v>0.73599999999999999</v>
      </c>
      <c r="DY18" s="9">
        <v>0.42</v>
      </c>
      <c r="DZ18" s="9">
        <v>0.214</v>
      </c>
      <c r="EA18" s="9">
        <v>0.214</v>
      </c>
      <c r="EB18" s="9">
        <v>0</v>
      </c>
      <c r="EC18" s="9">
        <v>0.26900000000000002</v>
      </c>
      <c r="ED18" s="9">
        <v>0.155</v>
      </c>
      <c r="EE18" s="9">
        <v>0.113</v>
      </c>
      <c r="EF18" s="9">
        <v>0.28699999999999998</v>
      </c>
      <c r="EG18" s="9">
        <v>0.16</v>
      </c>
      <c r="EH18" s="9">
        <v>0.127</v>
      </c>
      <c r="EI18" s="9">
        <v>0.20599999999999999</v>
      </c>
      <c r="EJ18" s="9">
        <v>0.20599999999999999</v>
      </c>
      <c r="EK18" s="9">
        <v>0</v>
      </c>
      <c r="EL18" s="9">
        <v>0.18</v>
      </c>
      <c r="EM18" s="9">
        <v>0</v>
      </c>
      <c r="EN18" s="9">
        <v>0.18</v>
      </c>
      <c r="EO18" s="9">
        <v>0.127</v>
      </c>
      <c r="EP18" s="9">
        <v>0</v>
      </c>
      <c r="EQ18" s="9">
        <v>0.127</v>
      </c>
      <c r="ER18" s="9">
        <v>0.127</v>
      </c>
      <c r="ES18" s="9">
        <v>0</v>
      </c>
      <c r="ET18" s="9">
        <v>0.127</v>
      </c>
      <c r="EU18" s="9">
        <v>0.127</v>
      </c>
      <c r="EV18" s="9">
        <v>0</v>
      </c>
      <c r="EW18" s="9">
        <v>0.127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2.11</v>
      </c>
      <c r="FW18" s="9">
        <v>0.79700000000000004</v>
      </c>
      <c r="FX18" s="9">
        <v>1.3140000000000001</v>
      </c>
      <c r="FY18" s="9">
        <v>1.1539999999999999</v>
      </c>
      <c r="FZ18" s="9">
        <v>0.45900000000000002</v>
      </c>
      <c r="GA18" s="9">
        <v>0.69399999999999995</v>
      </c>
      <c r="GB18" s="9">
        <v>0.33500000000000002</v>
      </c>
      <c r="GC18" s="9">
        <v>0.14099999999999999</v>
      </c>
      <c r="GD18" s="9">
        <v>0.19400000000000001</v>
      </c>
      <c r="GE18" s="9">
        <v>0.39400000000000002</v>
      </c>
      <c r="GF18" s="9">
        <v>0.105</v>
      </c>
      <c r="GG18" s="9">
        <v>0.28999999999999998</v>
      </c>
      <c r="GH18" s="9">
        <v>0.42399999999999999</v>
      </c>
      <c r="GI18" s="9">
        <v>0.214</v>
      </c>
      <c r="GJ18" s="9">
        <v>0.21099999999999999</v>
      </c>
      <c r="GK18" s="9">
        <v>0.95699999999999996</v>
      </c>
      <c r="GL18" s="9">
        <v>0.33700000000000002</v>
      </c>
      <c r="GM18" s="9">
        <v>0.61899999999999999</v>
      </c>
      <c r="GN18" s="9">
        <v>0.69199999999999995</v>
      </c>
      <c r="GO18" s="9">
        <v>0.33700000000000002</v>
      </c>
      <c r="GP18" s="9">
        <v>0.35499999999999998</v>
      </c>
      <c r="GQ18" s="9">
        <v>9.9000000000000005E-2</v>
      </c>
      <c r="GR18" s="9">
        <v>0</v>
      </c>
      <c r="GS18" s="9">
        <v>9.9000000000000005E-2</v>
      </c>
      <c r="GT18" s="9">
        <v>0</v>
      </c>
      <c r="GU18" s="9">
        <v>0</v>
      </c>
      <c r="GV18" s="9">
        <v>0</v>
      </c>
      <c r="GW18" s="9">
        <v>0.112</v>
      </c>
      <c r="GX18" s="9">
        <v>0</v>
      </c>
      <c r="GY18" s="9">
        <v>0.112</v>
      </c>
      <c r="GZ18" s="9">
        <v>5.5E-2</v>
      </c>
      <c r="HA18" s="9">
        <v>0</v>
      </c>
      <c r="HB18" s="9">
        <v>5.5E-2</v>
      </c>
      <c r="HC18" s="9">
        <v>1.2130000000000001</v>
      </c>
      <c r="HD18" s="9">
        <v>0.53600000000000003</v>
      </c>
      <c r="HE18" s="9">
        <v>0.67800000000000005</v>
      </c>
      <c r="HF18" s="9">
        <v>0.77800000000000002</v>
      </c>
      <c r="HG18" s="9">
        <v>0.21199999999999999</v>
      </c>
      <c r="HH18" s="9">
        <v>0.56599999999999995</v>
      </c>
      <c r="HI18" s="9">
        <v>0.23200000000000001</v>
      </c>
      <c r="HJ18" s="9">
        <v>9.8000000000000004E-2</v>
      </c>
      <c r="HK18" s="9">
        <v>0.13400000000000001</v>
      </c>
      <c r="HL18" s="9">
        <v>0.432</v>
      </c>
      <c r="HM18" s="9">
        <v>0</v>
      </c>
      <c r="HN18" s="9">
        <v>0.432</v>
      </c>
      <c r="HO18" s="9">
        <v>0.113</v>
      </c>
      <c r="HP18" s="9">
        <v>0.113</v>
      </c>
      <c r="HQ18" s="9">
        <v>0</v>
      </c>
      <c r="HR18" s="9">
        <v>0.436</v>
      </c>
      <c r="HS18" s="9">
        <v>0.32400000000000001</v>
      </c>
      <c r="HT18" s="9">
        <v>0.112</v>
      </c>
      <c r="HU18" s="9">
        <v>0.112</v>
      </c>
      <c r="HV18" s="9">
        <v>0</v>
      </c>
      <c r="HW18" s="9">
        <v>0.112</v>
      </c>
      <c r="HX18" s="9">
        <v>0.115</v>
      </c>
      <c r="HY18" s="9">
        <v>0.115</v>
      </c>
      <c r="HZ18" s="9">
        <v>0</v>
      </c>
      <c r="IA18" s="9">
        <v>0</v>
      </c>
      <c r="IB18" s="9">
        <v>0</v>
      </c>
      <c r="IC18" s="9">
        <v>0</v>
      </c>
      <c r="ID18" s="9">
        <v>7.1999999999999995E-2</v>
      </c>
      <c r="IE18" s="9">
        <v>7.1999999999999995E-2</v>
      </c>
      <c r="IF18" s="9">
        <v>0</v>
      </c>
      <c r="IG18" s="9">
        <v>0.13700000000000001</v>
      </c>
      <c r="IH18" s="9">
        <v>0.13700000000000001</v>
      </c>
      <c r="II18" s="9">
        <v>0</v>
      </c>
      <c r="IJ18" s="9">
        <v>11.881</v>
      </c>
      <c r="IK18" s="9">
        <v>6.9139999999999997</v>
      </c>
      <c r="IL18" s="9">
        <v>4.9669999999999996</v>
      </c>
      <c r="IM18" s="9">
        <v>4.476</v>
      </c>
      <c r="IN18" s="9">
        <v>2.3889999999999998</v>
      </c>
      <c r="IO18" s="9">
        <v>2.0870000000000002</v>
      </c>
      <c r="IP18" s="9">
        <v>1.3</v>
      </c>
      <c r="IQ18" s="9">
        <v>0.749</v>
      </c>
    </row>
    <row r="19" spans="1:251">
      <c r="A19" s="10">
        <v>44958</v>
      </c>
      <c r="B19" s="9">
        <v>0</v>
      </c>
      <c r="C19" s="9">
        <v>9.1999999999999998E-2</v>
      </c>
      <c r="D19" s="9">
        <v>0</v>
      </c>
      <c r="E19" s="9">
        <v>0</v>
      </c>
      <c r="F19" s="9">
        <v>0</v>
      </c>
      <c r="G19" s="9">
        <v>0.13400000000000001</v>
      </c>
      <c r="H19" s="9">
        <v>0</v>
      </c>
      <c r="I19" s="9">
        <v>0.13400000000000001</v>
      </c>
      <c r="J19" s="9">
        <v>0</v>
      </c>
      <c r="K19" s="9">
        <v>0</v>
      </c>
      <c r="L19" s="9">
        <v>0</v>
      </c>
      <c r="M19" s="9">
        <v>9.0969999999999995</v>
      </c>
      <c r="N19" s="9">
        <v>3.6320000000000001</v>
      </c>
      <c r="O19" s="9">
        <v>5.4649999999999999</v>
      </c>
      <c r="P19" s="9">
        <v>3.1469999999999998</v>
      </c>
      <c r="Q19" s="9">
        <v>1.1559999999999999</v>
      </c>
      <c r="R19" s="9">
        <v>1.9910000000000001</v>
      </c>
      <c r="S19" s="9">
        <v>1.024</v>
      </c>
      <c r="T19" s="9">
        <v>0.40799999999999997</v>
      </c>
      <c r="U19" s="9">
        <v>0.61599999999999999</v>
      </c>
      <c r="V19" s="9">
        <v>1.0369999999999999</v>
      </c>
      <c r="W19" s="9">
        <v>0.748</v>
      </c>
      <c r="X19" s="9">
        <v>0.28899999999999998</v>
      </c>
      <c r="Y19" s="9">
        <v>1.0860000000000001</v>
      </c>
      <c r="Z19" s="9">
        <v>0</v>
      </c>
      <c r="AA19" s="9">
        <v>1.0860000000000001</v>
      </c>
      <c r="AB19" s="9">
        <v>5.95</v>
      </c>
      <c r="AC19" s="9">
        <v>2.476</v>
      </c>
      <c r="AD19" s="9">
        <v>3.4740000000000002</v>
      </c>
      <c r="AE19" s="9">
        <v>1.629</v>
      </c>
      <c r="AF19" s="9">
        <v>0.13600000000000001</v>
      </c>
      <c r="AG19" s="9">
        <v>1.4930000000000001</v>
      </c>
      <c r="AH19" s="9">
        <v>1.228</v>
      </c>
      <c r="AI19" s="9">
        <v>0.78100000000000003</v>
      </c>
      <c r="AJ19" s="9">
        <v>0.44700000000000001</v>
      </c>
      <c r="AK19" s="9">
        <v>1.171</v>
      </c>
      <c r="AL19" s="9">
        <v>0.67400000000000004</v>
      </c>
      <c r="AM19" s="9">
        <v>0.496</v>
      </c>
      <c r="AN19" s="9">
        <v>1.05</v>
      </c>
      <c r="AO19" s="9">
        <v>0.56299999999999994</v>
      </c>
      <c r="AP19" s="9">
        <v>0.48699999999999999</v>
      </c>
      <c r="AQ19" s="9">
        <v>0.873</v>
      </c>
      <c r="AR19" s="9">
        <v>0.32200000000000001</v>
      </c>
      <c r="AS19" s="9">
        <v>0.55200000000000005</v>
      </c>
      <c r="AT19" s="9">
        <v>21.53</v>
      </c>
      <c r="AU19" s="9">
        <v>11.355</v>
      </c>
      <c r="AV19" s="9">
        <v>10.175000000000001</v>
      </c>
      <c r="AW19" s="9">
        <v>6.9210000000000003</v>
      </c>
      <c r="AX19" s="9">
        <v>4.1029999999999998</v>
      </c>
      <c r="AY19" s="9">
        <v>2.8180000000000001</v>
      </c>
      <c r="AZ19" s="9">
        <v>1.3129999999999999</v>
      </c>
      <c r="BA19" s="9">
        <v>1.0269999999999999</v>
      </c>
      <c r="BB19" s="9">
        <v>0.28599999999999998</v>
      </c>
      <c r="BC19" s="9">
        <v>1.8779999999999999</v>
      </c>
      <c r="BD19" s="9">
        <v>1.006</v>
      </c>
      <c r="BE19" s="9">
        <v>0.872</v>
      </c>
      <c r="BF19" s="9">
        <v>3.7309999999999999</v>
      </c>
      <c r="BG19" s="9">
        <v>2.069</v>
      </c>
      <c r="BH19" s="9">
        <v>1.661</v>
      </c>
      <c r="BI19" s="9">
        <v>14.608000000000001</v>
      </c>
      <c r="BJ19" s="9">
        <v>7.2519999999999998</v>
      </c>
      <c r="BK19" s="9">
        <v>7.3559999999999999</v>
      </c>
      <c r="BL19" s="9">
        <v>7.9809999999999999</v>
      </c>
      <c r="BM19" s="9">
        <v>4.4050000000000002</v>
      </c>
      <c r="BN19" s="9">
        <v>3.5760000000000001</v>
      </c>
      <c r="BO19" s="9">
        <v>1.996</v>
      </c>
      <c r="BP19" s="9">
        <v>0.64200000000000002</v>
      </c>
      <c r="BQ19" s="9">
        <v>1.3540000000000001</v>
      </c>
      <c r="BR19" s="9">
        <v>1.843</v>
      </c>
      <c r="BS19" s="9">
        <v>0.58499999999999996</v>
      </c>
      <c r="BT19" s="9">
        <v>1.258</v>
      </c>
      <c r="BU19" s="9">
        <v>1.9590000000000001</v>
      </c>
      <c r="BV19" s="9">
        <v>1.232</v>
      </c>
      <c r="BW19" s="9">
        <v>0.72799999999999998</v>
      </c>
      <c r="BX19" s="9">
        <v>0.83</v>
      </c>
      <c r="BY19" s="9">
        <v>0.38900000000000001</v>
      </c>
      <c r="BZ19" s="9">
        <v>0.441</v>
      </c>
      <c r="CA19" s="9">
        <v>4.99</v>
      </c>
      <c r="CB19" s="9">
        <v>2.3940000000000001</v>
      </c>
      <c r="CC19" s="9">
        <v>2.5960000000000001</v>
      </c>
      <c r="CD19" s="9">
        <v>1.895</v>
      </c>
      <c r="CE19" s="9">
        <v>1.123</v>
      </c>
      <c r="CF19" s="9">
        <v>0.77200000000000002</v>
      </c>
      <c r="CG19" s="9">
        <v>0.28799999999999998</v>
      </c>
      <c r="CH19" s="9">
        <v>0.22900000000000001</v>
      </c>
      <c r="CI19" s="9">
        <v>5.8999999999999997E-2</v>
      </c>
      <c r="CJ19" s="9">
        <v>0.82199999999999995</v>
      </c>
      <c r="CK19" s="9">
        <v>0.441</v>
      </c>
      <c r="CL19" s="9">
        <v>0.38100000000000001</v>
      </c>
      <c r="CM19" s="9">
        <v>0.78600000000000003</v>
      </c>
      <c r="CN19" s="9">
        <v>0.45400000000000001</v>
      </c>
      <c r="CO19" s="9">
        <v>0.33200000000000002</v>
      </c>
      <c r="CP19" s="9">
        <v>3.0950000000000002</v>
      </c>
      <c r="CQ19" s="9">
        <v>1.2709999999999999</v>
      </c>
      <c r="CR19" s="9">
        <v>1.8240000000000001</v>
      </c>
      <c r="CS19" s="9">
        <v>2.1869999999999998</v>
      </c>
      <c r="CT19" s="9">
        <v>0.99299999999999999</v>
      </c>
      <c r="CU19" s="9">
        <v>1.194</v>
      </c>
      <c r="CV19" s="9">
        <v>0.23300000000000001</v>
      </c>
      <c r="CW19" s="9">
        <v>0.14599999999999999</v>
      </c>
      <c r="CX19" s="9">
        <v>8.6999999999999994E-2</v>
      </c>
      <c r="CY19" s="9">
        <v>0.255</v>
      </c>
      <c r="CZ19" s="9">
        <v>0</v>
      </c>
      <c r="DA19" s="9">
        <v>0.255</v>
      </c>
      <c r="DB19" s="9">
        <v>0.42</v>
      </c>
      <c r="DC19" s="9">
        <v>0.13200000000000001</v>
      </c>
      <c r="DD19" s="9">
        <v>0.28799999999999998</v>
      </c>
      <c r="DE19" s="9">
        <v>0</v>
      </c>
      <c r="DF19" s="9">
        <v>0</v>
      </c>
      <c r="DG19" s="9">
        <v>0</v>
      </c>
      <c r="DH19" s="9">
        <v>1.238</v>
      </c>
      <c r="DI19" s="9">
        <v>0.66300000000000003</v>
      </c>
      <c r="DJ19" s="9">
        <v>0.57499999999999996</v>
      </c>
      <c r="DK19" s="9">
        <v>0.32600000000000001</v>
      </c>
      <c r="DL19" s="9">
        <v>0.26700000000000002</v>
      </c>
      <c r="DM19" s="9">
        <v>5.8999999999999997E-2</v>
      </c>
      <c r="DN19" s="9">
        <v>0.16</v>
      </c>
      <c r="DO19" s="9">
        <v>0.10100000000000001</v>
      </c>
      <c r="DP19" s="9">
        <v>5.8999999999999997E-2</v>
      </c>
      <c r="DQ19" s="9">
        <v>0</v>
      </c>
      <c r="DR19" s="9">
        <v>0</v>
      </c>
      <c r="DS19" s="9">
        <v>0</v>
      </c>
      <c r="DT19" s="9">
        <v>0.16600000000000001</v>
      </c>
      <c r="DU19" s="9">
        <v>0.16600000000000001</v>
      </c>
      <c r="DV19" s="9">
        <v>0</v>
      </c>
      <c r="DW19" s="9">
        <v>0.91200000000000003</v>
      </c>
      <c r="DX19" s="9">
        <v>0.39600000000000002</v>
      </c>
      <c r="DY19" s="9">
        <v>0.51600000000000001</v>
      </c>
      <c r="DZ19" s="9">
        <v>0.438</v>
      </c>
      <c r="EA19" s="9">
        <v>0.26400000000000001</v>
      </c>
      <c r="EB19" s="9">
        <v>0.17399999999999999</v>
      </c>
      <c r="EC19" s="9">
        <v>8.6999999999999994E-2</v>
      </c>
      <c r="ED19" s="9">
        <v>0</v>
      </c>
      <c r="EE19" s="9">
        <v>8.6999999999999994E-2</v>
      </c>
      <c r="EF19" s="9">
        <v>0.113</v>
      </c>
      <c r="EG19" s="9">
        <v>0</v>
      </c>
      <c r="EH19" s="9">
        <v>0.113</v>
      </c>
      <c r="EI19" s="9">
        <v>0.27300000000000002</v>
      </c>
      <c r="EJ19" s="9">
        <v>0.13200000000000001</v>
      </c>
      <c r="EK19" s="9">
        <v>0.14199999999999999</v>
      </c>
      <c r="EL19" s="9">
        <v>0</v>
      </c>
      <c r="EM19" s="9">
        <v>0</v>
      </c>
      <c r="EN19" s="9">
        <v>0</v>
      </c>
      <c r="EO19" s="9">
        <v>0.77100000000000002</v>
      </c>
      <c r="EP19" s="9">
        <v>0.3</v>
      </c>
      <c r="EQ19" s="9">
        <v>0.47099999999999997</v>
      </c>
      <c r="ER19" s="9">
        <v>0.3</v>
      </c>
      <c r="ES19" s="9">
        <v>0.3</v>
      </c>
      <c r="ET19" s="9">
        <v>0</v>
      </c>
      <c r="EU19" s="9">
        <v>0</v>
      </c>
      <c r="EV19" s="9">
        <v>0</v>
      </c>
      <c r="EW19" s="9">
        <v>0</v>
      </c>
      <c r="EX19" s="9">
        <v>0.16500000000000001</v>
      </c>
      <c r="EY19" s="9">
        <v>0.16500000000000001</v>
      </c>
      <c r="EZ19" s="9">
        <v>0</v>
      </c>
      <c r="FA19" s="9">
        <v>0.13500000000000001</v>
      </c>
      <c r="FB19" s="9">
        <v>0.13500000000000001</v>
      </c>
      <c r="FC19" s="9">
        <v>0</v>
      </c>
      <c r="FD19" s="9">
        <v>0.47099999999999997</v>
      </c>
      <c r="FE19" s="9">
        <v>0</v>
      </c>
      <c r="FF19" s="9">
        <v>0.47099999999999997</v>
      </c>
      <c r="FG19" s="9">
        <v>0.47099999999999997</v>
      </c>
      <c r="FH19" s="9">
        <v>0</v>
      </c>
      <c r="FI19" s="9">
        <v>0.47099999999999997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2.04</v>
      </c>
      <c r="FW19" s="9">
        <v>1.1830000000000001</v>
      </c>
      <c r="FX19" s="9">
        <v>0.85699999999999998</v>
      </c>
      <c r="FY19" s="9">
        <v>0.92600000000000005</v>
      </c>
      <c r="FZ19" s="9">
        <v>0.38200000000000001</v>
      </c>
      <c r="GA19" s="9">
        <v>0.54400000000000004</v>
      </c>
      <c r="GB19" s="9">
        <v>0.128</v>
      </c>
      <c r="GC19" s="9">
        <v>0.128</v>
      </c>
      <c r="GD19" s="9">
        <v>0</v>
      </c>
      <c r="GE19" s="9">
        <v>0.313</v>
      </c>
      <c r="GF19" s="9">
        <v>0.10100000000000001</v>
      </c>
      <c r="GG19" s="9">
        <v>0.21199999999999999</v>
      </c>
      <c r="GH19" s="9">
        <v>0.48499999999999999</v>
      </c>
      <c r="GI19" s="9">
        <v>0.153</v>
      </c>
      <c r="GJ19" s="9">
        <v>0.33200000000000002</v>
      </c>
      <c r="GK19" s="9">
        <v>1.113</v>
      </c>
      <c r="GL19" s="9">
        <v>0.80100000000000005</v>
      </c>
      <c r="GM19" s="9">
        <v>0.313</v>
      </c>
      <c r="GN19" s="9">
        <v>0.82099999999999995</v>
      </c>
      <c r="GO19" s="9">
        <v>0.65500000000000003</v>
      </c>
      <c r="GP19" s="9">
        <v>0.16600000000000001</v>
      </c>
      <c r="GQ19" s="9">
        <v>0.14599999999999999</v>
      </c>
      <c r="GR19" s="9">
        <v>0.14599999999999999</v>
      </c>
      <c r="GS19" s="9">
        <v>0</v>
      </c>
      <c r="GT19" s="9">
        <v>0</v>
      </c>
      <c r="GU19" s="9">
        <v>0</v>
      </c>
      <c r="GV19" s="9">
        <v>0</v>
      </c>
      <c r="GW19" s="9">
        <v>0.14699999999999999</v>
      </c>
      <c r="GX19" s="9">
        <v>0</v>
      </c>
      <c r="GY19" s="9">
        <v>0.14699999999999999</v>
      </c>
      <c r="GZ19" s="9">
        <v>0</v>
      </c>
      <c r="HA19" s="9">
        <v>0</v>
      </c>
      <c r="HB19" s="9">
        <v>0</v>
      </c>
      <c r="HC19" s="9">
        <v>0.94199999999999995</v>
      </c>
      <c r="HD19" s="9">
        <v>0.249</v>
      </c>
      <c r="HE19" s="9">
        <v>0.69299999999999995</v>
      </c>
      <c r="HF19" s="9">
        <v>0.34399999999999997</v>
      </c>
      <c r="HG19" s="9">
        <v>0.17499999999999999</v>
      </c>
      <c r="HH19" s="9">
        <v>0.16900000000000001</v>
      </c>
      <c r="HI19" s="9">
        <v>0</v>
      </c>
      <c r="HJ19" s="9">
        <v>0</v>
      </c>
      <c r="HK19" s="9">
        <v>0</v>
      </c>
      <c r="HL19" s="9">
        <v>0.34399999999999997</v>
      </c>
      <c r="HM19" s="9">
        <v>0.17499999999999999</v>
      </c>
      <c r="HN19" s="9">
        <v>0.16900000000000001</v>
      </c>
      <c r="HO19" s="9">
        <v>0</v>
      </c>
      <c r="HP19" s="9">
        <v>0</v>
      </c>
      <c r="HQ19" s="9">
        <v>0</v>
      </c>
      <c r="HR19" s="9">
        <v>0.59799999999999998</v>
      </c>
      <c r="HS19" s="9">
        <v>7.3999999999999996E-2</v>
      </c>
      <c r="HT19" s="9">
        <v>0.52300000000000002</v>
      </c>
      <c r="HU19" s="9">
        <v>0.45600000000000002</v>
      </c>
      <c r="HV19" s="9">
        <v>7.3999999999999996E-2</v>
      </c>
      <c r="HW19" s="9">
        <v>0.38200000000000001</v>
      </c>
      <c r="HX19" s="9">
        <v>0</v>
      </c>
      <c r="HY19" s="9">
        <v>0</v>
      </c>
      <c r="HZ19" s="9">
        <v>0</v>
      </c>
      <c r="IA19" s="9">
        <v>0.14099999999999999</v>
      </c>
      <c r="IB19" s="9">
        <v>0</v>
      </c>
      <c r="IC19" s="9">
        <v>0.14099999999999999</v>
      </c>
      <c r="ID19" s="9">
        <v>0</v>
      </c>
      <c r="IE19" s="9">
        <v>0</v>
      </c>
      <c r="IF19" s="9">
        <v>0</v>
      </c>
      <c r="IG19" s="9">
        <v>0</v>
      </c>
      <c r="IH19" s="9">
        <v>0</v>
      </c>
      <c r="II19" s="9">
        <v>0</v>
      </c>
      <c r="IJ19" s="9">
        <v>13.547000000000001</v>
      </c>
      <c r="IK19" s="9">
        <v>7.0460000000000003</v>
      </c>
      <c r="IL19" s="9">
        <v>6.5010000000000003</v>
      </c>
      <c r="IM19" s="9">
        <v>3.7749999999999999</v>
      </c>
      <c r="IN19" s="9">
        <v>2.0590000000000002</v>
      </c>
      <c r="IO19" s="9">
        <v>1.716</v>
      </c>
      <c r="IP19" s="9">
        <v>1.0249999999999999</v>
      </c>
      <c r="IQ19" s="9">
        <v>0.79800000000000004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  <c r="AV1" s="3" t="s">
        <v>11558</v>
      </c>
      <c r="AW1" s="3" t="s">
        <v>11559</v>
      </c>
      <c r="AX1" s="3" t="s">
        <v>11560</v>
      </c>
      <c r="AY1" s="3" t="s">
        <v>11561</v>
      </c>
      <c r="AZ1" s="3" t="s">
        <v>11562</v>
      </c>
      <c r="BA1" s="3" t="s">
        <v>11563</v>
      </c>
      <c r="BB1" s="3" t="s">
        <v>11564</v>
      </c>
      <c r="BC1" s="3" t="s">
        <v>11565</v>
      </c>
      <c r="BD1" s="3" t="s">
        <v>11566</v>
      </c>
      <c r="BE1" s="3" t="s">
        <v>11567</v>
      </c>
      <c r="BF1" s="3" t="s">
        <v>11568</v>
      </c>
      <c r="BG1" s="3" t="s">
        <v>11569</v>
      </c>
      <c r="BH1" s="3" t="s">
        <v>11570</v>
      </c>
      <c r="BI1" s="3" t="s">
        <v>11571</v>
      </c>
      <c r="BJ1" s="3" t="s">
        <v>11572</v>
      </c>
      <c r="BK1" s="3" t="s">
        <v>11573</v>
      </c>
      <c r="BL1" s="3" t="s">
        <v>11574</v>
      </c>
      <c r="BM1" s="3" t="s">
        <v>11575</v>
      </c>
      <c r="BN1" s="3" t="s">
        <v>11576</v>
      </c>
      <c r="BO1" s="3" t="s">
        <v>11577</v>
      </c>
      <c r="BP1" s="3" t="s">
        <v>11578</v>
      </c>
      <c r="BQ1" s="3" t="s">
        <v>11579</v>
      </c>
      <c r="BR1" s="3" t="s">
        <v>11580</v>
      </c>
      <c r="BS1" s="3" t="s">
        <v>11581</v>
      </c>
      <c r="BT1" s="3" t="s">
        <v>11582</v>
      </c>
      <c r="BU1" s="3" t="s">
        <v>11583</v>
      </c>
      <c r="BV1" s="3" t="s">
        <v>11584</v>
      </c>
      <c r="BW1" s="3" t="s">
        <v>11585</v>
      </c>
      <c r="BX1" s="3" t="s">
        <v>11586</v>
      </c>
      <c r="BY1" s="3" t="s">
        <v>11587</v>
      </c>
      <c r="BZ1" s="3" t="s">
        <v>11588</v>
      </c>
      <c r="CA1" s="3" t="s">
        <v>11589</v>
      </c>
      <c r="CB1" s="3" t="s">
        <v>11590</v>
      </c>
      <c r="CC1" s="3" t="s">
        <v>11591</v>
      </c>
      <c r="CD1" s="3" t="s">
        <v>11592</v>
      </c>
      <c r="CE1" s="3" t="s">
        <v>11593</v>
      </c>
      <c r="CF1" s="3" t="s">
        <v>11594</v>
      </c>
      <c r="CG1" s="3" t="s">
        <v>11595</v>
      </c>
      <c r="CH1" s="3" t="s">
        <v>11596</v>
      </c>
      <c r="CI1" s="3" t="s">
        <v>11597</v>
      </c>
      <c r="CJ1" s="3" t="s">
        <v>11598</v>
      </c>
      <c r="CK1" s="3" t="s">
        <v>11599</v>
      </c>
      <c r="CL1" s="3" t="s">
        <v>11600</v>
      </c>
      <c r="CM1" s="3" t="s">
        <v>11601</v>
      </c>
      <c r="CN1" s="3" t="s">
        <v>11602</v>
      </c>
      <c r="CO1" s="3" t="s">
        <v>11603</v>
      </c>
      <c r="CP1" s="3" t="s">
        <v>11604</v>
      </c>
      <c r="CQ1" s="3" t="s">
        <v>11605</v>
      </c>
      <c r="CR1" s="3" t="s">
        <v>11606</v>
      </c>
      <c r="CS1" s="3" t="s">
        <v>11607</v>
      </c>
      <c r="CT1" s="3" t="s">
        <v>11608</v>
      </c>
      <c r="CU1" s="3" t="s">
        <v>11609</v>
      </c>
      <c r="CV1" s="3" t="s">
        <v>11610</v>
      </c>
      <c r="CW1" s="3" t="s">
        <v>11611</v>
      </c>
      <c r="CX1" s="3" t="s">
        <v>11612</v>
      </c>
      <c r="CY1" s="3" t="s">
        <v>11613</v>
      </c>
      <c r="CZ1" s="3" t="s">
        <v>11614</v>
      </c>
      <c r="DA1" s="3" t="s">
        <v>11615</v>
      </c>
      <c r="DB1" s="3" t="s">
        <v>11616</v>
      </c>
      <c r="DC1" s="3" t="s">
        <v>11617</v>
      </c>
      <c r="DD1" s="3" t="s">
        <v>11618</v>
      </c>
      <c r="DE1" s="3" t="s">
        <v>11619</v>
      </c>
      <c r="DF1" s="3" t="s">
        <v>11620</v>
      </c>
      <c r="DG1" s="3" t="s">
        <v>11621</v>
      </c>
      <c r="DH1" s="3" t="s">
        <v>11622</v>
      </c>
      <c r="DI1" s="3" t="s">
        <v>11623</v>
      </c>
      <c r="DJ1" s="3" t="s">
        <v>11624</v>
      </c>
      <c r="DK1" s="3" t="s">
        <v>11625</v>
      </c>
      <c r="DL1" s="3" t="s">
        <v>11626</v>
      </c>
      <c r="DM1" s="3" t="s">
        <v>11627</v>
      </c>
      <c r="DN1" s="3" t="s">
        <v>11628</v>
      </c>
      <c r="DO1" s="3" t="s">
        <v>11629</v>
      </c>
      <c r="DP1" s="3" t="s">
        <v>11630</v>
      </c>
      <c r="DQ1" s="3" t="s">
        <v>11631</v>
      </c>
      <c r="DR1" s="3" t="s">
        <v>11632</v>
      </c>
      <c r="DS1" s="3" t="s">
        <v>11633</v>
      </c>
      <c r="DT1" s="3" t="s">
        <v>11634</v>
      </c>
      <c r="DU1" s="3" t="s">
        <v>11635</v>
      </c>
      <c r="DV1" s="3" t="s">
        <v>11636</v>
      </c>
      <c r="DW1" s="3" t="s">
        <v>11637</v>
      </c>
      <c r="DX1" s="3" t="s">
        <v>11638</v>
      </c>
      <c r="DY1" s="3" t="s">
        <v>11639</v>
      </c>
      <c r="DZ1" s="3" t="s">
        <v>11640</v>
      </c>
      <c r="EA1" s="3" t="s">
        <v>11641</v>
      </c>
      <c r="EB1" s="3" t="s">
        <v>11642</v>
      </c>
      <c r="EC1" s="3" t="s">
        <v>11643</v>
      </c>
      <c r="ED1" s="3" t="s">
        <v>11644</v>
      </c>
      <c r="EE1" s="3" t="s">
        <v>11645</v>
      </c>
      <c r="EF1" s="3" t="s">
        <v>11646</v>
      </c>
      <c r="EG1" s="3" t="s">
        <v>11647</v>
      </c>
      <c r="EH1" s="3" t="s">
        <v>11648</v>
      </c>
      <c r="EI1" s="3" t="s">
        <v>11649</v>
      </c>
      <c r="EJ1" s="3" t="s">
        <v>11650</v>
      </c>
      <c r="EK1" s="3" t="s">
        <v>11651</v>
      </c>
      <c r="EL1" s="3" t="s">
        <v>11652</v>
      </c>
      <c r="EM1" s="3" t="s">
        <v>11653</v>
      </c>
      <c r="EN1" s="3" t="s">
        <v>11654</v>
      </c>
      <c r="EO1" s="3" t="s">
        <v>11655</v>
      </c>
      <c r="EP1" s="3" t="s">
        <v>11656</v>
      </c>
      <c r="EQ1" s="3" t="s">
        <v>11657</v>
      </c>
      <c r="ER1" s="3" t="s">
        <v>11658</v>
      </c>
      <c r="ES1" s="3" t="s">
        <v>11659</v>
      </c>
      <c r="ET1" s="3" t="s">
        <v>11660</v>
      </c>
      <c r="EU1" s="3" t="s">
        <v>11661</v>
      </c>
      <c r="EV1" s="3" t="s">
        <v>11662</v>
      </c>
      <c r="EW1" s="3" t="s">
        <v>11663</v>
      </c>
      <c r="EX1" s="3" t="s">
        <v>11664</v>
      </c>
      <c r="EY1" s="3" t="s">
        <v>11665</v>
      </c>
      <c r="EZ1" s="3" t="s">
        <v>11666</v>
      </c>
      <c r="FA1" s="3" t="s">
        <v>11667</v>
      </c>
      <c r="FB1" s="3" t="s">
        <v>11668</v>
      </c>
      <c r="FC1" s="3" t="s">
        <v>11669</v>
      </c>
      <c r="FD1" s="3" t="s">
        <v>11670</v>
      </c>
      <c r="FE1" s="3" t="s">
        <v>11671</v>
      </c>
      <c r="FF1" s="3" t="s">
        <v>11672</v>
      </c>
      <c r="FG1" s="3" t="s">
        <v>11673</v>
      </c>
      <c r="FH1" s="3" t="s">
        <v>11674</v>
      </c>
      <c r="FI1" s="3" t="s">
        <v>11675</v>
      </c>
      <c r="FJ1" s="3" t="s">
        <v>11676</v>
      </c>
      <c r="FK1" s="3" t="s">
        <v>11677</v>
      </c>
      <c r="FL1" s="3" t="s">
        <v>11678</v>
      </c>
      <c r="FM1" s="3" t="s">
        <v>11679</v>
      </c>
      <c r="FN1" s="3" t="s">
        <v>11680</v>
      </c>
      <c r="FO1" s="3" t="s">
        <v>11681</v>
      </c>
      <c r="FP1" s="3" t="s">
        <v>11682</v>
      </c>
      <c r="FQ1" s="3" t="s">
        <v>11683</v>
      </c>
      <c r="FR1" s="3" t="s">
        <v>11684</v>
      </c>
      <c r="FS1" s="3" t="s">
        <v>11685</v>
      </c>
      <c r="FT1" s="3" t="s">
        <v>11686</v>
      </c>
      <c r="FU1" s="3" t="s">
        <v>11687</v>
      </c>
      <c r="FV1" s="3" t="s">
        <v>11688</v>
      </c>
      <c r="FW1" s="3" t="s">
        <v>11689</v>
      </c>
      <c r="FX1" s="3" t="s">
        <v>11690</v>
      </c>
      <c r="FY1" s="3" t="s">
        <v>11691</v>
      </c>
      <c r="FZ1" s="3" t="s">
        <v>11692</v>
      </c>
      <c r="GA1" s="3" t="s">
        <v>11693</v>
      </c>
      <c r="GB1" s="3" t="s">
        <v>11694</v>
      </c>
      <c r="GC1" s="3" t="s">
        <v>11695</v>
      </c>
      <c r="GD1" s="3" t="s">
        <v>11696</v>
      </c>
      <c r="GE1" s="3" t="s">
        <v>11697</v>
      </c>
      <c r="GF1" s="3" t="s">
        <v>11698</v>
      </c>
      <c r="GG1" s="3" t="s">
        <v>11699</v>
      </c>
      <c r="GH1" s="3" t="s">
        <v>11700</v>
      </c>
      <c r="GI1" s="3" t="s">
        <v>11701</v>
      </c>
      <c r="GJ1" s="3" t="s">
        <v>11702</v>
      </c>
      <c r="GK1" s="3" t="s">
        <v>11703</v>
      </c>
      <c r="GL1" s="3" t="s">
        <v>11704</v>
      </c>
      <c r="GM1" s="3" t="s">
        <v>11705</v>
      </c>
      <c r="GN1" s="3" t="s">
        <v>11706</v>
      </c>
      <c r="GO1" s="3" t="s">
        <v>11707</v>
      </c>
      <c r="GP1" s="3" t="s">
        <v>11708</v>
      </c>
      <c r="GQ1" s="3" t="s">
        <v>11709</v>
      </c>
      <c r="GR1" s="3" t="s">
        <v>11710</v>
      </c>
      <c r="GS1" s="3" t="s">
        <v>11711</v>
      </c>
      <c r="GT1" s="3" t="s">
        <v>11712</v>
      </c>
      <c r="GU1" s="3" t="s">
        <v>11713</v>
      </c>
      <c r="GV1" s="3" t="s">
        <v>11714</v>
      </c>
      <c r="GW1" s="3" t="s">
        <v>11715</v>
      </c>
      <c r="GX1" s="3" t="s">
        <v>11716</v>
      </c>
      <c r="GY1" s="3" t="s">
        <v>11717</v>
      </c>
      <c r="GZ1" s="3" t="s">
        <v>11718</v>
      </c>
      <c r="HA1" s="3" t="s">
        <v>11719</v>
      </c>
      <c r="HB1" s="3" t="s">
        <v>11720</v>
      </c>
      <c r="HC1" s="3" t="s">
        <v>11721</v>
      </c>
      <c r="HD1" s="3" t="s">
        <v>11722</v>
      </c>
      <c r="HE1" s="3" t="s">
        <v>11723</v>
      </c>
      <c r="HF1" s="3" t="s">
        <v>11724</v>
      </c>
      <c r="HG1" s="3" t="s">
        <v>11725</v>
      </c>
      <c r="HH1" s="3" t="s">
        <v>11726</v>
      </c>
      <c r="HI1" s="3" t="s">
        <v>11727</v>
      </c>
      <c r="HJ1" s="3" t="s">
        <v>11728</v>
      </c>
      <c r="HK1" s="3" t="s">
        <v>11729</v>
      </c>
      <c r="HL1" s="3" t="s">
        <v>11730</v>
      </c>
      <c r="HM1" s="3" t="s">
        <v>11731</v>
      </c>
      <c r="HN1" s="3" t="s">
        <v>11732</v>
      </c>
      <c r="HO1" s="3" t="s">
        <v>11733</v>
      </c>
      <c r="HP1" s="3" t="s">
        <v>11734</v>
      </c>
      <c r="HQ1" s="3" t="s">
        <v>11735</v>
      </c>
      <c r="HR1" s="3" t="s">
        <v>11736</v>
      </c>
      <c r="HS1" s="3" t="s">
        <v>11737</v>
      </c>
      <c r="HT1" s="3" t="s">
        <v>11738</v>
      </c>
      <c r="HU1" s="3" t="s">
        <v>11739</v>
      </c>
      <c r="HV1" s="3" t="s">
        <v>11740</v>
      </c>
      <c r="HW1" s="3" t="s">
        <v>11741</v>
      </c>
      <c r="HX1" s="3" t="s">
        <v>11742</v>
      </c>
      <c r="HY1" s="3" t="s">
        <v>11743</v>
      </c>
      <c r="HZ1" s="3" t="s">
        <v>11744</v>
      </c>
      <c r="IA1" s="3" t="s">
        <v>11745</v>
      </c>
      <c r="IB1" s="3" t="s">
        <v>11746</v>
      </c>
      <c r="IC1" s="3" t="s">
        <v>11747</v>
      </c>
      <c r="ID1" s="3" t="s">
        <v>11748</v>
      </c>
      <c r="IE1" s="3" t="s">
        <v>11749</v>
      </c>
      <c r="IF1" s="3" t="s">
        <v>11750</v>
      </c>
      <c r="IG1" s="3" t="s">
        <v>11751</v>
      </c>
      <c r="IH1" s="3" t="s">
        <v>11752</v>
      </c>
      <c r="II1" s="3" t="s">
        <v>11753</v>
      </c>
      <c r="IJ1" s="3" t="s">
        <v>11754</v>
      </c>
      <c r="IK1" s="3" t="s">
        <v>11755</v>
      </c>
      <c r="IL1" s="3" t="s">
        <v>11756</v>
      </c>
      <c r="IM1" s="3" t="s">
        <v>11757</v>
      </c>
      <c r="IN1" s="3" t="s">
        <v>11758</v>
      </c>
      <c r="IO1" s="3" t="s">
        <v>11759</v>
      </c>
      <c r="IP1" s="3" t="s">
        <v>11760</v>
      </c>
      <c r="IQ1" s="3" t="s">
        <v>11761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11762</v>
      </c>
      <c r="C10" s="8" t="s">
        <v>11763</v>
      </c>
      <c r="D10" s="8" t="s">
        <v>11764</v>
      </c>
      <c r="E10" s="8" t="s">
        <v>11765</v>
      </c>
      <c r="F10" s="8" t="s">
        <v>11766</v>
      </c>
      <c r="G10" s="8" t="s">
        <v>11767</v>
      </c>
      <c r="H10" s="8" t="s">
        <v>11768</v>
      </c>
      <c r="I10" s="8" t="s">
        <v>11769</v>
      </c>
      <c r="J10" s="8" t="s">
        <v>11770</v>
      </c>
      <c r="K10" s="8" t="s">
        <v>11771</v>
      </c>
      <c r="L10" s="8" t="s">
        <v>11772</v>
      </c>
      <c r="M10" s="8" t="s">
        <v>11773</v>
      </c>
      <c r="N10" s="8" t="s">
        <v>11774</v>
      </c>
      <c r="O10" s="8" t="s">
        <v>11775</v>
      </c>
      <c r="P10" s="8" t="s">
        <v>11776</v>
      </c>
      <c r="Q10" s="8" t="s">
        <v>11777</v>
      </c>
      <c r="R10" s="8" t="s">
        <v>11778</v>
      </c>
      <c r="S10" s="8" t="s">
        <v>11779</v>
      </c>
      <c r="T10" s="8" t="s">
        <v>11780</v>
      </c>
      <c r="U10" s="8" t="s">
        <v>11781</v>
      </c>
      <c r="V10" s="8" t="s">
        <v>11782</v>
      </c>
      <c r="W10" s="8" t="s">
        <v>11783</v>
      </c>
      <c r="X10" s="8" t="s">
        <v>11784</v>
      </c>
      <c r="Y10" s="8" t="s">
        <v>11785</v>
      </c>
      <c r="Z10" s="8" t="s">
        <v>11786</v>
      </c>
      <c r="AA10" s="8" t="s">
        <v>11787</v>
      </c>
      <c r="AB10" s="8" t="s">
        <v>11788</v>
      </c>
      <c r="AC10" s="8" t="s">
        <v>11789</v>
      </c>
      <c r="AD10" s="8" t="s">
        <v>11790</v>
      </c>
      <c r="AE10" s="8" t="s">
        <v>11791</v>
      </c>
      <c r="AF10" s="8" t="s">
        <v>11792</v>
      </c>
      <c r="AG10" s="8" t="s">
        <v>11793</v>
      </c>
      <c r="AH10" s="8" t="s">
        <v>11794</v>
      </c>
      <c r="AI10" s="8" t="s">
        <v>11795</v>
      </c>
      <c r="AJ10" s="8" t="s">
        <v>11796</v>
      </c>
      <c r="AK10" s="8" t="s">
        <v>11797</v>
      </c>
      <c r="AL10" s="8" t="s">
        <v>11798</v>
      </c>
      <c r="AM10" s="8" t="s">
        <v>11799</v>
      </c>
      <c r="AN10" s="8" t="s">
        <v>11800</v>
      </c>
      <c r="AO10" s="8" t="s">
        <v>11801</v>
      </c>
      <c r="AP10" s="8" t="s">
        <v>11802</v>
      </c>
      <c r="AQ10" s="8" t="s">
        <v>11803</v>
      </c>
      <c r="AR10" s="8" t="s">
        <v>11804</v>
      </c>
      <c r="AS10" s="8" t="s">
        <v>11805</v>
      </c>
      <c r="AT10" s="8" t="s">
        <v>11806</v>
      </c>
      <c r="AU10" s="8" t="s">
        <v>11807</v>
      </c>
      <c r="AV10" s="8" t="s">
        <v>11808</v>
      </c>
      <c r="AW10" s="8" t="s">
        <v>11809</v>
      </c>
      <c r="AX10" s="8" t="s">
        <v>11810</v>
      </c>
      <c r="AY10" s="8" t="s">
        <v>11811</v>
      </c>
      <c r="AZ10" s="8" t="s">
        <v>11812</v>
      </c>
      <c r="BA10" s="8" t="s">
        <v>11813</v>
      </c>
      <c r="BB10" s="8" t="s">
        <v>11814</v>
      </c>
      <c r="BC10" s="8" t="s">
        <v>11815</v>
      </c>
      <c r="BD10" s="8" t="s">
        <v>11816</v>
      </c>
      <c r="BE10" s="8" t="s">
        <v>11817</v>
      </c>
      <c r="BF10" s="8" t="s">
        <v>11818</v>
      </c>
      <c r="BG10" s="8" t="s">
        <v>11819</v>
      </c>
      <c r="BH10" s="8" t="s">
        <v>11820</v>
      </c>
      <c r="BI10" s="8" t="s">
        <v>11821</v>
      </c>
      <c r="BJ10" s="8" t="s">
        <v>11822</v>
      </c>
      <c r="BK10" s="8" t="s">
        <v>11823</v>
      </c>
      <c r="BL10" s="8" t="s">
        <v>11824</v>
      </c>
      <c r="BM10" s="8" t="s">
        <v>11825</v>
      </c>
      <c r="BN10" s="8" t="s">
        <v>11826</v>
      </c>
      <c r="BO10" s="8" t="s">
        <v>11827</v>
      </c>
      <c r="BP10" s="8" t="s">
        <v>11828</v>
      </c>
      <c r="BQ10" s="8" t="s">
        <v>11829</v>
      </c>
      <c r="BR10" s="8" t="s">
        <v>11830</v>
      </c>
      <c r="BS10" s="8" t="s">
        <v>11831</v>
      </c>
      <c r="BT10" s="8" t="s">
        <v>11832</v>
      </c>
      <c r="BU10" s="8" t="s">
        <v>11833</v>
      </c>
      <c r="BV10" s="8" t="s">
        <v>11834</v>
      </c>
      <c r="BW10" s="8" t="s">
        <v>11835</v>
      </c>
      <c r="BX10" s="8" t="s">
        <v>11836</v>
      </c>
      <c r="BY10" s="8" t="s">
        <v>11837</v>
      </c>
      <c r="BZ10" s="8" t="s">
        <v>11838</v>
      </c>
      <c r="CA10" s="8" t="s">
        <v>11839</v>
      </c>
      <c r="CB10" s="8" t="s">
        <v>11840</v>
      </c>
      <c r="CC10" s="8" t="s">
        <v>11841</v>
      </c>
      <c r="CD10" s="8" t="s">
        <v>11842</v>
      </c>
      <c r="CE10" s="8" t="s">
        <v>11843</v>
      </c>
      <c r="CF10" s="8" t="s">
        <v>11844</v>
      </c>
      <c r="CG10" s="8" t="s">
        <v>11845</v>
      </c>
      <c r="CH10" s="8" t="s">
        <v>11846</v>
      </c>
      <c r="CI10" s="8" t="s">
        <v>11847</v>
      </c>
      <c r="CJ10" s="8" t="s">
        <v>11848</v>
      </c>
      <c r="CK10" s="8" t="s">
        <v>11849</v>
      </c>
      <c r="CL10" s="8" t="s">
        <v>11850</v>
      </c>
      <c r="CM10" s="8" t="s">
        <v>11851</v>
      </c>
      <c r="CN10" s="8" t="s">
        <v>11852</v>
      </c>
      <c r="CO10" s="8" t="s">
        <v>11853</v>
      </c>
      <c r="CP10" s="8" t="s">
        <v>11854</v>
      </c>
      <c r="CQ10" s="8" t="s">
        <v>11855</v>
      </c>
      <c r="CR10" s="8" t="s">
        <v>11856</v>
      </c>
      <c r="CS10" s="8" t="s">
        <v>11857</v>
      </c>
      <c r="CT10" s="8" t="s">
        <v>11858</v>
      </c>
      <c r="CU10" s="8" t="s">
        <v>11859</v>
      </c>
      <c r="CV10" s="8" t="s">
        <v>11860</v>
      </c>
      <c r="CW10" s="8" t="s">
        <v>11861</v>
      </c>
      <c r="CX10" s="8" t="s">
        <v>11862</v>
      </c>
      <c r="CY10" s="8" t="s">
        <v>11863</v>
      </c>
      <c r="CZ10" s="8" t="s">
        <v>11864</v>
      </c>
      <c r="DA10" s="8" t="s">
        <v>11865</v>
      </c>
      <c r="DB10" s="8" t="s">
        <v>11866</v>
      </c>
      <c r="DC10" s="8" t="s">
        <v>11867</v>
      </c>
      <c r="DD10" s="8" t="s">
        <v>11868</v>
      </c>
      <c r="DE10" s="8" t="s">
        <v>11869</v>
      </c>
      <c r="DF10" s="8" t="s">
        <v>11870</v>
      </c>
      <c r="DG10" s="8" t="s">
        <v>11871</v>
      </c>
      <c r="DH10" s="8" t="s">
        <v>11872</v>
      </c>
      <c r="DI10" s="8" t="s">
        <v>11873</v>
      </c>
      <c r="DJ10" s="8" t="s">
        <v>11874</v>
      </c>
      <c r="DK10" s="8" t="s">
        <v>11875</v>
      </c>
      <c r="DL10" s="8" t="s">
        <v>11876</v>
      </c>
      <c r="DM10" s="8" t="s">
        <v>11877</v>
      </c>
      <c r="DN10" s="8" t="s">
        <v>11878</v>
      </c>
      <c r="DO10" s="8" t="s">
        <v>11879</v>
      </c>
      <c r="DP10" s="8" t="s">
        <v>11880</v>
      </c>
      <c r="DQ10" s="8" t="s">
        <v>11881</v>
      </c>
      <c r="DR10" s="8" t="s">
        <v>11882</v>
      </c>
      <c r="DS10" s="8" t="s">
        <v>11883</v>
      </c>
      <c r="DT10" s="8" t="s">
        <v>11884</v>
      </c>
      <c r="DU10" s="8" t="s">
        <v>11885</v>
      </c>
      <c r="DV10" s="8" t="s">
        <v>11886</v>
      </c>
      <c r="DW10" s="8" t="s">
        <v>11887</v>
      </c>
      <c r="DX10" s="8" t="s">
        <v>11888</v>
      </c>
      <c r="DY10" s="8" t="s">
        <v>11889</v>
      </c>
      <c r="DZ10" s="8" t="s">
        <v>11890</v>
      </c>
      <c r="EA10" s="8" t="s">
        <v>11891</v>
      </c>
      <c r="EB10" s="8" t="s">
        <v>11892</v>
      </c>
      <c r="EC10" s="8" t="s">
        <v>11893</v>
      </c>
      <c r="ED10" s="8" t="s">
        <v>11894</v>
      </c>
      <c r="EE10" s="8" t="s">
        <v>11895</v>
      </c>
      <c r="EF10" s="8" t="s">
        <v>11896</v>
      </c>
      <c r="EG10" s="8" t="s">
        <v>11897</v>
      </c>
      <c r="EH10" s="8" t="s">
        <v>11898</v>
      </c>
      <c r="EI10" s="8" t="s">
        <v>11899</v>
      </c>
      <c r="EJ10" s="8" t="s">
        <v>11900</v>
      </c>
      <c r="EK10" s="8" t="s">
        <v>11901</v>
      </c>
      <c r="EL10" s="8" t="s">
        <v>11902</v>
      </c>
      <c r="EM10" s="8" t="s">
        <v>11903</v>
      </c>
      <c r="EN10" s="8" t="s">
        <v>11904</v>
      </c>
      <c r="EO10" s="8" t="s">
        <v>11905</v>
      </c>
      <c r="EP10" s="8" t="s">
        <v>11906</v>
      </c>
      <c r="EQ10" s="8" t="s">
        <v>11907</v>
      </c>
      <c r="ER10" s="8" t="s">
        <v>11908</v>
      </c>
      <c r="ES10" s="8" t="s">
        <v>11909</v>
      </c>
      <c r="ET10" s="8" t="s">
        <v>11910</v>
      </c>
      <c r="EU10" s="8" t="s">
        <v>11911</v>
      </c>
      <c r="EV10" s="8" t="s">
        <v>11912</v>
      </c>
      <c r="EW10" s="8" t="s">
        <v>11913</v>
      </c>
      <c r="EX10" s="8" t="s">
        <v>11914</v>
      </c>
      <c r="EY10" s="8" t="s">
        <v>11915</v>
      </c>
      <c r="EZ10" s="8" t="s">
        <v>11916</v>
      </c>
      <c r="FA10" s="8" t="s">
        <v>11917</v>
      </c>
      <c r="FB10" s="8" t="s">
        <v>11918</v>
      </c>
      <c r="FC10" s="8" t="s">
        <v>11919</v>
      </c>
      <c r="FD10" s="8" t="s">
        <v>11920</v>
      </c>
      <c r="FE10" s="8" t="s">
        <v>11921</v>
      </c>
      <c r="FF10" s="8" t="s">
        <v>11922</v>
      </c>
      <c r="FG10" s="8" t="s">
        <v>11923</v>
      </c>
      <c r="FH10" s="8" t="s">
        <v>11924</v>
      </c>
      <c r="FI10" s="8" t="s">
        <v>11925</v>
      </c>
      <c r="FJ10" s="8" t="s">
        <v>11926</v>
      </c>
      <c r="FK10" s="8" t="s">
        <v>11927</v>
      </c>
      <c r="FL10" s="8" t="s">
        <v>11928</v>
      </c>
      <c r="FM10" s="8" t="s">
        <v>11929</v>
      </c>
      <c r="FN10" s="8" t="s">
        <v>11930</v>
      </c>
      <c r="FO10" s="8" t="s">
        <v>11931</v>
      </c>
      <c r="FP10" s="8" t="s">
        <v>11932</v>
      </c>
      <c r="FQ10" s="8" t="s">
        <v>11933</v>
      </c>
      <c r="FR10" s="8" t="s">
        <v>11934</v>
      </c>
      <c r="FS10" s="8" t="s">
        <v>11935</v>
      </c>
      <c r="FT10" s="8" t="s">
        <v>11936</v>
      </c>
      <c r="FU10" s="8" t="s">
        <v>11937</v>
      </c>
      <c r="FV10" s="8" t="s">
        <v>11938</v>
      </c>
      <c r="FW10" s="8" t="s">
        <v>11939</v>
      </c>
      <c r="FX10" s="8" t="s">
        <v>11940</v>
      </c>
      <c r="FY10" s="8" t="s">
        <v>11941</v>
      </c>
      <c r="FZ10" s="8" t="s">
        <v>11942</v>
      </c>
      <c r="GA10" s="8" t="s">
        <v>11943</v>
      </c>
      <c r="GB10" s="8" t="s">
        <v>11944</v>
      </c>
      <c r="GC10" s="8" t="s">
        <v>11945</v>
      </c>
      <c r="GD10" s="8" t="s">
        <v>11946</v>
      </c>
      <c r="GE10" s="8" t="s">
        <v>11947</v>
      </c>
      <c r="GF10" s="8" t="s">
        <v>11948</v>
      </c>
      <c r="GG10" s="8" t="s">
        <v>11949</v>
      </c>
      <c r="GH10" s="8" t="s">
        <v>11950</v>
      </c>
      <c r="GI10" s="8" t="s">
        <v>11951</v>
      </c>
      <c r="GJ10" s="8" t="s">
        <v>11952</v>
      </c>
      <c r="GK10" s="8" t="s">
        <v>11953</v>
      </c>
      <c r="GL10" s="8" t="s">
        <v>11954</v>
      </c>
      <c r="GM10" s="8" t="s">
        <v>11955</v>
      </c>
      <c r="GN10" s="8" t="s">
        <v>11956</v>
      </c>
      <c r="GO10" s="8" t="s">
        <v>11957</v>
      </c>
      <c r="GP10" s="8" t="s">
        <v>11958</v>
      </c>
      <c r="GQ10" s="8" t="s">
        <v>11959</v>
      </c>
      <c r="GR10" s="8" t="s">
        <v>11960</v>
      </c>
      <c r="GS10" s="8" t="s">
        <v>11961</v>
      </c>
      <c r="GT10" s="8" t="s">
        <v>11962</v>
      </c>
      <c r="GU10" s="8" t="s">
        <v>11963</v>
      </c>
      <c r="GV10" s="8" t="s">
        <v>11964</v>
      </c>
      <c r="GW10" s="8" t="s">
        <v>11965</v>
      </c>
      <c r="GX10" s="8" t="s">
        <v>11966</v>
      </c>
      <c r="GY10" s="8" t="s">
        <v>11967</v>
      </c>
      <c r="GZ10" s="8" t="s">
        <v>11968</v>
      </c>
      <c r="HA10" s="8" t="s">
        <v>11969</v>
      </c>
      <c r="HB10" s="8" t="s">
        <v>11970</v>
      </c>
      <c r="HC10" s="8" t="s">
        <v>11971</v>
      </c>
      <c r="HD10" s="8" t="s">
        <v>11972</v>
      </c>
      <c r="HE10" s="8" t="s">
        <v>11973</v>
      </c>
      <c r="HF10" s="8" t="s">
        <v>11974</v>
      </c>
      <c r="HG10" s="8" t="s">
        <v>11975</v>
      </c>
      <c r="HH10" s="8" t="s">
        <v>11976</v>
      </c>
      <c r="HI10" s="8" t="s">
        <v>11977</v>
      </c>
      <c r="HJ10" s="8" t="s">
        <v>11978</v>
      </c>
      <c r="HK10" s="8" t="s">
        <v>11979</v>
      </c>
      <c r="HL10" s="8" t="s">
        <v>11980</v>
      </c>
      <c r="HM10" s="8" t="s">
        <v>11981</v>
      </c>
      <c r="HN10" s="8" t="s">
        <v>11982</v>
      </c>
      <c r="HO10" s="8" t="s">
        <v>11983</v>
      </c>
      <c r="HP10" s="8" t="s">
        <v>11984</v>
      </c>
      <c r="HQ10" s="8" t="s">
        <v>11985</v>
      </c>
      <c r="HR10" s="8" t="s">
        <v>11986</v>
      </c>
      <c r="HS10" s="8" t="s">
        <v>11987</v>
      </c>
      <c r="HT10" s="8" t="s">
        <v>11988</v>
      </c>
      <c r="HU10" s="8" t="s">
        <v>11989</v>
      </c>
      <c r="HV10" s="8" t="s">
        <v>11990</v>
      </c>
      <c r="HW10" s="8" t="s">
        <v>11991</v>
      </c>
      <c r="HX10" s="8" t="s">
        <v>11992</v>
      </c>
      <c r="HY10" s="8" t="s">
        <v>11993</v>
      </c>
      <c r="HZ10" s="8" t="s">
        <v>11994</v>
      </c>
      <c r="IA10" s="8" t="s">
        <v>11995</v>
      </c>
      <c r="IB10" s="8" t="s">
        <v>11996</v>
      </c>
      <c r="IC10" s="8" t="s">
        <v>11997</v>
      </c>
      <c r="ID10" s="8" t="s">
        <v>11998</v>
      </c>
      <c r="IE10" s="8" t="s">
        <v>11999</v>
      </c>
      <c r="IF10" s="8" t="s">
        <v>12000</v>
      </c>
      <c r="IG10" s="8" t="s">
        <v>12001</v>
      </c>
      <c r="IH10" s="8" t="s">
        <v>12002</v>
      </c>
      <c r="II10" s="8" t="s">
        <v>12003</v>
      </c>
      <c r="IJ10" s="8" t="s">
        <v>12004</v>
      </c>
      <c r="IK10" s="8" t="s">
        <v>12005</v>
      </c>
      <c r="IL10" s="8" t="s">
        <v>12006</v>
      </c>
      <c r="IM10" s="8" t="s">
        <v>12007</v>
      </c>
      <c r="IN10" s="8" t="s">
        <v>12008</v>
      </c>
      <c r="IO10" s="8" t="s">
        <v>12009</v>
      </c>
      <c r="IP10" s="8" t="s">
        <v>12010</v>
      </c>
      <c r="IQ10" s="8" t="s">
        <v>12011</v>
      </c>
    </row>
    <row r="11" spans="1:251">
      <c r="A11" s="10">
        <v>42036</v>
      </c>
      <c r="B11" s="9">
        <v>1.415</v>
      </c>
      <c r="C11" s="9">
        <v>0.86699999999999999</v>
      </c>
      <c r="D11" s="9">
        <v>0.16600000000000001</v>
      </c>
      <c r="E11" s="9">
        <v>0.70099999999999996</v>
      </c>
      <c r="F11" s="9">
        <v>1.181</v>
      </c>
      <c r="G11" s="9">
        <v>0.59099999999999997</v>
      </c>
      <c r="H11" s="9">
        <v>0.59</v>
      </c>
      <c r="I11" s="9">
        <v>6.9530000000000003</v>
      </c>
      <c r="J11" s="9">
        <v>3.9729999999999999</v>
      </c>
      <c r="K11" s="9">
        <v>2.9809999999999999</v>
      </c>
      <c r="L11" s="9">
        <v>4.1900000000000004</v>
      </c>
      <c r="M11" s="9">
        <v>2.1970000000000001</v>
      </c>
      <c r="N11" s="9">
        <v>1.9930000000000001</v>
      </c>
      <c r="O11" s="9">
        <v>0.94299999999999995</v>
      </c>
      <c r="P11" s="9">
        <v>0.41099999999999998</v>
      </c>
      <c r="Q11" s="9">
        <v>0.53200000000000003</v>
      </c>
      <c r="R11" s="9">
        <v>0.95299999999999996</v>
      </c>
      <c r="S11" s="9">
        <v>0.68400000000000005</v>
      </c>
      <c r="T11" s="9">
        <v>0.26900000000000002</v>
      </c>
      <c r="U11" s="9">
        <v>0.71499999999999997</v>
      </c>
      <c r="V11" s="9">
        <v>0.52900000000000003</v>
      </c>
      <c r="W11" s="9">
        <v>0.187</v>
      </c>
      <c r="X11" s="9">
        <v>0.151</v>
      </c>
      <c r="Y11" s="9">
        <v>0.151</v>
      </c>
      <c r="Z11" s="9">
        <v>0</v>
      </c>
      <c r="AA11" s="9">
        <v>0.995</v>
      </c>
      <c r="AB11" s="9">
        <v>0.45100000000000001</v>
      </c>
      <c r="AC11" s="9">
        <v>0.54400000000000004</v>
      </c>
      <c r="AD11" s="9">
        <v>0.80400000000000005</v>
      </c>
      <c r="AE11" s="9">
        <v>0.45100000000000001</v>
      </c>
      <c r="AF11" s="9">
        <v>0.35299999999999998</v>
      </c>
      <c r="AG11" s="9">
        <v>0.45100000000000001</v>
      </c>
      <c r="AH11" s="9">
        <v>0.45100000000000001</v>
      </c>
      <c r="AI11" s="9">
        <v>0</v>
      </c>
      <c r="AJ11" s="9">
        <v>0.219</v>
      </c>
      <c r="AK11" s="9">
        <v>0</v>
      </c>
      <c r="AL11" s="9">
        <v>0.219</v>
      </c>
      <c r="AM11" s="9">
        <v>0.13400000000000001</v>
      </c>
      <c r="AN11" s="9">
        <v>0</v>
      </c>
      <c r="AO11" s="9">
        <v>0.13400000000000001</v>
      </c>
      <c r="AP11" s="9">
        <v>0.191</v>
      </c>
      <c r="AQ11" s="9">
        <v>0</v>
      </c>
      <c r="AR11" s="9">
        <v>0.191</v>
      </c>
      <c r="AS11" s="9">
        <v>0.191</v>
      </c>
      <c r="AT11" s="9">
        <v>0</v>
      </c>
      <c r="AU11" s="9">
        <v>0.191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1.103</v>
      </c>
      <c r="BI11" s="9">
        <v>0.59299999999999997</v>
      </c>
      <c r="BJ11" s="9">
        <v>0.51</v>
      </c>
      <c r="BK11" s="9">
        <v>0.83699999999999997</v>
      </c>
      <c r="BL11" s="9">
        <v>0.32700000000000001</v>
      </c>
      <c r="BM11" s="9">
        <v>0.51</v>
      </c>
      <c r="BN11" s="9">
        <v>0.28000000000000003</v>
      </c>
      <c r="BO11" s="9">
        <v>0</v>
      </c>
      <c r="BP11" s="9">
        <v>0.28000000000000003</v>
      </c>
      <c r="BQ11" s="9">
        <v>0</v>
      </c>
      <c r="BR11" s="9">
        <v>0</v>
      </c>
      <c r="BS11" s="9">
        <v>0</v>
      </c>
      <c r="BT11" s="9">
        <v>0.55700000000000005</v>
      </c>
      <c r="BU11" s="9">
        <v>0.32700000000000001</v>
      </c>
      <c r="BV11" s="9">
        <v>0.23</v>
      </c>
      <c r="BW11" s="9">
        <v>0.26600000000000001</v>
      </c>
      <c r="BX11" s="9">
        <v>0.26600000000000001</v>
      </c>
      <c r="BY11" s="9">
        <v>0</v>
      </c>
      <c r="BZ11" s="9">
        <v>0.26600000000000001</v>
      </c>
      <c r="CA11" s="9">
        <v>0.26600000000000001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5.54</v>
      </c>
      <c r="CP11" s="9">
        <v>2.988</v>
      </c>
      <c r="CQ11" s="9">
        <v>2.552</v>
      </c>
      <c r="CR11" s="9">
        <v>1.4219999999999999</v>
      </c>
      <c r="CS11" s="9">
        <v>0.43</v>
      </c>
      <c r="CT11" s="9">
        <v>0.99199999999999999</v>
      </c>
      <c r="CU11" s="9">
        <v>0.72199999999999998</v>
      </c>
      <c r="CV11" s="9">
        <v>0</v>
      </c>
      <c r="CW11" s="9">
        <v>0.72199999999999998</v>
      </c>
      <c r="CX11" s="9">
        <v>0.32600000000000001</v>
      </c>
      <c r="CY11" s="9">
        <v>0.16600000000000001</v>
      </c>
      <c r="CZ11" s="9">
        <v>0.16</v>
      </c>
      <c r="DA11" s="9">
        <v>0.374</v>
      </c>
      <c r="DB11" s="9">
        <v>0.26400000000000001</v>
      </c>
      <c r="DC11" s="9">
        <v>0.11</v>
      </c>
      <c r="DD11" s="9">
        <v>4.1180000000000003</v>
      </c>
      <c r="DE11" s="9">
        <v>2.5579999999999998</v>
      </c>
      <c r="DF11" s="9">
        <v>1.56</v>
      </c>
      <c r="DG11" s="9">
        <v>2.6339999999999999</v>
      </c>
      <c r="DH11" s="9">
        <v>1.375</v>
      </c>
      <c r="DI11" s="9">
        <v>1.2589999999999999</v>
      </c>
      <c r="DJ11" s="9">
        <v>0.57499999999999996</v>
      </c>
      <c r="DK11" s="9">
        <v>0.36199999999999999</v>
      </c>
      <c r="DL11" s="9">
        <v>0.21299999999999999</v>
      </c>
      <c r="DM11" s="9">
        <v>0.58699999999999997</v>
      </c>
      <c r="DN11" s="9">
        <v>0.499</v>
      </c>
      <c r="DO11" s="9">
        <v>8.8999999999999996E-2</v>
      </c>
      <c r="DP11" s="9">
        <v>0.32200000000000001</v>
      </c>
      <c r="DQ11" s="9">
        <v>0.32200000000000001</v>
      </c>
      <c r="DR11" s="9">
        <v>0</v>
      </c>
      <c r="DS11" s="9">
        <v>0</v>
      </c>
      <c r="DT11" s="9">
        <v>0</v>
      </c>
      <c r="DU11" s="9">
        <v>0</v>
      </c>
      <c r="DV11" s="9">
        <v>0.64300000000000002</v>
      </c>
      <c r="DW11" s="9">
        <v>0.53800000000000003</v>
      </c>
      <c r="DX11" s="9">
        <v>0.105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0.64300000000000002</v>
      </c>
      <c r="EL11" s="9">
        <v>0.53800000000000003</v>
      </c>
      <c r="EM11" s="9">
        <v>0.105</v>
      </c>
      <c r="EN11" s="9">
        <v>0.13</v>
      </c>
      <c r="EO11" s="9">
        <v>0.13</v>
      </c>
      <c r="EP11" s="9">
        <v>0</v>
      </c>
      <c r="EQ11" s="9">
        <v>4.9000000000000002E-2</v>
      </c>
      <c r="ER11" s="9">
        <v>4.9000000000000002E-2</v>
      </c>
      <c r="ES11" s="9">
        <v>0</v>
      </c>
      <c r="ET11" s="9">
        <v>0</v>
      </c>
      <c r="EU11" s="9">
        <v>0</v>
      </c>
      <c r="EV11" s="9">
        <v>0</v>
      </c>
      <c r="EW11" s="9">
        <v>0.312</v>
      </c>
      <c r="EX11" s="9">
        <v>0.20699999999999999</v>
      </c>
      <c r="EY11" s="9">
        <v>0.105</v>
      </c>
      <c r="EZ11" s="9">
        <v>0.151</v>
      </c>
      <c r="FA11" s="9">
        <v>0.151</v>
      </c>
      <c r="FB11" s="9">
        <v>0</v>
      </c>
      <c r="FC11" s="9">
        <v>2.5870000000000002</v>
      </c>
      <c r="FD11" s="9">
        <v>0.61099999999999999</v>
      </c>
      <c r="FE11" s="9">
        <v>1.976</v>
      </c>
      <c r="FF11" s="9">
        <v>0.85199999999999998</v>
      </c>
      <c r="FG11" s="9">
        <v>0</v>
      </c>
      <c r="FH11" s="9">
        <v>0.85199999999999998</v>
      </c>
      <c r="FI11" s="9">
        <v>0.41299999999999998</v>
      </c>
      <c r="FJ11" s="9">
        <v>0</v>
      </c>
      <c r="FK11" s="9">
        <v>0.41299999999999998</v>
      </c>
      <c r="FL11" s="9">
        <v>0.32300000000000001</v>
      </c>
      <c r="FM11" s="9">
        <v>0</v>
      </c>
      <c r="FN11" s="9">
        <v>0.32300000000000001</v>
      </c>
      <c r="FO11" s="9">
        <v>0.11600000000000001</v>
      </c>
      <c r="FP11" s="9">
        <v>0</v>
      </c>
      <c r="FQ11" s="9">
        <v>0.11600000000000001</v>
      </c>
      <c r="FR11" s="9">
        <v>1.7350000000000001</v>
      </c>
      <c r="FS11" s="9">
        <v>0.61099999999999999</v>
      </c>
      <c r="FT11" s="9">
        <v>1.1240000000000001</v>
      </c>
      <c r="FU11" s="9">
        <v>0.96899999999999997</v>
      </c>
      <c r="FV11" s="9">
        <v>0.42599999999999999</v>
      </c>
      <c r="FW11" s="9">
        <v>0.54300000000000004</v>
      </c>
      <c r="FX11" s="9">
        <v>0.31900000000000001</v>
      </c>
      <c r="FY11" s="9">
        <v>0</v>
      </c>
      <c r="FZ11" s="9">
        <v>0.31900000000000001</v>
      </c>
      <c r="GA11" s="9">
        <v>0.36599999999999999</v>
      </c>
      <c r="GB11" s="9">
        <v>0.185</v>
      </c>
      <c r="GC11" s="9">
        <v>0.18099999999999999</v>
      </c>
      <c r="GD11" s="9">
        <v>8.1000000000000003E-2</v>
      </c>
      <c r="GE11" s="9">
        <v>0</v>
      </c>
      <c r="GF11" s="9">
        <v>8.1000000000000003E-2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1.4430000000000001</v>
      </c>
      <c r="HR11" s="9">
        <v>0.59199999999999997</v>
      </c>
      <c r="HS11" s="9">
        <v>0.85099999999999998</v>
      </c>
      <c r="HT11" s="9">
        <v>0.23</v>
      </c>
      <c r="HU11" s="9">
        <v>0</v>
      </c>
      <c r="HV11" s="9">
        <v>0.23</v>
      </c>
      <c r="HW11" s="9">
        <v>0</v>
      </c>
      <c r="HX11" s="9">
        <v>0</v>
      </c>
      <c r="HY11" s="9">
        <v>0</v>
      </c>
      <c r="HZ11" s="9">
        <v>0</v>
      </c>
      <c r="IA11" s="9">
        <v>0</v>
      </c>
      <c r="IB11" s="9">
        <v>0</v>
      </c>
      <c r="IC11" s="9">
        <v>0.23</v>
      </c>
      <c r="ID11" s="9">
        <v>0</v>
      </c>
      <c r="IE11" s="9">
        <v>0.23</v>
      </c>
      <c r="IF11" s="9">
        <v>1.212</v>
      </c>
      <c r="IG11" s="9">
        <v>0.59199999999999997</v>
      </c>
      <c r="IH11" s="9">
        <v>0.62</v>
      </c>
      <c r="II11" s="9">
        <v>0.77</v>
      </c>
      <c r="IJ11" s="9">
        <v>0.51300000000000001</v>
      </c>
      <c r="IK11" s="9">
        <v>0.25700000000000001</v>
      </c>
      <c r="IL11" s="9">
        <v>0</v>
      </c>
      <c r="IM11" s="9">
        <v>0</v>
      </c>
      <c r="IN11" s="9">
        <v>0</v>
      </c>
      <c r="IO11" s="9">
        <v>0.27700000000000002</v>
      </c>
      <c r="IP11" s="9">
        <v>0</v>
      </c>
      <c r="IQ11" s="9">
        <v>0.27700000000000002</v>
      </c>
    </row>
    <row r="12" spans="1:251">
      <c r="A12" s="10">
        <v>42401</v>
      </c>
      <c r="B12" s="9">
        <v>0.74199999999999999</v>
      </c>
      <c r="C12" s="9">
        <v>0.72699999999999998</v>
      </c>
      <c r="D12" s="9">
        <v>0.35899999999999999</v>
      </c>
      <c r="E12" s="9">
        <v>0.36799999999999999</v>
      </c>
      <c r="F12" s="9">
        <v>0.92700000000000005</v>
      </c>
      <c r="G12" s="9">
        <v>0.64400000000000002</v>
      </c>
      <c r="H12" s="9">
        <v>0.28299999999999997</v>
      </c>
      <c r="I12" s="9">
        <v>6.335</v>
      </c>
      <c r="J12" s="9">
        <v>2.5139999999999998</v>
      </c>
      <c r="K12" s="9">
        <v>3.82</v>
      </c>
      <c r="L12" s="9">
        <v>3.327</v>
      </c>
      <c r="M12" s="9">
        <v>1.1160000000000001</v>
      </c>
      <c r="N12" s="9">
        <v>2.2109999999999999</v>
      </c>
      <c r="O12" s="9">
        <v>1.117</v>
      </c>
      <c r="P12" s="9">
        <v>0.35</v>
      </c>
      <c r="Q12" s="9">
        <v>0.76700000000000002</v>
      </c>
      <c r="R12" s="9">
        <v>0.70699999999999996</v>
      </c>
      <c r="S12" s="9">
        <v>0.32300000000000001</v>
      </c>
      <c r="T12" s="9">
        <v>0.38400000000000001</v>
      </c>
      <c r="U12" s="9">
        <v>0.79900000000000004</v>
      </c>
      <c r="V12" s="9">
        <v>0.34100000000000003</v>
      </c>
      <c r="W12" s="9">
        <v>0.45800000000000002</v>
      </c>
      <c r="X12" s="9">
        <v>0.38500000000000001</v>
      </c>
      <c r="Y12" s="9">
        <v>0.38500000000000001</v>
      </c>
      <c r="Z12" s="9">
        <v>0</v>
      </c>
      <c r="AA12" s="9">
        <v>1.333</v>
      </c>
      <c r="AB12" s="9">
        <v>0.47699999999999998</v>
      </c>
      <c r="AC12" s="9">
        <v>0.85499999999999998</v>
      </c>
      <c r="AD12" s="9">
        <v>0.24399999999999999</v>
      </c>
      <c r="AE12" s="9">
        <v>9.8000000000000004E-2</v>
      </c>
      <c r="AF12" s="9">
        <v>0.14599999999999999</v>
      </c>
      <c r="AG12" s="9">
        <v>0</v>
      </c>
      <c r="AH12" s="9">
        <v>0</v>
      </c>
      <c r="AI12" s="9">
        <v>0</v>
      </c>
      <c r="AJ12" s="9">
        <v>9.6000000000000002E-2</v>
      </c>
      <c r="AK12" s="9">
        <v>0</v>
      </c>
      <c r="AL12" s="9">
        <v>9.6000000000000002E-2</v>
      </c>
      <c r="AM12" s="9">
        <v>0.14799999999999999</v>
      </c>
      <c r="AN12" s="9">
        <v>9.8000000000000004E-2</v>
      </c>
      <c r="AO12" s="9">
        <v>0.05</v>
      </c>
      <c r="AP12" s="9">
        <v>1.089</v>
      </c>
      <c r="AQ12" s="9">
        <v>0.379</v>
      </c>
      <c r="AR12" s="9">
        <v>0.71</v>
      </c>
      <c r="AS12" s="9">
        <v>0.88</v>
      </c>
      <c r="AT12" s="9">
        <v>0.17100000000000001</v>
      </c>
      <c r="AU12" s="9">
        <v>0.71</v>
      </c>
      <c r="AV12" s="9">
        <v>0</v>
      </c>
      <c r="AW12" s="9">
        <v>0</v>
      </c>
      <c r="AX12" s="9">
        <v>0</v>
      </c>
      <c r="AY12" s="9">
        <v>8.7999999999999995E-2</v>
      </c>
      <c r="AZ12" s="9">
        <v>8.7999999999999995E-2</v>
      </c>
      <c r="BA12" s="9">
        <v>0</v>
      </c>
      <c r="BB12" s="9">
        <v>0.121</v>
      </c>
      <c r="BC12" s="9">
        <v>0.121</v>
      </c>
      <c r="BD12" s="9">
        <v>0</v>
      </c>
      <c r="BE12" s="9">
        <v>0</v>
      </c>
      <c r="BF12" s="9">
        <v>0</v>
      </c>
      <c r="BG12" s="9">
        <v>0</v>
      </c>
      <c r="BH12" s="9">
        <v>1.1659999999999999</v>
      </c>
      <c r="BI12" s="9">
        <v>0.624</v>
      </c>
      <c r="BJ12" s="9">
        <v>0.54200000000000004</v>
      </c>
      <c r="BK12" s="9">
        <v>0.93300000000000005</v>
      </c>
      <c r="BL12" s="9">
        <v>0.504</v>
      </c>
      <c r="BM12" s="9">
        <v>0.42899999999999999</v>
      </c>
      <c r="BN12" s="9">
        <v>0.63300000000000001</v>
      </c>
      <c r="BO12" s="9">
        <v>0.20300000000000001</v>
      </c>
      <c r="BP12" s="9">
        <v>0.42899999999999999</v>
      </c>
      <c r="BQ12" s="9">
        <v>0.109</v>
      </c>
      <c r="BR12" s="9">
        <v>0.109</v>
      </c>
      <c r="BS12" s="9">
        <v>0</v>
      </c>
      <c r="BT12" s="9">
        <v>0.191</v>
      </c>
      <c r="BU12" s="9">
        <v>0.191</v>
      </c>
      <c r="BV12" s="9">
        <v>0</v>
      </c>
      <c r="BW12" s="9">
        <v>0.23300000000000001</v>
      </c>
      <c r="BX12" s="9">
        <v>0.12</v>
      </c>
      <c r="BY12" s="9">
        <v>0.113</v>
      </c>
      <c r="BZ12" s="9">
        <v>0.113</v>
      </c>
      <c r="CA12" s="9">
        <v>0</v>
      </c>
      <c r="CB12" s="9">
        <v>0.113</v>
      </c>
      <c r="CC12" s="9">
        <v>0.12</v>
      </c>
      <c r="CD12" s="9">
        <v>0.12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3.2480000000000002</v>
      </c>
      <c r="CP12" s="9">
        <v>1.833</v>
      </c>
      <c r="CQ12" s="9">
        <v>1.4159999999999999</v>
      </c>
      <c r="CR12" s="9">
        <v>1.071</v>
      </c>
      <c r="CS12" s="9">
        <v>0.48299999999999998</v>
      </c>
      <c r="CT12" s="9">
        <v>0.58699999999999997</v>
      </c>
      <c r="CU12" s="9">
        <v>0.22</v>
      </c>
      <c r="CV12" s="9">
        <v>0</v>
      </c>
      <c r="CW12" s="9">
        <v>0.22</v>
      </c>
      <c r="CX12" s="9">
        <v>0.26300000000000001</v>
      </c>
      <c r="CY12" s="9">
        <v>0.129</v>
      </c>
      <c r="CZ12" s="9">
        <v>0.13400000000000001</v>
      </c>
      <c r="DA12" s="9">
        <v>0.58799999999999997</v>
      </c>
      <c r="DB12" s="9">
        <v>0.35499999999999998</v>
      </c>
      <c r="DC12" s="9">
        <v>0.23300000000000001</v>
      </c>
      <c r="DD12" s="9">
        <v>2.1779999999999999</v>
      </c>
      <c r="DE12" s="9">
        <v>1.349</v>
      </c>
      <c r="DF12" s="9">
        <v>0.82799999999999996</v>
      </c>
      <c r="DG12" s="9">
        <v>1.1359999999999999</v>
      </c>
      <c r="DH12" s="9">
        <v>0.73099999999999998</v>
      </c>
      <c r="DI12" s="9">
        <v>0.40600000000000003</v>
      </c>
      <c r="DJ12" s="9">
        <v>0.435</v>
      </c>
      <c r="DK12" s="9">
        <v>0.23</v>
      </c>
      <c r="DL12" s="9">
        <v>0.20499999999999999</v>
      </c>
      <c r="DM12" s="9">
        <v>0.16900000000000001</v>
      </c>
      <c r="DN12" s="9">
        <v>0.16900000000000001</v>
      </c>
      <c r="DO12" s="9">
        <v>0</v>
      </c>
      <c r="DP12" s="9">
        <v>0.438</v>
      </c>
      <c r="DQ12" s="9">
        <v>0.22</v>
      </c>
      <c r="DR12" s="9">
        <v>0.218</v>
      </c>
      <c r="DS12" s="9">
        <v>0</v>
      </c>
      <c r="DT12" s="9">
        <v>0</v>
      </c>
      <c r="DU12" s="9">
        <v>0</v>
      </c>
      <c r="DV12" s="9">
        <v>0.58899999999999997</v>
      </c>
      <c r="DW12" s="9">
        <v>0.36899999999999999</v>
      </c>
      <c r="DX12" s="9">
        <v>0.22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0.58899999999999997</v>
      </c>
      <c r="EL12" s="9">
        <v>0.36899999999999999</v>
      </c>
      <c r="EM12" s="9">
        <v>0.22</v>
      </c>
      <c r="EN12" s="9">
        <v>0</v>
      </c>
      <c r="EO12" s="9">
        <v>0</v>
      </c>
      <c r="EP12" s="9">
        <v>0</v>
      </c>
      <c r="EQ12" s="9">
        <v>6.8000000000000005E-2</v>
      </c>
      <c r="ER12" s="9">
        <v>0</v>
      </c>
      <c r="ES12" s="9">
        <v>6.8000000000000005E-2</v>
      </c>
      <c r="ET12" s="9">
        <v>0.13200000000000001</v>
      </c>
      <c r="EU12" s="9">
        <v>6.6000000000000003E-2</v>
      </c>
      <c r="EV12" s="9">
        <v>6.7000000000000004E-2</v>
      </c>
      <c r="EW12" s="9">
        <v>8.5999999999999993E-2</v>
      </c>
      <c r="EX12" s="9">
        <v>0</v>
      </c>
      <c r="EY12" s="9">
        <v>8.5999999999999993E-2</v>
      </c>
      <c r="EZ12" s="9">
        <v>0.30299999999999999</v>
      </c>
      <c r="FA12" s="9">
        <v>0.30299999999999999</v>
      </c>
      <c r="FB12" s="9">
        <v>0</v>
      </c>
      <c r="FC12" s="9">
        <v>2.157</v>
      </c>
      <c r="FD12" s="9">
        <v>0.33600000000000002</v>
      </c>
      <c r="FE12" s="9">
        <v>1.8220000000000001</v>
      </c>
      <c r="FF12" s="9">
        <v>0.35099999999999998</v>
      </c>
      <c r="FG12" s="9">
        <v>0.121</v>
      </c>
      <c r="FH12" s="9">
        <v>0.23</v>
      </c>
      <c r="FI12" s="9">
        <v>9.2999999999999999E-2</v>
      </c>
      <c r="FJ12" s="9">
        <v>0</v>
      </c>
      <c r="FK12" s="9">
        <v>9.2999999999999999E-2</v>
      </c>
      <c r="FL12" s="9">
        <v>0.25800000000000001</v>
      </c>
      <c r="FM12" s="9">
        <v>0.121</v>
      </c>
      <c r="FN12" s="9">
        <v>0.13700000000000001</v>
      </c>
      <c r="FO12" s="9">
        <v>0</v>
      </c>
      <c r="FP12" s="9">
        <v>0</v>
      </c>
      <c r="FQ12" s="9">
        <v>0</v>
      </c>
      <c r="FR12" s="9">
        <v>1.806</v>
      </c>
      <c r="FS12" s="9">
        <v>0.215</v>
      </c>
      <c r="FT12" s="9">
        <v>1.591</v>
      </c>
      <c r="FU12" s="9">
        <v>1.08</v>
      </c>
      <c r="FV12" s="9">
        <v>0.215</v>
      </c>
      <c r="FW12" s="9">
        <v>0.86599999999999999</v>
      </c>
      <c r="FX12" s="9">
        <v>0.254</v>
      </c>
      <c r="FY12" s="9">
        <v>0</v>
      </c>
      <c r="FZ12" s="9">
        <v>0.254</v>
      </c>
      <c r="GA12" s="9">
        <v>0.317</v>
      </c>
      <c r="GB12" s="9">
        <v>0</v>
      </c>
      <c r="GC12" s="9">
        <v>0.317</v>
      </c>
      <c r="GD12" s="9">
        <v>0.154</v>
      </c>
      <c r="GE12" s="9">
        <v>0</v>
      </c>
      <c r="GF12" s="9">
        <v>0.154</v>
      </c>
      <c r="GG12" s="9">
        <v>0</v>
      </c>
      <c r="GH12" s="9">
        <v>0</v>
      </c>
      <c r="GI12" s="9">
        <v>0</v>
      </c>
      <c r="GJ12" s="9">
        <v>0.44</v>
      </c>
      <c r="GK12" s="9">
        <v>8.2000000000000003E-2</v>
      </c>
      <c r="GL12" s="9">
        <v>0.35799999999999998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0.44</v>
      </c>
      <c r="GZ12" s="9">
        <v>8.2000000000000003E-2</v>
      </c>
      <c r="HA12" s="9">
        <v>0.35799999999999998</v>
      </c>
      <c r="HB12" s="9">
        <v>0.11799999999999999</v>
      </c>
      <c r="HC12" s="9">
        <v>0</v>
      </c>
      <c r="HD12" s="9">
        <v>0.11799999999999999</v>
      </c>
      <c r="HE12" s="9">
        <v>0.24</v>
      </c>
      <c r="HF12" s="9">
        <v>0</v>
      </c>
      <c r="HG12" s="9">
        <v>0.24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8.2000000000000003E-2</v>
      </c>
      <c r="HO12" s="9">
        <v>8.2000000000000003E-2</v>
      </c>
      <c r="HP12" s="9">
        <v>0</v>
      </c>
      <c r="HQ12" s="9">
        <v>1.3109999999999999</v>
      </c>
      <c r="HR12" s="9">
        <v>0.78400000000000003</v>
      </c>
      <c r="HS12" s="9">
        <v>0.52700000000000002</v>
      </c>
      <c r="HT12" s="9">
        <v>0.38500000000000001</v>
      </c>
      <c r="HU12" s="9">
        <v>0.24199999999999999</v>
      </c>
      <c r="HV12" s="9">
        <v>0.14299999999999999</v>
      </c>
      <c r="HW12" s="9">
        <v>9.5000000000000001E-2</v>
      </c>
      <c r="HX12" s="9">
        <v>9.5000000000000001E-2</v>
      </c>
      <c r="HY12" s="9">
        <v>0</v>
      </c>
      <c r="HZ12" s="9">
        <v>0.14699999999999999</v>
      </c>
      <c r="IA12" s="9">
        <v>0.14699999999999999</v>
      </c>
      <c r="IB12" s="9">
        <v>0</v>
      </c>
      <c r="IC12" s="9">
        <v>0.14299999999999999</v>
      </c>
      <c r="ID12" s="9">
        <v>0</v>
      </c>
      <c r="IE12" s="9">
        <v>0.14299999999999999</v>
      </c>
      <c r="IF12" s="9">
        <v>0.92600000000000005</v>
      </c>
      <c r="IG12" s="9">
        <v>0.54200000000000004</v>
      </c>
      <c r="IH12" s="9">
        <v>0.38400000000000001</v>
      </c>
      <c r="II12" s="9">
        <v>0.41499999999999998</v>
      </c>
      <c r="IJ12" s="9">
        <v>0.23499999999999999</v>
      </c>
      <c r="IK12" s="9">
        <v>0.17899999999999999</v>
      </c>
      <c r="IL12" s="9">
        <v>0.20399999999999999</v>
      </c>
      <c r="IM12" s="9">
        <v>0</v>
      </c>
      <c r="IN12" s="9">
        <v>0.20399999999999999</v>
      </c>
      <c r="IO12" s="9">
        <v>0.109</v>
      </c>
      <c r="IP12" s="9">
        <v>0.109</v>
      </c>
      <c r="IQ12" s="9">
        <v>0</v>
      </c>
    </row>
    <row r="13" spans="1:251">
      <c r="A13" s="10">
        <v>42767</v>
      </c>
      <c r="B13" s="9">
        <v>0.626</v>
      </c>
      <c r="C13" s="9">
        <v>2.1349999999999998</v>
      </c>
      <c r="D13" s="9">
        <v>1.423</v>
      </c>
      <c r="E13" s="9">
        <v>0.71299999999999997</v>
      </c>
      <c r="F13" s="9">
        <v>1.92</v>
      </c>
      <c r="G13" s="9">
        <v>0.92100000000000004</v>
      </c>
      <c r="H13" s="9">
        <v>0.998</v>
      </c>
      <c r="I13" s="9">
        <v>6.6769999999999996</v>
      </c>
      <c r="J13" s="9">
        <v>3.2130000000000001</v>
      </c>
      <c r="K13" s="9">
        <v>3.4649999999999999</v>
      </c>
      <c r="L13" s="9">
        <v>3.5979999999999999</v>
      </c>
      <c r="M13" s="9">
        <v>1.641</v>
      </c>
      <c r="N13" s="9">
        <v>1.9570000000000001</v>
      </c>
      <c r="O13" s="9">
        <v>1.7170000000000001</v>
      </c>
      <c r="P13" s="9">
        <v>0.878</v>
      </c>
      <c r="Q13" s="9">
        <v>0.83799999999999997</v>
      </c>
      <c r="R13" s="9">
        <v>0.89200000000000002</v>
      </c>
      <c r="S13" s="9">
        <v>0.54700000000000004</v>
      </c>
      <c r="T13" s="9">
        <v>0.34499999999999997</v>
      </c>
      <c r="U13" s="9">
        <v>0.34399999999999997</v>
      </c>
      <c r="V13" s="9">
        <v>0.14599999999999999</v>
      </c>
      <c r="W13" s="9">
        <v>0.19800000000000001</v>
      </c>
      <c r="X13" s="9">
        <v>0.127</v>
      </c>
      <c r="Y13" s="9">
        <v>0</v>
      </c>
      <c r="Z13" s="9">
        <v>0.127</v>
      </c>
      <c r="AA13" s="9">
        <v>2.319</v>
      </c>
      <c r="AB13" s="9">
        <v>1.274</v>
      </c>
      <c r="AC13" s="9">
        <v>1.0449999999999999</v>
      </c>
      <c r="AD13" s="9">
        <v>0.89100000000000001</v>
      </c>
      <c r="AE13" s="9">
        <v>0.56899999999999995</v>
      </c>
      <c r="AF13" s="9">
        <v>0.32200000000000001</v>
      </c>
      <c r="AG13" s="9">
        <v>0.16</v>
      </c>
      <c r="AH13" s="9">
        <v>9.8000000000000004E-2</v>
      </c>
      <c r="AI13" s="9">
        <v>6.2E-2</v>
      </c>
      <c r="AJ13" s="9">
        <v>0.73099999999999998</v>
      </c>
      <c r="AK13" s="9">
        <v>0.47099999999999997</v>
      </c>
      <c r="AL13" s="9">
        <v>0.26</v>
      </c>
      <c r="AM13" s="9">
        <v>0</v>
      </c>
      <c r="AN13" s="9">
        <v>0</v>
      </c>
      <c r="AO13" s="9">
        <v>0</v>
      </c>
      <c r="AP13" s="9">
        <v>1.429</v>
      </c>
      <c r="AQ13" s="9">
        <v>0.70499999999999996</v>
      </c>
      <c r="AR13" s="9">
        <v>0.72399999999999998</v>
      </c>
      <c r="AS13" s="9">
        <v>0.86399999999999999</v>
      </c>
      <c r="AT13" s="9">
        <v>0.36199999999999999</v>
      </c>
      <c r="AU13" s="9">
        <v>0.502</v>
      </c>
      <c r="AV13" s="9">
        <v>0.41799999999999998</v>
      </c>
      <c r="AW13" s="9">
        <v>0.19700000000000001</v>
      </c>
      <c r="AX13" s="9">
        <v>0.222</v>
      </c>
      <c r="AY13" s="9">
        <v>0</v>
      </c>
      <c r="AZ13" s="9">
        <v>0</v>
      </c>
      <c r="BA13" s="9">
        <v>0</v>
      </c>
      <c r="BB13" s="9">
        <v>0.14599999999999999</v>
      </c>
      <c r="BC13" s="9">
        <v>0.14599999999999999</v>
      </c>
      <c r="BD13" s="9">
        <v>0</v>
      </c>
      <c r="BE13" s="9">
        <v>0</v>
      </c>
      <c r="BF13" s="9">
        <v>0</v>
      </c>
      <c r="BG13" s="9">
        <v>0</v>
      </c>
      <c r="BH13" s="9">
        <v>0.53</v>
      </c>
      <c r="BI13" s="9">
        <v>0.28899999999999998</v>
      </c>
      <c r="BJ13" s="9">
        <v>0.24099999999999999</v>
      </c>
      <c r="BK13" s="9">
        <v>0.16600000000000001</v>
      </c>
      <c r="BL13" s="9">
        <v>0</v>
      </c>
      <c r="BM13" s="9">
        <v>0.16600000000000001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0.16600000000000001</v>
      </c>
      <c r="BU13" s="9">
        <v>0</v>
      </c>
      <c r="BV13" s="9">
        <v>0.16600000000000001</v>
      </c>
      <c r="BW13" s="9">
        <v>0.36299999999999999</v>
      </c>
      <c r="BX13" s="9">
        <v>0.28899999999999998</v>
      </c>
      <c r="BY13" s="9">
        <v>7.4999999999999997E-2</v>
      </c>
      <c r="BZ13" s="9">
        <v>0.29899999999999999</v>
      </c>
      <c r="CA13" s="9">
        <v>0.224</v>
      </c>
      <c r="CB13" s="9">
        <v>7.4999999999999997E-2</v>
      </c>
      <c r="CC13" s="9">
        <v>6.4000000000000001E-2</v>
      </c>
      <c r="CD13" s="9">
        <v>6.4000000000000001E-2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5.1909999999999998</v>
      </c>
      <c r="CP13" s="9">
        <v>3.0760000000000001</v>
      </c>
      <c r="CQ13" s="9">
        <v>2.1160000000000001</v>
      </c>
      <c r="CR13" s="9">
        <v>2.1829999999999998</v>
      </c>
      <c r="CS13" s="9">
        <v>1.4319999999999999</v>
      </c>
      <c r="CT13" s="9">
        <v>0.751</v>
      </c>
      <c r="CU13" s="9">
        <v>0.48599999999999999</v>
      </c>
      <c r="CV13" s="9">
        <v>0.154</v>
      </c>
      <c r="CW13" s="9">
        <v>0.33300000000000002</v>
      </c>
      <c r="CX13" s="9">
        <v>0.35599999999999998</v>
      </c>
      <c r="CY13" s="9">
        <v>0.35599999999999998</v>
      </c>
      <c r="CZ13" s="9">
        <v>0</v>
      </c>
      <c r="DA13" s="9">
        <v>1.34</v>
      </c>
      <c r="DB13" s="9">
        <v>0.92100000000000004</v>
      </c>
      <c r="DC13" s="9">
        <v>0.41899999999999998</v>
      </c>
      <c r="DD13" s="9">
        <v>3.008</v>
      </c>
      <c r="DE13" s="9">
        <v>1.6439999999999999</v>
      </c>
      <c r="DF13" s="9">
        <v>1.3640000000000001</v>
      </c>
      <c r="DG13" s="9">
        <v>1.829</v>
      </c>
      <c r="DH13" s="9">
        <v>1.0549999999999999</v>
      </c>
      <c r="DI13" s="9">
        <v>0.77400000000000002</v>
      </c>
      <c r="DJ13" s="9">
        <v>0.65500000000000003</v>
      </c>
      <c r="DK13" s="9">
        <v>0.373</v>
      </c>
      <c r="DL13" s="9">
        <v>0.28100000000000003</v>
      </c>
      <c r="DM13" s="9">
        <v>0.34</v>
      </c>
      <c r="DN13" s="9">
        <v>0.216</v>
      </c>
      <c r="DO13" s="9">
        <v>0.124</v>
      </c>
      <c r="DP13" s="9">
        <v>0.11</v>
      </c>
      <c r="DQ13" s="9">
        <v>0</v>
      </c>
      <c r="DR13" s="9">
        <v>0.11</v>
      </c>
      <c r="DS13" s="9">
        <v>7.3999999999999996E-2</v>
      </c>
      <c r="DT13" s="9">
        <v>0</v>
      </c>
      <c r="DU13" s="9">
        <v>7.3999999999999996E-2</v>
      </c>
      <c r="DV13" s="9">
        <v>0.78500000000000003</v>
      </c>
      <c r="DW13" s="9">
        <v>0.57499999999999996</v>
      </c>
      <c r="DX13" s="9">
        <v>0.21</v>
      </c>
      <c r="DY13" s="9">
        <v>9.1999999999999998E-2</v>
      </c>
      <c r="DZ13" s="9">
        <v>0</v>
      </c>
      <c r="EA13" s="9">
        <v>9.1999999999999998E-2</v>
      </c>
      <c r="EB13" s="9">
        <v>9.1999999999999998E-2</v>
      </c>
      <c r="EC13" s="9">
        <v>0</v>
      </c>
      <c r="ED13" s="9">
        <v>9.1999999999999998E-2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0.69199999999999995</v>
      </c>
      <c r="EL13" s="9">
        <v>0.57499999999999996</v>
      </c>
      <c r="EM13" s="9">
        <v>0.11700000000000001</v>
      </c>
      <c r="EN13" s="9">
        <v>0</v>
      </c>
      <c r="EO13" s="9">
        <v>0</v>
      </c>
      <c r="EP13" s="9">
        <v>0</v>
      </c>
      <c r="EQ13" s="9">
        <v>0.24399999999999999</v>
      </c>
      <c r="ER13" s="9">
        <v>0.24399999999999999</v>
      </c>
      <c r="ES13" s="9">
        <v>0</v>
      </c>
      <c r="ET13" s="9">
        <v>0.39600000000000002</v>
      </c>
      <c r="EU13" s="9">
        <v>0.33100000000000002</v>
      </c>
      <c r="EV13" s="9">
        <v>6.5000000000000002E-2</v>
      </c>
      <c r="EW13" s="9">
        <v>0</v>
      </c>
      <c r="EX13" s="9">
        <v>0</v>
      </c>
      <c r="EY13" s="9">
        <v>0</v>
      </c>
      <c r="EZ13" s="9">
        <v>5.2999999999999999E-2</v>
      </c>
      <c r="FA13" s="9">
        <v>0</v>
      </c>
      <c r="FB13" s="9">
        <v>5.2999999999999999E-2</v>
      </c>
      <c r="FC13" s="9">
        <v>2.9239999999999999</v>
      </c>
      <c r="FD13" s="9">
        <v>0.73299999999999998</v>
      </c>
      <c r="FE13" s="9">
        <v>2.1909999999999998</v>
      </c>
      <c r="FF13" s="9">
        <v>1.7390000000000001</v>
      </c>
      <c r="FG13" s="9">
        <v>0.73299999999999998</v>
      </c>
      <c r="FH13" s="9">
        <v>1.006</v>
      </c>
      <c r="FI13" s="9">
        <v>0.27700000000000002</v>
      </c>
      <c r="FJ13" s="9">
        <v>0.13700000000000001</v>
      </c>
      <c r="FK13" s="9">
        <v>0.14000000000000001</v>
      </c>
      <c r="FL13" s="9">
        <v>1.0489999999999999</v>
      </c>
      <c r="FM13" s="9">
        <v>0.59599999999999997</v>
      </c>
      <c r="FN13" s="9">
        <v>0.45300000000000001</v>
      </c>
      <c r="FO13" s="9">
        <v>0.41299999999999998</v>
      </c>
      <c r="FP13" s="9">
        <v>0</v>
      </c>
      <c r="FQ13" s="9">
        <v>0.41299999999999998</v>
      </c>
      <c r="FR13" s="9">
        <v>1.1850000000000001</v>
      </c>
      <c r="FS13" s="9">
        <v>0</v>
      </c>
      <c r="FT13" s="9">
        <v>1.1850000000000001</v>
      </c>
      <c r="FU13" s="9">
        <v>0.60599999999999998</v>
      </c>
      <c r="FV13" s="9">
        <v>0</v>
      </c>
      <c r="FW13" s="9">
        <v>0.60599999999999998</v>
      </c>
      <c r="FX13" s="9">
        <v>0.33500000000000002</v>
      </c>
      <c r="FY13" s="9">
        <v>0</v>
      </c>
      <c r="FZ13" s="9">
        <v>0.33500000000000002</v>
      </c>
      <c r="GA13" s="9">
        <v>0.156</v>
      </c>
      <c r="GB13" s="9">
        <v>0</v>
      </c>
      <c r="GC13" s="9">
        <v>0.156</v>
      </c>
      <c r="GD13" s="9">
        <v>8.7999999999999995E-2</v>
      </c>
      <c r="GE13" s="9">
        <v>0</v>
      </c>
      <c r="GF13" s="9">
        <v>8.7999999999999995E-2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1.9179999999999999</v>
      </c>
      <c r="HR13" s="9">
        <v>1.0109999999999999</v>
      </c>
      <c r="HS13" s="9">
        <v>0.90700000000000003</v>
      </c>
      <c r="HT13" s="9">
        <v>0.78800000000000003</v>
      </c>
      <c r="HU13" s="9">
        <v>0.26500000000000001</v>
      </c>
      <c r="HV13" s="9">
        <v>0.52300000000000002</v>
      </c>
      <c r="HW13" s="9">
        <v>0.65</v>
      </c>
      <c r="HX13" s="9">
        <v>0.26500000000000001</v>
      </c>
      <c r="HY13" s="9">
        <v>0.38500000000000001</v>
      </c>
      <c r="HZ13" s="9">
        <v>0</v>
      </c>
      <c r="IA13" s="9">
        <v>0</v>
      </c>
      <c r="IB13" s="9">
        <v>0</v>
      </c>
      <c r="IC13" s="9">
        <v>0.13800000000000001</v>
      </c>
      <c r="ID13" s="9">
        <v>0</v>
      </c>
      <c r="IE13" s="9">
        <v>0.13800000000000001</v>
      </c>
      <c r="IF13" s="9">
        <v>1.1299999999999999</v>
      </c>
      <c r="IG13" s="9">
        <v>0.746</v>
      </c>
      <c r="IH13" s="9">
        <v>0.38400000000000001</v>
      </c>
      <c r="II13" s="9">
        <v>0.107</v>
      </c>
      <c r="IJ13" s="9">
        <v>0.107</v>
      </c>
      <c r="IK13" s="9">
        <v>0</v>
      </c>
      <c r="IL13" s="9">
        <v>0</v>
      </c>
      <c r="IM13" s="9">
        <v>0</v>
      </c>
      <c r="IN13" s="9">
        <v>0</v>
      </c>
      <c r="IO13" s="9">
        <v>0.38200000000000001</v>
      </c>
      <c r="IP13" s="9">
        <v>0.23</v>
      </c>
      <c r="IQ13" s="9">
        <v>0.152</v>
      </c>
    </row>
    <row r="14" spans="1:251">
      <c r="A14" s="10">
        <v>43132</v>
      </c>
      <c r="B14" s="9">
        <v>0.88800000000000001</v>
      </c>
      <c r="C14" s="9">
        <v>0.58399999999999996</v>
      </c>
      <c r="D14" s="9">
        <v>0.22</v>
      </c>
      <c r="E14" s="9">
        <v>0.36399999999999999</v>
      </c>
      <c r="F14" s="9">
        <v>1.1619999999999999</v>
      </c>
      <c r="G14" s="9">
        <v>0.76200000000000001</v>
      </c>
      <c r="H14" s="9">
        <v>0.4</v>
      </c>
      <c r="I14" s="9">
        <v>7.6079999999999997</v>
      </c>
      <c r="J14" s="9">
        <v>3.7839999999999998</v>
      </c>
      <c r="K14" s="9">
        <v>3.8239999999999998</v>
      </c>
      <c r="L14" s="9">
        <v>4.4850000000000003</v>
      </c>
      <c r="M14" s="9">
        <v>1.8620000000000001</v>
      </c>
      <c r="N14" s="9">
        <v>2.6230000000000002</v>
      </c>
      <c r="O14" s="9">
        <v>1.123</v>
      </c>
      <c r="P14" s="9">
        <v>0.87</v>
      </c>
      <c r="Q14" s="9">
        <v>0.253</v>
      </c>
      <c r="R14" s="9">
        <v>0.76900000000000002</v>
      </c>
      <c r="S14" s="9">
        <v>0.34599999999999997</v>
      </c>
      <c r="T14" s="9">
        <v>0.42299999999999999</v>
      </c>
      <c r="U14" s="9">
        <v>0.63800000000000001</v>
      </c>
      <c r="V14" s="9">
        <v>0.39300000000000002</v>
      </c>
      <c r="W14" s="9">
        <v>0.245</v>
      </c>
      <c r="X14" s="9">
        <v>0.59399999999999997</v>
      </c>
      <c r="Y14" s="9">
        <v>0.314</v>
      </c>
      <c r="Z14" s="9">
        <v>0.28000000000000003</v>
      </c>
      <c r="AA14" s="9">
        <v>2.42</v>
      </c>
      <c r="AB14" s="9">
        <v>1.1160000000000001</v>
      </c>
      <c r="AC14" s="9">
        <v>1.304</v>
      </c>
      <c r="AD14" s="9">
        <v>0.82599999999999996</v>
      </c>
      <c r="AE14" s="9">
        <v>0.45400000000000001</v>
      </c>
      <c r="AF14" s="9">
        <v>0.371</v>
      </c>
      <c r="AG14" s="9">
        <v>0</v>
      </c>
      <c r="AH14" s="9">
        <v>0</v>
      </c>
      <c r="AI14" s="9">
        <v>0</v>
      </c>
      <c r="AJ14" s="9">
        <v>0.221</v>
      </c>
      <c r="AK14" s="9">
        <v>0.122</v>
      </c>
      <c r="AL14" s="9">
        <v>9.9000000000000005E-2</v>
      </c>
      <c r="AM14" s="9">
        <v>0.60399999999999998</v>
      </c>
      <c r="AN14" s="9">
        <v>0.33300000000000002</v>
      </c>
      <c r="AO14" s="9">
        <v>0.27200000000000002</v>
      </c>
      <c r="AP14" s="9">
        <v>1.595</v>
      </c>
      <c r="AQ14" s="9">
        <v>0.66100000000000003</v>
      </c>
      <c r="AR14" s="9">
        <v>0.93300000000000005</v>
      </c>
      <c r="AS14" s="9">
        <v>0.97</v>
      </c>
      <c r="AT14" s="9">
        <v>0.32100000000000001</v>
      </c>
      <c r="AU14" s="9">
        <v>0.64900000000000002</v>
      </c>
      <c r="AV14" s="9">
        <v>0.17299999999999999</v>
      </c>
      <c r="AW14" s="9">
        <v>0</v>
      </c>
      <c r="AX14" s="9">
        <v>0.17299999999999999</v>
      </c>
      <c r="AY14" s="9">
        <v>0.10199999999999999</v>
      </c>
      <c r="AZ14" s="9">
        <v>0.10199999999999999</v>
      </c>
      <c r="BA14" s="9">
        <v>0</v>
      </c>
      <c r="BB14" s="9">
        <v>0.109</v>
      </c>
      <c r="BC14" s="9">
        <v>0.109</v>
      </c>
      <c r="BD14" s="9">
        <v>0</v>
      </c>
      <c r="BE14" s="9">
        <v>0.24</v>
      </c>
      <c r="BF14" s="9">
        <v>0.128</v>
      </c>
      <c r="BG14" s="9">
        <v>0.111</v>
      </c>
      <c r="BH14" s="9">
        <v>0.53200000000000003</v>
      </c>
      <c r="BI14" s="9">
        <v>9.8000000000000004E-2</v>
      </c>
      <c r="BJ14" s="9">
        <v>0.434</v>
      </c>
      <c r="BK14" s="9">
        <v>0.45500000000000002</v>
      </c>
      <c r="BL14" s="9">
        <v>9.8000000000000004E-2</v>
      </c>
      <c r="BM14" s="9">
        <v>0.35699999999999998</v>
      </c>
      <c r="BN14" s="9">
        <v>0.35699999999999998</v>
      </c>
      <c r="BO14" s="9">
        <v>0</v>
      </c>
      <c r="BP14" s="9">
        <v>0.35699999999999998</v>
      </c>
      <c r="BQ14" s="9">
        <v>9.8000000000000004E-2</v>
      </c>
      <c r="BR14" s="9">
        <v>9.8000000000000004E-2</v>
      </c>
      <c r="BS14" s="9">
        <v>0</v>
      </c>
      <c r="BT14" s="9">
        <v>0</v>
      </c>
      <c r="BU14" s="9">
        <v>0</v>
      </c>
      <c r="BV14" s="9">
        <v>0</v>
      </c>
      <c r="BW14" s="9">
        <v>7.6999999999999999E-2</v>
      </c>
      <c r="BX14" s="9">
        <v>0</v>
      </c>
      <c r="BY14" s="9">
        <v>7.6999999999999999E-2</v>
      </c>
      <c r="BZ14" s="9">
        <v>7.6999999999999999E-2</v>
      </c>
      <c r="CA14" s="9">
        <v>0</v>
      </c>
      <c r="CB14" s="9">
        <v>7.6999999999999999E-2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4.5389999999999997</v>
      </c>
      <c r="CP14" s="9">
        <v>2.734</v>
      </c>
      <c r="CQ14" s="9">
        <v>1.8049999999999999</v>
      </c>
      <c r="CR14" s="9">
        <v>0.80300000000000005</v>
      </c>
      <c r="CS14" s="9">
        <v>0.40899999999999997</v>
      </c>
      <c r="CT14" s="9">
        <v>0.39400000000000002</v>
      </c>
      <c r="CU14" s="9">
        <v>0.19</v>
      </c>
      <c r="CV14" s="9">
        <v>8.5000000000000006E-2</v>
      </c>
      <c r="CW14" s="9">
        <v>0.105</v>
      </c>
      <c r="CX14" s="9">
        <v>0.16</v>
      </c>
      <c r="CY14" s="9">
        <v>0</v>
      </c>
      <c r="CZ14" s="9">
        <v>0.16</v>
      </c>
      <c r="DA14" s="9">
        <v>0.45300000000000001</v>
      </c>
      <c r="DB14" s="9">
        <v>0.32400000000000001</v>
      </c>
      <c r="DC14" s="9">
        <v>0.129</v>
      </c>
      <c r="DD14" s="9">
        <v>3.7360000000000002</v>
      </c>
      <c r="DE14" s="9">
        <v>2.3250000000000002</v>
      </c>
      <c r="DF14" s="9">
        <v>1.411</v>
      </c>
      <c r="DG14" s="9">
        <v>2.6629999999999998</v>
      </c>
      <c r="DH14" s="9">
        <v>1.429</v>
      </c>
      <c r="DI14" s="9">
        <v>1.234</v>
      </c>
      <c r="DJ14" s="9">
        <v>0.78100000000000003</v>
      </c>
      <c r="DK14" s="9">
        <v>0.78100000000000003</v>
      </c>
      <c r="DL14" s="9">
        <v>0</v>
      </c>
      <c r="DM14" s="9">
        <v>0.217</v>
      </c>
      <c r="DN14" s="9">
        <v>0.115</v>
      </c>
      <c r="DO14" s="9">
        <v>0.10199999999999999</v>
      </c>
      <c r="DP14" s="9">
        <v>7.4999999999999997E-2</v>
      </c>
      <c r="DQ14" s="9">
        <v>0</v>
      </c>
      <c r="DR14" s="9">
        <v>7.4999999999999997E-2</v>
      </c>
      <c r="DS14" s="9">
        <v>0</v>
      </c>
      <c r="DT14" s="9">
        <v>0</v>
      </c>
      <c r="DU14" s="9">
        <v>0</v>
      </c>
      <c r="DV14" s="9">
        <v>0.76800000000000002</v>
      </c>
      <c r="DW14" s="9">
        <v>0.38</v>
      </c>
      <c r="DX14" s="9">
        <v>0.38800000000000001</v>
      </c>
      <c r="DY14" s="9">
        <v>0.152</v>
      </c>
      <c r="DZ14" s="9">
        <v>0</v>
      </c>
      <c r="EA14" s="9">
        <v>0.152</v>
      </c>
      <c r="EB14" s="9">
        <v>0.152</v>
      </c>
      <c r="EC14" s="9">
        <v>0</v>
      </c>
      <c r="ED14" s="9">
        <v>0.152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0.61599999999999999</v>
      </c>
      <c r="EL14" s="9">
        <v>0.38</v>
      </c>
      <c r="EM14" s="9">
        <v>0.23599999999999999</v>
      </c>
      <c r="EN14" s="9">
        <v>9.6000000000000002E-2</v>
      </c>
      <c r="EO14" s="9">
        <v>0</v>
      </c>
      <c r="EP14" s="9">
        <v>9.6000000000000002E-2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0.27900000000000003</v>
      </c>
      <c r="EX14" s="9">
        <v>0.19500000000000001</v>
      </c>
      <c r="EY14" s="9">
        <v>8.4000000000000005E-2</v>
      </c>
      <c r="EZ14" s="9">
        <v>0.24</v>
      </c>
      <c r="FA14" s="9">
        <v>0.186</v>
      </c>
      <c r="FB14" s="9">
        <v>5.5E-2</v>
      </c>
      <c r="FC14" s="9">
        <v>1.714</v>
      </c>
      <c r="FD14" s="9">
        <v>0.28299999999999997</v>
      </c>
      <c r="FE14" s="9">
        <v>1.4319999999999999</v>
      </c>
      <c r="FF14" s="9">
        <v>0.57199999999999995</v>
      </c>
      <c r="FG14" s="9">
        <v>0.19400000000000001</v>
      </c>
      <c r="FH14" s="9">
        <v>0.378</v>
      </c>
      <c r="FI14" s="9">
        <v>0.36299999999999999</v>
      </c>
      <c r="FJ14" s="9">
        <v>8.8999999999999996E-2</v>
      </c>
      <c r="FK14" s="9">
        <v>0.27400000000000002</v>
      </c>
      <c r="FL14" s="9">
        <v>0.105</v>
      </c>
      <c r="FM14" s="9">
        <v>0</v>
      </c>
      <c r="FN14" s="9">
        <v>0.105</v>
      </c>
      <c r="FO14" s="9">
        <v>0.105</v>
      </c>
      <c r="FP14" s="9">
        <v>0.105</v>
      </c>
      <c r="FQ14" s="9">
        <v>0</v>
      </c>
      <c r="FR14" s="9">
        <v>1.1419999999999999</v>
      </c>
      <c r="FS14" s="9">
        <v>8.8999999999999996E-2</v>
      </c>
      <c r="FT14" s="9">
        <v>1.0529999999999999</v>
      </c>
      <c r="FU14" s="9">
        <v>0.56599999999999995</v>
      </c>
      <c r="FV14" s="9">
        <v>0</v>
      </c>
      <c r="FW14" s="9">
        <v>0.56599999999999995</v>
      </c>
      <c r="FX14" s="9">
        <v>0.08</v>
      </c>
      <c r="FY14" s="9">
        <v>0</v>
      </c>
      <c r="FZ14" s="9">
        <v>0.08</v>
      </c>
      <c r="GA14" s="9">
        <v>0.32100000000000001</v>
      </c>
      <c r="GB14" s="9">
        <v>0</v>
      </c>
      <c r="GC14" s="9">
        <v>0.32100000000000001</v>
      </c>
      <c r="GD14" s="9">
        <v>0.17399999999999999</v>
      </c>
      <c r="GE14" s="9">
        <v>8.8999999999999996E-2</v>
      </c>
      <c r="GF14" s="9">
        <v>8.5999999999999993E-2</v>
      </c>
      <c r="GG14" s="9">
        <v>0</v>
      </c>
      <c r="GH14" s="9">
        <v>0</v>
      </c>
      <c r="GI14" s="9">
        <v>0</v>
      </c>
      <c r="GJ14" s="9">
        <v>0.443</v>
      </c>
      <c r="GK14" s="9">
        <v>0.32900000000000001</v>
      </c>
      <c r="GL14" s="9">
        <v>0.114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0.443</v>
      </c>
      <c r="GZ14" s="9">
        <v>0.32900000000000001</v>
      </c>
      <c r="HA14" s="9">
        <v>0.114</v>
      </c>
      <c r="HB14" s="9">
        <v>0.112</v>
      </c>
      <c r="HC14" s="9">
        <v>0.112</v>
      </c>
      <c r="HD14" s="9">
        <v>0</v>
      </c>
      <c r="HE14" s="9">
        <v>8.8999999999999996E-2</v>
      </c>
      <c r="HF14" s="9">
        <v>8.8999999999999996E-2</v>
      </c>
      <c r="HG14" s="9">
        <v>0</v>
      </c>
      <c r="HH14" s="9">
        <v>0.128</v>
      </c>
      <c r="HI14" s="9">
        <v>0.128</v>
      </c>
      <c r="HJ14" s="9">
        <v>0</v>
      </c>
      <c r="HK14" s="9">
        <v>0</v>
      </c>
      <c r="HL14" s="9">
        <v>0</v>
      </c>
      <c r="HM14" s="9">
        <v>0</v>
      </c>
      <c r="HN14" s="9">
        <v>0.114</v>
      </c>
      <c r="HO14" s="9">
        <v>0</v>
      </c>
      <c r="HP14" s="9">
        <v>0.114</v>
      </c>
      <c r="HQ14" s="9">
        <v>2.202</v>
      </c>
      <c r="HR14" s="9">
        <v>0.60799999999999998</v>
      </c>
      <c r="HS14" s="9">
        <v>1.5940000000000001</v>
      </c>
      <c r="HT14" s="9">
        <v>0.85399999999999998</v>
      </c>
      <c r="HU14" s="9">
        <v>0.1</v>
      </c>
      <c r="HV14" s="9">
        <v>0.755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0.85399999999999998</v>
      </c>
      <c r="ID14" s="9">
        <v>0.1</v>
      </c>
      <c r="IE14" s="9">
        <v>0.755</v>
      </c>
      <c r="IF14" s="9">
        <v>1.347</v>
      </c>
      <c r="IG14" s="9">
        <v>0.50800000000000001</v>
      </c>
      <c r="IH14" s="9">
        <v>0.83899999999999997</v>
      </c>
      <c r="II14" s="9">
        <v>0.76</v>
      </c>
      <c r="IJ14" s="9">
        <v>0.33900000000000002</v>
      </c>
      <c r="IK14" s="9">
        <v>0.42099999999999999</v>
      </c>
      <c r="IL14" s="9">
        <v>0</v>
      </c>
      <c r="IM14" s="9">
        <v>0</v>
      </c>
      <c r="IN14" s="9">
        <v>0</v>
      </c>
      <c r="IO14" s="9">
        <v>0.20300000000000001</v>
      </c>
      <c r="IP14" s="9">
        <v>3.5999999999999997E-2</v>
      </c>
      <c r="IQ14" s="9">
        <v>0.16700000000000001</v>
      </c>
    </row>
    <row r="15" spans="1:251">
      <c r="A15" s="10">
        <v>43497</v>
      </c>
      <c r="B15" s="9">
        <v>0.56200000000000006</v>
      </c>
      <c r="C15" s="9">
        <v>1.0149999999999999</v>
      </c>
      <c r="D15" s="9">
        <v>0.56499999999999995</v>
      </c>
      <c r="E15" s="9">
        <v>0.45</v>
      </c>
      <c r="F15" s="9">
        <v>1.2789999999999999</v>
      </c>
      <c r="G15" s="9">
        <v>0.38100000000000001</v>
      </c>
      <c r="H15" s="9">
        <v>0.89800000000000002</v>
      </c>
      <c r="I15" s="9">
        <v>7.34</v>
      </c>
      <c r="J15" s="9">
        <v>3.7309999999999999</v>
      </c>
      <c r="K15" s="9">
        <v>3.609</v>
      </c>
      <c r="L15" s="9">
        <v>4.2629999999999999</v>
      </c>
      <c r="M15" s="9">
        <v>2.2469999999999999</v>
      </c>
      <c r="N15" s="9">
        <v>2.0150000000000001</v>
      </c>
      <c r="O15" s="9">
        <v>1.258</v>
      </c>
      <c r="P15" s="9">
        <v>0.61899999999999999</v>
      </c>
      <c r="Q15" s="9">
        <v>0.63900000000000001</v>
      </c>
      <c r="R15" s="9">
        <v>0.65800000000000003</v>
      </c>
      <c r="S15" s="9">
        <v>0.29599999999999999</v>
      </c>
      <c r="T15" s="9">
        <v>0.36199999999999999</v>
      </c>
      <c r="U15" s="9">
        <v>0.59499999999999997</v>
      </c>
      <c r="V15" s="9">
        <v>0.29899999999999999</v>
      </c>
      <c r="W15" s="9">
        <v>0.29599999999999999</v>
      </c>
      <c r="X15" s="9">
        <v>0.56599999999999995</v>
      </c>
      <c r="Y15" s="9">
        <v>0.26900000000000002</v>
      </c>
      <c r="Z15" s="9">
        <v>0.29699999999999999</v>
      </c>
      <c r="AA15" s="9">
        <v>2.964</v>
      </c>
      <c r="AB15" s="9">
        <v>1.484</v>
      </c>
      <c r="AC15" s="9">
        <v>1.48</v>
      </c>
      <c r="AD15" s="9">
        <v>1.841</v>
      </c>
      <c r="AE15" s="9">
        <v>0.93400000000000005</v>
      </c>
      <c r="AF15" s="9">
        <v>0.90700000000000003</v>
      </c>
      <c r="AG15" s="9">
        <v>0.76300000000000001</v>
      </c>
      <c r="AH15" s="9">
        <v>0.438</v>
      </c>
      <c r="AI15" s="9">
        <v>0.32500000000000001</v>
      </c>
      <c r="AJ15" s="9">
        <v>0.57999999999999996</v>
      </c>
      <c r="AK15" s="9">
        <v>0.29199999999999998</v>
      </c>
      <c r="AL15" s="9">
        <v>0.28799999999999998</v>
      </c>
      <c r="AM15" s="9">
        <v>0.497</v>
      </c>
      <c r="AN15" s="9">
        <v>0.20399999999999999</v>
      </c>
      <c r="AO15" s="9">
        <v>0.29299999999999998</v>
      </c>
      <c r="AP15" s="9">
        <v>1.123</v>
      </c>
      <c r="AQ15" s="9">
        <v>0.55000000000000004</v>
      </c>
      <c r="AR15" s="9">
        <v>0.57299999999999995</v>
      </c>
      <c r="AS15" s="9">
        <v>0.68799999999999994</v>
      </c>
      <c r="AT15" s="9">
        <v>0.28699999999999998</v>
      </c>
      <c r="AU15" s="9">
        <v>0.40100000000000002</v>
      </c>
      <c r="AV15" s="9">
        <v>0.24399999999999999</v>
      </c>
      <c r="AW15" s="9">
        <v>0.16600000000000001</v>
      </c>
      <c r="AX15" s="9">
        <v>7.8E-2</v>
      </c>
      <c r="AY15" s="9">
        <v>0</v>
      </c>
      <c r="AZ15" s="9">
        <v>0</v>
      </c>
      <c r="BA15" s="9">
        <v>0</v>
      </c>
      <c r="BB15" s="9">
        <v>0.191</v>
      </c>
      <c r="BC15" s="9">
        <v>9.7000000000000003E-2</v>
      </c>
      <c r="BD15" s="9">
        <v>9.4E-2</v>
      </c>
      <c r="BE15" s="9">
        <v>0</v>
      </c>
      <c r="BF15" s="9">
        <v>0</v>
      </c>
      <c r="BG15" s="9">
        <v>0</v>
      </c>
      <c r="BH15" s="9">
        <v>0.85299999999999998</v>
      </c>
      <c r="BI15" s="9">
        <v>0.42699999999999999</v>
      </c>
      <c r="BJ15" s="9">
        <v>0.42599999999999999</v>
      </c>
      <c r="BK15" s="9">
        <v>0.46200000000000002</v>
      </c>
      <c r="BL15" s="9">
        <v>0.33700000000000002</v>
      </c>
      <c r="BM15" s="9">
        <v>0.126</v>
      </c>
      <c r="BN15" s="9">
        <v>0.23899999999999999</v>
      </c>
      <c r="BO15" s="9">
        <v>0.17599999999999999</v>
      </c>
      <c r="BP15" s="9">
        <v>6.3E-2</v>
      </c>
      <c r="BQ15" s="9">
        <v>0.224</v>
      </c>
      <c r="BR15" s="9">
        <v>0.161</v>
      </c>
      <c r="BS15" s="9">
        <v>6.3E-2</v>
      </c>
      <c r="BT15" s="9">
        <v>0</v>
      </c>
      <c r="BU15" s="9">
        <v>0</v>
      </c>
      <c r="BV15" s="9">
        <v>0</v>
      </c>
      <c r="BW15" s="9">
        <v>0.39</v>
      </c>
      <c r="BX15" s="9">
        <v>0.09</v>
      </c>
      <c r="BY15" s="9">
        <v>0.3</v>
      </c>
      <c r="BZ15" s="9">
        <v>0.3</v>
      </c>
      <c r="CA15" s="9">
        <v>0</v>
      </c>
      <c r="CB15" s="9">
        <v>0.3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0.09</v>
      </c>
      <c r="CM15" s="9">
        <v>0.09</v>
      </c>
      <c r="CN15" s="9">
        <v>0</v>
      </c>
      <c r="CO15" s="9">
        <v>5.181</v>
      </c>
      <c r="CP15" s="9">
        <v>3.246</v>
      </c>
      <c r="CQ15" s="9">
        <v>1.9350000000000001</v>
      </c>
      <c r="CR15" s="9">
        <v>1.085</v>
      </c>
      <c r="CS15" s="9">
        <v>0.50800000000000001</v>
      </c>
      <c r="CT15" s="9">
        <v>0.57699999999999996</v>
      </c>
      <c r="CU15" s="9">
        <v>0.49099999999999999</v>
      </c>
      <c r="CV15" s="9">
        <v>0.39700000000000002</v>
      </c>
      <c r="CW15" s="9">
        <v>9.4E-2</v>
      </c>
      <c r="CX15" s="9">
        <v>0.111</v>
      </c>
      <c r="CY15" s="9">
        <v>0.111</v>
      </c>
      <c r="CZ15" s="9">
        <v>0</v>
      </c>
      <c r="DA15" s="9">
        <v>0.48199999999999998</v>
      </c>
      <c r="DB15" s="9">
        <v>0</v>
      </c>
      <c r="DC15" s="9">
        <v>0.48199999999999998</v>
      </c>
      <c r="DD15" s="9">
        <v>4.0960000000000001</v>
      </c>
      <c r="DE15" s="9">
        <v>2.738</v>
      </c>
      <c r="DF15" s="9">
        <v>1.3580000000000001</v>
      </c>
      <c r="DG15" s="9">
        <v>2.5379999999999998</v>
      </c>
      <c r="DH15" s="9">
        <v>1.786</v>
      </c>
      <c r="DI15" s="9">
        <v>0.752</v>
      </c>
      <c r="DJ15" s="9">
        <v>0.88900000000000001</v>
      </c>
      <c r="DK15" s="9">
        <v>0.45300000000000001</v>
      </c>
      <c r="DL15" s="9">
        <v>0.435</v>
      </c>
      <c r="DM15" s="9">
        <v>0.39600000000000002</v>
      </c>
      <c r="DN15" s="9">
        <v>0.29599999999999999</v>
      </c>
      <c r="DO15" s="9">
        <v>0.10100000000000001</v>
      </c>
      <c r="DP15" s="9">
        <v>0.27300000000000002</v>
      </c>
      <c r="DQ15" s="9">
        <v>0.20200000000000001</v>
      </c>
      <c r="DR15" s="9">
        <v>7.0000000000000007E-2</v>
      </c>
      <c r="DS15" s="9">
        <v>0</v>
      </c>
      <c r="DT15" s="9">
        <v>0</v>
      </c>
      <c r="DU15" s="9">
        <v>0</v>
      </c>
      <c r="DV15" s="9">
        <v>0.60799999999999998</v>
      </c>
      <c r="DW15" s="9">
        <v>0.17899999999999999</v>
      </c>
      <c r="DX15" s="9">
        <v>0.42899999999999999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0.60799999999999998</v>
      </c>
      <c r="EL15" s="9">
        <v>0.17899999999999999</v>
      </c>
      <c r="EM15" s="9">
        <v>0.42899999999999999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0.13100000000000001</v>
      </c>
      <c r="EX15" s="9">
        <v>0</v>
      </c>
      <c r="EY15" s="9">
        <v>0.13100000000000001</v>
      </c>
      <c r="EZ15" s="9">
        <v>0.47599999999999998</v>
      </c>
      <c r="FA15" s="9">
        <v>0.17899999999999999</v>
      </c>
      <c r="FB15" s="9">
        <v>0.29699999999999999</v>
      </c>
      <c r="FC15" s="9">
        <v>1.601</v>
      </c>
      <c r="FD15" s="9">
        <v>0.35099999999999998</v>
      </c>
      <c r="FE15" s="9">
        <v>1.25</v>
      </c>
      <c r="FF15" s="9">
        <v>0.47799999999999998</v>
      </c>
      <c r="FG15" s="9">
        <v>0.17699999999999999</v>
      </c>
      <c r="FH15" s="9">
        <v>0.3</v>
      </c>
      <c r="FI15" s="9">
        <v>7.9000000000000001E-2</v>
      </c>
      <c r="FJ15" s="9">
        <v>0</v>
      </c>
      <c r="FK15" s="9">
        <v>7.9000000000000001E-2</v>
      </c>
      <c r="FL15" s="9">
        <v>9.9000000000000005E-2</v>
      </c>
      <c r="FM15" s="9">
        <v>0</v>
      </c>
      <c r="FN15" s="9">
        <v>9.9000000000000005E-2</v>
      </c>
      <c r="FO15" s="9">
        <v>0.3</v>
      </c>
      <c r="FP15" s="9">
        <v>0.17699999999999999</v>
      </c>
      <c r="FQ15" s="9">
        <v>0.122</v>
      </c>
      <c r="FR15" s="9">
        <v>1.123</v>
      </c>
      <c r="FS15" s="9">
        <v>0.17399999999999999</v>
      </c>
      <c r="FT15" s="9">
        <v>0.94899999999999995</v>
      </c>
      <c r="FU15" s="9">
        <v>0.73599999999999999</v>
      </c>
      <c r="FV15" s="9">
        <v>0.17399999999999999</v>
      </c>
      <c r="FW15" s="9">
        <v>0.56299999999999994</v>
      </c>
      <c r="FX15" s="9">
        <v>0.125</v>
      </c>
      <c r="FY15" s="9">
        <v>0</v>
      </c>
      <c r="FZ15" s="9">
        <v>0.125</v>
      </c>
      <c r="GA15" s="9">
        <v>0.26100000000000001</v>
      </c>
      <c r="GB15" s="9">
        <v>0</v>
      </c>
      <c r="GC15" s="9">
        <v>0.26100000000000001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1.8480000000000001</v>
      </c>
      <c r="HR15" s="9">
        <v>0.58499999999999996</v>
      </c>
      <c r="HS15" s="9">
        <v>1.264</v>
      </c>
      <c r="HT15" s="9">
        <v>1.032</v>
      </c>
      <c r="HU15" s="9">
        <v>0.47399999999999998</v>
      </c>
      <c r="HV15" s="9">
        <v>0.55700000000000005</v>
      </c>
      <c r="HW15" s="9">
        <v>9.0999999999999998E-2</v>
      </c>
      <c r="HX15" s="9">
        <v>9.0999999999999998E-2</v>
      </c>
      <c r="HY15" s="9">
        <v>0</v>
      </c>
      <c r="HZ15" s="9">
        <v>0.82899999999999996</v>
      </c>
      <c r="IA15" s="9">
        <v>0.27200000000000002</v>
      </c>
      <c r="IB15" s="9">
        <v>0.55700000000000005</v>
      </c>
      <c r="IC15" s="9">
        <v>0.111</v>
      </c>
      <c r="ID15" s="9">
        <v>0.111</v>
      </c>
      <c r="IE15" s="9">
        <v>0</v>
      </c>
      <c r="IF15" s="9">
        <v>0.81699999999999995</v>
      </c>
      <c r="IG15" s="9">
        <v>0.11</v>
      </c>
      <c r="IH15" s="9">
        <v>0.70599999999999996</v>
      </c>
      <c r="II15" s="9">
        <v>0.19900000000000001</v>
      </c>
      <c r="IJ15" s="9">
        <v>0.11</v>
      </c>
      <c r="IK15" s="9">
        <v>8.8999999999999996E-2</v>
      </c>
      <c r="IL15" s="9">
        <v>8.4000000000000005E-2</v>
      </c>
      <c r="IM15" s="9">
        <v>0</v>
      </c>
      <c r="IN15" s="9">
        <v>8.4000000000000005E-2</v>
      </c>
      <c r="IO15" s="9">
        <v>0.53300000000000003</v>
      </c>
      <c r="IP15" s="9">
        <v>0</v>
      </c>
      <c r="IQ15" s="9">
        <v>0.53300000000000003</v>
      </c>
    </row>
    <row r="16" spans="1:251">
      <c r="A16" s="10">
        <v>43862</v>
      </c>
      <c r="B16" s="9">
        <v>0.497</v>
      </c>
      <c r="C16" s="9">
        <v>0.84699999999999998</v>
      </c>
      <c r="D16" s="9">
        <v>0.38600000000000001</v>
      </c>
      <c r="E16" s="9">
        <v>0.46200000000000002</v>
      </c>
      <c r="F16" s="9">
        <v>0.79300000000000004</v>
      </c>
      <c r="G16" s="9">
        <v>6.3E-2</v>
      </c>
      <c r="H16" s="9">
        <v>0.72899999999999998</v>
      </c>
      <c r="I16" s="9">
        <v>8.5269999999999992</v>
      </c>
      <c r="J16" s="9">
        <v>3.843</v>
      </c>
      <c r="K16" s="9">
        <v>4.6840000000000002</v>
      </c>
      <c r="L16" s="9">
        <v>3.8769999999999998</v>
      </c>
      <c r="M16" s="9">
        <v>1.7769999999999999</v>
      </c>
      <c r="N16" s="9">
        <v>2.101</v>
      </c>
      <c r="O16" s="9">
        <v>1.911</v>
      </c>
      <c r="P16" s="9">
        <v>0.96699999999999997</v>
      </c>
      <c r="Q16" s="9">
        <v>0.94399999999999995</v>
      </c>
      <c r="R16" s="9">
        <v>1.61</v>
      </c>
      <c r="S16" s="9">
        <v>0.66800000000000004</v>
      </c>
      <c r="T16" s="9">
        <v>0.94199999999999995</v>
      </c>
      <c r="U16" s="9">
        <v>0.92400000000000004</v>
      </c>
      <c r="V16" s="9">
        <v>0.33600000000000002</v>
      </c>
      <c r="W16" s="9">
        <v>0.58799999999999997</v>
      </c>
      <c r="X16" s="9">
        <v>0.20499999999999999</v>
      </c>
      <c r="Y16" s="9">
        <v>9.5000000000000001E-2</v>
      </c>
      <c r="Z16" s="9">
        <v>0.11</v>
      </c>
      <c r="AA16" s="9">
        <v>1.5029999999999999</v>
      </c>
      <c r="AB16" s="9">
        <v>0.85799999999999998</v>
      </c>
      <c r="AC16" s="9">
        <v>0.64500000000000002</v>
      </c>
      <c r="AD16" s="9">
        <v>0.70799999999999996</v>
      </c>
      <c r="AE16" s="9">
        <v>0.34100000000000003</v>
      </c>
      <c r="AF16" s="9">
        <v>0.36699999999999999</v>
      </c>
      <c r="AG16" s="9">
        <v>0.114</v>
      </c>
      <c r="AH16" s="9">
        <v>0.114</v>
      </c>
      <c r="AI16" s="9">
        <v>0</v>
      </c>
      <c r="AJ16" s="9">
        <v>0.42599999999999999</v>
      </c>
      <c r="AK16" s="9">
        <v>0.22600000000000001</v>
      </c>
      <c r="AL16" s="9">
        <v>0.2</v>
      </c>
      <c r="AM16" s="9">
        <v>0.16700000000000001</v>
      </c>
      <c r="AN16" s="9">
        <v>0</v>
      </c>
      <c r="AO16" s="9">
        <v>0.16700000000000001</v>
      </c>
      <c r="AP16" s="9">
        <v>0.79600000000000004</v>
      </c>
      <c r="AQ16" s="9">
        <v>0.51700000000000002</v>
      </c>
      <c r="AR16" s="9">
        <v>0.27800000000000002</v>
      </c>
      <c r="AS16" s="9">
        <v>0.41699999999999998</v>
      </c>
      <c r="AT16" s="9">
        <v>0.23100000000000001</v>
      </c>
      <c r="AU16" s="9">
        <v>0.186</v>
      </c>
      <c r="AV16" s="9">
        <v>0.379</v>
      </c>
      <c r="AW16" s="9">
        <v>0.28599999999999998</v>
      </c>
      <c r="AX16" s="9">
        <v>9.2999999999999999E-2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0.48899999999999999</v>
      </c>
      <c r="BI16" s="9">
        <v>0.24</v>
      </c>
      <c r="BJ16" s="9">
        <v>0.249</v>
      </c>
      <c r="BK16" s="9">
        <v>7.2999999999999995E-2</v>
      </c>
      <c r="BL16" s="9">
        <v>7.2999999999999995E-2</v>
      </c>
      <c r="BM16" s="9">
        <v>0</v>
      </c>
      <c r="BN16" s="9">
        <v>7.2999999999999995E-2</v>
      </c>
      <c r="BO16" s="9">
        <v>7.2999999999999995E-2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0.41699999999999998</v>
      </c>
      <c r="BX16" s="9">
        <v>0.16700000000000001</v>
      </c>
      <c r="BY16" s="9">
        <v>0.249</v>
      </c>
      <c r="BZ16" s="9">
        <v>0.34300000000000003</v>
      </c>
      <c r="CA16" s="9">
        <v>0.16700000000000001</v>
      </c>
      <c r="CB16" s="9">
        <v>0.17499999999999999</v>
      </c>
      <c r="CC16" s="9">
        <v>0</v>
      </c>
      <c r="CD16" s="9">
        <v>0</v>
      </c>
      <c r="CE16" s="9">
        <v>0</v>
      </c>
      <c r="CF16" s="9">
        <v>7.3999999999999996E-2</v>
      </c>
      <c r="CG16" s="9">
        <v>0</v>
      </c>
      <c r="CH16" s="9">
        <v>7.3999999999999996E-2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4.7770000000000001</v>
      </c>
      <c r="CP16" s="9">
        <v>2.327</v>
      </c>
      <c r="CQ16" s="9">
        <v>2.4500000000000002</v>
      </c>
      <c r="CR16" s="9">
        <v>0.92800000000000005</v>
      </c>
      <c r="CS16" s="9">
        <v>0.50700000000000001</v>
      </c>
      <c r="CT16" s="9">
        <v>0.42099999999999999</v>
      </c>
      <c r="CU16" s="9">
        <v>0.45100000000000001</v>
      </c>
      <c r="CV16" s="9">
        <v>0.28399999999999997</v>
      </c>
      <c r="CW16" s="9">
        <v>0.16700000000000001</v>
      </c>
      <c r="CX16" s="9">
        <v>0.159</v>
      </c>
      <c r="CY16" s="9">
        <v>0.159</v>
      </c>
      <c r="CZ16" s="9">
        <v>0</v>
      </c>
      <c r="DA16" s="9">
        <v>0.317</v>
      </c>
      <c r="DB16" s="9">
        <v>6.3E-2</v>
      </c>
      <c r="DC16" s="9">
        <v>0.254</v>
      </c>
      <c r="DD16" s="9">
        <v>3.85</v>
      </c>
      <c r="DE16" s="9">
        <v>1.82</v>
      </c>
      <c r="DF16" s="9">
        <v>2.0289999999999999</v>
      </c>
      <c r="DG16" s="9">
        <v>1.6040000000000001</v>
      </c>
      <c r="DH16" s="9">
        <v>0.94899999999999995</v>
      </c>
      <c r="DI16" s="9">
        <v>0.65600000000000003</v>
      </c>
      <c r="DJ16" s="9">
        <v>0.78300000000000003</v>
      </c>
      <c r="DK16" s="9">
        <v>0.22600000000000001</v>
      </c>
      <c r="DL16" s="9">
        <v>0.55700000000000005</v>
      </c>
      <c r="DM16" s="9">
        <v>1.1439999999999999</v>
      </c>
      <c r="DN16" s="9">
        <v>0.56499999999999995</v>
      </c>
      <c r="DO16" s="9">
        <v>0.57899999999999996</v>
      </c>
      <c r="DP16" s="9">
        <v>0.318</v>
      </c>
      <c r="DQ16" s="9">
        <v>8.1000000000000003E-2</v>
      </c>
      <c r="DR16" s="9">
        <v>0.23699999999999999</v>
      </c>
      <c r="DS16" s="9">
        <v>0</v>
      </c>
      <c r="DT16" s="9">
        <v>0</v>
      </c>
      <c r="DU16" s="9">
        <v>0</v>
      </c>
      <c r="DV16" s="9">
        <v>0.66300000000000003</v>
      </c>
      <c r="DW16" s="9">
        <v>0.35</v>
      </c>
      <c r="DX16" s="9">
        <v>0.313</v>
      </c>
      <c r="DY16" s="9">
        <v>0.22600000000000001</v>
      </c>
      <c r="DZ16" s="9">
        <v>0</v>
      </c>
      <c r="EA16" s="9">
        <v>0.22600000000000001</v>
      </c>
      <c r="EB16" s="9">
        <v>0.22600000000000001</v>
      </c>
      <c r="EC16" s="9">
        <v>0</v>
      </c>
      <c r="ED16" s="9">
        <v>0.22600000000000001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0.437</v>
      </c>
      <c r="EL16" s="9">
        <v>0.35</v>
      </c>
      <c r="EM16" s="9">
        <v>8.6999999999999994E-2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8.6999999999999994E-2</v>
      </c>
      <c r="EU16" s="9">
        <v>0</v>
      </c>
      <c r="EV16" s="9">
        <v>8.6999999999999994E-2</v>
      </c>
      <c r="EW16" s="9">
        <v>0.255</v>
      </c>
      <c r="EX16" s="9">
        <v>0.255</v>
      </c>
      <c r="EY16" s="9">
        <v>0</v>
      </c>
      <c r="EZ16" s="9">
        <v>9.5000000000000001E-2</v>
      </c>
      <c r="FA16" s="9">
        <v>9.5000000000000001E-2</v>
      </c>
      <c r="FB16" s="9">
        <v>0</v>
      </c>
      <c r="FC16" s="9">
        <v>3.702</v>
      </c>
      <c r="FD16" s="9">
        <v>0.98799999999999999</v>
      </c>
      <c r="FE16" s="9">
        <v>2.7149999999999999</v>
      </c>
      <c r="FF16" s="9">
        <v>0.67500000000000004</v>
      </c>
      <c r="FG16" s="9">
        <v>0</v>
      </c>
      <c r="FH16" s="9">
        <v>0.67500000000000004</v>
      </c>
      <c r="FI16" s="9">
        <v>0.105</v>
      </c>
      <c r="FJ16" s="9">
        <v>0</v>
      </c>
      <c r="FK16" s="9">
        <v>0.105</v>
      </c>
      <c r="FL16" s="9">
        <v>0.26200000000000001</v>
      </c>
      <c r="FM16" s="9">
        <v>0</v>
      </c>
      <c r="FN16" s="9">
        <v>0.26200000000000001</v>
      </c>
      <c r="FO16" s="9">
        <v>0.308</v>
      </c>
      <c r="FP16" s="9">
        <v>0</v>
      </c>
      <c r="FQ16" s="9">
        <v>0.308</v>
      </c>
      <c r="FR16" s="9">
        <v>3.0270000000000001</v>
      </c>
      <c r="FS16" s="9">
        <v>0.98799999999999999</v>
      </c>
      <c r="FT16" s="9">
        <v>2.04</v>
      </c>
      <c r="FU16" s="9">
        <v>1.514</v>
      </c>
      <c r="FV16" s="9">
        <v>0.43</v>
      </c>
      <c r="FW16" s="9">
        <v>1.0840000000000001</v>
      </c>
      <c r="FX16" s="9">
        <v>0.748</v>
      </c>
      <c r="FY16" s="9">
        <v>0.45400000000000001</v>
      </c>
      <c r="FZ16" s="9">
        <v>0.29399999999999998</v>
      </c>
      <c r="GA16" s="9">
        <v>0.30499999999999999</v>
      </c>
      <c r="GB16" s="9">
        <v>0.104</v>
      </c>
      <c r="GC16" s="9">
        <v>0.20100000000000001</v>
      </c>
      <c r="GD16" s="9">
        <v>0.35099999999999998</v>
      </c>
      <c r="GE16" s="9">
        <v>0</v>
      </c>
      <c r="GF16" s="9">
        <v>0.35099999999999998</v>
      </c>
      <c r="GG16" s="9">
        <v>0.11</v>
      </c>
      <c r="GH16" s="9">
        <v>0</v>
      </c>
      <c r="GI16" s="9">
        <v>0.11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2.2890000000000001</v>
      </c>
      <c r="HR16" s="9">
        <v>1.05</v>
      </c>
      <c r="HS16" s="9">
        <v>1.2390000000000001</v>
      </c>
      <c r="HT16" s="9">
        <v>0.45900000000000002</v>
      </c>
      <c r="HU16" s="9">
        <v>0</v>
      </c>
      <c r="HV16" s="9">
        <v>0.45900000000000002</v>
      </c>
      <c r="HW16" s="9">
        <v>0</v>
      </c>
      <c r="HX16" s="9">
        <v>0</v>
      </c>
      <c r="HY16" s="9">
        <v>0</v>
      </c>
      <c r="HZ16" s="9">
        <v>0.185</v>
      </c>
      <c r="IA16" s="9">
        <v>0</v>
      </c>
      <c r="IB16" s="9">
        <v>0.185</v>
      </c>
      <c r="IC16" s="9">
        <v>0.27400000000000002</v>
      </c>
      <c r="ID16" s="9">
        <v>0</v>
      </c>
      <c r="IE16" s="9">
        <v>0.27400000000000002</v>
      </c>
      <c r="IF16" s="9">
        <v>1.829</v>
      </c>
      <c r="IG16" s="9">
        <v>1.05</v>
      </c>
      <c r="IH16" s="9">
        <v>0.78</v>
      </c>
      <c r="II16" s="9">
        <v>1.095</v>
      </c>
      <c r="IJ16" s="9">
        <v>0.57499999999999996</v>
      </c>
      <c r="IK16" s="9">
        <v>0.52</v>
      </c>
      <c r="IL16" s="9">
        <v>0.33800000000000002</v>
      </c>
      <c r="IM16" s="9">
        <v>0.24299999999999999</v>
      </c>
      <c r="IN16" s="9">
        <v>9.5000000000000001E-2</v>
      </c>
      <c r="IO16" s="9">
        <v>0.31</v>
      </c>
      <c r="IP16" s="9">
        <v>0.23200000000000001</v>
      </c>
      <c r="IQ16" s="9">
        <v>7.8E-2</v>
      </c>
    </row>
    <row r="17" spans="1:251">
      <c r="A17" s="10">
        <v>44228</v>
      </c>
      <c r="B17" s="9">
        <v>0.502</v>
      </c>
      <c r="C17" s="9">
        <v>0.628</v>
      </c>
      <c r="D17" s="9">
        <v>0.48</v>
      </c>
      <c r="E17" s="9">
        <v>0.14799999999999999</v>
      </c>
      <c r="F17" s="9">
        <v>1.607</v>
      </c>
      <c r="G17" s="9">
        <v>0.64800000000000002</v>
      </c>
      <c r="H17" s="9">
        <v>0.96</v>
      </c>
      <c r="I17" s="9">
        <v>5.798</v>
      </c>
      <c r="J17" s="9">
        <v>2.3010000000000002</v>
      </c>
      <c r="K17" s="9">
        <v>3.4980000000000002</v>
      </c>
      <c r="L17" s="9">
        <v>2.57</v>
      </c>
      <c r="M17" s="9">
        <v>1.5289999999999999</v>
      </c>
      <c r="N17" s="9">
        <v>1.0409999999999999</v>
      </c>
      <c r="O17" s="9">
        <v>1.482</v>
      </c>
      <c r="P17" s="9">
        <v>0.47499999999999998</v>
      </c>
      <c r="Q17" s="9">
        <v>1.0069999999999999</v>
      </c>
      <c r="R17" s="9">
        <v>0.90100000000000002</v>
      </c>
      <c r="S17" s="9">
        <v>0.224</v>
      </c>
      <c r="T17" s="9">
        <v>0.67600000000000005</v>
      </c>
      <c r="U17" s="9">
        <v>0.65100000000000002</v>
      </c>
      <c r="V17" s="9">
        <v>7.1999999999999995E-2</v>
      </c>
      <c r="W17" s="9">
        <v>0.57799999999999996</v>
      </c>
      <c r="X17" s="9">
        <v>0.19500000000000001</v>
      </c>
      <c r="Y17" s="9">
        <v>0</v>
      </c>
      <c r="Z17" s="9">
        <v>0.19500000000000001</v>
      </c>
      <c r="AA17" s="9">
        <v>1.345</v>
      </c>
      <c r="AB17" s="9">
        <v>0.751</v>
      </c>
      <c r="AC17" s="9">
        <v>0.59399999999999997</v>
      </c>
      <c r="AD17" s="9">
        <v>0.89900000000000002</v>
      </c>
      <c r="AE17" s="9">
        <v>0.44700000000000001</v>
      </c>
      <c r="AF17" s="9">
        <v>0.45200000000000001</v>
      </c>
      <c r="AG17" s="9">
        <v>0.29299999999999998</v>
      </c>
      <c r="AH17" s="9">
        <v>0.104</v>
      </c>
      <c r="AI17" s="9">
        <v>0.189</v>
      </c>
      <c r="AJ17" s="9">
        <v>0.17199999999999999</v>
      </c>
      <c r="AK17" s="9">
        <v>0.17199999999999999</v>
      </c>
      <c r="AL17" s="9">
        <v>0</v>
      </c>
      <c r="AM17" s="9">
        <v>0.434</v>
      </c>
      <c r="AN17" s="9">
        <v>0.17199999999999999</v>
      </c>
      <c r="AO17" s="9">
        <v>0.26300000000000001</v>
      </c>
      <c r="AP17" s="9">
        <v>0.44600000000000001</v>
      </c>
      <c r="AQ17" s="9">
        <v>0.30399999999999999</v>
      </c>
      <c r="AR17" s="9">
        <v>0.14199999999999999</v>
      </c>
      <c r="AS17" s="9">
        <v>0.30399999999999999</v>
      </c>
      <c r="AT17" s="9">
        <v>0.16200000000000001</v>
      </c>
      <c r="AU17" s="9">
        <v>0.14199999999999999</v>
      </c>
      <c r="AV17" s="9">
        <v>7.0000000000000007E-2</v>
      </c>
      <c r="AW17" s="9">
        <v>7.0000000000000007E-2</v>
      </c>
      <c r="AX17" s="9">
        <v>0</v>
      </c>
      <c r="AY17" s="9">
        <v>7.1999999999999995E-2</v>
      </c>
      <c r="AZ17" s="9">
        <v>7.1999999999999995E-2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0.71799999999999997</v>
      </c>
      <c r="BI17" s="9">
        <v>0.20300000000000001</v>
      </c>
      <c r="BJ17" s="9">
        <v>0.51400000000000001</v>
      </c>
      <c r="BK17" s="9">
        <v>0.156</v>
      </c>
      <c r="BL17" s="9">
        <v>0</v>
      </c>
      <c r="BM17" s="9">
        <v>0.156</v>
      </c>
      <c r="BN17" s="9">
        <v>0.156</v>
      </c>
      <c r="BO17" s="9">
        <v>0</v>
      </c>
      <c r="BP17" s="9">
        <v>0.156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0.56100000000000005</v>
      </c>
      <c r="BX17" s="9">
        <v>0.20300000000000001</v>
      </c>
      <c r="BY17" s="9">
        <v>0.35799999999999998</v>
      </c>
      <c r="BZ17" s="9">
        <v>0.33800000000000002</v>
      </c>
      <c r="CA17" s="9">
        <v>0.20300000000000001</v>
      </c>
      <c r="CB17" s="9">
        <v>0.13400000000000001</v>
      </c>
      <c r="CC17" s="9">
        <v>0</v>
      </c>
      <c r="CD17" s="9">
        <v>0</v>
      </c>
      <c r="CE17" s="9">
        <v>0</v>
      </c>
      <c r="CF17" s="9">
        <v>0.224</v>
      </c>
      <c r="CG17" s="9">
        <v>0</v>
      </c>
      <c r="CH17" s="9">
        <v>0.224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3.9430000000000001</v>
      </c>
      <c r="CP17" s="9">
        <v>2.1190000000000002</v>
      </c>
      <c r="CQ17" s="9">
        <v>1.823</v>
      </c>
      <c r="CR17" s="9">
        <v>1.661</v>
      </c>
      <c r="CS17" s="9">
        <v>1.089</v>
      </c>
      <c r="CT17" s="9">
        <v>0.57199999999999995</v>
      </c>
      <c r="CU17" s="9">
        <v>0.51200000000000001</v>
      </c>
      <c r="CV17" s="9">
        <v>0.434</v>
      </c>
      <c r="CW17" s="9">
        <v>7.9000000000000001E-2</v>
      </c>
      <c r="CX17" s="9">
        <v>0.45600000000000002</v>
      </c>
      <c r="CY17" s="9">
        <v>0.308</v>
      </c>
      <c r="CZ17" s="9">
        <v>0.14799999999999999</v>
      </c>
      <c r="DA17" s="9">
        <v>0.69299999999999995</v>
      </c>
      <c r="DB17" s="9">
        <v>0.34699999999999998</v>
      </c>
      <c r="DC17" s="9">
        <v>0.34599999999999997</v>
      </c>
      <c r="DD17" s="9">
        <v>2.282</v>
      </c>
      <c r="DE17" s="9">
        <v>1.0309999999999999</v>
      </c>
      <c r="DF17" s="9">
        <v>1.2509999999999999</v>
      </c>
      <c r="DG17" s="9">
        <v>1.022</v>
      </c>
      <c r="DH17" s="9">
        <v>0.72899999999999998</v>
      </c>
      <c r="DI17" s="9">
        <v>0.29299999999999998</v>
      </c>
      <c r="DJ17" s="9">
        <v>0.312</v>
      </c>
      <c r="DK17" s="9">
        <v>0.14899999999999999</v>
      </c>
      <c r="DL17" s="9">
        <v>0.16300000000000001</v>
      </c>
      <c r="DM17" s="9">
        <v>0.45100000000000001</v>
      </c>
      <c r="DN17" s="9">
        <v>0.152</v>
      </c>
      <c r="DO17" s="9">
        <v>0.29899999999999999</v>
      </c>
      <c r="DP17" s="9">
        <v>0.496</v>
      </c>
      <c r="DQ17" s="9">
        <v>0</v>
      </c>
      <c r="DR17" s="9">
        <v>0.496</v>
      </c>
      <c r="DS17" s="9">
        <v>0</v>
      </c>
      <c r="DT17" s="9">
        <v>0</v>
      </c>
      <c r="DU17" s="9">
        <v>0</v>
      </c>
      <c r="DV17" s="9">
        <v>0.61199999999999999</v>
      </c>
      <c r="DW17" s="9">
        <v>0.182</v>
      </c>
      <c r="DX17" s="9">
        <v>0.43</v>
      </c>
      <c r="DY17" s="9">
        <v>0.157</v>
      </c>
      <c r="DZ17" s="9">
        <v>0.129</v>
      </c>
      <c r="EA17" s="9">
        <v>2.8000000000000001E-2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0.157</v>
      </c>
      <c r="EI17" s="9">
        <v>0.129</v>
      </c>
      <c r="EJ17" s="9">
        <v>2.8000000000000001E-2</v>
      </c>
      <c r="EK17" s="9">
        <v>0.45400000000000001</v>
      </c>
      <c r="EL17" s="9">
        <v>5.2999999999999999E-2</v>
      </c>
      <c r="EM17" s="9">
        <v>0.40100000000000002</v>
      </c>
      <c r="EN17" s="9">
        <v>5.2999999999999999E-2</v>
      </c>
      <c r="EO17" s="9">
        <v>5.2999999999999999E-2</v>
      </c>
      <c r="EP17" s="9">
        <v>0</v>
      </c>
      <c r="EQ17" s="9">
        <v>0.06</v>
      </c>
      <c r="ER17" s="9">
        <v>0</v>
      </c>
      <c r="ES17" s="9">
        <v>0.06</v>
      </c>
      <c r="ET17" s="9">
        <v>6.4000000000000001E-2</v>
      </c>
      <c r="EU17" s="9">
        <v>0</v>
      </c>
      <c r="EV17" s="9">
        <v>6.4000000000000001E-2</v>
      </c>
      <c r="EW17" s="9">
        <v>8.2000000000000003E-2</v>
      </c>
      <c r="EX17" s="9">
        <v>0</v>
      </c>
      <c r="EY17" s="9">
        <v>8.2000000000000003E-2</v>
      </c>
      <c r="EZ17" s="9">
        <v>0.19500000000000001</v>
      </c>
      <c r="FA17" s="9">
        <v>0</v>
      </c>
      <c r="FB17" s="9">
        <v>0.19500000000000001</v>
      </c>
      <c r="FC17" s="9">
        <v>2.0089999999999999</v>
      </c>
      <c r="FD17" s="9">
        <v>0.56699999999999995</v>
      </c>
      <c r="FE17" s="9">
        <v>1.4410000000000001</v>
      </c>
      <c r="FF17" s="9">
        <v>0.4</v>
      </c>
      <c r="FG17" s="9">
        <v>0</v>
      </c>
      <c r="FH17" s="9">
        <v>0.4</v>
      </c>
      <c r="FI17" s="9">
        <v>7.6999999999999999E-2</v>
      </c>
      <c r="FJ17" s="9">
        <v>0</v>
      </c>
      <c r="FK17" s="9">
        <v>7.6999999999999999E-2</v>
      </c>
      <c r="FL17" s="9">
        <v>0</v>
      </c>
      <c r="FM17" s="9">
        <v>0</v>
      </c>
      <c r="FN17" s="9">
        <v>0</v>
      </c>
      <c r="FO17" s="9">
        <v>0.32300000000000001</v>
      </c>
      <c r="FP17" s="9">
        <v>0</v>
      </c>
      <c r="FQ17" s="9">
        <v>0.32300000000000001</v>
      </c>
      <c r="FR17" s="9">
        <v>1.609</v>
      </c>
      <c r="FS17" s="9">
        <v>0.56699999999999995</v>
      </c>
      <c r="FT17" s="9">
        <v>1.0409999999999999</v>
      </c>
      <c r="FU17" s="9">
        <v>0.78200000000000003</v>
      </c>
      <c r="FV17" s="9">
        <v>0.311</v>
      </c>
      <c r="FW17" s="9">
        <v>0.47099999999999997</v>
      </c>
      <c r="FX17" s="9">
        <v>0.73599999999999999</v>
      </c>
      <c r="FY17" s="9">
        <v>0.25600000000000001</v>
      </c>
      <c r="FZ17" s="9">
        <v>0.48</v>
      </c>
      <c r="GA17" s="9">
        <v>0.09</v>
      </c>
      <c r="GB17" s="9">
        <v>0</v>
      </c>
      <c r="GC17" s="9">
        <v>0.09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0.44600000000000001</v>
      </c>
      <c r="GK17" s="9">
        <v>0.14199999999999999</v>
      </c>
      <c r="GL17" s="9">
        <v>0.30399999999999999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0.44600000000000001</v>
      </c>
      <c r="GZ17" s="9">
        <v>0.14199999999999999</v>
      </c>
      <c r="HA17" s="9">
        <v>0.30399999999999999</v>
      </c>
      <c r="HB17" s="9">
        <v>7.0000000000000007E-2</v>
      </c>
      <c r="HC17" s="9">
        <v>7.0000000000000007E-2</v>
      </c>
      <c r="HD17" s="9">
        <v>0</v>
      </c>
      <c r="HE17" s="9">
        <v>0.30399999999999999</v>
      </c>
      <c r="HF17" s="9">
        <v>0</v>
      </c>
      <c r="HG17" s="9">
        <v>0.30399999999999999</v>
      </c>
      <c r="HH17" s="9">
        <v>0</v>
      </c>
      <c r="HI17" s="9">
        <v>0</v>
      </c>
      <c r="HJ17" s="9">
        <v>0</v>
      </c>
      <c r="HK17" s="9">
        <v>7.1999999999999995E-2</v>
      </c>
      <c r="HL17" s="9">
        <v>7.1999999999999995E-2</v>
      </c>
      <c r="HM17" s="9">
        <v>0</v>
      </c>
      <c r="HN17" s="9">
        <v>0</v>
      </c>
      <c r="HO17" s="9">
        <v>0</v>
      </c>
      <c r="HP17" s="9">
        <v>0</v>
      </c>
      <c r="HQ17" s="9">
        <v>2.0680000000000001</v>
      </c>
      <c r="HR17" s="9">
        <v>0.755</v>
      </c>
      <c r="HS17" s="9">
        <v>1.3140000000000001</v>
      </c>
      <c r="HT17" s="9">
        <v>0.51</v>
      </c>
      <c r="HU17" s="9">
        <v>0.107</v>
      </c>
      <c r="HV17" s="9">
        <v>0.40300000000000002</v>
      </c>
      <c r="HW17" s="9">
        <v>7.1999999999999995E-2</v>
      </c>
      <c r="HX17" s="9">
        <v>0</v>
      </c>
      <c r="HY17" s="9">
        <v>7.1999999999999995E-2</v>
      </c>
      <c r="HZ17" s="9">
        <v>7.4999999999999997E-2</v>
      </c>
      <c r="IA17" s="9">
        <v>0</v>
      </c>
      <c r="IB17" s="9">
        <v>7.4999999999999997E-2</v>
      </c>
      <c r="IC17" s="9">
        <v>0.36199999999999999</v>
      </c>
      <c r="ID17" s="9">
        <v>0.107</v>
      </c>
      <c r="IE17" s="9">
        <v>0.255</v>
      </c>
      <c r="IF17" s="9">
        <v>1.5580000000000001</v>
      </c>
      <c r="IG17" s="9">
        <v>0.64800000000000002</v>
      </c>
      <c r="IH17" s="9">
        <v>0.91</v>
      </c>
      <c r="II17" s="9">
        <v>0.63800000000000001</v>
      </c>
      <c r="IJ17" s="9">
        <v>0.38300000000000001</v>
      </c>
      <c r="IK17" s="9">
        <v>0.255</v>
      </c>
      <c r="IL17" s="9">
        <v>0.35599999999999998</v>
      </c>
      <c r="IM17" s="9">
        <v>0.114</v>
      </c>
      <c r="IN17" s="9">
        <v>0.24099999999999999</v>
      </c>
      <c r="IO17" s="9">
        <v>0.36499999999999999</v>
      </c>
      <c r="IP17" s="9">
        <v>8.7999999999999995E-2</v>
      </c>
      <c r="IQ17" s="9">
        <v>0.27700000000000002</v>
      </c>
    </row>
    <row r="18" spans="1:251">
      <c r="A18" s="10">
        <v>44593</v>
      </c>
      <c r="B18" s="9">
        <v>0.55100000000000005</v>
      </c>
      <c r="C18" s="9">
        <v>1.9350000000000001</v>
      </c>
      <c r="D18" s="9">
        <v>1.117</v>
      </c>
      <c r="E18" s="9">
        <v>0.81799999999999995</v>
      </c>
      <c r="F18" s="9">
        <v>1.24</v>
      </c>
      <c r="G18" s="9">
        <v>0.52300000000000002</v>
      </c>
      <c r="H18" s="9">
        <v>0.71799999999999997</v>
      </c>
      <c r="I18" s="9">
        <v>7.4050000000000002</v>
      </c>
      <c r="J18" s="9">
        <v>4.5250000000000004</v>
      </c>
      <c r="K18" s="9">
        <v>2.88</v>
      </c>
      <c r="L18" s="9">
        <v>2.7869999999999999</v>
      </c>
      <c r="M18" s="9">
        <v>1.7609999999999999</v>
      </c>
      <c r="N18" s="9">
        <v>1.026</v>
      </c>
      <c r="O18" s="9">
        <v>2.5609999999999999</v>
      </c>
      <c r="P18" s="9">
        <v>1.7549999999999999</v>
      </c>
      <c r="Q18" s="9">
        <v>0.80500000000000005</v>
      </c>
      <c r="R18" s="9">
        <v>1.036</v>
      </c>
      <c r="S18" s="9">
        <v>0.51400000000000001</v>
      </c>
      <c r="T18" s="9">
        <v>0.52200000000000002</v>
      </c>
      <c r="U18" s="9">
        <v>0.85299999999999998</v>
      </c>
      <c r="V18" s="9">
        <v>0.495</v>
      </c>
      <c r="W18" s="9">
        <v>0.35899999999999999</v>
      </c>
      <c r="X18" s="9">
        <v>0.16800000000000001</v>
      </c>
      <c r="Y18" s="9">
        <v>0</v>
      </c>
      <c r="Z18" s="9">
        <v>0.16800000000000001</v>
      </c>
      <c r="AA18" s="9">
        <v>1.976</v>
      </c>
      <c r="AB18" s="9">
        <v>1.17</v>
      </c>
      <c r="AC18" s="9">
        <v>0.80600000000000005</v>
      </c>
      <c r="AD18" s="9">
        <v>1.278</v>
      </c>
      <c r="AE18" s="9">
        <v>0.66</v>
      </c>
      <c r="AF18" s="9">
        <v>0.61799999999999999</v>
      </c>
      <c r="AG18" s="9">
        <v>0.63400000000000001</v>
      </c>
      <c r="AH18" s="9">
        <v>0.40699999999999997</v>
      </c>
      <c r="AI18" s="9">
        <v>0.22600000000000001</v>
      </c>
      <c r="AJ18" s="9">
        <v>0.64400000000000002</v>
      </c>
      <c r="AK18" s="9">
        <v>0.253</v>
      </c>
      <c r="AL18" s="9">
        <v>0.39200000000000002</v>
      </c>
      <c r="AM18" s="9">
        <v>0</v>
      </c>
      <c r="AN18" s="9">
        <v>0</v>
      </c>
      <c r="AO18" s="9">
        <v>0</v>
      </c>
      <c r="AP18" s="9">
        <v>0.69799999999999995</v>
      </c>
      <c r="AQ18" s="9">
        <v>0.51</v>
      </c>
      <c r="AR18" s="9">
        <v>0.188</v>
      </c>
      <c r="AS18" s="9">
        <v>0.4</v>
      </c>
      <c r="AT18" s="9">
        <v>0.4</v>
      </c>
      <c r="AU18" s="9">
        <v>0</v>
      </c>
      <c r="AV18" s="9">
        <v>0.20499999999999999</v>
      </c>
      <c r="AW18" s="9">
        <v>0.11</v>
      </c>
      <c r="AX18" s="9">
        <v>9.5000000000000001E-2</v>
      </c>
      <c r="AY18" s="9">
        <v>9.4E-2</v>
      </c>
      <c r="AZ18" s="9">
        <v>0</v>
      </c>
      <c r="BA18" s="9">
        <v>9.4E-2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0.36199999999999999</v>
      </c>
      <c r="BI18" s="9">
        <v>0.26400000000000001</v>
      </c>
      <c r="BJ18" s="9">
        <v>9.8000000000000004E-2</v>
      </c>
      <c r="BK18" s="9">
        <v>0.189</v>
      </c>
      <c r="BL18" s="9">
        <v>0.189</v>
      </c>
      <c r="BM18" s="9">
        <v>0</v>
      </c>
      <c r="BN18" s="9">
        <v>7.8E-2</v>
      </c>
      <c r="BO18" s="9">
        <v>7.8E-2</v>
      </c>
      <c r="BP18" s="9">
        <v>0</v>
      </c>
      <c r="BQ18" s="9">
        <v>0</v>
      </c>
      <c r="BR18" s="9">
        <v>0</v>
      </c>
      <c r="BS18" s="9">
        <v>0</v>
      </c>
      <c r="BT18" s="9">
        <v>0.112</v>
      </c>
      <c r="BU18" s="9">
        <v>0.112</v>
      </c>
      <c r="BV18" s="9">
        <v>0</v>
      </c>
      <c r="BW18" s="9">
        <v>0.17299999999999999</v>
      </c>
      <c r="BX18" s="9">
        <v>7.4999999999999997E-2</v>
      </c>
      <c r="BY18" s="9">
        <v>9.8000000000000004E-2</v>
      </c>
      <c r="BZ18" s="9">
        <v>0.17299999999999999</v>
      </c>
      <c r="CA18" s="9">
        <v>7.4999999999999997E-2</v>
      </c>
      <c r="CB18" s="9">
        <v>9.8000000000000004E-2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7.2720000000000002</v>
      </c>
      <c r="CP18" s="9">
        <v>4.5810000000000004</v>
      </c>
      <c r="CQ18" s="9">
        <v>2.6909999999999998</v>
      </c>
      <c r="CR18" s="9">
        <v>2.7949999999999999</v>
      </c>
      <c r="CS18" s="9">
        <v>1.4239999999999999</v>
      </c>
      <c r="CT18" s="9">
        <v>1.371</v>
      </c>
      <c r="CU18" s="9">
        <v>0.58899999999999997</v>
      </c>
      <c r="CV18" s="9">
        <v>0.26400000000000001</v>
      </c>
      <c r="CW18" s="9">
        <v>0.32500000000000001</v>
      </c>
      <c r="CX18" s="9">
        <v>1.175</v>
      </c>
      <c r="CY18" s="9">
        <v>0.75</v>
      </c>
      <c r="CZ18" s="9">
        <v>0.42599999999999999</v>
      </c>
      <c r="DA18" s="9">
        <v>1.0309999999999999</v>
      </c>
      <c r="DB18" s="9">
        <v>0.41099999999999998</v>
      </c>
      <c r="DC18" s="9">
        <v>0.62</v>
      </c>
      <c r="DD18" s="9">
        <v>4.4770000000000003</v>
      </c>
      <c r="DE18" s="9">
        <v>3.157</v>
      </c>
      <c r="DF18" s="9">
        <v>1.32</v>
      </c>
      <c r="DG18" s="9">
        <v>1.4379999999999999</v>
      </c>
      <c r="DH18" s="9">
        <v>1.0289999999999999</v>
      </c>
      <c r="DI18" s="9">
        <v>0.40799999999999997</v>
      </c>
      <c r="DJ18" s="9">
        <v>1.903</v>
      </c>
      <c r="DK18" s="9">
        <v>1.506</v>
      </c>
      <c r="DL18" s="9">
        <v>0.39700000000000002</v>
      </c>
      <c r="DM18" s="9">
        <v>0.72199999999999998</v>
      </c>
      <c r="DN18" s="9">
        <v>0.40100000000000002</v>
      </c>
      <c r="DO18" s="9">
        <v>0.32100000000000001</v>
      </c>
      <c r="DP18" s="9">
        <v>0.315</v>
      </c>
      <c r="DQ18" s="9">
        <v>0.221</v>
      </c>
      <c r="DR18" s="9">
        <v>9.5000000000000001E-2</v>
      </c>
      <c r="DS18" s="9">
        <v>9.9000000000000005E-2</v>
      </c>
      <c r="DT18" s="9">
        <v>0</v>
      </c>
      <c r="DU18" s="9">
        <v>9.9000000000000005E-2</v>
      </c>
      <c r="DV18" s="9">
        <v>0.67500000000000004</v>
      </c>
      <c r="DW18" s="9">
        <v>0.34</v>
      </c>
      <c r="DX18" s="9">
        <v>0.33600000000000002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0.67500000000000004</v>
      </c>
      <c r="EL18" s="9">
        <v>0.34</v>
      </c>
      <c r="EM18" s="9">
        <v>0.33600000000000002</v>
      </c>
      <c r="EN18" s="9">
        <v>6.6000000000000003E-2</v>
      </c>
      <c r="EO18" s="9">
        <v>6.6000000000000003E-2</v>
      </c>
      <c r="EP18" s="9">
        <v>0</v>
      </c>
      <c r="EQ18" s="9">
        <v>0.1</v>
      </c>
      <c r="ER18" s="9">
        <v>0</v>
      </c>
      <c r="ES18" s="9">
        <v>0.1</v>
      </c>
      <c r="ET18" s="9">
        <v>0</v>
      </c>
      <c r="EU18" s="9">
        <v>0</v>
      </c>
      <c r="EV18" s="9">
        <v>0</v>
      </c>
      <c r="EW18" s="9">
        <v>0.44</v>
      </c>
      <c r="EX18" s="9">
        <v>0.27400000000000002</v>
      </c>
      <c r="EY18" s="9">
        <v>0.16600000000000001</v>
      </c>
      <c r="EZ18" s="9">
        <v>6.9000000000000006E-2</v>
      </c>
      <c r="FA18" s="9">
        <v>0</v>
      </c>
      <c r="FB18" s="9">
        <v>6.9000000000000006E-2</v>
      </c>
      <c r="FC18" s="9">
        <v>1.456</v>
      </c>
      <c r="FD18" s="9">
        <v>0.42</v>
      </c>
      <c r="FE18" s="9">
        <v>1.036</v>
      </c>
      <c r="FF18" s="9">
        <v>0.21299999999999999</v>
      </c>
      <c r="FG18" s="9">
        <v>0.115</v>
      </c>
      <c r="FH18" s="9">
        <v>9.8000000000000004E-2</v>
      </c>
      <c r="FI18" s="9">
        <v>0</v>
      </c>
      <c r="FJ18" s="9">
        <v>0</v>
      </c>
      <c r="FK18" s="9">
        <v>0</v>
      </c>
      <c r="FL18" s="9">
        <v>0.115</v>
      </c>
      <c r="FM18" s="9">
        <v>0.115</v>
      </c>
      <c r="FN18" s="9">
        <v>0</v>
      </c>
      <c r="FO18" s="9">
        <v>9.8000000000000004E-2</v>
      </c>
      <c r="FP18" s="9">
        <v>0</v>
      </c>
      <c r="FQ18" s="9">
        <v>9.8000000000000004E-2</v>
      </c>
      <c r="FR18" s="9">
        <v>1.242</v>
      </c>
      <c r="FS18" s="9">
        <v>0.30399999999999999</v>
      </c>
      <c r="FT18" s="9">
        <v>0.93799999999999994</v>
      </c>
      <c r="FU18" s="9">
        <v>0.71099999999999997</v>
      </c>
      <c r="FV18" s="9">
        <v>0.191</v>
      </c>
      <c r="FW18" s="9">
        <v>0.52</v>
      </c>
      <c r="FX18" s="9">
        <v>0.21299999999999999</v>
      </c>
      <c r="FY18" s="9">
        <v>0</v>
      </c>
      <c r="FZ18" s="9">
        <v>0.21299999999999999</v>
      </c>
      <c r="GA18" s="9">
        <v>0.221</v>
      </c>
      <c r="GB18" s="9">
        <v>0.113</v>
      </c>
      <c r="GC18" s="9">
        <v>0.107</v>
      </c>
      <c r="GD18" s="9">
        <v>9.8000000000000004E-2</v>
      </c>
      <c r="GE18" s="9">
        <v>0</v>
      </c>
      <c r="GF18" s="9">
        <v>9.8000000000000004E-2</v>
      </c>
      <c r="GG18" s="9">
        <v>0</v>
      </c>
      <c r="GH18" s="9">
        <v>0</v>
      </c>
      <c r="GI18" s="9">
        <v>0</v>
      </c>
      <c r="GJ18" s="9">
        <v>0.13900000000000001</v>
      </c>
      <c r="GK18" s="9">
        <v>0.13900000000000001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0.13900000000000001</v>
      </c>
      <c r="GZ18" s="9">
        <v>0.13900000000000001</v>
      </c>
      <c r="HA18" s="9">
        <v>0</v>
      </c>
      <c r="HB18" s="9">
        <v>0</v>
      </c>
      <c r="HC18" s="9">
        <v>0</v>
      </c>
      <c r="HD18" s="9">
        <v>0</v>
      </c>
      <c r="HE18" s="9">
        <v>0.13900000000000001</v>
      </c>
      <c r="HF18" s="9">
        <v>0.13900000000000001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4.2720000000000002</v>
      </c>
      <c r="HR18" s="9">
        <v>1.7470000000000001</v>
      </c>
      <c r="HS18" s="9">
        <v>2.5249999999999999</v>
      </c>
      <c r="HT18" s="9">
        <v>2.0779999999999998</v>
      </c>
      <c r="HU18" s="9">
        <v>0.77800000000000002</v>
      </c>
      <c r="HV18" s="9">
        <v>1.3</v>
      </c>
      <c r="HW18" s="9">
        <v>0.26400000000000001</v>
      </c>
      <c r="HX18" s="9">
        <v>0.16400000000000001</v>
      </c>
      <c r="HY18" s="9">
        <v>0.1</v>
      </c>
      <c r="HZ18" s="9">
        <v>0.41199999999999998</v>
      </c>
      <c r="IA18" s="9">
        <v>0</v>
      </c>
      <c r="IB18" s="9">
        <v>0.41199999999999998</v>
      </c>
      <c r="IC18" s="9">
        <v>1.4019999999999999</v>
      </c>
      <c r="ID18" s="9">
        <v>0.61399999999999999</v>
      </c>
      <c r="IE18" s="9">
        <v>0.78800000000000003</v>
      </c>
      <c r="IF18" s="9">
        <v>2.194</v>
      </c>
      <c r="IG18" s="9">
        <v>0.97</v>
      </c>
      <c r="IH18" s="9">
        <v>1.2250000000000001</v>
      </c>
      <c r="II18" s="9">
        <v>1.2949999999999999</v>
      </c>
      <c r="IJ18" s="9">
        <v>0.46800000000000003</v>
      </c>
      <c r="IK18" s="9">
        <v>0.82799999999999996</v>
      </c>
      <c r="IL18" s="9">
        <v>0.25700000000000001</v>
      </c>
      <c r="IM18" s="9">
        <v>6.7000000000000004E-2</v>
      </c>
      <c r="IN18" s="9">
        <v>0.19</v>
      </c>
      <c r="IO18" s="9">
        <v>0.20699999999999999</v>
      </c>
      <c r="IP18" s="9">
        <v>0</v>
      </c>
      <c r="IQ18" s="9">
        <v>0.20699999999999999</v>
      </c>
    </row>
    <row r="19" spans="1:251">
      <c r="A19" s="10">
        <v>44958</v>
      </c>
      <c r="B19" s="9">
        <v>0.22700000000000001</v>
      </c>
      <c r="C19" s="9">
        <v>0.89100000000000001</v>
      </c>
      <c r="D19" s="9">
        <v>0.4</v>
      </c>
      <c r="E19" s="9">
        <v>0.49099999999999999</v>
      </c>
      <c r="F19" s="9">
        <v>1.86</v>
      </c>
      <c r="G19" s="9">
        <v>0.86099999999999999</v>
      </c>
      <c r="H19" s="9">
        <v>0.999</v>
      </c>
      <c r="I19" s="9">
        <v>9.7720000000000002</v>
      </c>
      <c r="J19" s="9">
        <v>4.9870000000000001</v>
      </c>
      <c r="K19" s="9">
        <v>4.7850000000000001</v>
      </c>
      <c r="L19" s="9">
        <v>4.4219999999999997</v>
      </c>
      <c r="M19" s="9">
        <v>2.556</v>
      </c>
      <c r="N19" s="9">
        <v>1.867</v>
      </c>
      <c r="O19" s="9">
        <v>1.6339999999999999</v>
      </c>
      <c r="P19" s="9">
        <v>0.496</v>
      </c>
      <c r="Q19" s="9">
        <v>1.1379999999999999</v>
      </c>
      <c r="R19" s="9">
        <v>1.486</v>
      </c>
      <c r="S19" s="9">
        <v>0.58499999999999996</v>
      </c>
      <c r="T19" s="9">
        <v>0.9</v>
      </c>
      <c r="U19" s="9">
        <v>1.401</v>
      </c>
      <c r="V19" s="9">
        <v>0.96199999999999997</v>
      </c>
      <c r="W19" s="9">
        <v>0.439</v>
      </c>
      <c r="X19" s="9">
        <v>0.83</v>
      </c>
      <c r="Y19" s="9">
        <v>0.38900000000000001</v>
      </c>
      <c r="Z19" s="9">
        <v>0.441</v>
      </c>
      <c r="AA19" s="9">
        <v>2.4460000000000002</v>
      </c>
      <c r="AB19" s="9">
        <v>1.0169999999999999</v>
      </c>
      <c r="AC19" s="9">
        <v>1.429</v>
      </c>
      <c r="AD19" s="9">
        <v>0.63200000000000001</v>
      </c>
      <c r="AE19" s="9">
        <v>0.51300000000000001</v>
      </c>
      <c r="AF19" s="9">
        <v>0.11899999999999999</v>
      </c>
      <c r="AG19" s="9">
        <v>0.214</v>
      </c>
      <c r="AH19" s="9">
        <v>0.214</v>
      </c>
      <c r="AI19" s="9">
        <v>0</v>
      </c>
      <c r="AJ19" s="9">
        <v>0.111</v>
      </c>
      <c r="AK19" s="9">
        <v>0.111</v>
      </c>
      <c r="AL19" s="9">
        <v>0</v>
      </c>
      <c r="AM19" s="9">
        <v>0.30599999999999999</v>
      </c>
      <c r="AN19" s="9">
        <v>0.187</v>
      </c>
      <c r="AO19" s="9">
        <v>0.11899999999999999</v>
      </c>
      <c r="AP19" s="9">
        <v>1.8140000000000001</v>
      </c>
      <c r="AQ19" s="9">
        <v>0.504</v>
      </c>
      <c r="AR19" s="9">
        <v>1.31</v>
      </c>
      <c r="AS19" s="9">
        <v>0.94799999999999995</v>
      </c>
      <c r="AT19" s="9">
        <v>0.504</v>
      </c>
      <c r="AU19" s="9">
        <v>0.44400000000000001</v>
      </c>
      <c r="AV19" s="9">
        <v>0.57999999999999996</v>
      </c>
      <c r="AW19" s="9">
        <v>0</v>
      </c>
      <c r="AX19" s="9">
        <v>0.57999999999999996</v>
      </c>
      <c r="AY19" s="9">
        <v>0.28699999999999998</v>
      </c>
      <c r="AZ19" s="9">
        <v>0</v>
      </c>
      <c r="BA19" s="9">
        <v>0.28699999999999998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0.85099999999999998</v>
      </c>
      <c r="BI19" s="9">
        <v>0.13200000000000001</v>
      </c>
      <c r="BJ19" s="9">
        <v>0.71899999999999997</v>
      </c>
      <c r="BK19" s="9">
        <v>0.41399999999999998</v>
      </c>
      <c r="BL19" s="9">
        <v>0</v>
      </c>
      <c r="BM19" s="9">
        <v>0.41399999999999998</v>
      </c>
      <c r="BN19" s="9">
        <v>0</v>
      </c>
      <c r="BO19" s="9">
        <v>0</v>
      </c>
      <c r="BP19" s="9">
        <v>0</v>
      </c>
      <c r="BQ19" s="9">
        <v>0.25800000000000001</v>
      </c>
      <c r="BR19" s="9">
        <v>0</v>
      </c>
      <c r="BS19" s="9">
        <v>0.25800000000000001</v>
      </c>
      <c r="BT19" s="9">
        <v>0.156</v>
      </c>
      <c r="BU19" s="9">
        <v>0</v>
      </c>
      <c r="BV19" s="9">
        <v>0.156</v>
      </c>
      <c r="BW19" s="9">
        <v>0.437</v>
      </c>
      <c r="BX19" s="9">
        <v>0.13200000000000001</v>
      </c>
      <c r="BY19" s="9">
        <v>0.30499999999999999</v>
      </c>
      <c r="BZ19" s="9">
        <v>0.26200000000000001</v>
      </c>
      <c r="CA19" s="9">
        <v>0.13200000000000001</v>
      </c>
      <c r="CB19" s="9">
        <v>0.13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0.17499999999999999</v>
      </c>
      <c r="CJ19" s="9">
        <v>0</v>
      </c>
      <c r="CK19" s="9">
        <v>0.17499999999999999</v>
      </c>
      <c r="CL19" s="9">
        <v>0</v>
      </c>
      <c r="CM19" s="9">
        <v>0</v>
      </c>
      <c r="CN19" s="9">
        <v>0</v>
      </c>
      <c r="CO19" s="9">
        <v>7.1150000000000002</v>
      </c>
      <c r="CP19" s="9">
        <v>4.4710000000000001</v>
      </c>
      <c r="CQ19" s="9">
        <v>2.6440000000000001</v>
      </c>
      <c r="CR19" s="9">
        <v>2.3490000000000002</v>
      </c>
      <c r="CS19" s="9">
        <v>1.228</v>
      </c>
      <c r="CT19" s="9">
        <v>1.1220000000000001</v>
      </c>
      <c r="CU19" s="9">
        <v>0.81</v>
      </c>
      <c r="CV19" s="9">
        <v>0.58299999999999996</v>
      </c>
      <c r="CW19" s="9">
        <v>0.22700000000000001</v>
      </c>
      <c r="CX19" s="9">
        <v>0.52200000000000002</v>
      </c>
      <c r="CY19" s="9">
        <v>0.28899999999999998</v>
      </c>
      <c r="CZ19" s="9">
        <v>0.23300000000000001</v>
      </c>
      <c r="DA19" s="9">
        <v>1.0169999999999999</v>
      </c>
      <c r="DB19" s="9">
        <v>0.35499999999999998</v>
      </c>
      <c r="DC19" s="9">
        <v>0.66200000000000003</v>
      </c>
      <c r="DD19" s="9">
        <v>4.766</v>
      </c>
      <c r="DE19" s="9">
        <v>3.2429999999999999</v>
      </c>
      <c r="DF19" s="9">
        <v>1.5229999999999999</v>
      </c>
      <c r="DG19" s="9">
        <v>2.0499999999999998</v>
      </c>
      <c r="DH19" s="9">
        <v>1.4390000000000001</v>
      </c>
      <c r="DI19" s="9">
        <v>0.61099999999999999</v>
      </c>
      <c r="DJ19" s="9">
        <v>0.79</v>
      </c>
      <c r="DK19" s="9">
        <v>0.40799999999999997</v>
      </c>
      <c r="DL19" s="9">
        <v>0.38200000000000001</v>
      </c>
      <c r="DM19" s="9">
        <v>0.82699999999999996</v>
      </c>
      <c r="DN19" s="9">
        <v>0.435</v>
      </c>
      <c r="DO19" s="9">
        <v>0.39200000000000002</v>
      </c>
      <c r="DP19" s="9">
        <v>1.099</v>
      </c>
      <c r="DQ19" s="9">
        <v>0.96199999999999997</v>
      </c>
      <c r="DR19" s="9">
        <v>0.13700000000000001</v>
      </c>
      <c r="DS19" s="9">
        <v>0</v>
      </c>
      <c r="DT19" s="9">
        <v>0</v>
      </c>
      <c r="DU19" s="9">
        <v>0</v>
      </c>
      <c r="DV19" s="9">
        <v>0.89600000000000002</v>
      </c>
      <c r="DW19" s="9">
        <v>0.54</v>
      </c>
      <c r="DX19" s="9">
        <v>0.35599999999999998</v>
      </c>
      <c r="DY19" s="9">
        <v>6.2E-2</v>
      </c>
      <c r="DZ19" s="9">
        <v>0</v>
      </c>
      <c r="EA19" s="9">
        <v>6.2E-2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6.2E-2</v>
      </c>
      <c r="EI19" s="9">
        <v>0</v>
      </c>
      <c r="EJ19" s="9">
        <v>6.2E-2</v>
      </c>
      <c r="EK19" s="9">
        <v>0.83399999999999996</v>
      </c>
      <c r="EL19" s="9">
        <v>0.54</v>
      </c>
      <c r="EM19" s="9">
        <v>0.29399999999999998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0.151</v>
      </c>
      <c r="EU19" s="9">
        <v>0.151</v>
      </c>
      <c r="EV19" s="9">
        <v>0</v>
      </c>
      <c r="EW19" s="9">
        <v>0</v>
      </c>
      <c r="EX19" s="9">
        <v>0</v>
      </c>
      <c r="EY19" s="9">
        <v>0</v>
      </c>
      <c r="EZ19" s="9">
        <v>0.68300000000000005</v>
      </c>
      <c r="FA19" s="9">
        <v>0.38900000000000001</v>
      </c>
      <c r="FB19" s="9">
        <v>0.29399999999999998</v>
      </c>
      <c r="FC19" s="9">
        <v>2.2400000000000002</v>
      </c>
      <c r="FD19" s="9">
        <v>0.88700000000000001</v>
      </c>
      <c r="FE19" s="9">
        <v>1.353</v>
      </c>
      <c r="FF19" s="9">
        <v>0.318</v>
      </c>
      <c r="FG19" s="9">
        <v>0.318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0.318</v>
      </c>
      <c r="FP19" s="9">
        <v>0.318</v>
      </c>
      <c r="FQ19" s="9">
        <v>0</v>
      </c>
      <c r="FR19" s="9">
        <v>1.921</v>
      </c>
      <c r="FS19" s="9">
        <v>0.56799999999999995</v>
      </c>
      <c r="FT19" s="9">
        <v>1.353</v>
      </c>
      <c r="FU19" s="9">
        <v>1.1619999999999999</v>
      </c>
      <c r="FV19" s="9">
        <v>0.48</v>
      </c>
      <c r="FW19" s="9">
        <v>0.68200000000000005</v>
      </c>
      <c r="FX19" s="9">
        <v>0.26400000000000001</v>
      </c>
      <c r="FY19" s="9">
        <v>8.7999999999999995E-2</v>
      </c>
      <c r="FZ19" s="9">
        <v>0.17599999999999999</v>
      </c>
      <c r="GA19" s="9">
        <v>0.222</v>
      </c>
      <c r="GB19" s="9">
        <v>0</v>
      </c>
      <c r="GC19" s="9">
        <v>0.222</v>
      </c>
      <c r="GD19" s="9">
        <v>0.127</v>
      </c>
      <c r="GE19" s="9">
        <v>0</v>
      </c>
      <c r="GF19" s="9">
        <v>0.127</v>
      </c>
      <c r="GG19" s="9">
        <v>0.14699999999999999</v>
      </c>
      <c r="GH19" s="9">
        <v>0</v>
      </c>
      <c r="GI19" s="9">
        <v>0.14699999999999999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2.992</v>
      </c>
      <c r="HR19" s="9">
        <v>1.915</v>
      </c>
      <c r="HS19" s="9">
        <v>1.0780000000000001</v>
      </c>
      <c r="HT19" s="9">
        <v>1.2509999999999999</v>
      </c>
      <c r="HU19" s="9">
        <v>0.92100000000000004</v>
      </c>
      <c r="HV19" s="9">
        <v>0.33</v>
      </c>
      <c r="HW19" s="9">
        <v>0</v>
      </c>
      <c r="HX19" s="9">
        <v>0</v>
      </c>
      <c r="HY19" s="9">
        <v>0</v>
      </c>
      <c r="HZ19" s="9">
        <v>0.16600000000000001</v>
      </c>
      <c r="IA19" s="9">
        <v>0.16600000000000001</v>
      </c>
      <c r="IB19" s="9">
        <v>0</v>
      </c>
      <c r="IC19" s="9">
        <v>1.085</v>
      </c>
      <c r="ID19" s="9">
        <v>0.755</v>
      </c>
      <c r="IE19" s="9">
        <v>0.33</v>
      </c>
      <c r="IF19" s="9">
        <v>1.742</v>
      </c>
      <c r="IG19" s="9">
        <v>0.99399999999999999</v>
      </c>
      <c r="IH19" s="9">
        <v>0.748</v>
      </c>
      <c r="II19" s="9">
        <v>1.371</v>
      </c>
      <c r="IJ19" s="9">
        <v>0.85599999999999998</v>
      </c>
      <c r="IK19" s="9">
        <v>0.51600000000000001</v>
      </c>
      <c r="IL19" s="9">
        <v>0.129</v>
      </c>
      <c r="IM19" s="9">
        <v>0</v>
      </c>
      <c r="IN19" s="9">
        <v>0.129</v>
      </c>
      <c r="IO19" s="9">
        <v>0.10299999999999999</v>
      </c>
      <c r="IP19" s="9">
        <v>0</v>
      </c>
      <c r="IQ19" s="9">
        <v>0.10299999999999999</v>
      </c>
    </row>
  </sheetData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12012</v>
      </c>
      <c r="C1" s="3" t="s">
        <v>12013</v>
      </c>
      <c r="D1" s="3" t="s">
        <v>12014</v>
      </c>
      <c r="E1" s="3" t="s">
        <v>12015</v>
      </c>
      <c r="F1" s="3" t="s">
        <v>12016</v>
      </c>
      <c r="G1" s="3" t="s">
        <v>12017</v>
      </c>
      <c r="H1" s="3" t="s">
        <v>12018</v>
      </c>
      <c r="I1" s="3" t="s">
        <v>12019</v>
      </c>
      <c r="J1" s="3" t="s">
        <v>12020</v>
      </c>
      <c r="K1" s="3" t="s">
        <v>12021</v>
      </c>
      <c r="L1" s="3" t="s">
        <v>12022</v>
      </c>
      <c r="M1" s="3" t="s">
        <v>12023</v>
      </c>
      <c r="N1" s="3" t="s">
        <v>12024</v>
      </c>
      <c r="O1" s="3" t="s">
        <v>12025</v>
      </c>
      <c r="P1" s="3" t="s">
        <v>12026</v>
      </c>
      <c r="Q1" s="3" t="s">
        <v>12027</v>
      </c>
      <c r="R1" s="3" t="s">
        <v>12028</v>
      </c>
      <c r="S1" s="3" t="s">
        <v>12029</v>
      </c>
      <c r="T1" s="3" t="s">
        <v>12030</v>
      </c>
      <c r="U1" s="3" t="s">
        <v>12031</v>
      </c>
      <c r="V1" s="3" t="s">
        <v>12032</v>
      </c>
      <c r="W1" s="3" t="s">
        <v>12033</v>
      </c>
      <c r="X1" s="3" t="s">
        <v>12034</v>
      </c>
      <c r="Y1" s="3" t="s">
        <v>12035</v>
      </c>
      <c r="Z1" s="3" t="s">
        <v>12036</v>
      </c>
      <c r="AA1" s="3" t="s">
        <v>12037</v>
      </c>
      <c r="AB1" s="3" t="s">
        <v>12038</v>
      </c>
      <c r="AC1" s="3" t="s">
        <v>12039</v>
      </c>
      <c r="AD1" s="3" t="s">
        <v>12040</v>
      </c>
      <c r="AE1" s="3" t="s">
        <v>12041</v>
      </c>
      <c r="AF1" s="3" t="s">
        <v>12042</v>
      </c>
      <c r="AG1" s="3" t="s">
        <v>12043</v>
      </c>
      <c r="AH1" s="3" t="s">
        <v>12044</v>
      </c>
      <c r="AI1" s="3" t="s">
        <v>12045</v>
      </c>
      <c r="AJ1" s="3" t="s">
        <v>12046</v>
      </c>
      <c r="AK1" s="3" t="s">
        <v>12047</v>
      </c>
      <c r="AL1" s="3" t="s">
        <v>12048</v>
      </c>
      <c r="AM1" s="3" t="s">
        <v>12049</v>
      </c>
      <c r="AN1" s="3" t="s">
        <v>12050</v>
      </c>
      <c r="AO1" s="3" t="s">
        <v>12051</v>
      </c>
      <c r="AP1" s="3" t="s">
        <v>12052</v>
      </c>
      <c r="AQ1" s="3" t="s">
        <v>12053</v>
      </c>
      <c r="AR1" s="3" t="s">
        <v>12054</v>
      </c>
      <c r="AS1" s="3" t="s">
        <v>12055</v>
      </c>
      <c r="AT1" s="3" t="s">
        <v>12056</v>
      </c>
      <c r="AU1" s="3" t="s">
        <v>12057</v>
      </c>
      <c r="AV1" s="3" t="s">
        <v>12058</v>
      </c>
      <c r="AW1" s="3" t="s">
        <v>12059</v>
      </c>
      <c r="AX1" s="3" t="s">
        <v>12060</v>
      </c>
      <c r="AY1" s="3" t="s">
        <v>12061</v>
      </c>
      <c r="AZ1" s="3" t="s">
        <v>12062</v>
      </c>
      <c r="BA1" s="3" t="s">
        <v>12063</v>
      </c>
      <c r="BB1" s="3" t="s">
        <v>12064</v>
      </c>
      <c r="BC1" s="3" t="s">
        <v>12065</v>
      </c>
      <c r="BD1" s="3" t="s">
        <v>12066</v>
      </c>
      <c r="BE1" s="3" t="s">
        <v>12067</v>
      </c>
      <c r="BF1" s="3" t="s">
        <v>12068</v>
      </c>
      <c r="BG1" s="3" t="s">
        <v>12069</v>
      </c>
      <c r="BH1" s="3" t="s">
        <v>12070</v>
      </c>
      <c r="BI1" s="3" t="s">
        <v>12071</v>
      </c>
      <c r="BJ1" s="3" t="s">
        <v>12072</v>
      </c>
      <c r="BK1" s="3" t="s">
        <v>12073</v>
      </c>
      <c r="BL1" s="3" t="s">
        <v>12074</v>
      </c>
      <c r="BM1" s="3" t="s">
        <v>12075</v>
      </c>
      <c r="BN1" s="3" t="s">
        <v>12076</v>
      </c>
      <c r="BO1" s="3" t="s">
        <v>12077</v>
      </c>
      <c r="BP1" s="3" t="s">
        <v>12078</v>
      </c>
      <c r="BQ1" s="3" t="s">
        <v>12079</v>
      </c>
      <c r="BR1" s="3" t="s">
        <v>12080</v>
      </c>
      <c r="BS1" s="3" t="s">
        <v>12081</v>
      </c>
      <c r="BT1" s="3" t="s">
        <v>12082</v>
      </c>
      <c r="BU1" s="3" t="s">
        <v>12083</v>
      </c>
      <c r="BV1" s="3" t="s">
        <v>12084</v>
      </c>
      <c r="BW1" s="3" t="s">
        <v>12085</v>
      </c>
      <c r="BX1" s="3" t="s">
        <v>12086</v>
      </c>
      <c r="BY1" s="3" t="s">
        <v>12087</v>
      </c>
      <c r="BZ1" s="3" t="s">
        <v>12088</v>
      </c>
      <c r="CA1" s="3" t="s">
        <v>12089</v>
      </c>
      <c r="CB1" s="3" t="s">
        <v>12090</v>
      </c>
      <c r="CC1" s="3" t="s">
        <v>12091</v>
      </c>
      <c r="CD1" s="3" t="s">
        <v>12092</v>
      </c>
      <c r="CE1" s="3" t="s">
        <v>12093</v>
      </c>
      <c r="CF1" s="3" t="s">
        <v>12094</v>
      </c>
      <c r="CG1" s="3" t="s">
        <v>12095</v>
      </c>
      <c r="CH1" s="3" t="s">
        <v>12096</v>
      </c>
      <c r="CI1" s="3" t="s">
        <v>12097</v>
      </c>
      <c r="CJ1" s="3" t="s">
        <v>12098</v>
      </c>
      <c r="CK1" s="3" t="s">
        <v>12099</v>
      </c>
      <c r="CL1" s="3" t="s">
        <v>12100</v>
      </c>
      <c r="CM1" s="3" t="s">
        <v>12101</v>
      </c>
      <c r="CN1" s="3" t="s">
        <v>12102</v>
      </c>
      <c r="CO1" s="3" t="s">
        <v>12103</v>
      </c>
      <c r="CP1" s="3" t="s">
        <v>12104</v>
      </c>
      <c r="CQ1" s="3" t="s">
        <v>12105</v>
      </c>
      <c r="CR1" s="3" t="s">
        <v>12106</v>
      </c>
      <c r="CS1" s="3" t="s">
        <v>12107</v>
      </c>
      <c r="CT1" s="3" t="s">
        <v>12108</v>
      </c>
      <c r="CU1" s="3" t="s">
        <v>12109</v>
      </c>
      <c r="CV1" s="3" t="s">
        <v>12110</v>
      </c>
      <c r="CW1" s="3" t="s">
        <v>12111</v>
      </c>
      <c r="CX1" s="3" t="s">
        <v>12112</v>
      </c>
      <c r="CY1" s="3" t="s">
        <v>12113</v>
      </c>
      <c r="CZ1" s="3" t="s">
        <v>12114</v>
      </c>
      <c r="DA1" s="3" t="s">
        <v>12115</v>
      </c>
      <c r="DB1" s="3" t="s">
        <v>12116</v>
      </c>
      <c r="DC1" s="3" t="s">
        <v>12117</v>
      </c>
      <c r="DD1" s="3" t="s">
        <v>12118</v>
      </c>
      <c r="DE1" s="3" t="s">
        <v>12119</v>
      </c>
      <c r="DF1" s="3" t="s">
        <v>12120</v>
      </c>
      <c r="DG1" s="3" t="s">
        <v>12121</v>
      </c>
      <c r="DH1" s="3" t="s">
        <v>12122</v>
      </c>
      <c r="DI1" s="3" t="s">
        <v>12123</v>
      </c>
      <c r="DJ1" s="3" t="s">
        <v>12124</v>
      </c>
      <c r="DK1" s="3" t="s">
        <v>12125</v>
      </c>
      <c r="DL1" s="3" t="s">
        <v>12126</v>
      </c>
      <c r="DM1" s="3" t="s">
        <v>12127</v>
      </c>
      <c r="DN1" s="3" t="s">
        <v>12128</v>
      </c>
      <c r="DO1" s="3" t="s">
        <v>12129</v>
      </c>
      <c r="DP1" s="3" t="s">
        <v>12130</v>
      </c>
      <c r="DQ1" s="3" t="s">
        <v>12131</v>
      </c>
      <c r="DR1" s="3" t="s">
        <v>12132</v>
      </c>
      <c r="DS1" s="3" t="s">
        <v>12133</v>
      </c>
      <c r="DT1" s="3" t="s">
        <v>12134</v>
      </c>
      <c r="DU1" s="3" t="s">
        <v>12135</v>
      </c>
      <c r="DV1" s="3" t="s">
        <v>12136</v>
      </c>
      <c r="DW1" s="3" t="s">
        <v>12137</v>
      </c>
      <c r="DX1" s="3" t="s">
        <v>12138</v>
      </c>
      <c r="DY1" s="3" t="s">
        <v>12139</v>
      </c>
      <c r="DZ1" s="3" t="s">
        <v>12140</v>
      </c>
      <c r="EA1" s="3" t="s">
        <v>12141</v>
      </c>
      <c r="EB1" s="3" t="s">
        <v>12142</v>
      </c>
      <c r="EC1" s="3" t="s">
        <v>12143</v>
      </c>
      <c r="ED1" s="3" t="s">
        <v>12144</v>
      </c>
      <c r="EE1" s="3" t="s">
        <v>12145</v>
      </c>
      <c r="EF1" s="3" t="s">
        <v>12146</v>
      </c>
      <c r="EG1" s="3" t="s">
        <v>12147</v>
      </c>
      <c r="EH1" s="3" t="s">
        <v>12148</v>
      </c>
      <c r="EI1" s="3" t="s">
        <v>12149</v>
      </c>
      <c r="EJ1" s="3" t="s">
        <v>12150</v>
      </c>
      <c r="EK1" s="3" t="s">
        <v>12151</v>
      </c>
      <c r="EL1" s="3" t="s">
        <v>12152</v>
      </c>
      <c r="EM1" s="3" t="s">
        <v>12153</v>
      </c>
      <c r="EN1" s="3" t="s">
        <v>12154</v>
      </c>
      <c r="EO1" s="3" t="s">
        <v>12155</v>
      </c>
      <c r="EP1" s="3" t="s">
        <v>12156</v>
      </c>
      <c r="EQ1" s="3" t="s">
        <v>12157</v>
      </c>
      <c r="ER1" s="3" t="s">
        <v>12158</v>
      </c>
      <c r="ES1" s="3" t="s">
        <v>12159</v>
      </c>
      <c r="ET1" s="3" t="s">
        <v>12160</v>
      </c>
      <c r="EU1" s="3" t="s">
        <v>12161</v>
      </c>
      <c r="EV1" s="3" t="s">
        <v>12162</v>
      </c>
      <c r="EW1" s="3" t="s">
        <v>12163</v>
      </c>
      <c r="EX1" s="3" t="s">
        <v>12164</v>
      </c>
      <c r="EY1" s="3" t="s">
        <v>12165</v>
      </c>
      <c r="EZ1" s="3" t="s">
        <v>12166</v>
      </c>
      <c r="FA1" s="3" t="s">
        <v>12167</v>
      </c>
      <c r="FB1" s="3" t="s">
        <v>12168</v>
      </c>
      <c r="FC1" s="3" t="s">
        <v>12169</v>
      </c>
      <c r="FD1" s="3" t="s">
        <v>12170</v>
      </c>
      <c r="FE1" s="3" t="s">
        <v>12171</v>
      </c>
      <c r="FF1" s="3" t="s">
        <v>12172</v>
      </c>
      <c r="FG1" s="3" t="s">
        <v>12173</v>
      </c>
      <c r="FH1" s="3" t="s">
        <v>12174</v>
      </c>
      <c r="FI1" s="3" t="s">
        <v>12175</v>
      </c>
      <c r="FJ1" s="3" t="s">
        <v>12176</v>
      </c>
      <c r="FK1" s="3" t="s">
        <v>12177</v>
      </c>
      <c r="FL1" s="3" t="s">
        <v>12178</v>
      </c>
      <c r="FM1" s="3" t="s">
        <v>12179</v>
      </c>
      <c r="FN1" s="3" t="s">
        <v>12180</v>
      </c>
      <c r="FO1" s="3" t="s">
        <v>12181</v>
      </c>
      <c r="FP1" s="3" t="s">
        <v>12182</v>
      </c>
      <c r="FQ1" s="3" t="s">
        <v>12183</v>
      </c>
      <c r="FR1" s="3" t="s">
        <v>12184</v>
      </c>
      <c r="FS1" s="3" t="s">
        <v>12185</v>
      </c>
      <c r="FT1" s="3" t="s">
        <v>12186</v>
      </c>
      <c r="FU1" s="3" t="s">
        <v>12187</v>
      </c>
      <c r="FV1" s="3" t="s">
        <v>12188</v>
      </c>
      <c r="FW1" s="3" t="s">
        <v>12189</v>
      </c>
      <c r="FX1" s="3" t="s">
        <v>12190</v>
      </c>
      <c r="FY1" s="3" t="s">
        <v>12191</v>
      </c>
      <c r="FZ1" s="3" t="s">
        <v>12192</v>
      </c>
      <c r="GA1" s="3" t="s">
        <v>12193</v>
      </c>
      <c r="GB1" s="3" t="s">
        <v>12194</v>
      </c>
      <c r="GC1" s="3" t="s">
        <v>12195</v>
      </c>
      <c r="GD1" s="3" t="s">
        <v>12196</v>
      </c>
      <c r="GE1" s="3" t="s">
        <v>12197</v>
      </c>
      <c r="GF1" s="3" t="s">
        <v>12198</v>
      </c>
      <c r="GG1" s="3" t="s">
        <v>12199</v>
      </c>
      <c r="GH1" s="3" t="s">
        <v>12200</v>
      </c>
      <c r="GI1" s="3" t="s">
        <v>12201</v>
      </c>
      <c r="GJ1" s="3" t="s">
        <v>12202</v>
      </c>
      <c r="GK1" s="3" t="s">
        <v>12203</v>
      </c>
      <c r="GL1" s="3" t="s">
        <v>12204</v>
      </c>
      <c r="GM1" s="3" t="s">
        <v>12205</v>
      </c>
      <c r="GN1" s="3" t="s">
        <v>12206</v>
      </c>
      <c r="GO1" s="3" t="s">
        <v>12207</v>
      </c>
      <c r="GP1" s="3" t="s">
        <v>12208</v>
      </c>
      <c r="GQ1" s="3" t="s">
        <v>12209</v>
      </c>
      <c r="GR1" s="3" t="s">
        <v>12210</v>
      </c>
      <c r="GS1" s="3" t="s">
        <v>12211</v>
      </c>
      <c r="GT1" s="3" t="s">
        <v>12212</v>
      </c>
      <c r="GU1" s="3" t="s">
        <v>12213</v>
      </c>
      <c r="GV1" s="3" t="s">
        <v>12214</v>
      </c>
      <c r="GW1" s="3" t="s">
        <v>12215</v>
      </c>
      <c r="GX1" s="3" t="s">
        <v>12216</v>
      </c>
      <c r="GY1" s="3" t="s">
        <v>12217</v>
      </c>
      <c r="GZ1" s="3" t="s">
        <v>12218</v>
      </c>
      <c r="HA1" s="3" t="s">
        <v>12219</v>
      </c>
      <c r="HB1" s="3" t="s">
        <v>12220</v>
      </c>
      <c r="HC1" s="3" t="s">
        <v>12221</v>
      </c>
      <c r="HD1" s="3" t="s">
        <v>12222</v>
      </c>
      <c r="HE1" s="3" t="s">
        <v>12223</v>
      </c>
      <c r="HF1" s="3" t="s">
        <v>12224</v>
      </c>
      <c r="HG1" s="3" t="s">
        <v>12225</v>
      </c>
      <c r="HH1" s="3" t="s">
        <v>12226</v>
      </c>
      <c r="HI1" s="3" t="s">
        <v>12227</v>
      </c>
      <c r="HJ1" s="3" t="s">
        <v>12228</v>
      </c>
      <c r="HK1" s="3" t="s">
        <v>12229</v>
      </c>
      <c r="HL1" s="3" t="s">
        <v>12230</v>
      </c>
      <c r="HM1" s="3" t="s">
        <v>12231</v>
      </c>
      <c r="HN1" s="3" t="s">
        <v>12232</v>
      </c>
      <c r="HO1" s="3" t="s">
        <v>12233</v>
      </c>
      <c r="HP1" s="3" t="s">
        <v>12234</v>
      </c>
      <c r="HQ1" s="3" t="s">
        <v>12235</v>
      </c>
      <c r="HR1" s="3" t="s">
        <v>12236</v>
      </c>
      <c r="HS1" s="3" t="s">
        <v>12237</v>
      </c>
      <c r="HT1" s="3" t="s">
        <v>12238</v>
      </c>
      <c r="HU1" s="3" t="s">
        <v>12239</v>
      </c>
      <c r="HV1" s="3" t="s">
        <v>12240</v>
      </c>
      <c r="HW1" s="3" t="s">
        <v>12241</v>
      </c>
      <c r="HX1" s="3" t="s">
        <v>12242</v>
      </c>
      <c r="HY1" s="3" t="s">
        <v>12243</v>
      </c>
      <c r="HZ1" s="3" t="s">
        <v>12244</v>
      </c>
      <c r="IA1" s="3" t="s">
        <v>12245</v>
      </c>
      <c r="IB1" s="3" t="s">
        <v>12246</v>
      </c>
      <c r="IC1" s="3" t="s">
        <v>12247</v>
      </c>
      <c r="ID1" s="3" t="s">
        <v>12248</v>
      </c>
      <c r="IE1" s="3" t="s">
        <v>12249</v>
      </c>
      <c r="IF1" s="3" t="s">
        <v>12250</v>
      </c>
      <c r="IG1" s="3" t="s">
        <v>12251</v>
      </c>
      <c r="IH1" s="3" t="s">
        <v>12252</v>
      </c>
      <c r="II1" s="3" t="s">
        <v>12253</v>
      </c>
      <c r="IJ1" s="3" t="s">
        <v>12254</v>
      </c>
      <c r="IK1" s="3" t="s">
        <v>12255</v>
      </c>
      <c r="IL1" s="3" t="s">
        <v>12256</v>
      </c>
      <c r="IM1" s="3" t="s">
        <v>12257</v>
      </c>
      <c r="IN1" s="3" t="s">
        <v>12258</v>
      </c>
      <c r="IO1" s="3" t="s">
        <v>12259</v>
      </c>
      <c r="IP1" s="3" t="s">
        <v>12260</v>
      </c>
      <c r="IQ1" s="3" t="s">
        <v>12261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12262</v>
      </c>
      <c r="C10" s="8" t="s">
        <v>12263</v>
      </c>
      <c r="D10" s="8" t="s">
        <v>12264</v>
      </c>
      <c r="E10" s="8" t="s">
        <v>12265</v>
      </c>
      <c r="F10" s="8" t="s">
        <v>12266</v>
      </c>
      <c r="G10" s="8" t="s">
        <v>12267</v>
      </c>
      <c r="H10" s="8" t="s">
        <v>12268</v>
      </c>
      <c r="I10" s="8" t="s">
        <v>12269</v>
      </c>
      <c r="J10" s="8" t="s">
        <v>12270</v>
      </c>
      <c r="K10" s="8" t="s">
        <v>12271</v>
      </c>
      <c r="L10" s="8" t="s">
        <v>12272</v>
      </c>
      <c r="M10" s="8" t="s">
        <v>12273</v>
      </c>
      <c r="N10" s="8" t="s">
        <v>12274</v>
      </c>
      <c r="O10" s="8" t="s">
        <v>12275</v>
      </c>
      <c r="P10" s="8" t="s">
        <v>12276</v>
      </c>
      <c r="Q10" s="8" t="s">
        <v>12277</v>
      </c>
      <c r="R10" s="8" t="s">
        <v>12278</v>
      </c>
      <c r="S10" s="8" t="s">
        <v>12279</v>
      </c>
      <c r="T10" s="8" t="s">
        <v>12280</v>
      </c>
      <c r="U10" s="8" t="s">
        <v>12281</v>
      </c>
      <c r="V10" s="8" t="s">
        <v>12282</v>
      </c>
      <c r="W10" s="8" t="s">
        <v>12283</v>
      </c>
      <c r="X10" s="8" t="s">
        <v>12284</v>
      </c>
      <c r="Y10" s="8" t="s">
        <v>12285</v>
      </c>
      <c r="Z10" s="8" t="s">
        <v>12286</v>
      </c>
      <c r="AA10" s="8" t="s">
        <v>12287</v>
      </c>
      <c r="AB10" s="8" t="s">
        <v>12288</v>
      </c>
      <c r="AC10" s="8" t="s">
        <v>12289</v>
      </c>
      <c r="AD10" s="8" t="s">
        <v>12290</v>
      </c>
      <c r="AE10" s="8" t="s">
        <v>12291</v>
      </c>
      <c r="AF10" s="8" t="s">
        <v>12292</v>
      </c>
      <c r="AG10" s="8" t="s">
        <v>12293</v>
      </c>
      <c r="AH10" s="8" t="s">
        <v>12294</v>
      </c>
      <c r="AI10" s="8" t="s">
        <v>12295</v>
      </c>
      <c r="AJ10" s="8" t="s">
        <v>12296</v>
      </c>
      <c r="AK10" s="8" t="s">
        <v>12297</v>
      </c>
      <c r="AL10" s="8" t="s">
        <v>12298</v>
      </c>
      <c r="AM10" s="8" t="s">
        <v>12299</v>
      </c>
      <c r="AN10" s="8" t="s">
        <v>12300</v>
      </c>
      <c r="AO10" s="8" t="s">
        <v>12301</v>
      </c>
      <c r="AP10" s="8" t="s">
        <v>12302</v>
      </c>
      <c r="AQ10" s="8" t="s">
        <v>12303</v>
      </c>
      <c r="AR10" s="8" t="s">
        <v>12304</v>
      </c>
      <c r="AS10" s="8" t="s">
        <v>12305</v>
      </c>
      <c r="AT10" s="8" t="s">
        <v>12306</v>
      </c>
      <c r="AU10" s="8" t="s">
        <v>12307</v>
      </c>
      <c r="AV10" s="8" t="s">
        <v>12308</v>
      </c>
      <c r="AW10" s="8" t="s">
        <v>12309</v>
      </c>
      <c r="AX10" s="8" t="s">
        <v>12310</v>
      </c>
      <c r="AY10" s="8" t="s">
        <v>12311</v>
      </c>
      <c r="AZ10" s="8" t="s">
        <v>12312</v>
      </c>
      <c r="BA10" s="8" t="s">
        <v>12313</v>
      </c>
      <c r="BB10" s="8" t="s">
        <v>12314</v>
      </c>
      <c r="BC10" s="8" t="s">
        <v>12315</v>
      </c>
      <c r="BD10" s="8" t="s">
        <v>12316</v>
      </c>
      <c r="BE10" s="8" t="s">
        <v>12317</v>
      </c>
      <c r="BF10" s="8" t="s">
        <v>12318</v>
      </c>
      <c r="BG10" s="8" t="s">
        <v>12319</v>
      </c>
      <c r="BH10" s="8" t="s">
        <v>12320</v>
      </c>
      <c r="BI10" s="8" t="s">
        <v>12321</v>
      </c>
      <c r="BJ10" s="8" t="s">
        <v>12322</v>
      </c>
      <c r="BK10" s="8" t="s">
        <v>12323</v>
      </c>
      <c r="BL10" s="8" t="s">
        <v>12324</v>
      </c>
      <c r="BM10" s="8" t="s">
        <v>12325</v>
      </c>
      <c r="BN10" s="8" t="s">
        <v>12326</v>
      </c>
      <c r="BO10" s="8" t="s">
        <v>12327</v>
      </c>
      <c r="BP10" s="8" t="s">
        <v>12328</v>
      </c>
      <c r="BQ10" s="8" t="s">
        <v>12329</v>
      </c>
      <c r="BR10" s="8" t="s">
        <v>12330</v>
      </c>
      <c r="BS10" s="8" t="s">
        <v>12331</v>
      </c>
      <c r="BT10" s="8" t="s">
        <v>12332</v>
      </c>
      <c r="BU10" s="8" t="s">
        <v>12333</v>
      </c>
      <c r="BV10" s="8" t="s">
        <v>12334</v>
      </c>
      <c r="BW10" s="8" t="s">
        <v>12335</v>
      </c>
      <c r="BX10" s="8" t="s">
        <v>12336</v>
      </c>
      <c r="BY10" s="8" t="s">
        <v>12337</v>
      </c>
      <c r="BZ10" s="8" t="s">
        <v>12338</v>
      </c>
      <c r="CA10" s="8" t="s">
        <v>12339</v>
      </c>
      <c r="CB10" s="8" t="s">
        <v>12340</v>
      </c>
      <c r="CC10" s="8" t="s">
        <v>12341</v>
      </c>
      <c r="CD10" s="8" t="s">
        <v>12342</v>
      </c>
      <c r="CE10" s="8" t="s">
        <v>12343</v>
      </c>
      <c r="CF10" s="8" t="s">
        <v>12344</v>
      </c>
      <c r="CG10" s="8" t="s">
        <v>12345</v>
      </c>
      <c r="CH10" s="8" t="s">
        <v>12346</v>
      </c>
      <c r="CI10" s="8" t="s">
        <v>12347</v>
      </c>
      <c r="CJ10" s="8" t="s">
        <v>12348</v>
      </c>
      <c r="CK10" s="8" t="s">
        <v>12349</v>
      </c>
      <c r="CL10" s="8" t="s">
        <v>12350</v>
      </c>
      <c r="CM10" s="8" t="s">
        <v>12351</v>
      </c>
      <c r="CN10" s="8" t="s">
        <v>12352</v>
      </c>
      <c r="CO10" s="8" t="s">
        <v>12353</v>
      </c>
      <c r="CP10" s="8" t="s">
        <v>12354</v>
      </c>
      <c r="CQ10" s="8" t="s">
        <v>12355</v>
      </c>
      <c r="CR10" s="8" t="s">
        <v>12356</v>
      </c>
      <c r="CS10" s="8" t="s">
        <v>12357</v>
      </c>
      <c r="CT10" s="8" t="s">
        <v>12358</v>
      </c>
      <c r="CU10" s="8" t="s">
        <v>12359</v>
      </c>
      <c r="CV10" s="8" t="s">
        <v>12360</v>
      </c>
      <c r="CW10" s="8" t="s">
        <v>12361</v>
      </c>
      <c r="CX10" s="8" t="s">
        <v>12362</v>
      </c>
      <c r="CY10" s="8" t="s">
        <v>12363</v>
      </c>
      <c r="CZ10" s="8" t="s">
        <v>12364</v>
      </c>
      <c r="DA10" s="8" t="s">
        <v>12365</v>
      </c>
      <c r="DB10" s="8" t="s">
        <v>12366</v>
      </c>
      <c r="DC10" s="8" t="s">
        <v>12367</v>
      </c>
      <c r="DD10" s="8" t="s">
        <v>12368</v>
      </c>
      <c r="DE10" s="8" t="s">
        <v>12369</v>
      </c>
      <c r="DF10" s="8" t="s">
        <v>12370</v>
      </c>
      <c r="DG10" s="8" t="s">
        <v>12371</v>
      </c>
      <c r="DH10" s="8" t="s">
        <v>12372</v>
      </c>
      <c r="DI10" s="8" t="s">
        <v>12373</v>
      </c>
      <c r="DJ10" s="8" t="s">
        <v>12374</v>
      </c>
      <c r="DK10" s="8" t="s">
        <v>12375</v>
      </c>
      <c r="DL10" s="8" t="s">
        <v>12376</v>
      </c>
      <c r="DM10" s="8" t="s">
        <v>12377</v>
      </c>
      <c r="DN10" s="8" t="s">
        <v>12378</v>
      </c>
      <c r="DO10" s="8" t="s">
        <v>12379</v>
      </c>
      <c r="DP10" s="8" t="s">
        <v>12380</v>
      </c>
      <c r="DQ10" s="8" t="s">
        <v>12381</v>
      </c>
      <c r="DR10" s="8" t="s">
        <v>12382</v>
      </c>
      <c r="DS10" s="8" t="s">
        <v>12383</v>
      </c>
      <c r="DT10" s="8" t="s">
        <v>12384</v>
      </c>
      <c r="DU10" s="8" t="s">
        <v>12385</v>
      </c>
      <c r="DV10" s="8" t="s">
        <v>12386</v>
      </c>
      <c r="DW10" s="8" t="s">
        <v>12387</v>
      </c>
      <c r="DX10" s="8" t="s">
        <v>12388</v>
      </c>
      <c r="DY10" s="8" t="s">
        <v>12389</v>
      </c>
      <c r="DZ10" s="8" t="s">
        <v>12390</v>
      </c>
      <c r="EA10" s="8" t="s">
        <v>12391</v>
      </c>
      <c r="EB10" s="8" t="s">
        <v>12392</v>
      </c>
      <c r="EC10" s="8" t="s">
        <v>12393</v>
      </c>
      <c r="ED10" s="8" t="s">
        <v>12394</v>
      </c>
      <c r="EE10" s="8" t="s">
        <v>12395</v>
      </c>
      <c r="EF10" s="8" t="s">
        <v>12396</v>
      </c>
      <c r="EG10" s="8" t="s">
        <v>12397</v>
      </c>
      <c r="EH10" s="8" t="s">
        <v>12398</v>
      </c>
      <c r="EI10" s="8" t="s">
        <v>12399</v>
      </c>
      <c r="EJ10" s="8" t="s">
        <v>12400</v>
      </c>
      <c r="EK10" s="8" t="s">
        <v>12401</v>
      </c>
      <c r="EL10" s="8" t="s">
        <v>12402</v>
      </c>
      <c r="EM10" s="8" t="s">
        <v>12403</v>
      </c>
      <c r="EN10" s="8" t="s">
        <v>12404</v>
      </c>
      <c r="EO10" s="8" t="s">
        <v>12405</v>
      </c>
      <c r="EP10" s="8" t="s">
        <v>12406</v>
      </c>
      <c r="EQ10" s="8" t="s">
        <v>12407</v>
      </c>
      <c r="ER10" s="8" t="s">
        <v>12408</v>
      </c>
      <c r="ES10" s="8" t="s">
        <v>12409</v>
      </c>
      <c r="ET10" s="8" t="s">
        <v>12410</v>
      </c>
      <c r="EU10" s="8" t="s">
        <v>12411</v>
      </c>
      <c r="EV10" s="8" t="s">
        <v>12412</v>
      </c>
      <c r="EW10" s="8" t="s">
        <v>12413</v>
      </c>
      <c r="EX10" s="8" t="s">
        <v>12414</v>
      </c>
      <c r="EY10" s="8" t="s">
        <v>12415</v>
      </c>
      <c r="EZ10" s="8" t="s">
        <v>12416</v>
      </c>
      <c r="FA10" s="8" t="s">
        <v>12417</v>
      </c>
      <c r="FB10" s="8" t="s">
        <v>12418</v>
      </c>
      <c r="FC10" s="8" t="s">
        <v>12419</v>
      </c>
      <c r="FD10" s="8" t="s">
        <v>12420</v>
      </c>
      <c r="FE10" s="8" t="s">
        <v>12421</v>
      </c>
      <c r="FF10" s="8" t="s">
        <v>12422</v>
      </c>
      <c r="FG10" s="8" t="s">
        <v>12423</v>
      </c>
      <c r="FH10" s="8" t="s">
        <v>12424</v>
      </c>
      <c r="FI10" s="8" t="s">
        <v>12425</v>
      </c>
      <c r="FJ10" s="8" t="s">
        <v>12426</v>
      </c>
      <c r="FK10" s="8" t="s">
        <v>12427</v>
      </c>
      <c r="FL10" s="8" t="s">
        <v>12428</v>
      </c>
      <c r="FM10" s="8" t="s">
        <v>12429</v>
      </c>
      <c r="FN10" s="8" t="s">
        <v>12430</v>
      </c>
      <c r="FO10" s="8" t="s">
        <v>12431</v>
      </c>
      <c r="FP10" s="8" t="s">
        <v>12432</v>
      </c>
      <c r="FQ10" s="8" t="s">
        <v>12433</v>
      </c>
      <c r="FR10" s="8" t="s">
        <v>12434</v>
      </c>
      <c r="FS10" s="8" t="s">
        <v>12435</v>
      </c>
      <c r="FT10" s="8" t="s">
        <v>12436</v>
      </c>
      <c r="FU10" s="8" t="s">
        <v>12437</v>
      </c>
      <c r="FV10" s="8" t="s">
        <v>12438</v>
      </c>
      <c r="FW10" s="8" t="s">
        <v>12439</v>
      </c>
      <c r="FX10" s="8" t="s">
        <v>12440</v>
      </c>
      <c r="FY10" s="8" t="s">
        <v>12441</v>
      </c>
      <c r="FZ10" s="8" t="s">
        <v>12442</v>
      </c>
      <c r="GA10" s="8" t="s">
        <v>12443</v>
      </c>
      <c r="GB10" s="8" t="s">
        <v>12444</v>
      </c>
      <c r="GC10" s="8" t="s">
        <v>12445</v>
      </c>
      <c r="GD10" s="8" t="s">
        <v>12446</v>
      </c>
      <c r="GE10" s="8" t="s">
        <v>12447</v>
      </c>
      <c r="GF10" s="8" t="s">
        <v>12448</v>
      </c>
      <c r="GG10" s="8" t="s">
        <v>12449</v>
      </c>
      <c r="GH10" s="8" t="s">
        <v>12450</v>
      </c>
      <c r="GI10" s="8" t="s">
        <v>12451</v>
      </c>
      <c r="GJ10" s="8" t="s">
        <v>12452</v>
      </c>
      <c r="GK10" s="8" t="s">
        <v>12453</v>
      </c>
      <c r="GL10" s="8" t="s">
        <v>12454</v>
      </c>
      <c r="GM10" s="8" t="s">
        <v>12455</v>
      </c>
      <c r="GN10" s="8" t="s">
        <v>12456</v>
      </c>
      <c r="GO10" s="8" t="s">
        <v>12457</v>
      </c>
      <c r="GP10" s="8" t="s">
        <v>12458</v>
      </c>
      <c r="GQ10" s="8" t="s">
        <v>12459</v>
      </c>
      <c r="GR10" s="8" t="s">
        <v>12460</v>
      </c>
      <c r="GS10" s="8" t="s">
        <v>12461</v>
      </c>
      <c r="GT10" s="8" t="s">
        <v>12462</v>
      </c>
      <c r="GU10" s="8" t="s">
        <v>12463</v>
      </c>
      <c r="GV10" s="8" t="s">
        <v>12464</v>
      </c>
      <c r="GW10" s="8" t="s">
        <v>12465</v>
      </c>
      <c r="GX10" s="8" t="s">
        <v>12466</v>
      </c>
      <c r="GY10" s="8" t="s">
        <v>12467</v>
      </c>
      <c r="GZ10" s="8" t="s">
        <v>12468</v>
      </c>
      <c r="HA10" s="8" t="s">
        <v>12469</v>
      </c>
      <c r="HB10" s="8" t="s">
        <v>12470</v>
      </c>
      <c r="HC10" s="8" t="s">
        <v>12471</v>
      </c>
      <c r="HD10" s="8" t="s">
        <v>12472</v>
      </c>
      <c r="HE10" s="8" t="s">
        <v>12473</v>
      </c>
      <c r="HF10" s="8" t="s">
        <v>12474</v>
      </c>
      <c r="HG10" s="8" t="s">
        <v>12475</v>
      </c>
      <c r="HH10" s="8" t="s">
        <v>12476</v>
      </c>
      <c r="HI10" s="8" t="s">
        <v>12477</v>
      </c>
      <c r="HJ10" s="8" t="s">
        <v>12478</v>
      </c>
      <c r="HK10" s="8" t="s">
        <v>12479</v>
      </c>
      <c r="HL10" s="8" t="s">
        <v>12480</v>
      </c>
      <c r="HM10" s="8" t="s">
        <v>12481</v>
      </c>
      <c r="HN10" s="8" t="s">
        <v>12482</v>
      </c>
      <c r="HO10" s="8" t="s">
        <v>12483</v>
      </c>
      <c r="HP10" s="8" t="s">
        <v>12484</v>
      </c>
      <c r="HQ10" s="8" t="s">
        <v>12485</v>
      </c>
      <c r="HR10" s="8" t="s">
        <v>12486</v>
      </c>
      <c r="HS10" s="8" t="s">
        <v>12487</v>
      </c>
      <c r="HT10" s="8" t="s">
        <v>12488</v>
      </c>
      <c r="HU10" s="8" t="s">
        <v>12489</v>
      </c>
      <c r="HV10" s="8" t="s">
        <v>12490</v>
      </c>
      <c r="HW10" s="8" t="s">
        <v>12491</v>
      </c>
      <c r="HX10" s="8" t="s">
        <v>12492</v>
      </c>
      <c r="HY10" s="8" t="s">
        <v>12493</v>
      </c>
      <c r="HZ10" s="8" t="s">
        <v>12494</v>
      </c>
      <c r="IA10" s="8" t="s">
        <v>12495</v>
      </c>
      <c r="IB10" s="8" t="s">
        <v>12496</v>
      </c>
      <c r="IC10" s="8" t="s">
        <v>12497</v>
      </c>
      <c r="ID10" s="8" t="s">
        <v>12498</v>
      </c>
      <c r="IE10" s="8" t="s">
        <v>12499</v>
      </c>
      <c r="IF10" s="8" t="s">
        <v>12500</v>
      </c>
      <c r="IG10" s="8" t="s">
        <v>12501</v>
      </c>
      <c r="IH10" s="8" t="s">
        <v>12502</v>
      </c>
      <c r="II10" s="8" t="s">
        <v>12503</v>
      </c>
      <c r="IJ10" s="8" t="s">
        <v>12504</v>
      </c>
      <c r="IK10" s="8" t="s">
        <v>12505</v>
      </c>
      <c r="IL10" s="8" t="s">
        <v>12506</v>
      </c>
      <c r="IM10" s="8" t="s">
        <v>12507</v>
      </c>
      <c r="IN10" s="8" t="s">
        <v>12508</v>
      </c>
      <c r="IO10" s="8" t="s">
        <v>12509</v>
      </c>
      <c r="IP10" s="8" t="s">
        <v>12510</v>
      </c>
      <c r="IQ10" s="8" t="s">
        <v>12511</v>
      </c>
    </row>
    <row r="11" spans="1:251">
      <c r="A11" s="10">
        <v>42036</v>
      </c>
      <c r="B11" s="9">
        <v>0.16500000000000001</v>
      </c>
      <c r="C11" s="9">
        <v>7.9000000000000001E-2</v>
      </c>
      <c r="D11" s="9">
        <v>8.5999999999999993E-2</v>
      </c>
      <c r="E11" s="9">
        <v>0</v>
      </c>
      <c r="F11" s="9">
        <v>0</v>
      </c>
      <c r="G11" s="9">
        <v>0</v>
      </c>
      <c r="H11" s="9">
        <v>34.441000000000003</v>
      </c>
      <c r="I11" s="9">
        <v>18.015999999999998</v>
      </c>
      <c r="J11" s="9">
        <v>16.423999999999999</v>
      </c>
      <c r="K11" s="9">
        <v>12.074</v>
      </c>
      <c r="L11" s="9">
        <v>5.9059999999999997</v>
      </c>
      <c r="M11" s="9">
        <v>6.1680000000000001</v>
      </c>
      <c r="N11" s="9">
        <v>3.423</v>
      </c>
      <c r="O11" s="9">
        <v>1.452</v>
      </c>
      <c r="P11" s="9">
        <v>1.9710000000000001</v>
      </c>
      <c r="Q11" s="9">
        <v>3.444</v>
      </c>
      <c r="R11" s="9">
        <v>1.964</v>
      </c>
      <c r="S11" s="9">
        <v>1.48</v>
      </c>
      <c r="T11" s="9">
        <v>5.2060000000000004</v>
      </c>
      <c r="U11" s="9">
        <v>2.4900000000000002</v>
      </c>
      <c r="V11" s="9">
        <v>2.7160000000000002</v>
      </c>
      <c r="W11" s="9">
        <v>22.367000000000001</v>
      </c>
      <c r="X11" s="9">
        <v>12.111000000000001</v>
      </c>
      <c r="Y11" s="9">
        <v>10.256</v>
      </c>
      <c r="Z11" s="9">
        <v>9.9060000000000006</v>
      </c>
      <c r="AA11" s="9">
        <v>5.1890000000000001</v>
      </c>
      <c r="AB11" s="9">
        <v>4.7169999999999996</v>
      </c>
      <c r="AC11" s="9">
        <v>4.1159999999999997</v>
      </c>
      <c r="AD11" s="9">
        <v>2.3010000000000002</v>
      </c>
      <c r="AE11" s="9">
        <v>1.8140000000000001</v>
      </c>
      <c r="AF11" s="9">
        <v>3.577</v>
      </c>
      <c r="AG11" s="9">
        <v>2.4249999999999998</v>
      </c>
      <c r="AH11" s="9">
        <v>1.151</v>
      </c>
      <c r="AI11" s="9">
        <v>2.4849999999999999</v>
      </c>
      <c r="AJ11" s="9">
        <v>1.216</v>
      </c>
      <c r="AK11" s="9">
        <v>1.2689999999999999</v>
      </c>
      <c r="AL11" s="9">
        <v>2.2839999999999998</v>
      </c>
      <c r="AM11" s="9">
        <v>0.97799999999999998</v>
      </c>
      <c r="AN11" s="9">
        <v>1.306</v>
      </c>
      <c r="AO11" s="9">
        <v>10.616</v>
      </c>
      <c r="AP11" s="9">
        <v>4.883</v>
      </c>
      <c r="AQ11" s="9">
        <v>5.7329999999999997</v>
      </c>
      <c r="AR11" s="9">
        <v>4.375</v>
      </c>
      <c r="AS11" s="9">
        <v>1.6950000000000001</v>
      </c>
      <c r="AT11" s="9">
        <v>2.68</v>
      </c>
      <c r="AU11" s="9">
        <v>1.0029999999999999</v>
      </c>
      <c r="AV11" s="9">
        <v>0.29899999999999999</v>
      </c>
      <c r="AW11" s="9">
        <v>0.70399999999999996</v>
      </c>
      <c r="AX11" s="9">
        <v>1.7689999999999999</v>
      </c>
      <c r="AY11" s="9">
        <v>0.60499999999999998</v>
      </c>
      <c r="AZ11" s="9">
        <v>1.1639999999999999</v>
      </c>
      <c r="BA11" s="9">
        <v>1.603</v>
      </c>
      <c r="BB11" s="9">
        <v>0.79100000000000004</v>
      </c>
      <c r="BC11" s="9">
        <v>0.81100000000000005</v>
      </c>
      <c r="BD11" s="9">
        <v>6.2409999999999997</v>
      </c>
      <c r="BE11" s="9">
        <v>3.1880000000000002</v>
      </c>
      <c r="BF11" s="9">
        <v>3.0529999999999999</v>
      </c>
      <c r="BG11" s="9">
        <v>2.7189999999999999</v>
      </c>
      <c r="BH11" s="9">
        <v>1.0529999999999999</v>
      </c>
      <c r="BI11" s="9">
        <v>1.6659999999999999</v>
      </c>
      <c r="BJ11" s="9">
        <v>1.038</v>
      </c>
      <c r="BK11" s="9">
        <v>0.55900000000000005</v>
      </c>
      <c r="BL11" s="9">
        <v>0.47899999999999998</v>
      </c>
      <c r="BM11" s="9">
        <v>1.157</v>
      </c>
      <c r="BN11" s="9">
        <v>0.97</v>
      </c>
      <c r="BO11" s="9">
        <v>0.187</v>
      </c>
      <c r="BP11" s="9">
        <v>0.27800000000000002</v>
      </c>
      <c r="BQ11" s="9">
        <v>0</v>
      </c>
      <c r="BR11" s="9">
        <v>0.27800000000000002</v>
      </c>
      <c r="BS11" s="9">
        <v>1.0489999999999999</v>
      </c>
      <c r="BT11" s="9">
        <v>0.60499999999999998</v>
      </c>
      <c r="BU11" s="9">
        <v>0.44400000000000001</v>
      </c>
      <c r="BV11" s="9">
        <v>4.9509999999999996</v>
      </c>
      <c r="BW11" s="9">
        <v>2.99</v>
      </c>
      <c r="BX11" s="9">
        <v>1.9610000000000001</v>
      </c>
      <c r="BY11" s="9">
        <v>1.2190000000000001</v>
      </c>
      <c r="BZ11" s="9">
        <v>0.68500000000000005</v>
      </c>
      <c r="CA11" s="9">
        <v>0.53400000000000003</v>
      </c>
      <c r="CB11" s="9">
        <v>0.20699999999999999</v>
      </c>
      <c r="CC11" s="9">
        <v>0</v>
      </c>
      <c r="CD11" s="9">
        <v>0.20699999999999999</v>
      </c>
      <c r="CE11" s="9">
        <v>0.38400000000000001</v>
      </c>
      <c r="CF11" s="9">
        <v>0.221</v>
      </c>
      <c r="CG11" s="9">
        <v>0.16300000000000001</v>
      </c>
      <c r="CH11" s="9">
        <v>0.628</v>
      </c>
      <c r="CI11" s="9">
        <v>0.46400000000000002</v>
      </c>
      <c r="CJ11" s="9">
        <v>0.16300000000000001</v>
      </c>
      <c r="CK11" s="9">
        <v>3.7320000000000002</v>
      </c>
      <c r="CL11" s="9">
        <v>2.3039999999999998</v>
      </c>
      <c r="CM11" s="9">
        <v>1.4279999999999999</v>
      </c>
      <c r="CN11" s="9">
        <v>1.1499999999999999</v>
      </c>
      <c r="CO11" s="9">
        <v>0.54300000000000004</v>
      </c>
      <c r="CP11" s="9">
        <v>0.60799999999999998</v>
      </c>
      <c r="CQ11" s="9">
        <v>0.84</v>
      </c>
      <c r="CR11" s="9">
        <v>0.55900000000000005</v>
      </c>
      <c r="CS11" s="9">
        <v>0.28100000000000003</v>
      </c>
      <c r="CT11" s="9">
        <v>0.78400000000000003</v>
      </c>
      <c r="CU11" s="9">
        <v>0.59699999999999998</v>
      </c>
      <c r="CV11" s="9">
        <v>0.187</v>
      </c>
      <c r="CW11" s="9">
        <v>0.13</v>
      </c>
      <c r="CX11" s="9">
        <v>0</v>
      </c>
      <c r="CY11" s="9">
        <v>0.13</v>
      </c>
      <c r="CZ11" s="9">
        <v>0.82699999999999996</v>
      </c>
      <c r="DA11" s="9">
        <v>0.60499999999999998</v>
      </c>
      <c r="DB11" s="9">
        <v>0.222</v>
      </c>
      <c r="DC11" s="9">
        <v>0.17599999999999999</v>
      </c>
      <c r="DD11" s="9">
        <v>0.17599999999999999</v>
      </c>
      <c r="DE11" s="9">
        <v>0</v>
      </c>
      <c r="DF11" s="9">
        <v>0.17599999999999999</v>
      </c>
      <c r="DG11" s="9">
        <v>0.17599999999999999</v>
      </c>
      <c r="DH11" s="9">
        <v>0</v>
      </c>
      <c r="DI11" s="9">
        <v>0</v>
      </c>
      <c r="DJ11" s="9">
        <v>0</v>
      </c>
      <c r="DK11" s="9">
        <v>0</v>
      </c>
      <c r="DL11" s="9">
        <v>0.17599999999999999</v>
      </c>
      <c r="DM11" s="9">
        <v>0.17599999999999999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4.1269999999999998</v>
      </c>
      <c r="EK11" s="9">
        <v>1.39</v>
      </c>
      <c r="EL11" s="9">
        <v>2.7370000000000001</v>
      </c>
      <c r="EM11" s="9">
        <v>2.653</v>
      </c>
      <c r="EN11" s="9">
        <v>0.83299999999999996</v>
      </c>
      <c r="EO11" s="9">
        <v>1.82</v>
      </c>
      <c r="EP11" s="9">
        <v>0.79600000000000004</v>
      </c>
      <c r="EQ11" s="9">
        <v>0.29899999999999999</v>
      </c>
      <c r="ER11" s="9">
        <v>0.497</v>
      </c>
      <c r="ES11" s="9">
        <v>1.2090000000000001</v>
      </c>
      <c r="ET11" s="9">
        <v>0.20799999999999999</v>
      </c>
      <c r="EU11" s="9">
        <v>1.0009999999999999</v>
      </c>
      <c r="EV11" s="9">
        <v>0.64900000000000002</v>
      </c>
      <c r="EW11" s="9">
        <v>0.32700000000000001</v>
      </c>
      <c r="EX11" s="9">
        <v>0.32200000000000001</v>
      </c>
      <c r="EY11" s="9">
        <v>1.474</v>
      </c>
      <c r="EZ11" s="9">
        <v>0.55700000000000005</v>
      </c>
      <c r="FA11" s="9">
        <v>0.91700000000000004</v>
      </c>
      <c r="FB11" s="9">
        <v>1.06</v>
      </c>
      <c r="FC11" s="9">
        <v>0.36399999999999999</v>
      </c>
      <c r="FD11" s="9">
        <v>0.69499999999999995</v>
      </c>
      <c r="FE11" s="9">
        <v>0</v>
      </c>
      <c r="FF11" s="9">
        <v>0</v>
      </c>
      <c r="FG11" s="9">
        <v>0</v>
      </c>
      <c r="FH11" s="9">
        <v>0.193</v>
      </c>
      <c r="FI11" s="9">
        <v>0.193</v>
      </c>
      <c r="FJ11" s="9">
        <v>0</v>
      </c>
      <c r="FK11" s="9">
        <v>0</v>
      </c>
      <c r="FL11" s="9">
        <v>0</v>
      </c>
      <c r="FM11" s="9">
        <v>0</v>
      </c>
      <c r="FN11" s="9">
        <v>0.222</v>
      </c>
      <c r="FO11" s="9">
        <v>0</v>
      </c>
      <c r="FP11" s="9">
        <v>0.222</v>
      </c>
      <c r="FQ11" s="9">
        <v>1.361</v>
      </c>
      <c r="FR11" s="9">
        <v>0.32700000000000001</v>
      </c>
      <c r="FS11" s="9">
        <v>1.0349999999999999</v>
      </c>
      <c r="FT11" s="9">
        <v>0.32600000000000001</v>
      </c>
      <c r="FU11" s="9">
        <v>0</v>
      </c>
      <c r="FV11" s="9">
        <v>0.32600000000000001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0.32600000000000001</v>
      </c>
      <c r="GD11" s="9">
        <v>0</v>
      </c>
      <c r="GE11" s="9">
        <v>0.32600000000000001</v>
      </c>
      <c r="GF11" s="9">
        <v>1.0349999999999999</v>
      </c>
      <c r="GG11" s="9">
        <v>0.32700000000000001</v>
      </c>
      <c r="GH11" s="9">
        <v>0.70799999999999996</v>
      </c>
      <c r="GI11" s="9">
        <v>0.50900000000000001</v>
      </c>
      <c r="GJ11" s="9">
        <v>0.14599999999999999</v>
      </c>
      <c r="GK11" s="9">
        <v>0.36299999999999999</v>
      </c>
      <c r="GL11" s="9">
        <v>0.19800000000000001</v>
      </c>
      <c r="GM11" s="9">
        <v>0</v>
      </c>
      <c r="GN11" s="9">
        <v>0.19800000000000001</v>
      </c>
      <c r="GO11" s="9">
        <v>0.18</v>
      </c>
      <c r="GP11" s="9">
        <v>0.18</v>
      </c>
      <c r="GQ11" s="9">
        <v>0</v>
      </c>
      <c r="GR11" s="9">
        <v>0.14799999999999999</v>
      </c>
      <c r="GS11" s="9">
        <v>0</v>
      </c>
      <c r="GT11" s="9">
        <v>0.14799999999999999</v>
      </c>
      <c r="GU11" s="9">
        <v>0</v>
      </c>
      <c r="GV11" s="9">
        <v>0</v>
      </c>
      <c r="GW11" s="9">
        <v>0</v>
      </c>
      <c r="GX11" s="9">
        <v>21.76</v>
      </c>
      <c r="GY11" s="9">
        <v>11.536</v>
      </c>
      <c r="GZ11" s="9">
        <v>10.223000000000001</v>
      </c>
      <c r="HA11" s="9">
        <v>7.5579999999999998</v>
      </c>
      <c r="HB11" s="9">
        <v>4.07</v>
      </c>
      <c r="HC11" s="9">
        <v>3.488</v>
      </c>
      <c r="HD11" s="9">
        <v>2.2789999999999999</v>
      </c>
      <c r="HE11" s="9">
        <v>1.0109999999999999</v>
      </c>
      <c r="HF11" s="9">
        <v>1.2669999999999999</v>
      </c>
      <c r="HG11" s="9">
        <v>1.675</v>
      </c>
      <c r="HH11" s="9">
        <v>1.359</v>
      </c>
      <c r="HI11" s="9">
        <v>0.316</v>
      </c>
      <c r="HJ11" s="9">
        <v>3.6040000000000001</v>
      </c>
      <c r="HK11" s="9">
        <v>1.6990000000000001</v>
      </c>
      <c r="HL11" s="9">
        <v>1.905</v>
      </c>
      <c r="HM11" s="9">
        <v>14.202</v>
      </c>
      <c r="HN11" s="9">
        <v>7.4669999999999996</v>
      </c>
      <c r="HO11" s="9">
        <v>6.7350000000000003</v>
      </c>
      <c r="HP11" s="9">
        <v>6.2960000000000003</v>
      </c>
      <c r="HQ11" s="9">
        <v>3.5569999999999999</v>
      </c>
      <c r="HR11" s="9">
        <v>2.7389999999999999</v>
      </c>
      <c r="HS11" s="9">
        <v>3.0779999999999998</v>
      </c>
      <c r="HT11" s="9">
        <v>1.742</v>
      </c>
      <c r="HU11" s="9">
        <v>1.3360000000000001</v>
      </c>
      <c r="HV11" s="9">
        <v>1.8839999999999999</v>
      </c>
      <c r="HW11" s="9">
        <v>0.92</v>
      </c>
      <c r="HX11" s="9">
        <v>0.96399999999999997</v>
      </c>
      <c r="HY11" s="9">
        <v>1.708</v>
      </c>
      <c r="HZ11" s="9">
        <v>0.874</v>
      </c>
      <c r="IA11" s="9">
        <v>0.83399999999999996</v>
      </c>
      <c r="IB11" s="9">
        <v>1.2350000000000001</v>
      </c>
      <c r="IC11" s="9">
        <v>0.373</v>
      </c>
      <c r="ID11" s="9">
        <v>0.86199999999999999</v>
      </c>
      <c r="IE11" s="9">
        <v>4.5</v>
      </c>
      <c r="IF11" s="9">
        <v>2.91</v>
      </c>
      <c r="IG11" s="9">
        <v>1.589</v>
      </c>
      <c r="IH11" s="9">
        <v>1.212</v>
      </c>
      <c r="II11" s="9">
        <v>0.76300000000000001</v>
      </c>
      <c r="IJ11" s="9">
        <v>0.44900000000000001</v>
      </c>
      <c r="IK11" s="9">
        <v>0.60299999999999998</v>
      </c>
      <c r="IL11" s="9">
        <v>0.34699999999999998</v>
      </c>
      <c r="IM11" s="9">
        <v>0.25600000000000001</v>
      </c>
      <c r="IN11" s="9">
        <v>0.20799999999999999</v>
      </c>
      <c r="IO11" s="9">
        <v>0.20799999999999999</v>
      </c>
      <c r="IP11" s="9">
        <v>0</v>
      </c>
      <c r="IQ11" s="9">
        <v>0.40200000000000002</v>
      </c>
    </row>
    <row r="12" spans="1:251">
      <c r="A12" s="10">
        <v>42401</v>
      </c>
      <c r="B12" s="9">
        <v>0.11600000000000001</v>
      </c>
      <c r="C12" s="9">
        <v>0.11600000000000001</v>
      </c>
      <c r="D12" s="9">
        <v>0</v>
      </c>
      <c r="E12" s="9">
        <v>8.1000000000000003E-2</v>
      </c>
      <c r="F12" s="9">
        <v>8.1000000000000003E-2</v>
      </c>
      <c r="G12" s="9">
        <v>0</v>
      </c>
      <c r="H12" s="9">
        <v>39.963000000000001</v>
      </c>
      <c r="I12" s="9">
        <v>19.553999999999998</v>
      </c>
      <c r="J12" s="9">
        <v>20.408999999999999</v>
      </c>
      <c r="K12" s="9">
        <v>15.393000000000001</v>
      </c>
      <c r="L12" s="9">
        <v>7.4359999999999999</v>
      </c>
      <c r="M12" s="9">
        <v>7.9569999999999999</v>
      </c>
      <c r="N12" s="9">
        <v>4.6159999999999997</v>
      </c>
      <c r="O12" s="9">
        <v>2.2320000000000002</v>
      </c>
      <c r="P12" s="9">
        <v>2.3849999999999998</v>
      </c>
      <c r="Q12" s="9">
        <v>3.919</v>
      </c>
      <c r="R12" s="9">
        <v>2.0529999999999999</v>
      </c>
      <c r="S12" s="9">
        <v>1.8660000000000001</v>
      </c>
      <c r="T12" s="9">
        <v>6.8579999999999997</v>
      </c>
      <c r="U12" s="9">
        <v>3.1509999999999998</v>
      </c>
      <c r="V12" s="9">
        <v>3.706</v>
      </c>
      <c r="W12" s="9">
        <v>24.381</v>
      </c>
      <c r="X12" s="9">
        <v>12.118</v>
      </c>
      <c r="Y12" s="9">
        <v>12.262</v>
      </c>
      <c r="Z12" s="9">
        <v>9.2530000000000001</v>
      </c>
      <c r="AA12" s="9">
        <v>3.9910000000000001</v>
      </c>
      <c r="AB12" s="9">
        <v>5.2619999999999996</v>
      </c>
      <c r="AC12" s="9">
        <v>7.6230000000000002</v>
      </c>
      <c r="AD12" s="9">
        <v>3.5659999999999998</v>
      </c>
      <c r="AE12" s="9">
        <v>4.0570000000000004</v>
      </c>
      <c r="AF12" s="9">
        <v>3.6890000000000001</v>
      </c>
      <c r="AG12" s="9">
        <v>2.3210000000000002</v>
      </c>
      <c r="AH12" s="9">
        <v>1.3680000000000001</v>
      </c>
      <c r="AI12" s="9">
        <v>2.75</v>
      </c>
      <c r="AJ12" s="9">
        <v>1.353</v>
      </c>
      <c r="AK12" s="9">
        <v>1.3979999999999999</v>
      </c>
      <c r="AL12" s="9">
        <v>1.0649999999999999</v>
      </c>
      <c r="AM12" s="9">
        <v>0.88700000000000001</v>
      </c>
      <c r="AN12" s="9">
        <v>0.17799999999999999</v>
      </c>
      <c r="AO12" s="9">
        <v>12.217000000000001</v>
      </c>
      <c r="AP12" s="9">
        <v>7.5350000000000001</v>
      </c>
      <c r="AQ12" s="9">
        <v>4.6829999999999998</v>
      </c>
      <c r="AR12" s="9">
        <v>5.1239999999999997</v>
      </c>
      <c r="AS12" s="9">
        <v>3.18</v>
      </c>
      <c r="AT12" s="9">
        <v>1.944</v>
      </c>
      <c r="AU12" s="9">
        <v>2.1190000000000002</v>
      </c>
      <c r="AV12" s="9">
        <v>1.256</v>
      </c>
      <c r="AW12" s="9">
        <v>0.86199999999999999</v>
      </c>
      <c r="AX12" s="9">
        <v>0.73399999999999999</v>
      </c>
      <c r="AY12" s="9">
        <v>0.54500000000000004</v>
      </c>
      <c r="AZ12" s="9">
        <v>0.189</v>
      </c>
      <c r="BA12" s="9">
        <v>2.2719999999999998</v>
      </c>
      <c r="BB12" s="9">
        <v>1.38</v>
      </c>
      <c r="BC12" s="9">
        <v>0.89200000000000002</v>
      </c>
      <c r="BD12" s="9">
        <v>7.093</v>
      </c>
      <c r="BE12" s="9">
        <v>4.3540000000000001</v>
      </c>
      <c r="BF12" s="9">
        <v>2.7389999999999999</v>
      </c>
      <c r="BG12" s="9">
        <v>1.976</v>
      </c>
      <c r="BH12" s="9">
        <v>1.385</v>
      </c>
      <c r="BI12" s="9">
        <v>0.59199999999999997</v>
      </c>
      <c r="BJ12" s="9">
        <v>2.077</v>
      </c>
      <c r="BK12" s="9">
        <v>0.622</v>
      </c>
      <c r="BL12" s="9">
        <v>1.456</v>
      </c>
      <c r="BM12" s="9">
        <v>1.5589999999999999</v>
      </c>
      <c r="BN12" s="9">
        <v>1.0329999999999999</v>
      </c>
      <c r="BO12" s="9">
        <v>0.52600000000000002</v>
      </c>
      <c r="BP12" s="9">
        <v>0.76800000000000002</v>
      </c>
      <c r="BQ12" s="9">
        <v>0.60199999999999998</v>
      </c>
      <c r="BR12" s="9">
        <v>0.16600000000000001</v>
      </c>
      <c r="BS12" s="9">
        <v>0.71299999999999997</v>
      </c>
      <c r="BT12" s="9">
        <v>0.71299999999999997</v>
      </c>
      <c r="BU12" s="9">
        <v>0</v>
      </c>
      <c r="BV12" s="9">
        <v>6.2910000000000004</v>
      </c>
      <c r="BW12" s="9">
        <v>4.26</v>
      </c>
      <c r="BX12" s="9">
        <v>2.0310000000000001</v>
      </c>
      <c r="BY12" s="9">
        <v>2.129</v>
      </c>
      <c r="BZ12" s="9">
        <v>1.4630000000000001</v>
      </c>
      <c r="CA12" s="9">
        <v>0.66600000000000004</v>
      </c>
      <c r="CB12" s="9">
        <v>0.77300000000000002</v>
      </c>
      <c r="CC12" s="9">
        <v>0.60499999999999998</v>
      </c>
      <c r="CD12" s="9">
        <v>0.16800000000000001</v>
      </c>
      <c r="CE12" s="9">
        <v>0.192</v>
      </c>
      <c r="CF12" s="9">
        <v>0.192</v>
      </c>
      <c r="CG12" s="9">
        <v>0</v>
      </c>
      <c r="CH12" s="9">
        <v>1.1639999999999999</v>
      </c>
      <c r="CI12" s="9">
        <v>0.66600000000000004</v>
      </c>
      <c r="CJ12" s="9">
        <v>0.498</v>
      </c>
      <c r="CK12" s="9">
        <v>4.1619999999999999</v>
      </c>
      <c r="CL12" s="9">
        <v>2.7970000000000002</v>
      </c>
      <c r="CM12" s="9">
        <v>1.365</v>
      </c>
      <c r="CN12" s="9">
        <v>1.2609999999999999</v>
      </c>
      <c r="CO12" s="9">
        <v>0.83199999999999996</v>
      </c>
      <c r="CP12" s="9">
        <v>0.42899999999999999</v>
      </c>
      <c r="CQ12" s="9">
        <v>0.60599999999999998</v>
      </c>
      <c r="CR12" s="9">
        <v>0.215</v>
      </c>
      <c r="CS12" s="9">
        <v>0.39100000000000001</v>
      </c>
      <c r="CT12" s="9">
        <v>0.96399999999999997</v>
      </c>
      <c r="CU12" s="9">
        <v>0.58499999999999996</v>
      </c>
      <c r="CV12" s="9">
        <v>0.38</v>
      </c>
      <c r="CW12" s="9">
        <v>0.76800000000000002</v>
      </c>
      <c r="CX12" s="9">
        <v>0.60199999999999998</v>
      </c>
      <c r="CY12" s="9">
        <v>0.16600000000000001</v>
      </c>
      <c r="CZ12" s="9">
        <v>0.56200000000000006</v>
      </c>
      <c r="DA12" s="9">
        <v>0.56200000000000006</v>
      </c>
      <c r="DB12" s="9">
        <v>0</v>
      </c>
      <c r="DC12" s="9">
        <v>0.23100000000000001</v>
      </c>
      <c r="DD12" s="9">
        <v>0</v>
      </c>
      <c r="DE12" s="9">
        <v>0.23100000000000001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</v>
      </c>
      <c r="DR12" s="9">
        <v>0.23100000000000001</v>
      </c>
      <c r="DS12" s="9">
        <v>0</v>
      </c>
      <c r="DT12" s="9">
        <v>0.23100000000000001</v>
      </c>
      <c r="DU12" s="9">
        <v>0</v>
      </c>
      <c r="DV12" s="9">
        <v>0</v>
      </c>
      <c r="DW12" s="9">
        <v>0</v>
      </c>
      <c r="DX12" s="9">
        <v>0.23100000000000001</v>
      </c>
      <c r="DY12" s="9">
        <v>0</v>
      </c>
      <c r="DZ12" s="9">
        <v>0.23100000000000001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4.1959999999999997</v>
      </c>
      <c r="EK12" s="9">
        <v>2.347</v>
      </c>
      <c r="EL12" s="9">
        <v>1.849</v>
      </c>
      <c r="EM12" s="9">
        <v>2.4990000000000001</v>
      </c>
      <c r="EN12" s="9">
        <v>1.41</v>
      </c>
      <c r="EO12" s="9">
        <v>1.089</v>
      </c>
      <c r="EP12" s="9">
        <v>1.3460000000000001</v>
      </c>
      <c r="EQ12" s="9">
        <v>0.65100000000000002</v>
      </c>
      <c r="ER12" s="9">
        <v>0.69499999999999995</v>
      </c>
      <c r="ES12" s="9">
        <v>0.218</v>
      </c>
      <c r="ET12" s="9">
        <v>0.218</v>
      </c>
      <c r="EU12" s="9">
        <v>0</v>
      </c>
      <c r="EV12" s="9">
        <v>0.93500000000000005</v>
      </c>
      <c r="EW12" s="9">
        <v>0.54100000000000004</v>
      </c>
      <c r="EX12" s="9">
        <v>0.39400000000000002</v>
      </c>
      <c r="EY12" s="9">
        <v>1.6970000000000001</v>
      </c>
      <c r="EZ12" s="9">
        <v>0.93700000000000006</v>
      </c>
      <c r="FA12" s="9">
        <v>0.76</v>
      </c>
      <c r="FB12" s="9">
        <v>0.54200000000000004</v>
      </c>
      <c r="FC12" s="9">
        <v>0.38</v>
      </c>
      <c r="FD12" s="9">
        <v>0.16200000000000001</v>
      </c>
      <c r="FE12" s="9">
        <v>0.85799999999999998</v>
      </c>
      <c r="FF12" s="9">
        <v>0.40699999999999997</v>
      </c>
      <c r="FG12" s="9">
        <v>0.45100000000000001</v>
      </c>
      <c r="FH12" s="9">
        <v>0.14599999999999999</v>
      </c>
      <c r="FI12" s="9">
        <v>0</v>
      </c>
      <c r="FJ12" s="9">
        <v>0.14599999999999999</v>
      </c>
      <c r="FK12" s="9">
        <v>0</v>
      </c>
      <c r="FL12" s="9">
        <v>0</v>
      </c>
      <c r="FM12" s="9">
        <v>0</v>
      </c>
      <c r="FN12" s="9">
        <v>0.15</v>
      </c>
      <c r="FO12" s="9">
        <v>0.15</v>
      </c>
      <c r="FP12" s="9">
        <v>0</v>
      </c>
      <c r="FQ12" s="9">
        <v>1.5</v>
      </c>
      <c r="FR12" s="9">
        <v>0.92800000000000005</v>
      </c>
      <c r="FS12" s="9">
        <v>0.57199999999999995</v>
      </c>
      <c r="FT12" s="9">
        <v>0.497</v>
      </c>
      <c r="FU12" s="9">
        <v>0.307</v>
      </c>
      <c r="FV12" s="9">
        <v>0.189</v>
      </c>
      <c r="FW12" s="9">
        <v>0</v>
      </c>
      <c r="FX12" s="9">
        <v>0</v>
      </c>
      <c r="FY12" s="9">
        <v>0</v>
      </c>
      <c r="FZ12" s="9">
        <v>0.32400000000000001</v>
      </c>
      <c r="GA12" s="9">
        <v>0.13500000000000001</v>
      </c>
      <c r="GB12" s="9">
        <v>0.189</v>
      </c>
      <c r="GC12" s="9">
        <v>0.17299999999999999</v>
      </c>
      <c r="GD12" s="9">
        <v>0.17299999999999999</v>
      </c>
      <c r="GE12" s="9">
        <v>0</v>
      </c>
      <c r="GF12" s="9">
        <v>1.004</v>
      </c>
      <c r="GG12" s="9">
        <v>0.621</v>
      </c>
      <c r="GH12" s="9">
        <v>0.38300000000000001</v>
      </c>
      <c r="GI12" s="9">
        <v>0.17299999999999999</v>
      </c>
      <c r="GJ12" s="9">
        <v>0.17299999999999999</v>
      </c>
      <c r="GK12" s="9">
        <v>0</v>
      </c>
      <c r="GL12" s="9">
        <v>0.38300000000000001</v>
      </c>
      <c r="GM12" s="9">
        <v>0</v>
      </c>
      <c r="GN12" s="9">
        <v>0.38300000000000001</v>
      </c>
      <c r="GO12" s="9">
        <v>0.44800000000000001</v>
      </c>
      <c r="GP12" s="9">
        <v>0.44800000000000001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23.791</v>
      </c>
      <c r="GY12" s="9">
        <v>9.9179999999999993</v>
      </c>
      <c r="GZ12" s="9">
        <v>13.872999999999999</v>
      </c>
      <c r="HA12" s="9">
        <v>8.5860000000000003</v>
      </c>
      <c r="HB12" s="9">
        <v>3.1469999999999998</v>
      </c>
      <c r="HC12" s="9">
        <v>5.4390000000000001</v>
      </c>
      <c r="HD12" s="9">
        <v>1.696</v>
      </c>
      <c r="HE12" s="9">
        <v>0.46400000000000002</v>
      </c>
      <c r="HF12" s="9">
        <v>1.232</v>
      </c>
      <c r="HG12" s="9">
        <v>2.3039999999999998</v>
      </c>
      <c r="HH12" s="9">
        <v>0.91100000000000003</v>
      </c>
      <c r="HI12" s="9">
        <v>1.393</v>
      </c>
      <c r="HJ12" s="9">
        <v>4.5860000000000003</v>
      </c>
      <c r="HK12" s="9">
        <v>1.772</v>
      </c>
      <c r="HL12" s="9">
        <v>2.8140000000000001</v>
      </c>
      <c r="HM12" s="9">
        <v>15.205</v>
      </c>
      <c r="HN12" s="9">
        <v>6.7709999999999999</v>
      </c>
      <c r="HO12" s="9">
        <v>8.4350000000000005</v>
      </c>
      <c r="HP12" s="9">
        <v>6.2610000000000001</v>
      </c>
      <c r="HQ12" s="9">
        <v>2.3570000000000002</v>
      </c>
      <c r="HR12" s="9">
        <v>3.9039999999999999</v>
      </c>
      <c r="HS12" s="9">
        <v>5.024</v>
      </c>
      <c r="HT12" s="9">
        <v>2.4220000000000002</v>
      </c>
      <c r="HU12" s="9">
        <v>2.601</v>
      </c>
      <c r="HV12" s="9">
        <v>1.909</v>
      </c>
      <c r="HW12" s="9">
        <v>1.0669999999999999</v>
      </c>
      <c r="HX12" s="9">
        <v>0.84199999999999997</v>
      </c>
      <c r="HY12" s="9">
        <v>1.66</v>
      </c>
      <c r="HZ12" s="9">
        <v>0.75</v>
      </c>
      <c r="IA12" s="9">
        <v>0.90900000000000003</v>
      </c>
      <c r="IB12" s="9">
        <v>0.35199999999999998</v>
      </c>
      <c r="IC12" s="9">
        <v>0.17399999999999999</v>
      </c>
      <c r="ID12" s="9">
        <v>0.17799999999999999</v>
      </c>
      <c r="IE12" s="9">
        <v>5.8609999999999998</v>
      </c>
      <c r="IF12" s="9">
        <v>2.173</v>
      </c>
      <c r="IG12" s="9">
        <v>3.6890000000000001</v>
      </c>
      <c r="IH12" s="9">
        <v>3.113</v>
      </c>
      <c r="II12" s="9">
        <v>1.4550000000000001</v>
      </c>
      <c r="IJ12" s="9">
        <v>1.6579999999999999</v>
      </c>
      <c r="IK12" s="9">
        <v>0.33800000000000002</v>
      </c>
      <c r="IL12" s="9">
        <v>0.14899999999999999</v>
      </c>
      <c r="IM12" s="9">
        <v>0.19</v>
      </c>
      <c r="IN12" s="9">
        <v>1.3380000000000001</v>
      </c>
      <c r="IO12" s="9">
        <v>0.56799999999999995</v>
      </c>
      <c r="IP12" s="9">
        <v>0.77</v>
      </c>
      <c r="IQ12" s="9">
        <v>1.4370000000000001</v>
      </c>
    </row>
    <row r="13" spans="1:251">
      <c r="A13" s="10">
        <v>42767</v>
      </c>
      <c r="B13" s="9">
        <v>0.48299999999999998</v>
      </c>
      <c r="C13" s="9">
        <v>0.40899999999999997</v>
      </c>
      <c r="D13" s="9">
        <v>7.3999999999999996E-2</v>
      </c>
      <c r="E13" s="9">
        <v>0.158</v>
      </c>
      <c r="F13" s="9">
        <v>0</v>
      </c>
      <c r="G13" s="9">
        <v>0.158</v>
      </c>
      <c r="H13" s="9">
        <v>37.847000000000001</v>
      </c>
      <c r="I13" s="9">
        <v>17.821000000000002</v>
      </c>
      <c r="J13" s="9">
        <v>20.024999999999999</v>
      </c>
      <c r="K13" s="9">
        <v>13.807</v>
      </c>
      <c r="L13" s="9">
        <v>7.7350000000000003</v>
      </c>
      <c r="M13" s="9">
        <v>6.0720000000000001</v>
      </c>
      <c r="N13" s="9">
        <v>4.3959999999999999</v>
      </c>
      <c r="O13" s="9">
        <v>2.6240000000000001</v>
      </c>
      <c r="P13" s="9">
        <v>1.7729999999999999</v>
      </c>
      <c r="Q13" s="9">
        <v>3.8220000000000001</v>
      </c>
      <c r="R13" s="9">
        <v>3.048</v>
      </c>
      <c r="S13" s="9">
        <v>0.77400000000000002</v>
      </c>
      <c r="T13" s="9">
        <v>5.5880000000000001</v>
      </c>
      <c r="U13" s="9">
        <v>2.0630000000000002</v>
      </c>
      <c r="V13" s="9">
        <v>3.5249999999999999</v>
      </c>
      <c r="W13" s="9">
        <v>24.04</v>
      </c>
      <c r="X13" s="9">
        <v>10.087</v>
      </c>
      <c r="Y13" s="9">
        <v>13.952999999999999</v>
      </c>
      <c r="Z13" s="9">
        <v>8.7349999999999994</v>
      </c>
      <c r="AA13" s="9">
        <v>4.2290000000000001</v>
      </c>
      <c r="AB13" s="9">
        <v>4.5069999999999997</v>
      </c>
      <c r="AC13" s="9">
        <v>4.1689999999999996</v>
      </c>
      <c r="AD13" s="9">
        <v>1.774</v>
      </c>
      <c r="AE13" s="9">
        <v>2.395</v>
      </c>
      <c r="AF13" s="9">
        <v>5.3550000000000004</v>
      </c>
      <c r="AG13" s="9">
        <v>1.379</v>
      </c>
      <c r="AH13" s="9">
        <v>3.976</v>
      </c>
      <c r="AI13" s="9">
        <v>2.5459999999999998</v>
      </c>
      <c r="AJ13" s="9">
        <v>0.46300000000000002</v>
      </c>
      <c r="AK13" s="9">
        <v>2.0830000000000002</v>
      </c>
      <c r="AL13" s="9">
        <v>3.2349999999999999</v>
      </c>
      <c r="AM13" s="9">
        <v>2.242</v>
      </c>
      <c r="AN13" s="9">
        <v>0.99299999999999999</v>
      </c>
      <c r="AO13" s="9">
        <v>9.4440000000000008</v>
      </c>
      <c r="AP13" s="9">
        <v>4.9790000000000001</v>
      </c>
      <c r="AQ13" s="9">
        <v>4.4649999999999999</v>
      </c>
      <c r="AR13" s="9">
        <v>3.86</v>
      </c>
      <c r="AS13" s="9">
        <v>2.1280000000000001</v>
      </c>
      <c r="AT13" s="9">
        <v>1.732</v>
      </c>
      <c r="AU13" s="9">
        <v>2.0390000000000001</v>
      </c>
      <c r="AV13" s="9">
        <v>1.2390000000000001</v>
      </c>
      <c r="AW13" s="9">
        <v>0.80100000000000005</v>
      </c>
      <c r="AX13" s="9">
        <v>0.51200000000000001</v>
      </c>
      <c r="AY13" s="9">
        <v>0.35</v>
      </c>
      <c r="AZ13" s="9">
        <v>0.16200000000000001</v>
      </c>
      <c r="BA13" s="9">
        <v>1.3089999999999999</v>
      </c>
      <c r="BB13" s="9">
        <v>0.53900000000000003</v>
      </c>
      <c r="BC13" s="9">
        <v>0.76900000000000002</v>
      </c>
      <c r="BD13" s="9">
        <v>5.5839999999999996</v>
      </c>
      <c r="BE13" s="9">
        <v>2.851</v>
      </c>
      <c r="BF13" s="9">
        <v>2.7330000000000001</v>
      </c>
      <c r="BG13" s="9">
        <v>2.698</v>
      </c>
      <c r="BH13" s="9">
        <v>1.357</v>
      </c>
      <c r="BI13" s="9">
        <v>1.341</v>
      </c>
      <c r="BJ13" s="9">
        <v>0.441</v>
      </c>
      <c r="BK13" s="9">
        <v>0</v>
      </c>
      <c r="BL13" s="9">
        <v>0.441</v>
      </c>
      <c r="BM13" s="9">
        <v>0.4</v>
      </c>
      <c r="BN13" s="9">
        <v>0.23300000000000001</v>
      </c>
      <c r="BO13" s="9">
        <v>0.16800000000000001</v>
      </c>
      <c r="BP13" s="9">
        <v>0.66400000000000003</v>
      </c>
      <c r="BQ13" s="9">
        <v>0.25800000000000001</v>
      </c>
      <c r="BR13" s="9">
        <v>0.40600000000000003</v>
      </c>
      <c r="BS13" s="9">
        <v>1.381</v>
      </c>
      <c r="BT13" s="9">
        <v>1.0029999999999999</v>
      </c>
      <c r="BU13" s="9">
        <v>0.377</v>
      </c>
      <c r="BV13" s="9">
        <v>2.0609999999999999</v>
      </c>
      <c r="BW13" s="9">
        <v>1.052</v>
      </c>
      <c r="BX13" s="9">
        <v>1.008</v>
      </c>
      <c r="BY13" s="9">
        <v>0.23300000000000001</v>
      </c>
      <c r="BZ13" s="9">
        <v>0</v>
      </c>
      <c r="CA13" s="9">
        <v>0.23300000000000001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0.23300000000000001</v>
      </c>
      <c r="CI13" s="9">
        <v>0</v>
      </c>
      <c r="CJ13" s="9">
        <v>0.23300000000000001</v>
      </c>
      <c r="CK13" s="9">
        <v>1.827</v>
      </c>
      <c r="CL13" s="9">
        <v>1.052</v>
      </c>
      <c r="CM13" s="9">
        <v>0.77500000000000002</v>
      </c>
      <c r="CN13" s="9">
        <v>0.33800000000000002</v>
      </c>
      <c r="CO13" s="9">
        <v>0.33800000000000002</v>
      </c>
      <c r="CP13" s="9">
        <v>0</v>
      </c>
      <c r="CQ13" s="9">
        <v>0.20300000000000001</v>
      </c>
      <c r="CR13" s="9">
        <v>0</v>
      </c>
      <c r="CS13" s="9">
        <v>0.20300000000000001</v>
      </c>
      <c r="CT13" s="9">
        <v>0</v>
      </c>
      <c r="CU13" s="9">
        <v>0</v>
      </c>
      <c r="CV13" s="9">
        <v>0</v>
      </c>
      <c r="CW13" s="9">
        <v>0.19500000000000001</v>
      </c>
      <c r="CX13" s="9">
        <v>0</v>
      </c>
      <c r="CY13" s="9">
        <v>0.19500000000000001</v>
      </c>
      <c r="CZ13" s="9">
        <v>1.0920000000000001</v>
      </c>
      <c r="DA13" s="9">
        <v>0.71499999999999997</v>
      </c>
      <c r="DB13" s="9">
        <v>0.377</v>
      </c>
      <c r="DC13" s="9">
        <v>0.16800000000000001</v>
      </c>
      <c r="DD13" s="9">
        <v>0</v>
      </c>
      <c r="DE13" s="9">
        <v>0.16800000000000001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0.16800000000000001</v>
      </c>
      <c r="DS13" s="9">
        <v>0</v>
      </c>
      <c r="DT13" s="9">
        <v>0.16800000000000001</v>
      </c>
      <c r="DU13" s="9">
        <v>0.16800000000000001</v>
      </c>
      <c r="DV13" s="9">
        <v>0</v>
      </c>
      <c r="DW13" s="9">
        <v>0.16800000000000001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5.3419999999999996</v>
      </c>
      <c r="EK13" s="9">
        <v>3.2839999999999998</v>
      </c>
      <c r="EL13" s="9">
        <v>2.0569999999999999</v>
      </c>
      <c r="EM13" s="9">
        <v>3.0819999999999999</v>
      </c>
      <c r="EN13" s="9">
        <v>1.9770000000000001</v>
      </c>
      <c r="EO13" s="9">
        <v>1.105</v>
      </c>
      <c r="EP13" s="9">
        <v>1.8420000000000001</v>
      </c>
      <c r="EQ13" s="9">
        <v>1.2390000000000001</v>
      </c>
      <c r="ER13" s="9">
        <v>0.60399999999999998</v>
      </c>
      <c r="ES13" s="9">
        <v>0.51200000000000001</v>
      </c>
      <c r="ET13" s="9">
        <v>0.35</v>
      </c>
      <c r="EU13" s="9">
        <v>0.16200000000000001</v>
      </c>
      <c r="EV13" s="9">
        <v>0.72699999999999998</v>
      </c>
      <c r="EW13" s="9">
        <v>0.38800000000000001</v>
      </c>
      <c r="EX13" s="9">
        <v>0.33900000000000002</v>
      </c>
      <c r="EY13" s="9">
        <v>2.2599999999999998</v>
      </c>
      <c r="EZ13" s="9">
        <v>1.3080000000000001</v>
      </c>
      <c r="FA13" s="9">
        <v>0.95199999999999996</v>
      </c>
      <c r="FB13" s="9">
        <v>1.9710000000000001</v>
      </c>
      <c r="FC13" s="9">
        <v>1.0189999999999999</v>
      </c>
      <c r="FD13" s="9">
        <v>0.95199999999999996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0.28899999999999998</v>
      </c>
      <c r="FO13" s="9">
        <v>0.28899999999999998</v>
      </c>
      <c r="FP13" s="9">
        <v>0</v>
      </c>
      <c r="FQ13" s="9">
        <v>1.8740000000000001</v>
      </c>
      <c r="FR13" s="9">
        <v>0.64200000000000002</v>
      </c>
      <c r="FS13" s="9">
        <v>1.232</v>
      </c>
      <c r="FT13" s="9">
        <v>0.54500000000000004</v>
      </c>
      <c r="FU13" s="9">
        <v>0.152</v>
      </c>
      <c r="FV13" s="9">
        <v>0.39400000000000002</v>
      </c>
      <c r="FW13" s="9">
        <v>0.19700000000000001</v>
      </c>
      <c r="FX13" s="9">
        <v>0</v>
      </c>
      <c r="FY13" s="9">
        <v>0.19700000000000001</v>
      </c>
      <c r="FZ13" s="9">
        <v>0</v>
      </c>
      <c r="GA13" s="9">
        <v>0</v>
      </c>
      <c r="GB13" s="9">
        <v>0</v>
      </c>
      <c r="GC13" s="9">
        <v>0.34799999999999998</v>
      </c>
      <c r="GD13" s="9">
        <v>0.152</v>
      </c>
      <c r="GE13" s="9">
        <v>0.19700000000000001</v>
      </c>
      <c r="GF13" s="9">
        <v>1.329</v>
      </c>
      <c r="GG13" s="9">
        <v>0.49099999999999999</v>
      </c>
      <c r="GH13" s="9">
        <v>0.83799999999999997</v>
      </c>
      <c r="GI13" s="9">
        <v>0.222</v>
      </c>
      <c r="GJ13" s="9">
        <v>0</v>
      </c>
      <c r="GK13" s="9">
        <v>0.222</v>
      </c>
      <c r="GL13" s="9">
        <v>0.23699999999999999</v>
      </c>
      <c r="GM13" s="9">
        <v>0</v>
      </c>
      <c r="GN13" s="9">
        <v>0.23699999999999999</v>
      </c>
      <c r="GO13" s="9">
        <v>0.4</v>
      </c>
      <c r="GP13" s="9">
        <v>0.23300000000000001</v>
      </c>
      <c r="GQ13" s="9">
        <v>0.16800000000000001</v>
      </c>
      <c r="GR13" s="9">
        <v>0.47</v>
      </c>
      <c r="GS13" s="9">
        <v>0.25800000000000001</v>
      </c>
      <c r="GT13" s="9">
        <v>0.21199999999999999</v>
      </c>
      <c r="GU13" s="9">
        <v>0</v>
      </c>
      <c r="GV13" s="9">
        <v>0</v>
      </c>
      <c r="GW13" s="9">
        <v>0</v>
      </c>
      <c r="GX13" s="9">
        <v>25.07</v>
      </c>
      <c r="GY13" s="9">
        <v>11.396000000000001</v>
      </c>
      <c r="GZ13" s="9">
        <v>13.673999999999999</v>
      </c>
      <c r="HA13" s="9">
        <v>8.6219999999999999</v>
      </c>
      <c r="HB13" s="9">
        <v>4.8570000000000002</v>
      </c>
      <c r="HC13" s="9">
        <v>3.7650000000000001</v>
      </c>
      <c r="HD13" s="9">
        <v>1.681</v>
      </c>
      <c r="HE13" s="9">
        <v>0.88100000000000001</v>
      </c>
      <c r="HF13" s="9">
        <v>0.80100000000000005</v>
      </c>
      <c r="HG13" s="9">
        <v>3.0649999999999999</v>
      </c>
      <c r="HH13" s="9">
        <v>2.4529999999999998</v>
      </c>
      <c r="HI13" s="9">
        <v>0.61199999999999999</v>
      </c>
      <c r="HJ13" s="9">
        <v>3.8759999999999999</v>
      </c>
      <c r="HK13" s="9">
        <v>1.5229999999999999</v>
      </c>
      <c r="HL13" s="9">
        <v>2.3519999999999999</v>
      </c>
      <c r="HM13" s="9">
        <v>16.448</v>
      </c>
      <c r="HN13" s="9">
        <v>6.5389999999999997</v>
      </c>
      <c r="HO13" s="9">
        <v>9.9090000000000007</v>
      </c>
      <c r="HP13" s="9">
        <v>4.9729999999999999</v>
      </c>
      <c r="HQ13" s="9">
        <v>2.3639999999999999</v>
      </c>
      <c r="HR13" s="9">
        <v>2.609</v>
      </c>
      <c r="HS13" s="9">
        <v>3.7280000000000002</v>
      </c>
      <c r="HT13" s="9">
        <v>1.774</v>
      </c>
      <c r="HU13" s="9">
        <v>1.954</v>
      </c>
      <c r="HV13" s="9">
        <v>4.4130000000000003</v>
      </c>
      <c r="HW13" s="9">
        <v>1.1459999999999999</v>
      </c>
      <c r="HX13" s="9">
        <v>3.266</v>
      </c>
      <c r="HY13" s="9">
        <v>1.8819999999999999</v>
      </c>
      <c r="HZ13" s="9">
        <v>0.20499999999999999</v>
      </c>
      <c r="IA13" s="9">
        <v>1.677</v>
      </c>
      <c r="IB13" s="9">
        <v>1.452</v>
      </c>
      <c r="IC13" s="9">
        <v>1.05</v>
      </c>
      <c r="ID13" s="9">
        <v>0.40300000000000002</v>
      </c>
      <c r="IE13" s="9">
        <v>3.319</v>
      </c>
      <c r="IF13" s="9">
        <v>1.83</v>
      </c>
      <c r="IG13" s="9">
        <v>1.4890000000000001</v>
      </c>
      <c r="IH13" s="9">
        <v>2.2730000000000001</v>
      </c>
      <c r="II13" s="9">
        <v>1.649</v>
      </c>
      <c r="IJ13" s="9">
        <v>0.624</v>
      </c>
      <c r="IK13" s="9">
        <v>0.86799999999999999</v>
      </c>
      <c r="IL13" s="9">
        <v>0.63500000000000001</v>
      </c>
      <c r="IM13" s="9">
        <v>0.23300000000000001</v>
      </c>
      <c r="IN13" s="9">
        <v>0.88200000000000001</v>
      </c>
      <c r="IO13" s="9">
        <v>0.49199999999999999</v>
      </c>
      <c r="IP13" s="9">
        <v>0.39</v>
      </c>
      <c r="IQ13" s="9">
        <v>0.52300000000000002</v>
      </c>
    </row>
    <row r="14" spans="1:251">
      <c r="A14" s="10">
        <v>43132</v>
      </c>
      <c r="B14" s="9">
        <v>0.38400000000000001</v>
      </c>
      <c r="C14" s="9">
        <v>0.13300000000000001</v>
      </c>
      <c r="D14" s="9">
        <v>0.25</v>
      </c>
      <c r="E14" s="9">
        <v>0</v>
      </c>
      <c r="F14" s="9">
        <v>0</v>
      </c>
      <c r="G14" s="9">
        <v>0</v>
      </c>
      <c r="H14" s="9">
        <v>41.798999999999999</v>
      </c>
      <c r="I14" s="9">
        <v>20.626000000000001</v>
      </c>
      <c r="J14" s="9">
        <v>21.172999999999998</v>
      </c>
      <c r="K14" s="9">
        <v>16.983000000000001</v>
      </c>
      <c r="L14" s="9">
        <v>8.4359999999999999</v>
      </c>
      <c r="M14" s="9">
        <v>8.5470000000000006</v>
      </c>
      <c r="N14" s="9">
        <v>4.3760000000000003</v>
      </c>
      <c r="O14" s="9">
        <v>1.7070000000000001</v>
      </c>
      <c r="P14" s="9">
        <v>2.67</v>
      </c>
      <c r="Q14" s="9">
        <v>4.3049999999999997</v>
      </c>
      <c r="R14" s="9">
        <v>1.982</v>
      </c>
      <c r="S14" s="9">
        <v>2.323</v>
      </c>
      <c r="T14" s="9">
        <v>8.3019999999999996</v>
      </c>
      <c r="U14" s="9">
        <v>4.7480000000000002</v>
      </c>
      <c r="V14" s="9">
        <v>3.5539999999999998</v>
      </c>
      <c r="W14" s="9">
        <v>24.815000000000001</v>
      </c>
      <c r="X14" s="9">
        <v>12.189</v>
      </c>
      <c r="Y14" s="9">
        <v>12.625999999999999</v>
      </c>
      <c r="Z14" s="9">
        <v>10.89</v>
      </c>
      <c r="AA14" s="9">
        <v>5.68</v>
      </c>
      <c r="AB14" s="9">
        <v>5.21</v>
      </c>
      <c r="AC14" s="9">
        <v>5.7130000000000001</v>
      </c>
      <c r="AD14" s="9">
        <v>3.4089999999999998</v>
      </c>
      <c r="AE14" s="9">
        <v>2.3039999999999998</v>
      </c>
      <c r="AF14" s="9">
        <v>4.0490000000000004</v>
      </c>
      <c r="AG14" s="9">
        <v>1.4359999999999999</v>
      </c>
      <c r="AH14" s="9">
        <v>2.613</v>
      </c>
      <c r="AI14" s="9">
        <v>3.1</v>
      </c>
      <c r="AJ14" s="9">
        <v>1.506</v>
      </c>
      <c r="AK14" s="9">
        <v>1.5940000000000001</v>
      </c>
      <c r="AL14" s="9">
        <v>1.0629999999999999</v>
      </c>
      <c r="AM14" s="9">
        <v>0.158</v>
      </c>
      <c r="AN14" s="9">
        <v>0.90500000000000003</v>
      </c>
      <c r="AO14" s="9">
        <v>12.287000000000001</v>
      </c>
      <c r="AP14" s="9">
        <v>5.5</v>
      </c>
      <c r="AQ14" s="9">
        <v>6.7869999999999999</v>
      </c>
      <c r="AR14" s="9">
        <v>6.851</v>
      </c>
      <c r="AS14" s="9">
        <v>2.875</v>
      </c>
      <c r="AT14" s="9">
        <v>3.976</v>
      </c>
      <c r="AU14" s="9">
        <v>2.5110000000000001</v>
      </c>
      <c r="AV14" s="9">
        <v>0.59299999999999997</v>
      </c>
      <c r="AW14" s="9">
        <v>1.9179999999999999</v>
      </c>
      <c r="AX14" s="9">
        <v>1.4750000000000001</v>
      </c>
      <c r="AY14" s="9">
        <v>0.876</v>
      </c>
      <c r="AZ14" s="9">
        <v>0.59799999999999998</v>
      </c>
      <c r="BA14" s="9">
        <v>2.8660000000000001</v>
      </c>
      <c r="BB14" s="9">
        <v>1.4059999999999999</v>
      </c>
      <c r="BC14" s="9">
        <v>1.46</v>
      </c>
      <c r="BD14" s="9">
        <v>5.4359999999999999</v>
      </c>
      <c r="BE14" s="9">
        <v>2.625</v>
      </c>
      <c r="BF14" s="9">
        <v>2.8109999999999999</v>
      </c>
      <c r="BG14" s="9">
        <v>2.5539999999999998</v>
      </c>
      <c r="BH14" s="9">
        <v>1.337</v>
      </c>
      <c r="BI14" s="9">
        <v>1.2170000000000001</v>
      </c>
      <c r="BJ14" s="9">
        <v>1.046</v>
      </c>
      <c r="BK14" s="9">
        <v>0.83599999999999997</v>
      </c>
      <c r="BL14" s="9">
        <v>0.21</v>
      </c>
      <c r="BM14" s="9">
        <v>0.60099999999999998</v>
      </c>
      <c r="BN14" s="9">
        <v>0.125</v>
      </c>
      <c r="BO14" s="9">
        <v>0.47599999999999998</v>
      </c>
      <c r="BP14" s="9">
        <v>0.94699999999999995</v>
      </c>
      <c r="BQ14" s="9">
        <v>0.17</v>
      </c>
      <c r="BR14" s="9">
        <v>0.77700000000000002</v>
      </c>
      <c r="BS14" s="9">
        <v>0.28799999999999998</v>
      </c>
      <c r="BT14" s="9">
        <v>0.158</v>
      </c>
      <c r="BU14" s="9">
        <v>0.13</v>
      </c>
      <c r="BV14" s="9">
        <v>4.9889999999999999</v>
      </c>
      <c r="BW14" s="9">
        <v>1.9970000000000001</v>
      </c>
      <c r="BX14" s="9">
        <v>2.992</v>
      </c>
      <c r="BY14" s="9">
        <v>2.7610000000000001</v>
      </c>
      <c r="BZ14" s="9">
        <v>1.087</v>
      </c>
      <c r="CA14" s="9">
        <v>1.6739999999999999</v>
      </c>
      <c r="CB14" s="9">
        <v>1.06</v>
      </c>
      <c r="CC14" s="9">
        <v>0</v>
      </c>
      <c r="CD14" s="9">
        <v>1.06</v>
      </c>
      <c r="CE14" s="9">
        <v>0.67500000000000004</v>
      </c>
      <c r="CF14" s="9">
        <v>0.21299999999999999</v>
      </c>
      <c r="CG14" s="9">
        <v>0.46200000000000002</v>
      </c>
      <c r="CH14" s="9">
        <v>1.026</v>
      </c>
      <c r="CI14" s="9">
        <v>0.874</v>
      </c>
      <c r="CJ14" s="9">
        <v>0.152</v>
      </c>
      <c r="CK14" s="9">
        <v>2.2280000000000002</v>
      </c>
      <c r="CL14" s="9">
        <v>0.91100000000000003</v>
      </c>
      <c r="CM14" s="9">
        <v>1.3180000000000001</v>
      </c>
      <c r="CN14" s="9">
        <v>1.0589999999999999</v>
      </c>
      <c r="CO14" s="9">
        <v>0.56100000000000005</v>
      </c>
      <c r="CP14" s="9">
        <v>0.498</v>
      </c>
      <c r="CQ14" s="9">
        <v>0.40200000000000002</v>
      </c>
      <c r="CR14" s="9">
        <v>0.191</v>
      </c>
      <c r="CS14" s="9">
        <v>0.21</v>
      </c>
      <c r="CT14" s="9">
        <v>0.159</v>
      </c>
      <c r="CU14" s="9">
        <v>0</v>
      </c>
      <c r="CV14" s="9">
        <v>0.159</v>
      </c>
      <c r="CW14" s="9">
        <v>0.45</v>
      </c>
      <c r="CX14" s="9">
        <v>0</v>
      </c>
      <c r="CY14" s="9">
        <v>0.45</v>
      </c>
      <c r="CZ14" s="9">
        <v>0.158</v>
      </c>
      <c r="DA14" s="9">
        <v>0.158</v>
      </c>
      <c r="DB14" s="9">
        <v>0</v>
      </c>
      <c r="DC14" s="9">
        <v>0.26</v>
      </c>
      <c r="DD14" s="9">
        <v>0</v>
      </c>
      <c r="DE14" s="9">
        <v>0.26</v>
      </c>
      <c r="DF14" s="9">
        <v>0.26</v>
      </c>
      <c r="DG14" s="9">
        <v>0</v>
      </c>
      <c r="DH14" s="9">
        <v>0.26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0.26</v>
      </c>
      <c r="DP14" s="9">
        <v>0</v>
      </c>
      <c r="DQ14" s="9">
        <v>0.26</v>
      </c>
      <c r="DR14" s="9">
        <v>0</v>
      </c>
      <c r="DS14" s="9">
        <v>0</v>
      </c>
      <c r="DT14" s="9">
        <v>0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5.6950000000000003</v>
      </c>
      <c r="EK14" s="9">
        <v>2.4849999999999999</v>
      </c>
      <c r="EL14" s="9">
        <v>3.2090000000000001</v>
      </c>
      <c r="EM14" s="9">
        <v>3.1240000000000001</v>
      </c>
      <c r="EN14" s="9">
        <v>1.2410000000000001</v>
      </c>
      <c r="EO14" s="9">
        <v>1.883</v>
      </c>
      <c r="EP14" s="9">
        <v>1.2290000000000001</v>
      </c>
      <c r="EQ14" s="9">
        <v>0.371</v>
      </c>
      <c r="ER14" s="9">
        <v>0.85799999999999998</v>
      </c>
      <c r="ES14" s="9">
        <v>0.67</v>
      </c>
      <c r="ET14" s="9">
        <v>0.53300000000000003</v>
      </c>
      <c r="EU14" s="9">
        <v>0.13700000000000001</v>
      </c>
      <c r="EV14" s="9">
        <v>1.226</v>
      </c>
      <c r="EW14" s="9">
        <v>0.33700000000000002</v>
      </c>
      <c r="EX14" s="9">
        <v>0.88800000000000001</v>
      </c>
      <c r="EY14" s="9">
        <v>2.57</v>
      </c>
      <c r="EZ14" s="9">
        <v>1.244</v>
      </c>
      <c r="FA14" s="9">
        <v>1.3260000000000001</v>
      </c>
      <c r="FB14" s="9">
        <v>1.3180000000000001</v>
      </c>
      <c r="FC14" s="9">
        <v>0.6</v>
      </c>
      <c r="FD14" s="9">
        <v>0.71799999999999997</v>
      </c>
      <c r="FE14" s="9">
        <v>0.64400000000000002</v>
      </c>
      <c r="FF14" s="9">
        <v>0.64400000000000002</v>
      </c>
      <c r="FG14" s="9">
        <v>0</v>
      </c>
      <c r="FH14" s="9">
        <v>0.317</v>
      </c>
      <c r="FI14" s="9">
        <v>0</v>
      </c>
      <c r="FJ14" s="9">
        <v>0.317</v>
      </c>
      <c r="FK14" s="9">
        <v>0.161</v>
      </c>
      <c r="FL14" s="9">
        <v>0</v>
      </c>
      <c r="FM14" s="9">
        <v>0.161</v>
      </c>
      <c r="FN14" s="9">
        <v>0.13</v>
      </c>
      <c r="FO14" s="9">
        <v>0</v>
      </c>
      <c r="FP14" s="9">
        <v>0.13</v>
      </c>
      <c r="FQ14" s="9">
        <v>1.343</v>
      </c>
      <c r="FR14" s="9">
        <v>1.0169999999999999</v>
      </c>
      <c r="FS14" s="9">
        <v>0.32600000000000001</v>
      </c>
      <c r="FT14" s="9">
        <v>0.70599999999999996</v>
      </c>
      <c r="FU14" s="9">
        <v>0.54700000000000004</v>
      </c>
      <c r="FV14" s="9">
        <v>0.159</v>
      </c>
      <c r="FW14" s="9">
        <v>0.222</v>
      </c>
      <c r="FX14" s="9">
        <v>0.222</v>
      </c>
      <c r="FY14" s="9">
        <v>0</v>
      </c>
      <c r="FZ14" s="9">
        <v>0.13</v>
      </c>
      <c r="GA14" s="9">
        <v>0.13</v>
      </c>
      <c r="GB14" s="9">
        <v>0</v>
      </c>
      <c r="GC14" s="9">
        <v>0.35399999999999998</v>
      </c>
      <c r="GD14" s="9">
        <v>0.19500000000000001</v>
      </c>
      <c r="GE14" s="9">
        <v>0.159</v>
      </c>
      <c r="GF14" s="9">
        <v>0.63700000000000001</v>
      </c>
      <c r="GG14" s="9">
        <v>0.47099999999999997</v>
      </c>
      <c r="GH14" s="9">
        <v>0.16700000000000001</v>
      </c>
      <c r="GI14" s="9">
        <v>0.17599999999999999</v>
      </c>
      <c r="GJ14" s="9">
        <v>0.17599999999999999</v>
      </c>
      <c r="GK14" s="9">
        <v>0</v>
      </c>
      <c r="GL14" s="9">
        <v>0</v>
      </c>
      <c r="GM14" s="9">
        <v>0</v>
      </c>
      <c r="GN14" s="9">
        <v>0</v>
      </c>
      <c r="GO14" s="9">
        <v>0.125</v>
      </c>
      <c r="GP14" s="9">
        <v>0.125</v>
      </c>
      <c r="GQ14" s="9">
        <v>0</v>
      </c>
      <c r="GR14" s="9">
        <v>0.33700000000000002</v>
      </c>
      <c r="GS14" s="9">
        <v>0.17</v>
      </c>
      <c r="GT14" s="9">
        <v>0.16700000000000001</v>
      </c>
      <c r="GU14" s="9">
        <v>0</v>
      </c>
      <c r="GV14" s="9">
        <v>0</v>
      </c>
      <c r="GW14" s="9">
        <v>0</v>
      </c>
      <c r="GX14" s="9">
        <v>25.216000000000001</v>
      </c>
      <c r="GY14" s="9">
        <v>13.577999999999999</v>
      </c>
      <c r="GZ14" s="9">
        <v>11.638999999999999</v>
      </c>
      <c r="HA14" s="9">
        <v>8.6839999999999993</v>
      </c>
      <c r="HB14" s="9">
        <v>4.75</v>
      </c>
      <c r="HC14" s="9">
        <v>3.9329999999999998</v>
      </c>
      <c r="HD14" s="9">
        <v>1.865</v>
      </c>
      <c r="HE14" s="9">
        <v>1.1140000000000001</v>
      </c>
      <c r="HF14" s="9">
        <v>0.752</v>
      </c>
      <c r="HG14" s="9">
        <v>2.6869999999999998</v>
      </c>
      <c r="HH14" s="9">
        <v>1.105</v>
      </c>
      <c r="HI14" s="9">
        <v>1.5820000000000001</v>
      </c>
      <c r="HJ14" s="9">
        <v>4.1319999999999997</v>
      </c>
      <c r="HK14" s="9">
        <v>2.5310000000000001</v>
      </c>
      <c r="HL14" s="9">
        <v>1.6</v>
      </c>
      <c r="HM14" s="9">
        <v>16.532</v>
      </c>
      <c r="HN14" s="9">
        <v>8.827</v>
      </c>
      <c r="HO14" s="9">
        <v>7.7050000000000001</v>
      </c>
      <c r="HP14" s="9">
        <v>7.1639999999999997</v>
      </c>
      <c r="HQ14" s="9">
        <v>3.9409999999999998</v>
      </c>
      <c r="HR14" s="9">
        <v>3.2229999999999999</v>
      </c>
      <c r="HS14" s="9">
        <v>4.0529999999999999</v>
      </c>
      <c r="HT14" s="9">
        <v>2.238</v>
      </c>
      <c r="HU14" s="9">
        <v>1.8149999999999999</v>
      </c>
      <c r="HV14" s="9">
        <v>3.0430000000000001</v>
      </c>
      <c r="HW14" s="9">
        <v>1.3120000000000001</v>
      </c>
      <c r="HX14" s="9">
        <v>1.732</v>
      </c>
      <c r="HY14" s="9">
        <v>1.8149999999999999</v>
      </c>
      <c r="HZ14" s="9">
        <v>1.337</v>
      </c>
      <c r="IA14" s="9">
        <v>0.47799999999999998</v>
      </c>
      <c r="IB14" s="9">
        <v>0.45700000000000002</v>
      </c>
      <c r="IC14" s="9">
        <v>0</v>
      </c>
      <c r="ID14" s="9">
        <v>0.45700000000000002</v>
      </c>
      <c r="IE14" s="9">
        <v>4.3250000000000002</v>
      </c>
      <c r="IF14" s="9">
        <v>2.6989999999999998</v>
      </c>
      <c r="IG14" s="9">
        <v>1.6259999999999999</v>
      </c>
      <c r="IH14" s="9">
        <v>1.742</v>
      </c>
      <c r="II14" s="9">
        <v>0.87</v>
      </c>
      <c r="IJ14" s="9">
        <v>0.873</v>
      </c>
      <c r="IK14" s="9">
        <v>0.129</v>
      </c>
      <c r="IL14" s="9">
        <v>0</v>
      </c>
      <c r="IM14" s="9">
        <v>0.129</v>
      </c>
      <c r="IN14" s="9">
        <v>1.2</v>
      </c>
      <c r="IO14" s="9">
        <v>0.45600000000000002</v>
      </c>
      <c r="IP14" s="9">
        <v>0.74399999999999999</v>
      </c>
      <c r="IQ14" s="9">
        <v>0.41299999999999998</v>
      </c>
    </row>
    <row r="15" spans="1:251">
      <c r="A15" s="10">
        <v>43497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43.948999999999998</v>
      </c>
      <c r="I15" s="9">
        <v>20.206</v>
      </c>
      <c r="J15" s="9">
        <v>23.744</v>
      </c>
      <c r="K15" s="9">
        <v>20.853000000000002</v>
      </c>
      <c r="L15" s="9">
        <v>10.327999999999999</v>
      </c>
      <c r="M15" s="9">
        <v>10.523999999999999</v>
      </c>
      <c r="N15" s="9">
        <v>4.6929999999999996</v>
      </c>
      <c r="O15" s="9">
        <v>2.1080000000000001</v>
      </c>
      <c r="P15" s="9">
        <v>2.5840000000000001</v>
      </c>
      <c r="Q15" s="9">
        <v>5.173</v>
      </c>
      <c r="R15" s="9">
        <v>2.492</v>
      </c>
      <c r="S15" s="9">
        <v>2.681</v>
      </c>
      <c r="T15" s="9">
        <v>10.987</v>
      </c>
      <c r="U15" s="9">
        <v>5.7279999999999998</v>
      </c>
      <c r="V15" s="9">
        <v>5.2590000000000003</v>
      </c>
      <c r="W15" s="9">
        <v>23.097000000000001</v>
      </c>
      <c r="X15" s="9">
        <v>9.8770000000000007</v>
      </c>
      <c r="Y15" s="9">
        <v>13.22</v>
      </c>
      <c r="Z15" s="9">
        <v>10.298</v>
      </c>
      <c r="AA15" s="9">
        <v>5.117</v>
      </c>
      <c r="AB15" s="9">
        <v>5.181</v>
      </c>
      <c r="AC15" s="9">
        <v>4.5289999999999999</v>
      </c>
      <c r="AD15" s="9">
        <v>1.248</v>
      </c>
      <c r="AE15" s="9">
        <v>3.2810000000000001</v>
      </c>
      <c r="AF15" s="9">
        <v>3.0579999999999998</v>
      </c>
      <c r="AG15" s="9">
        <v>0.97799999999999998</v>
      </c>
      <c r="AH15" s="9">
        <v>2.08</v>
      </c>
      <c r="AI15" s="9">
        <v>3.621</v>
      </c>
      <c r="AJ15" s="9">
        <v>1.806</v>
      </c>
      <c r="AK15" s="9">
        <v>1.8149999999999999</v>
      </c>
      <c r="AL15" s="9">
        <v>1.591</v>
      </c>
      <c r="AM15" s="9">
        <v>0.72799999999999998</v>
      </c>
      <c r="AN15" s="9">
        <v>0.86299999999999999</v>
      </c>
      <c r="AO15" s="9">
        <v>11.726000000000001</v>
      </c>
      <c r="AP15" s="9">
        <v>8.56</v>
      </c>
      <c r="AQ15" s="9">
        <v>3.1659999999999999</v>
      </c>
      <c r="AR15" s="9">
        <v>6.8090000000000002</v>
      </c>
      <c r="AS15" s="9">
        <v>5.0140000000000002</v>
      </c>
      <c r="AT15" s="9">
        <v>1.7949999999999999</v>
      </c>
      <c r="AU15" s="9">
        <v>2.1669999999999998</v>
      </c>
      <c r="AV15" s="9">
        <v>1.347</v>
      </c>
      <c r="AW15" s="9">
        <v>0.82</v>
      </c>
      <c r="AX15" s="9">
        <v>1.526</v>
      </c>
      <c r="AY15" s="9">
        <v>1.1060000000000001</v>
      </c>
      <c r="AZ15" s="9">
        <v>0.42</v>
      </c>
      <c r="BA15" s="9">
        <v>3.1160000000000001</v>
      </c>
      <c r="BB15" s="9">
        <v>2.5619999999999998</v>
      </c>
      <c r="BC15" s="9">
        <v>0.55500000000000005</v>
      </c>
      <c r="BD15" s="9">
        <v>4.9169999999999998</v>
      </c>
      <c r="BE15" s="9">
        <v>3.5459999999999998</v>
      </c>
      <c r="BF15" s="9">
        <v>1.371</v>
      </c>
      <c r="BG15" s="9">
        <v>1.895</v>
      </c>
      <c r="BH15" s="9">
        <v>1.4430000000000001</v>
      </c>
      <c r="BI15" s="9">
        <v>0.45200000000000001</v>
      </c>
      <c r="BJ15" s="9">
        <v>0.95899999999999996</v>
      </c>
      <c r="BK15" s="9">
        <v>0.75</v>
      </c>
      <c r="BL15" s="9">
        <v>0.20799999999999999</v>
      </c>
      <c r="BM15" s="9">
        <v>0</v>
      </c>
      <c r="BN15" s="9">
        <v>0</v>
      </c>
      <c r="BO15" s="9">
        <v>0</v>
      </c>
      <c r="BP15" s="9">
        <v>1.6839999999999999</v>
      </c>
      <c r="BQ15" s="9">
        <v>0.97299999999999998</v>
      </c>
      <c r="BR15" s="9">
        <v>0.71099999999999997</v>
      </c>
      <c r="BS15" s="9">
        <v>0.38</v>
      </c>
      <c r="BT15" s="9">
        <v>0.38</v>
      </c>
      <c r="BU15" s="9">
        <v>0</v>
      </c>
      <c r="BV15" s="9">
        <v>3.4449999999999998</v>
      </c>
      <c r="BW15" s="9">
        <v>2.4649999999999999</v>
      </c>
      <c r="BX15" s="9">
        <v>0.98</v>
      </c>
      <c r="BY15" s="9">
        <v>2.1819999999999999</v>
      </c>
      <c r="BZ15" s="9">
        <v>1.617</v>
      </c>
      <c r="CA15" s="9">
        <v>0.56499999999999995</v>
      </c>
      <c r="CB15" s="9">
        <v>0.2</v>
      </c>
      <c r="CC15" s="9">
        <v>0</v>
      </c>
      <c r="CD15" s="9">
        <v>0.2</v>
      </c>
      <c r="CE15" s="9">
        <v>0.64900000000000002</v>
      </c>
      <c r="CF15" s="9">
        <v>0.47899999999999998</v>
      </c>
      <c r="CG15" s="9">
        <v>0.17</v>
      </c>
      <c r="CH15" s="9">
        <v>1.333</v>
      </c>
      <c r="CI15" s="9">
        <v>1.1379999999999999</v>
      </c>
      <c r="CJ15" s="9">
        <v>0.19500000000000001</v>
      </c>
      <c r="CK15" s="9">
        <v>1.2629999999999999</v>
      </c>
      <c r="CL15" s="9">
        <v>0.84799999999999998</v>
      </c>
      <c r="CM15" s="9">
        <v>0.41499999999999998</v>
      </c>
      <c r="CN15" s="9">
        <v>0.24199999999999999</v>
      </c>
      <c r="CO15" s="9">
        <v>0.24199999999999999</v>
      </c>
      <c r="CP15" s="9">
        <v>0</v>
      </c>
      <c r="CQ15" s="9">
        <v>0.20799999999999999</v>
      </c>
      <c r="CR15" s="9">
        <v>0</v>
      </c>
      <c r="CS15" s="9">
        <v>0.20799999999999999</v>
      </c>
      <c r="CT15" s="9">
        <v>0</v>
      </c>
      <c r="CU15" s="9">
        <v>0</v>
      </c>
      <c r="CV15" s="9">
        <v>0</v>
      </c>
      <c r="CW15" s="9">
        <v>0.434</v>
      </c>
      <c r="CX15" s="9">
        <v>0.22700000000000001</v>
      </c>
      <c r="CY15" s="9">
        <v>0.20699999999999999</v>
      </c>
      <c r="CZ15" s="9">
        <v>0.38</v>
      </c>
      <c r="DA15" s="9">
        <v>0.38</v>
      </c>
      <c r="DB15" s="9">
        <v>0</v>
      </c>
      <c r="DC15" s="9">
        <v>0.254</v>
      </c>
      <c r="DD15" s="9">
        <v>0.254</v>
      </c>
      <c r="DE15" s="9">
        <v>0</v>
      </c>
      <c r="DF15" s="9">
        <v>0.254</v>
      </c>
      <c r="DG15" s="9">
        <v>0.254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0</v>
      </c>
      <c r="DO15" s="9">
        <v>0.254</v>
      </c>
      <c r="DP15" s="9">
        <v>0.254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6.3979999999999997</v>
      </c>
      <c r="EK15" s="9">
        <v>4.4359999999999999</v>
      </c>
      <c r="EL15" s="9">
        <v>1.962</v>
      </c>
      <c r="EM15" s="9">
        <v>4.0309999999999997</v>
      </c>
      <c r="EN15" s="9">
        <v>2.8010000000000002</v>
      </c>
      <c r="EO15" s="9">
        <v>1.23</v>
      </c>
      <c r="EP15" s="9">
        <v>1.966</v>
      </c>
      <c r="EQ15" s="9">
        <v>1.347</v>
      </c>
      <c r="ER15" s="9">
        <v>0.62</v>
      </c>
      <c r="ES15" s="9">
        <v>0.53500000000000003</v>
      </c>
      <c r="ET15" s="9">
        <v>0.28499999999999998</v>
      </c>
      <c r="EU15" s="9">
        <v>0.25</v>
      </c>
      <c r="EV15" s="9">
        <v>1.53</v>
      </c>
      <c r="EW15" s="9">
        <v>1.17</v>
      </c>
      <c r="EX15" s="9">
        <v>0.36</v>
      </c>
      <c r="EY15" s="9">
        <v>2.367</v>
      </c>
      <c r="EZ15" s="9">
        <v>1.635</v>
      </c>
      <c r="FA15" s="9">
        <v>0.73199999999999998</v>
      </c>
      <c r="FB15" s="9">
        <v>1.3240000000000001</v>
      </c>
      <c r="FC15" s="9">
        <v>0.872</v>
      </c>
      <c r="FD15" s="9">
        <v>0.45200000000000001</v>
      </c>
      <c r="FE15" s="9">
        <v>0.25700000000000001</v>
      </c>
      <c r="FF15" s="9">
        <v>0.25700000000000001</v>
      </c>
      <c r="FG15" s="9">
        <v>0</v>
      </c>
      <c r="FH15" s="9">
        <v>0</v>
      </c>
      <c r="FI15" s="9">
        <v>0</v>
      </c>
      <c r="FJ15" s="9">
        <v>0</v>
      </c>
      <c r="FK15" s="9">
        <v>0.78600000000000003</v>
      </c>
      <c r="FL15" s="9">
        <v>0.50600000000000001</v>
      </c>
      <c r="FM15" s="9">
        <v>0.28000000000000003</v>
      </c>
      <c r="FN15" s="9">
        <v>0</v>
      </c>
      <c r="FO15" s="9">
        <v>0</v>
      </c>
      <c r="FP15" s="9">
        <v>0</v>
      </c>
      <c r="FQ15" s="9">
        <v>1.629</v>
      </c>
      <c r="FR15" s="9">
        <v>1.405</v>
      </c>
      <c r="FS15" s="9">
        <v>0.224</v>
      </c>
      <c r="FT15" s="9">
        <v>0.34200000000000003</v>
      </c>
      <c r="FU15" s="9">
        <v>0.34200000000000003</v>
      </c>
      <c r="FV15" s="9">
        <v>0</v>
      </c>
      <c r="FW15" s="9">
        <v>0</v>
      </c>
      <c r="FX15" s="9">
        <v>0</v>
      </c>
      <c r="FY15" s="9">
        <v>0</v>
      </c>
      <c r="FZ15" s="9">
        <v>0.34200000000000003</v>
      </c>
      <c r="GA15" s="9">
        <v>0.34200000000000003</v>
      </c>
      <c r="GB15" s="9">
        <v>0</v>
      </c>
      <c r="GC15" s="9">
        <v>0</v>
      </c>
      <c r="GD15" s="9">
        <v>0</v>
      </c>
      <c r="GE15" s="9">
        <v>0</v>
      </c>
      <c r="GF15" s="9">
        <v>1.286</v>
      </c>
      <c r="GG15" s="9">
        <v>1.0620000000000001</v>
      </c>
      <c r="GH15" s="9">
        <v>0.224</v>
      </c>
      <c r="GI15" s="9">
        <v>0.32900000000000001</v>
      </c>
      <c r="GJ15" s="9">
        <v>0.32900000000000001</v>
      </c>
      <c r="GK15" s="9">
        <v>0</v>
      </c>
      <c r="GL15" s="9">
        <v>0.49299999999999999</v>
      </c>
      <c r="GM15" s="9">
        <v>0.49299999999999999</v>
      </c>
      <c r="GN15" s="9">
        <v>0</v>
      </c>
      <c r="GO15" s="9">
        <v>0</v>
      </c>
      <c r="GP15" s="9">
        <v>0</v>
      </c>
      <c r="GQ15" s="9">
        <v>0</v>
      </c>
      <c r="GR15" s="9">
        <v>0.46400000000000002</v>
      </c>
      <c r="GS15" s="9">
        <v>0.24</v>
      </c>
      <c r="GT15" s="9">
        <v>0.224</v>
      </c>
      <c r="GU15" s="9">
        <v>0</v>
      </c>
      <c r="GV15" s="9">
        <v>0</v>
      </c>
      <c r="GW15" s="9">
        <v>0</v>
      </c>
      <c r="GX15" s="9">
        <v>29.463000000000001</v>
      </c>
      <c r="GY15" s="9">
        <v>11.391999999999999</v>
      </c>
      <c r="GZ15" s="9">
        <v>18.071999999999999</v>
      </c>
      <c r="HA15" s="9">
        <v>13.840999999999999</v>
      </c>
      <c r="HB15" s="9">
        <v>5.3140000000000001</v>
      </c>
      <c r="HC15" s="9">
        <v>8.5259999999999998</v>
      </c>
      <c r="HD15" s="9">
        <v>2.323</v>
      </c>
      <c r="HE15" s="9">
        <v>0.76200000000000001</v>
      </c>
      <c r="HF15" s="9">
        <v>1.5609999999999999</v>
      </c>
      <c r="HG15" s="9">
        <v>3.6469999999999998</v>
      </c>
      <c r="HH15" s="9">
        <v>1.3859999999999999</v>
      </c>
      <c r="HI15" s="9">
        <v>2.2610000000000001</v>
      </c>
      <c r="HJ15" s="9">
        <v>7.8710000000000004</v>
      </c>
      <c r="HK15" s="9">
        <v>3.1669999999999998</v>
      </c>
      <c r="HL15" s="9">
        <v>4.7039999999999997</v>
      </c>
      <c r="HM15" s="9">
        <v>15.622999999999999</v>
      </c>
      <c r="HN15" s="9">
        <v>6.077</v>
      </c>
      <c r="HO15" s="9">
        <v>9.5449999999999999</v>
      </c>
      <c r="HP15" s="9">
        <v>7.4960000000000004</v>
      </c>
      <c r="HQ15" s="9">
        <v>3.6739999999999999</v>
      </c>
      <c r="HR15" s="9">
        <v>3.8220000000000001</v>
      </c>
      <c r="HS15" s="9">
        <v>3.1339999999999999</v>
      </c>
      <c r="HT15" s="9">
        <v>0.498</v>
      </c>
      <c r="HU15" s="9">
        <v>2.6360000000000001</v>
      </c>
      <c r="HV15" s="9">
        <v>2.6930000000000001</v>
      </c>
      <c r="HW15" s="9">
        <v>0.97799999999999998</v>
      </c>
      <c r="HX15" s="9">
        <v>1.7150000000000001</v>
      </c>
      <c r="HY15" s="9">
        <v>1.2789999999999999</v>
      </c>
      <c r="HZ15" s="9">
        <v>0.57899999999999996</v>
      </c>
      <c r="IA15" s="9">
        <v>0.7</v>
      </c>
      <c r="IB15" s="9">
        <v>1.02</v>
      </c>
      <c r="IC15" s="9">
        <v>0.34799999999999998</v>
      </c>
      <c r="ID15" s="9">
        <v>0.67200000000000004</v>
      </c>
      <c r="IE15" s="9">
        <v>4.51</v>
      </c>
      <c r="IF15" s="9">
        <v>1.405</v>
      </c>
      <c r="IG15" s="9">
        <v>3.105</v>
      </c>
      <c r="IH15" s="9">
        <v>2.9860000000000002</v>
      </c>
      <c r="II15" s="9">
        <v>0.92</v>
      </c>
      <c r="IJ15" s="9">
        <v>2.0670000000000002</v>
      </c>
      <c r="IK15" s="9">
        <v>0.247</v>
      </c>
      <c r="IL15" s="9">
        <v>0</v>
      </c>
      <c r="IM15" s="9">
        <v>0.247</v>
      </c>
      <c r="IN15" s="9">
        <v>2.3279999999999998</v>
      </c>
      <c r="IO15" s="9">
        <v>0.92</v>
      </c>
      <c r="IP15" s="9">
        <v>1.4079999999999999</v>
      </c>
      <c r="IQ15" s="9">
        <v>0.41099999999999998</v>
      </c>
    </row>
    <row r="16" spans="1:251">
      <c r="A16" s="10">
        <v>43862</v>
      </c>
      <c r="B16" s="9">
        <v>0</v>
      </c>
      <c r="C16" s="9">
        <v>0</v>
      </c>
      <c r="D16" s="9">
        <v>0</v>
      </c>
      <c r="E16" s="9">
        <v>8.6999999999999994E-2</v>
      </c>
      <c r="F16" s="9">
        <v>0</v>
      </c>
      <c r="G16" s="9">
        <v>8.6999999999999994E-2</v>
      </c>
      <c r="H16" s="9">
        <v>39.79</v>
      </c>
      <c r="I16" s="9">
        <v>19.911999999999999</v>
      </c>
      <c r="J16" s="9">
        <v>19.878</v>
      </c>
      <c r="K16" s="9">
        <v>16.420999999999999</v>
      </c>
      <c r="L16" s="9">
        <v>8.8510000000000009</v>
      </c>
      <c r="M16" s="9">
        <v>7.5709999999999997</v>
      </c>
      <c r="N16" s="9">
        <v>4.3449999999999998</v>
      </c>
      <c r="O16" s="9">
        <v>3.3180000000000001</v>
      </c>
      <c r="P16" s="9">
        <v>1.0269999999999999</v>
      </c>
      <c r="Q16" s="9">
        <v>5.7290000000000001</v>
      </c>
      <c r="R16" s="9">
        <v>1.8480000000000001</v>
      </c>
      <c r="S16" s="9">
        <v>3.8809999999999998</v>
      </c>
      <c r="T16" s="9">
        <v>6.3479999999999999</v>
      </c>
      <c r="U16" s="9">
        <v>3.6850000000000001</v>
      </c>
      <c r="V16" s="9">
        <v>2.6629999999999998</v>
      </c>
      <c r="W16" s="9">
        <v>23.367999999999999</v>
      </c>
      <c r="X16" s="9">
        <v>11.061</v>
      </c>
      <c r="Y16" s="9">
        <v>12.307</v>
      </c>
      <c r="Z16" s="9">
        <v>11.786</v>
      </c>
      <c r="AA16" s="9">
        <v>5.12</v>
      </c>
      <c r="AB16" s="9">
        <v>6.6660000000000004</v>
      </c>
      <c r="AC16" s="9">
        <v>5.0369999999999999</v>
      </c>
      <c r="AD16" s="9">
        <v>2.7080000000000002</v>
      </c>
      <c r="AE16" s="9">
        <v>2.3279999999999998</v>
      </c>
      <c r="AF16" s="9">
        <v>2.9470000000000001</v>
      </c>
      <c r="AG16" s="9">
        <v>1.3680000000000001</v>
      </c>
      <c r="AH16" s="9">
        <v>1.579</v>
      </c>
      <c r="AI16" s="9">
        <v>2.6720000000000002</v>
      </c>
      <c r="AJ16" s="9">
        <v>1.3740000000000001</v>
      </c>
      <c r="AK16" s="9">
        <v>1.298</v>
      </c>
      <c r="AL16" s="9">
        <v>0.92700000000000005</v>
      </c>
      <c r="AM16" s="9">
        <v>0.49199999999999999</v>
      </c>
      <c r="AN16" s="9">
        <v>0.435</v>
      </c>
      <c r="AO16" s="9">
        <v>10.263</v>
      </c>
      <c r="AP16" s="9">
        <v>5.5650000000000004</v>
      </c>
      <c r="AQ16" s="9">
        <v>4.6980000000000004</v>
      </c>
      <c r="AR16" s="9">
        <v>5.4950000000000001</v>
      </c>
      <c r="AS16" s="9">
        <v>2.6469999999999998</v>
      </c>
      <c r="AT16" s="9">
        <v>2.8479999999999999</v>
      </c>
      <c r="AU16" s="9">
        <v>1.56</v>
      </c>
      <c r="AV16" s="9">
        <v>1.41</v>
      </c>
      <c r="AW16" s="9">
        <v>0.14899999999999999</v>
      </c>
      <c r="AX16" s="9">
        <v>2.5449999999999999</v>
      </c>
      <c r="AY16" s="9">
        <v>0.49399999999999999</v>
      </c>
      <c r="AZ16" s="9">
        <v>2.0510000000000002</v>
      </c>
      <c r="BA16" s="9">
        <v>1.391</v>
      </c>
      <c r="BB16" s="9">
        <v>0.74299999999999999</v>
      </c>
      <c r="BC16" s="9">
        <v>0.64800000000000002</v>
      </c>
      <c r="BD16" s="9">
        <v>4.7679999999999998</v>
      </c>
      <c r="BE16" s="9">
        <v>2.9180000000000001</v>
      </c>
      <c r="BF16" s="9">
        <v>1.85</v>
      </c>
      <c r="BG16" s="9">
        <v>2.7810000000000001</v>
      </c>
      <c r="BH16" s="9">
        <v>1.7090000000000001</v>
      </c>
      <c r="BI16" s="9">
        <v>1.0720000000000001</v>
      </c>
      <c r="BJ16" s="9">
        <v>0.40300000000000002</v>
      </c>
      <c r="BK16" s="9">
        <v>0.20699999999999999</v>
      </c>
      <c r="BL16" s="9">
        <v>0.19600000000000001</v>
      </c>
      <c r="BM16" s="9">
        <v>0.80700000000000005</v>
      </c>
      <c r="BN16" s="9">
        <v>0.51</v>
      </c>
      <c r="BO16" s="9">
        <v>0.29699999999999999</v>
      </c>
      <c r="BP16" s="9">
        <v>0.28499999999999998</v>
      </c>
      <c r="BQ16" s="9">
        <v>0</v>
      </c>
      <c r="BR16" s="9">
        <v>0.28499999999999998</v>
      </c>
      <c r="BS16" s="9">
        <v>0.49199999999999999</v>
      </c>
      <c r="BT16" s="9">
        <v>0.49199999999999999</v>
      </c>
      <c r="BU16" s="9">
        <v>0</v>
      </c>
      <c r="BV16" s="9">
        <v>4.8079999999999998</v>
      </c>
      <c r="BW16" s="9">
        <v>3.2490000000000001</v>
      </c>
      <c r="BX16" s="9">
        <v>1.5589999999999999</v>
      </c>
      <c r="BY16" s="9">
        <v>2.004</v>
      </c>
      <c r="BZ16" s="9">
        <v>1.4570000000000001</v>
      </c>
      <c r="CA16" s="9">
        <v>0.54800000000000004</v>
      </c>
      <c r="CB16" s="9">
        <v>1.083</v>
      </c>
      <c r="CC16" s="9">
        <v>0.93400000000000005</v>
      </c>
      <c r="CD16" s="9">
        <v>0.14899999999999999</v>
      </c>
      <c r="CE16" s="9">
        <v>0.39800000000000002</v>
      </c>
      <c r="CF16" s="9">
        <v>0</v>
      </c>
      <c r="CG16" s="9">
        <v>0.39800000000000002</v>
      </c>
      <c r="CH16" s="9">
        <v>0.52300000000000002</v>
      </c>
      <c r="CI16" s="9">
        <v>0.52300000000000002</v>
      </c>
      <c r="CJ16" s="9">
        <v>0</v>
      </c>
      <c r="CK16" s="9">
        <v>2.8039999999999998</v>
      </c>
      <c r="CL16" s="9">
        <v>1.792</v>
      </c>
      <c r="CM16" s="9">
        <v>1.0109999999999999</v>
      </c>
      <c r="CN16" s="9">
        <v>1.649</v>
      </c>
      <c r="CO16" s="9">
        <v>1.1180000000000001</v>
      </c>
      <c r="CP16" s="9">
        <v>0.53</v>
      </c>
      <c r="CQ16" s="9">
        <v>0.40300000000000002</v>
      </c>
      <c r="CR16" s="9">
        <v>0.20699999999999999</v>
      </c>
      <c r="CS16" s="9">
        <v>0.19600000000000001</v>
      </c>
      <c r="CT16" s="9">
        <v>0.22500000000000001</v>
      </c>
      <c r="CU16" s="9">
        <v>0.22500000000000001</v>
      </c>
      <c r="CV16" s="9">
        <v>0</v>
      </c>
      <c r="CW16" s="9">
        <v>0.28499999999999998</v>
      </c>
      <c r="CX16" s="9">
        <v>0</v>
      </c>
      <c r="CY16" s="9">
        <v>0.28499999999999998</v>
      </c>
      <c r="CZ16" s="9">
        <v>0.24199999999999999</v>
      </c>
      <c r="DA16" s="9">
        <v>0.24199999999999999</v>
      </c>
      <c r="DB16" s="9">
        <v>0</v>
      </c>
      <c r="DC16" s="9">
        <v>0.55500000000000005</v>
      </c>
      <c r="DD16" s="9">
        <v>0.24099999999999999</v>
      </c>
      <c r="DE16" s="9">
        <v>0.315</v>
      </c>
      <c r="DF16" s="9">
        <v>0.55500000000000005</v>
      </c>
      <c r="DG16" s="9">
        <v>0.24099999999999999</v>
      </c>
      <c r="DH16" s="9">
        <v>0.315</v>
      </c>
      <c r="DI16" s="9">
        <v>0.24099999999999999</v>
      </c>
      <c r="DJ16" s="9">
        <v>0.24099999999999999</v>
      </c>
      <c r="DK16" s="9">
        <v>0</v>
      </c>
      <c r="DL16" s="9">
        <v>0.315</v>
      </c>
      <c r="DM16" s="9">
        <v>0</v>
      </c>
      <c r="DN16" s="9">
        <v>0.315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3.8540000000000001</v>
      </c>
      <c r="EK16" s="9">
        <v>1.839</v>
      </c>
      <c r="EL16" s="9">
        <v>2.0150000000000001</v>
      </c>
      <c r="EM16" s="9">
        <v>2.1459999999999999</v>
      </c>
      <c r="EN16" s="9">
        <v>0.71299999999999997</v>
      </c>
      <c r="EO16" s="9">
        <v>1.4330000000000001</v>
      </c>
      <c r="EP16" s="9">
        <v>0</v>
      </c>
      <c r="EQ16" s="9">
        <v>0</v>
      </c>
      <c r="ER16" s="9">
        <v>0</v>
      </c>
      <c r="ES16" s="9">
        <v>1.278</v>
      </c>
      <c r="ET16" s="9">
        <v>0.49399999999999999</v>
      </c>
      <c r="EU16" s="9">
        <v>0.78500000000000003</v>
      </c>
      <c r="EV16" s="9">
        <v>0.86799999999999999</v>
      </c>
      <c r="EW16" s="9">
        <v>0.219</v>
      </c>
      <c r="EX16" s="9">
        <v>0.64800000000000002</v>
      </c>
      <c r="EY16" s="9">
        <v>1.708</v>
      </c>
      <c r="EZ16" s="9">
        <v>1.1259999999999999</v>
      </c>
      <c r="FA16" s="9">
        <v>0.58199999999999996</v>
      </c>
      <c r="FB16" s="9">
        <v>0.876</v>
      </c>
      <c r="FC16" s="9">
        <v>0.59</v>
      </c>
      <c r="FD16" s="9">
        <v>0.28499999999999998</v>
      </c>
      <c r="FE16" s="9">
        <v>0</v>
      </c>
      <c r="FF16" s="9">
        <v>0</v>
      </c>
      <c r="FG16" s="9">
        <v>0</v>
      </c>
      <c r="FH16" s="9">
        <v>0.58199999999999996</v>
      </c>
      <c r="FI16" s="9">
        <v>0.28499999999999998</v>
      </c>
      <c r="FJ16" s="9">
        <v>0.29699999999999999</v>
      </c>
      <c r="FK16" s="9">
        <v>0</v>
      </c>
      <c r="FL16" s="9">
        <v>0</v>
      </c>
      <c r="FM16" s="9">
        <v>0</v>
      </c>
      <c r="FN16" s="9">
        <v>0.25</v>
      </c>
      <c r="FO16" s="9">
        <v>0.25</v>
      </c>
      <c r="FP16" s="9">
        <v>0</v>
      </c>
      <c r="FQ16" s="9">
        <v>1.046</v>
      </c>
      <c r="FR16" s="9">
        <v>0.23599999999999999</v>
      </c>
      <c r="FS16" s="9">
        <v>0.81</v>
      </c>
      <c r="FT16" s="9">
        <v>0.78900000000000003</v>
      </c>
      <c r="FU16" s="9">
        <v>0.23599999999999999</v>
      </c>
      <c r="FV16" s="9">
        <v>0.55300000000000005</v>
      </c>
      <c r="FW16" s="9">
        <v>0.23599999999999999</v>
      </c>
      <c r="FX16" s="9">
        <v>0.23599999999999999</v>
      </c>
      <c r="FY16" s="9">
        <v>0</v>
      </c>
      <c r="FZ16" s="9">
        <v>0.55300000000000005</v>
      </c>
      <c r="GA16" s="9">
        <v>0</v>
      </c>
      <c r="GB16" s="9">
        <v>0.55300000000000005</v>
      </c>
      <c r="GC16" s="9">
        <v>0</v>
      </c>
      <c r="GD16" s="9">
        <v>0</v>
      </c>
      <c r="GE16" s="9">
        <v>0</v>
      </c>
      <c r="GF16" s="9">
        <v>0.25600000000000001</v>
      </c>
      <c r="GG16" s="9">
        <v>0</v>
      </c>
      <c r="GH16" s="9">
        <v>0.25600000000000001</v>
      </c>
      <c r="GI16" s="9">
        <v>0.25600000000000001</v>
      </c>
      <c r="GJ16" s="9">
        <v>0</v>
      </c>
      <c r="GK16" s="9">
        <v>0.25600000000000001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23.9</v>
      </c>
      <c r="GY16" s="9">
        <v>12.254</v>
      </c>
      <c r="GZ16" s="9">
        <v>11.646000000000001</v>
      </c>
      <c r="HA16" s="9">
        <v>9.6059999999999999</v>
      </c>
      <c r="HB16" s="9">
        <v>5.6340000000000003</v>
      </c>
      <c r="HC16" s="9">
        <v>3.972</v>
      </c>
      <c r="HD16" s="9">
        <v>2.484</v>
      </c>
      <c r="HE16" s="9">
        <v>1.607</v>
      </c>
      <c r="HF16" s="9">
        <v>0.878</v>
      </c>
      <c r="HG16" s="9">
        <v>2.68</v>
      </c>
      <c r="HH16" s="9">
        <v>1.085</v>
      </c>
      <c r="HI16" s="9">
        <v>1.595</v>
      </c>
      <c r="HJ16" s="9">
        <v>4.4420000000000002</v>
      </c>
      <c r="HK16" s="9">
        <v>2.9420000000000002</v>
      </c>
      <c r="HL16" s="9">
        <v>1.5</v>
      </c>
      <c r="HM16" s="9">
        <v>14.294</v>
      </c>
      <c r="HN16" s="9">
        <v>6.62</v>
      </c>
      <c r="HO16" s="9">
        <v>7.6740000000000004</v>
      </c>
      <c r="HP16" s="9">
        <v>6.65</v>
      </c>
      <c r="HQ16" s="9">
        <v>2.6560000000000001</v>
      </c>
      <c r="HR16" s="9">
        <v>3.9940000000000002</v>
      </c>
      <c r="HS16" s="9">
        <v>3.3660000000000001</v>
      </c>
      <c r="HT16" s="9">
        <v>1.7330000000000001</v>
      </c>
      <c r="HU16" s="9">
        <v>1.633</v>
      </c>
      <c r="HV16" s="9">
        <v>1.742</v>
      </c>
      <c r="HW16" s="9">
        <v>0.85799999999999998</v>
      </c>
      <c r="HX16" s="9">
        <v>0.88400000000000001</v>
      </c>
      <c r="HY16" s="9">
        <v>2.101</v>
      </c>
      <c r="HZ16" s="9">
        <v>1.3740000000000001</v>
      </c>
      <c r="IA16" s="9">
        <v>0.72799999999999998</v>
      </c>
      <c r="IB16" s="9">
        <v>0.435</v>
      </c>
      <c r="IC16" s="9">
        <v>0</v>
      </c>
      <c r="ID16" s="9">
        <v>0.435</v>
      </c>
      <c r="IE16" s="9">
        <v>3.2320000000000002</v>
      </c>
      <c r="IF16" s="9">
        <v>1.679</v>
      </c>
      <c r="IG16" s="9">
        <v>1.5529999999999999</v>
      </c>
      <c r="IH16" s="9">
        <v>1.3440000000000001</v>
      </c>
      <c r="II16" s="9">
        <v>1.149</v>
      </c>
      <c r="IJ16" s="9">
        <v>0.19600000000000001</v>
      </c>
      <c r="IK16" s="9">
        <v>0.52300000000000002</v>
      </c>
      <c r="IL16" s="9">
        <v>0.52300000000000002</v>
      </c>
      <c r="IM16" s="9">
        <v>0</v>
      </c>
      <c r="IN16" s="9">
        <v>0.19600000000000001</v>
      </c>
      <c r="IO16" s="9">
        <v>0</v>
      </c>
      <c r="IP16" s="9">
        <v>0.19600000000000001</v>
      </c>
      <c r="IQ16" s="9">
        <v>0.625</v>
      </c>
    </row>
    <row r="17" spans="1:251">
      <c r="A17" s="10">
        <v>44228</v>
      </c>
      <c r="B17" s="9">
        <v>0.2</v>
      </c>
      <c r="C17" s="9">
        <v>6.2E-2</v>
      </c>
      <c r="D17" s="9">
        <v>0.13700000000000001</v>
      </c>
      <c r="E17" s="9">
        <v>0</v>
      </c>
      <c r="F17" s="9">
        <v>0</v>
      </c>
      <c r="G17" s="9">
        <v>0</v>
      </c>
      <c r="H17" s="9">
        <v>41.636000000000003</v>
      </c>
      <c r="I17" s="9">
        <v>17.998999999999999</v>
      </c>
      <c r="J17" s="9">
        <v>23.637</v>
      </c>
      <c r="K17" s="9">
        <v>12.504</v>
      </c>
      <c r="L17" s="9">
        <v>5.4770000000000003</v>
      </c>
      <c r="M17" s="9">
        <v>7.0259999999999998</v>
      </c>
      <c r="N17" s="9">
        <v>4.6319999999999997</v>
      </c>
      <c r="O17" s="9">
        <v>2.3109999999999999</v>
      </c>
      <c r="P17" s="9">
        <v>2.3199999999999998</v>
      </c>
      <c r="Q17" s="9">
        <v>3.2210000000000001</v>
      </c>
      <c r="R17" s="9">
        <v>1.165</v>
      </c>
      <c r="S17" s="9">
        <v>2.056</v>
      </c>
      <c r="T17" s="9">
        <v>4.6509999999999998</v>
      </c>
      <c r="U17" s="9">
        <v>2.0009999999999999</v>
      </c>
      <c r="V17" s="9">
        <v>2.65</v>
      </c>
      <c r="W17" s="9">
        <v>29.132000000000001</v>
      </c>
      <c r="X17" s="9">
        <v>12.521000000000001</v>
      </c>
      <c r="Y17" s="9">
        <v>16.611000000000001</v>
      </c>
      <c r="Z17" s="9">
        <v>15.147</v>
      </c>
      <c r="AA17" s="9">
        <v>6.3440000000000003</v>
      </c>
      <c r="AB17" s="9">
        <v>8.8030000000000008</v>
      </c>
      <c r="AC17" s="9">
        <v>5.33</v>
      </c>
      <c r="AD17" s="9">
        <v>2.052</v>
      </c>
      <c r="AE17" s="9">
        <v>3.278</v>
      </c>
      <c r="AF17" s="9">
        <v>4.2169999999999996</v>
      </c>
      <c r="AG17" s="9">
        <v>1.482</v>
      </c>
      <c r="AH17" s="9">
        <v>2.7349999999999999</v>
      </c>
      <c r="AI17" s="9">
        <v>2.7879999999999998</v>
      </c>
      <c r="AJ17" s="9">
        <v>1.3740000000000001</v>
      </c>
      <c r="AK17" s="9">
        <v>1.4139999999999999</v>
      </c>
      <c r="AL17" s="9">
        <v>1.649</v>
      </c>
      <c r="AM17" s="9">
        <v>1.2689999999999999</v>
      </c>
      <c r="AN17" s="9">
        <v>0.38</v>
      </c>
      <c r="AO17" s="9">
        <v>11.462</v>
      </c>
      <c r="AP17" s="9">
        <v>6.1909999999999998</v>
      </c>
      <c r="AQ17" s="9">
        <v>5.2709999999999999</v>
      </c>
      <c r="AR17" s="9">
        <v>2.9420000000000002</v>
      </c>
      <c r="AS17" s="9">
        <v>1.2529999999999999</v>
      </c>
      <c r="AT17" s="9">
        <v>1.6890000000000001</v>
      </c>
      <c r="AU17" s="9">
        <v>1.284</v>
      </c>
      <c r="AV17" s="9">
        <v>0.85799999999999998</v>
      </c>
      <c r="AW17" s="9">
        <v>0.42599999999999999</v>
      </c>
      <c r="AX17" s="9">
        <v>1.175</v>
      </c>
      <c r="AY17" s="9">
        <v>0.186</v>
      </c>
      <c r="AZ17" s="9">
        <v>0.98899999999999999</v>
      </c>
      <c r="BA17" s="9">
        <v>0.48299999999999998</v>
      </c>
      <c r="BB17" s="9">
        <v>0.21</v>
      </c>
      <c r="BC17" s="9">
        <v>0.27300000000000002</v>
      </c>
      <c r="BD17" s="9">
        <v>8.5190000000000001</v>
      </c>
      <c r="BE17" s="9">
        <v>4.9370000000000003</v>
      </c>
      <c r="BF17" s="9">
        <v>3.5819999999999999</v>
      </c>
      <c r="BG17" s="9">
        <v>4.6520000000000001</v>
      </c>
      <c r="BH17" s="9">
        <v>2.7639999999999998</v>
      </c>
      <c r="BI17" s="9">
        <v>1.8879999999999999</v>
      </c>
      <c r="BJ17" s="9">
        <v>0.89600000000000002</v>
      </c>
      <c r="BK17" s="9">
        <v>0.41499999999999998</v>
      </c>
      <c r="BL17" s="9">
        <v>0.48099999999999998</v>
      </c>
      <c r="BM17" s="9">
        <v>1.7310000000000001</v>
      </c>
      <c r="BN17" s="9">
        <v>0.89800000000000002</v>
      </c>
      <c r="BO17" s="9">
        <v>0.83299999999999996</v>
      </c>
      <c r="BP17" s="9">
        <v>0.42099999999999999</v>
      </c>
      <c r="BQ17" s="9">
        <v>0.42099999999999999</v>
      </c>
      <c r="BR17" s="9">
        <v>0</v>
      </c>
      <c r="BS17" s="9">
        <v>0.82</v>
      </c>
      <c r="BT17" s="9">
        <v>0.44</v>
      </c>
      <c r="BU17" s="9">
        <v>0.38</v>
      </c>
      <c r="BV17" s="9">
        <v>7.077</v>
      </c>
      <c r="BW17" s="9">
        <v>4.1399999999999997</v>
      </c>
      <c r="BX17" s="9">
        <v>2.9369999999999998</v>
      </c>
      <c r="BY17" s="9">
        <v>1.325</v>
      </c>
      <c r="BZ17" s="9">
        <v>0.41899999999999998</v>
      </c>
      <c r="CA17" s="9">
        <v>0.90500000000000003</v>
      </c>
      <c r="CB17" s="9">
        <v>0.41399999999999998</v>
      </c>
      <c r="CC17" s="9">
        <v>0.20899999999999999</v>
      </c>
      <c r="CD17" s="9">
        <v>0.20499999999999999</v>
      </c>
      <c r="CE17" s="9">
        <v>0.56399999999999995</v>
      </c>
      <c r="CF17" s="9">
        <v>0</v>
      </c>
      <c r="CG17" s="9">
        <v>0.56399999999999995</v>
      </c>
      <c r="CH17" s="9">
        <v>0.34599999999999997</v>
      </c>
      <c r="CI17" s="9">
        <v>0.21</v>
      </c>
      <c r="CJ17" s="9">
        <v>0.13600000000000001</v>
      </c>
      <c r="CK17" s="9">
        <v>5.7519999999999998</v>
      </c>
      <c r="CL17" s="9">
        <v>3.7210000000000001</v>
      </c>
      <c r="CM17" s="9">
        <v>2.0310000000000001</v>
      </c>
      <c r="CN17" s="9">
        <v>3.1440000000000001</v>
      </c>
      <c r="CO17" s="9">
        <v>1.978</v>
      </c>
      <c r="CP17" s="9">
        <v>1.167</v>
      </c>
      <c r="CQ17" s="9">
        <v>0.191</v>
      </c>
      <c r="CR17" s="9">
        <v>0.191</v>
      </c>
      <c r="CS17" s="9">
        <v>0</v>
      </c>
      <c r="CT17" s="9">
        <v>1.37</v>
      </c>
      <c r="CU17" s="9">
        <v>0.69099999999999995</v>
      </c>
      <c r="CV17" s="9">
        <v>0.67900000000000005</v>
      </c>
      <c r="CW17" s="9">
        <v>0.42099999999999999</v>
      </c>
      <c r="CX17" s="9">
        <v>0.42099999999999999</v>
      </c>
      <c r="CY17" s="9">
        <v>0</v>
      </c>
      <c r="CZ17" s="9">
        <v>0.626</v>
      </c>
      <c r="DA17" s="9">
        <v>0.44</v>
      </c>
      <c r="DB17" s="9">
        <v>0.186</v>
      </c>
      <c r="DC17" s="9">
        <v>0.67400000000000004</v>
      </c>
      <c r="DD17" s="9">
        <v>0.502</v>
      </c>
      <c r="DE17" s="9">
        <v>0.17199999999999999</v>
      </c>
      <c r="DF17" s="9">
        <v>0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0.67400000000000004</v>
      </c>
      <c r="DS17" s="9">
        <v>0.502</v>
      </c>
      <c r="DT17" s="9">
        <v>0.17199999999999999</v>
      </c>
      <c r="DU17" s="9">
        <v>0.502</v>
      </c>
      <c r="DV17" s="9">
        <v>0.502</v>
      </c>
      <c r="DW17" s="9">
        <v>0</v>
      </c>
      <c r="DX17" s="9">
        <v>0.17199999999999999</v>
      </c>
      <c r="DY17" s="9">
        <v>0</v>
      </c>
      <c r="DZ17" s="9">
        <v>0.17199999999999999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3.0110000000000001</v>
      </c>
      <c r="EK17" s="9">
        <v>1.325</v>
      </c>
      <c r="EL17" s="9">
        <v>1.6870000000000001</v>
      </c>
      <c r="EM17" s="9">
        <v>1.359</v>
      </c>
      <c r="EN17" s="9">
        <v>0.83399999999999996</v>
      </c>
      <c r="EO17" s="9">
        <v>0.52400000000000002</v>
      </c>
      <c r="EP17" s="9">
        <v>0.87</v>
      </c>
      <c r="EQ17" s="9">
        <v>0.64800000000000002</v>
      </c>
      <c r="ER17" s="9">
        <v>0.221</v>
      </c>
      <c r="ES17" s="9">
        <v>0.35299999999999998</v>
      </c>
      <c r="ET17" s="9">
        <v>0.186</v>
      </c>
      <c r="EU17" s="9">
        <v>0.16700000000000001</v>
      </c>
      <c r="EV17" s="9">
        <v>0.13600000000000001</v>
      </c>
      <c r="EW17" s="9">
        <v>0</v>
      </c>
      <c r="EX17" s="9">
        <v>0.13600000000000001</v>
      </c>
      <c r="EY17" s="9">
        <v>1.653</v>
      </c>
      <c r="EZ17" s="9">
        <v>0.49</v>
      </c>
      <c r="FA17" s="9">
        <v>1.1619999999999999</v>
      </c>
      <c r="FB17" s="9">
        <v>1.006</v>
      </c>
      <c r="FC17" s="9">
        <v>0.28399999999999997</v>
      </c>
      <c r="FD17" s="9">
        <v>0.72199999999999998</v>
      </c>
      <c r="FE17" s="9">
        <v>9.1999999999999998E-2</v>
      </c>
      <c r="FF17" s="9">
        <v>0</v>
      </c>
      <c r="FG17" s="9">
        <v>9.1999999999999998E-2</v>
      </c>
      <c r="FH17" s="9">
        <v>0.36099999999999999</v>
      </c>
      <c r="FI17" s="9">
        <v>0.20699999999999999</v>
      </c>
      <c r="FJ17" s="9">
        <v>0.154</v>
      </c>
      <c r="FK17" s="9">
        <v>0</v>
      </c>
      <c r="FL17" s="9">
        <v>0</v>
      </c>
      <c r="FM17" s="9">
        <v>0</v>
      </c>
      <c r="FN17" s="9">
        <v>0.19400000000000001</v>
      </c>
      <c r="FO17" s="9">
        <v>0</v>
      </c>
      <c r="FP17" s="9">
        <v>0.19400000000000001</v>
      </c>
      <c r="FQ17" s="9">
        <v>0.7</v>
      </c>
      <c r="FR17" s="9">
        <v>0.224</v>
      </c>
      <c r="FS17" s="9">
        <v>0.47599999999999998</v>
      </c>
      <c r="FT17" s="9">
        <v>0.25900000000000001</v>
      </c>
      <c r="FU17" s="9">
        <v>0</v>
      </c>
      <c r="FV17" s="9">
        <v>0.25900000000000001</v>
      </c>
      <c r="FW17" s="9">
        <v>0</v>
      </c>
      <c r="FX17" s="9">
        <v>0</v>
      </c>
      <c r="FY17" s="9">
        <v>0</v>
      </c>
      <c r="FZ17" s="9">
        <v>0.25900000000000001</v>
      </c>
      <c r="GA17" s="9">
        <v>0</v>
      </c>
      <c r="GB17" s="9">
        <v>0.25900000000000001</v>
      </c>
      <c r="GC17" s="9">
        <v>0</v>
      </c>
      <c r="GD17" s="9">
        <v>0</v>
      </c>
      <c r="GE17" s="9">
        <v>0</v>
      </c>
      <c r="GF17" s="9">
        <v>0.441</v>
      </c>
      <c r="GG17" s="9">
        <v>0.224</v>
      </c>
      <c r="GH17" s="9">
        <v>0.217</v>
      </c>
      <c r="GI17" s="9">
        <v>0</v>
      </c>
      <c r="GJ17" s="9">
        <v>0</v>
      </c>
      <c r="GK17" s="9">
        <v>0</v>
      </c>
      <c r="GL17" s="9">
        <v>0.441</v>
      </c>
      <c r="GM17" s="9">
        <v>0.224</v>
      </c>
      <c r="GN17" s="9">
        <v>0.217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22.585999999999999</v>
      </c>
      <c r="GY17" s="9">
        <v>8.8249999999999993</v>
      </c>
      <c r="GZ17" s="9">
        <v>13.760999999999999</v>
      </c>
      <c r="HA17" s="9">
        <v>6.9740000000000002</v>
      </c>
      <c r="HB17" s="9">
        <v>3.2570000000000001</v>
      </c>
      <c r="HC17" s="9">
        <v>3.7170000000000001</v>
      </c>
      <c r="HD17" s="9">
        <v>2.6619999999999999</v>
      </c>
      <c r="HE17" s="9">
        <v>1.1579999999999999</v>
      </c>
      <c r="HF17" s="9">
        <v>1.504</v>
      </c>
      <c r="HG17" s="9">
        <v>1.64</v>
      </c>
      <c r="HH17" s="9">
        <v>0.78800000000000003</v>
      </c>
      <c r="HI17" s="9">
        <v>0.85199999999999998</v>
      </c>
      <c r="HJ17" s="9">
        <v>2.6720000000000002</v>
      </c>
      <c r="HK17" s="9">
        <v>1.31</v>
      </c>
      <c r="HL17" s="9">
        <v>1.361</v>
      </c>
      <c r="HM17" s="9">
        <v>15.612</v>
      </c>
      <c r="HN17" s="9">
        <v>5.5679999999999996</v>
      </c>
      <c r="HO17" s="9">
        <v>10.042999999999999</v>
      </c>
      <c r="HP17" s="9">
        <v>7.1849999999999996</v>
      </c>
      <c r="HQ17" s="9">
        <v>1.7470000000000001</v>
      </c>
      <c r="HR17" s="9">
        <v>5.4379999999999997</v>
      </c>
      <c r="HS17" s="9">
        <v>4.0339999999999998</v>
      </c>
      <c r="HT17" s="9">
        <v>1.637</v>
      </c>
      <c r="HU17" s="9">
        <v>2.3969999999999998</v>
      </c>
      <c r="HV17" s="9">
        <v>1.752</v>
      </c>
      <c r="HW17" s="9">
        <v>0.58399999999999996</v>
      </c>
      <c r="HX17" s="9">
        <v>1.1679999999999999</v>
      </c>
      <c r="HY17" s="9">
        <v>1.8109999999999999</v>
      </c>
      <c r="HZ17" s="9">
        <v>0.77</v>
      </c>
      <c r="IA17" s="9">
        <v>1.0409999999999999</v>
      </c>
      <c r="IB17" s="9">
        <v>0.83</v>
      </c>
      <c r="IC17" s="9">
        <v>0.83</v>
      </c>
      <c r="ID17" s="9">
        <v>0</v>
      </c>
      <c r="IE17" s="9">
        <v>3.2360000000000002</v>
      </c>
      <c r="IF17" s="9">
        <v>1.028</v>
      </c>
      <c r="IG17" s="9">
        <v>2.2080000000000002</v>
      </c>
      <c r="IH17" s="9">
        <v>1.48</v>
      </c>
      <c r="II17" s="9">
        <v>0.49199999999999999</v>
      </c>
      <c r="IJ17" s="9">
        <v>0.98799999999999999</v>
      </c>
      <c r="IK17" s="9">
        <v>0.39600000000000002</v>
      </c>
      <c r="IL17" s="9">
        <v>0</v>
      </c>
      <c r="IM17" s="9">
        <v>0.39600000000000002</v>
      </c>
      <c r="IN17" s="9">
        <v>0.65</v>
      </c>
      <c r="IO17" s="9">
        <v>0.49199999999999999</v>
      </c>
      <c r="IP17" s="9">
        <v>0.158</v>
      </c>
      <c r="IQ17" s="9">
        <v>0.434</v>
      </c>
    </row>
    <row r="18" spans="1:251">
      <c r="A18" s="10">
        <v>44593</v>
      </c>
      <c r="B18" s="9">
        <v>9.8000000000000004E-2</v>
      </c>
      <c r="C18" s="9">
        <v>9.8000000000000004E-2</v>
      </c>
      <c r="D18" s="9">
        <v>0</v>
      </c>
      <c r="E18" s="9">
        <v>0.33700000000000002</v>
      </c>
      <c r="F18" s="9">
        <v>0.33700000000000002</v>
      </c>
      <c r="G18" s="9">
        <v>0</v>
      </c>
      <c r="H18" s="9">
        <v>46.625</v>
      </c>
      <c r="I18" s="9">
        <v>23.032</v>
      </c>
      <c r="J18" s="9">
        <v>23.593</v>
      </c>
      <c r="K18" s="9">
        <v>13.407999999999999</v>
      </c>
      <c r="L18" s="9">
        <v>7.6929999999999996</v>
      </c>
      <c r="M18" s="9">
        <v>5.7149999999999999</v>
      </c>
      <c r="N18" s="9">
        <v>4.4859999999999998</v>
      </c>
      <c r="O18" s="9">
        <v>2.1930000000000001</v>
      </c>
      <c r="P18" s="9">
        <v>2.2930000000000001</v>
      </c>
      <c r="Q18" s="9">
        <v>2.5739999999999998</v>
      </c>
      <c r="R18" s="9">
        <v>1.373</v>
      </c>
      <c r="S18" s="9">
        <v>1.2010000000000001</v>
      </c>
      <c r="T18" s="9">
        <v>6.3479999999999999</v>
      </c>
      <c r="U18" s="9">
        <v>4.1269999999999998</v>
      </c>
      <c r="V18" s="9">
        <v>2.2210000000000001</v>
      </c>
      <c r="W18" s="9">
        <v>33.216999999999999</v>
      </c>
      <c r="X18" s="9">
        <v>15.339</v>
      </c>
      <c r="Y18" s="9">
        <v>17.878</v>
      </c>
      <c r="Z18" s="9">
        <v>18.279</v>
      </c>
      <c r="AA18" s="9">
        <v>9.6630000000000003</v>
      </c>
      <c r="AB18" s="9">
        <v>8.6159999999999997</v>
      </c>
      <c r="AC18" s="9">
        <v>6.4480000000000004</v>
      </c>
      <c r="AD18" s="9">
        <v>2.9550000000000001</v>
      </c>
      <c r="AE18" s="9">
        <v>3.4929999999999999</v>
      </c>
      <c r="AF18" s="9">
        <v>4.0270000000000001</v>
      </c>
      <c r="AG18" s="9">
        <v>1.331</v>
      </c>
      <c r="AH18" s="9">
        <v>2.6960000000000002</v>
      </c>
      <c r="AI18" s="9">
        <v>2.911</v>
      </c>
      <c r="AJ18" s="9">
        <v>0.86299999999999999</v>
      </c>
      <c r="AK18" s="9">
        <v>2.0470000000000002</v>
      </c>
      <c r="AL18" s="9">
        <v>1.552</v>
      </c>
      <c r="AM18" s="9">
        <v>0.52600000000000002</v>
      </c>
      <c r="AN18" s="9">
        <v>1.026</v>
      </c>
      <c r="AO18" s="9">
        <v>9.2129999999999992</v>
      </c>
      <c r="AP18" s="9">
        <v>5.4080000000000004</v>
      </c>
      <c r="AQ18" s="9">
        <v>3.8050000000000002</v>
      </c>
      <c r="AR18" s="9">
        <v>5.26</v>
      </c>
      <c r="AS18" s="9">
        <v>3.7509999999999999</v>
      </c>
      <c r="AT18" s="9">
        <v>1.508</v>
      </c>
      <c r="AU18" s="9">
        <v>2.6509999999999998</v>
      </c>
      <c r="AV18" s="9">
        <v>1.3640000000000001</v>
      </c>
      <c r="AW18" s="9">
        <v>1.288</v>
      </c>
      <c r="AX18" s="9">
        <v>0.76200000000000001</v>
      </c>
      <c r="AY18" s="9">
        <v>0.76200000000000001</v>
      </c>
      <c r="AZ18" s="9">
        <v>0</v>
      </c>
      <c r="BA18" s="9">
        <v>1.8460000000000001</v>
      </c>
      <c r="BB18" s="9">
        <v>1.625</v>
      </c>
      <c r="BC18" s="9">
        <v>0.221</v>
      </c>
      <c r="BD18" s="9">
        <v>3.9540000000000002</v>
      </c>
      <c r="BE18" s="9">
        <v>1.657</v>
      </c>
      <c r="BF18" s="9">
        <v>2.2970000000000002</v>
      </c>
      <c r="BG18" s="9">
        <v>2.5089999999999999</v>
      </c>
      <c r="BH18" s="9">
        <v>1.0660000000000001</v>
      </c>
      <c r="BI18" s="9">
        <v>1.4430000000000001</v>
      </c>
      <c r="BJ18" s="9">
        <v>0.92100000000000004</v>
      </c>
      <c r="BK18" s="9">
        <v>0.42799999999999999</v>
      </c>
      <c r="BL18" s="9">
        <v>0.49299999999999999</v>
      </c>
      <c r="BM18" s="9">
        <v>0.52400000000000002</v>
      </c>
      <c r="BN18" s="9">
        <v>0.16300000000000001</v>
      </c>
      <c r="BO18" s="9">
        <v>0.36099999999999999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2.9609999999999999</v>
      </c>
      <c r="BW18" s="9">
        <v>1.9279999999999999</v>
      </c>
      <c r="BX18" s="9">
        <v>1.0329999999999999</v>
      </c>
      <c r="BY18" s="9">
        <v>1.998</v>
      </c>
      <c r="BZ18" s="9">
        <v>1.444</v>
      </c>
      <c r="CA18" s="9">
        <v>0.55400000000000005</v>
      </c>
      <c r="CB18" s="9">
        <v>1.42</v>
      </c>
      <c r="CC18" s="9">
        <v>0.86599999999999999</v>
      </c>
      <c r="CD18" s="9">
        <v>0.55400000000000005</v>
      </c>
      <c r="CE18" s="9">
        <v>0</v>
      </c>
      <c r="CF18" s="9">
        <v>0</v>
      </c>
      <c r="CG18" s="9">
        <v>0</v>
      </c>
      <c r="CH18" s="9">
        <v>0.57799999999999996</v>
      </c>
      <c r="CI18" s="9">
        <v>0.57799999999999996</v>
      </c>
      <c r="CJ18" s="9">
        <v>0</v>
      </c>
      <c r="CK18" s="9">
        <v>0.96299999999999997</v>
      </c>
      <c r="CL18" s="9">
        <v>0.48399999999999999</v>
      </c>
      <c r="CM18" s="9">
        <v>0.47899999999999998</v>
      </c>
      <c r="CN18" s="9">
        <v>0.54700000000000004</v>
      </c>
      <c r="CO18" s="9">
        <v>0.311</v>
      </c>
      <c r="CP18" s="9">
        <v>0.23599999999999999</v>
      </c>
      <c r="CQ18" s="9">
        <v>0.17399999999999999</v>
      </c>
      <c r="CR18" s="9">
        <v>0.17399999999999999</v>
      </c>
      <c r="CS18" s="9">
        <v>0</v>
      </c>
      <c r="CT18" s="9">
        <v>0.24299999999999999</v>
      </c>
      <c r="CU18" s="9">
        <v>0</v>
      </c>
      <c r="CV18" s="9">
        <v>0.24299999999999999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4.032</v>
      </c>
      <c r="EK18" s="9">
        <v>2.4020000000000001</v>
      </c>
      <c r="EL18" s="9">
        <v>1.63</v>
      </c>
      <c r="EM18" s="9">
        <v>2.56</v>
      </c>
      <c r="EN18" s="9">
        <v>1.7769999999999999</v>
      </c>
      <c r="EO18" s="9">
        <v>0.78300000000000003</v>
      </c>
      <c r="EP18" s="9">
        <v>0.80800000000000005</v>
      </c>
      <c r="EQ18" s="9">
        <v>0.246</v>
      </c>
      <c r="ER18" s="9">
        <v>0.56200000000000006</v>
      </c>
      <c r="ES18" s="9">
        <v>0.76200000000000001</v>
      </c>
      <c r="ET18" s="9">
        <v>0.76200000000000001</v>
      </c>
      <c r="EU18" s="9">
        <v>0</v>
      </c>
      <c r="EV18" s="9">
        <v>0.99</v>
      </c>
      <c r="EW18" s="9">
        <v>0.76900000000000002</v>
      </c>
      <c r="EX18" s="9">
        <v>0.221</v>
      </c>
      <c r="EY18" s="9">
        <v>1.472</v>
      </c>
      <c r="EZ18" s="9">
        <v>0.625</v>
      </c>
      <c r="FA18" s="9">
        <v>0.84699999999999998</v>
      </c>
      <c r="FB18" s="9">
        <v>0.93700000000000006</v>
      </c>
      <c r="FC18" s="9">
        <v>0.20699999999999999</v>
      </c>
      <c r="FD18" s="9">
        <v>0.72899999999999998</v>
      </c>
      <c r="FE18" s="9">
        <v>0.254</v>
      </c>
      <c r="FF18" s="9">
        <v>0.254</v>
      </c>
      <c r="FG18" s="9">
        <v>0</v>
      </c>
      <c r="FH18" s="9">
        <v>0.28100000000000003</v>
      </c>
      <c r="FI18" s="9">
        <v>0.16300000000000001</v>
      </c>
      <c r="FJ18" s="9">
        <v>0.11799999999999999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2.2200000000000002</v>
      </c>
      <c r="FR18" s="9">
        <v>1.0780000000000001</v>
      </c>
      <c r="FS18" s="9">
        <v>1.1419999999999999</v>
      </c>
      <c r="FT18" s="9">
        <v>0.70199999999999996</v>
      </c>
      <c r="FU18" s="9">
        <v>0.53</v>
      </c>
      <c r="FV18" s="9">
        <v>0.17100000000000001</v>
      </c>
      <c r="FW18" s="9">
        <v>0.42299999999999999</v>
      </c>
      <c r="FX18" s="9">
        <v>0.252</v>
      </c>
      <c r="FY18" s="9">
        <v>0.17100000000000001</v>
      </c>
      <c r="FZ18" s="9">
        <v>0</v>
      </c>
      <c r="GA18" s="9">
        <v>0</v>
      </c>
      <c r="GB18" s="9">
        <v>0</v>
      </c>
      <c r="GC18" s="9">
        <v>0.27900000000000003</v>
      </c>
      <c r="GD18" s="9">
        <v>0.27900000000000003</v>
      </c>
      <c r="GE18" s="9">
        <v>0</v>
      </c>
      <c r="GF18" s="9">
        <v>1.518</v>
      </c>
      <c r="GG18" s="9">
        <v>0.54800000000000004</v>
      </c>
      <c r="GH18" s="9">
        <v>0.97099999999999997</v>
      </c>
      <c r="GI18" s="9">
        <v>1.0249999999999999</v>
      </c>
      <c r="GJ18" s="9">
        <v>0.54800000000000004</v>
      </c>
      <c r="GK18" s="9">
        <v>0.47799999999999998</v>
      </c>
      <c r="GL18" s="9">
        <v>0.49299999999999999</v>
      </c>
      <c r="GM18" s="9">
        <v>0</v>
      </c>
      <c r="GN18" s="9">
        <v>0.49299999999999999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32.566000000000003</v>
      </c>
      <c r="GY18" s="9">
        <v>15.823</v>
      </c>
      <c r="GZ18" s="9">
        <v>16.742999999999999</v>
      </c>
      <c r="HA18" s="9">
        <v>5.7469999999999999</v>
      </c>
      <c r="HB18" s="9">
        <v>2.8319999999999999</v>
      </c>
      <c r="HC18" s="9">
        <v>2.915</v>
      </c>
      <c r="HD18" s="9">
        <v>0.88</v>
      </c>
      <c r="HE18" s="9">
        <v>0.47599999999999998</v>
      </c>
      <c r="HF18" s="9">
        <v>0.40400000000000003</v>
      </c>
      <c r="HG18" s="9">
        <v>1.3089999999999999</v>
      </c>
      <c r="HH18" s="9">
        <v>0.378</v>
      </c>
      <c r="HI18" s="9">
        <v>0.93100000000000005</v>
      </c>
      <c r="HJ18" s="9">
        <v>3.5579999999999998</v>
      </c>
      <c r="HK18" s="9">
        <v>1.978</v>
      </c>
      <c r="HL18" s="9">
        <v>1.58</v>
      </c>
      <c r="HM18" s="9">
        <v>26.818000000000001</v>
      </c>
      <c r="HN18" s="9">
        <v>12.991</v>
      </c>
      <c r="HO18" s="9">
        <v>13.827999999999999</v>
      </c>
      <c r="HP18" s="9">
        <v>14.532</v>
      </c>
      <c r="HQ18" s="9">
        <v>8.1549999999999994</v>
      </c>
      <c r="HR18" s="9">
        <v>6.3760000000000003</v>
      </c>
      <c r="HS18" s="9">
        <v>5.0259999999999998</v>
      </c>
      <c r="HT18" s="9">
        <v>2.5270000000000001</v>
      </c>
      <c r="HU18" s="9">
        <v>2.4990000000000001</v>
      </c>
      <c r="HV18" s="9">
        <v>3.0470000000000002</v>
      </c>
      <c r="HW18" s="9">
        <v>1.1679999999999999</v>
      </c>
      <c r="HX18" s="9">
        <v>1.879</v>
      </c>
      <c r="HY18" s="9">
        <v>2.661</v>
      </c>
      <c r="HZ18" s="9">
        <v>0.61399999999999999</v>
      </c>
      <c r="IA18" s="9">
        <v>2.0470000000000002</v>
      </c>
      <c r="IB18" s="9">
        <v>1.552</v>
      </c>
      <c r="IC18" s="9">
        <v>0.52600000000000002</v>
      </c>
      <c r="ID18" s="9">
        <v>1.026</v>
      </c>
      <c r="IE18" s="9">
        <v>3.653</v>
      </c>
      <c r="IF18" s="9">
        <v>1.5609999999999999</v>
      </c>
      <c r="IG18" s="9">
        <v>2.0920000000000001</v>
      </c>
      <c r="IH18" s="9">
        <v>0.26500000000000001</v>
      </c>
      <c r="II18" s="9">
        <v>0.26500000000000001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0.26500000000000001</v>
      </c>
    </row>
    <row r="19" spans="1:251">
      <c r="A19" s="10">
        <v>44958</v>
      </c>
      <c r="B19" s="9">
        <v>0.13800000000000001</v>
      </c>
      <c r="C19" s="9">
        <v>0.13800000000000001</v>
      </c>
      <c r="D19" s="9">
        <v>0</v>
      </c>
      <c r="E19" s="9">
        <v>0</v>
      </c>
      <c r="F19" s="9">
        <v>0</v>
      </c>
      <c r="G19" s="9">
        <v>0</v>
      </c>
      <c r="H19" s="9">
        <v>49.113</v>
      </c>
      <c r="I19" s="9">
        <v>23.327999999999999</v>
      </c>
      <c r="J19" s="9">
        <v>25.783999999999999</v>
      </c>
      <c r="K19" s="9">
        <v>16.622</v>
      </c>
      <c r="L19" s="9">
        <v>6.5780000000000003</v>
      </c>
      <c r="M19" s="9">
        <v>10.044</v>
      </c>
      <c r="N19" s="9">
        <v>5.0350000000000001</v>
      </c>
      <c r="O19" s="9">
        <v>2.3149999999999999</v>
      </c>
      <c r="P19" s="9">
        <v>2.72</v>
      </c>
      <c r="Q19" s="9">
        <v>4.4710000000000001</v>
      </c>
      <c r="R19" s="9">
        <v>2.12</v>
      </c>
      <c r="S19" s="9">
        <v>2.351</v>
      </c>
      <c r="T19" s="9">
        <v>7.117</v>
      </c>
      <c r="U19" s="9">
        <v>2.1429999999999998</v>
      </c>
      <c r="V19" s="9">
        <v>4.9729999999999999</v>
      </c>
      <c r="W19" s="9">
        <v>32.49</v>
      </c>
      <c r="X19" s="9">
        <v>16.75</v>
      </c>
      <c r="Y19" s="9">
        <v>15.74</v>
      </c>
      <c r="Z19" s="9">
        <v>16.366</v>
      </c>
      <c r="AA19" s="9">
        <v>8.0920000000000005</v>
      </c>
      <c r="AB19" s="9">
        <v>8.2750000000000004</v>
      </c>
      <c r="AC19" s="9">
        <v>5.5629999999999997</v>
      </c>
      <c r="AD19" s="9">
        <v>2</v>
      </c>
      <c r="AE19" s="9">
        <v>3.5630000000000002</v>
      </c>
      <c r="AF19" s="9">
        <v>5.1719999999999997</v>
      </c>
      <c r="AG19" s="9">
        <v>2.702</v>
      </c>
      <c r="AH19" s="9">
        <v>2.4710000000000001</v>
      </c>
      <c r="AI19" s="9">
        <v>3.3809999999999998</v>
      </c>
      <c r="AJ19" s="9">
        <v>2.181</v>
      </c>
      <c r="AK19" s="9">
        <v>1.1990000000000001</v>
      </c>
      <c r="AL19" s="9">
        <v>2.008</v>
      </c>
      <c r="AM19" s="9">
        <v>1.776</v>
      </c>
      <c r="AN19" s="9">
        <v>0.23300000000000001</v>
      </c>
      <c r="AO19" s="9">
        <v>8.7149999999999999</v>
      </c>
      <c r="AP19" s="9">
        <v>5.5670000000000002</v>
      </c>
      <c r="AQ19" s="9">
        <v>3.1480000000000001</v>
      </c>
      <c r="AR19" s="9">
        <v>5.4939999999999998</v>
      </c>
      <c r="AS19" s="9">
        <v>3.5089999999999999</v>
      </c>
      <c r="AT19" s="9">
        <v>1.9850000000000001</v>
      </c>
      <c r="AU19" s="9">
        <v>2.35</v>
      </c>
      <c r="AV19" s="9">
        <v>1.7809999999999999</v>
      </c>
      <c r="AW19" s="9">
        <v>0.56899999999999995</v>
      </c>
      <c r="AX19" s="9">
        <v>2.15</v>
      </c>
      <c r="AY19" s="9">
        <v>1.444</v>
      </c>
      <c r="AZ19" s="9">
        <v>0.70599999999999996</v>
      </c>
      <c r="BA19" s="9">
        <v>0.99399999999999999</v>
      </c>
      <c r="BB19" s="9">
        <v>0.28399999999999997</v>
      </c>
      <c r="BC19" s="9">
        <v>0.71</v>
      </c>
      <c r="BD19" s="9">
        <v>3.2210000000000001</v>
      </c>
      <c r="BE19" s="9">
        <v>2.0579999999999998</v>
      </c>
      <c r="BF19" s="9">
        <v>1.163</v>
      </c>
      <c r="BG19" s="9">
        <v>1.589</v>
      </c>
      <c r="BH19" s="9">
        <v>0.95599999999999996</v>
      </c>
      <c r="BI19" s="9">
        <v>0.63300000000000001</v>
      </c>
      <c r="BJ19" s="9">
        <v>0.56999999999999995</v>
      </c>
      <c r="BK19" s="9">
        <v>0.30499999999999999</v>
      </c>
      <c r="BL19" s="9">
        <v>0.26500000000000001</v>
      </c>
      <c r="BM19" s="9">
        <v>0.22600000000000001</v>
      </c>
      <c r="BN19" s="9">
        <v>0.22600000000000001</v>
      </c>
      <c r="BO19" s="9">
        <v>0</v>
      </c>
      <c r="BP19" s="9">
        <v>0.26500000000000001</v>
      </c>
      <c r="BQ19" s="9">
        <v>0</v>
      </c>
      <c r="BR19" s="9">
        <v>0.26500000000000001</v>
      </c>
      <c r="BS19" s="9">
        <v>0.57099999999999995</v>
      </c>
      <c r="BT19" s="9">
        <v>0.57099999999999995</v>
      </c>
      <c r="BU19" s="9">
        <v>0</v>
      </c>
      <c r="BV19" s="9">
        <v>2.4260000000000002</v>
      </c>
      <c r="BW19" s="9">
        <v>1.163</v>
      </c>
      <c r="BX19" s="9">
        <v>1.2629999999999999</v>
      </c>
      <c r="BY19" s="9">
        <v>1.0980000000000001</v>
      </c>
      <c r="BZ19" s="9">
        <v>0.46899999999999997</v>
      </c>
      <c r="CA19" s="9">
        <v>0.629</v>
      </c>
      <c r="CB19" s="9">
        <v>0.159</v>
      </c>
      <c r="CC19" s="9">
        <v>0</v>
      </c>
      <c r="CD19" s="9">
        <v>0.159</v>
      </c>
      <c r="CE19" s="9">
        <v>0.93899999999999995</v>
      </c>
      <c r="CF19" s="9">
        <v>0.46899999999999997</v>
      </c>
      <c r="CG19" s="9">
        <v>0.47</v>
      </c>
      <c r="CH19" s="9">
        <v>0</v>
      </c>
      <c r="CI19" s="9">
        <v>0</v>
      </c>
      <c r="CJ19" s="9">
        <v>0</v>
      </c>
      <c r="CK19" s="9">
        <v>1.3280000000000001</v>
      </c>
      <c r="CL19" s="9">
        <v>0.69499999999999995</v>
      </c>
      <c r="CM19" s="9">
        <v>0.63300000000000001</v>
      </c>
      <c r="CN19" s="9">
        <v>1.3280000000000001</v>
      </c>
      <c r="CO19" s="9">
        <v>0.69499999999999995</v>
      </c>
      <c r="CP19" s="9">
        <v>0.63300000000000001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0.46500000000000002</v>
      </c>
      <c r="DD19" s="9">
        <v>0.46500000000000002</v>
      </c>
      <c r="DE19" s="9">
        <v>0</v>
      </c>
      <c r="DF19" s="9">
        <v>0.46500000000000002</v>
      </c>
      <c r="DG19" s="9">
        <v>0.46500000000000002</v>
      </c>
      <c r="DH19" s="9">
        <v>0</v>
      </c>
      <c r="DI19" s="9">
        <v>0</v>
      </c>
      <c r="DJ19" s="9">
        <v>0</v>
      </c>
      <c r="DK19" s="9">
        <v>0</v>
      </c>
      <c r="DL19" s="9">
        <v>0.46500000000000002</v>
      </c>
      <c r="DM19" s="9">
        <v>0.46500000000000002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3.83</v>
      </c>
      <c r="EK19" s="9">
        <v>2.91</v>
      </c>
      <c r="EL19" s="9">
        <v>0.92</v>
      </c>
      <c r="EM19" s="9">
        <v>3.004</v>
      </c>
      <c r="EN19" s="9">
        <v>2.0840000000000001</v>
      </c>
      <c r="EO19" s="9">
        <v>0.92</v>
      </c>
      <c r="EP19" s="9">
        <v>1.9610000000000001</v>
      </c>
      <c r="EQ19" s="9">
        <v>1.5509999999999999</v>
      </c>
      <c r="ER19" s="9">
        <v>0.41</v>
      </c>
      <c r="ES19" s="9">
        <v>0.248</v>
      </c>
      <c r="ET19" s="9">
        <v>0.248</v>
      </c>
      <c r="EU19" s="9">
        <v>0</v>
      </c>
      <c r="EV19" s="9">
        <v>0.79500000000000004</v>
      </c>
      <c r="EW19" s="9">
        <v>0.28399999999999997</v>
      </c>
      <c r="EX19" s="9">
        <v>0.51100000000000001</v>
      </c>
      <c r="EY19" s="9">
        <v>0.82699999999999996</v>
      </c>
      <c r="EZ19" s="9">
        <v>0.82699999999999996</v>
      </c>
      <c r="FA19" s="9">
        <v>0</v>
      </c>
      <c r="FB19" s="9">
        <v>0.26100000000000001</v>
      </c>
      <c r="FC19" s="9">
        <v>0.26100000000000001</v>
      </c>
      <c r="FD19" s="9">
        <v>0</v>
      </c>
      <c r="FE19" s="9">
        <v>0.30499999999999999</v>
      </c>
      <c r="FF19" s="9">
        <v>0.30499999999999999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0.26100000000000001</v>
      </c>
      <c r="FO19" s="9">
        <v>0.26100000000000001</v>
      </c>
      <c r="FP19" s="9">
        <v>0</v>
      </c>
      <c r="FQ19" s="9">
        <v>1.9930000000000001</v>
      </c>
      <c r="FR19" s="9">
        <v>1.028</v>
      </c>
      <c r="FS19" s="9">
        <v>0.96499999999999997</v>
      </c>
      <c r="FT19" s="9">
        <v>0.92700000000000005</v>
      </c>
      <c r="FU19" s="9">
        <v>0.49099999999999999</v>
      </c>
      <c r="FV19" s="9">
        <v>0.435</v>
      </c>
      <c r="FW19" s="9">
        <v>0.22900000000000001</v>
      </c>
      <c r="FX19" s="9">
        <v>0.22900000000000001</v>
      </c>
      <c r="FY19" s="9">
        <v>0</v>
      </c>
      <c r="FZ19" s="9">
        <v>0.498</v>
      </c>
      <c r="GA19" s="9">
        <v>0.26200000000000001</v>
      </c>
      <c r="GB19" s="9">
        <v>0.23599999999999999</v>
      </c>
      <c r="GC19" s="9">
        <v>0.19900000000000001</v>
      </c>
      <c r="GD19" s="9">
        <v>0</v>
      </c>
      <c r="GE19" s="9">
        <v>0.19900000000000001</v>
      </c>
      <c r="GF19" s="9">
        <v>1.0669999999999999</v>
      </c>
      <c r="GG19" s="9">
        <v>0.53700000000000003</v>
      </c>
      <c r="GH19" s="9">
        <v>0.53</v>
      </c>
      <c r="GI19" s="9">
        <v>0</v>
      </c>
      <c r="GJ19" s="9">
        <v>0</v>
      </c>
      <c r="GK19" s="9">
        <v>0</v>
      </c>
      <c r="GL19" s="9">
        <v>0.26500000000000001</v>
      </c>
      <c r="GM19" s="9">
        <v>0</v>
      </c>
      <c r="GN19" s="9">
        <v>0.26500000000000001</v>
      </c>
      <c r="GO19" s="9">
        <v>0.22600000000000001</v>
      </c>
      <c r="GP19" s="9">
        <v>0.22600000000000001</v>
      </c>
      <c r="GQ19" s="9">
        <v>0</v>
      </c>
      <c r="GR19" s="9">
        <v>0.26500000000000001</v>
      </c>
      <c r="GS19" s="9">
        <v>0</v>
      </c>
      <c r="GT19" s="9">
        <v>0.26500000000000001</v>
      </c>
      <c r="GU19" s="9">
        <v>0.311</v>
      </c>
      <c r="GV19" s="9">
        <v>0.311</v>
      </c>
      <c r="GW19" s="9">
        <v>0</v>
      </c>
      <c r="GX19" s="9">
        <v>35.908000000000001</v>
      </c>
      <c r="GY19" s="9">
        <v>15.805</v>
      </c>
      <c r="GZ19" s="9">
        <v>20.103999999999999</v>
      </c>
      <c r="HA19" s="9">
        <v>10.456</v>
      </c>
      <c r="HB19" s="9">
        <v>3.069</v>
      </c>
      <c r="HC19" s="9">
        <v>7.3869999999999996</v>
      </c>
      <c r="HD19" s="9">
        <v>2.4140000000000001</v>
      </c>
      <c r="HE19" s="9">
        <v>0.53400000000000003</v>
      </c>
      <c r="HF19" s="9">
        <v>1.88</v>
      </c>
      <c r="HG19" s="9">
        <v>2.3210000000000002</v>
      </c>
      <c r="HH19" s="9">
        <v>0.67600000000000005</v>
      </c>
      <c r="HI19" s="9">
        <v>1.645</v>
      </c>
      <c r="HJ19" s="9">
        <v>5.7210000000000001</v>
      </c>
      <c r="HK19" s="9">
        <v>1.859</v>
      </c>
      <c r="HL19" s="9">
        <v>3.8620000000000001</v>
      </c>
      <c r="HM19" s="9">
        <v>25.452000000000002</v>
      </c>
      <c r="HN19" s="9">
        <v>12.734999999999999</v>
      </c>
      <c r="HO19" s="9">
        <v>12.717000000000001</v>
      </c>
      <c r="HP19" s="9">
        <v>12.053000000000001</v>
      </c>
      <c r="HQ19" s="9">
        <v>6.0819999999999999</v>
      </c>
      <c r="HR19" s="9">
        <v>5.9710000000000001</v>
      </c>
      <c r="HS19" s="9">
        <v>4.3849999999999998</v>
      </c>
      <c r="HT19" s="9">
        <v>1.2769999999999999</v>
      </c>
      <c r="HU19" s="9">
        <v>3.1080000000000001</v>
      </c>
      <c r="HV19" s="9">
        <v>4.6749999999999998</v>
      </c>
      <c r="HW19" s="9">
        <v>2.2050000000000001</v>
      </c>
      <c r="HX19" s="9">
        <v>2.4710000000000001</v>
      </c>
      <c r="HY19" s="9">
        <v>3.1160000000000001</v>
      </c>
      <c r="HZ19" s="9">
        <v>2.181</v>
      </c>
      <c r="IA19" s="9">
        <v>0.93400000000000005</v>
      </c>
      <c r="IB19" s="9">
        <v>1.224</v>
      </c>
      <c r="IC19" s="9">
        <v>0.99099999999999999</v>
      </c>
      <c r="ID19" s="9">
        <v>0.23300000000000001</v>
      </c>
      <c r="IE19" s="9">
        <v>4.6820000000000004</v>
      </c>
      <c r="IF19" s="9">
        <v>1.325</v>
      </c>
      <c r="IG19" s="9">
        <v>3.3570000000000002</v>
      </c>
      <c r="IH19" s="9">
        <v>2.593</v>
      </c>
      <c r="II19" s="9">
        <v>0.56200000000000006</v>
      </c>
      <c r="IJ19" s="9">
        <v>2.0310000000000001</v>
      </c>
      <c r="IK19" s="9">
        <v>1.835</v>
      </c>
      <c r="IL19" s="9">
        <v>0.28399999999999997</v>
      </c>
      <c r="IM19" s="9">
        <v>1.5509999999999999</v>
      </c>
      <c r="IN19" s="9">
        <v>0.19700000000000001</v>
      </c>
      <c r="IO19" s="9">
        <v>0</v>
      </c>
      <c r="IP19" s="9">
        <v>0.19700000000000001</v>
      </c>
      <c r="IQ19" s="9">
        <v>0.56000000000000005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1EAF3-47D5-4A4C-9B41-7D8A4ABAEBCA}">
  <sheetPr codeName="Sheet31">
    <pageSetUpPr fitToPage="1"/>
  </sheetPr>
  <dimension ref="A1:DY166"/>
  <sheetViews>
    <sheetView zoomScaleNormal="100" workbookViewId="0">
      <pane ySplit="13" topLeftCell="A14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59" width="12.5703125" customWidth="1"/>
    <col min="217" max="228" width="9.140625" customWidth="1"/>
    <col min="232" max="232" width="9.140625" customWidth="1"/>
    <col min="473" max="484" width="9.140625" customWidth="1"/>
    <col min="488" max="488" width="9.140625" customWidth="1"/>
    <col min="729" max="740" width="9.140625" customWidth="1"/>
    <col min="744" max="744" width="9.140625" customWidth="1"/>
    <col min="985" max="996" width="9.140625" customWidth="1"/>
    <col min="1000" max="1000" width="9.140625" customWidth="1"/>
    <col min="1241" max="1252" width="9.140625" customWidth="1"/>
    <col min="1256" max="1256" width="9.140625" customWidth="1"/>
    <col min="1497" max="1508" width="9.140625" customWidth="1"/>
    <col min="1512" max="1512" width="9.140625" customWidth="1"/>
    <col min="1753" max="1764" width="9.140625" customWidth="1"/>
    <col min="1768" max="1768" width="9.140625" customWidth="1"/>
    <col min="2009" max="2020" width="9.140625" customWidth="1"/>
    <col min="2024" max="2024" width="9.140625" customWidth="1"/>
    <col min="2265" max="2276" width="9.140625" customWidth="1"/>
    <col min="2280" max="2280" width="9.140625" customWidth="1"/>
    <col min="2521" max="2532" width="9.140625" customWidth="1"/>
    <col min="2536" max="2536" width="9.140625" customWidth="1"/>
    <col min="2777" max="2788" width="9.140625" customWidth="1"/>
    <col min="2792" max="2792" width="9.140625" customWidth="1"/>
    <col min="3033" max="3044" width="9.140625" customWidth="1"/>
    <col min="3048" max="3048" width="9.140625" customWidth="1"/>
    <col min="3289" max="3300" width="9.140625" customWidth="1"/>
    <col min="3304" max="3304" width="9.140625" customWidth="1"/>
    <col min="3545" max="3556" width="9.140625" customWidth="1"/>
    <col min="3560" max="3560" width="9.140625" customWidth="1"/>
    <col min="3801" max="3812" width="9.140625" customWidth="1"/>
    <col min="3816" max="3816" width="9.140625" customWidth="1"/>
    <col min="4057" max="4068" width="9.140625" customWidth="1"/>
    <col min="4072" max="4072" width="9.140625" customWidth="1"/>
    <col min="4313" max="4324" width="9.140625" customWidth="1"/>
    <col min="4328" max="4328" width="9.140625" customWidth="1"/>
    <col min="4569" max="4580" width="9.140625" customWidth="1"/>
    <col min="4584" max="4584" width="9.140625" customWidth="1"/>
    <col min="4825" max="4836" width="9.140625" customWidth="1"/>
    <col min="4840" max="4840" width="9.140625" customWidth="1"/>
    <col min="5081" max="5092" width="9.140625" customWidth="1"/>
    <col min="5096" max="5096" width="9.140625" customWidth="1"/>
    <col min="5337" max="5348" width="9.140625" customWidth="1"/>
    <col min="5352" max="5352" width="9.140625" customWidth="1"/>
    <col min="5593" max="5604" width="9.140625" customWidth="1"/>
    <col min="5608" max="5608" width="9.140625" customWidth="1"/>
    <col min="5849" max="5860" width="9.140625" customWidth="1"/>
    <col min="5864" max="5864" width="9.140625" customWidth="1"/>
    <col min="6105" max="6116" width="9.140625" customWidth="1"/>
    <col min="6120" max="6120" width="9.140625" customWidth="1"/>
    <col min="6361" max="6372" width="9.140625" customWidth="1"/>
    <col min="6376" max="6376" width="9.140625" customWidth="1"/>
    <col min="6617" max="6628" width="9.140625" customWidth="1"/>
    <col min="6632" max="6632" width="9.140625" customWidth="1"/>
    <col min="6873" max="6884" width="9.140625" customWidth="1"/>
    <col min="6888" max="6888" width="9.140625" customWidth="1"/>
    <col min="7129" max="7140" width="9.140625" customWidth="1"/>
    <col min="7144" max="7144" width="9.140625" customWidth="1"/>
    <col min="7385" max="7396" width="9.140625" customWidth="1"/>
    <col min="7400" max="7400" width="9.140625" customWidth="1"/>
    <col min="7641" max="7652" width="9.140625" customWidth="1"/>
    <col min="7656" max="7656" width="9.140625" customWidth="1"/>
    <col min="7897" max="7908" width="9.140625" customWidth="1"/>
    <col min="7912" max="7912" width="9.140625" customWidth="1"/>
    <col min="8153" max="8164" width="9.140625" customWidth="1"/>
    <col min="8168" max="8168" width="9.140625" customWidth="1"/>
    <col min="8409" max="8420" width="9.140625" customWidth="1"/>
    <col min="8424" max="8424" width="9.140625" customWidth="1"/>
    <col min="8665" max="8676" width="9.140625" customWidth="1"/>
    <col min="8680" max="8680" width="9.140625" customWidth="1"/>
    <col min="8921" max="8932" width="9.140625" customWidth="1"/>
    <col min="8936" max="8936" width="9.140625" customWidth="1"/>
    <col min="9177" max="9188" width="9.140625" customWidth="1"/>
    <col min="9192" max="9192" width="9.140625" customWidth="1"/>
    <col min="9433" max="9444" width="9.140625" customWidth="1"/>
    <col min="9448" max="9448" width="9.140625" customWidth="1"/>
    <col min="9689" max="9700" width="9.140625" customWidth="1"/>
    <col min="9704" max="9704" width="9.140625" customWidth="1"/>
    <col min="9945" max="9956" width="9.140625" customWidth="1"/>
    <col min="9960" max="9960" width="9.140625" customWidth="1"/>
    <col min="10201" max="10212" width="9.140625" customWidth="1"/>
    <col min="10216" max="10216" width="9.140625" customWidth="1"/>
    <col min="10457" max="10468" width="9.140625" customWidth="1"/>
    <col min="10472" max="10472" width="9.140625" customWidth="1"/>
    <col min="10713" max="10724" width="9.140625" customWidth="1"/>
    <col min="10728" max="10728" width="9.140625" customWidth="1"/>
    <col min="10969" max="10980" width="9.140625" customWidth="1"/>
    <col min="10984" max="10984" width="9.140625" customWidth="1"/>
    <col min="11225" max="11236" width="9.140625" customWidth="1"/>
    <col min="11240" max="11240" width="9.140625" customWidth="1"/>
    <col min="11481" max="11492" width="9.140625" customWidth="1"/>
    <col min="11496" max="11496" width="9.140625" customWidth="1"/>
    <col min="11737" max="11748" width="9.140625" customWidth="1"/>
    <col min="11752" max="11752" width="9.140625" customWidth="1"/>
    <col min="11993" max="12004" width="9.140625" customWidth="1"/>
    <col min="12008" max="12008" width="9.140625" customWidth="1"/>
    <col min="12249" max="12260" width="9.140625" customWidth="1"/>
    <col min="12264" max="12264" width="9.140625" customWidth="1"/>
    <col min="12505" max="12516" width="9.140625" customWidth="1"/>
    <col min="12520" max="12520" width="9.140625" customWidth="1"/>
    <col min="12761" max="12772" width="9.140625" customWidth="1"/>
    <col min="12776" max="12776" width="9.140625" customWidth="1"/>
    <col min="13017" max="13028" width="9.140625" customWidth="1"/>
    <col min="13032" max="13032" width="9.140625" customWidth="1"/>
    <col min="13273" max="13284" width="9.140625" customWidth="1"/>
    <col min="13288" max="13288" width="9.140625" customWidth="1"/>
    <col min="13529" max="13540" width="9.140625" customWidth="1"/>
    <col min="13544" max="13544" width="9.140625" customWidth="1"/>
    <col min="13785" max="13796" width="9.140625" customWidth="1"/>
    <col min="13800" max="13800" width="9.140625" customWidth="1"/>
    <col min="14041" max="14052" width="9.140625" customWidth="1"/>
    <col min="14056" max="14056" width="9.140625" customWidth="1"/>
    <col min="14297" max="14308" width="9.140625" customWidth="1"/>
    <col min="14312" max="14312" width="9.140625" customWidth="1"/>
    <col min="14553" max="14564" width="9.140625" customWidth="1"/>
    <col min="14568" max="14568" width="9.140625" customWidth="1"/>
    <col min="14809" max="14820" width="9.140625" customWidth="1"/>
    <col min="14824" max="14824" width="9.140625" customWidth="1"/>
    <col min="15065" max="15076" width="9.140625" customWidth="1"/>
    <col min="15080" max="15080" width="9.140625" customWidth="1"/>
    <col min="15321" max="15332" width="9.140625" customWidth="1"/>
    <col min="15336" max="15336" width="9.140625" customWidth="1"/>
    <col min="15577" max="15588" width="9.140625" customWidth="1"/>
    <col min="15592" max="15592" width="9.140625" customWidth="1"/>
    <col min="15833" max="15844" width="9.140625" customWidth="1"/>
    <col min="15848" max="15848" width="9.140625" customWidth="1"/>
    <col min="16089" max="16100" width="9.140625" customWidth="1"/>
    <col min="16104" max="16104" width="9.140625" customWidth="1"/>
  </cols>
  <sheetData>
    <row r="1" spans="1:39" ht="11.25" customHeight="1">
      <c r="A1" s="30"/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39" ht="15.95" customHeight="1">
      <c r="A2" s="11"/>
      <c r="B2" s="31" t="s">
        <v>12948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  <c r="AA2" s="12"/>
      <c r="AB2" s="12"/>
      <c r="AC2" s="12"/>
      <c r="AD2" s="12"/>
      <c r="AE2" s="31"/>
      <c r="AF2" s="12"/>
      <c r="AG2" s="12"/>
      <c r="AH2" s="12"/>
      <c r="AI2" s="12"/>
      <c r="AJ2" s="12"/>
      <c r="AK2" s="12"/>
      <c r="AL2" s="12"/>
      <c r="AM2" s="12"/>
    </row>
    <row r="3" spans="1:39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</row>
    <row r="4" spans="1:39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</row>
    <row r="5" spans="1:39" ht="15.95" customHeight="1">
      <c r="A5" s="30"/>
      <c r="B5" s="90" t="str">
        <f>Contents!B5</f>
        <v>6223.0 Job Mobility</v>
      </c>
      <c r="C5" s="90"/>
      <c r="D5" s="90"/>
      <c r="E5" s="90"/>
      <c r="F5" s="90"/>
      <c r="G5" s="90"/>
      <c r="H5" s="90"/>
      <c r="I5" s="90"/>
      <c r="J5" s="90"/>
      <c r="K5" s="90"/>
      <c r="L5" s="9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  <c r="AA5" s="30"/>
      <c r="AB5" s="30"/>
      <c r="AC5" s="30"/>
      <c r="AD5" s="30"/>
      <c r="AE5" s="32"/>
      <c r="AF5" s="30"/>
      <c r="AG5" s="30"/>
      <c r="AH5" s="30"/>
      <c r="AI5" s="30"/>
      <c r="AJ5" s="30"/>
      <c r="AK5" s="30"/>
      <c r="AL5" s="30"/>
      <c r="AM5" s="30"/>
    </row>
    <row r="6" spans="1:39" ht="15.95" customHeight="1">
      <c r="A6" s="30"/>
      <c r="B6" s="90" t="str">
        <f>Contents!B6</f>
        <v>Table 2. Retrenchments and other reasons for ceasing a job last year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K6" s="90"/>
      <c r="AL6" s="90"/>
      <c r="AM6" s="90"/>
    </row>
    <row r="7" spans="1:39" ht="15.95" customHeight="1">
      <c r="A7" s="30"/>
      <c r="B7" s="33" t="str">
        <f>Contents!B7</f>
        <v>Released at 11:30 am (Canberra time) Fri 30 June 2023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  <c r="AA7" s="30"/>
      <c r="AB7" s="30"/>
      <c r="AC7" s="30"/>
      <c r="AD7" s="30"/>
      <c r="AE7" s="33"/>
      <c r="AF7" s="30"/>
      <c r="AG7" s="30"/>
      <c r="AH7" s="30"/>
      <c r="AI7" s="30"/>
      <c r="AJ7" s="30"/>
      <c r="AK7" s="30"/>
      <c r="AL7" s="30"/>
      <c r="AM7" s="30"/>
    </row>
    <row r="8" spans="1:39" ht="15.75" customHeight="1">
      <c r="A8" s="89" t="str">
        <f>Contents!C12</f>
        <v>Table 2.2 - Retrenchments and other reasons for ceasing a job last year by state and territory, February 2023</v>
      </c>
      <c r="B8" s="89"/>
      <c r="C8" s="89"/>
      <c r="D8" s="89"/>
      <c r="E8" s="89"/>
      <c r="F8" s="89"/>
      <c r="G8" s="89"/>
      <c r="H8" s="89"/>
      <c r="I8" s="89"/>
      <c r="J8" s="34"/>
      <c r="K8" s="35"/>
      <c r="L8" s="35"/>
      <c r="M8" s="89"/>
      <c r="N8" s="89"/>
      <c r="O8" s="89"/>
      <c r="P8" s="89"/>
      <c r="Q8" s="89"/>
      <c r="R8" s="89"/>
      <c r="S8" s="89"/>
      <c r="T8" s="34"/>
      <c r="U8" s="35"/>
      <c r="V8" s="89"/>
      <c r="W8" s="89"/>
      <c r="X8" s="89"/>
      <c r="Y8" s="89"/>
      <c r="Z8" s="89"/>
      <c r="AA8" s="89"/>
      <c r="AB8" s="89"/>
      <c r="AC8" s="34"/>
      <c r="AD8" s="35"/>
      <c r="AE8" s="89"/>
      <c r="AF8" s="89"/>
      <c r="AG8" s="89"/>
      <c r="AH8" s="89"/>
      <c r="AI8" s="89"/>
      <c r="AJ8" s="89"/>
      <c r="AK8" s="89"/>
      <c r="AL8" s="34"/>
      <c r="AM8" s="35"/>
    </row>
    <row r="9" spans="1:39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39" ht="15" customHeight="1">
      <c r="A10" s="36"/>
      <c r="B10" s="38" t="s">
        <v>13025</v>
      </c>
      <c r="C10" s="83" t="s">
        <v>13010</v>
      </c>
      <c r="D10" s="84"/>
      <c r="E10" s="85"/>
      <c r="F10" s="39"/>
      <c r="G10" s="39"/>
      <c r="H10" s="39"/>
      <c r="I10" s="39"/>
      <c r="J10" s="39"/>
      <c r="K10" s="40"/>
      <c r="L10" s="40"/>
      <c r="M10" s="40"/>
      <c r="N10" s="40"/>
      <c r="O10" s="40"/>
      <c r="P10" s="40"/>
      <c r="Q10" s="40"/>
      <c r="R10" s="86" t="s">
        <v>12974</v>
      </c>
      <c r="S10" s="87"/>
      <c r="T10" s="88"/>
      <c r="U10" s="41"/>
      <c r="V10" s="41"/>
      <c r="W10" s="41"/>
      <c r="X10" s="41"/>
      <c r="Y10" s="41"/>
      <c r="Z10" s="40"/>
      <c r="AA10" s="40"/>
      <c r="AB10" s="41"/>
      <c r="AC10" s="41"/>
      <c r="AD10" s="41"/>
      <c r="AE10" s="41"/>
    </row>
    <row r="11" spans="1:39" ht="26.25" customHeight="1">
      <c r="A11" s="42"/>
      <c r="B11" s="42"/>
      <c r="C11" s="81" t="s">
        <v>12975</v>
      </c>
      <c r="D11" s="81"/>
      <c r="E11" s="81"/>
      <c r="F11" s="82"/>
      <c r="G11" s="82"/>
      <c r="H11" s="82"/>
      <c r="I11" s="82"/>
      <c r="J11" s="80" t="s">
        <v>12976</v>
      </c>
      <c r="K11" s="80"/>
      <c r="L11" s="80"/>
      <c r="M11" s="80"/>
      <c r="N11" s="80"/>
      <c r="O11" s="79" t="s">
        <v>12977</v>
      </c>
      <c r="P11" s="79" t="s">
        <v>12978</v>
      </c>
      <c r="Q11" s="44"/>
      <c r="R11" s="81" t="s">
        <v>12975</v>
      </c>
      <c r="S11" s="81"/>
      <c r="T11" s="81"/>
      <c r="U11" s="82"/>
      <c r="V11" s="82"/>
      <c r="W11" s="82"/>
      <c r="X11" s="82"/>
      <c r="Y11" s="80" t="s">
        <v>12976</v>
      </c>
      <c r="Z11" s="80"/>
      <c r="AA11" s="80"/>
      <c r="AB11" s="80"/>
      <c r="AC11" s="80"/>
      <c r="AD11" s="79" t="s">
        <v>12977</v>
      </c>
      <c r="AE11" s="79" t="s">
        <v>12978</v>
      </c>
    </row>
    <row r="12" spans="1:39" ht="48.75" customHeight="1">
      <c r="A12" s="36"/>
      <c r="B12" s="36"/>
      <c r="C12" s="43" t="s">
        <v>12979</v>
      </c>
      <c r="D12" s="43" t="s">
        <v>12980</v>
      </c>
      <c r="E12" s="43" t="s">
        <v>12981</v>
      </c>
      <c r="F12" s="43" t="s">
        <v>12982</v>
      </c>
      <c r="G12" s="43" t="s">
        <v>12983</v>
      </c>
      <c r="H12" s="43" t="s">
        <v>12984</v>
      </c>
      <c r="I12" s="43" t="s">
        <v>12985</v>
      </c>
      <c r="J12" s="43" t="s">
        <v>12986</v>
      </c>
      <c r="K12" s="43" t="s">
        <v>12987</v>
      </c>
      <c r="L12" s="43" t="s">
        <v>12988</v>
      </c>
      <c r="M12" s="43" t="s">
        <v>12989</v>
      </c>
      <c r="N12" s="43" t="s">
        <v>12985</v>
      </c>
      <c r="O12" s="79"/>
      <c r="P12" s="79"/>
      <c r="Q12" s="44"/>
      <c r="R12" s="43" t="s">
        <v>12979</v>
      </c>
      <c r="S12" s="43" t="s">
        <v>12980</v>
      </c>
      <c r="T12" s="43" t="s">
        <v>12981</v>
      </c>
      <c r="U12" s="43" t="s">
        <v>12982</v>
      </c>
      <c r="V12" s="43" t="s">
        <v>12983</v>
      </c>
      <c r="W12" s="43" t="s">
        <v>12984</v>
      </c>
      <c r="X12" s="43" t="s">
        <v>12985</v>
      </c>
      <c r="Y12" s="43" t="s">
        <v>12986</v>
      </c>
      <c r="Z12" s="43" t="s">
        <v>12987</v>
      </c>
      <c r="AA12" s="43" t="s">
        <v>12988</v>
      </c>
      <c r="AB12" s="43" t="s">
        <v>12989</v>
      </c>
      <c r="AC12" s="43" t="s">
        <v>12985</v>
      </c>
      <c r="AD12" s="79"/>
      <c r="AE12" s="79"/>
    </row>
    <row r="13" spans="1:39">
      <c r="A13" s="36"/>
      <c r="B13" s="36"/>
      <c r="C13" s="45" t="s">
        <v>12990</v>
      </c>
      <c r="D13" s="45" t="s">
        <v>12990</v>
      </c>
      <c r="E13" s="45" t="s">
        <v>12990</v>
      </c>
      <c r="F13" s="45" t="s">
        <v>12990</v>
      </c>
      <c r="G13" s="45" t="s">
        <v>12990</v>
      </c>
      <c r="H13" s="45" t="s">
        <v>12990</v>
      </c>
      <c r="I13" s="45" t="s">
        <v>12990</v>
      </c>
      <c r="J13" s="45" t="s">
        <v>12990</v>
      </c>
      <c r="K13" s="45" t="s">
        <v>12990</v>
      </c>
      <c r="L13" s="45" t="s">
        <v>12990</v>
      </c>
      <c r="M13" s="45" t="s">
        <v>12990</v>
      </c>
      <c r="N13" s="45" t="s">
        <v>12990</v>
      </c>
      <c r="O13" s="45" t="s">
        <v>12990</v>
      </c>
      <c r="P13" s="45" t="s">
        <v>12990</v>
      </c>
      <c r="Q13" s="45"/>
      <c r="R13" s="45" t="s">
        <v>12990</v>
      </c>
      <c r="S13" s="45" t="s">
        <v>12990</v>
      </c>
      <c r="T13" s="45" t="s">
        <v>12990</v>
      </c>
      <c r="U13" s="45" t="s">
        <v>12990</v>
      </c>
      <c r="V13" s="45" t="s">
        <v>12990</v>
      </c>
      <c r="W13" s="45" t="s">
        <v>12990</v>
      </c>
      <c r="X13" s="45" t="s">
        <v>12990</v>
      </c>
      <c r="Y13" s="45" t="s">
        <v>12990</v>
      </c>
      <c r="Z13" s="45" t="s">
        <v>12990</v>
      </c>
      <c r="AA13" s="45" t="s">
        <v>12990</v>
      </c>
      <c r="AB13" s="45" t="s">
        <v>12990</v>
      </c>
      <c r="AC13" s="45" t="s">
        <v>12990</v>
      </c>
      <c r="AD13" s="45" t="s">
        <v>12990</v>
      </c>
      <c r="AE13" s="45" t="s">
        <v>12990</v>
      </c>
    </row>
    <row r="14" spans="1:39">
      <c r="A14" s="46" t="s">
        <v>12991</v>
      </c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8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</row>
    <row r="15" spans="1:39">
      <c r="A15" s="49" t="s">
        <v>12992</v>
      </c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</row>
    <row r="16" spans="1:39">
      <c r="A16" s="50"/>
      <c r="B16" s="52" t="s">
        <v>12993</v>
      </c>
      <c r="C16" s="53" cm="1">
        <f t="array" ref="C16">INDEX($D$80:$DY$116,$C80,C$67)</f>
        <v>123.751</v>
      </c>
      <c r="D16" s="53" cm="1">
        <f t="array" ref="D16">INDEX($D$80:$DY$116,$C80,D$67)</f>
        <v>49.692999999999998</v>
      </c>
      <c r="E16" s="53" cm="1">
        <f t="array" ref="E16">INDEX($D$80:$DY$116,$C80,E$67)</f>
        <v>225.447</v>
      </c>
      <c r="F16" s="53" cm="1">
        <f t="array" ref="F16">INDEX($D$80:$DY$116,$C80,F$67)</f>
        <v>11.929</v>
      </c>
      <c r="G16" s="53" cm="1">
        <f t="array" ref="G16">INDEX($D$80:$DY$116,$C80,G$67)</f>
        <v>60.5</v>
      </c>
      <c r="H16" s="53" cm="1">
        <f t="array" ref="H16">INDEX($D$80:$DY$116,$C80,H$67)</f>
        <v>10.358000000000001</v>
      </c>
      <c r="I16" s="53" cm="1">
        <f t="array" ref="I16">INDEX($D$80:$DY$116,$C80,I$67)</f>
        <v>481.67700000000002</v>
      </c>
      <c r="J16" s="53" cm="1">
        <f t="array" ref="J16">INDEX($D$80:$DY$116,$C80,J$67)</f>
        <v>80.41</v>
      </c>
      <c r="K16" s="53" cm="1">
        <f t="array" ref="K16">INDEX($D$80:$DY$116,$C80,K$67)</f>
        <v>10.579000000000001</v>
      </c>
      <c r="L16" s="53" cm="1">
        <f t="array" ref="L16">INDEX($D$80:$DY$116,$C80,L$67)</f>
        <v>148.113</v>
      </c>
      <c r="M16" s="53" cm="1">
        <f t="array" ref="M16">INDEX($D$80:$DY$116,$C80,M$67)</f>
        <v>47.673999999999999</v>
      </c>
      <c r="N16" s="53" cm="1">
        <f t="array" ref="N16">INDEX($D$80:$DY$116,$C80,N$67)</f>
        <v>286.77600000000001</v>
      </c>
      <c r="O16" s="53" cm="1">
        <f t="array" ref="O16">INDEX($D$80:$DY$116,$C80,O$67)</f>
        <v>108.812</v>
      </c>
      <c r="P16" s="53" cm="1">
        <f t="array" ref="P16">INDEX($D$80:$DY$116,$C80,P$67)</f>
        <v>877.26400000000001</v>
      </c>
      <c r="Q16" s="53"/>
      <c r="R16" s="54" t="str" cm="1">
        <f t="array" ref="R16">HYPERLINK(TEXT("#"&amp;INDEX($D$126:$DY$166,$C126,C$67),),INDEX($D$126:$DY$166,$C126,C$67))</f>
        <v>A125844570V</v>
      </c>
      <c r="S16" s="54" t="str" cm="1">
        <f t="array" ref="S16">HYPERLINK(TEXT("#"&amp;INDEX($D$126:$DY$166,$C126,D$67),),INDEX($D$126:$DY$166,$C126,D$67))</f>
        <v>A125844550K</v>
      </c>
      <c r="T16" s="54" t="str" cm="1">
        <f t="array" ref="T16">HYPERLINK(TEXT("#"&amp;INDEX($D$126:$DY$166,$C126,E$67),),INDEX($D$126:$DY$166,$C126,E$67))</f>
        <v>A125844574C</v>
      </c>
      <c r="U16" s="54" t="str" cm="1">
        <f t="array" ref="U16">HYPERLINK(TEXT("#"&amp;INDEX($D$126:$DY$166,$C126,F$67),),INDEX($D$126:$DY$166,$C126,F$67))</f>
        <v>A125844578L</v>
      </c>
      <c r="V16" s="54" t="str" cm="1">
        <f t="array" ref="V16">HYPERLINK(TEXT("#"&amp;INDEX($D$126:$DY$166,$C126,G$67),),INDEX($D$126:$DY$166,$C126,G$67))</f>
        <v>A125844554V</v>
      </c>
      <c r="W16" s="54" t="str" cm="1">
        <f t="array" ref="W16">HYPERLINK(TEXT("#"&amp;INDEX($D$126:$DY$166,$C126,H$67),),INDEX($D$126:$DY$166,$C126,H$67))</f>
        <v>A125844558C</v>
      </c>
      <c r="X16" s="54" t="str" cm="1">
        <f t="array" ref="X16">HYPERLINK(TEXT("#"&amp;INDEX($D$126:$DY$166,$C126,I$67),),INDEX($D$126:$DY$166,$C126,I$67))</f>
        <v>A125844542K</v>
      </c>
      <c r="Y16" s="54" t="str" cm="1">
        <f t="array" ref="Y16">HYPERLINK(TEXT("#"&amp;INDEX($D$126:$DY$166,$C126,J$67),),INDEX($D$126:$DY$166,$C126,J$67))</f>
        <v>A125844582C</v>
      </c>
      <c r="Z16" s="54" t="str" cm="1">
        <f t="array" ref="Z16">HYPERLINK(TEXT("#"&amp;INDEX($D$126:$DY$166,$C126,K$67),),INDEX($D$126:$DY$166,$C126,K$67))</f>
        <v>A125844566C</v>
      </c>
      <c r="AA16" s="54" t="str" cm="1">
        <f t="array" ref="AA16">HYPERLINK(TEXT("#"&amp;INDEX($D$126:$DY$166,$C126,L$67),),INDEX($D$126:$DY$166,$C126,L$67))</f>
        <v>A125844586L</v>
      </c>
      <c r="AB16" s="54" t="str" cm="1">
        <f t="array" ref="AB16">HYPERLINK(TEXT("#"&amp;INDEX($D$126:$DY$166,$C126,M$67),),INDEX($D$126:$DY$166,$C126,M$67))</f>
        <v>A125844546V</v>
      </c>
      <c r="AC16" s="54" t="str" cm="1">
        <f t="array" ref="AC16">HYPERLINK(TEXT("#"&amp;INDEX($D$126:$DY$166,$C126,N$67),),INDEX($D$126:$DY$166,$C126,N$67))</f>
        <v>A125844534K</v>
      </c>
      <c r="AD16" s="54" t="str" cm="1">
        <f t="array" ref="AD16">HYPERLINK(TEXT("#"&amp;INDEX($D$126:$DY$166,$C126,O$67),),INDEX($D$126:$DY$166,$C126,O$67))</f>
        <v>A125844562V</v>
      </c>
      <c r="AE16" s="54" t="str" cm="1">
        <f t="array" ref="AE16">HYPERLINK(TEXT("#"&amp;INDEX($D$126:$DY$166,$C126,P$67),),INDEX($D$126:$DY$166,$C126,P$67))</f>
        <v>A125844538V</v>
      </c>
    </row>
    <row r="17" spans="1:31">
      <c r="A17" s="52"/>
      <c r="B17" s="55" t="s">
        <v>12994</v>
      </c>
      <c r="C17" s="53" cm="1">
        <f t="array" ref="C17">INDEX($D$80:$DY$116,$C81,C$67)</f>
        <v>38.341999999999999</v>
      </c>
      <c r="D17" s="53" cm="1">
        <f t="array" ref="D17">INDEX($D$80:$DY$116,$C81,D$67)</f>
        <v>22.59</v>
      </c>
      <c r="E17" s="53" cm="1">
        <f t="array" ref="E17">INDEX($D$80:$DY$116,$C81,E$67)</f>
        <v>38.622</v>
      </c>
      <c r="F17" s="53" cm="1">
        <f t="array" ref="F17">INDEX($D$80:$DY$116,$C81,F$67)</f>
        <v>6.3220000000000001</v>
      </c>
      <c r="G17" s="53" cm="1">
        <f t="array" ref="G17">INDEX($D$80:$DY$116,$C81,G$67)</f>
        <v>14.196999999999999</v>
      </c>
      <c r="H17" s="53" cm="1">
        <f t="array" ref="H17">INDEX($D$80:$DY$116,$C81,H$67)</f>
        <v>0.33500000000000002</v>
      </c>
      <c r="I17" s="53" cm="1">
        <f t="array" ref="I17">INDEX($D$80:$DY$116,$C81,I$67)</f>
        <v>120.40900000000001</v>
      </c>
      <c r="J17" s="53" cm="1">
        <f t="array" ref="J17">INDEX($D$80:$DY$116,$C81,J$67)</f>
        <v>18.256</v>
      </c>
      <c r="K17" s="53" cm="1">
        <f t="array" ref="K17">INDEX($D$80:$DY$116,$C81,K$67)</f>
        <v>3.5750000000000002</v>
      </c>
      <c r="L17" s="53" cm="1">
        <f t="array" ref="L17">INDEX($D$80:$DY$116,$C81,L$67)</f>
        <v>77.5</v>
      </c>
      <c r="M17" s="53" cm="1">
        <f t="array" ref="M17">INDEX($D$80:$DY$116,$C81,M$67)</f>
        <v>19.736999999999998</v>
      </c>
      <c r="N17" s="53" cm="1">
        <f t="array" ref="N17">INDEX($D$80:$DY$116,$C81,N$67)</f>
        <v>119.069</v>
      </c>
      <c r="O17" s="53" cm="1">
        <f t="array" ref="O17">INDEX($D$80:$DY$116,$C81,O$67)</f>
        <v>37.33</v>
      </c>
      <c r="P17" s="53" cm="1">
        <f t="array" ref="P17">INDEX($D$80:$DY$116,$C81,P$67)</f>
        <v>276.80799999999999</v>
      </c>
      <c r="Q17" s="53"/>
      <c r="R17" s="54" t="str" cm="1">
        <f t="array" ref="R17">HYPERLINK(TEXT("#"&amp;INDEX($D$126:$DY$166,$C127,C$67),),INDEX($D$126:$DY$166,$C127,C$67))</f>
        <v>A125844290A</v>
      </c>
      <c r="S17" s="54" t="str" cm="1">
        <f t="array" ref="S17">HYPERLINK(TEXT("#"&amp;INDEX($D$126:$DY$166,$C127,D$67),),INDEX($D$126:$DY$166,$C127,D$67))</f>
        <v>A125844270T</v>
      </c>
      <c r="T17" s="54" t="str" cm="1">
        <f t="array" ref="T17">HYPERLINK(TEXT("#"&amp;INDEX($D$126:$DY$166,$C127,E$67),),INDEX($D$126:$DY$166,$C127,E$67))</f>
        <v>A125844294K</v>
      </c>
      <c r="U17" s="54" t="str" cm="1">
        <f t="array" ref="U17">HYPERLINK(TEXT("#"&amp;INDEX($D$126:$DY$166,$C127,F$67),),INDEX($D$126:$DY$166,$C127,F$67))</f>
        <v>A125844298V</v>
      </c>
      <c r="V17" s="54" t="str" cm="1">
        <f t="array" ref="V17">HYPERLINK(TEXT("#"&amp;INDEX($D$126:$DY$166,$C127,G$67),),INDEX($D$126:$DY$166,$C127,G$67))</f>
        <v>A125844274A</v>
      </c>
      <c r="W17" s="54" t="str" cm="1">
        <f t="array" ref="W17">HYPERLINK(TEXT("#"&amp;INDEX($D$126:$DY$166,$C127,H$67),),INDEX($D$126:$DY$166,$C127,H$67))</f>
        <v>A125844278K</v>
      </c>
      <c r="X17" s="54" t="str" cm="1">
        <f t="array" ref="X17">HYPERLINK(TEXT("#"&amp;INDEX($D$126:$DY$166,$C127,I$67),),INDEX($D$126:$DY$166,$C127,I$67))</f>
        <v>A125844262T</v>
      </c>
      <c r="Y17" s="54" t="str" cm="1">
        <f t="array" ref="Y17">HYPERLINK(TEXT("#"&amp;INDEX($D$126:$DY$166,$C127,J$67),),INDEX($D$126:$DY$166,$C127,J$67))</f>
        <v>A125844302X</v>
      </c>
      <c r="Z17" s="54" t="str" cm="1">
        <f t="array" ref="Z17">HYPERLINK(TEXT("#"&amp;INDEX($D$126:$DY$166,$C127,K$67),),INDEX($D$126:$DY$166,$C127,K$67))</f>
        <v>A125844286K</v>
      </c>
      <c r="AA17" s="54" t="str" cm="1">
        <f t="array" ref="AA17">HYPERLINK(TEXT("#"&amp;INDEX($D$126:$DY$166,$C127,L$67),),INDEX($D$126:$DY$166,$C127,L$67))</f>
        <v>A125844306J</v>
      </c>
      <c r="AB17" s="54" t="str" cm="1">
        <f t="array" ref="AB17">HYPERLINK(TEXT("#"&amp;INDEX($D$126:$DY$166,$C127,M$67),),INDEX($D$126:$DY$166,$C127,M$67))</f>
        <v>A125844266A</v>
      </c>
      <c r="AC17" s="54" t="str" cm="1">
        <f t="array" ref="AC17">HYPERLINK(TEXT("#"&amp;INDEX($D$126:$DY$166,$C127,N$67),),INDEX($D$126:$DY$166,$C127,N$67))</f>
        <v>A125844254T</v>
      </c>
      <c r="AD17" s="54" t="str" cm="1">
        <f t="array" ref="AD17">HYPERLINK(TEXT("#"&amp;INDEX($D$126:$DY$166,$C127,O$67),),INDEX($D$126:$DY$166,$C127,O$67))</f>
        <v>A125844282A</v>
      </c>
      <c r="AE17" s="54" t="str" cm="1">
        <f t="array" ref="AE17">HYPERLINK(TEXT("#"&amp;INDEX($D$126:$DY$166,$C127,P$67),),INDEX($D$126:$DY$166,$C127,P$67))</f>
        <v>A125844258A</v>
      </c>
    </row>
    <row r="18" spans="1:31">
      <c r="A18" s="52"/>
      <c r="B18" s="55" t="s">
        <v>12995</v>
      </c>
      <c r="C18" s="53" cm="1">
        <f t="array" ref="C18">INDEX($D$80:$DY$116,$C82,C$67)</f>
        <v>35.076000000000001</v>
      </c>
      <c r="D18" s="53" cm="1">
        <f t="array" ref="D18">INDEX($D$80:$DY$116,$C82,D$67)</f>
        <v>10.911</v>
      </c>
      <c r="E18" s="53" cm="1">
        <f t="array" ref="E18">INDEX($D$80:$DY$116,$C82,E$67)</f>
        <v>60.765999999999998</v>
      </c>
      <c r="F18" s="53" cm="1">
        <f t="array" ref="F18">INDEX($D$80:$DY$116,$C82,F$67)</f>
        <v>2.3439999999999999</v>
      </c>
      <c r="G18" s="53" cm="1">
        <f t="array" ref="G18">INDEX($D$80:$DY$116,$C82,G$67)</f>
        <v>16.800999999999998</v>
      </c>
      <c r="H18" s="53" cm="1">
        <f t="array" ref="H18">INDEX($D$80:$DY$116,$C82,H$67)</f>
        <v>1.6140000000000001</v>
      </c>
      <c r="I18" s="53" cm="1">
        <f t="array" ref="I18">INDEX($D$80:$DY$116,$C82,I$67)</f>
        <v>127.511</v>
      </c>
      <c r="J18" s="53" cm="1">
        <f t="array" ref="J18">INDEX($D$80:$DY$116,$C82,J$67)</f>
        <v>24.643999999999998</v>
      </c>
      <c r="K18" s="53" cm="1">
        <f t="array" ref="K18">INDEX($D$80:$DY$116,$C82,K$67)</f>
        <v>4.9859999999999998</v>
      </c>
      <c r="L18" s="53" cm="1">
        <f t="array" ref="L18">INDEX($D$80:$DY$116,$C82,L$67)</f>
        <v>34.182000000000002</v>
      </c>
      <c r="M18" s="53" cm="1">
        <f t="array" ref="M18">INDEX($D$80:$DY$116,$C82,M$67)</f>
        <v>12.968</v>
      </c>
      <c r="N18" s="53" cm="1">
        <f t="array" ref="N18">INDEX($D$80:$DY$116,$C82,N$67)</f>
        <v>76.781000000000006</v>
      </c>
      <c r="O18" s="53" cm="1">
        <f t="array" ref="O18">INDEX($D$80:$DY$116,$C82,O$67)</f>
        <v>28.678000000000001</v>
      </c>
      <c r="P18" s="53" cm="1">
        <f t="array" ref="P18">INDEX($D$80:$DY$116,$C82,P$67)</f>
        <v>232.97</v>
      </c>
      <c r="Q18" s="53"/>
      <c r="R18" s="54" t="str" cm="1">
        <f t="array" ref="R18">HYPERLINK(TEXT("#"&amp;INDEX($D$126:$DY$166,$C128,C$67),),INDEX($D$126:$DY$166,$C128,C$67))</f>
        <v>A125844626V</v>
      </c>
      <c r="S18" s="54" t="str" cm="1">
        <f t="array" ref="S18">HYPERLINK(TEXT("#"&amp;INDEX($D$126:$DY$166,$C128,D$67),),INDEX($D$126:$DY$166,$C128,D$67))</f>
        <v>A125844606K</v>
      </c>
      <c r="T18" s="54" t="str" cm="1">
        <f t="array" ref="T18">HYPERLINK(TEXT("#"&amp;INDEX($D$126:$DY$166,$C128,E$67),),INDEX($D$126:$DY$166,$C128,E$67))</f>
        <v>A125844630K</v>
      </c>
      <c r="U18" s="54" t="str" cm="1">
        <f t="array" ref="U18">HYPERLINK(TEXT("#"&amp;INDEX($D$126:$DY$166,$C128,F$67),),INDEX($D$126:$DY$166,$C128,F$67))</f>
        <v>A125844634V</v>
      </c>
      <c r="V18" s="54" t="str" cm="1">
        <f t="array" ref="V18">HYPERLINK(TEXT("#"&amp;INDEX($D$126:$DY$166,$C128,G$67),),INDEX($D$126:$DY$166,$C128,G$67))</f>
        <v>A125844610A</v>
      </c>
      <c r="W18" s="54" t="str" cm="1">
        <f t="array" ref="W18">HYPERLINK(TEXT("#"&amp;INDEX($D$126:$DY$166,$C128,H$67),),INDEX($D$126:$DY$166,$C128,H$67))</f>
        <v>A125844614K</v>
      </c>
      <c r="X18" s="54" t="str" cm="1">
        <f t="array" ref="X18">HYPERLINK(TEXT("#"&amp;INDEX($D$126:$DY$166,$C128,I$67),),INDEX($D$126:$DY$166,$C128,I$67))</f>
        <v>A125844598W</v>
      </c>
      <c r="Y18" s="54" t="str" cm="1">
        <f t="array" ref="Y18">HYPERLINK(TEXT("#"&amp;INDEX($D$126:$DY$166,$C128,J$67),),INDEX($D$126:$DY$166,$C128,J$67))</f>
        <v>A125844638C</v>
      </c>
      <c r="Z18" s="54" t="str" cm="1">
        <f t="array" ref="Z18">HYPERLINK(TEXT("#"&amp;INDEX($D$126:$DY$166,$C128,K$67),),INDEX($D$126:$DY$166,$C128,K$67))</f>
        <v>A125844622K</v>
      </c>
      <c r="AA18" s="54" t="str" cm="1">
        <f t="array" ref="AA18">HYPERLINK(TEXT("#"&amp;INDEX($D$126:$DY$166,$C128,L$67),),INDEX($D$126:$DY$166,$C128,L$67))</f>
        <v>A125844642V</v>
      </c>
      <c r="AB18" s="54" t="str" cm="1">
        <f t="array" ref="AB18">HYPERLINK(TEXT("#"&amp;INDEX($D$126:$DY$166,$C128,M$67),),INDEX($D$126:$DY$166,$C128,M$67))</f>
        <v>A125844602A</v>
      </c>
      <c r="AC18" s="54" t="str" cm="1">
        <f t="array" ref="AC18">HYPERLINK(TEXT("#"&amp;INDEX($D$126:$DY$166,$C128,N$67),),INDEX($D$126:$DY$166,$C128,N$67))</f>
        <v>A125844590C</v>
      </c>
      <c r="AD18" s="54" t="str" cm="1">
        <f t="array" ref="AD18">HYPERLINK(TEXT("#"&amp;INDEX($D$126:$DY$166,$C128,O$67),),INDEX($D$126:$DY$166,$C128,O$67))</f>
        <v>A125844618V</v>
      </c>
      <c r="AE18" s="54" t="str" cm="1">
        <f t="array" ref="AE18">HYPERLINK(TEXT("#"&amp;INDEX($D$126:$DY$166,$C128,P$67),),INDEX($D$126:$DY$166,$C128,P$67))</f>
        <v>A125844594L</v>
      </c>
    </row>
    <row r="19" spans="1:31">
      <c r="A19" s="52"/>
      <c r="B19" s="55" t="s">
        <v>12996</v>
      </c>
      <c r="C19" s="53" cm="1">
        <f t="array" ref="C19">INDEX($D$80:$DY$116,$C83,C$67)</f>
        <v>50.332999999999998</v>
      </c>
      <c r="D19" s="53" cm="1">
        <f t="array" ref="D19">INDEX($D$80:$DY$116,$C83,D$67)</f>
        <v>16.192</v>
      </c>
      <c r="E19" s="53" cm="1">
        <f t="array" ref="E19">INDEX($D$80:$DY$116,$C83,E$67)</f>
        <v>126.05800000000001</v>
      </c>
      <c r="F19" s="53" cm="1">
        <f t="array" ref="F19">INDEX($D$80:$DY$116,$C83,F$67)</f>
        <v>3.262</v>
      </c>
      <c r="G19" s="53" cm="1">
        <f t="array" ref="G19">INDEX($D$80:$DY$116,$C83,G$67)</f>
        <v>29.501999999999999</v>
      </c>
      <c r="H19" s="53" cm="1">
        <f t="array" ref="H19">INDEX($D$80:$DY$116,$C83,H$67)</f>
        <v>8.4090000000000007</v>
      </c>
      <c r="I19" s="53" cm="1">
        <f t="array" ref="I19">INDEX($D$80:$DY$116,$C83,I$67)</f>
        <v>233.756</v>
      </c>
      <c r="J19" s="53" cm="1">
        <f t="array" ref="J19">INDEX($D$80:$DY$116,$C83,J$67)</f>
        <v>37.51</v>
      </c>
      <c r="K19" s="53" cm="1">
        <f t="array" ref="K19">INDEX($D$80:$DY$116,$C83,K$67)</f>
        <v>2.0169999999999999</v>
      </c>
      <c r="L19" s="53" cm="1">
        <f t="array" ref="L19">INDEX($D$80:$DY$116,$C83,L$67)</f>
        <v>36.43</v>
      </c>
      <c r="M19" s="53" cm="1">
        <f t="array" ref="M19">INDEX($D$80:$DY$116,$C83,M$67)</f>
        <v>14.968999999999999</v>
      </c>
      <c r="N19" s="53" cm="1">
        <f t="array" ref="N19">INDEX($D$80:$DY$116,$C83,N$67)</f>
        <v>90.926000000000002</v>
      </c>
      <c r="O19" s="53" cm="1">
        <f t="array" ref="O19">INDEX($D$80:$DY$116,$C83,O$67)</f>
        <v>42.804000000000002</v>
      </c>
      <c r="P19" s="53" cm="1">
        <f t="array" ref="P19">INDEX($D$80:$DY$116,$C83,P$67)</f>
        <v>367.48599999999999</v>
      </c>
      <c r="Q19" s="53"/>
      <c r="R19" s="54" t="str" cm="1">
        <f t="array" ref="R19">HYPERLINK(TEXT("#"&amp;INDEX($D$126:$DY$166,$C129,C$67),),INDEX($D$126:$DY$166,$C129,C$67))</f>
        <v>A125844682L</v>
      </c>
      <c r="S19" s="54" t="str" cm="1">
        <f t="array" ref="S19">HYPERLINK(TEXT("#"&amp;INDEX($D$126:$DY$166,$C129,D$67),),INDEX($D$126:$DY$166,$C129,D$67))</f>
        <v>A125844662C</v>
      </c>
      <c r="T19" s="54" t="str" cm="1">
        <f t="array" ref="T19">HYPERLINK(TEXT("#"&amp;INDEX($D$126:$DY$166,$C129,E$67),),INDEX($D$126:$DY$166,$C129,E$67))</f>
        <v>A125844686W</v>
      </c>
      <c r="U19" s="54" t="str" cm="1">
        <f t="array" ref="U19">HYPERLINK(TEXT("#"&amp;INDEX($D$126:$DY$166,$C129,F$67),),INDEX($D$126:$DY$166,$C129,F$67))</f>
        <v>A125844690L</v>
      </c>
      <c r="V19" s="54" t="str" cm="1">
        <f t="array" ref="V19">HYPERLINK(TEXT("#"&amp;INDEX($D$126:$DY$166,$C129,G$67),),INDEX($D$126:$DY$166,$C129,G$67))</f>
        <v>A125844666L</v>
      </c>
      <c r="W19" s="54" t="str" cm="1">
        <f t="array" ref="W19">HYPERLINK(TEXT("#"&amp;INDEX($D$126:$DY$166,$C129,H$67),),INDEX($D$126:$DY$166,$C129,H$67))</f>
        <v>A125844670C</v>
      </c>
      <c r="X19" s="54" t="str" cm="1">
        <f t="array" ref="X19">HYPERLINK(TEXT("#"&amp;INDEX($D$126:$DY$166,$C129,I$67),),INDEX($D$126:$DY$166,$C129,I$67))</f>
        <v>A125844654C</v>
      </c>
      <c r="Y19" s="54" t="str" cm="1">
        <f t="array" ref="Y19">HYPERLINK(TEXT("#"&amp;INDEX($D$126:$DY$166,$C129,J$67),),INDEX($D$126:$DY$166,$C129,J$67))</f>
        <v>A125844694W</v>
      </c>
      <c r="Z19" s="54" t="str" cm="1">
        <f t="array" ref="Z19">HYPERLINK(TEXT("#"&amp;INDEX($D$126:$DY$166,$C129,K$67),),INDEX($D$126:$DY$166,$C129,K$67))</f>
        <v>A125844678W</v>
      </c>
      <c r="AA19" s="54" t="str" cm="1">
        <f t="array" ref="AA19">HYPERLINK(TEXT("#"&amp;INDEX($D$126:$DY$166,$C129,L$67),),INDEX($D$126:$DY$166,$C129,L$67))</f>
        <v>A125844698F</v>
      </c>
      <c r="AB19" s="54" t="str" cm="1">
        <f t="array" ref="AB19">HYPERLINK(TEXT("#"&amp;INDEX($D$126:$DY$166,$C129,M$67),),INDEX($D$126:$DY$166,$C129,M$67))</f>
        <v>A125844658L</v>
      </c>
      <c r="AC19" s="54" t="str" cm="1">
        <f t="array" ref="AC19">HYPERLINK(TEXT("#"&amp;INDEX($D$126:$DY$166,$C129,N$67),),INDEX($D$126:$DY$166,$C129,N$67))</f>
        <v>A125844646C</v>
      </c>
      <c r="AD19" s="54" t="str" cm="1">
        <f t="array" ref="AD19">HYPERLINK(TEXT("#"&amp;INDEX($D$126:$DY$166,$C129,O$67),),INDEX($D$126:$DY$166,$C129,O$67))</f>
        <v>A125844674L</v>
      </c>
      <c r="AE19" s="54" t="str" cm="1">
        <f t="array" ref="AE19">HYPERLINK(TEXT("#"&amp;INDEX($D$126:$DY$166,$C129,P$67),),INDEX($D$126:$DY$166,$C129,P$67))</f>
        <v>A125844650V</v>
      </c>
    </row>
    <row r="20" spans="1:31">
      <c r="A20" s="52"/>
      <c r="B20" s="56" t="s">
        <v>12997</v>
      </c>
      <c r="C20" s="53" cm="1">
        <f t="array" ref="C20">INDEX($D$80:$DY$116,$C84,C$67)</f>
        <v>152.32900000000001</v>
      </c>
      <c r="D20" s="53" cm="1">
        <f t="array" ref="D20">INDEX($D$80:$DY$116,$C84,D$67)</f>
        <v>36.401000000000003</v>
      </c>
      <c r="E20" s="53" cm="1">
        <f t="array" ref="E20">INDEX($D$80:$DY$116,$C84,E$67)</f>
        <v>526.17700000000002</v>
      </c>
      <c r="F20" s="53" cm="1">
        <f t="array" ref="F20">INDEX($D$80:$DY$116,$C84,F$67)</f>
        <v>106.408</v>
      </c>
      <c r="G20" s="53" cm="1">
        <f t="array" ref="G20">INDEX($D$80:$DY$116,$C84,G$67)</f>
        <v>149.39699999999999</v>
      </c>
      <c r="H20" s="53" cm="1">
        <f t="array" ref="H20">INDEX($D$80:$DY$116,$C84,H$67)</f>
        <v>26.08</v>
      </c>
      <c r="I20" s="53" cm="1">
        <f t="array" ref="I20">INDEX($D$80:$DY$116,$C84,I$67)</f>
        <v>996.79</v>
      </c>
      <c r="J20" s="53" cm="1">
        <f t="array" ref="J20">INDEX($D$80:$DY$116,$C84,J$67)</f>
        <v>103.751</v>
      </c>
      <c r="K20" s="53" cm="1">
        <f t="array" ref="K20">INDEX($D$80:$DY$116,$C84,K$67)</f>
        <v>6.2430000000000003</v>
      </c>
      <c r="L20" s="53" cm="1">
        <f t="array" ref="L20">INDEX($D$80:$DY$116,$C84,L$67)</f>
        <v>57.618000000000002</v>
      </c>
      <c r="M20" s="53" cm="1">
        <f t="array" ref="M20">INDEX($D$80:$DY$116,$C84,M$67)</f>
        <v>79.478999999999999</v>
      </c>
      <c r="N20" s="53" cm="1">
        <f t="array" ref="N20">INDEX($D$80:$DY$116,$C84,N$67)</f>
        <v>247.09200000000001</v>
      </c>
      <c r="O20" s="53" cm="1">
        <f t="array" ref="O20">INDEX($D$80:$DY$116,$C84,O$67)</f>
        <v>203.34399999999999</v>
      </c>
      <c r="P20" s="53" cm="1">
        <f t="array" ref="P20">INDEX($D$80:$DY$116,$C84,P$67)</f>
        <v>1447.2260000000001</v>
      </c>
      <c r="Q20" s="53"/>
      <c r="R20" s="54" t="str" cm="1">
        <f t="array" ref="R20">HYPERLINK(TEXT("#"&amp;INDEX($D$126:$DY$166,$C130,C$67),),INDEX($D$126:$DY$166,$C130,C$67))</f>
        <v>A125844346A</v>
      </c>
      <c r="S20" s="54" t="str" cm="1">
        <f t="array" ref="S20">HYPERLINK(TEXT("#"&amp;INDEX($D$126:$DY$166,$C130,D$67),),INDEX($D$126:$DY$166,$C130,D$67))</f>
        <v>A125844326T</v>
      </c>
      <c r="T20" s="54" t="str" cm="1">
        <f t="array" ref="T20">HYPERLINK(TEXT("#"&amp;INDEX($D$126:$DY$166,$C130,E$67),),INDEX($D$126:$DY$166,$C130,E$67))</f>
        <v>A125844350T</v>
      </c>
      <c r="U20" s="54" t="str" cm="1">
        <f t="array" ref="U20">HYPERLINK(TEXT("#"&amp;INDEX($D$126:$DY$166,$C130,F$67),),INDEX($D$126:$DY$166,$C130,F$67))</f>
        <v>A125844354A</v>
      </c>
      <c r="V20" s="54" t="str" cm="1">
        <f t="array" ref="V20">HYPERLINK(TEXT("#"&amp;INDEX($D$126:$DY$166,$C130,G$67),),INDEX($D$126:$DY$166,$C130,G$67))</f>
        <v>A125844330J</v>
      </c>
      <c r="W20" s="54" t="str" cm="1">
        <f t="array" ref="W20">HYPERLINK(TEXT("#"&amp;INDEX($D$126:$DY$166,$C130,H$67),),INDEX($D$126:$DY$166,$C130,H$67))</f>
        <v>A125844334T</v>
      </c>
      <c r="X20" s="54" t="str" cm="1">
        <f t="array" ref="X20">HYPERLINK(TEXT("#"&amp;INDEX($D$126:$DY$166,$C130,I$67),),INDEX($D$126:$DY$166,$C130,I$67))</f>
        <v>A125844318T</v>
      </c>
      <c r="Y20" s="54" t="str" cm="1">
        <f t="array" ref="Y20">HYPERLINK(TEXT("#"&amp;INDEX($D$126:$DY$166,$C130,J$67),),INDEX($D$126:$DY$166,$C130,J$67))</f>
        <v>A125844358K</v>
      </c>
      <c r="Z20" s="54" t="str" cm="1">
        <f t="array" ref="Z20">HYPERLINK(TEXT("#"&amp;INDEX($D$126:$DY$166,$C130,K$67),),INDEX($D$126:$DY$166,$C130,K$67))</f>
        <v>A125844342T</v>
      </c>
      <c r="AA20" s="54" t="str" cm="1">
        <f t="array" ref="AA20">HYPERLINK(TEXT("#"&amp;INDEX($D$126:$DY$166,$C130,L$67),),INDEX($D$126:$DY$166,$C130,L$67))</f>
        <v>A125844362A</v>
      </c>
      <c r="AB20" s="54" t="str" cm="1">
        <f t="array" ref="AB20">HYPERLINK(TEXT("#"&amp;INDEX($D$126:$DY$166,$C130,M$67),),INDEX($D$126:$DY$166,$C130,M$67))</f>
        <v>A125844322J</v>
      </c>
      <c r="AC20" s="54" t="str" cm="1">
        <f t="array" ref="AC20">HYPERLINK(TEXT("#"&amp;INDEX($D$126:$DY$166,$C130,N$67),),INDEX($D$126:$DY$166,$C130,N$67))</f>
        <v>A125844310X</v>
      </c>
      <c r="AD20" s="54" t="str" cm="1">
        <f t="array" ref="AD20">HYPERLINK(TEXT("#"&amp;INDEX($D$126:$DY$166,$C130,O$67),),INDEX($D$126:$DY$166,$C130,O$67))</f>
        <v>A125844338A</v>
      </c>
      <c r="AE20" s="54" t="str" cm="1">
        <f t="array" ref="AE20">HYPERLINK(TEXT("#"&amp;INDEX($D$126:$DY$166,$C130,P$67),),INDEX($D$126:$DY$166,$C130,P$67))</f>
        <v>A125844314J</v>
      </c>
    </row>
    <row r="21" spans="1:31">
      <c r="A21" s="52"/>
      <c r="B21" s="55" t="s">
        <v>12998</v>
      </c>
      <c r="C21" s="53" cm="1">
        <f t="array" ref="C21">INDEX($D$80:$DY$116,$C85,C$67)</f>
        <v>86.206000000000003</v>
      </c>
      <c r="D21" s="53" cm="1">
        <f t="array" ref="D21">INDEX($D$80:$DY$116,$C85,D$67)</f>
        <v>24.613</v>
      </c>
      <c r="E21" s="53" cm="1">
        <f t="array" ref="E21">INDEX($D$80:$DY$116,$C85,E$67)</f>
        <v>252.41399999999999</v>
      </c>
      <c r="F21" s="53" cm="1">
        <f t="array" ref="F21">INDEX($D$80:$DY$116,$C85,F$67)</f>
        <v>7.851</v>
      </c>
      <c r="G21" s="53" cm="1">
        <f t="array" ref="G21">INDEX($D$80:$DY$116,$C85,G$67)</f>
        <v>62.918999999999997</v>
      </c>
      <c r="H21" s="53" cm="1">
        <f t="array" ref="H21">INDEX($D$80:$DY$116,$C85,H$67)</f>
        <v>12.456</v>
      </c>
      <c r="I21" s="53" cm="1">
        <f t="array" ref="I21">INDEX($D$80:$DY$116,$C85,I$67)</f>
        <v>446.459</v>
      </c>
      <c r="J21" s="53" cm="1">
        <f t="array" ref="J21">INDEX($D$80:$DY$116,$C85,J$67)</f>
        <v>41.161999999999999</v>
      </c>
      <c r="K21" s="53" cm="1">
        <f t="array" ref="K21">INDEX($D$80:$DY$116,$C85,K$67)</f>
        <v>3.0870000000000002</v>
      </c>
      <c r="L21" s="53" cm="1">
        <f t="array" ref="L21">INDEX($D$80:$DY$116,$C85,L$67)</f>
        <v>32.536000000000001</v>
      </c>
      <c r="M21" s="53" cm="1">
        <f t="array" ref="M21">INDEX($D$80:$DY$116,$C85,M$67)</f>
        <v>25.346</v>
      </c>
      <c r="N21" s="53" cm="1">
        <f t="array" ref="N21">INDEX($D$80:$DY$116,$C85,N$67)</f>
        <v>102.131</v>
      </c>
      <c r="O21" s="53" cm="1">
        <f t="array" ref="O21">INDEX($D$80:$DY$116,$C85,O$67)</f>
        <v>87.76</v>
      </c>
      <c r="P21" s="53" cm="1">
        <f t="array" ref="P21">INDEX($D$80:$DY$116,$C85,P$67)</f>
        <v>636.35</v>
      </c>
      <c r="Q21" s="53"/>
      <c r="R21" s="54" t="str" cm="1">
        <f t="array" ref="R21">HYPERLINK(TEXT("#"&amp;INDEX($D$126:$DY$166,$C131,C$67),),INDEX($D$126:$DY$166,$C131,C$67))</f>
        <v>A125844402J</v>
      </c>
      <c r="S21" s="54" t="str" cm="1">
        <f t="array" ref="S21">HYPERLINK(TEXT("#"&amp;INDEX($D$126:$DY$166,$C131,D$67),),INDEX($D$126:$DY$166,$C131,D$67))</f>
        <v>A125844382K</v>
      </c>
      <c r="T21" s="54" t="str" cm="1">
        <f t="array" ref="T21">HYPERLINK(TEXT("#"&amp;INDEX($D$126:$DY$166,$C131,E$67),),INDEX($D$126:$DY$166,$C131,E$67))</f>
        <v>A125844406T</v>
      </c>
      <c r="U21" s="54" t="str" cm="1">
        <f t="array" ref="U21">HYPERLINK(TEXT("#"&amp;INDEX($D$126:$DY$166,$C131,F$67),),INDEX($D$126:$DY$166,$C131,F$67))</f>
        <v>A125844410J</v>
      </c>
      <c r="V21" s="54" t="str" cm="1">
        <f t="array" ref="V21">HYPERLINK(TEXT("#"&amp;INDEX($D$126:$DY$166,$C131,G$67),),INDEX($D$126:$DY$166,$C131,G$67))</f>
        <v>A125844386V</v>
      </c>
      <c r="W21" s="54" t="str" cm="1">
        <f t="array" ref="W21">HYPERLINK(TEXT("#"&amp;INDEX($D$126:$DY$166,$C131,H$67),),INDEX($D$126:$DY$166,$C131,H$67))</f>
        <v>A125844390K</v>
      </c>
      <c r="X21" s="54" t="str" cm="1">
        <f t="array" ref="X21">HYPERLINK(TEXT("#"&amp;INDEX($D$126:$DY$166,$C131,I$67),),INDEX($D$126:$DY$166,$C131,I$67))</f>
        <v>A125844374K</v>
      </c>
      <c r="Y21" s="54" t="str" cm="1">
        <f t="array" ref="Y21">HYPERLINK(TEXT("#"&amp;INDEX($D$126:$DY$166,$C131,J$67),),INDEX($D$126:$DY$166,$C131,J$67))</f>
        <v>A125844414T</v>
      </c>
      <c r="Z21" s="54" t="str" cm="1">
        <f t="array" ref="Z21">HYPERLINK(TEXT("#"&amp;INDEX($D$126:$DY$166,$C131,K$67),),INDEX($D$126:$DY$166,$C131,K$67))</f>
        <v>A125844398C</v>
      </c>
      <c r="AA21" s="54" t="str" cm="1">
        <f t="array" ref="AA21">HYPERLINK(TEXT("#"&amp;INDEX($D$126:$DY$166,$C131,L$67),),INDEX($D$126:$DY$166,$C131,L$67))</f>
        <v>A125844418A</v>
      </c>
      <c r="AB21" s="54" t="str" cm="1">
        <f t="array" ref="AB21">HYPERLINK(TEXT("#"&amp;INDEX($D$126:$DY$166,$C131,M$67),),INDEX($D$126:$DY$166,$C131,M$67))</f>
        <v>A125844378V</v>
      </c>
      <c r="AC21" s="54" t="str" cm="1">
        <f t="array" ref="AC21">HYPERLINK(TEXT("#"&amp;INDEX($D$126:$DY$166,$C131,N$67),),INDEX($D$126:$DY$166,$C131,N$67))</f>
        <v>A125844366K</v>
      </c>
      <c r="AD21" s="54" t="str" cm="1">
        <f t="array" ref="AD21">HYPERLINK(TEXT("#"&amp;INDEX($D$126:$DY$166,$C131,O$67),),INDEX($D$126:$DY$166,$C131,O$67))</f>
        <v>A125844394V</v>
      </c>
      <c r="AE21" s="54" t="str" cm="1">
        <f t="array" ref="AE21">HYPERLINK(TEXT("#"&amp;INDEX($D$126:$DY$166,$C131,P$67),),INDEX($D$126:$DY$166,$C131,P$67))</f>
        <v>A125844370A</v>
      </c>
    </row>
    <row r="22" spans="1:31">
      <c r="A22" s="52"/>
      <c r="B22" s="55" t="s">
        <v>12999</v>
      </c>
      <c r="C22" s="53" cm="1">
        <f t="array" ref="C22">INDEX($D$80:$DY$116,$C86,C$67)</f>
        <v>30.172999999999998</v>
      </c>
      <c r="D22" s="53" cm="1">
        <f t="array" ref="D22">INDEX($D$80:$DY$116,$C86,D$67)</f>
        <v>4.7210000000000001</v>
      </c>
      <c r="E22" s="53" cm="1">
        <f t="array" ref="E22">INDEX($D$80:$DY$116,$C86,E$67)</f>
        <v>109.746</v>
      </c>
      <c r="F22" s="53" cm="1">
        <f t="array" ref="F22">INDEX($D$80:$DY$116,$C86,F$67)</f>
        <v>8.8339999999999996</v>
      </c>
      <c r="G22" s="53" cm="1">
        <f t="array" ref="G22">INDEX($D$80:$DY$116,$C86,G$67)</f>
        <v>27.114999999999998</v>
      </c>
      <c r="H22" s="53" cm="1">
        <f t="array" ref="H22">INDEX($D$80:$DY$116,$C86,H$67)</f>
        <v>6.0519999999999996</v>
      </c>
      <c r="I22" s="53" cm="1">
        <f t="array" ref="I22">INDEX($D$80:$DY$116,$C86,I$67)</f>
        <v>186.642</v>
      </c>
      <c r="J22" s="53" cm="1">
        <f t="array" ref="J22">INDEX($D$80:$DY$116,$C86,J$67)</f>
        <v>20.574000000000002</v>
      </c>
      <c r="K22" s="53" cm="1">
        <f t="array" ref="K22">INDEX($D$80:$DY$116,$C86,K$67)</f>
        <v>1.98</v>
      </c>
      <c r="L22" s="53" cm="1">
        <f t="array" ref="L22">INDEX($D$80:$DY$116,$C86,L$67)</f>
        <v>8.2520000000000007</v>
      </c>
      <c r="M22" s="53" cm="1">
        <f t="array" ref="M22">INDEX($D$80:$DY$116,$C86,M$67)</f>
        <v>15.191000000000001</v>
      </c>
      <c r="N22" s="53" cm="1">
        <f t="array" ref="N22">INDEX($D$80:$DY$116,$C86,N$67)</f>
        <v>45.996000000000002</v>
      </c>
      <c r="O22" s="53" cm="1">
        <f t="array" ref="O22">INDEX($D$80:$DY$116,$C86,O$67)</f>
        <v>34.496000000000002</v>
      </c>
      <c r="P22" s="53" cm="1">
        <f t="array" ref="P22">INDEX($D$80:$DY$116,$C86,P$67)</f>
        <v>267.13400000000001</v>
      </c>
      <c r="Q22" s="53"/>
      <c r="R22" s="54" t="str" cm="1">
        <f t="array" ref="R22">HYPERLINK(TEXT("#"&amp;INDEX($D$126:$DY$166,$C132,C$67),),INDEX($D$126:$DY$166,$C132,C$67))</f>
        <v>A125844458V</v>
      </c>
      <c r="S22" s="54" t="str" cm="1">
        <f t="array" ref="S22">HYPERLINK(TEXT("#"&amp;INDEX($D$126:$DY$166,$C132,D$67),),INDEX($D$126:$DY$166,$C132,D$67))</f>
        <v>A125844438K</v>
      </c>
      <c r="T22" s="54" t="str" cm="1">
        <f t="array" ref="T22">HYPERLINK(TEXT("#"&amp;INDEX($D$126:$DY$166,$C132,E$67),),INDEX($D$126:$DY$166,$C132,E$67))</f>
        <v>A125844462K</v>
      </c>
      <c r="U22" s="54" t="str" cm="1">
        <f t="array" ref="U22">HYPERLINK(TEXT("#"&amp;INDEX($D$126:$DY$166,$C132,F$67),),INDEX($D$126:$DY$166,$C132,F$67))</f>
        <v>A125844466V</v>
      </c>
      <c r="V22" s="54" t="str" cm="1">
        <f t="array" ref="V22">HYPERLINK(TEXT("#"&amp;INDEX($D$126:$DY$166,$C132,G$67),),INDEX($D$126:$DY$166,$C132,G$67))</f>
        <v>A125844442A</v>
      </c>
      <c r="W22" s="54" t="str" cm="1">
        <f t="array" ref="W22">HYPERLINK(TEXT("#"&amp;INDEX($D$126:$DY$166,$C132,H$67),),INDEX($D$126:$DY$166,$C132,H$67))</f>
        <v>A125844446K</v>
      </c>
      <c r="X22" s="54" t="str" cm="1">
        <f t="array" ref="X22">HYPERLINK(TEXT("#"&amp;INDEX($D$126:$DY$166,$C132,I$67),),INDEX($D$126:$DY$166,$C132,I$67))</f>
        <v>A125844430T</v>
      </c>
      <c r="Y22" s="54" t="str" cm="1">
        <f t="array" ref="Y22">HYPERLINK(TEXT("#"&amp;INDEX($D$126:$DY$166,$C132,J$67),),INDEX($D$126:$DY$166,$C132,J$67))</f>
        <v>A125844470K</v>
      </c>
      <c r="Z22" s="54" t="str" cm="1">
        <f t="array" ref="Z22">HYPERLINK(TEXT("#"&amp;INDEX($D$126:$DY$166,$C132,K$67),),INDEX($D$126:$DY$166,$C132,K$67))</f>
        <v>A125844454K</v>
      </c>
      <c r="AA22" s="54" t="str" cm="1">
        <f t="array" ref="AA22">HYPERLINK(TEXT("#"&amp;INDEX($D$126:$DY$166,$C132,L$67),),INDEX($D$126:$DY$166,$C132,L$67))</f>
        <v>A125844474V</v>
      </c>
      <c r="AB22" s="54" t="str" cm="1">
        <f t="array" ref="AB22">HYPERLINK(TEXT("#"&amp;INDEX($D$126:$DY$166,$C132,M$67),),INDEX($D$126:$DY$166,$C132,M$67))</f>
        <v>A125844434A</v>
      </c>
      <c r="AC22" s="54" t="str" cm="1">
        <f t="array" ref="AC22">HYPERLINK(TEXT("#"&amp;INDEX($D$126:$DY$166,$C132,N$67),),INDEX($D$126:$DY$166,$C132,N$67))</f>
        <v>A125844422T</v>
      </c>
      <c r="AD22" s="54" t="str" cm="1">
        <f t="array" ref="AD22">HYPERLINK(TEXT("#"&amp;INDEX($D$126:$DY$166,$C132,O$67),),INDEX($D$126:$DY$166,$C132,O$67))</f>
        <v>A125844450A</v>
      </c>
      <c r="AE22" s="54" t="str" cm="1">
        <f t="array" ref="AE22">HYPERLINK(TEXT("#"&amp;INDEX($D$126:$DY$166,$C132,P$67),),INDEX($D$126:$DY$166,$C132,P$67))</f>
        <v>A125844426A</v>
      </c>
    </row>
    <row r="23" spans="1:31">
      <c r="A23" s="52"/>
      <c r="B23" s="55" t="s">
        <v>13000</v>
      </c>
      <c r="C23" s="53" cm="1">
        <f t="array" ref="C23">INDEX($D$80:$DY$116,$C87,C$67)</f>
        <v>22.846</v>
      </c>
      <c r="D23" s="53" cm="1">
        <f t="array" ref="D23">INDEX($D$80:$DY$116,$C87,D$67)</f>
        <v>3.948</v>
      </c>
      <c r="E23" s="53" cm="1">
        <f t="array" ref="E23">INDEX($D$80:$DY$116,$C87,E$67)</f>
        <v>107.074</v>
      </c>
      <c r="F23" s="53" cm="1">
        <f t="array" ref="F23">INDEX($D$80:$DY$116,$C87,F$67)</f>
        <v>18.23</v>
      </c>
      <c r="G23" s="53" cm="1">
        <f t="array" ref="G23">INDEX($D$80:$DY$116,$C87,G$67)</f>
        <v>41.302999999999997</v>
      </c>
      <c r="H23" s="53" cm="1">
        <f t="array" ref="H23">INDEX($D$80:$DY$116,$C87,H$67)</f>
        <v>3.9870000000000001</v>
      </c>
      <c r="I23" s="53" cm="1">
        <f t="array" ref="I23">INDEX($D$80:$DY$116,$C87,I$67)</f>
        <v>197.38900000000001</v>
      </c>
      <c r="J23" s="53" cm="1">
        <f t="array" ref="J23">INDEX($D$80:$DY$116,$C87,J$67)</f>
        <v>17.297000000000001</v>
      </c>
      <c r="K23" s="53" cm="1">
        <f t="array" ref="K23">INDEX($D$80:$DY$116,$C87,K$67)</f>
        <v>0.873</v>
      </c>
      <c r="L23" s="53" cm="1">
        <f t="array" ref="L23">INDEX($D$80:$DY$116,$C87,L$67)</f>
        <v>7.1639999999999997</v>
      </c>
      <c r="M23" s="53" cm="1">
        <f t="array" ref="M23">INDEX($D$80:$DY$116,$C87,M$67)</f>
        <v>14.643000000000001</v>
      </c>
      <c r="N23" s="53" cm="1">
        <f t="array" ref="N23">INDEX($D$80:$DY$116,$C87,N$67)</f>
        <v>39.978000000000002</v>
      </c>
      <c r="O23" s="53" cm="1">
        <f t="array" ref="O23">INDEX($D$80:$DY$116,$C87,O$67)</f>
        <v>38.655999999999999</v>
      </c>
      <c r="P23" s="53" cm="1">
        <f t="array" ref="P23">INDEX($D$80:$DY$116,$C87,P$67)</f>
        <v>276.02300000000002</v>
      </c>
      <c r="Q23" s="53"/>
      <c r="R23" s="54" t="str" cm="1">
        <f t="array" ref="R23">HYPERLINK(TEXT("#"&amp;INDEX($D$126:$DY$166,$C133,C$67),),INDEX($D$126:$DY$166,$C133,C$67))</f>
        <v>A125844234J</v>
      </c>
      <c r="S23" s="54" t="str" cm="1">
        <f t="array" ref="S23">HYPERLINK(TEXT("#"&amp;INDEX($D$126:$DY$166,$C133,D$67),),INDEX($D$126:$DY$166,$C133,D$67))</f>
        <v>A125844214X</v>
      </c>
      <c r="T23" s="54" t="str" cm="1">
        <f t="array" ref="T23">HYPERLINK(TEXT("#"&amp;INDEX($D$126:$DY$166,$C133,E$67),),INDEX($D$126:$DY$166,$C133,E$67))</f>
        <v>A125844238T</v>
      </c>
      <c r="U23" s="54" t="str" cm="1">
        <f t="array" ref="U23">HYPERLINK(TEXT("#"&amp;INDEX($D$126:$DY$166,$C133,F$67),),INDEX($D$126:$DY$166,$C133,F$67))</f>
        <v>A125844242J</v>
      </c>
      <c r="V23" s="54" t="str" cm="1">
        <f t="array" ref="V23">HYPERLINK(TEXT("#"&amp;INDEX($D$126:$DY$166,$C133,G$67),),INDEX($D$126:$DY$166,$C133,G$67))</f>
        <v>A125844218J</v>
      </c>
      <c r="W23" s="54" t="str" cm="1">
        <f t="array" ref="W23">HYPERLINK(TEXT("#"&amp;INDEX($D$126:$DY$166,$C133,H$67),),INDEX($D$126:$DY$166,$C133,H$67))</f>
        <v>A125844222X</v>
      </c>
      <c r="X23" s="54" t="str" cm="1">
        <f t="array" ref="X23">HYPERLINK(TEXT("#"&amp;INDEX($D$126:$DY$166,$C133,I$67),),INDEX($D$126:$DY$166,$C133,I$67))</f>
        <v>A125844206X</v>
      </c>
      <c r="Y23" s="54" t="str" cm="1">
        <f t="array" ref="Y23">HYPERLINK(TEXT("#"&amp;INDEX($D$126:$DY$166,$C133,J$67),),INDEX($D$126:$DY$166,$C133,J$67))</f>
        <v>A125844246T</v>
      </c>
      <c r="Z23" s="54" t="str" cm="1">
        <f t="array" ref="Z23">HYPERLINK(TEXT("#"&amp;INDEX($D$126:$DY$166,$C133,K$67),),INDEX($D$126:$DY$166,$C133,K$67))</f>
        <v>A125844230X</v>
      </c>
      <c r="AA23" s="54" t="str" cm="1">
        <f t="array" ref="AA23">HYPERLINK(TEXT("#"&amp;INDEX($D$126:$DY$166,$C133,L$67),),INDEX($D$126:$DY$166,$C133,L$67))</f>
        <v>A125844250J</v>
      </c>
      <c r="AB23" s="54" t="str" cm="1">
        <f t="array" ref="AB23">HYPERLINK(TEXT("#"&amp;INDEX($D$126:$DY$166,$C133,M$67),),INDEX($D$126:$DY$166,$C133,M$67))</f>
        <v>A125844210R</v>
      </c>
      <c r="AC23" s="54" t="str" cm="1">
        <f t="array" ref="AC23">HYPERLINK(TEXT("#"&amp;INDEX($D$126:$DY$166,$C133,N$67),),INDEX($D$126:$DY$166,$C133,N$67))</f>
        <v>A125844198K</v>
      </c>
      <c r="AD23" s="54" t="str" cm="1">
        <f t="array" ref="AD23">HYPERLINK(TEXT("#"&amp;INDEX($D$126:$DY$166,$C133,O$67),),INDEX($D$126:$DY$166,$C133,O$67))</f>
        <v>A125844226J</v>
      </c>
      <c r="AE23" s="54" t="str" cm="1">
        <f t="array" ref="AE23">HYPERLINK(TEXT("#"&amp;INDEX($D$126:$DY$166,$C133,P$67),),INDEX($D$126:$DY$166,$C133,P$67))</f>
        <v>A125844202R</v>
      </c>
    </row>
    <row r="24" spans="1:31">
      <c r="A24" s="49"/>
      <c r="B24" s="57" t="s">
        <v>13001</v>
      </c>
      <c r="C24" s="53" cm="1">
        <f t="array" ref="C24">INDEX($D$80:$DY$116,$C88,C$67)</f>
        <v>11.981</v>
      </c>
      <c r="D24" s="53" cm="1">
        <f t="array" ref="D24">INDEX($D$80:$DY$116,$C88,D$67)</f>
        <v>3.1179999999999999</v>
      </c>
      <c r="E24" s="53" cm="1">
        <f t="array" ref="E24">INDEX($D$80:$DY$116,$C88,E$67)</f>
        <v>52.984000000000002</v>
      </c>
      <c r="F24" s="53" cm="1">
        <f t="array" ref="F24">INDEX($D$80:$DY$116,$C88,F$67)</f>
        <v>29.170999999999999</v>
      </c>
      <c r="G24" s="53" cm="1">
        <f t="array" ref="G24">INDEX($D$80:$DY$116,$C88,G$67)</f>
        <v>12.986000000000001</v>
      </c>
      <c r="H24" s="53" cm="1">
        <f t="array" ref="H24">INDEX($D$80:$DY$116,$C88,H$67)</f>
        <v>3.5840000000000001</v>
      </c>
      <c r="I24" s="53" cm="1">
        <f t="array" ref="I24">INDEX($D$80:$DY$116,$C88,I$67)</f>
        <v>113.82299999999999</v>
      </c>
      <c r="J24" s="53" cm="1">
        <f t="array" ref="J24">INDEX($D$80:$DY$116,$C88,J$67)</f>
        <v>13.965</v>
      </c>
      <c r="K24" s="53" cm="1">
        <f t="array" ref="K24">INDEX($D$80:$DY$116,$C88,K$67)</f>
        <v>0.30299999999999999</v>
      </c>
      <c r="L24" s="53" cm="1">
        <f t="array" ref="L24">INDEX($D$80:$DY$116,$C88,L$67)</f>
        <v>5.2770000000000001</v>
      </c>
      <c r="M24" s="53" cm="1">
        <f t="array" ref="M24">INDEX($D$80:$DY$116,$C88,M$67)</f>
        <v>14.595000000000001</v>
      </c>
      <c r="N24" s="53" cm="1">
        <f t="array" ref="N24">INDEX($D$80:$DY$116,$C88,N$67)</f>
        <v>34.14</v>
      </c>
      <c r="O24" s="53" cm="1">
        <f t="array" ref="O24">INDEX($D$80:$DY$116,$C88,O$67)</f>
        <v>27.61</v>
      </c>
      <c r="P24" s="53" cm="1">
        <f t="array" ref="P24">INDEX($D$80:$DY$116,$C88,P$67)</f>
        <v>175.57300000000001</v>
      </c>
      <c r="Q24" s="53"/>
      <c r="R24" s="54" t="str" cm="1">
        <f t="array" ref="R24">HYPERLINK(TEXT("#"&amp;INDEX($D$126:$DY$166,$C134,C$67),),INDEX($D$126:$DY$166,$C134,C$67))</f>
        <v>A125844738L</v>
      </c>
      <c r="S24" s="54" t="str" cm="1">
        <f t="array" ref="S24">HYPERLINK(TEXT("#"&amp;INDEX($D$126:$DY$166,$C134,D$67),),INDEX($D$126:$DY$166,$C134,D$67))</f>
        <v>A125844718C</v>
      </c>
      <c r="T24" s="54" t="str" cm="1">
        <f t="array" ref="T24">HYPERLINK(TEXT("#"&amp;INDEX($D$126:$DY$166,$C134,E$67),),INDEX($D$126:$DY$166,$C134,E$67))</f>
        <v>A125844742C</v>
      </c>
      <c r="U24" s="54" t="str" cm="1">
        <f t="array" ref="U24">HYPERLINK(TEXT("#"&amp;INDEX($D$126:$DY$166,$C134,F$67),),INDEX($D$126:$DY$166,$C134,F$67))</f>
        <v>A125844746L</v>
      </c>
      <c r="V24" s="54" t="str" cm="1">
        <f t="array" ref="V24">HYPERLINK(TEXT("#"&amp;INDEX($D$126:$DY$166,$C134,G$67),),INDEX($D$126:$DY$166,$C134,G$67))</f>
        <v>A125844722V</v>
      </c>
      <c r="W24" s="54" t="str" cm="1">
        <f t="array" ref="W24">HYPERLINK(TEXT("#"&amp;INDEX($D$126:$DY$166,$C134,H$67),),INDEX($D$126:$DY$166,$C134,H$67))</f>
        <v>A125844726C</v>
      </c>
      <c r="X24" s="54" t="str" cm="1">
        <f t="array" ref="X24">HYPERLINK(TEXT("#"&amp;INDEX($D$126:$DY$166,$C134,I$67),),INDEX($D$126:$DY$166,$C134,I$67))</f>
        <v>A125844710K</v>
      </c>
      <c r="Y24" s="54" t="str" cm="1">
        <f t="array" ref="Y24">HYPERLINK(TEXT("#"&amp;INDEX($D$126:$DY$166,$C134,J$67),),INDEX($D$126:$DY$166,$C134,J$67))</f>
        <v>A125844750C</v>
      </c>
      <c r="Z24" s="54" t="str" cm="1">
        <f t="array" ref="Z24">HYPERLINK(TEXT("#"&amp;INDEX($D$126:$DY$166,$C134,K$67),),INDEX($D$126:$DY$166,$C134,K$67))</f>
        <v>A125844734C</v>
      </c>
      <c r="AA24" s="54" t="str" cm="1">
        <f t="array" ref="AA24">HYPERLINK(TEXT("#"&amp;INDEX($D$126:$DY$166,$C134,L$67),),INDEX($D$126:$DY$166,$C134,L$67))</f>
        <v>A125844754L</v>
      </c>
      <c r="AB24" s="54" t="str" cm="1">
        <f t="array" ref="AB24">HYPERLINK(TEXT("#"&amp;INDEX($D$126:$DY$166,$C134,M$67),),INDEX($D$126:$DY$166,$C134,M$67))</f>
        <v>A125844714V</v>
      </c>
      <c r="AC24" s="54" t="str" cm="1">
        <f t="array" ref="AC24">HYPERLINK(TEXT("#"&amp;INDEX($D$126:$DY$166,$C134,N$67),),INDEX($D$126:$DY$166,$C134,N$67))</f>
        <v>A125844702K</v>
      </c>
      <c r="AD24" s="54" t="str" cm="1">
        <f t="array" ref="AD24">HYPERLINK(TEXT("#"&amp;INDEX($D$126:$DY$166,$C134,O$67),),INDEX($D$126:$DY$166,$C134,O$67))</f>
        <v>A125844730V</v>
      </c>
      <c r="AE24" s="54" t="str" cm="1">
        <f t="array" ref="AE24">HYPERLINK(TEXT("#"&amp;INDEX($D$126:$DY$166,$C134,P$67),),INDEX($D$126:$DY$166,$C134,P$67))</f>
        <v>A125844706V</v>
      </c>
    </row>
    <row r="25" spans="1:31">
      <c r="A25" s="52"/>
      <c r="B25" s="55" t="s">
        <v>13002</v>
      </c>
      <c r="C25" s="53" cm="1">
        <f t="array" ref="C25">INDEX($D$80:$DY$116,$C89,C$67)</f>
        <v>1.123</v>
      </c>
      <c r="D25" s="53" cm="1">
        <f t="array" ref="D25">INDEX($D$80:$DY$116,$C89,D$67)</f>
        <v>0</v>
      </c>
      <c r="E25" s="53" cm="1">
        <f t="array" ref="E25">INDEX($D$80:$DY$116,$C89,E$67)</f>
        <v>3.9590000000000001</v>
      </c>
      <c r="F25" s="53" cm="1">
        <f t="array" ref="F25">INDEX($D$80:$DY$116,$C89,F$67)</f>
        <v>42.320999999999998</v>
      </c>
      <c r="G25" s="53" cm="1">
        <f t="array" ref="G25">INDEX($D$80:$DY$116,$C89,G$67)</f>
        <v>5.0739999999999998</v>
      </c>
      <c r="H25" s="53" cm="1">
        <f t="array" ref="H25">INDEX($D$80:$DY$116,$C89,H$67)</f>
        <v>0</v>
      </c>
      <c r="I25" s="53" cm="1">
        <f t="array" ref="I25">INDEX($D$80:$DY$116,$C89,I$67)</f>
        <v>52.475999999999999</v>
      </c>
      <c r="J25" s="53" cm="1">
        <f t="array" ref="J25">INDEX($D$80:$DY$116,$C89,J$67)</f>
        <v>10.753</v>
      </c>
      <c r="K25" s="53" cm="1">
        <f t="array" ref="K25">INDEX($D$80:$DY$116,$C89,K$67)</f>
        <v>0</v>
      </c>
      <c r="L25" s="53" cm="1">
        <f t="array" ref="L25">INDEX($D$80:$DY$116,$C89,L$67)</f>
        <v>4.3899999999999997</v>
      </c>
      <c r="M25" s="53" cm="1">
        <f t="array" ref="M25">INDEX($D$80:$DY$116,$C89,M$67)</f>
        <v>9.7040000000000006</v>
      </c>
      <c r="N25" s="53" cm="1">
        <f t="array" ref="N25">INDEX($D$80:$DY$116,$C89,N$67)</f>
        <v>24.847000000000001</v>
      </c>
      <c r="O25" s="53" cm="1">
        <f t="array" ref="O25">INDEX($D$80:$DY$116,$C89,O$67)</f>
        <v>14.821999999999999</v>
      </c>
      <c r="P25" s="53" cm="1">
        <f t="array" ref="P25">INDEX($D$80:$DY$116,$C89,P$67)</f>
        <v>92.144999999999996</v>
      </c>
      <c r="Q25" s="53"/>
      <c r="R25" s="54" t="str" cm="1">
        <f t="array" ref="R25">HYPERLINK(TEXT("#"&amp;INDEX($D$126:$DY$166,$C135,C$67),),INDEX($D$126:$DY$166,$C135,C$67))</f>
        <v>A125844514A</v>
      </c>
      <c r="S25" s="54" t="str" cm="1">
        <f t="array" ref="S25">HYPERLINK(TEXT("#"&amp;INDEX($D$126:$DY$166,$C135,D$67),),INDEX($D$126:$DY$166,$C135,D$67))</f>
        <v>A125844494C</v>
      </c>
      <c r="T25" s="54" t="str" cm="1">
        <f t="array" ref="T25">HYPERLINK(TEXT("#"&amp;INDEX($D$126:$DY$166,$C135,E$67),),INDEX($D$126:$DY$166,$C135,E$67))</f>
        <v>A125844518K</v>
      </c>
      <c r="U25" s="54" t="str" cm="1">
        <f t="array" ref="U25">HYPERLINK(TEXT("#"&amp;INDEX($D$126:$DY$166,$C135,F$67),),INDEX($D$126:$DY$166,$C135,F$67))</f>
        <v>A125844522A</v>
      </c>
      <c r="V25" s="54" t="str" cm="1">
        <f t="array" ref="V25">HYPERLINK(TEXT("#"&amp;INDEX($D$126:$DY$166,$C135,G$67),),INDEX($D$126:$DY$166,$C135,G$67))</f>
        <v>A125844498L</v>
      </c>
      <c r="W25" s="54" t="str" cm="1">
        <f t="array" ref="W25">HYPERLINK(TEXT("#"&amp;INDEX($D$126:$DY$166,$C135,H$67),),INDEX($D$126:$DY$166,$C135,H$67))</f>
        <v>A125844502T</v>
      </c>
      <c r="X25" s="54" t="str" cm="1">
        <f t="array" ref="X25">HYPERLINK(TEXT("#"&amp;INDEX($D$126:$DY$166,$C135,I$67),),INDEX($D$126:$DY$166,$C135,I$67))</f>
        <v>A125844486C</v>
      </c>
      <c r="Y25" s="54" t="str" cm="1">
        <f t="array" ref="Y25">HYPERLINK(TEXT("#"&amp;INDEX($D$126:$DY$166,$C135,J$67),),INDEX($D$126:$DY$166,$C135,J$67))</f>
        <v>A125844526K</v>
      </c>
      <c r="Z25" s="54" t="str" cm="1">
        <f t="array" ref="Z25">HYPERLINK(TEXT("#"&amp;INDEX($D$126:$DY$166,$C135,K$67),),INDEX($D$126:$DY$166,$C135,K$67))</f>
        <v>A125844510T</v>
      </c>
      <c r="AA25" s="54" t="str" cm="1">
        <f t="array" ref="AA25">HYPERLINK(TEXT("#"&amp;INDEX($D$126:$DY$166,$C135,L$67),),INDEX($D$126:$DY$166,$C135,L$67))</f>
        <v>A125844530A</v>
      </c>
      <c r="AB25" s="54" t="str" cm="1">
        <f t="array" ref="AB25">HYPERLINK(TEXT("#"&amp;INDEX($D$126:$DY$166,$C135,M$67),),INDEX($D$126:$DY$166,$C135,M$67))</f>
        <v>A125844490V</v>
      </c>
      <c r="AC25" s="54" t="str" cm="1">
        <f t="array" ref="AC25">HYPERLINK(TEXT("#"&amp;INDEX($D$126:$DY$166,$C135,N$67),),INDEX($D$126:$DY$166,$C135,N$67))</f>
        <v>A125844478C</v>
      </c>
      <c r="AD25" s="54" t="str" cm="1">
        <f t="array" ref="AD25">HYPERLINK(TEXT("#"&amp;INDEX($D$126:$DY$166,$C135,O$67),),INDEX($D$126:$DY$166,$C135,O$67))</f>
        <v>A125844506A</v>
      </c>
      <c r="AE25" s="54" t="str" cm="1">
        <f t="array" ref="AE25">HYPERLINK(TEXT("#"&amp;INDEX($D$126:$DY$166,$C135,P$67),),INDEX($D$126:$DY$166,$C135,P$67))</f>
        <v>A125844482V</v>
      </c>
    </row>
    <row r="26" spans="1:31">
      <c r="A26" s="58" t="s">
        <v>12985</v>
      </c>
      <c r="B26" s="55"/>
      <c r="C26" s="59" cm="1">
        <f t="array" ref="C26">INDEX($D$80:$DY$116,$C90,C$67)</f>
        <v>276.07900000000001</v>
      </c>
      <c r="D26" s="59" cm="1">
        <f t="array" ref="D26">INDEX($D$80:$DY$116,$C90,D$67)</f>
        <v>86.093000000000004</v>
      </c>
      <c r="E26" s="59" cm="1">
        <f t="array" ref="E26">INDEX($D$80:$DY$116,$C90,E$67)</f>
        <v>751.62300000000005</v>
      </c>
      <c r="F26" s="59" cm="1">
        <f t="array" ref="F26">INDEX($D$80:$DY$116,$C90,F$67)</f>
        <v>118.336</v>
      </c>
      <c r="G26" s="59" cm="1">
        <f t="array" ref="G26">INDEX($D$80:$DY$116,$C90,G$67)</f>
        <v>209.89699999999999</v>
      </c>
      <c r="H26" s="59" cm="1">
        <f t="array" ref="H26">INDEX($D$80:$DY$116,$C90,H$67)</f>
        <v>36.438000000000002</v>
      </c>
      <c r="I26" s="59" cm="1">
        <f t="array" ref="I26">INDEX($D$80:$DY$116,$C90,I$67)</f>
        <v>1478.4670000000001</v>
      </c>
      <c r="J26" s="59" cm="1">
        <f t="array" ref="J26">INDEX($D$80:$DY$116,$C90,J$67)</f>
        <v>184.16200000000001</v>
      </c>
      <c r="K26" s="59" cm="1">
        <f t="array" ref="K26">INDEX($D$80:$DY$116,$C90,K$67)</f>
        <v>16.821999999999999</v>
      </c>
      <c r="L26" s="59" cm="1">
        <f t="array" ref="L26">INDEX($D$80:$DY$116,$C90,L$67)</f>
        <v>205.73099999999999</v>
      </c>
      <c r="M26" s="59" cm="1">
        <f t="array" ref="M26">INDEX($D$80:$DY$116,$C90,M$67)</f>
        <v>127.15300000000001</v>
      </c>
      <c r="N26" s="59" cm="1">
        <f t="array" ref="N26">INDEX($D$80:$DY$116,$C90,N$67)</f>
        <v>533.86800000000005</v>
      </c>
      <c r="O26" s="59" cm="1">
        <f t="array" ref="O26">INDEX($D$80:$DY$116,$C90,O$67)</f>
        <v>312.15600000000001</v>
      </c>
      <c r="P26" s="59" cm="1">
        <f t="array" ref="P26">INDEX($D$80:$DY$116,$C90,P$67)</f>
        <v>2324.491</v>
      </c>
      <c r="Q26" s="53"/>
      <c r="R26" s="54" t="str" cm="1">
        <f t="array" ref="R26">HYPERLINK(TEXT("#"&amp;INDEX($D$126:$DY$166,$C136,C$67),),INDEX($D$126:$DY$166,$C136,C$67))</f>
        <v>A125844794F</v>
      </c>
      <c r="S26" s="54" t="str" cm="1">
        <f t="array" ref="S26">HYPERLINK(TEXT("#"&amp;INDEX($D$126:$DY$166,$C136,D$67),),INDEX($D$126:$DY$166,$C136,D$67))</f>
        <v>A125844774W</v>
      </c>
      <c r="T26" s="54" t="str" cm="1">
        <f t="array" ref="T26">HYPERLINK(TEXT("#"&amp;INDEX($D$126:$DY$166,$C136,E$67),),INDEX($D$126:$DY$166,$C136,E$67))</f>
        <v>A125844798R</v>
      </c>
      <c r="U26" s="54" t="str" cm="1">
        <f t="array" ref="U26">HYPERLINK(TEXT("#"&amp;INDEX($D$126:$DY$166,$C136,F$67),),INDEX($D$126:$DY$166,$C136,F$67))</f>
        <v>A125844802V</v>
      </c>
      <c r="V26" s="54" t="str" cm="1">
        <f t="array" ref="V26">HYPERLINK(TEXT("#"&amp;INDEX($D$126:$DY$166,$C136,G$67),),INDEX($D$126:$DY$166,$C136,G$67))</f>
        <v>A125844778F</v>
      </c>
      <c r="W26" s="54" t="str" cm="1">
        <f t="array" ref="W26">HYPERLINK(TEXT("#"&amp;INDEX($D$126:$DY$166,$C136,H$67),),INDEX($D$126:$DY$166,$C136,H$67))</f>
        <v>A125844782W</v>
      </c>
      <c r="X26" s="54" t="str" cm="1">
        <f t="array" ref="X26">HYPERLINK(TEXT("#"&amp;INDEX($D$126:$DY$166,$C136,I$67),),INDEX($D$126:$DY$166,$C136,I$67))</f>
        <v>A125844766W</v>
      </c>
      <c r="Y26" s="54" t="str" cm="1">
        <f t="array" ref="Y26">HYPERLINK(TEXT("#"&amp;INDEX($D$126:$DY$166,$C136,J$67),),INDEX($D$126:$DY$166,$C136,J$67))</f>
        <v>A125844806C</v>
      </c>
      <c r="Z26" s="54" t="str" cm="1">
        <f t="array" ref="Z26">HYPERLINK(TEXT("#"&amp;INDEX($D$126:$DY$166,$C136,K$67),),INDEX($D$126:$DY$166,$C136,K$67))</f>
        <v>A125844790W</v>
      </c>
      <c r="AA26" s="54" t="str" cm="1">
        <f t="array" ref="AA26">HYPERLINK(TEXT("#"&amp;INDEX($D$126:$DY$166,$C136,L$67),),INDEX($D$126:$DY$166,$C136,L$67))</f>
        <v>A125844810V</v>
      </c>
      <c r="AB26" s="54" t="str" cm="1">
        <f t="array" ref="AB26">HYPERLINK(TEXT("#"&amp;INDEX($D$126:$DY$166,$C136,M$67),),INDEX($D$126:$DY$166,$C136,M$67))</f>
        <v>A125844770L</v>
      </c>
      <c r="AC26" s="54" t="str" cm="1">
        <f t="array" ref="AC26">HYPERLINK(TEXT("#"&amp;INDEX($D$126:$DY$166,$C136,N$67),),INDEX($D$126:$DY$166,$C136,N$67))</f>
        <v>A125844758W</v>
      </c>
      <c r="AD26" s="54" t="str" cm="1">
        <f t="array" ref="AD26">HYPERLINK(TEXT("#"&amp;INDEX($D$126:$DY$166,$C136,O$67),),INDEX($D$126:$DY$166,$C136,O$67))</f>
        <v>A125844786F</v>
      </c>
      <c r="AE26" s="54" t="str" cm="1">
        <f t="array" ref="AE26">HYPERLINK(TEXT("#"&amp;INDEX($D$126:$DY$166,$C136,P$67),),INDEX($D$126:$DY$166,$C136,P$67))</f>
        <v>A125844762L</v>
      </c>
    </row>
    <row r="27" spans="1:31">
      <c r="A27" s="46" t="s">
        <v>13003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53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</row>
    <row r="28" spans="1:31">
      <c r="A28" s="49" t="s">
        <v>12992</v>
      </c>
      <c r="B28" s="50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>
      <c r="A29" s="50"/>
      <c r="B29" s="52" t="s">
        <v>12993</v>
      </c>
      <c r="C29" s="53" cm="1">
        <f t="array" ref="C29">INDEX($D$80:$DY$116,$C93,C$67)</f>
        <v>67.861000000000004</v>
      </c>
      <c r="D29" s="53" cm="1">
        <f t="array" ref="D29">INDEX($D$80:$DY$116,$C93,D$67)</f>
        <v>24.218</v>
      </c>
      <c r="E29" s="53" cm="1">
        <f t="array" ref="E29">INDEX($D$80:$DY$116,$C93,E$67)</f>
        <v>122.494</v>
      </c>
      <c r="F29" s="53" cm="1">
        <f t="array" ref="F29">INDEX($D$80:$DY$116,$C93,F$67)</f>
        <v>4.8600000000000003</v>
      </c>
      <c r="G29" s="53" cm="1">
        <f t="array" ref="G29">INDEX($D$80:$DY$116,$C93,G$67)</f>
        <v>14.074</v>
      </c>
      <c r="H29" s="53" cm="1">
        <f t="array" ref="H29">INDEX($D$80:$DY$116,$C93,H$67)</f>
        <v>6.9329999999999998</v>
      </c>
      <c r="I29" s="53" cm="1">
        <f t="array" ref="I29">INDEX($D$80:$DY$116,$C93,I$67)</f>
        <v>240.441</v>
      </c>
      <c r="J29" s="53" cm="1">
        <f t="array" ref="J29">INDEX($D$80:$DY$116,$C93,J$67)</f>
        <v>43.323999999999998</v>
      </c>
      <c r="K29" s="53" cm="1">
        <f t="array" ref="K29">INDEX($D$80:$DY$116,$C93,K$67)</f>
        <v>8.1020000000000003</v>
      </c>
      <c r="L29" s="53" cm="1">
        <f t="array" ref="L29">INDEX($D$80:$DY$116,$C93,L$67)</f>
        <v>64.078000000000003</v>
      </c>
      <c r="M29" s="53" cm="1">
        <f t="array" ref="M29">INDEX($D$80:$DY$116,$C93,M$67)</f>
        <v>25.504999999999999</v>
      </c>
      <c r="N29" s="53" cm="1">
        <f t="array" ref="N29">INDEX($D$80:$DY$116,$C93,N$67)</f>
        <v>141.00899999999999</v>
      </c>
      <c r="O29" s="53" cm="1">
        <f t="array" ref="O29">INDEX($D$80:$DY$116,$C93,O$67)</f>
        <v>53.389000000000003</v>
      </c>
      <c r="P29" s="53" cm="1">
        <f t="array" ref="P29">INDEX($D$80:$DY$116,$C93,P$67)</f>
        <v>434.839</v>
      </c>
      <c r="Q29" s="53"/>
      <c r="R29" s="54" t="str" cm="1">
        <f t="array" ref="R29">HYPERLINK(TEXT("#"&amp;INDEX($D$126:$DY$166,$C139,C$67),),INDEX($D$126:$DY$166,$C139,C$67))</f>
        <v>A125911098K</v>
      </c>
      <c r="S29" s="54" t="str" cm="1">
        <f t="array" ref="S29">HYPERLINK(TEXT("#"&amp;INDEX($D$126:$DY$166,$C139,D$67),),INDEX($D$126:$DY$166,$C139,D$67))</f>
        <v>A125911078A</v>
      </c>
      <c r="T29" s="54" t="str" cm="1">
        <f t="array" ref="T29">HYPERLINK(TEXT("#"&amp;INDEX($D$126:$DY$166,$C139,E$67),),INDEX($D$126:$DY$166,$C139,E$67))</f>
        <v>A125911102R</v>
      </c>
      <c r="U29" s="54" t="str" cm="1">
        <f t="array" ref="U29">HYPERLINK(TEXT("#"&amp;INDEX($D$126:$DY$166,$C139,F$67),),INDEX($D$126:$DY$166,$C139,F$67))</f>
        <v>A125911106X</v>
      </c>
      <c r="V29" s="54" t="str" cm="1">
        <f t="array" ref="V29">HYPERLINK(TEXT("#"&amp;INDEX($D$126:$DY$166,$C139,G$67),),INDEX($D$126:$DY$166,$C139,G$67))</f>
        <v>A125911082T</v>
      </c>
      <c r="W29" s="54" t="str" cm="1">
        <f t="array" ref="W29">HYPERLINK(TEXT("#"&amp;INDEX($D$126:$DY$166,$C139,H$67),),INDEX($D$126:$DY$166,$C139,H$67))</f>
        <v>A125911086A</v>
      </c>
      <c r="X29" s="54" t="str" cm="1">
        <f t="array" ref="X29">HYPERLINK(TEXT("#"&amp;INDEX($D$126:$DY$166,$C139,I$67),),INDEX($D$126:$DY$166,$C139,I$67))</f>
        <v>A125911070J</v>
      </c>
      <c r="Y29" s="54" t="str" cm="1">
        <f t="array" ref="Y29">HYPERLINK(TEXT("#"&amp;INDEX($D$126:$DY$166,$C139,J$67),),INDEX($D$126:$DY$166,$C139,J$67))</f>
        <v>A125911110R</v>
      </c>
      <c r="Z29" s="54" t="str" cm="1">
        <f t="array" ref="Z29">HYPERLINK(TEXT("#"&amp;INDEX($D$126:$DY$166,$C139,K$67),),INDEX($D$126:$DY$166,$C139,K$67))</f>
        <v>A125911094A</v>
      </c>
      <c r="AA29" s="54" t="str" cm="1">
        <f t="array" ref="AA29">HYPERLINK(TEXT("#"&amp;INDEX($D$126:$DY$166,$C139,L$67),),INDEX($D$126:$DY$166,$C139,L$67))</f>
        <v>A125911114X</v>
      </c>
      <c r="AB29" s="54" t="str" cm="1">
        <f t="array" ref="AB29">HYPERLINK(TEXT("#"&amp;INDEX($D$126:$DY$166,$C139,M$67),),INDEX($D$126:$DY$166,$C139,M$67))</f>
        <v>A125911074T</v>
      </c>
      <c r="AC29" s="54" t="str" cm="1">
        <f t="array" ref="AC29">HYPERLINK(TEXT("#"&amp;INDEX($D$126:$DY$166,$C139,N$67),),INDEX($D$126:$DY$166,$C139,N$67))</f>
        <v>A125911062J</v>
      </c>
      <c r="AD29" s="54" t="str" cm="1">
        <f t="array" ref="AD29">HYPERLINK(TEXT("#"&amp;INDEX($D$126:$DY$166,$C139,O$67),),INDEX($D$126:$DY$166,$C139,O$67))</f>
        <v>A125911090T</v>
      </c>
      <c r="AE29" s="54" t="str" cm="1">
        <f t="array" ref="AE29">HYPERLINK(TEXT("#"&amp;INDEX($D$126:$DY$166,$C139,P$67),),INDEX($D$126:$DY$166,$C139,P$67))</f>
        <v>A125911066T</v>
      </c>
    </row>
    <row r="30" spans="1:31">
      <c r="A30" s="52"/>
      <c r="B30" s="55" t="s">
        <v>12994</v>
      </c>
      <c r="C30" s="53" cm="1">
        <f t="array" ref="C30">INDEX($D$80:$DY$116,$C94,C$67)</f>
        <v>22.14</v>
      </c>
      <c r="D30" s="53" cm="1">
        <f t="array" ref="D30">INDEX($D$80:$DY$116,$C94,D$67)</f>
        <v>12.487</v>
      </c>
      <c r="E30" s="53" cm="1">
        <f t="array" ref="E30">INDEX($D$80:$DY$116,$C94,E$67)</f>
        <v>20.59</v>
      </c>
      <c r="F30" s="53" cm="1">
        <f t="array" ref="F30">INDEX($D$80:$DY$116,$C94,F$67)</f>
        <v>2.81</v>
      </c>
      <c r="G30" s="53" cm="1">
        <f t="array" ref="G30">INDEX($D$80:$DY$116,$C94,G$67)</f>
        <v>3.34</v>
      </c>
      <c r="H30" s="53" cm="1">
        <f t="array" ref="H30">INDEX($D$80:$DY$116,$C94,H$67)</f>
        <v>0.33500000000000002</v>
      </c>
      <c r="I30" s="53" cm="1">
        <f t="array" ref="I30">INDEX($D$80:$DY$116,$C94,I$67)</f>
        <v>61.701999999999998</v>
      </c>
      <c r="J30" s="53" cm="1">
        <f t="array" ref="J30">INDEX($D$80:$DY$116,$C94,J$67)</f>
        <v>8.6649999999999991</v>
      </c>
      <c r="K30" s="53" cm="1">
        <f t="array" ref="K30">INDEX($D$80:$DY$116,$C94,K$67)</f>
        <v>3.5750000000000002</v>
      </c>
      <c r="L30" s="53" cm="1">
        <f t="array" ref="L30">INDEX($D$80:$DY$116,$C94,L$67)</f>
        <v>36.325000000000003</v>
      </c>
      <c r="M30" s="53" cm="1">
        <f t="array" ref="M30">INDEX($D$80:$DY$116,$C94,M$67)</f>
        <v>11.066000000000001</v>
      </c>
      <c r="N30" s="53" cm="1">
        <f t="array" ref="N30">INDEX($D$80:$DY$116,$C94,N$67)</f>
        <v>59.631999999999998</v>
      </c>
      <c r="O30" s="53" cm="1">
        <f t="array" ref="O30">INDEX($D$80:$DY$116,$C94,O$67)</f>
        <v>19.552</v>
      </c>
      <c r="P30" s="53" cm="1">
        <f t="array" ref="P30">INDEX($D$80:$DY$116,$C94,P$67)</f>
        <v>140.88499999999999</v>
      </c>
      <c r="Q30" s="53"/>
      <c r="R30" s="54" t="str" cm="1">
        <f t="array" ref="R30">HYPERLINK(TEXT("#"&amp;INDEX($D$126:$DY$166,$C140,C$67),),INDEX($D$126:$DY$166,$C140,C$67))</f>
        <v>A125910818C</v>
      </c>
      <c r="S30" s="54" t="str" cm="1">
        <f t="array" ref="S30">HYPERLINK(TEXT("#"&amp;INDEX($D$126:$DY$166,$C140,D$67),),INDEX($D$126:$DY$166,$C140,D$67))</f>
        <v>A125910798F</v>
      </c>
      <c r="T30" s="54" t="str" cm="1">
        <f t="array" ref="T30">HYPERLINK(TEXT("#"&amp;INDEX($D$126:$DY$166,$C140,E$67),),INDEX($D$126:$DY$166,$C140,E$67))</f>
        <v>A125910822V</v>
      </c>
      <c r="U30" s="54" t="str" cm="1">
        <f t="array" ref="U30">HYPERLINK(TEXT("#"&amp;INDEX($D$126:$DY$166,$C140,F$67),),INDEX($D$126:$DY$166,$C140,F$67))</f>
        <v>A125910826C</v>
      </c>
      <c r="V30" s="54" t="str" cm="1">
        <f t="array" ref="V30">HYPERLINK(TEXT("#"&amp;INDEX($D$126:$DY$166,$C140,G$67),),INDEX($D$126:$DY$166,$C140,G$67))</f>
        <v>A125910802K</v>
      </c>
      <c r="W30" s="54" t="str" cm="1">
        <f t="array" ref="W30">HYPERLINK(TEXT("#"&amp;INDEX($D$126:$DY$166,$C140,H$67),),INDEX($D$126:$DY$166,$C140,H$67))</f>
        <v>A125910806V</v>
      </c>
      <c r="X30" s="54" t="str" cm="1">
        <f t="array" ref="X30">HYPERLINK(TEXT("#"&amp;INDEX($D$126:$DY$166,$C140,I$67),),INDEX($D$126:$DY$166,$C140,I$67))</f>
        <v>A125910790L</v>
      </c>
      <c r="Y30" s="54" t="str" cm="1">
        <f t="array" ref="Y30">HYPERLINK(TEXT("#"&amp;INDEX($D$126:$DY$166,$C140,J$67),),INDEX($D$126:$DY$166,$C140,J$67))</f>
        <v>A125910830V</v>
      </c>
      <c r="Z30" s="54" t="str" cm="1">
        <f t="array" ref="Z30">HYPERLINK(TEXT("#"&amp;INDEX($D$126:$DY$166,$C140,K$67),),INDEX($D$126:$DY$166,$C140,K$67))</f>
        <v>A125910814V</v>
      </c>
      <c r="AA30" s="54" t="str" cm="1">
        <f t="array" ref="AA30">HYPERLINK(TEXT("#"&amp;INDEX($D$126:$DY$166,$C140,L$67),),INDEX($D$126:$DY$166,$C140,L$67))</f>
        <v>A125910834C</v>
      </c>
      <c r="AB30" s="54" t="str" cm="1">
        <f t="array" ref="AB30">HYPERLINK(TEXT("#"&amp;INDEX($D$126:$DY$166,$C140,M$67),),INDEX($D$126:$DY$166,$C140,M$67))</f>
        <v>A125910794W</v>
      </c>
      <c r="AC30" s="54" t="str" cm="1">
        <f t="array" ref="AC30">HYPERLINK(TEXT("#"&amp;INDEX($D$126:$DY$166,$C140,N$67),),INDEX($D$126:$DY$166,$C140,N$67))</f>
        <v>A125910782L</v>
      </c>
      <c r="AD30" s="54" t="str" cm="1">
        <f t="array" ref="AD30">HYPERLINK(TEXT("#"&amp;INDEX($D$126:$DY$166,$C140,O$67),),INDEX($D$126:$DY$166,$C140,O$67))</f>
        <v>A125910810K</v>
      </c>
      <c r="AE30" s="54" t="str" cm="1">
        <f t="array" ref="AE30">HYPERLINK(TEXT("#"&amp;INDEX($D$126:$DY$166,$C140,P$67),),INDEX($D$126:$DY$166,$C140,P$67))</f>
        <v>A125910786W</v>
      </c>
    </row>
    <row r="31" spans="1:31">
      <c r="A31" s="52"/>
      <c r="B31" s="55" t="s">
        <v>12995</v>
      </c>
      <c r="C31" s="53" cm="1">
        <f t="array" ref="C31">INDEX($D$80:$DY$116,$C95,C$67)</f>
        <v>19.164000000000001</v>
      </c>
      <c r="D31" s="53" cm="1">
        <f t="array" ref="D31">INDEX($D$80:$DY$116,$C95,D$67)</f>
        <v>4.2060000000000004</v>
      </c>
      <c r="E31" s="53" cm="1">
        <f t="array" ref="E31">INDEX($D$80:$DY$116,$C95,E$67)</f>
        <v>35.264000000000003</v>
      </c>
      <c r="F31" s="53" cm="1">
        <f t="array" ref="F31">INDEX($D$80:$DY$116,$C95,F$67)</f>
        <v>0.71</v>
      </c>
      <c r="G31" s="53" cm="1">
        <f t="array" ref="G31">INDEX($D$80:$DY$116,$C95,G$67)</f>
        <v>5.6449999999999996</v>
      </c>
      <c r="H31" s="53" cm="1">
        <f t="array" ref="H31">INDEX($D$80:$DY$116,$C95,H$67)</f>
        <v>1.6140000000000001</v>
      </c>
      <c r="I31" s="53" cm="1">
        <f t="array" ref="I31">INDEX($D$80:$DY$116,$C95,I$67)</f>
        <v>66.602999999999994</v>
      </c>
      <c r="J31" s="53" cm="1">
        <f t="array" ref="J31">INDEX($D$80:$DY$116,$C95,J$67)</f>
        <v>14.247</v>
      </c>
      <c r="K31" s="53" cm="1">
        <f t="array" ref="K31">INDEX($D$80:$DY$116,$C95,K$67)</f>
        <v>3.2709999999999999</v>
      </c>
      <c r="L31" s="53" cm="1">
        <f t="array" ref="L31">INDEX($D$80:$DY$116,$C95,L$67)</f>
        <v>10.93</v>
      </c>
      <c r="M31" s="53" cm="1">
        <f t="array" ref="M31">INDEX($D$80:$DY$116,$C95,M$67)</f>
        <v>5.0049999999999999</v>
      </c>
      <c r="N31" s="53" cm="1">
        <f t="array" ref="N31">INDEX($D$80:$DY$116,$C95,N$67)</f>
        <v>33.451999999999998</v>
      </c>
      <c r="O31" s="53" cm="1">
        <f t="array" ref="O31">INDEX($D$80:$DY$116,$C95,O$67)</f>
        <v>11.651999999999999</v>
      </c>
      <c r="P31" s="53" cm="1">
        <f t="array" ref="P31">INDEX($D$80:$DY$116,$C95,P$67)</f>
        <v>111.708</v>
      </c>
      <c r="Q31" s="53"/>
      <c r="R31" s="54" t="str" cm="1">
        <f t="array" ref="R31">HYPERLINK(TEXT("#"&amp;INDEX($D$126:$DY$166,$C141,C$67),),INDEX($D$126:$DY$166,$C141,C$67))</f>
        <v>A125911154T</v>
      </c>
      <c r="S31" s="54" t="str" cm="1">
        <f t="array" ref="S31">HYPERLINK(TEXT("#"&amp;INDEX($D$126:$DY$166,$C141,D$67),),INDEX($D$126:$DY$166,$C141,D$67))</f>
        <v>A125911134J</v>
      </c>
      <c r="T31" s="54" t="str" cm="1">
        <f t="array" ref="T31">HYPERLINK(TEXT("#"&amp;INDEX($D$126:$DY$166,$C141,E$67),),INDEX($D$126:$DY$166,$C141,E$67))</f>
        <v>A125911158A</v>
      </c>
      <c r="U31" s="54" t="str" cm="1">
        <f t="array" ref="U31">HYPERLINK(TEXT("#"&amp;INDEX($D$126:$DY$166,$C141,F$67),),INDEX($D$126:$DY$166,$C141,F$67))</f>
        <v>A125911162T</v>
      </c>
      <c r="V31" s="54" t="str" cm="1">
        <f t="array" ref="V31">HYPERLINK(TEXT("#"&amp;INDEX($D$126:$DY$166,$C141,G$67),),INDEX($D$126:$DY$166,$C141,G$67))</f>
        <v>A125911138T</v>
      </c>
      <c r="W31" s="54" t="str" cm="1">
        <f t="array" ref="W31">HYPERLINK(TEXT("#"&amp;INDEX($D$126:$DY$166,$C141,H$67),),INDEX($D$126:$DY$166,$C141,H$67))</f>
        <v>A125911142J</v>
      </c>
      <c r="X31" s="54" t="str" cm="1">
        <f t="array" ref="X31">HYPERLINK(TEXT("#"&amp;INDEX($D$126:$DY$166,$C141,I$67),),INDEX($D$126:$DY$166,$C141,I$67))</f>
        <v>A125911126J</v>
      </c>
      <c r="Y31" s="54" t="str" cm="1">
        <f t="array" ref="Y31">HYPERLINK(TEXT("#"&amp;INDEX($D$126:$DY$166,$C141,J$67),),INDEX($D$126:$DY$166,$C141,J$67))</f>
        <v>A125911166A</v>
      </c>
      <c r="Z31" s="54" t="str" cm="1">
        <f t="array" ref="Z31">HYPERLINK(TEXT("#"&amp;INDEX($D$126:$DY$166,$C141,K$67),),INDEX($D$126:$DY$166,$C141,K$67))</f>
        <v>A125911150J</v>
      </c>
      <c r="AA31" s="54" t="str" cm="1">
        <f t="array" ref="AA31">HYPERLINK(TEXT("#"&amp;INDEX($D$126:$DY$166,$C141,L$67),),INDEX($D$126:$DY$166,$C141,L$67))</f>
        <v>A125911170T</v>
      </c>
      <c r="AB31" s="54" t="str" cm="1">
        <f t="array" ref="AB31">HYPERLINK(TEXT("#"&amp;INDEX($D$126:$DY$166,$C141,M$67),),INDEX($D$126:$DY$166,$C141,M$67))</f>
        <v>A125911130X</v>
      </c>
      <c r="AC31" s="54" t="str" cm="1">
        <f t="array" ref="AC31">HYPERLINK(TEXT("#"&amp;INDEX($D$126:$DY$166,$C141,N$67),),INDEX($D$126:$DY$166,$C141,N$67))</f>
        <v>A125911118J</v>
      </c>
      <c r="AD31" s="54" t="str" cm="1">
        <f t="array" ref="AD31">HYPERLINK(TEXT("#"&amp;INDEX($D$126:$DY$166,$C141,O$67),),INDEX($D$126:$DY$166,$C141,O$67))</f>
        <v>A125911146T</v>
      </c>
      <c r="AE31" s="54" t="str" cm="1">
        <f t="array" ref="AE31">HYPERLINK(TEXT("#"&amp;INDEX($D$126:$DY$166,$C141,P$67),),INDEX($D$126:$DY$166,$C141,P$67))</f>
        <v>A125911122X</v>
      </c>
    </row>
    <row r="32" spans="1:31">
      <c r="A32" s="52"/>
      <c r="B32" s="55" t="s">
        <v>12996</v>
      </c>
      <c r="C32" s="53" cm="1">
        <f t="array" ref="C32">INDEX($D$80:$DY$116,$C96,C$67)</f>
        <v>26.556999999999999</v>
      </c>
      <c r="D32" s="53" cm="1">
        <f t="array" ref="D32">INDEX($D$80:$DY$116,$C96,D$67)</f>
        <v>7.5250000000000004</v>
      </c>
      <c r="E32" s="53" cm="1">
        <f t="array" ref="E32">INDEX($D$80:$DY$116,$C96,E$67)</f>
        <v>66.64</v>
      </c>
      <c r="F32" s="53" cm="1">
        <f t="array" ref="F32">INDEX($D$80:$DY$116,$C96,F$67)</f>
        <v>1.34</v>
      </c>
      <c r="G32" s="53" cm="1">
        <f t="array" ref="G32">INDEX($D$80:$DY$116,$C96,G$67)</f>
        <v>5.09</v>
      </c>
      <c r="H32" s="53" cm="1">
        <f t="array" ref="H32">INDEX($D$80:$DY$116,$C96,H$67)</f>
        <v>4.9850000000000003</v>
      </c>
      <c r="I32" s="53" cm="1">
        <f t="array" ref="I32">INDEX($D$80:$DY$116,$C96,I$67)</f>
        <v>112.136</v>
      </c>
      <c r="J32" s="53" cm="1">
        <f t="array" ref="J32">INDEX($D$80:$DY$116,$C96,J$67)</f>
        <v>20.413</v>
      </c>
      <c r="K32" s="53" cm="1">
        <f t="array" ref="K32">INDEX($D$80:$DY$116,$C96,K$67)</f>
        <v>1.256</v>
      </c>
      <c r="L32" s="53" cm="1">
        <f t="array" ref="L32">INDEX($D$80:$DY$116,$C96,L$67)</f>
        <v>16.823</v>
      </c>
      <c r="M32" s="53" cm="1">
        <f t="array" ref="M32">INDEX($D$80:$DY$116,$C96,M$67)</f>
        <v>9.4329999999999998</v>
      </c>
      <c r="N32" s="53" cm="1">
        <f t="array" ref="N32">INDEX($D$80:$DY$116,$C96,N$67)</f>
        <v>47.924999999999997</v>
      </c>
      <c r="O32" s="53" cm="1">
        <f t="array" ref="O32">INDEX($D$80:$DY$116,$C96,O$67)</f>
        <v>22.184999999999999</v>
      </c>
      <c r="P32" s="53" cm="1">
        <f t="array" ref="P32">INDEX($D$80:$DY$116,$C96,P$67)</f>
        <v>182.24600000000001</v>
      </c>
      <c r="Q32" s="53"/>
      <c r="R32" s="54" t="str" cm="1">
        <f t="array" ref="R32">HYPERLINK(TEXT("#"&amp;INDEX($D$126:$DY$166,$C142,C$67),),INDEX($D$126:$DY$166,$C142,C$67))</f>
        <v>A125911210X</v>
      </c>
      <c r="S32" s="54" t="str" cm="1">
        <f t="array" ref="S32">HYPERLINK(TEXT("#"&amp;INDEX($D$126:$DY$166,$C142,D$67),),INDEX($D$126:$DY$166,$C142,D$67))</f>
        <v>A125911190A</v>
      </c>
      <c r="T32" s="54" t="str" cm="1">
        <f t="array" ref="T32">HYPERLINK(TEXT("#"&amp;INDEX($D$126:$DY$166,$C142,E$67),),INDEX($D$126:$DY$166,$C142,E$67))</f>
        <v>A125911214J</v>
      </c>
      <c r="U32" s="54" t="str" cm="1">
        <f t="array" ref="U32">HYPERLINK(TEXT("#"&amp;INDEX($D$126:$DY$166,$C142,F$67),),INDEX($D$126:$DY$166,$C142,F$67))</f>
        <v>A125911218T</v>
      </c>
      <c r="V32" s="54" t="str" cm="1">
        <f t="array" ref="V32">HYPERLINK(TEXT("#"&amp;INDEX($D$126:$DY$166,$C142,G$67),),INDEX($D$126:$DY$166,$C142,G$67))</f>
        <v>A125911194K</v>
      </c>
      <c r="W32" s="54" t="str" cm="1">
        <f t="array" ref="W32">HYPERLINK(TEXT("#"&amp;INDEX($D$126:$DY$166,$C142,H$67),),INDEX($D$126:$DY$166,$C142,H$67))</f>
        <v>A125911198V</v>
      </c>
      <c r="X32" s="54" t="str" cm="1">
        <f t="array" ref="X32">HYPERLINK(TEXT("#"&amp;INDEX($D$126:$DY$166,$C142,I$67),),INDEX($D$126:$DY$166,$C142,I$67))</f>
        <v>A125911182A</v>
      </c>
      <c r="Y32" s="54" t="str" cm="1">
        <f t="array" ref="Y32">HYPERLINK(TEXT("#"&amp;INDEX($D$126:$DY$166,$C142,J$67),),INDEX($D$126:$DY$166,$C142,J$67))</f>
        <v>A125911222J</v>
      </c>
      <c r="Z32" s="54" t="str" cm="1">
        <f t="array" ref="Z32">HYPERLINK(TEXT("#"&amp;INDEX($D$126:$DY$166,$C142,K$67),),INDEX($D$126:$DY$166,$C142,K$67))</f>
        <v>A125911206J</v>
      </c>
      <c r="AA32" s="54" t="str" cm="1">
        <f t="array" ref="AA32">HYPERLINK(TEXT("#"&amp;INDEX($D$126:$DY$166,$C142,L$67),),INDEX($D$126:$DY$166,$C142,L$67))</f>
        <v>A125911226T</v>
      </c>
      <c r="AB32" s="54" t="str" cm="1">
        <f t="array" ref="AB32">HYPERLINK(TEXT("#"&amp;INDEX($D$126:$DY$166,$C142,M$67),),INDEX($D$126:$DY$166,$C142,M$67))</f>
        <v>A125911186K</v>
      </c>
      <c r="AC32" s="54" t="str" cm="1">
        <f t="array" ref="AC32">HYPERLINK(TEXT("#"&amp;INDEX($D$126:$DY$166,$C142,N$67),),INDEX($D$126:$DY$166,$C142,N$67))</f>
        <v>A125911174A</v>
      </c>
      <c r="AD32" s="54" t="str" cm="1">
        <f t="array" ref="AD32">HYPERLINK(TEXT("#"&amp;INDEX($D$126:$DY$166,$C142,O$67),),INDEX($D$126:$DY$166,$C142,O$67))</f>
        <v>A125911202X</v>
      </c>
      <c r="AE32" s="54" t="str" cm="1">
        <f t="array" ref="AE32">HYPERLINK(TEXT("#"&amp;INDEX($D$126:$DY$166,$C142,P$67),),INDEX($D$126:$DY$166,$C142,P$67))</f>
        <v>A125911178K</v>
      </c>
    </row>
    <row r="33" spans="1:31">
      <c r="A33" s="52"/>
      <c r="B33" s="56" t="s">
        <v>12997</v>
      </c>
      <c r="C33" s="53" cm="1">
        <f t="array" ref="C33">INDEX($D$80:$DY$116,$C97,C$67)</f>
        <v>71.558999999999997</v>
      </c>
      <c r="D33" s="53" cm="1">
        <f t="array" ref="D33">INDEX($D$80:$DY$116,$C97,D$67)</f>
        <v>23.46</v>
      </c>
      <c r="E33" s="53" cm="1">
        <f t="array" ref="E33">INDEX($D$80:$DY$116,$C97,E$67)</f>
        <v>286.87599999999998</v>
      </c>
      <c r="F33" s="53" cm="1">
        <f t="array" ref="F33">INDEX($D$80:$DY$116,$C97,F$67)</f>
        <v>58.944000000000003</v>
      </c>
      <c r="G33" s="53" cm="1">
        <f t="array" ref="G33">INDEX($D$80:$DY$116,$C97,G$67)</f>
        <v>39.673000000000002</v>
      </c>
      <c r="H33" s="53" cm="1">
        <f t="array" ref="H33">INDEX($D$80:$DY$116,$C97,H$67)</f>
        <v>16.731000000000002</v>
      </c>
      <c r="I33" s="53" cm="1">
        <f t="array" ref="I33">INDEX($D$80:$DY$116,$C97,I$67)</f>
        <v>497.24200000000002</v>
      </c>
      <c r="J33" s="53" cm="1">
        <f t="array" ref="J33">INDEX($D$80:$DY$116,$C97,J$67)</f>
        <v>63.939</v>
      </c>
      <c r="K33" s="53" cm="1">
        <f t="array" ref="K33">INDEX($D$80:$DY$116,$C97,K$67)</f>
        <v>5.0720000000000001</v>
      </c>
      <c r="L33" s="53" cm="1">
        <f t="array" ref="L33">INDEX($D$80:$DY$116,$C97,L$67)</f>
        <v>26.713999999999999</v>
      </c>
      <c r="M33" s="53" cm="1">
        <f t="array" ref="M33">INDEX($D$80:$DY$116,$C97,M$67)</f>
        <v>45.341999999999999</v>
      </c>
      <c r="N33" s="53" cm="1">
        <f t="array" ref="N33">INDEX($D$80:$DY$116,$C97,N$67)</f>
        <v>141.066</v>
      </c>
      <c r="O33" s="53" cm="1">
        <f t="array" ref="O33">INDEX($D$80:$DY$116,$C97,O$67)</f>
        <v>95.308000000000007</v>
      </c>
      <c r="P33" s="53" cm="1">
        <f t="array" ref="P33">INDEX($D$80:$DY$116,$C97,P$67)</f>
        <v>733.61699999999996</v>
      </c>
      <c r="Q33" s="53"/>
      <c r="R33" s="54" t="str" cm="1">
        <f t="array" ref="R33">HYPERLINK(TEXT("#"&amp;INDEX($D$126:$DY$166,$C143,C$67),),INDEX($D$126:$DY$166,$C143,C$67))</f>
        <v>A125910874W</v>
      </c>
      <c r="S33" s="54" t="str" cm="1">
        <f t="array" ref="S33">HYPERLINK(TEXT("#"&amp;INDEX($D$126:$DY$166,$C143,D$67),),INDEX($D$126:$DY$166,$C143,D$67))</f>
        <v>A125910854L</v>
      </c>
      <c r="T33" s="54" t="str" cm="1">
        <f t="array" ref="T33">HYPERLINK(TEXT("#"&amp;INDEX($D$126:$DY$166,$C143,E$67),),INDEX($D$126:$DY$166,$C143,E$67))</f>
        <v>A125910878F</v>
      </c>
      <c r="U33" s="54" t="str" cm="1">
        <f t="array" ref="U33">HYPERLINK(TEXT("#"&amp;INDEX($D$126:$DY$166,$C143,F$67),),INDEX($D$126:$DY$166,$C143,F$67))</f>
        <v>A125910882W</v>
      </c>
      <c r="V33" s="54" t="str" cm="1">
        <f t="array" ref="V33">HYPERLINK(TEXT("#"&amp;INDEX($D$126:$DY$166,$C143,G$67),),INDEX($D$126:$DY$166,$C143,G$67))</f>
        <v>A125910858W</v>
      </c>
      <c r="W33" s="54" t="str" cm="1">
        <f t="array" ref="W33">HYPERLINK(TEXT("#"&amp;INDEX($D$126:$DY$166,$C143,H$67),),INDEX($D$126:$DY$166,$C143,H$67))</f>
        <v>A125910862L</v>
      </c>
      <c r="X33" s="54" t="str" cm="1">
        <f t="array" ref="X33">HYPERLINK(TEXT("#"&amp;INDEX($D$126:$DY$166,$C143,I$67),),INDEX($D$126:$DY$166,$C143,I$67))</f>
        <v>A125910846L</v>
      </c>
      <c r="Y33" s="54" t="str" cm="1">
        <f t="array" ref="Y33">HYPERLINK(TEXT("#"&amp;INDEX($D$126:$DY$166,$C143,J$67),),INDEX($D$126:$DY$166,$C143,J$67))</f>
        <v>A125910886F</v>
      </c>
      <c r="Z33" s="54" t="str" cm="1">
        <f t="array" ref="Z33">HYPERLINK(TEXT("#"&amp;INDEX($D$126:$DY$166,$C143,K$67),),INDEX($D$126:$DY$166,$C143,K$67))</f>
        <v>A125910870L</v>
      </c>
      <c r="AA33" s="54" t="str" cm="1">
        <f t="array" ref="AA33">HYPERLINK(TEXT("#"&amp;INDEX($D$126:$DY$166,$C143,L$67),),INDEX($D$126:$DY$166,$C143,L$67))</f>
        <v>A125910890W</v>
      </c>
      <c r="AB33" s="54" t="str" cm="1">
        <f t="array" ref="AB33">HYPERLINK(TEXT("#"&amp;INDEX($D$126:$DY$166,$C143,M$67),),INDEX($D$126:$DY$166,$C143,M$67))</f>
        <v>A125910850C</v>
      </c>
      <c r="AC33" s="54" t="str" cm="1">
        <f t="array" ref="AC33">HYPERLINK(TEXT("#"&amp;INDEX($D$126:$DY$166,$C143,N$67),),INDEX($D$126:$DY$166,$C143,N$67))</f>
        <v>A125910838L</v>
      </c>
      <c r="AD33" s="54" t="str" cm="1">
        <f t="array" ref="AD33">HYPERLINK(TEXT("#"&amp;INDEX($D$126:$DY$166,$C143,O$67),),INDEX($D$126:$DY$166,$C143,O$67))</f>
        <v>A125910866W</v>
      </c>
      <c r="AE33" s="54" t="str" cm="1">
        <f t="array" ref="AE33">HYPERLINK(TEXT("#"&amp;INDEX($D$126:$DY$166,$C143,P$67),),INDEX($D$126:$DY$166,$C143,P$67))</f>
        <v>A125910842C</v>
      </c>
    </row>
    <row r="34" spans="1:31">
      <c r="A34" s="52"/>
      <c r="B34" s="55" t="s">
        <v>12998</v>
      </c>
      <c r="C34" s="53" cm="1">
        <f t="array" ref="C34">INDEX($D$80:$DY$116,$C98,C$67)</f>
        <v>37.582000000000001</v>
      </c>
      <c r="D34" s="53" cm="1">
        <f t="array" ref="D34">INDEX($D$80:$DY$116,$C98,D$67)</f>
        <v>15.691000000000001</v>
      </c>
      <c r="E34" s="53" cm="1">
        <f t="array" ref="E34">INDEX($D$80:$DY$116,$C98,E$67)</f>
        <v>130.75700000000001</v>
      </c>
      <c r="F34" s="53" cm="1">
        <f t="array" ref="F34">INDEX($D$80:$DY$116,$C98,F$67)</f>
        <v>3.64</v>
      </c>
      <c r="G34" s="53" cm="1">
        <f t="array" ref="G34">INDEX($D$80:$DY$116,$C98,G$67)</f>
        <v>18.646999999999998</v>
      </c>
      <c r="H34" s="53" cm="1">
        <f t="array" ref="H34">INDEX($D$80:$DY$116,$C98,H$67)</f>
        <v>6.12</v>
      </c>
      <c r="I34" s="53" cm="1">
        <f t="array" ref="I34">INDEX($D$80:$DY$116,$C98,I$67)</f>
        <v>212.43700000000001</v>
      </c>
      <c r="J34" s="53" cm="1">
        <f t="array" ref="J34">INDEX($D$80:$DY$116,$C98,J$67)</f>
        <v>27.359000000000002</v>
      </c>
      <c r="K34" s="53" cm="1">
        <f t="array" ref="K34">INDEX($D$80:$DY$116,$C98,K$67)</f>
        <v>2.6160000000000001</v>
      </c>
      <c r="L34" s="53" cm="1">
        <f t="array" ref="L34">INDEX($D$80:$DY$116,$C98,L$67)</f>
        <v>16.282</v>
      </c>
      <c r="M34" s="53" cm="1">
        <f t="array" ref="M34">INDEX($D$80:$DY$116,$C98,M$67)</f>
        <v>17.8</v>
      </c>
      <c r="N34" s="53" cm="1">
        <f t="array" ref="N34">INDEX($D$80:$DY$116,$C98,N$67)</f>
        <v>64.057000000000002</v>
      </c>
      <c r="O34" s="53" cm="1">
        <f t="array" ref="O34">INDEX($D$80:$DY$116,$C98,O$67)</f>
        <v>37.506999999999998</v>
      </c>
      <c r="P34" s="53" cm="1">
        <f t="array" ref="P34">INDEX($D$80:$DY$116,$C98,P$67)</f>
        <v>314.00099999999998</v>
      </c>
      <c r="Q34" s="53"/>
      <c r="R34" s="54" t="str" cm="1">
        <f t="array" ref="R34">HYPERLINK(TEXT("#"&amp;INDEX($D$126:$DY$166,$C144,C$67),),INDEX($D$126:$DY$166,$C144,C$67))</f>
        <v>A125910930C</v>
      </c>
      <c r="S34" s="54" t="str" cm="1">
        <f t="array" ref="S34">HYPERLINK(TEXT("#"&amp;INDEX($D$126:$DY$166,$C144,D$67),),INDEX($D$126:$DY$166,$C144,D$67))</f>
        <v>A125910910V</v>
      </c>
      <c r="T34" s="54" t="str" cm="1">
        <f t="array" ref="T34">HYPERLINK(TEXT("#"&amp;INDEX($D$126:$DY$166,$C144,E$67),),INDEX($D$126:$DY$166,$C144,E$67))</f>
        <v>A125910934L</v>
      </c>
      <c r="U34" s="54" t="str" cm="1">
        <f t="array" ref="U34">HYPERLINK(TEXT("#"&amp;INDEX($D$126:$DY$166,$C144,F$67),),INDEX($D$126:$DY$166,$C144,F$67))</f>
        <v>A125910938W</v>
      </c>
      <c r="V34" s="54" t="str" cm="1">
        <f t="array" ref="V34">HYPERLINK(TEXT("#"&amp;INDEX($D$126:$DY$166,$C144,G$67),),INDEX($D$126:$DY$166,$C144,G$67))</f>
        <v>A125910914C</v>
      </c>
      <c r="W34" s="54" t="str" cm="1">
        <f t="array" ref="W34">HYPERLINK(TEXT("#"&amp;INDEX($D$126:$DY$166,$C144,H$67),),INDEX($D$126:$DY$166,$C144,H$67))</f>
        <v>A125910918L</v>
      </c>
      <c r="X34" s="54" t="str" cm="1">
        <f t="array" ref="X34">HYPERLINK(TEXT("#"&amp;INDEX($D$126:$DY$166,$C144,I$67),),INDEX($D$126:$DY$166,$C144,I$67))</f>
        <v>A125910902V</v>
      </c>
      <c r="Y34" s="54" t="str" cm="1">
        <f t="array" ref="Y34">HYPERLINK(TEXT("#"&amp;INDEX($D$126:$DY$166,$C144,J$67),),INDEX($D$126:$DY$166,$C144,J$67))</f>
        <v>A125910942L</v>
      </c>
      <c r="Z34" s="54" t="str" cm="1">
        <f t="array" ref="Z34">HYPERLINK(TEXT("#"&amp;INDEX($D$126:$DY$166,$C144,K$67),),INDEX($D$126:$DY$166,$C144,K$67))</f>
        <v>A125910926L</v>
      </c>
      <c r="AA34" s="54" t="str" cm="1">
        <f t="array" ref="AA34">HYPERLINK(TEXT("#"&amp;INDEX($D$126:$DY$166,$C144,L$67),),INDEX($D$126:$DY$166,$C144,L$67))</f>
        <v>A125910946W</v>
      </c>
      <c r="AB34" s="54" t="str" cm="1">
        <f t="array" ref="AB34">HYPERLINK(TEXT("#"&amp;INDEX($D$126:$DY$166,$C144,M$67),),INDEX($D$126:$DY$166,$C144,M$67))</f>
        <v>A125910906C</v>
      </c>
      <c r="AC34" s="54" t="str" cm="1">
        <f t="array" ref="AC34">HYPERLINK(TEXT("#"&amp;INDEX($D$126:$DY$166,$C144,N$67),),INDEX($D$126:$DY$166,$C144,N$67))</f>
        <v>A125910894F</v>
      </c>
      <c r="AD34" s="54" t="str" cm="1">
        <f t="array" ref="AD34">HYPERLINK(TEXT("#"&amp;INDEX($D$126:$DY$166,$C144,O$67),),INDEX($D$126:$DY$166,$C144,O$67))</f>
        <v>A125910922C</v>
      </c>
      <c r="AE34" s="54" t="str" cm="1">
        <f t="array" ref="AE34">HYPERLINK(TEXT("#"&amp;INDEX($D$126:$DY$166,$C144,P$67),),INDEX($D$126:$DY$166,$C144,P$67))</f>
        <v>A125910898R</v>
      </c>
    </row>
    <row r="35" spans="1:31">
      <c r="A35" s="52"/>
      <c r="B35" s="55" t="s">
        <v>12999</v>
      </c>
      <c r="C35" s="53" cm="1">
        <f t="array" ref="C35">INDEX($D$80:$DY$116,$C99,C$67)</f>
        <v>15.093</v>
      </c>
      <c r="D35" s="53" cm="1">
        <f t="array" ref="D35">INDEX($D$80:$DY$116,$C99,D$67)</f>
        <v>3.5920000000000001</v>
      </c>
      <c r="E35" s="53" cm="1">
        <f t="array" ref="E35">INDEX($D$80:$DY$116,$C99,E$67)</f>
        <v>59.658999999999999</v>
      </c>
      <c r="F35" s="53" cm="1">
        <f t="array" ref="F35">INDEX($D$80:$DY$116,$C99,F$67)</f>
        <v>4.71</v>
      </c>
      <c r="G35" s="53" cm="1">
        <f t="array" ref="G35">INDEX($D$80:$DY$116,$C99,G$67)</f>
        <v>9.0060000000000002</v>
      </c>
      <c r="H35" s="53" cm="1">
        <f t="array" ref="H35">INDEX($D$80:$DY$116,$C99,H$67)</f>
        <v>3.7650000000000001</v>
      </c>
      <c r="I35" s="53" cm="1">
        <f t="array" ref="I35">INDEX($D$80:$DY$116,$C99,I$67)</f>
        <v>95.825999999999993</v>
      </c>
      <c r="J35" s="53" cm="1">
        <f t="array" ref="J35">INDEX($D$80:$DY$116,$C99,J$67)</f>
        <v>13.013</v>
      </c>
      <c r="K35" s="53" cm="1">
        <f t="array" ref="K35">INDEX($D$80:$DY$116,$C99,K$67)</f>
        <v>1.98</v>
      </c>
      <c r="L35" s="53" cm="1">
        <f t="array" ref="L35">INDEX($D$80:$DY$116,$C99,L$67)</f>
        <v>3.202</v>
      </c>
      <c r="M35" s="53" cm="1">
        <f t="array" ref="M35">INDEX($D$80:$DY$116,$C99,M$67)</f>
        <v>7.0839999999999996</v>
      </c>
      <c r="N35" s="53" cm="1">
        <f t="array" ref="N35">INDEX($D$80:$DY$116,$C99,N$67)</f>
        <v>25.279</v>
      </c>
      <c r="O35" s="53" cm="1">
        <f t="array" ref="O35">INDEX($D$80:$DY$116,$C99,O$67)</f>
        <v>17.539000000000001</v>
      </c>
      <c r="P35" s="53" cm="1">
        <f t="array" ref="P35">INDEX($D$80:$DY$116,$C99,P$67)</f>
        <v>138.64400000000001</v>
      </c>
      <c r="Q35" s="53"/>
      <c r="R35" s="54" t="str" cm="1">
        <f t="array" ref="R35">HYPERLINK(TEXT("#"&amp;INDEX($D$126:$DY$166,$C145,C$67),),INDEX($D$126:$DY$166,$C145,C$67))</f>
        <v>A125910986R</v>
      </c>
      <c r="S35" s="54" t="str" cm="1">
        <f t="array" ref="S35">HYPERLINK(TEXT("#"&amp;INDEX($D$126:$DY$166,$C145,D$67),),INDEX($D$126:$DY$166,$C145,D$67))</f>
        <v>A125910966F</v>
      </c>
      <c r="T35" s="54" t="str" cm="1">
        <f t="array" ref="T35">HYPERLINK(TEXT("#"&amp;INDEX($D$126:$DY$166,$C145,E$67),),INDEX($D$126:$DY$166,$C145,E$67))</f>
        <v>A125910990F</v>
      </c>
      <c r="U35" s="54" t="str" cm="1">
        <f t="array" ref="U35">HYPERLINK(TEXT("#"&amp;INDEX($D$126:$DY$166,$C145,F$67),),INDEX($D$126:$DY$166,$C145,F$67))</f>
        <v>A125910994R</v>
      </c>
      <c r="V35" s="54" t="str" cm="1">
        <f t="array" ref="V35">HYPERLINK(TEXT("#"&amp;INDEX($D$126:$DY$166,$C145,G$67),),INDEX($D$126:$DY$166,$C145,G$67))</f>
        <v>A125910970W</v>
      </c>
      <c r="W35" s="54" t="str" cm="1">
        <f t="array" ref="W35">HYPERLINK(TEXT("#"&amp;INDEX($D$126:$DY$166,$C145,H$67),),INDEX($D$126:$DY$166,$C145,H$67))</f>
        <v>A125910974F</v>
      </c>
      <c r="X35" s="54" t="str" cm="1">
        <f t="array" ref="X35">HYPERLINK(TEXT("#"&amp;INDEX($D$126:$DY$166,$C145,I$67),),INDEX($D$126:$DY$166,$C145,I$67))</f>
        <v>A125910958F</v>
      </c>
      <c r="Y35" s="54" t="str" cm="1">
        <f t="array" ref="Y35">HYPERLINK(TEXT("#"&amp;INDEX($D$126:$DY$166,$C145,J$67),),INDEX($D$126:$DY$166,$C145,J$67))</f>
        <v>A125910998X</v>
      </c>
      <c r="Z35" s="54" t="str" cm="1">
        <f t="array" ref="Z35">HYPERLINK(TEXT("#"&amp;INDEX($D$126:$DY$166,$C145,K$67),),INDEX($D$126:$DY$166,$C145,K$67))</f>
        <v>A125910982F</v>
      </c>
      <c r="AA35" s="54" t="str" cm="1">
        <f t="array" ref="AA35">HYPERLINK(TEXT("#"&amp;INDEX($D$126:$DY$166,$C145,L$67),),INDEX($D$126:$DY$166,$C145,L$67))</f>
        <v>A125911002F</v>
      </c>
      <c r="AB35" s="54" t="str" cm="1">
        <f t="array" ref="AB35">HYPERLINK(TEXT("#"&amp;INDEX($D$126:$DY$166,$C145,M$67),),INDEX($D$126:$DY$166,$C145,M$67))</f>
        <v>A125910962W</v>
      </c>
      <c r="AC35" s="54" t="str" cm="1">
        <f t="array" ref="AC35">HYPERLINK(TEXT("#"&amp;INDEX($D$126:$DY$166,$C145,N$67),),INDEX($D$126:$DY$166,$C145,N$67))</f>
        <v>A125910950L</v>
      </c>
      <c r="AD35" s="54" t="str" cm="1">
        <f t="array" ref="AD35">HYPERLINK(TEXT("#"&amp;INDEX($D$126:$DY$166,$C145,O$67),),INDEX($D$126:$DY$166,$C145,O$67))</f>
        <v>A125910978R</v>
      </c>
      <c r="AE35" s="54" t="str" cm="1">
        <f t="array" ref="AE35">HYPERLINK(TEXT("#"&amp;INDEX($D$126:$DY$166,$C145,P$67),),INDEX($D$126:$DY$166,$C145,P$67))</f>
        <v>A125910954W</v>
      </c>
    </row>
    <row r="36" spans="1:31">
      <c r="A36" s="52"/>
      <c r="B36" s="55" t="s">
        <v>13000</v>
      </c>
      <c r="C36" s="53" cm="1">
        <f t="array" ref="C36">INDEX($D$80:$DY$116,$C100,C$67)</f>
        <v>11.675000000000001</v>
      </c>
      <c r="D36" s="53" cm="1">
        <f t="array" ref="D36">INDEX($D$80:$DY$116,$C100,D$67)</f>
        <v>2.9319999999999999</v>
      </c>
      <c r="E36" s="53" cm="1">
        <f t="array" ref="E36">INDEX($D$80:$DY$116,$C100,E$67)</f>
        <v>64.034999999999997</v>
      </c>
      <c r="F36" s="53" cm="1">
        <f t="array" ref="F36">INDEX($D$80:$DY$116,$C100,F$67)</f>
        <v>9.3360000000000003</v>
      </c>
      <c r="G36" s="53" cm="1">
        <f t="array" ref="G36">INDEX($D$80:$DY$116,$C100,G$67)</f>
        <v>9.1679999999999993</v>
      </c>
      <c r="H36" s="53" cm="1">
        <f t="array" ref="H36">INDEX($D$80:$DY$116,$C100,H$67)</f>
        <v>3.9870000000000001</v>
      </c>
      <c r="I36" s="53" cm="1">
        <f t="array" ref="I36">INDEX($D$80:$DY$116,$C100,I$67)</f>
        <v>101.133</v>
      </c>
      <c r="J36" s="53" cm="1">
        <f t="array" ref="J36">INDEX($D$80:$DY$116,$C100,J$67)</f>
        <v>10.183</v>
      </c>
      <c r="K36" s="53" cm="1">
        <f t="array" ref="K36">INDEX($D$80:$DY$116,$C100,K$67)</f>
        <v>0.17299999999999999</v>
      </c>
      <c r="L36" s="53" cm="1">
        <f t="array" ref="L36">INDEX($D$80:$DY$116,$C100,L$67)</f>
        <v>3.254</v>
      </c>
      <c r="M36" s="53" cm="1">
        <f t="array" ref="M36">INDEX($D$80:$DY$116,$C100,M$67)</f>
        <v>5.6260000000000003</v>
      </c>
      <c r="N36" s="53" cm="1">
        <f t="array" ref="N36">INDEX($D$80:$DY$116,$C100,N$67)</f>
        <v>19.236999999999998</v>
      </c>
      <c r="O36" s="53" cm="1">
        <f t="array" ref="O36">INDEX($D$80:$DY$116,$C100,O$67)</f>
        <v>20.027999999999999</v>
      </c>
      <c r="P36" s="53" cm="1">
        <f t="array" ref="P36">INDEX($D$80:$DY$116,$C100,P$67)</f>
        <v>140.398</v>
      </c>
      <c r="Q36" s="53"/>
      <c r="R36" s="54" t="str" cm="1">
        <f t="array" ref="R36">HYPERLINK(TEXT("#"&amp;INDEX($D$126:$DY$166,$C146,C$67),),INDEX($D$126:$DY$166,$C146,C$67))</f>
        <v>A125910762C</v>
      </c>
      <c r="S36" s="54" t="str" cm="1">
        <f t="array" ref="S36">HYPERLINK(TEXT("#"&amp;INDEX($D$126:$DY$166,$C146,D$67),),INDEX($D$126:$DY$166,$C146,D$67))</f>
        <v>A125910742V</v>
      </c>
      <c r="T36" s="54" t="str" cm="1">
        <f t="array" ref="T36">HYPERLINK(TEXT("#"&amp;INDEX($D$126:$DY$166,$C146,E$67),),INDEX($D$126:$DY$166,$C146,E$67))</f>
        <v>A125910766L</v>
      </c>
      <c r="U36" s="54" t="str" cm="1">
        <f t="array" ref="U36">HYPERLINK(TEXT("#"&amp;INDEX($D$126:$DY$166,$C146,F$67),),INDEX($D$126:$DY$166,$C146,F$67))</f>
        <v>A125910770C</v>
      </c>
      <c r="V36" s="54" t="str" cm="1">
        <f t="array" ref="V36">HYPERLINK(TEXT("#"&amp;INDEX($D$126:$DY$166,$C146,G$67),),INDEX($D$126:$DY$166,$C146,G$67))</f>
        <v>A125910746C</v>
      </c>
      <c r="W36" s="54" t="str" cm="1">
        <f t="array" ref="W36">HYPERLINK(TEXT("#"&amp;INDEX($D$126:$DY$166,$C146,H$67),),INDEX($D$126:$DY$166,$C146,H$67))</f>
        <v>A125910750V</v>
      </c>
      <c r="X36" s="54" t="str" cm="1">
        <f t="array" ref="X36">HYPERLINK(TEXT("#"&amp;INDEX($D$126:$DY$166,$C146,I$67),),INDEX($D$126:$DY$166,$C146,I$67))</f>
        <v>A125910734V</v>
      </c>
      <c r="Y36" s="54" t="str" cm="1">
        <f t="array" ref="Y36">HYPERLINK(TEXT("#"&amp;INDEX($D$126:$DY$166,$C146,J$67),),INDEX($D$126:$DY$166,$C146,J$67))</f>
        <v>A125910774L</v>
      </c>
      <c r="Z36" s="54" t="str" cm="1">
        <f t="array" ref="Z36">HYPERLINK(TEXT("#"&amp;INDEX($D$126:$DY$166,$C146,K$67),),INDEX($D$126:$DY$166,$C146,K$67))</f>
        <v>A125910758L</v>
      </c>
      <c r="AA36" s="54" t="str" cm="1">
        <f t="array" ref="AA36">HYPERLINK(TEXT("#"&amp;INDEX($D$126:$DY$166,$C146,L$67),),INDEX($D$126:$DY$166,$C146,L$67))</f>
        <v>A125910778W</v>
      </c>
      <c r="AB36" s="54" t="str" cm="1">
        <f t="array" ref="AB36">HYPERLINK(TEXT("#"&amp;INDEX($D$126:$DY$166,$C146,M$67),),INDEX($D$126:$DY$166,$C146,M$67))</f>
        <v>A125910738C</v>
      </c>
      <c r="AC36" s="54" t="str" cm="1">
        <f t="array" ref="AC36">HYPERLINK(TEXT("#"&amp;INDEX($D$126:$DY$166,$C146,N$67),),INDEX($D$126:$DY$166,$C146,N$67))</f>
        <v>A125910726V</v>
      </c>
      <c r="AD36" s="54" t="str" cm="1">
        <f t="array" ref="AD36">HYPERLINK(TEXT("#"&amp;INDEX($D$126:$DY$166,$C146,O$67),),INDEX($D$126:$DY$166,$C146,O$67))</f>
        <v>A125910754C</v>
      </c>
      <c r="AE36" s="54" t="str" cm="1">
        <f t="array" ref="AE36">HYPERLINK(TEXT("#"&amp;INDEX($D$126:$DY$166,$C146,P$67),),INDEX($D$126:$DY$166,$C146,P$67))</f>
        <v>A125910730K</v>
      </c>
    </row>
    <row r="37" spans="1:31">
      <c r="A37" s="49"/>
      <c r="B37" s="57" t="s">
        <v>13001</v>
      </c>
      <c r="C37" s="53" cm="1">
        <f t="array" ref="C37">INDEX($D$80:$DY$116,$C101,C$67)</f>
        <v>6.0860000000000003</v>
      </c>
      <c r="D37" s="53" cm="1">
        <f t="array" ref="D37">INDEX($D$80:$DY$116,$C101,D$67)</f>
        <v>1.244</v>
      </c>
      <c r="E37" s="53" cm="1">
        <f t="array" ref="E37">INDEX($D$80:$DY$116,$C101,E$67)</f>
        <v>31.207000000000001</v>
      </c>
      <c r="F37" s="53" cm="1">
        <f t="array" ref="F37">INDEX($D$80:$DY$116,$C101,F$67)</f>
        <v>14.638</v>
      </c>
      <c r="G37" s="53" cm="1">
        <f t="array" ref="G37">INDEX($D$80:$DY$116,$C101,G$67)</f>
        <v>1.64</v>
      </c>
      <c r="H37" s="53" cm="1">
        <f t="array" ref="H37">INDEX($D$80:$DY$116,$C101,H$67)</f>
        <v>2.859</v>
      </c>
      <c r="I37" s="53" cm="1">
        <f t="array" ref="I37">INDEX($D$80:$DY$116,$C101,I$67)</f>
        <v>57.674999999999997</v>
      </c>
      <c r="J37" s="53" cm="1">
        <f t="array" ref="J37">INDEX($D$80:$DY$116,$C101,J$67)</f>
        <v>6.3159999999999998</v>
      </c>
      <c r="K37" s="53" cm="1">
        <f t="array" ref="K37">INDEX($D$80:$DY$116,$C101,K$67)</f>
        <v>0.30299999999999999</v>
      </c>
      <c r="L37" s="53" cm="1">
        <f t="array" ref="L37">INDEX($D$80:$DY$116,$C101,L$67)</f>
        <v>2.867</v>
      </c>
      <c r="M37" s="53" cm="1">
        <f t="array" ref="M37">INDEX($D$80:$DY$116,$C101,M$67)</f>
        <v>7.1</v>
      </c>
      <c r="N37" s="53" cm="1">
        <f t="array" ref="N37">INDEX($D$80:$DY$116,$C101,N$67)</f>
        <v>16.585999999999999</v>
      </c>
      <c r="O37" s="53" cm="1">
        <f t="array" ref="O37">INDEX($D$80:$DY$116,$C101,O$67)</f>
        <v>13.211</v>
      </c>
      <c r="P37" s="53" cm="1">
        <f t="array" ref="P37">INDEX($D$80:$DY$116,$C101,P$67)</f>
        <v>87.471999999999994</v>
      </c>
      <c r="Q37" s="53"/>
      <c r="R37" s="54" t="str" cm="1">
        <f t="array" ref="R37">HYPERLINK(TEXT("#"&amp;INDEX($D$126:$DY$166,$C147,C$67),),INDEX($D$126:$DY$166,$C147,C$67))</f>
        <v>A125911266K</v>
      </c>
      <c r="S37" s="54" t="str" cm="1">
        <f t="array" ref="S37">HYPERLINK(TEXT("#"&amp;INDEX($D$126:$DY$166,$C147,D$67),),INDEX($D$126:$DY$166,$C147,D$67))</f>
        <v>A125911246A</v>
      </c>
      <c r="T37" s="54" t="str" cm="1">
        <f t="array" ref="T37">HYPERLINK(TEXT("#"&amp;INDEX($D$126:$DY$166,$C147,E$67),),INDEX($D$126:$DY$166,$C147,E$67))</f>
        <v>A125911270A</v>
      </c>
      <c r="U37" s="54" t="str" cm="1">
        <f t="array" ref="U37">HYPERLINK(TEXT("#"&amp;INDEX($D$126:$DY$166,$C147,F$67),),INDEX($D$126:$DY$166,$C147,F$67))</f>
        <v>A125911274K</v>
      </c>
      <c r="V37" s="54" t="str" cm="1">
        <f t="array" ref="V37">HYPERLINK(TEXT("#"&amp;INDEX($D$126:$DY$166,$C147,G$67),),INDEX($D$126:$DY$166,$C147,G$67))</f>
        <v>A125911250T</v>
      </c>
      <c r="W37" s="54" t="str" cm="1">
        <f t="array" ref="W37">HYPERLINK(TEXT("#"&amp;INDEX($D$126:$DY$166,$C147,H$67),),INDEX($D$126:$DY$166,$C147,H$67))</f>
        <v>A125911254A</v>
      </c>
      <c r="X37" s="54" t="str" cm="1">
        <f t="array" ref="X37">HYPERLINK(TEXT("#"&amp;INDEX($D$126:$DY$166,$C147,I$67),),INDEX($D$126:$DY$166,$C147,I$67))</f>
        <v>A125911238A</v>
      </c>
      <c r="Y37" s="54" t="str" cm="1">
        <f t="array" ref="Y37">HYPERLINK(TEXT("#"&amp;INDEX($D$126:$DY$166,$C147,J$67),),INDEX($D$126:$DY$166,$C147,J$67))</f>
        <v>A125911278V</v>
      </c>
      <c r="Z37" s="54" t="str" cm="1">
        <f t="array" ref="Z37">HYPERLINK(TEXT("#"&amp;INDEX($D$126:$DY$166,$C147,K$67),),INDEX($D$126:$DY$166,$C147,K$67))</f>
        <v>A125911262A</v>
      </c>
      <c r="AA37" s="54" t="str" cm="1">
        <f t="array" ref="AA37">HYPERLINK(TEXT("#"&amp;INDEX($D$126:$DY$166,$C147,L$67),),INDEX($D$126:$DY$166,$C147,L$67))</f>
        <v>A125911282K</v>
      </c>
      <c r="AB37" s="54" t="str" cm="1">
        <f t="array" ref="AB37">HYPERLINK(TEXT("#"&amp;INDEX($D$126:$DY$166,$C147,M$67),),INDEX($D$126:$DY$166,$C147,M$67))</f>
        <v>A125911242T</v>
      </c>
      <c r="AC37" s="54" t="str" cm="1">
        <f t="array" ref="AC37">HYPERLINK(TEXT("#"&amp;INDEX($D$126:$DY$166,$C147,N$67),),INDEX($D$126:$DY$166,$C147,N$67))</f>
        <v>A125911230J</v>
      </c>
      <c r="AD37" s="54" t="str" cm="1">
        <f t="array" ref="AD37">HYPERLINK(TEXT("#"&amp;INDEX($D$126:$DY$166,$C147,O$67),),INDEX($D$126:$DY$166,$C147,O$67))</f>
        <v>A125911258K</v>
      </c>
      <c r="AE37" s="54" t="str" cm="1">
        <f t="array" ref="AE37">HYPERLINK(TEXT("#"&amp;INDEX($D$126:$DY$166,$C147,P$67),),INDEX($D$126:$DY$166,$C147,P$67))</f>
        <v>A125911234T</v>
      </c>
    </row>
    <row r="38" spans="1:31">
      <c r="A38" s="52"/>
      <c r="B38" s="55" t="s">
        <v>13002</v>
      </c>
      <c r="C38" s="53" cm="1">
        <f t="array" ref="C38">INDEX($D$80:$DY$116,$C102,C$67)</f>
        <v>1.123</v>
      </c>
      <c r="D38" s="53" cm="1">
        <f t="array" ref="D38">INDEX($D$80:$DY$116,$C102,D$67)</f>
        <v>0</v>
      </c>
      <c r="E38" s="53" cm="1">
        <f t="array" ref="E38">INDEX($D$80:$DY$116,$C102,E$67)</f>
        <v>1.2170000000000001</v>
      </c>
      <c r="F38" s="53" cm="1">
        <f t="array" ref="F38">INDEX($D$80:$DY$116,$C102,F$67)</f>
        <v>26.62</v>
      </c>
      <c r="G38" s="53" cm="1">
        <f t="array" ref="G38">INDEX($D$80:$DY$116,$C102,G$67)</f>
        <v>1.212</v>
      </c>
      <c r="H38" s="53" cm="1">
        <f t="array" ref="H38">INDEX($D$80:$DY$116,$C102,H$67)</f>
        <v>0</v>
      </c>
      <c r="I38" s="53" cm="1">
        <f t="array" ref="I38">INDEX($D$80:$DY$116,$C102,I$67)</f>
        <v>30.172000000000001</v>
      </c>
      <c r="J38" s="53" cm="1">
        <f t="array" ref="J38">INDEX($D$80:$DY$116,$C102,J$67)</f>
        <v>7.0670000000000002</v>
      </c>
      <c r="K38" s="53" cm="1">
        <f t="array" ref="K38">INDEX($D$80:$DY$116,$C102,K$67)</f>
        <v>0</v>
      </c>
      <c r="L38" s="53" cm="1">
        <f t="array" ref="L38">INDEX($D$80:$DY$116,$C102,L$67)</f>
        <v>1.109</v>
      </c>
      <c r="M38" s="53" cm="1">
        <f t="array" ref="M38">INDEX($D$80:$DY$116,$C102,M$67)</f>
        <v>7.7309999999999999</v>
      </c>
      <c r="N38" s="53" cm="1">
        <f t="array" ref="N38">INDEX($D$80:$DY$116,$C102,N$67)</f>
        <v>15.907999999999999</v>
      </c>
      <c r="O38" s="53" cm="1">
        <f t="array" ref="O38">INDEX($D$80:$DY$116,$C102,O$67)</f>
        <v>7.0229999999999997</v>
      </c>
      <c r="P38" s="53" cm="1">
        <f t="array" ref="P38">INDEX($D$80:$DY$116,$C102,P$67)</f>
        <v>53.103000000000002</v>
      </c>
      <c r="Q38" s="59"/>
      <c r="R38" s="54" t="str" cm="1">
        <f t="array" ref="R38">HYPERLINK(TEXT("#"&amp;INDEX($D$126:$DY$166,$C148,C$67),),INDEX($D$126:$DY$166,$C148,C$67))</f>
        <v>A125911042X</v>
      </c>
      <c r="S38" s="54" t="str" cm="1">
        <f t="array" ref="S38">HYPERLINK(TEXT("#"&amp;INDEX($D$126:$DY$166,$C148,D$67),),INDEX($D$126:$DY$166,$C148,D$67))</f>
        <v>A125911022R</v>
      </c>
      <c r="T38" s="54" t="str" cm="1">
        <f t="array" ref="T38">HYPERLINK(TEXT("#"&amp;INDEX($D$126:$DY$166,$C148,E$67),),INDEX($D$126:$DY$166,$C148,E$67))</f>
        <v>A125911046J</v>
      </c>
      <c r="U38" s="54" t="str" cm="1">
        <f t="array" ref="U38">HYPERLINK(TEXT("#"&amp;INDEX($D$126:$DY$166,$C148,F$67),),INDEX($D$126:$DY$166,$C148,F$67))</f>
        <v>A125911050X</v>
      </c>
      <c r="V38" s="54" t="str" cm="1">
        <f t="array" ref="V38">HYPERLINK(TEXT("#"&amp;INDEX($D$126:$DY$166,$C148,G$67),),INDEX($D$126:$DY$166,$C148,G$67))</f>
        <v>A125911026X</v>
      </c>
      <c r="W38" s="54" t="str" cm="1">
        <f t="array" ref="W38">HYPERLINK(TEXT("#"&amp;INDEX($D$126:$DY$166,$C148,H$67),),INDEX($D$126:$DY$166,$C148,H$67))</f>
        <v>A125911030R</v>
      </c>
      <c r="X38" s="54" t="str" cm="1">
        <f t="array" ref="X38">HYPERLINK(TEXT("#"&amp;INDEX($D$126:$DY$166,$C148,I$67),),INDEX($D$126:$DY$166,$C148,I$67))</f>
        <v>A125911014R</v>
      </c>
      <c r="Y38" s="54" t="str" cm="1">
        <f t="array" ref="Y38">HYPERLINK(TEXT("#"&amp;INDEX($D$126:$DY$166,$C148,J$67),),INDEX($D$126:$DY$166,$C148,J$67))</f>
        <v>A125911054J</v>
      </c>
      <c r="Z38" s="54" t="str" cm="1">
        <f t="array" ref="Z38">HYPERLINK(TEXT("#"&amp;INDEX($D$126:$DY$166,$C148,K$67),),INDEX($D$126:$DY$166,$C148,K$67))</f>
        <v>A125911038J</v>
      </c>
      <c r="AA38" s="54" t="str" cm="1">
        <f t="array" ref="AA38">HYPERLINK(TEXT("#"&amp;INDEX($D$126:$DY$166,$C148,L$67),),INDEX($D$126:$DY$166,$C148,L$67))</f>
        <v>A125911058T</v>
      </c>
      <c r="AB38" s="54" t="str" cm="1">
        <f t="array" ref="AB38">HYPERLINK(TEXT("#"&amp;INDEX($D$126:$DY$166,$C148,M$67),),INDEX($D$126:$DY$166,$C148,M$67))</f>
        <v>A125911018X</v>
      </c>
      <c r="AC38" s="54" t="str" cm="1">
        <f t="array" ref="AC38">HYPERLINK(TEXT("#"&amp;INDEX($D$126:$DY$166,$C148,N$67),),INDEX($D$126:$DY$166,$C148,N$67))</f>
        <v>A125911006R</v>
      </c>
      <c r="AD38" s="54" t="str" cm="1">
        <f t="array" ref="AD38">HYPERLINK(TEXT("#"&amp;INDEX($D$126:$DY$166,$C148,O$67),),INDEX($D$126:$DY$166,$C148,O$67))</f>
        <v>A125911034X</v>
      </c>
      <c r="AE38" s="54" t="str" cm="1">
        <f t="array" ref="AE38">HYPERLINK(TEXT("#"&amp;INDEX($D$126:$DY$166,$C148,P$67),),INDEX($D$126:$DY$166,$C148,P$67))</f>
        <v>A125911010F</v>
      </c>
    </row>
    <row r="39" spans="1:31">
      <c r="A39" s="58" t="s">
        <v>12985</v>
      </c>
      <c r="B39" s="55"/>
      <c r="C39" s="59" cm="1">
        <f t="array" ref="C39">INDEX($D$80:$DY$116,$C103,C$67)</f>
        <v>139.41999999999999</v>
      </c>
      <c r="D39" s="59" cm="1">
        <f t="array" ref="D39">INDEX($D$80:$DY$116,$C103,D$67)</f>
        <v>47.677</v>
      </c>
      <c r="E39" s="59" cm="1">
        <f t="array" ref="E39">INDEX($D$80:$DY$116,$C103,E$67)</f>
        <v>409.37</v>
      </c>
      <c r="F39" s="59" cm="1">
        <f t="array" ref="F39">INDEX($D$80:$DY$116,$C103,F$67)</f>
        <v>63.804000000000002</v>
      </c>
      <c r="G39" s="59" cm="1">
        <f t="array" ref="G39">INDEX($D$80:$DY$116,$C103,G$67)</f>
        <v>53.747</v>
      </c>
      <c r="H39" s="59" cm="1">
        <f t="array" ref="H39">INDEX($D$80:$DY$116,$C103,H$67)</f>
        <v>23.664000000000001</v>
      </c>
      <c r="I39" s="59" cm="1">
        <f t="array" ref="I39">INDEX($D$80:$DY$116,$C103,I$67)</f>
        <v>737.68399999999997</v>
      </c>
      <c r="J39" s="59" cm="1">
        <f t="array" ref="J39">INDEX($D$80:$DY$116,$C103,J$67)</f>
        <v>107.26300000000001</v>
      </c>
      <c r="K39" s="59" cm="1">
        <f t="array" ref="K39">INDEX($D$80:$DY$116,$C103,K$67)</f>
        <v>13.173</v>
      </c>
      <c r="L39" s="59" cm="1">
        <f t="array" ref="L39">INDEX($D$80:$DY$116,$C103,L$67)</f>
        <v>90.792000000000002</v>
      </c>
      <c r="M39" s="59" cm="1">
        <f t="array" ref="M39">INDEX($D$80:$DY$116,$C103,M$67)</f>
        <v>70.846999999999994</v>
      </c>
      <c r="N39" s="59" cm="1">
        <f t="array" ref="N39">INDEX($D$80:$DY$116,$C103,N$67)</f>
        <v>282.07499999999999</v>
      </c>
      <c r="O39" s="59" cm="1">
        <f t="array" ref="O39">INDEX($D$80:$DY$116,$C103,O$67)</f>
        <v>148.697</v>
      </c>
      <c r="P39" s="59" cm="1">
        <f t="array" ref="P39">INDEX($D$80:$DY$116,$C103,P$67)</f>
        <v>1168.4559999999999</v>
      </c>
      <c r="Q39" s="48"/>
      <c r="R39" s="54" t="str" cm="1">
        <f t="array" ref="R39">HYPERLINK(TEXT("#"&amp;INDEX($D$126:$DY$166,$C149,C$67),),INDEX($D$126:$DY$166,$C149,C$67))</f>
        <v>A125911322T</v>
      </c>
      <c r="S39" s="54" t="str" cm="1">
        <f t="array" ref="S39">HYPERLINK(TEXT("#"&amp;INDEX($D$126:$DY$166,$C149,D$67),),INDEX($D$126:$DY$166,$C149,D$67))</f>
        <v>A125911302J</v>
      </c>
      <c r="T39" s="54" t="str" cm="1">
        <f t="array" ref="T39">HYPERLINK(TEXT("#"&amp;INDEX($D$126:$DY$166,$C149,E$67),),INDEX($D$126:$DY$166,$C149,E$67))</f>
        <v>A125911326A</v>
      </c>
      <c r="U39" s="54" t="str" cm="1">
        <f t="array" ref="U39">HYPERLINK(TEXT("#"&amp;INDEX($D$126:$DY$166,$C149,F$67),),INDEX($D$126:$DY$166,$C149,F$67))</f>
        <v>A125911330T</v>
      </c>
      <c r="V39" s="54" t="str" cm="1">
        <f t="array" ref="V39">HYPERLINK(TEXT("#"&amp;INDEX($D$126:$DY$166,$C149,G$67),),INDEX($D$126:$DY$166,$C149,G$67))</f>
        <v>A125911306T</v>
      </c>
      <c r="W39" s="54" t="str" cm="1">
        <f t="array" ref="W39">HYPERLINK(TEXT("#"&amp;INDEX($D$126:$DY$166,$C149,H$67),),INDEX($D$126:$DY$166,$C149,H$67))</f>
        <v>A125911310J</v>
      </c>
      <c r="X39" s="54" t="str" cm="1">
        <f t="array" ref="X39">HYPERLINK(TEXT("#"&amp;INDEX($D$126:$DY$166,$C149,I$67),),INDEX($D$126:$DY$166,$C149,I$67))</f>
        <v>A125911294V</v>
      </c>
      <c r="Y39" s="54" t="str" cm="1">
        <f t="array" ref="Y39">HYPERLINK(TEXT("#"&amp;INDEX($D$126:$DY$166,$C149,J$67),),INDEX($D$126:$DY$166,$C149,J$67))</f>
        <v>A125911334A</v>
      </c>
      <c r="Z39" s="54" t="str" cm="1">
        <f t="array" ref="Z39">HYPERLINK(TEXT("#"&amp;INDEX($D$126:$DY$166,$C149,K$67),),INDEX($D$126:$DY$166,$C149,K$67))</f>
        <v>A125911318A</v>
      </c>
      <c r="AA39" s="54" t="str" cm="1">
        <f t="array" ref="AA39">HYPERLINK(TEXT("#"&amp;INDEX($D$126:$DY$166,$C149,L$67),),INDEX($D$126:$DY$166,$C149,L$67))</f>
        <v>A125911338K</v>
      </c>
      <c r="AB39" s="54" t="str" cm="1">
        <f t="array" ref="AB39">HYPERLINK(TEXT("#"&amp;INDEX($D$126:$DY$166,$C149,M$67),),INDEX($D$126:$DY$166,$C149,M$67))</f>
        <v>A125911298C</v>
      </c>
      <c r="AC39" s="54" t="str" cm="1">
        <f t="array" ref="AC39">HYPERLINK(TEXT("#"&amp;INDEX($D$126:$DY$166,$C149,N$67),),INDEX($D$126:$DY$166,$C149,N$67))</f>
        <v>A125911286V</v>
      </c>
      <c r="AD39" s="54" t="str" cm="1">
        <f t="array" ref="AD39">HYPERLINK(TEXT("#"&amp;INDEX($D$126:$DY$166,$C149,O$67),),INDEX($D$126:$DY$166,$C149,O$67))</f>
        <v>A125911314T</v>
      </c>
      <c r="AE39" s="54" t="str" cm="1">
        <f t="array" ref="AE39">HYPERLINK(TEXT("#"&amp;INDEX($D$126:$DY$166,$C149,P$67),),INDEX($D$126:$DY$166,$C149,P$67))</f>
        <v>A125911290K</v>
      </c>
    </row>
    <row r="40" spans="1:31">
      <c r="A40" s="46" t="s">
        <v>13004</v>
      </c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53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</row>
    <row r="41" spans="1:31">
      <c r="A41" s="49" t="s">
        <v>12992</v>
      </c>
      <c r="B41" s="50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>
      <c r="A42" s="50"/>
      <c r="B42" s="52" t="s">
        <v>12993</v>
      </c>
      <c r="C42" s="53" cm="1">
        <f t="array" ref="C42">INDEX($D$80:$DY$116,$C106,C$67)</f>
        <v>55.889000000000003</v>
      </c>
      <c r="D42" s="53" cm="1">
        <f t="array" ref="D42">INDEX($D$80:$DY$116,$C106,D$67)</f>
        <v>25.475000000000001</v>
      </c>
      <c r="E42" s="53" cm="1">
        <f t="array" ref="E42">INDEX($D$80:$DY$116,$C106,E$67)</f>
        <v>102.953</v>
      </c>
      <c r="F42" s="53" cm="1">
        <f t="array" ref="F42">INDEX($D$80:$DY$116,$C106,F$67)</f>
        <v>7.0679999999999996</v>
      </c>
      <c r="G42" s="53" cm="1">
        <f t="array" ref="G42">INDEX($D$80:$DY$116,$C106,G$67)</f>
        <v>46.426000000000002</v>
      </c>
      <c r="H42" s="53" cm="1">
        <f t="array" ref="H42">INDEX($D$80:$DY$116,$C106,H$67)</f>
        <v>3.4249999999999998</v>
      </c>
      <c r="I42" s="53" cm="1">
        <f t="array" ref="I42">INDEX($D$80:$DY$116,$C106,I$67)</f>
        <v>241.23500000000001</v>
      </c>
      <c r="J42" s="53" cm="1">
        <f t="array" ref="J42">INDEX($D$80:$DY$116,$C106,J$67)</f>
        <v>37.085999999999999</v>
      </c>
      <c r="K42" s="53" cm="1">
        <f t="array" ref="K42">INDEX($D$80:$DY$116,$C106,K$67)</f>
        <v>2.4769999999999999</v>
      </c>
      <c r="L42" s="53" cm="1">
        <f t="array" ref="L42">INDEX($D$80:$DY$116,$C106,L$67)</f>
        <v>84.034999999999997</v>
      </c>
      <c r="M42" s="53" cm="1">
        <f t="array" ref="M42">INDEX($D$80:$DY$116,$C106,M$67)</f>
        <v>22.17</v>
      </c>
      <c r="N42" s="53" cm="1">
        <f t="array" ref="N42">INDEX($D$80:$DY$116,$C106,N$67)</f>
        <v>145.767</v>
      </c>
      <c r="O42" s="53" cm="1">
        <f t="array" ref="O42">INDEX($D$80:$DY$116,$C106,O$67)</f>
        <v>55.423000000000002</v>
      </c>
      <c r="P42" s="53" cm="1">
        <f t="array" ref="P42">INDEX($D$80:$DY$116,$C106,P$67)</f>
        <v>442.42500000000001</v>
      </c>
      <c r="Q42" s="53"/>
      <c r="R42" s="54" t="str" cm="1">
        <f t="array" ref="R42">HYPERLINK(TEXT("#"&amp;INDEX($D$126:$DY$166,$C152,C$67),),INDEX($D$126:$DY$166,$C152,C$67))</f>
        <v>A125877834A</v>
      </c>
      <c r="S42" s="54" t="str" cm="1">
        <f t="array" ref="S42">HYPERLINK(TEXT("#"&amp;INDEX($D$126:$DY$166,$C152,D$67),),INDEX($D$126:$DY$166,$C152,D$67))</f>
        <v>A125877814T</v>
      </c>
      <c r="T42" s="54" t="str" cm="1">
        <f t="array" ref="T42">HYPERLINK(TEXT("#"&amp;INDEX($D$126:$DY$166,$C152,E$67),),INDEX($D$126:$DY$166,$C152,E$67))</f>
        <v>A125877838K</v>
      </c>
      <c r="U42" s="54" t="str" cm="1">
        <f t="array" ref="U42">HYPERLINK(TEXT("#"&amp;INDEX($D$126:$DY$166,$C152,F$67),),INDEX($D$126:$DY$166,$C152,F$67))</f>
        <v>A125877842A</v>
      </c>
      <c r="V42" s="54" t="str" cm="1">
        <f t="array" ref="V42">HYPERLINK(TEXT("#"&amp;INDEX($D$126:$DY$166,$C152,G$67),),INDEX($D$126:$DY$166,$C152,G$67))</f>
        <v>A125877818A</v>
      </c>
      <c r="W42" s="54" t="str" cm="1">
        <f t="array" ref="W42">HYPERLINK(TEXT("#"&amp;INDEX($D$126:$DY$166,$C152,H$67),),INDEX($D$126:$DY$166,$C152,H$67))</f>
        <v>A125877822T</v>
      </c>
      <c r="X42" s="54" t="str" cm="1">
        <f t="array" ref="X42">HYPERLINK(TEXT("#"&amp;INDEX($D$126:$DY$166,$C152,I$67),),INDEX($D$126:$DY$166,$C152,I$67))</f>
        <v>A125877806T</v>
      </c>
      <c r="Y42" s="54" t="str" cm="1">
        <f t="array" ref="Y42">HYPERLINK(TEXT("#"&amp;INDEX($D$126:$DY$166,$C152,J$67),),INDEX($D$126:$DY$166,$C152,J$67))</f>
        <v>A125877846K</v>
      </c>
      <c r="Z42" s="54" t="str" cm="1">
        <f t="array" ref="Z42">HYPERLINK(TEXT("#"&amp;INDEX($D$126:$DY$166,$C152,K$67),),INDEX($D$126:$DY$166,$C152,K$67))</f>
        <v>A125877830T</v>
      </c>
      <c r="AA42" s="54" t="str" cm="1">
        <f t="array" ref="AA42">HYPERLINK(TEXT("#"&amp;INDEX($D$126:$DY$166,$C152,L$67),),INDEX($D$126:$DY$166,$C152,L$67))</f>
        <v>A125877850A</v>
      </c>
      <c r="AB42" s="54" t="str" cm="1">
        <f t="array" ref="AB42">HYPERLINK(TEXT("#"&amp;INDEX($D$126:$DY$166,$C152,M$67),),INDEX($D$126:$DY$166,$C152,M$67))</f>
        <v>A125877810J</v>
      </c>
      <c r="AC42" s="54" t="str" cm="1">
        <f t="array" ref="AC42">HYPERLINK(TEXT("#"&amp;INDEX($D$126:$DY$166,$C152,N$67),),INDEX($D$126:$DY$166,$C152,N$67))</f>
        <v>A125877798C</v>
      </c>
      <c r="AD42" s="54" t="str" cm="1">
        <f t="array" ref="AD42">HYPERLINK(TEXT("#"&amp;INDEX($D$126:$DY$166,$C152,O$67),),INDEX($D$126:$DY$166,$C152,O$67))</f>
        <v>A125877826A</v>
      </c>
      <c r="AE42" s="54" t="str" cm="1">
        <f t="array" ref="AE42">HYPERLINK(TEXT("#"&amp;INDEX($D$126:$DY$166,$C152,P$67),),INDEX($D$126:$DY$166,$C152,P$67))</f>
        <v>A125877802J</v>
      </c>
    </row>
    <row r="43" spans="1:31">
      <c r="A43" s="52"/>
      <c r="B43" s="55" t="s">
        <v>12994</v>
      </c>
      <c r="C43" s="53" cm="1">
        <f t="array" ref="C43">INDEX($D$80:$DY$116,$C107,C$67)</f>
        <v>16.202000000000002</v>
      </c>
      <c r="D43" s="53" cm="1">
        <f t="array" ref="D43">INDEX($D$80:$DY$116,$C107,D$67)</f>
        <v>10.103999999999999</v>
      </c>
      <c r="E43" s="53" cm="1">
        <f t="array" ref="E43">INDEX($D$80:$DY$116,$C107,E$67)</f>
        <v>18.032</v>
      </c>
      <c r="F43" s="53" cm="1">
        <f t="array" ref="F43">INDEX($D$80:$DY$116,$C107,F$67)</f>
        <v>3.512</v>
      </c>
      <c r="G43" s="53" cm="1">
        <f t="array" ref="G43">INDEX($D$80:$DY$116,$C107,G$67)</f>
        <v>10.858000000000001</v>
      </c>
      <c r="H43" s="53" cm="1">
        <f t="array" ref="H43">INDEX($D$80:$DY$116,$C107,H$67)</f>
        <v>0</v>
      </c>
      <c r="I43" s="53" cm="1">
        <f t="array" ref="I43">INDEX($D$80:$DY$116,$C107,I$67)</f>
        <v>58.707999999999998</v>
      </c>
      <c r="J43" s="53" cm="1">
        <f t="array" ref="J43">INDEX($D$80:$DY$116,$C107,J$67)</f>
        <v>9.5909999999999993</v>
      </c>
      <c r="K43" s="53" cm="1">
        <f t="array" ref="K43">INDEX($D$80:$DY$116,$C107,K$67)</f>
        <v>0</v>
      </c>
      <c r="L43" s="53" cm="1">
        <f t="array" ref="L43">INDEX($D$80:$DY$116,$C107,L$67)</f>
        <v>41.174999999999997</v>
      </c>
      <c r="M43" s="53" cm="1">
        <f t="array" ref="M43">INDEX($D$80:$DY$116,$C107,M$67)</f>
        <v>8.6709999999999994</v>
      </c>
      <c r="N43" s="53" cm="1">
        <f t="array" ref="N43">INDEX($D$80:$DY$116,$C107,N$67)</f>
        <v>59.438000000000002</v>
      </c>
      <c r="O43" s="53" cm="1">
        <f t="array" ref="O43">INDEX($D$80:$DY$116,$C107,O$67)</f>
        <v>17.777999999999999</v>
      </c>
      <c r="P43" s="53" cm="1">
        <f t="array" ref="P43">INDEX($D$80:$DY$116,$C107,P$67)</f>
        <v>135.923</v>
      </c>
      <c r="Q43" s="53"/>
      <c r="R43" s="54" t="str" cm="1">
        <f t="array" ref="R43">HYPERLINK(TEXT("#"&amp;INDEX($D$126:$DY$166,$C153,C$67),),INDEX($D$126:$DY$166,$C153,C$67))</f>
        <v>A125877554J</v>
      </c>
      <c r="S43" s="54" t="str" cm="1">
        <f t="array" ref="S43">HYPERLINK(TEXT("#"&amp;INDEX($D$126:$DY$166,$C153,D$67),),INDEX($D$126:$DY$166,$C153,D$67))</f>
        <v>A125877534X</v>
      </c>
      <c r="T43" s="54" t="str" cm="1">
        <f t="array" ref="T43">HYPERLINK(TEXT("#"&amp;INDEX($D$126:$DY$166,$C153,E$67),),INDEX($D$126:$DY$166,$C153,E$67))</f>
        <v>A125877558T</v>
      </c>
      <c r="U43" s="54" t="str" cm="1">
        <f t="array" ref="U43">HYPERLINK(TEXT("#"&amp;INDEX($D$126:$DY$166,$C153,F$67),),INDEX($D$126:$DY$166,$C153,F$67))</f>
        <v>A125877562J</v>
      </c>
      <c r="V43" s="54" t="str" cm="1">
        <f t="array" ref="V43">HYPERLINK(TEXT("#"&amp;INDEX($D$126:$DY$166,$C153,G$67),),INDEX($D$126:$DY$166,$C153,G$67))</f>
        <v>A125877538J</v>
      </c>
      <c r="W43" s="54" t="str" cm="1">
        <f t="array" ref="W43">HYPERLINK(TEXT("#"&amp;INDEX($D$126:$DY$166,$C153,H$67),),INDEX($D$126:$DY$166,$C153,H$67))</f>
        <v>A125877542X</v>
      </c>
      <c r="X43" s="54" t="str" cm="1">
        <f t="array" ref="X43">HYPERLINK(TEXT("#"&amp;INDEX($D$126:$DY$166,$C153,I$67),),INDEX($D$126:$DY$166,$C153,I$67))</f>
        <v>A125877526X</v>
      </c>
      <c r="Y43" s="54" t="str" cm="1">
        <f t="array" ref="Y43">HYPERLINK(TEXT("#"&amp;INDEX($D$126:$DY$166,$C153,J$67),),INDEX($D$126:$DY$166,$C153,J$67))</f>
        <v>A125877566T</v>
      </c>
      <c r="Z43" s="54" t="str" cm="1">
        <f t="array" ref="Z43">HYPERLINK(TEXT("#"&amp;INDEX($D$126:$DY$166,$C153,K$67),),INDEX($D$126:$DY$166,$C153,K$67))</f>
        <v>A125877550X</v>
      </c>
      <c r="AA43" s="54" t="str" cm="1">
        <f t="array" ref="AA43">HYPERLINK(TEXT("#"&amp;INDEX($D$126:$DY$166,$C153,L$67),),INDEX($D$126:$DY$166,$C153,L$67))</f>
        <v>A125877570J</v>
      </c>
      <c r="AB43" s="54" t="str" cm="1">
        <f t="array" ref="AB43">HYPERLINK(TEXT("#"&amp;INDEX($D$126:$DY$166,$C153,M$67),),INDEX($D$126:$DY$166,$C153,M$67))</f>
        <v>A125877530R</v>
      </c>
      <c r="AC43" s="54" t="str" cm="1">
        <f t="array" ref="AC43">HYPERLINK(TEXT("#"&amp;INDEX($D$126:$DY$166,$C153,N$67),),INDEX($D$126:$DY$166,$C153,N$67))</f>
        <v>A125877518X</v>
      </c>
      <c r="AD43" s="54" t="str" cm="1">
        <f t="array" ref="AD43">HYPERLINK(TEXT("#"&amp;INDEX($D$126:$DY$166,$C153,O$67),),INDEX($D$126:$DY$166,$C153,O$67))</f>
        <v>A125877546J</v>
      </c>
      <c r="AE43" s="54" t="str" cm="1">
        <f t="array" ref="AE43">HYPERLINK(TEXT("#"&amp;INDEX($D$126:$DY$166,$C153,P$67),),INDEX($D$126:$DY$166,$C153,P$67))</f>
        <v>A125877522R</v>
      </c>
    </row>
    <row r="44" spans="1:31">
      <c r="A44" s="52"/>
      <c r="B44" s="55" t="s">
        <v>12995</v>
      </c>
      <c r="C44" s="53" cm="1">
        <f t="array" ref="C44">INDEX($D$80:$DY$116,$C108,C$67)</f>
        <v>15.912000000000001</v>
      </c>
      <c r="D44" s="53" cm="1">
        <f t="array" ref="D44">INDEX($D$80:$DY$116,$C108,D$67)</f>
        <v>6.7039999999999997</v>
      </c>
      <c r="E44" s="53" cm="1">
        <f t="array" ref="E44">INDEX($D$80:$DY$116,$C108,E$67)</f>
        <v>25.501999999999999</v>
      </c>
      <c r="F44" s="53" cm="1">
        <f t="array" ref="F44">INDEX($D$80:$DY$116,$C108,F$67)</f>
        <v>1.6339999999999999</v>
      </c>
      <c r="G44" s="53" cm="1">
        <f t="array" ref="G44">INDEX($D$80:$DY$116,$C108,G$67)</f>
        <v>11.156000000000001</v>
      </c>
      <c r="H44" s="53" cm="1">
        <f t="array" ref="H44">INDEX($D$80:$DY$116,$C108,H$67)</f>
        <v>0</v>
      </c>
      <c r="I44" s="53" cm="1">
        <f t="array" ref="I44">INDEX($D$80:$DY$116,$C108,I$67)</f>
        <v>60.908000000000001</v>
      </c>
      <c r="J44" s="53" cm="1">
        <f t="array" ref="J44">INDEX($D$80:$DY$116,$C108,J$67)</f>
        <v>10.397</v>
      </c>
      <c r="K44" s="53" cm="1">
        <f t="array" ref="K44">INDEX($D$80:$DY$116,$C108,K$67)</f>
        <v>1.716</v>
      </c>
      <c r="L44" s="53" cm="1">
        <f t="array" ref="L44">INDEX($D$80:$DY$116,$C108,L$67)</f>
        <v>23.253</v>
      </c>
      <c r="M44" s="53" cm="1">
        <f t="array" ref="M44">INDEX($D$80:$DY$116,$C108,M$67)</f>
        <v>7.9630000000000001</v>
      </c>
      <c r="N44" s="53" cm="1">
        <f t="array" ref="N44">INDEX($D$80:$DY$116,$C108,N$67)</f>
        <v>43.328000000000003</v>
      </c>
      <c r="O44" s="53" cm="1">
        <f t="array" ref="O44">INDEX($D$80:$DY$116,$C108,O$67)</f>
        <v>17.024999999999999</v>
      </c>
      <c r="P44" s="53" cm="1">
        <f t="array" ref="P44">INDEX($D$80:$DY$116,$C108,P$67)</f>
        <v>121.262</v>
      </c>
      <c r="Q44" s="53"/>
      <c r="R44" s="54" t="str" cm="1">
        <f t="array" ref="R44">HYPERLINK(TEXT("#"&amp;INDEX($D$126:$DY$166,$C154,C$67),),INDEX($D$126:$DY$166,$C154,C$67))</f>
        <v>A125877890V</v>
      </c>
      <c r="S44" s="54" t="str" cm="1">
        <f t="array" ref="S44">HYPERLINK(TEXT("#"&amp;INDEX($D$126:$DY$166,$C154,D$67),),INDEX($D$126:$DY$166,$C154,D$67))</f>
        <v>A125877870K</v>
      </c>
      <c r="T44" s="54" t="str" cm="1">
        <f t="array" ref="T44">HYPERLINK(TEXT("#"&amp;INDEX($D$126:$DY$166,$C154,E$67),),INDEX($D$126:$DY$166,$C154,E$67))</f>
        <v>A125877894C</v>
      </c>
      <c r="U44" s="54" t="str" cm="1">
        <f t="array" ref="U44">HYPERLINK(TEXT("#"&amp;INDEX($D$126:$DY$166,$C154,F$67),),INDEX($D$126:$DY$166,$C154,F$67))</f>
        <v>A125877898L</v>
      </c>
      <c r="V44" s="54" t="str" cm="1">
        <f t="array" ref="V44">HYPERLINK(TEXT("#"&amp;INDEX($D$126:$DY$166,$C154,G$67),),INDEX($D$126:$DY$166,$C154,G$67))</f>
        <v>A125877874V</v>
      </c>
      <c r="W44" s="54" t="str" cm="1">
        <f t="array" ref="W44">HYPERLINK(TEXT("#"&amp;INDEX($D$126:$DY$166,$C154,H$67),),INDEX($D$126:$DY$166,$C154,H$67))</f>
        <v>A125877878C</v>
      </c>
      <c r="X44" s="54" t="str" cm="1">
        <f t="array" ref="X44">HYPERLINK(TEXT("#"&amp;INDEX($D$126:$DY$166,$C154,I$67),),INDEX($D$126:$DY$166,$C154,I$67))</f>
        <v>A125877862K</v>
      </c>
      <c r="Y44" s="54" t="str" cm="1">
        <f t="array" ref="Y44">HYPERLINK(TEXT("#"&amp;INDEX($D$126:$DY$166,$C154,J$67),),INDEX($D$126:$DY$166,$C154,J$67))</f>
        <v>A125877902T</v>
      </c>
      <c r="Z44" s="54" t="str" cm="1">
        <f t="array" ref="Z44">HYPERLINK(TEXT("#"&amp;INDEX($D$126:$DY$166,$C154,K$67),),INDEX($D$126:$DY$166,$C154,K$67))</f>
        <v>A125877886C</v>
      </c>
      <c r="AA44" s="54" t="str" cm="1">
        <f t="array" ref="AA44">HYPERLINK(TEXT("#"&amp;INDEX($D$126:$DY$166,$C154,L$67),),INDEX($D$126:$DY$166,$C154,L$67))</f>
        <v>A125877906A</v>
      </c>
      <c r="AB44" s="54" t="str" cm="1">
        <f t="array" ref="AB44">HYPERLINK(TEXT("#"&amp;INDEX($D$126:$DY$166,$C154,M$67),),INDEX($D$126:$DY$166,$C154,M$67))</f>
        <v>A125877866V</v>
      </c>
      <c r="AC44" s="54" t="str" cm="1">
        <f t="array" ref="AC44">HYPERLINK(TEXT("#"&amp;INDEX($D$126:$DY$166,$C154,N$67),),INDEX($D$126:$DY$166,$C154,N$67))</f>
        <v>A125877854K</v>
      </c>
      <c r="AD44" s="54" t="str" cm="1">
        <f t="array" ref="AD44">HYPERLINK(TEXT("#"&amp;INDEX($D$126:$DY$166,$C154,O$67),),INDEX($D$126:$DY$166,$C154,O$67))</f>
        <v>A125877882V</v>
      </c>
      <c r="AE44" s="54" t="str" cm="1">
        <f t="array" ref="AE44">HYPERLINK(TEXT("#"&amp;INDEX($D$126:$DY$166,$C154,P$67),),INDEX($D$126:$DY$166,$C154,P$67))</f>
        <v>A125877858V</v>
      </c>
    </row>
    <row r="45" spans="1:31">
      <c r="A45" s="52"/>
      <c r="B45" s="55" t="s">
        <v>12996</v>
      </c>
      <c r="C45" s="53" cm="1">
        <f t="array" ref="C45">INDEX($D$80:$DY$116,$C109,C$67)</f>
        <v>23.776</v>
      </c>
      <c r="D45" s="53" cm="1">
        <f t="array" ref="D45">INDEX($D$80:$DY$116,$C109,D$67)</f>
        <v>8.6669999999999998</v>
      </c>
      <c r="E45" s="53" cm="1">
        <f t="array" ref="E45">INDEX($D$80:$DY$116,$C109,E$67)</f>
        <v>59.417999999999999</v>
      </c>
      <c r="F45" s="53" cm="1">
        <f t="array" ref="F45">INDEX($D$80:$DY$116,$C109,F$67)</f>
        <v>1.9219999999999999</v>
      </c>
      <c r="G45" s="53" cm="1">
        <f t="array" ref="G45">INDEX($D$80:$DY$116,$C109,G$67)</f>
        <v>24.411999999999999</v>
      </c>
      <c r="H45" s="53" cm="1">
        <f t="array" ref="H45">INDEX($D$80:$DY$116,$C109,H$67)</f>
        <v>3.4249999999999998</v>
      </c>
      <c r="I45" s="53" cm="1">
        <f t="array" ref="I45">INDEX($D$80:$DY$116,$C109,I$67)</f>
        <v>121.62</v>
      </c>
      <c r="J45" s="53" cm="1">
        <f t="array" ref="J45">INDEX($D$80:$DY$116,$C109,J$67)</f>
        <v>17.097000000000001</v>
      </c>
      <c r="K45" s="53" cm="1">
        <f t="array" ref="K45">INDEX($D$80:$DY$116,$C109,K$67)</f>
        <v>0.76100000000000001</v>
      </c>
      <c r="L45" s="53" cm="1">
        <f t="array" ref="L45">INDEX($D$80:$DY$116,$C109,L$67)</f>
        <v>19.606999999999999</v>
      </c>
      <c r="M45" s="53" cm="1">
        <f t="array" ref="M45">INDEX($D$80:$DY$116,$C109,M$67)</f>
        <v>5.5359999999999996</v>
      </c>
      <c r="N45" s="53" cm="1">
        <f t="array" ref="N45">INDEX($D$80:$DY$116,$C109,N$67)</f>
        <v>43.000999999999998</v>
      </c>
      <c r="O45" s="53" cm="1">
        <f t="array" ref="O45">INDEX($D$80:$DY$116,$C109,O$67)</f>
        <v>20.619</v>
      </c>
      <c r="P45" s="53" cm="1">
        <f t="array" ref="P45">INDEX($D$80:$DY$116,$C109,P$67)</f>
        <v>185.24</v>
      </c>
      <c r="Q45" s="53"/>
      <c r="R45" s="54" t="str" cm="1">
        <f t="array" ref="R45">HYPERLINK(TEXT("#"&amp;INDEX($D$126:$DY$166,$C155,C$67),),INDEX($D$126:$DY$166,$C155,C$67))</f>
        <v>A125877946V</v>
      </c>
      <c r="S45" s="54" t="str" cm="1">
        <f t="array" ref="S45">HYPERLINK(TEXT("#"&amp;INDEX($D$126:$DY$166,$C155,D$67),),INDEX($D$126:$DY$166,$C155,D$67))</f>
        <v>A125877926K</v>
      </c>
      <c r="T45" s="54" t="str" cm="1">
        <f t="array" ref="T45">HYPERLINK(TEXT("#"&amp;INDEX($D$126:$DY$166,$C155,E$67),),INDEX($D$126:$DY$166,$C155,E$67))</f>
        <v>A125877950K</v>
      </c>
      <c r="U45" s="54" t="str" cm="1">
        <f t="array" ref="U45">HYPERLINK(TEXT("#"&amp;INDEX($D$126:$DY$166,$C155,F$67),),INDEX($D$126:$DY$166,$C155,F$67))</f>
        <v>A125877954V</v>
      </c>
      <c r="V45" s="54" t="str" cm="1">
        <f t="array" ref="V45">HYPERLINK(TEXT("#"&amp;INDEX($D$126:$DY$166,$C155,G$67),),INDEX($D$126:$DY$166,$C155,G$67))</f>
        <v>A125877930A</v>
      </c>
      <c r="W45" s="54" t="str" cm="1">
        <f t="array" ref="W45">HYPERLINK(TEXT("#"&amp;INDEX($D$126:$DY$166,$C155,H$67),),INDEX($D$126:$DY$166,$C155,H$67))</f>
        <v>A125877934K</v>
      </c>
      <c r="X45" s="54" t="str" cm="1">
        <f t="array" ref="X45">HYPERLINK(TEXT("#"&amp;INDEX($D$126:$DY$166,$C155,I$67),),INDEX($D$126:$DY$166,$C155,I$67))</f>
        <v>A125877918K</v>
      </c>
      <c r="Y45" s="54" t="str" cm="1">
        <f t="array" ref="Y45">HYPERLINK(TEXT("#"&amp;INDEX($D$126:$DY$166,$C155,J$67),),INDEX($D$126:$DY$166,$C155,J$67))</f>
        <v>A125877958C</v>
      </c>
      <c r="Z45" s="54" t="str" cm="1">
        <f t="array" ref="Z45">HYPERLINK(TEXT("#"&amp;INDEX($D$126:$DY$166,$C155,K$67),),INDEX($D$126:$DY$166,$C155,K$67))</f>
        <v>A125877942K</v>
      </c>
      <c r="AA45" s="54" t="str" cm="1">
        <f t="array" ref="AA45">HYPERLINK(TEXT("#"&amp;INDEX($D$126:$DY$166,$C155,L$67),),INDEX($D$126:$DY$166,$C155,L$67))</f>
        <v>A125877962V</v>
      </c>
      <c r="AB45" s="54" t="str" cm="1">
        <f t="array" ref="AB45">HYPERLINK(TEXT("#"&amp;INDEX($D$126:$DY$166,$C155,M$67),),INDEX($D$126:$DY$166,$C155,M$67))</f>
        <v>A125877922A</v>
      </c>
      <c r="AC45" s="54" t="str" cm="1">
        <f t="array" ref="AC45">HYPERLINK(TEXT("#"&amp;INDEX($D$126:$DY$166,$C155,N$67),),INDEX($D$126:$DY$166,$C155,N$67))</f>
        <v>A125877910T</v>
      </c>
      <c r="AD45" s="54" t="str" cm="1">
        <f t="array" ref="AD45">HYPERLINK(TEXT("#"&amp;INDEX($D$126:$DY$166,$C155,O$67),),INDEX($D$126:$DY$166,$C155,O$67))</f>
        <v>A125877938V</v>
      </c>
      <c r="AE45" s="54" t="str" cm="1">
        <f t="array" ref="AE45">HYPERLINK(TEXT("#"&amp;INDEX($D$126:$DY$166,$C155,P$67),),INDEX($D$126:$DY$166,$C155,P$67))</f>
        <v>A125877914A</v>
      </c>
    </row>
    <row r="46" spans="1:31">
      <c r="A46" s="52"/>
      <c r="B46" s="56" t="s">
        <v>12997</v>
      </c>
      <c r="C46" s="53" cm="1">
        <f t="array" ref="C46">INDEX($D$80:$DY$116,$C110,C$67)</f>
        <v>80.77</v>
      </c>
      <c r="D46" s="53" cm="1">
        <f t="array" ref="D46">INDEX($D$80:$DY$116,$C110,D$67)</f>
        <v>12.941000000000001</v>
      </c>
      <c r="E46" s="53" cm="1">
        <f t="array" ref="E46">INDEX($D$80:$DY$116,$C110,E$67)</f>
        <v>239.30099999999999</v>
      </c>
      <c r="F46" s="53" cm="1">
        <f t="array" ref="F46">INDEX($D$80:$DY$116,$C110,F$67)</f>
        <v>47.463000000000001</v>
      </c>
      <c r="G46" s="53" cm="1">
        <f t="array" ref="G46">INDEX($D$80:$DY$116,$C110,G$67)</f>
        <v>109.724</v>
      </c>
      <c r="H46" s="53" cm="1">
        <f t="array" ref="H46">INDEX($D$80:$DY$116,$C110,H$67)</f>
        <v>9.3490000000000002</v>
      </c>
      <c r="I46" s="53" cm="1">
        <f t="array" ref="I46">INDEX($D$80:$DY$116,$C110,I$67)</f>
        <v>499.548</v>
      </c>
      <c r="J46" s="53" cm="1">
        <f t="array" ref="J46">INDEX($D$80:$DY$116,$C110,J$67)</f>
        <v>39.813000000000002</v>
      </c>
      <c r="K46" s="53" cm="1">
        <f t="array" ref="K46">INDEX($D$80:$DY$116,$C110,K$67)</f>
        <v>1.1719999999999999</v>
      </c>
      <c r="L46" s="53" cm="1">
        <f t="array" ref="L46">INDEX($D$80:$DY$116,$C110,L$67)</f>
        <v>30.904</v>
      </c>
      <c r="M46" s="53" cm="1">
        <f t="array" ref="M46">INDEX($D$80:$DY$116,$C110,M$67)</f>
        <v>34.137</v>
      </c>
      <c r="N46" s="53" cm="1">
        <f t="array" ref="N46">INDEX($D$80:$DY$116,$C110,N$67)</f>
        <v>106.026</v>
      </c>
      <c r="O46" s="53" cm="1">
        <f t="array" ref="O46">INDEX($D$80:$DY$116,$C110,O$67)</f>
        <v>108.036</v>
      </c>
      <c r="P46" s="53" cm="1">
        <f t="array" ref="P46">INDEX($D$80:$DY$116,$C110,P$67)</f>
        <v>713.60900000000004</v>
      </c>
      <c r="Q46" s="53"/>
      <c r="R46" s="54" t="str" cm="1">
        <f t="array" ref="R46">HYPERLINK(TEXT("#"&amp;INDEX($D$126:$DY$166,$C156,C$67),),INDEX($D$126:$DY$166,$C156,C$67))</f>
        <v>A125877610R</v>
      </c>
      <c r="S46" s="54" t="str" cm="1">
        <f t="array" ref="S46">HYPERLINK(TEXT("#"&amp;INDEX($D$126:$DY$166,$C156,D$67),),INDEX($D$126:$DY$166,$C156,D$67))</f>
        <v>A125877590T</v>
      </c>
      <c r="T46" s="54" t="str" cm="1">
        <f t="array" ref="T46">HYPERLINK(TEXT("#"&amp;INDEX($D$126:$DY$166,$C156,E$67),),INDEX($D$126:$DY$166,$C156,E$67))</f>
        <v>A125877614X</v>
      </c>
      <c r="U46" s="54" t="str" cm="1">
        <f t="array" ref="U46">HYPERLINK(TEXT("#"&amp;INDEX($D$126:$DY$166,$C156,F$67),),INDEX($D$126:$DY$166,$C156,F$67))</f>
        <v>A125877618J</v>
      </c>
      <c r="V46" s="54" t="str" cm="1">
        <f t="array" ref="V46">HYPERLINK(TEXT("#"&amp;INDEX($D$126:$DY$166,$C156,G$67),),INDEX($D$126:$DY$166,$C156,G$67))</f>
        <v>A125877594A</v>
      </c>
      <c r="W46" s="54" t="str" cm="1">
        <f t="array" ref="W46">HYPERLINK(TEXT("#"&amp;INDEX($D$126:$DY$166,$C156,H$67),),INDEX($D$126:$DY$166,$C156,H$67))</f>
        <v>A125877598K</v>
      </c>
      <c r="X46" s="54" t="str" cm="1">
        <f t="array" ref="X46">HYPERLINK(TEXT("#"&amp;INDEX($D$126:$DY$166,$C156,I$67),),INDEX($D$126:$DY$166,$C156,I$67))</f>
        <v>A125877582T</v>
      </c>
      <c r="Y46" s="54" t="str" cm="1">
        <f t="array" ref="Y46">HYPERLINK(TEXT("#"&amp;INDEX($D$126:$DY$166,$C156,J$67),),INDEX($D$126:$DY$166,$C156,J$67))</f>
        <v>A125877622X</v>
      </c>
      <c r="Z46" s="54" t="str" cm="1">
        <f t="array" ref="Z46">HYPERLINK(TEXT("#"&amp;INDEX($D$126:$DY$166,$C156,K$67),),INDEX($D$126:$DY$166,$C156,K$67))</f>
        <v>A125877606X</v>
      </c>
      <c r="AA46" s="54" t="str" cm="1">
        <f t="array" ref="AA46">HYPERLINK(TEXT("#"&amp;INDEX($D$126:$DY$166,$C156,L$67),),INDEX($D$126:$DY$166,$C156,L$67))</f>
        <v>A125877626J</v>
      </c>
      <c r="AB46" s="54" t="str" cm="1">
        <f t="array" ref="AB46">HYPERLINK(TEXT("#"&amp;INDEX($D$126:$DY$166,$C156,M$67),),INDEX($D$126:$DY$166,$C156,M$67))</f>
        <v>A125877586A</v>
      </c>
      <c r="AC46" s="54" t="str" cm="1">
        <f t="array" ref="AC46">HYPERLINK(TEXT("#"&amp;INDEX($D$126:$DY$166,$C156,N$67),),INDEX($D$126:$DY$166,$C156,N$67))</f>
        <v>A125877574T</v>
      </c>
      <c r="AD46" s="54" t="str" cm="1">
        <f t="array" ref="AD46">HYPERLINK(TEXT("#"&amp;INDEX($D$126:$DY$166,$C156,O$67),),INDEX($D$126:$DY$166,$C156,O$67))</f>
        <v>A125877602R</v>
      </c>
      <c r="AE46" s="54" t="str" cm="1">
        <f t="array" ref="AE46">HYPERLINK(TEXT("#"&amp;INDEX($D$126:$DY$166,$C156,P$67),),INDEX($D$126:$DY$166,$C156,P$67))</f>
        <v>A125877578A</v>
      </c>
    </row>
    <row r="47" spans="1:31">
      <c r="A47" s="52"/>
      <c r="B47" s="55" t="s">
        <v>12998</v>
      </c>
      <c r="C47" s="53" cm="1">
        <f t="array" ref="C47">INDEX($D$80:$DY$116,$C111,C$67)</f>
        <v>48.624000000000002</v>
      </c>
      <c r="D47" s="53" cm="1">
        <f t="array" ref="D47">INDEX($D$80:$DY$116,$C111,D$67)</f>
        <v>8.9220000000000006</v>
      </c>
      <c r="E47" s="53" cm="1">
        <f t="array" ref="E47">INDEX($D$80:$DY$116,$C111,E$67)</f>
        <v>121.657</v>
      </c>
      <c r="F47" s="53" cm="1">
        <f t="array" ref="F47">INDEX($D$80:$DY$116,$C111,F$67)</f>
        <v>4.2110000000000003</v>
      </c>
      <c r="G47" s="53" cm="1">
        <f t="array" ref="G47">INDEX($D$80:$DY$116,$C111,G$67)</f>
        <v>44.271999999999998</v>
      </c>
      <c r="H47" s="53" cm="1">
        <f t="array" ref="H47">INDEX($D$80:$DY$116,$C111,H$67)</f>
        <v>6.3360000000000003</v>
      </c>
      <c r="I47" s="53" cm="1">
        <f t="array" ref="I47">INDEX($D$80:$DY$116,$C111,I$67)</f>
        <v>234.02199999999999</v>
      </c>
      <c r="J47" s="53" cm="1">
        <f t="array" ref="J47">INDEX($D$80:$DY$116,$C111,J$67)</f>
        <v>13.803000000000001</v>
      </c>
      <c r="K47" s="53" cm="1">
        <f t="array" ref="K47">INDEX($D$80:$DY$116,$C111,K$67)</f>
        <v>0.47099999999999997</v>
      </c>
      <c r="L47" s="53" cm="1">
        <f t="array" ref="L47">INDEX($D$80:$DY$116,$C111,L$67)</f>
        <v>16.254000000000001</v>
      </c>
      <c r="M47" s="53" cm="1">
        <f t="array" ref="M47">INDEX($D$80:$DY$116,$C111,M$67)</f>
        <v>7.5460000000000003</v>
      </c>
      <c r="N47" s="53" cm="1">
        <f t="array" ref="N47">INDEX($D$80:$DY$116,$C111,N$67)</f>
        <v>38.073999999999998</v>
      </c>
      <c r="O47" s="53" cm="1">
        <f t="array" ref="O47">INDEX($D$80:$DY$116,$C111,O$67)</f>
        <v>50.253</v>
      </c>
      <c r="P47" s="53" cm="1">
        <f t="array" ref="P47">INDEX($D$80:$DY$116,$C111,P$67)</f>
        <v>322.34899999999999</v>
      </c>
      <c r="Q47" s="53"/>
      <c r="R47" s="54" t="str" cm="1">
        <f t="array" ref="R47">HYPERLINK(TEXT("#"&amp;INDEX($D$126:$DY$166,$C157,C$67),),INDEX($D$126:$DY$166,$C157,C$67))</f>
        <v>A125877666A</v>
      </c>
      <c r="S47" s="54" t="str" cm="1">
        <f t="array" ref="S47">HYPERLINK(TEXT("#"&amp;INDEX($D$126:$DY$166,$C157,D$67),),INDEX($D$126:$DY$166,$C157,D$67))</f>
        <v>A125877646T</v>
      </c>
      <c r="T47" s="54" t="str" cm="1">
        <f t="array" ref="T47">HYPERLINK(TEXT("#"&amp;INDEX($D$126:$DY$166,$C157,E$67),),INDEX($D$126:$DY$166,$C157,E$67))</f>
        <v>A125877670T</v>
      </c>
      <c r="U47" s="54" t="str" cm="1">
        <f t="array" ref="U47">HYPERLINK(TEXT("#"&amp;INDEX($D$126:$DY$166,$C157,F$67),),INDEX($D$126:$DY$166,$C157,F$67))</f>
        <v>A125877674A</v>
      </c>
      <c r="V47" s="54" t="str" cm="1">
        <f t="array" ref="V47">HYPERLINK(TEXT("#"&amp;INDEX($D$126:$DY$166,$C157,G$67),),INDEX($D$126:$DY$166,$C157,G$67))</f>
        <v>A125877650J</v>
      </c>
      <c r="W47" s="54" t="str" cm="1">
        <f t="array" ref="W47">HYPERLINK(TEXT("#"&amp;INDEX($D$126:$DY$166,$C157,H$67),),INDEX($D$126:$DY$166,$C157,H$67))</f>
        <v>A125877654T</v>
      </c>
      <c r="X47" s="54" t="str" cm="1">
        <f t="array" ref="X47">HYPERLINK(TEXT("#"&amp;INDEX($D$126:$DY$166,$C157,I$67),),INDEX($D$126:$DY$166,$C157,I$67))</f>
        <v>A125877638T</v>
      </c>
      <c r="Y47" s="54" t="str" cm="1">
        <f t="array" ref="Y47">HYPERLINK(TEXT("#"&amp;INDEX($D$126:$DY$166,$C157,J$67),),INDEX($D$126:$DY$166,$C157,J$67))</f>
        <v>A125877678K</v>
      </c>
      <c r="Z47" s="54" t="str" cm="1">
        <f t="array" ref="Z47">HYPERLINK(TEXT("#"&amp;INDEX($D$126:$DY$166,$C157,K$67),),INDEX($D$126:$DY$166,$C157,K$67))</f>
        <v>A125877662T</v>
      </c>
      <c r="AA47" s="54" t="str" cm="1">
        <f t="array" ref="AA47">HYPERLINK(TEXT("#"&amp;INDEX($D$126:$DY$166,$C157,L$67),),INDEX($D$126:$DY$166,$C157,L$67))</f>
        <v>A125877682A</v>
      </c>
      <c r="AB47" s="54" t="str" cm="1">
        <f t="array" ref="AB47">HYPERLINK(TEXT("#"&amp;INDEX($D$126:$DY$166,$C157,M$67),),INDEX($D$126:$DY$166,$C157,M$67))</f>
        <v>A125877642J</v>
      </c>
      <c r="AC47" s="54" t="str" cm="1">
        <f t="array" ref="AC47">HYPERLINK(TEXT("#"&amp;INDEX($D$126:$DY$166,$C157,N$67),),INDEX($D$126:$DY$166,$C157,N$67))</f>
        <v>A125877630X</v>
      </c>
      <c r="AD47" s="54" t="str" cm="1">
        <f t="array" ref="AD47">HYPERLINK(TEXT("#"&amp;INDEX($D$126:$DY$166,$C157,O$67),),INDEX($D$126:$DY$166,$C157,O$67))</f>
        <v>A125877658A</v>
      </c>
      <c r="AE47" s="54" t="str" cm="1">
        <f t="array" ref="AE47">HYPERLINK(TEXT("#"&amp;INDEX($D$126:$DY$166,$C157,P$67),),INDEX($D$126:$DY$166,$C157,P$67))</f>
        <v>A125877634J</v>
      </c>
    </row>
    <row r="48" spans="1:31">
      <c r="A48" s="52"/>
      <c r="B48" s="55" t="s">
        <v>12999</v>
      </c>
      <c r="C48" s="53" cm="1">
        <f t="array" ref="C48">INDEX($D$80:$DY$116,$C112,C$67)</f>
        <v>15.08</v>
      </c>
      <c r="D48" s="53" cm="1">
        <f t="array" ref="D48">INDEX($D$80:$DY$116,$C112,D$67)</f>
        <v>1.129</v>
      </c>
      <c r="E48" s="53" cm="1">
        <f t="array" ref="E48">INDEX($D$80:$DY$116,$C112,E$67)</f>
        <v>50.087000000000003</v>
      </c>
      <c r="F48" s="53" cm="1">
        <f t="array" ref="F48">INDEX($D$80:$DY$116,$C112,F$67)</f>
        <v>4.1239999999999997</v>
      </c>
      <c r="G48" s="53" cm="1">
        <f t="array" ref="G48">INDEX($D$80:$DY$116,$C112,G$67)</f>
        <v>18.109000000000002</v>
      </c>
      <c r="H48" s="53" cm="1">
        <f t="array" ref="H48">INDEX($D$80:$DY$116,$C112,H$67)</f>
        <v>2.2879999999999998</v>
      </c>
      <c r="I48" s="53" cm="1">
        <f t="array" ref="I48">INDEX($D$80:$DY$116,$C112,I$67)</f>
        <v>90.816000000000003</v>
      </c>
      <c r="J48" s="53" cm="1">
        <f t="array" ref="J48">INDEX($D$80:$DY$116,$C112,J$67)</f>
        <v>7.5609999999999999</v>
      </c>
      <c r="K48" s="53" cm="1">
        <f t="array" ref="K48">INDEX($D$80:$DY$116,$C112,K$67)</f>
        <v>0</v>
      </c>
      <c r="L48" s="53" cm="1">
        <f t="array" ref="L48">INDEX($D$80:$DY$116,$C112,L$67)</f>
        <v>5.05</v>
      </c>
      <c r="M48" s="53" cm="1">
        <f t="array" ref="M48">INDEX($D$80:$DY$116,$C112,M$67)</f>
        <v>8.1069999999999993</v>
      </c>
      <c r="N48" s="53" cm="1">
        <f t="array" ref="N48">INDEX($D$80:$DY$116,$C112,N$67)</f>
        <v>20.716999999999999</v>
      </c>
      <c r="O48" s="53" cm="1">
        <f t="array" ref="O48">INDEX($D$80:$DY$116,$C112,O$67)</f>
        <v>16.957000000000001</v>
      </c>
      <c r="P48" s="53" cm="1">
        <f t="array" ref="P48">INDEX($D$80:$DY$116,$C112,P$67)</f>
        <v>128.49100000000001</v>
      </c>
      <c r="Q48" s="53"/>
      <c r="R48" s="54" t="str" cm="1">
        <f t="array" ref="R48">HYPERLINK(TEXT("#"&amp;INDEX($D$126:$DY$166,$C158,C$67),),INDEX($D$126:$DY$166,$C158,C$67))</f>
        <v>A125877722J</v>
      </c>
      <c r="S48" s="54" t="str" cm="1">
        <f t="array" ref="S48">HYPERLINK(TEXT("#"&amp;INDEX($D$126:$DY$166,$C158,D$67),),INDEX($D$126:$DY$166,$C158,D$67))</f>
        <v>A125877702X</v>
      </c>
      <c r="T48" s="54" t="str" cm="1">
        <f t="array" ref="T48">HYPERLINK(TEXT("#"&amp;INDEX($D$126:$DY$166,$C158,E$67),),INDEX($D$126:$DY$166,$C158,E$67))</f>
        <v>A125877726T</v>
      </c>
      <c r="U48" s="54" t="str" cm="1">
        <f t="array" ref="U48">HYPERLINK(TEXT("#"&amp;INDEX($D$126:$DY$166,$C158,F$67),),INDEX($D$126:$DY$166,$C158,F$67))</f>
        <v>A125877730J</v>
      </c>
      <c r="V48" s="54" t="str" cm="1">
        <f t="array" ref="V48">HYPERLINK(TEXT("#"&amp;INDEX($D$126:$DY$166,$C158,G$67),),INDEX($D$126:$DY$166,$C158,G$67))</f>
        <v>A125877706J</v>
      </c>
      <c r="W48" s="54" t="str" cm="1">
        <f t="array" ref="W48">HYPERLINK(TEXT("#"&amp;INDEX($D$126:$DY$166,$C158,H$67),),INDEX($D$126:$DY$166,$C158,H$67))</f>
        <v>A125877710X</v>
      </c>
      <c r="X48" s="54" t="str" cm="1">
        <f t="array" ref="X48">HYPERLINK(TEXT("#"&amp;INDEX($D$126:$DY$166,$C158,I$67),),INDEX($D$126:$DY$166,$C158,I$67))</f>
        <v>A125877694K</v>
      </c>
      <c r="Y48" s="54" t="str" cm="1">
        <f t="array" ref="Y48">HYPERLINK(TEXT("#"&amp;INDEX($D$126:$DY$166,$C158,J$67),),INDEX($D$126:$DY$166,$C158,J$67))</f>
        <v>A125877734T</v>
      </c>
      <c r="Z48" s="54" t="str" cm="1">
        <f t="array" ref="Z48">HYPERLINK(TEXT("#"&amp;INDEX($D$126:$DY$166,$C158,K$67),),INDEX($D$126:$DY$166,$C158,K$67))</f>
        <v>A125877718T</v>
      </c>
      <c r="AA48" s="54" t="str" cm="1">
        <f t="array" ref="AA48">HYPERLINK(TEXT("#"&amp;INDEX($D$126:$DY$166,$C158,L$67),),INDEX($D$126:$DY$166,$C158,L$67))</f>
        <v>A125877738A</v>
      </c>
      <c r="AB48" s="54" t="str" cm="1">
        <f t="array" ref="AB48">HYPERLINK(TEXT("#"&amp;INDEX($D$126:$DY$166,$C158,M$67),),INDEX($D$126:$DY$166,$C158,M$67))</f>
        <v>A125877698V</v>
      </c>
      <c r="AC48" s="54" t="str" cm="1">
        <f t="array" ref="AC48">HYPERLINK(TEXT("#"&amp;INDEX($D$126:$DY$166,$C158,N$67),),INDEX($D$126:$DY$166,$C158,N$67))</f>
        <v>A125877686K</v>
      </c>
      <c r="AD48" s="54" t="str" cm="1">
        <f t="array" ref="AD48">HYPERLINK(TEXT("#"&amp;INDEX($D$126:$DY$166,$C158,O$67),),INDEX($D$126:$DY$166,$C158,O$67))</f>
        <v>A125877714J</v>
      </c>
      <c r="AE48" s="54" t="str" cm="1">
        <f t="array" ref="AE48">HYPERLINK(TEXT("#"&amp;INDEX($D$126:$DY$166,$C158,P$67),),INDEX($D$126:$DY$166,$C158,P$67))</f>
        <v>A125877690A</v>
      </c>
    </row>
    <row r="49" spans="1:31">
      <c r="A49" s="52"/>
      <c r="B49" s="55" t="s">
        <v>13000</v>
      </c>
      <c r="C49" s="53" cm="1">
        <f t="array" ref="C49">INDEX($D$80:$DY$116,$C113,C$67)</f>
        <v>11.170999999999999</v>
      </c>
      <c r="D49" s="53" cm="1">
        <f t="array" ref="D49">INDEX($D$80:$DY$116,$C113,D$67)</f>
        <v>1.0169999999999999</v>
      </c>
      <c r="E49" s="53" cm="1">
        <f t="array" ref="E49">INDEX($D$80:$DY$116,$C113,E$67)</f>
        <v>43.039000000000001</v>
      </c>
      <c r="F49" s="53" cm="1">
        <f t="array" ref="F49">INDEX($D$80:$DY$116,$C113,F$67)</f>
        <v>8.8940000000000001</v>
      </c>
      <c r="G49" s="53" cm="1">
        <f t="array" ref="G49">INDEX($D$80:$DY$116,$C113,G$67)</f>
        <v>32.134999999999998</v>
      </c>
      <c r="H49" s="53" cm="1">
        <f t="array" ref="H49">INDEX($D$80:$DY$116,$C113,H$67)</f>
        <v>0</v>
      </c>
      <c r="I49" s="53" cm="1">
        <f t="array" ref="I49">INDEX($D$80:$DY$116,$C113,I$67)</f>
        <v>96.256</v>
      </c>
      <c r="J49" s="53" cm="1">
        <f t="array" ref="J49">INDEX($D$80:$DY$116,$C113,J$67)</f>
        <v>7.1139999999999999</v>
      </c>
      <c r="K49" s="53" cm="1">
        <f t="array" ref="K49">INDEX($D$80:$DY$116,$C113,K$67)</f>
        <v>0.7</v>
      </c>
      <c r="L49" s="53" cm="1">
        <f t="array" ref="L49">INDEX($D$80:$DY$116,$C113,L$67)</f>
        <v>3.91</v>
      </c>
      <c r="M49" s="53" cm="1">
        <f t="array" ref="M49">INDEX($D$80:$DY$116,$C113,M$67)</f>
        <v>9.0169999999999995</v>
      </c>
      <c r="N49" s="53" cm="1">
        <f t="array" ref="N49">INDEX($D$80:$DY$116,$C113,N$67)</f>
        <v>20.741</v>
      </c>
      <c r="O49" s="53" cm="1">
        <f t="array" ref="O49">INDEX($D$80:$DY$116,$C113,O$67)</f>
        <v>18.629000000000001</v>
      </c>
      <c r="P49" s="53" cm="1">
        <f t="array" ref="P49">INDEX($D$80:$DY$116,$C113,P$67)</f>
        <v>135.626</v>
      </c>
      <c r="Q49" s="53"/>
      <c r="R49" s="54" t="str" cm="1">
        <f t="array" ref="R49">HYPERLINK(TEXT("#"&amp;INDEX($D$126:$DY$166,$C159,C$67),),INDEX($D$126:$DY$166,$C159,C$67))</f>
        <v>A125877498A</v>
      </c>
      <c r="S49" s="54" t="str" cm="1">
        <f t="array" ref="S49">HYPERLINK(TEXT("#"&amp;INDEX($D$126:$DY$166,$C159,D$67),),INDEX($D$126:$DY$166,$C159,D$67))</f>
        <v>A125877478T</v>
      </c>
      <c r="T49" s="54" t="str" cm="1">
        <f t="array" ref="T49">HYPERLINK(TEXT("#"&amp;INDEX($D$126:$DY$166,$C159,E$67),),INDEX($D$126:$DY$166,$C159,E$67))</f>
        <v>A125877502F</v>
      </c>
      <c r="U49" s="54" t="str" cm="1">
        <f t="array" ref="U49">HYPERLINK(TEXT("#"&amp;INDEX($D$126:$DY$166,$C159,F$67),),INDEX($D$126:$DY$166,$C159,F$67))</f>
        <v>A125877506R</v>
      </c>
      <c r="V49" s="54" t="str" cm="1">
        <f t="array" ref="V49">HYPERLINK(TEXT("#"&amp;INDEX($D$126:$DY$166,$C159,G$67),),INDEX($D$126:$DY$166,$C159,G$67))</f>
        <v>A125877482J</v>
      </c>
      <c r="W49" s="54" t="str" cm="1">
        <f t="array" ref="W49">HYPERLINK(TEXT("#"&amp;INDEX($D$126:$DY$166,$C159,H$67),),INDEX($D$126:$DY$166,$C159,H$67))</f>
        <v>A125877486T</v>
      </c>
      <c r="X49" s="54" t="str" cm="1">
        <f t="array" ref="X49">HYPERLINK(TEXT("#"&amp;INDEX($D$126:$DY$166,$C159,I$67),),INDEX($D$126:$DY$166,$C159,I$67))</f>
        <v>A125877470X</v>
      </c>
      <c r="Y49" s="54" t="str" cm="1">
        <f t="array" ref="Y49">HYPERLINK(TEXT("#"&amp;INDEX($D$126:$DY$166,$C159,J$67),),INDEX($D$126:$DY$166,$C159,J$67))</f>
        <v>A125877510F</v>
      </c>
      <c r="Z49" s="54" t="str" cm="1">
        <f t="array" ref="Z49">HYPERLINK(TEXT("#"&amp;INDEX($D$126:$DY$166,$C159,K$67),),INDEX($D$126:$DY$166,$C159,K$67))</f>
        <v>A125877494T</v>
      </c>
      <c r="AA49" s="54" t="str" cm="1">
        <f t="array" ref="AA49">HYPERLINK(TEXT("#"&amp;INDEX($D$126:$DY$166,$C159,L$67),),INDEX($D$126:$DY$166,$C159,L$67))</f>
        <v>A125877514R</v>
      </c>
      <c r="AB49" s="54" t="str" cm="1">
        <f t="array" ref="AB49">HYPERLINK(TEXT("#"&amp;INDEX($D$126:$DY$166,$C159,M$67),),INDEX($D$126:$DY$166,$C159,M$67))</f>
        <v>A125877474J</v>
      </c>
      <c r="AC49" s="54" t="str" cm="1">
        <f t="array" ref="AC49">HYPERLINK(TEXT("#"&amp;INDEX($D$126:$DY$166,$C159,N$67),),INDEX($D$126:$DY$166,$C159,N$67))</f>
        <v>A125877462X</v>
      </c>
      <c r="AD49" s="54" t="str" cm="1">
        <f t="array" ref="AD49">HYPERLINK(TEXT("#"&amp;INDEX($D$126:$DY$166,$C159,O$67),),INDEX($D$126:$DY$166,$C159,O$67))</f>
        <v>A125877490J</v>
      </c>
      <c r="AE49" s="54" t="str" cm="1">
        <f t="array" ref="AE49">HYPERLINK(TEXT("#"&amp;INDEX($D$126:$DY$166,$C159,P$67),),INDEX($D$126:$DY$166,$C159,P$67))</f>
        <v>A125877466J</v>
      </c>
    </row>
    <row r="50" spans="1:31">
      <c r="A50" s="49"/>
      <c r="B50" s="57" t="s">
        <v>13001</v>
      </c>
      <c r="C50" s="53" cm="1">
        <f t="array" ref="C50">INDEX($D$80:$DY$116,$C114,C$67)</f>
        <v>5.8949999999999996</v>
      </c>
      <c r="D50" s="53" cm="1">
        <f t="array" ref="D50">INDEX($D$80:$DY$116,$C114,D$67)</f>
        <v>1.8740000000000001</v>
      </c>
      <c r="E50" s="53" cm="1">
        <f t="array" ref="E50">INDEX($D$80:$DY$116,$C114,E$67)</f>
        <v>21.777000000000001</v>
      </c>
      <c r="F50" s="53" cm="1">
        <f t="array" ref="F50">INDEX($D$80:$DY$116,$C114,F$67)</f>
        <v>14.532999999999999</v>
      </c>
      <c r="G50" s="53" cm="1">
        <f t="array" ref="G50">INDEX($D$80:$DY$116,$C114,G$67)</f>
        <v>11.346</v>
      </c>
      <c r="H50" s="53" cm="1">
        <f t="array" ref="H50">INDEX($D$80:$DY$116,$C114,H$67)</f>
        <v>0.72499999999999998</v>
      </c>
      <c r="I50" s="53" cm="1">
        <f t="array" ref="I50">INDEX($D$80:$DY$116,$C114,I$67)</f>
        <v>56.149000000000001</v>
      </c>
      <c r="J50" s="53" cm="1">
        <f t="array" ref="J50">INDEX($D$80:$DY$116,$C114,J$67)</f>
        <v>7.649</v>
      </c>
      <c r="K50" s="53" cm="1">
        <f t="array" ref="K50">INDEX($D$80:$DY$116,$C114,K$67)</f>
        <v>0</v>
      </c>
      <c r="L50" s="53" cm="1">
        <f t="array" ref="L50">INDEX($D$80:$DY$116,$C114,L$67)</f>
        <v>2.41</v>
      </c>
      <c r="M50" s="53" cm="1">
        <f t="array" ref="M50">INDEX($D$80:$DY$116,$C114,M$67)</f>
        <v>7.4950000000000001</v>
      </c>
      <c r="N50" s="53" cm="1">
        <f t="array" ref="N50">INDEX($D$80:$DY$116,$C114,N$67)</f>
        <v>17.553999999999998</v>
      </c>
      <c r="O50" s="53" cm="1">
        <f t="array" ref="O50">INDEX($D$80:$DY$116,$C114,O$67)</f>
        <v>14.398999999999999</v>
      </c>
      <c r="P50" s="53" cm="1">
        <f t="array" ref="P50">INDEX($D$80:$DY$116,$C114,P$67)</f>
        <v>88.102000000000004</v>
      </c>
      <c r="Q50" s="53"/>
      <c r="R50" s="54" t="str" cm="1">
        <f t="array" ref="R50">HYPERLINK(TEXT("#"&amp;INDEX($D$126:$DY$166,$C160,C$67),),INDEX($D$126:$DY$166,$C160,C$67))</f>
        <v>A125878002C</v>
      </c>
      <c r="S50" s="54" t="str" cm="1">
        <f t="array" ref="S50">HYPERLINK(TEXT("#"&amp;INDEX($D$126:$DY$166,$C160,D$67),),INDEX($D$126:$DY$166,$C160,D$67))</f>
        <v>A125877982C</v>
      </c>
      <c r="T50" s="54" t="str" cm="1">
        <f t="array" ref="T50">HYPERLINK(TEXT("#"&amp;INDEX($D$126:$DY$166,$C160,E$67),),INDEX($D$126:$DY$166,$C160,E$67))</f>
        <v>A125878006L</v>
      </c>
      <c r="U50" s="54" t="str" cm="1">
        <f t="array" ref="U50">HYPERLINK(TEXT("#"&amp;INDEX($D$126:$DY$166,$C160,F$67),),INDEX($D$126:$DY$166,$C160,F$67))</f>
        <v>A125878010C</v>
      </c>
      <c r="V50" s="54" t="str" cm="1">
        <f t="array" ref="V50">HYPERLINK(TEXT("#"&amp;INDEX($D$126:$DY$166,$C160,G$67),),INDEX($D$126:$DY$166,$C160,G$67))</f>
        <v>A125877986L</v>
      </c>
      <c r="W50" s="54" t="str" cm="1">
        <f t="array" ref="W50">HYPERLINK(TEXT("#"&amp;INDEX($D$126:$DY$166,$C160,H$67),),INDEX($D$126:$DY$166,$C160,H$67))</f>
        <v>A125877990C</v>
      </c>
      <c r="X50" s="54" t="str" cm="1">
        <f t="array" ref="X50">HYPERLINK(TEXT("#"&amp;INDEX($D$126:$DY$166,$C160,I$67),),INDEX($D$126:$DY$166,$C160,I$67))</f>
        <v>A125877974C</v>
      </c>
      <c r="Y50" s="54" t="str" cm="1">
        <f t="array" ref="Y50">HYPERLINK(TEXT("#"&amp;INDEX($D$126:$DY$166,$C160,J$67),),INDEX($D$126:$DY$166,$C160,J$67))</f>
        <v>A125878014L</v>
      </c>
      <c r="Z50" s="54" t="str" cm="1">
        <f t="array" ref="Z50">HYPERLINK(TEXT("#"&amp;INDEX($D$126:$DY$166,$C160,K$67),),INDEX($D$126:$DY$166,$C160,K$67))</f>
        <v>A125877998W</v>
      </c>
      <c r="AA50" s="54" t="str" cm="1">
        <f t="array" ref="AA50">HYPERLINK(TEXT("#"&amp;INDEX($D$126:$DY$166,$C160,L$67),),INDEX($D$126:$DY$166,$C160,L$67))</f>
        <v>A125878018W</v>
      </c>
      <c r="AB50" s="54" t="str" cm="1">
        <f t="array" ref="AB50">HYPERLINK(TEXT("#"&amp;INDEX($D$126:$DY$166,$C160,M$67),),INDEX($D$126:$DY$166,$C160,M$67))</f>
        <v>A125877978L</v>
      </c>
      <c r="AC50" s="54" t="str" cm="1">
        <f t="array" ref="AC50">HYPERLINK(TEXT("#"&amp;INDEX($D$126:$DY$166,$C160,N$67),),INDEX($D$126:$DY$166,$C160,N$67))</f>
        <v>A125877966C</v>
      </c>
      <c r="AD50" s="54" t="str" cm="1">
        <f t="array" ref="AD50">HYPERLINK(TEXT("#"&amp;INDEX($D$126:$DY$166,$C160,O$67),),INDEX($D$126:$DY$166,$C160,O$67))</f>
        <v>A125877994L</v>
      </c>
      <c r="AE50" s="54" t="str" cm="1">
        <f t="array" ref="AE50">HYPERLINK(TEXT("#"&amp;INDEX($D$126:$DY$166,$C160,P$67),),INDEX($D$126:$DY$166,$C160,P$67))</f>
        <v>A125877970V</v>
      </c>
    </row>
    <row r="51" spans="1:31">
      <c r="A51" s="52"/>
      <c r="B51" s="55" t="s">
        <v>13002</v>
      </c>
      <c r="C51" s="53" cm="1">
        <f t="array" ref="C51">INDEX($D$80:$DY$116,$C115,C$67)</f>
        <v>0</v>
      </c>
      <c r="D51" s="53" cm="1">
        <f t="array" ref="D51">INDEX($D$80:$DY$116,$C115,D$67)</f>
        <v>0</v>
      </c>
      <c r="E51" s="53" cm="1">
        <f t="array" ref="E51">INDEX($D$80:$DY$116,$C115,E$67)</f>
        <v>2.7410000000000001</v>
      </c>
      <c r="F51" s="53" cm="1">
        <f t="array" ref="F51">INDEX($D$80:$DY$116,$C115,F$67)</f>
        <v>15.701000000000001</v>
      </c>
      <c r="G51" s="53" cm="1">
        <f t="array" ref="G51">INDEX($D$80:$DY$116,$C115,G$67)</f>
        <v>3.863</v>
      </c>
      <c r="H51" s="53" cm="1">
        <f t="array" ref="H51">INDEX($D$80:$DY$116,$C115,H$67)</f>
        <v>0</v>
      </c>
      <c r="I51" s="53" cm="1">
        <f t="array" ref="I51">INDEX($D$80:$DY$116,$C115,I$67)</f>
        <v>22.303999999999998</v>
      </c>
      <c r="J51" s="53" cm="1">
        <f t="array" ref="J51">INDEX($D$80:$DY$116,$C115,J$67)</f>
        <v>3.6859999999999999</v>
      </c>
      <c r="K51" s="53" cm="1">
        <f t="array" ref="K51">INDEX($D$80:$DY$116,$C115,K$67)</f>
        <v>0</v>
      </c>
      <c r="L51" s="53" cm="1">
        <f t="array" ref="L51">INDEX($D$80:$DY$116,$C115,L$67)</f>
        <v>3.28</v>
      </c>
      <c r="M51" s="53" cm="1">
        <f t="array" ref="M51">INDEX($D$80:$DY$116,$C115,M$67)</f>
        <v>1.972</v>
      </c>
      <c r="N51" s="53" cm="1">
        <f t="array" ref="N51">INDEX($D$80:$DY$116,$C115,N$67)</f>
        <v>8.9390000000000001</v>
      </c>
      <c r="O51" s="53" cm="1">
        <f t="array" ref="O51">INDEX($D$80:$DY$116,$C115,O$67)</f>
        <v>7.7990000000000004</v>
      </c>
      <c r="P51" s="53" cm="1">
        <f t="array" ref="P51">INDEX($D$80:$DY$116,$C115,P$67)</f>
        <v>39.042000000000002</v>
      </c>
      <c r="Q51" s="53"/>
      <c r="R51" s="54" t="str" cm="1">
        <f t="array" ref="R51">HYPERLINK(TEXT("#"&amp;INDEX($D$126:$DY$166,$C161,C$67),),INDEX($D$126:$DY$166,$C161,C$67))</f>
        <v>A125877778V</v>
      </c>
      <c r="S51" s="54" t="str" cm="1">
        <f t="array" ref="S51">HYPERLINK(TEXT("#"&amp;INDEX($D$126:$DY$166,$C161,D$67),),INDEX($D$126:$DY$166,$C161,D$67))</f>
        <v>A125877758K</v>
      </c>
      <c r="T51" s="54" t="str" cm="1">
        <f t="array" ref="T51">HYPERLINK(TEXT("#"&amp;INDEX($D$126:$DY$166,$C161,E$67),),INDEX($D$126:$DY$166,$C161,E$67))</f>
        <v>A125877782K</v>
      </c>
      <c r="U51" s="54" t="str" cm="1">
        <f t="array" ref="U51">HYPERLINK(TEXT("#"&amp;INDEX($D$126:$DY$166,$C161,F$67),),INDEX($D$126:$DY$166,$C161,F$67))</f>
        <v>A125877786V</v>
      </c>
      <c r="V51" s="54" t="str" cm="1">
        <f t="array" ref="V51">HYPERLINK(TEXT("#"&amp;INDEX($D$126:$DY$166,$C161,G$67),),INDEX($D$126:$DY$166,$C161,G$67))</f>
        <v>A125877762A</v>
      </c>
      <c r="W51" s="54" t="str" cm="1">
        <f t="array" ref="W51">HYPERLINK(TEXT("#"&amp;INDEX($D$126:$DY$166,$C161,H$67),),INDEX($D$126:$DY$166,$C161,H$67))</f>
        <v>A125877766K</v>
      </c>
      <c r="X51" s="54" t="str" cm="1">
        <f t="array" ref="X51">HYPERLINK(TEXT("#"&amp;INDEX($D$126:$DY$166,$C161,I$67),),INDEX($D$126:$DY$166,$C161,I$67))</f>
        <v>A125877750T</v>
      </c>
      <c r="Y51" s="54" t="str" cm="1">
        <f t="array" ref="Y51">HYPERLINK(TEXT("#"&amp;INDEX($D$126:$DY$166,$C161,J$67),),INDEX($D$126:$DY$166,$C161,J$67))</f>
        <v>A125877790K</v>
      </c>
      <c r="Z51" s="54" t="str" cm="1">
        <f t="array" ref="Z51">HYPERLINK(TEXT("#"&amp;INDEX($D$126:$DY$166,$C161,K$67),),INDEX($D$126:$DY$166,$C161,K$67))</f>
        <v>A125877774K</v>
      </c>
      <c r="AA51" s="54" t="str" cm="1">
        <f t="array" ref="AA51">HYPERLINK(TEXT("#"&amp;INDEX($D$126:$DY$166,$C161,L$67),),INDEX($D$126:$DY$166,$C161,L$67))</f>
        <v>A125877794V</v>
      </c>
      <c r="AB51" s="54" t="str" cm="1">
        <f t="array" ref="AB51">HYPERLINK(TEXT("#"&amp;INDEX($D$126:$DY$166,$C161,M$67),),INDEX($D$126:$DY$166,$C161,M$67))</f>
        <v>A125877754A</v>
      </c>
      <c r="AC51" s="54" t="str" cm="1">
        <f t="array" ref="AC51">HYPERLINK(TEXT("#"&amp;INDEX($D$126:$DY$166,$C161,N$67),),INDEX($D$126:$DY$166,$C161,N$67))</f>
        <v>A125877742T</v>
      </c>
      <c r="AD51" s="54" t="str" cm="1">
        <f t="array" ref="AD51">HYPERLINK(TEXT("#"&amp;INDEX($D$126:$DY$166,$C161,O$67),),INDEX($D$126:$DY$166,$C161,O$67))</f>
        <v>A125877770A</v>
      </c>
      <c r="AE51" s="54" t="str" cm="1">
        <f t="array" ref="AE51">HYPERLINK(TEXT("#"&amp;INDEX($D$126:$DY$166,$C161,P$67),),INDEX($D$126:$DY$166,$C161,P$67))</f>
        <v>A125877746A</v>
      </c>
    </row>
    <row r="52" spans="1:31">
      <c r="A52" s="58" t="s">
        <v>12985</v>
      </c>
      <c r="B52" s="55"/>
      <c r="C52" s="59" cm="1">
        <f t="array" ref="C52">INDEX($D$80:$DY$116,$C116,C$67)</f>
        <v>136.65899999999999</v>
      </c>
      <c r="D52" s="59" cm="1">
        <f t="array" ref="D52">INDEX($D$80:$DY$116,$C116,D$67)</f>
        <v>38.415999999999997</v>
      </c>
      <c r="E52" s="59" cm="1">
        <f t="array" ref="E52">INDEX($D$80:$DY$116,$C116,E$67)</f>
        <v>342.25400000000002</v>
      </c>
      <c r="F52" s="59" cm="1">
        <f t="array" ref="F52">INDEX($D$80:$DY$116,$C116,F$67)</f>
        <v>54.531999999999996</v>
      </c>
      <c r="G52" s="59" cm="1">
        <f t="array" ref="G52">INDEX($D$80:$DY$116,$C116,G$67)</f>
        <v>156.15</v>
      </c>
      <c r="H52" s="59" cm="1">
        <f t="array" ref="H52">INDEX($D$80:$DY$116,$C116,H$67)</f>
        <v>12.773</v>
      </c>
      <c r="I52" s="59" cm="1">
        <f t="array" ref="I52">INDEX($D$80:$DY$116,$C116,I$67)</f>
        <v>740.78300000000002</v>
      </c>
      <c r="J52" s="59" cm="1">
        <f t="array" ref="J52">INDEX($D$80:$DY$116,$C116,J$67)</f>
        <v>76.897999999999996</v>
      </c>
      <c r="K52" s="59" cm="1">
        <f t="array" ref="K52">INDEX($D$80:$DY$116,$C116,K$67)</f>
        <v>3.6480000000000001</v>
      </c>
      <c r="L52" s="59" cm="1">
        <f t="array" ref="L52">INDEX($D$80:$DY$116,$C116,L$67)</f>
        <v>114.93899999999999</v>
      </c>
      <c r="M52" s="59" cm="1">
        <f t="array" ref="M52">INDEX($D$80:$DY$116,$C116,M$67)</f>
        <v>56.307000000000002</v>
      </c>
      <c r="N52" s="59" cm="1">
        <f t="array" ref="N52">INDEX($D$80:$DY$116,$C116,N$67)</f>
        <v>251.79300000000001</v>
      </c>
      <c r="O52" s="59" cm="1">
        <f t="array" ref="O52">INDEX($D$80:$DY$116,$C116,O$67)</f>
        <v>163.459</v>
      </c>
      <c r="P52" s="59" cm="1">
        <f t="array" ref="P52">INDEX($D$80:$DY$116,$C116,P$67)</f>
        <v>1156.0350000000001</v>
      </c>
      <c r="Q52" s="53"/>
      <c r="R52" s="54" t="str" cm="1">
        <f t="array" ref="R52">HYPERLINK(TEXT("#"&amp;INDEX($D$126:$DY$166,$C162,C$67),),INDEX($D$126:$DY$166,$C162,C$67))</f>
        <v>A125878058R</v>
      </c>
      <c r="S52" s="54" t="str" cm="1">
        <f t="array" ref="S52">HYPERLINK(TEXT("#"&amp;INDEX($D$126:$DY$166,$C162,D$67),),INDEX($D$126:$DY$166,$C162,D$67))</f>
        <v>A125878038F</v>
      </c>
      <c r="T52" s="54" t="str" cm="1">
        <f t="array" ref="T52">HYPERLINK(TEXT("#"&amp;INDEX($D$126:$DY$166,$C162,E$67),),INDEX($D$126:$DY$166,$C162,E$67))</f>
        <v>A125878062F</v>
      </c>
      <c r="U52" s="54" t="str" cm="1">
        <f t="array" ref="U52">HYPERLINK(TEXT("#"&amp;INDEX($D$126:$DY$166,$C162,F$67),),INDEX($D$126:$DY$166,$C162,F$67))</f>
        <v>A125878066R</v>
      </c>
      <c r="V52" s="54" t="str" cm="1">
        <f t="array" ref="V52">HYPERLINK(TEXT("#"&amp;INDEX($D$126:$DY$166,$C162,G$67),),INDEX($D$126:$DY$166,$C162,G$67))</f>
        <v>A125878042W</v>
      </c>
      <c r="W52" s="54" t="str" cm="1">
        <f t="array" ref="W52">HYPERLINK(TEXT("#"&amp;INDEX($D$126:$DY$166,$C162,H$67),),INDEX($D$126:$DY$166,$C162,H$67))</f>
        <v>A125878046F</v>
      </c>
      <c r="X52" s="54" t="str" cm="1">
        <f t="array" ref="X52">HYPERLINK(TEXT("#"&amp;INDEX($D$126:$DY$166,$C162,I$67),),INDEX($D$126:$DY$166,$C162,I$67))</f>
        <v>A125878030L</v>
      </c>
      <c r="Y52" s="54" t="str" cm="1">
        <f t="array" ref="Y52">HYPERLINK(TEXT("#"&amp;INDEX($D$126:$DY$166,$C162,J$67),),INDEX($D$126:$DY$166,$C162,J$67))</f>
        <v>A125878070F</v>
      </c>
      <c r="Z52" s="54" t="str" cm="1">
        <f t="array" ref="Z52">HYPERLINK(TEXT("#"&amp;INDEX($D$126:$DY$166,$C162,K$67),),INDEX($D$126:$DY$166,$C162,K$67))</f>
        <v>A125878054F</v>
      </c>
      <c r="AA52" s="54" t="str" cm="1">
        <f t="array" ref="AA52">HYPERLINK(TEXT("#"&amp;INDEX($D$126:$DY$166,$C162,L$67),),INDEX($D$126:$DY$166,$C162,L$67))</f>
        <v>A125878074R</v>
      </c>
      <c r="AB52" s="54" t="str" cm="1">
        <f t="array" ref="AB52">HYPERLINK(TEXT("#"&amp;INDEX($D$126:$DY$166,$C162,M$67),),INDEX($D$126:$DY$166,$C162,M$67))</f>
        <v>A125878034W</v>
      </c>
      <c r="AC52" s="54" t="str" cm="1">
        <f t="array" ref="AC52">HYPERLINK(TEXT("#"&amp;INDEX($D$126:$DY$166,$C162,N$67),),INDEX($D$126:$DY$166,$C162,N$67))</f>
        <v>A125878022L</v>
      </c>
      <c r="AD52" s="54" t="str" cm="1">
        <f t="array" ref="AD52">HYPERLINK(TEXT("#"&amp;INDEX($D$126:$DY$166,$C162,O$67),),INDEX($D$126:$DY$166,$C162,O$67))</f>
        <v>A125878050W</v>
      </c>
      <c r="AE52" s="54" t="str" cm="1">
        <f t="array" ref="AE52">HYPERLINK(TEXT("#"&amp;INDEX($D$126:$DY$166,$C162,P$67),),INDEX($D$126:$DY$166,$C162,P$67))</f>
        <v>A125878026W</v>
      </c>
    </row>
    <row r="53" spans="1:31">
      <c r="A53" s="61"/>
      <c r="B53" s="62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</row>
    <row r="54" spans="1:31">
      <c r="A54" s="61"/>
      <c r="B54" s="62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</row>
    <row r="55" spans="1:31">
      <c r="A55" s="63" t="str">
        <f ca="1">Contents!B27</f>
        <v>© Commonwealth of Australia 2023</v>
      </c>
      <c r="B55" s="62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31">
      <c r="A56" s="63"/>
      <c r="B56" s="62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31" hidden="1">
      <c r="A57" s="64"/>
      <c r="B57" s="65" t="s">
        <v>13010</v>
      </c>
      <c r="C57" s="66">
        <v>1</v>
      </c>
      <c r="D57" s="67"/>
      <c r="E57" s="67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</row>
    <row r="58" spans="1:31" hidden="1">
      <c r="A58" s="64"/>
      <c r="B58" s="65" t="s">
        <v>13026</v>
      </c>
      <c r="C58" s="66">
        <f>C57+14</f>
        <v>15</v>
      </c>
      <c r="D58" s="67"/>
      <c r="E58" s="67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</row>
    <row r="59" spans="1:31" hidden="1">
      <c r="A59" s="64"/>
      <c r="B59" s="65" t="s">
        <v>13027</v>
      </c>
      <c r="C59" s="66">
        <f t="shared" ref="C59:C65" si="0">C58+14</f>
        <v>29</v>
      </c>
      <c r="D59" s="67"/>
      <c r="E59" s="67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</row>
    <row r="60" spans="1:31" hidden="1">
      <c r="A60" s="64"/>
      <c r="B60" s="65" t="s">
        <v>13028</v>
      </c>
      <c r="C60" s="66">
        <f t="shared" si="0"/>
        <v>43</v>
      </c>
      <c r="D60" s="67"/>
      <c r="E60" s="67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</row>
    <row r="61" spans="1:31" hidden="1">
      <c r="A61" s="64"/>
      <c r="B61" s="65" t="s">
        <v>13029</v>
      </c>
      <c r="C61" s="66">
        <f t="shared" si="0"/>
        <v>57</v>
      </c>
      <c r="D61" s="67"/>
      <c r="E61" s="67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</row>
    <row r="62" spans="1:31" hidden="1">
      <c r="A62" s="64"/>
      <c r="B62" s="65" t="s">
        <v>13030</v>
      </c>
      <c r="C62" s="66">
        <f t="shared" si="0"/>
        <v>71</v>
      </c>
      <c r="D62" s="67"/>
      <c r="E62" s="67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</row>
    <row r="63" spans="1:31" hidden="1">
      <c r="A63" s="64"/>
      <c r="B63" s="65" t="s">
        <v>13031</v>
      </c>
      <c r="C63" s="66">
        <f t="shared" si="0"/>
        <v>85</v>
      </c>
      <c r="D63" s="67"/>
      <c r="E63" s="67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</row>
    <row r="64" spans="1:31" hidden="1">
      <c r="A64" s="64"/>
      <c r="B64" s="65" t="s">
        <v>13032</v>
      </c>
      <c r="C64" s="66">
        <f t="shared" si="0"/>
        <v>99</v>
      </c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</row>
    <row r="65" spans="1:129" hidden="1">
      <c r="A65" s="64"/>
      <c r="B65" s="65" t="s">
        <v>13033</v>
      </c>
      <c r="C65" s="66">
        <f t="shared" si="0"/>
        <v>113</v>
      </c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</row>
    <row r="66" spans="1:129" hidden="1">
      <c r="A66" s="64"/>
      <c r="B66" s="62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</row>
    <row r="67" spans="1:129" hidden="1">
      <c r="A67" s="64"/>
      <c r="B67" s="62"/>
      <c r="C67" s="66">
        <f>VLOOKUP(C10,B57:C65,2,FALSE)</f>
        <v>1</v>
      </c>
      <c r="D67" s="66">
        <f>C67+1</f>
        <v>2</v>
      </c>
      <c r="E67" s="66">
        <f>D67+1</f>
        <v>3</v>
      </c>
      <c r="F67" s="66">
        <f t="shared" ref="F67:P67" si="1">E67+1</f>
        <v>4</v>
      </c>
      <c r="G67" s="66">
        <f t="shared" si="1"/>
        <v>5</v>
      </c>
      <c r="H67" s="66">
        <f t="shared" si="1"/>
        <v>6</v>
      </c>
      <c r="I67" s="66">
        <f t="shared" si="1"/>
        <v>7</v>
      </c>
      <c r="J67" s="66">
        <f t="shared" si="1"/>
        <v>8</v>
      </c>
      <c r="K67" s="66">
        <f t="shared" si="1"/>
        <v>9</v>
      </c>
      <c r="L67" s="66">
        <f t="shared" si="1"/>
        <v>10</v>
      </c>
      <c r="M67" s="66">
        <f t="shared" si="1"/>
        <v>11</v>
      </c>
      <c r="N67" s="66">
        <f t="shared" si="1"/>
        <v>12</v>
      </c>
      <c r="O67" s="66">
        <f t="shared" si="1"/>
        <v>13</v>
      </c>
      <c r="P67" s="66">
        <f t="shared" si="1"/>
        <v>14</v>
      </c>
      <c r="Q67" s="53"/>
      <c r="R67" s="53"/>
      <c r="S67" s="53"/>
      <c r="T67" s="53"/>
      <c r="U67" s="53"/>
    </row>
    <row r="68" spans="1:129" hidden="1">
      <c r="A68" s="64"/>
      <c r="B68" s="62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</row>
    <row r="69" spans="1:129" hidden="1">
      <c r="A69" s="64"/>
      <c r="B69" s="62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</row>
    <row r="70" spans="1:129" hidden="1">
      <c r="A70" s="64"/>
      <c r="B70" s="62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</row>
    <row r="71" spans="1:129" hidden="1">
      <c r="A71" s="64"/>
      <c r="B71" s="62"/>
      <c r="C71" s="62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</row>
    <row r="72" spans="1:129" hidden="1">
      <c r="A72" s="64"/>
      <c r="B72" s="62"/>
      <c r="C72" s="62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</row>
    <row r="73" spans="1:129" hidden="1">
      <c r="A73" s="64"/>
      <c r="B73" s="62"/>
      <c r="C73" s="62"/>
      <c r="D73" s="66">
        <v>1</v>
      </c>
      <c r="E73" s="66">
        <v>2</v>
      </c>
      <c r="F73" s="66">
        <v>3</v>
      </c>
      <c r="G73" s="66">
        <v>4</v>
      </c>
      <c r="H73" s="66">
        <v>5</v>
      </c>
      <c r="I73" s="66">
        <v>6</v>
      </c>
      <c r="J73" s="66">
        <v>7</v>
      </c>
      <c r="K73" s="66">
        <v>8</v>
      </c>
      <c r="L73" s="66">
        <v>9</v>
      </c>
      <c r="M73" s="66">
        <v>10</v>
      </c>
      <c r="N73" s="66">
        <v>11</v>
      </c>
      <c r="O73" s="66">
        <v>12</v>
      </c>
      <c r="P73" s="66">
        <v>13</v>
      </c>
      <c r="Q73" s="66">
        <v>14</v>
      </c>
      <c r="R73" s="66">
        <v>15</v>
      </c>
      <c r="S73" s="66">
        <v>16</v>
      </c>
      <c r="T73" s="66">
        <v>17</v>
      </c>
      <c r="U73" s="66">
        <v>18</v>
      </c>
      <c r="V73" s="66">
        <v>19</v>
      </c>
      <c r="W73" s="66">
        <v>20</v>
      </c>
      <c r="X73" s="66">
        <v>21</v>
      </c>
      <c r="Y73" s="66">
        <v>22</v>
      </c>
      <c r="Z73" s="66">
        <v>23</v>
      </c>
      <c r="AA73" s="66">
        <v>24</v>
      </c>
      <c r="AB73" s="66">
        <v>25</v>
      </c>
      <c r="AC73" s="66">
        <v>26</v>
      </c>
      <c r="AD73" s="66">
        <v>27</v>
      </c>
      <c r="AE73" s="66">
        <v>28</v>
      </c>
      <c r="AF73" s="66">
        <v>29</v>
      </c>
      <c r="AG73" s="66">
        <v>30</v>
      </c>
      <c r="AH73" s="66">
        <v>31</v>
      </c>
      <c r="AI73" s="66">
        <v>32</v>
      </c>
      <c r="AJ73" s="66">
        <v>33</v>
      </c>
      <c r="AK73" s="66">
        <v>34</v>
      </c>
      <c r="AL73" s="66">
        <v>35</v>
      </c>
      <c r="AM73" s="66">
        <v>36</v>
      </c>
      <c r="AN73" s="66">
        <v>37</v>
      </c>
      <c r="AO73" s="66">
        <v>38</v>
      </c>
      <c r="AP73" s="66">
        <v>39</v>
      </c>
      <c r="AQ73" s="66">
        <v>40</v>
      </c>
      <c r="AR73" s="66">
        <v>41</v>
      </c>
      <c r="AS73" s="66">
        <v>42</v>
      </c>
      <c r="AT73" s="66">
        <v>43</v>
      </c>
      <c r="AU73" s="66">
        <v>44</v>
      </c>
      <c r="AV73" s="66">
        <v>45</v>
      </c>
      <c r="AW73" s="66">
        <v>46</v>
      </c>
      <c r="AX73" s="66">
        <v>47</v>
      </c>
      <c r="AY73" s="66">
        <v>48</v>
      </c>
      <c r="AZ73" s="66">
        <v>49</v>
      </c>
      <c r="BA73" s="66">
        <v>50</v>
      </c>
      <c r="BB73" s="66">
        <v>51</v>
      </c>
      <c r="BC73" s="66">
        <v>52</v>
      </c>
      <c r="BD73" s="66">
        <v>53</v>
      </c>
      <c r="BE73" s="66">
        <v>54</v>
      </c>
      <c r="BF73" s="66">
        <v>55</v>
      </c>
      <c r="BG73" s="66">
        <v>56</v>
      </c>
      <c r="BH73" s="66">
        <v>57</v>
      </c>
      <c r="BI73" s="66">
        <v>58</v>
      </c>
      <c r="BJ73" s="66">
        <v>59</v>
      </c>
      <c r="BK73" s="66">
        <v>60</v>
      </c>
      <c r="BL73" s="66">
        <v>61</v>
      </c>
      <c r="BM73" s="66">
        <v>62</v>
      </c>
      <c r="BN73" s="66">
        <v>63</v>
      </c>
      <c r="BO73" s="66">
        <v>64</v>
      </c>
      <c r="BP73" s="66">
        <v>65</v>
      </c>
      <c r="BQ73" s="66">
        <v>66</v>
      </c>
      <c r="BR73" s="66">
        <v>67</v>
      </c>
      <c r="BS73" s="66">
        <v>68</v>
      </c>
      <c r="BT73" s="66">
        <v>69</v>
      </c>
      <c r="BU73" s="66">
        <v>70</v>
      </c>
      <c r="BV73" s="66">
        <v>71</v>
      </c>
      <c r="BW73" s="66">
        <v>72</v>
      </c>
      <c r="BX73" s="66">
        <v>73</v>
      </c>
      <c r="BY73" s="66">
        <v>74</v>
      </c>
      <c r="BZ73" s="66">
        <v>75</v>
      </c>
      <c r="CA73" s="66">
        <v>76</v>
      </c>
      <c r="CB73" s="66">
        <v>77</v>
      </c>
      <c r="CC73" s="66">
        <v>78</v>
      </c>
      <c r="CD73" s="66">
        <v>79</v>
      </c>
      <c r="CE73" s="66">
        <v>80</v>
      </c>
      <c r="CF73" s="66">
        <v>81</v>
      </c>
      <c r="CG73" s="66">
        <v>82</v>
      </c>
      <c r="CH73" s="66">
        <v>83</v>
      </c>
      <c r="CI73" s="66">
        <v>84</v>
      </c>
      <c r="CJ73" s="66">
        <v>85</v>
      </c>
      <c r="CK73" s="66">
        <v>86</v>
      </c>
      <c r="CL73" s="66">
        <v>87</v>
      </c>
      <c r="CM73" s="66">
        <v>88</v>
      </c>
      <c r="CN73" s="66">
        <v>89</v>
      </c>
      <c r="CO73" s="66">
        <v>90</v>
      </c>
      <c r="CP73" s="66">
        <v>91</v>
      </c>
      <c r="CQ73" s="66">
        <v>92</v>
      </c>
      <c r="CR73" s="66">
        <v>93</v>
      </c>
      <c r="CS73" s="66">
        <v>94</v>
      </c>
      <c r="CT73" s="66">
        <v>95</v>
      </c>
      <c r="CU73" s="66">
        <v>96</v>
      </c>
      <c r="CV73" s="66">
        <v>97</v>
      </c>
      <c r="CW73" s="66">
        <v>98</v>
      </c>
      <c r="CX73" s="66">
        <v>99</v>
      </c>
      <c r="CY73" s="66">
        <v>100</v>
      </c>
      <c r="CZ73" s="66">
        <v>101</v>
      </c>
      <c r="DA73" s="66">
        <v>102</v>
      </c>
      <c r="DB73" s="66">
        <v>103</v>
      </c>
      <c r="DC73" s="66">
        <v>104</v>
      </c>
      <c r="DD73" s="66">
        <v>105</v>
      </c>
      <c r="DE73" s="66">
        <v>106</v>
      </c>
      <c r="DF73" s="66">
        <v>107</v>
      </c>
      <c r="DG73" s="66">
        <v>108</v>
      </c>
      <c r="DH73" s="66">
        <v>109</v>
      </c>
      <c r="DI73" s="66">
        <v>110</v>
      </c>
      <c r="DJ73" s="66">
        <v>111</v>
      </c>
      <c r="DK73" s="66">
        <v>112</v>
      </c>
      <c r="DL73" s="66">
        <v>113</v>
      </c>
      <c r="DM73" s="66">
        <v>114</v>
      </c>
      <c r="DN73" s="66">
        <v>115</v>
      </c>
      <c r="DO73" s="66">
        <v>116</v>
      </c>
      <c r="DP73" s="66">
        <v>117</v>
      </c>
      <c r="DQ73" s="66">
        <v>118</v>
      </c>
      <c r="DR73" s="66">
        <v>119</v>
      </c>
      <c r="DS73" s="66">
        <v>120</v>
      </c>
      <c r="DT73" s="66">
        <v>121</v>
      </c>
      <c r="DU73" s="66">
        <v>122</v>
      </c>
      <c r="DV73" s="66">
        <v>123</v>
      </c>
      <c r="DW73" s="66">
        <v>124</v>
      </c>
      <c r="DX73" s="66">
        <v>125</v>
      </c>
      <c r="DY73" s="66">
        <v>126</v>
      </c>
    </row>
    <row r="74" spans="1:129" ht="15" hidden="1" customHeight="1">
      <c r="A74" s="36"/>
      <c r="B74" s="36"/>
      <c r="C74" s="36"/>
      <c r="D74" s="68" t="s">
        <v>13010</v>
      </c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t="s">
        <v>13011</v>
      </c>
      <c r="AF74" t="s">
        <v>13012</v>
      </c>
      <c r="AT74" t="s">
        <v>13013</v>
      </c>
      <c r="BH74" t="s">
        <v>13014</v>
      </c>
      <c r="BV74" t="s">
        <v>13015</v>
      </c>
      <c r="CJ74" t="s">
        <v>13016</v>
      </c>
      <c r="CX74" t="s">
        <v>13017</v>
      </c>
      <c r="DL74" t="s">
        <v>13018</v>
      </c>
    </row>
    <row r="75" spans="1:129" ht="15" hidden="1" customHeight="1">
      <c r="A75" s="36"/>
      <c r="B75" s="36"/>
      <c r="C75" s="36"/>
      <c r="D75" s="81" t="s">
        <v>12975</v>
      </c>
      <c r="E75" s="81"/>
      <c r="F75" s="81"/>
      <c r="G75" s="82"/>
      <c r="H75" s="82"/>
      <c r="I75" s="82"/>
      <c r="J75" s="82"/>
      <c r="K75" s="80" t="s">
        <v>12976</v>
      </c>
      <c r="L75" s="80"/>
      <c r="M75" s="80"/>
      <c r="N75" s="80"/>
      <c r="O75" s="80"/>
      <c r="P75" s="79" t="s">
        <v>12977</v>
      </c>
      <c r="Q75" s="79" t="s">
        <v>12978</v>
      </c>
      <c r="R75" s="81" t="s">
        <v>12975</v>
      </c>
      <c r="S75" s="81"/>
      <c r="T75" s="81"/>
      <c r="U75" s="82"/>
      <c r="V75" s="82"/>
      <c r="W75" s="82"/>
      <c r="X75" s="82"/>
      <c r="Y75" s="80" t="s">
        <v>12976</v>
      </c>
      <c r="Z75" s="80"/>
      <c r="AA75" s="80"/>
      <c r="AB75" s="80"/>
      <c r="AC75" s="80"/>
      <c r="AD75" s="79" t="s">
        <v>12977</v>
      </c>
      <c r="AE75" s="79" t="s">
        <v>12978</v>
      </c>
      <c r="AF75" s="81" t="s">
        <v>12975</v>
      </c>
      <c r="AG75" s="81"/>
      <c r="AH75" s="81"/>
      <c r="AI75" s="82"/>
      <c r="AJ75" s="82"/>
      <c r="AK75" s="82"/>
      <c r="AL75" s="82"/>
      <c r="AM75" s="80" t="s">
        <v>12976</v>
      </c>
      <c r="AN75" s="80"/>
      <c r="AO75" s="80"/>
      <c r="AP75" s="80"/>
      <c r="AQ75" s="80"/>
      <c r="AR75" s="79" t="s">
        <v>12977</v>
      </c>
      <c r="AS75" s="79" t="s">
        <v>12978</v>
      </c>
      <c r="AT75" s="81" t="s">
        <v>12975</v>
      </c>
      <c r="AU75" s="81"/>
      <c r="AV75" s="81"/>
      <c r="AW75" s="82"/>
      <c r="AX75" s="82"/>
      <c r="AY75" s="82"/>
      <c r="AZ75" s="82"/>
      <c r="BA75" s="80" t="s">
        <v>12976</v>
      </c>
      <c r="BB75" s="80"/>
      <c r="BC75" s="80"/>
      <c r="BD75" s="80"/>
      <c r="BE75" s="80"/>
      <c r="BF75" s="79" t="s">
        <v>12977</v>
      </c>
      <c r="BG75" s="79" t="s">
        <v>12978</v>
      </c>
      <c r="BH75" s="81" t="s">
        <v>12975</v>
      </c>
      <c r="BI75" s="81"/>
      <c r="BJ75" s="81"/>
      <c r="BK75" s="82"/>
      <c r="BL75" s="82"/>
      <c r="BM75" s="82"/>
      <c r="BN75" s="82"/>
      <c r="BO75" s="80" t="s">
        <v>12976</v>
      </c>
      <c r="BP75" s="80"/>
      <c r="BQ75" s="80"/>
      <c r="BR75" s="80"/>
      <c r="BS75" s="80"/>
      <c r="BT75" s="79" t="s">
        <v>12977</v>
      </c>
      <c r="BU75" s="79" t="s">
        <v>12978</v>
      </c>
      <c r="BV75" s="81" t="s">
        <v>12975</v>
      </c>
      <c r="BW75" s="81"/>
      <c r="BX75" s="81"/>
      <c r="BY75" s="82"/>
      <c r="BZ75" s="82"/>
      <c r="CA75" s="82"/>
      <c r="CB75" s="82"/>
      <c r="CC75" s="80" t="s">
        <v>12976</v>
      </c>
      <c r="CD75" s="80"/>
      <c r="CE75" s="80"/>
      <c r="CF75" s="80"/>
      <c r="CG75" s="80"/>
      <c r="CH75" s="79" t="s">
        <v>12977</v>
      </c>
      <c r="CI75" s="79" t="s">
        <v>12978</v>
      </c>
      <c r="CJ75" s="81" t="s">
        <v>12975</v>
      </c>
      <c r="CK75" s="81"/>
      <c r="CL75" s="81"/>
      <c r="CM75" s="82"/>
      <c r="CN75" s="82"/>
      <c r="CO75" s="82"/>
      <c r="CP75" s="82"/>
      <c r="CQ75" s="80" t="s">
        <v>12976</v>
      </c>
      <c r="CR75" s="80"/>
      <c r="CS75" s="80"/>
      <c r="CT75" s="80"/>
      <c r="CU75" s="80"/>
      <c r="CV75" s="79" t="s">
        <v>12977</v>
      </c>
      <c r="CW75" s="79" t="s">
        <v>12978</v>
      </c>
      <c r="CX75" s="81" t="s">
        <v>12975</v>
      </c>
      <c r="CY75" s="81"/>
      <c r="CZ75" s="81"/>
      <c r="DA75" s="82"/>
      <c r="DB75" s="82"/>
      <c r="DC75" s="82"/>
      <c r="DD75" s="82"/>
      <c r="DE75" s="80" t="s">
        <v>12976</v>
      </c>
      <c r="DF75" s="80"/>
      <c r="DG75" s="80"/>
      <c r="DH75" s="80"/>
      <c r="DI75" s="80"/>
      <c r="DJ75" s="79" t="s">
        <v>12977</v>
      </c>
      <c r="DK75" s="79" t="s">
        <v>12978</v>
      </c>
      <c r="DL75" s="81" t="s">
        <v>12975</v>
      </c>
      <c r="DM75" s="81"/>
      <c r="DN75" s="81"/>
      <c r="DO75" s="82"/>
      <c r="DP75" s="82"/>
      <c r="DQ75" s="82"/>
      <c r="DR75" s="82"/>
      <c r="DS75" s="80" t="s">
        <v>12976</v>
      </c>
      <c r="DT75" s="80"/>
      <c r="DU75" s="80"/>
      <c r="DV75" s="80"/>
      <c r="DW75" s="80"/>
      <c r="DX75" s="79" t="s">
        <v>12977</v>
      </c>
      <c r="DY75" s="79" t="s">
        <v>12978</v>
      </c>
    </row>
    <row r="76" spans="1:129" ht="67.5" hidden="1">
      <c r="A76" s="36"/>
      <c r="B76" s="36"/>
      <c r="C76" s="36"/>
      <c r="D76" s="43" t="s">
        <v>12979</v>
      </c>
      <c r="E76" s="43" t="s">
        <v>12980</v>
      </c>
      <c r="F76" s="43" t="s">
        <v>12981</v>
      </c>
      <c r="G76" s="43" t="s">
        <v>12982</v>
      </c>
      <c r="H76" s="43" t="s">
        <v>12983</v>
      </c>
      <c r="I76" s="43" t="s">
        <v>12984</v>
      </c>
      <c r="J76" s="43" t="s">
        <v>12985</v>
      </c>
      <c r="K76" s="43" t="s">
        <v>12986</v>
      </c>
      <c r="L76" s="43" t="s">
        <v>12987</v>
      </c>
      <c r="M76" s="43" t="s">
        <v>12988</v>
      </c>
      <c r="N76" s="43" t="s">
        <v>12989</v>
      </c>
      <c r="O76" s="43" t="s">
        <v>12985</v>
      </c>
      <c r="P76" s="79"/>
      <c r="Q76" s="79"/>
      <c r="R76" s="43" t="s">
        <v>12979</v>
      </c>
      <c r="S76" s="43" t="s">
        <v>12980</v>
      </c>
      <c r="T76" s="43" t="s">
        <v>12981</v>
      </c>
      <c r="U76" s="43" t="s">
        <v>12982</v>
      </c>
      <c r="V76" s="43" t="s">
        <v>12983</v>
      </c>
      <c r="W76" s="43" t="s">
        <v>12984</v>
      </c>
      <c r="X76" s="43" t="s">
        <v>12985</v>
      </c>
      <c r="Y76" s="43" t="s">
        <v>12986</v>
      </c>
      <c r="Z76" s="43" t="s">
        <v>12987</v>
      </c>
      <c r="AA76" s="43" t="s">
        <v>12988</v>
      </c>
      <c r="AB76" s="43" t="s">
        <v>12989</v>
      </c>
      <c r="AC76" s="43" t="s">
        <v>12985</v>
      </c>
      <c r="AD76" s="79"/>
      <c r="AE76" s="79"/>
      <c r="AF76" s="43" t="s">
        <v>12979</v>
      </c>
      <c r="AG76" s="43" t="s">
        <v>12980</v>
      </c>
      <c r="AH76" s="43" t="s">
        <v>12981</v>
      </c>
      <c r="AI76" s="43" t="s">
        <v>12982</v>
      </c>
      <c r="AJ76" s="43" t="s">
        <v>12983</v>
      </c>
      <c r="AK76" s="43" t="s">
        <v>12984</v>
      </c>
      <c r="AL76" s="43" t="s">
        <v>12985</v>
      </c>
      <c r="AM76" s="43" t="s">
        <v>12986</v>
      </c>
      <c r="AN76" s="43" t="s">
        <v>12987</v>
      </c>
      <c r="AO76" s="43" t="s">
        <v>12988</v>
      </c>
      <c r="AP76" s="43" t="s">
        <v>12989</v>
      </c>
      <c r="AQ76" s="43" t="s">
        <v>12985</v>
      </c>
      <c r="AR76" s="79"/>
      <c r="AS76" s="79"/>
      <c r="AT76" s="43" t="s">
        <v>12979</v>
      </c>
      <c r="AU76" s="43" t="s">
        <v>12980</v>
      </c>
      <c r="AV76" s="43" t="s">
        <v>12981</v>
      </c>
      <c r="AW76" s="43" t="s">
        <v>12982</v>
      </c>
      <c r="AX76" s="43" t="s">
        <v>12983</v>
      </c>
      <c r="AY76" s="43" t="s">
        <v>12984</v>
      </c>
      <c r="AZ76" s="43" t="s">
        <v>12985</v>
      </c>
      <c r="BA76" s="43" t="s">
        <v>12986</v>
      </c>
      <c r="BB76" s="43" t="s">
        <v>12987</v>
      </c>
      <c r="BC76" s="43" t="s">
        <v>12988</v>
      </c>
      <c r="BD76" s="43" t="s">
        <v>12989</v>
      </c>
      <c r="BE76" s="43" t="s">
        <v>12985</v>
      </c>
      <c r="BF76" s="79"/>
      <c r="BG76" s="79"/>
      <c r="BH76" s="43" t="s">
        <v>12979</v>
      </c>
      <c r="BI76" s="43" t="s">
        <v>12980</v>
      </c>
      <c r="BJ76" s="43" t="s">
        <v>12981</v>
      </c>
      <c r="BK76" s="43" t="s">
        <v>12982</v>
      </c>
      <c r="BL76" s="43" t="s">
        <v>12983</v>
      </c>
      <c r="BM76" s="43" t="s">
        <v>12984</v>
      </c>
      <c r="BN76" s="43" t="s">
        <v>12985</v>
      </c>
      <c r="BO76" s="43" t="s">
        <v>12986</v>
      </c>
      <c r="BP76" s="43" t="s">
        <v>12987</v>
      </c>
      <c r="BQ76" s="43" t="s">
        <v>12988</v>
      </c>
      <c r="BR76" s="43" t="s">
        <v>12989</v>
      </c>
      <c r="BS76" s="43" t="s">
        <v>12985</v>
      </c>
      <c r="BT76" s="79"/>
      <c r="BU76" s="79"/>
      <c r="BV76" s="43" t="s">
        <v>12979</v>
      </c>
      <c r="BW76" s="43" t="s">
        <v>12980</v>
      </c>
      <c r="BX76" s="43" t="s">
        <v>12981</v>
      </c>
      <c r="BY76" s="43" t="s">
        <v>12982</v>
      </c>
      <c r="BZ76" s="43" t="s">
        <v>12983</v>
      </c>
      <c r="CA76" s="43" t="s">
        <v>12984</v>
      </c>
      <c r="CB76" s="43" t="s">
        <v>12985</v>
      </c>
      <c r="CC76" s="43" t="s">
        <v>12986</v>
      </c>
      <c r="CD76" s="43" t="s">
        <v>12987</v>
      </c>
      <c r="CE76" s="43" t="s">
        <v>12988</v>
      </c>
      <c r="CF76" s="43" t="s">
        <v>12989</v>
      </c>
      <c r="CG76" s="43" t="s">
        <v>12985</v>
      </c>
      <c r="CH76" s="79"/>
      <c r="CI76" s="79"/>
      <c r="CJ76" s="43" t="s">
        <v>12979</v>
      </c>
      <c r="CK76" s="43" t="s">
        <v>12980</v>
      </c>
      <c r="CL76" s="43" t="s">
        <v>12981</v>
      </c>
      <c r="CM76" s="43" t="s">
        <v>12982</v>
      </c>
      <c r="CN76" s="43" t="s">
        <v>12983</v>
      </c>
      <c r="CO76" s="43" t="s">
        <v>12984</v>
      </c>
      <c r="CP76" s="43" t="s">
        <v>12985</v>
      </c>
      <c r="CQ76" s="43" t="s">
        <v>12986</v>
      </c>
      <c r="CR76" s="43" t="s">
        <v>12987</v>
      </c>
      <c r="CS76" s="43" t="s">
        <v>12988</v>
      </c>
      <c r="CT76" s="43" t="s">
        <v>12989</v>
      </c>
      <c r="CU76" s="43" t="s">
        <v>12985</v>
      </c>
      <c r="CV76" s="79"/>
      <c r="CW76" s="79"/>
      <c r="CX76" s="43" t="s">
        <v>12979</v>
      </c>
      <c r="CY76" s="43" t="s">
        <v>12980</v>
      </c>
      <c r="CZ76" s="43" t="s">
        <v>12981</v>
      </c>
      <c r="DA76" s="43" t="s">
        <v>12982</v>
      </c>
      <c r="DB76" s="43" t="s">
        <v>12983</v>
      </c>
      <c r="DC76" s="43" t="s">
        <v>12984</v>
      </c>
      <c r="DD76" s="43" t="s">
        <v>12985</v>
      </c>
      <c r="DE76" s="43" t="s">
        <v>12986</v>
      </c>
      <c r="DF76" s="43" t="s">
        <v>12987</v>
      </c>
      <c r="DG76" s="43" t="s">
        <v>12988</v>
      </c>
      <c r="DH76" s="43" t="s">
        <v>12989</v>
      </c>
      <c r="DI76" s="43" t="s">
        <v>12985</v>
      </c>
      <c r="DJ76" s="79"/>
      <c r="DK76" s="79"/>
      <c r="DL76" s="43" t="s">
        <v>12979</v>
      </c>
      <c r="DM76" s="43" t="s">
        <v>12980</v>
      </c>
      <c r="DN76" s="43" t="s">
        <v>12981</v>
      </c>
      <c r="DO76" s="43" t="s">
        <v>12982</v>
      </c>
      <c r="DP76" s="43" t="s">
        <v>12983</v>
      </c>
      <c r="DQ76" s="43" t="s">
        <v>12984</v>
      </c>
      <c r="DR76" s="43" t="s">
        <v>12985</v>
      </c>
      <c r="DS76" s="43" t="s">
        <v>12986</v>
      </c>
      <c r="DT76" s="43" t="s">
        <v>12987</v>
      </c>
      <c r="DU76" s="43" t="s">
        <v>12988</v>
      </c>
      <c r="DV76" s="43" t="s">
        <v>12989</v>
      </c>
      <c r="DW76" s="43" t="s">
        <v>12985</v>
      </c>
      <c r="DX76" s="79"/>
      <c r="DY76" s="79"/>
    </row>
    <row r="77" spans="1:129" hidden="1">
      <c r="A77" s="36"/>
      <c r="B77" s="36"/>
      <c r="C77" s="36"/>
      <c r="D77" s="45" t="s">
        <v>12990</v>
      </c>
      <c r="E77" s="45" t="s">
        <v>12990</v>
      </c>
      <c r="F77" s="45" t="s">
        <v>12990</v>
      </c>
      <c r="G77" s="45" t="s">
        <v>12990</v>
      </c>
      <c r="H77" s="45" t="s">
        <v>12990</v>
      </c>
      <c r="I77" s="45" t="s">
        <v>12990</v>
      </c>
      <c r="J77" s="45" t="s">
        <v>12990</v>
      </c>
      <c r="K77" s="45" t="s">
        <v>12990</v>
      </c>
      <c r="L77" s="45" t="s">
        <v>12990</v>
      </c>
      <c r="M77" s="45" t="s">
        <v>12990</v>
      </c>
      <c r="N77" s="45" t="s">
        <v>12990</v>
      </c>
      <c r="O77" s="45" t="s">
        <v>12990</v>
      </c>
      <c r="P77" s="45" t="s">
        <v>12990</v>
      </c>
      <c r="Q77" s="45" t="s">
        <v>12990</v>
      </c>
      <c r="R77" s="45" t="s">
        <v>12990</v>
      </c>
      <c r="S77" s="45" t="s">
        <v>12990</v>
      </c>
      <c r="T77" s="45" t="s">
        <v>12990</v>
      </c>
      <c r="U77" s="45" t="s">
        <v>12990</v>
      </c>
      <c r="V77" s="45" t="s">
        <v>12990</v>
      </c>
      <c r="W77" s="45" t="s">
        <v>12990</v>
      </c>
      <c r="X77" s="45" t="s">
        <v>12990</v>
      </c>
      <c r="Y77" s="45" t="s">
        <v>12990</v>
      </c>
      <c r="Z77" s="45" t="s">
        <v>12990</v>
      </c>
      <c r="AA77" s="45" t="s">
        <v>12990</v>
      </c>
      <c r="AB77" s="45" t="s">
        <v>12990</v>
      </c>
      <c r="AC77" s="45" t="s">
        <v>12990</v>
      </c>
      <c r="AD77" s="45" t="s">
        <v>12990</v>
      </c>
      <c r="AE77" s="45" t="s">
        <v>12990</v>
      </c>
      <c r="AF77" s="45" t="s">
        <v>12990</v>
      </c>
      <c r="AG77" s="45" t="s">
        <v>12990</v>
      </c>
      <c r="AH77" s="45" t="s">
        <v>12990</v>
      </c>
      <c r="AI77" s="45" t="s">
        <v>12990</v>
      </c>
      <c r="AJ77" s="45" t="s">
        <v>12990</v>
      </c>
      <c r="AK77" s="45" t="s">
        <v>12990</v>
      </c>
      <c r="AL77" s="45" t="s">
        <v>12990</v>
      </c>
      <c r="AM77" s="45" t="s">
        <v>12990</v>
      </c>
      <c r="AN77" s="45" t="s">
        <v>12990</v>
      </c>
      <c r="AO77" s="45" t="s">
        <v>12990</v>
      </c>
      <c r="AP77" s="45" t="s">
        <v>12990</v>
      </c>
      <c r="AQ77" s="45" t="s">
        <v>12990</v>
      </c>
      <c r="AR77" s="45" t="s">
        <v>12990</v>
      </c>
      <c r="AS77" s="45" t="s">
        <v>12990</v>
      </c>
      <c r="AT77" s="45" t="s">
        <v>12990</v>
      </c>
      <c r="AU77" s="45" t="s">
        <v>12990</v>
      </c>
      <c r="AV77" s="45" t="s">
        <v>12990</v>
      </c>
      <c r="AW77" s="45" t="s">
        <v>12990</v>
      </c>
      <c r="AX77" s="45" t="s">
        <v>12990</v>
      </c>
      <c r="AY77" s="45" t="s">
        <v>12990</v>
      </c>
      <c r="AZ77" s="45" t="s">
        <v>12990</v>
      </c>
      <c r="BA77" s="45" t="s">
        <v>12990</v>
      </c>
      <c r="BB77" s="45" t="s">
        <v>12990</v>
      </c>
      <c r="BC77" s="45" t="s">
        <v>12990</v>
      </c>
      <c r="BD77" s="45" t="s">
        <v>12990</v>
      </c>
      <c r="BE77" s="45" t="s">
        <v>12990</v>
      </c>
      <c r="BF77" s="45" t="s">
        <v>12990</v>
      </c>
      <c r="BG77" s="45" t="s">
        <v>12990</v>
      </c>
      <c r="BH77" s="45" t="s">
        <v>12990</v>
      </c>
      <c r="BI77" s="45" t="s">
        <v>12990</v>
      </c>
      <c r="BJ77" s="45" t="s">
        <v>12990</v>
      </c>
      <c r="BK77" s="45" t="s">
        <v>12990</v>
      </c>
      <c r="BL77" s="45" t="s">
        <v>12990</v>
      </c>
      <c r="BM77" s="45" t="s">
        <v>12990</v>
      </c>
      <c r="BN77" s="45" t="s">
        <v>12990</v>
      </c>
      <c r="BO77" s="45" t="s">
        <v>12990</v>
      </c>
      <c r="BP77" s="45" t="s">
        <v>12990</v>
      </c>
      <c r="BQ77" s="45" t="s">
        <v>12990</v>
      </c>
      <c r="BR77" s="45" t="s">
        <v>12990</v>
      </c>
      <c r="BS77" s="45" t="s">
        <v>12990</v>
      </c>
      <c r="BT77" s="45" t="s">
        <v>12990</v>
      </c>
      <c r="BU77" s="45" t="s">
        <v>12990</v>
      </c>
      <c r="BV77" s="45" t="s">
        <v>12990</v>
      </c>
      <c r="BW77" s="45" t="s">
        <v>12990</v>
      </c>
      <c r="BX77" s="45" t="s">
        <v>12990</v>
      </c>
      <c r="BY77" s="45" t="s">
        <v>12990</v>
      </c>
      <c r="BZ77" s="45" t="s">
        <v>12990</v>
      </c>
      <c r="CA77" s="45" t="s">
        <v>12990</v>
      </c>
      <c r="CB77" s="45" t="s">
        <v>12990</v>
      </c>
      <c r="CC77" s="45" t="s">
        <v>12990</v>
      </c>
      <c r="CD77" s="45" t="s">
        <v>12990</v>
      </c>
      <c r="CE77" s="45" t="s">
        <v>12990</v>
      </c>
      <c r="CF77" s="45" t="s">
        <v>12990</v>
      </c>
      <c r="CG77" s="45" t="s">
        <v>12990</v>
      </c>
      <c r="CH77" s="45" t="s">
        <v>12990</v>
      </c>
      <c r="CI77" s="45" t="s">
        <v>12990</v>
      </c>
      <c r="CJ77" s="45" t="s">
        <v>12990</v>
      </c>
      <c r="CK77" s="45" t="s">
        <v>12990</v>
      </c>
      <c r="CL77" s="45" t="s">
        <v>12990</v>
      </c>
      <c r="CM77" s="45" t="s">
        <v>12990</v>
      </c>
      <c r="CN77" s="45" t="s">
        <v>12990</v>
      </c>
      <c r="CO77" s="45" t="s">
        <v>12990</v>
      </c>
      <c r="CP77" s="45" t="s">
        <v>12990</v>
      </c>
      <c r="CQ77" s="45" t="s">
        <v>12990</v>
      </c>
      <c r="CR77" s="45" t="s">
        <v>12990</v>
      </c>
      <c r="CS77" s="45" t="s">
        <v>12990</v>
      </c>
      <c r="CT77" s="45" t="s">
        <v>12990</v>
      </c>
      <c r="CU77" s="45" t="s">
        <v>12990</v>
      </c>
      <c r="CV77" s="45" t="s">
        <v>12990</v>
      </c>
      <c r="CW77" s="45" t="s">
        <v>12990</v>
      </c>
      <c r="CX77" s="45" t="s">
        <v>12990</v>
      </c>
      <c r="CY77" s="45" t="s">
        <v>12990</v>
      </c>
      <c r="CZ77" s="45" t="s">
        <v>12990</v>
      </c>
      <c r="DA77" s="45" t="s">
        <v>12990</v>
      </c>
      <c r="DB77" s="45" t="s">
        <v>12990</v>
      </c>
      <c r="DC77" s="45" t="s">
        <v>12990</v>
      </c>
      <c r="DD77" s="45" t="s">
        <v>12990</v>
      </c>
      <c r="DE77" s="45" t="s">
        <v>12990</v>
      </c>
      <c r="DF77" s="45" t="s">
        <v>12990</v>
      </c>
      <c r="DG77" s="45" t="s">
        <v>12990</v>
      </c>
      <c r="DH77" s="45" t="s">
        <v>12990</v>
      </c>
      <c r="DI77" s="45" t="s">
        <v>12990</v>
      </c>
      <c r="DJ77" s="45" t="s">
        <v>12990</v>
      </c>
      <c r="DK77" s="45" t="s">
        <v>12990</v>
      </c>
      <c r="DL77" s="45" t="s">
        <v>12990</v>
      </c>
      <c r="DM77" s="45" t="s">
        <v>12990</v>
      </c>
      <c r="DN77" s="45" t="s">
        <v>12990</v>
      </c>
      <c r="DO77" s="45" t="s">
        <v>12990</v>
      </c>
      <c r="DP77" s="45" t="s">
        <v>12990</v>
      </c>
      <c r="DQ77" s="45" t="s">
        <v>12990</v>
      </c>
      <c r="DR77" s="45" t="s">
        <v>12990</v>
      </c>
      <c r="DS77" s="45" t="s">
        <v>12990</v>
      </c>
      <c r="DT77" s="45" t="s">
        <v>12990</v>
      </c>
      <c r="DU77" s="45" t="s">
        <v>12990</v>
      </c>
      <c r="DV77" s="45" t="s">
        <v>12990</v>
      </c>
      <c r="DW77" s="45" t="s">
        <v>12990</v>
      </c>
      <c r="DX77" s="45" t="s">
        <v>12990</v>
      </c>
      <c r="DY77" s="45" t="s">
        <v>12990</v>
      </c>
    </row>
    <row r="78" spans="1:129" hidden="1">
      <c r="A78" s="46" t="s">
        <v>12991</v>
      </c>
      <c r="B78" s="47"/>
      <c r="C78" s="36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</row>
    <row r="79" spans="1:129" hidden="1">
      <c r="A79" s="49" t="s">
        <v>12992</v>
      </c>
      <c r="B79" s="50"/>
      <c r="C79" s="36"/>
      <c r="D79" s="45"/>
      <c r="E79" s="45"/>
      <c r="F79" s="45"/>
      <c r="G79" s="69"/>
      <c r="H79" s="69"/>
      <c r="I79" s="70"/>
      <c r="J79" s="45"/>
      <c r="K79" s="45"/>
      <c r="L79" s="45"/>
      <c r="M79" s="69"/>
      <c r="N79" s="69"/>
      <c r="O79" s="70"/>
      <c r="P79" s="45"/>
      <c r="Q79" s="45"/>
      <c r="R79" s="45"/>
      <c r="S79" s="45"/>
      <c r="T79" s="69"/>
      <c r="U79" s="70"/>
      <c r="V79" s="45"/>
      <c r="W79" s="45"/>
      <c r="X79" s="45"/>
      <c r="Y79" s="45"/>
      <c r="Z79" s="69"/>
      <c r="AA79" s="70"/>
      <c r="AB79" s="45"/>
      <c r="AC79" s="45"/>
      <c r="AD79" s="45"/>
      <c r="AE79" s="45"/>
      <c r="AF79" s="69"/>
      <c r="AG79" s="70"/>
      <c r="AH79" s="45"/>
      <c r="AI79" s="45"/>
      <c r="AJ79" s="45"/>
      <c r="AK79" s="45"/>
      <c r="AL79" s="69"/>
      <c r="AM79" s="70"/>
      <c r="AN79" s="45"/>
      <c r="AO79" s="45"/>
      <c r="AP79" s="45"/>
      <c r="AQ79" s="45"/>
      <c r="AR79" s="69"/>
      <c r="AS79" s="70"/>
      <c r="AT79" s="45"/>
      <c r="AU79" s="45"/>
      <c r="AV79" s="45"/>
      <c r="AW79" s="45"/>
      <c r="AX79" s="69"/>
      <c r="AY79" s="70"/>
      <c r="AZ79" s="45"/>
      <c r="BA79" s="45"/>
      <c r="BB79" s="45"/>
      <c r="BC79" s="69"/>
      <c r="BD79" s="70"/>
    </row>
    <row r="80" spans="1:129" hidden="1">
      <c r="A80" s="50"/>
      <c r="B80" s="52" t="s">
        <v>12993</v>
      </c>
      <c r="C80" s="65">
        <v>1</v>
      </c>
      <c r="D80" s="71">
        <f>A125844570V_Latest</f>
        <v>123.751</v>
      </c>
      <c r="E80" s="71">
        <f>A125844550K_Latest</f>
        <v>49.692999999999998</v>
      </c>
      <c r="F80" s="71">
        <f>A125844574C_Latest</f>
        <v>225.447</v>
      </c>
      <c r="G80" s="71">
        <f>A125844578L_Latest</f>
        <v>11.929</v>
      </c>
      <c r="H80" s="71">
        <f>A125844554V_Latest</f>
        <v>60.5</v>
      </c>
      <c r="I80" s="71">
        <f>A125844558C_Latest</f>
        <v>10.358000000000001</v>
      </c>
      <c r="J80" s="71">
        <f>A125844542K_Latest</f>
        <v>481.67700000000002</v>
      </c>
      <c r="K80" s="71">
        <f>A125844582C_Latest</f>
        <v>80.41</v>
      </c>
      <c r="L80" s="71">
        <f>A125844566C_Latest</f>
        <v>10.579000000000001</v>
      </c>
      <c r="M80" s="71">
        <f>A125844586L_Latest</f>
        <v>148.113</v>
      </c>
      <c r="N80" s="71">
        <f>A125844546V_Latest</f>
        <v>47.673999999999999</v>
      </c>
      <c r="O80" s="71">
        <f>A125844534K_Latest</f>
        <v>286.77600000000001</v>
      </c>
      <c r="P80" s="71">
        <f>A125844562V_Latest</f>
        <v>108.812</v>
      </c>
      <c r="Q80" s="71">
        <f>A125844538V_Latest</f>
        <v>877.26400000000001</v>
      </c>
      <c r="R80" s="71">
        <f>A125848266X_Latest</f>
        <v>39.747</v>
      </c>
      <c r="S80" s="71">
        <f>A125848246R_Latest</f>
        <v>19.681000000000001</v>
      </c>
      <c r="T80" s="71">
        <f>A125848270R_Latest</f>
        <v>61.838000000000001</v>
      </c>
      <c r="U80" s="71">
        <f>A125848274X_Latest</f>
        <v>1.865</v>
      </c>
      <c r="V80" s="71">
        <f>A125848250F_Latest</f>
        <v>10.08</v>
      </c>
      <c r="W80" s="71">
        <f>A125848254R_Latest</f>
        <v>3.0049999999999999</v>
      </c>
      <c r="X80" s="71">
        <f>A125848238R_Latest</f>
        <v>136.215</v>
      </c>
      <c r="Y80" s="71">
        <f>A125848278J_Latest</f>
        <v>26.138999999999999</v>
      </c>
      <c r="Z80" s="71">
        <f>A125848262R_Latest</f>
        <v>4.069</v>
      </c>
      <c r="AA80" s="71">
        <f>A125848282X_Latest</f>
        <v>44.067</v>
      </c>
      <c r="AB80" s="71">
        <f>A125848242F_Latest</f>
        <v>9.8279999999999994</v>
      </c>
      <c r="AC80" s="71">
        <f>A125848230W_Latest</f>
        <v>84.102999999999994</v>
      </c>
      <c r="AD80" s="71">
        <f>A125848258X_Latest</f>
        <v>32.613999999999997</v>
      </c>
      <c r="AE80" s="71">
        <f>A125848234F_Latest</f>
        <v>252.93100000000001</v>
      </c>
      <c r="AF80" s="71">
        <f>A125845802L_Latest</f>
        <v>22.085999999999999</v>
      </c>
      <c r="AG80" s="71">
        <f>A125845782R_Latest</f>
        <v>17.951000000000001</v>
      </c>
      <c r="AH80" s="71">
        <f>A125845806W_Latest</f>
        <v>64.86</v>
      </c>
      <c r="AI80" s="71">
        <f>A125845810L_Latest</f>
        <v>3.0870000000000002</v>
      </c>
      <c r="AJ80" s="71">
        <f>A125845786X_Latest</f>
        <v>21.353999999999999</v>
      </c>
      <c r="AK80" s="71">
        <f>A125845790R_Latest</f>
        <v>3.6219999999999999</v>
      </c>
      <c r="AL80" s="71">
        <f>A125845774R_Latest</f>
        <v>132.959</v>
      </c>
      <c r="AM80" s="71">
        <f>A125845814W_Latest</f>
        <v>16.992000000000001</v>
      </c>
      <c r="AN80" s="71">
        <f>A125845798J_Latest</f>
        <v>1.9790000000000001</v>
      </c>
      <c r="AO80" s="71">
        <f>A125845818F_Latest</f>
        <v>38.302999999999997</v>
      </c>
      <c r="AP80" s="71">
        <f>A125845778X_Latest</f>
        <v>12.839</v>
      </c>
      <c r="AQ80" s="71">
        <f>A125845766R_Latest</f>
        <v>70.113</v>
      </c>
      <c r="AR80" s="71">
        <f>A125845794X_Latest</f>
        <v>26.029</v>
      </c>
      <c r="AS80" s="71">
        <f>A125845770F_Latest</f>
        <v>229.101</v>
      </c>
      <c r="AT80" s="71">
        <f>A125848882C_Latest</f>
        <v>28.273</v>
      </c>
      <c r="AU80" s="71">
        <f>A125848862V_Latest</f>
        <v>3.4740000000000002</v>
      </c>
      <c r="AV80" s="71">
        <f>A125848886L_Latest</f>
        <v>46.887</v>
      </c>
      <c r="AW80" s="71">
        <f>A125848890C_Latest</f>
        <v>4.2859999999999996</v>
      </c>
      <c r="AX80" s="71">
        <f>A125848866C_Latest</f>
        <v>13.084</v>
      </c>
      <c r="AY80" s="71">
        <f>A125848870V_Latest</f>
        <v>2.0539999999999998</v>
      </c>
      <c r="AZ80" s="71">
        <f>A125848854V_Latest</f>
        <v>98.058999999999997</v>
      </c>
      <c r="BA80" s="71">
        <f>A125848894L_Latest</f>
        <v>19.824999999999999</v>
      </c>
      <c r="BB80" s="71">
        <f>A125848878L_Latest</f>
        <v>1.7130000000000001</v>
      </c>
      <c r="BC80" s="71">
        <f>A125848898W_Latest</f>
        <v>27.951000000000001</v>
      </c>
      <c r="BD80" s="71">
        <f>A125848858C_Latest</f>
        <v>8.9740000000000002</v>
      </c>
      <c r="BE80" s="71">
        <f>A125848846V_Latest</f>
        <v>58.463000000000001</v>
      </c>
      <c r="BF80" s="71">
        <f>A125848874C_Latest</f>
        <v>24.306999999999999</v>
      </c>
      <c r="BG80" s="71">
        <f>A125848850K_Latest</f>
        <v>180.82900000000001</v>
      </c>
      <c r="BH80" s="71">
        <f>A125849498C_Latest</f>
        <v>8.8040000000000003</v>
      </c>
      <c r="BI80" s="71">
        <f>A125849478V_Latest</f>
        <v>1.1399999999999999</v>
      </c>
      <c r="BJ80" s="71">
        <f>A125849502J_Latest</f>
        <v>16.352</v>
      </c>
      <c r="BK80" s="71">
        <f>A125849506T_Latest</f>
        <v>0.254</v>
      </c>
      <c r="BL80" s="71">
        <f>A125849482K_Latest</f>
        <v>3.613</v>
      </c>
      <c r="BM80" s="71">
        <f>A125849486V_Latest</f>
        <v>0.33500000000000002</v>
      </c>
      <c r="BN80" s="71">
        <f>A125849470A_Latest</f>
        <v>30.498000000000001</v>
      </c>
      <c r="BO80" s="71">
        <f>A125849510J_Latest</f>
        <v>5.5880000000000001</v>
      </c>
      <c r="BP80" s="71">
        <f>A125849494V_Latest</f>
        <v>0.27700000000000002</v>
      </c>
      <c r="BQ80" s="71">
        <f>A125849514T_Latest</f>
        <v>10.106</v>
      </c>
      <c r="BR80" s="71">
        <f>A125849474K_Latest</f>
        <v>3.0489999999999999</v>
      </c>
      <c r="BS80" s="71">
        <f>A125849462A_Latest</f>
        <v>19.021000000000001</v>
      </c>
      <c r="BT80" s="71">
        <f>A125849490K_Latest</f>
        <v>5.2939999999999996</v>
      </c>
      <c r="BU80" s="71">
        <f>A125849466K_Latest</f>
        <v>54.813000000000002</v>
      </c>
      <c r="BV80" s="71">
        <f>A125846418L_Latest</f>
        <v>19.757999999999999</v>
      </c>
      <c r="BW80" s="71">
        <f>A125846398R_Latest</f>
        <v>3.9980000000000002</v>
      </c>
      <c r="BX80" s="71">
        <f>A125846422C_Latest</f>
        <v>23.349</v>
      </c>
      <c r="BY80" s="71">
        <f>A125846426L_Latest</f>
        <v>1.2549999999999999</v>
      </c>
      <c r="BZ80" s="71">
        <f>A125846402V_Latest</f>
        <v>9.4359999999999999</v>
      </c>
      <c r="CA80" s="71">
        <f>A125846406C_Latest</f>
        <v>0.80500000000000005</v>
      </c>
      <c r="CB80" s="71">
        <f>A125846390W_Latest</f>
        <v>58.6</v>
      </c>
      <c r="CC80" s="71">
        <f>A125846430C_Latest</f>
        <v>8.0489999999999995</v>
      </c>
      <c r="CD80" s="71">
        <f>A125846414C_Latest</f>
        <v>1.65</v>
      </c>
      <c r="CE80" s="71">
        <f>A125846434L_Latest</f>
        <v>19.827999999999999</v>
      </c>
      <c r="CF80" s="71">
        <f>A125846394F_Latest</f>
        <v>11.029</v>
      </c>
      <c r="CG80" s="71">
        <f>A125846382W_Latest</f>
        <v>40.555999999999997</v>
      </c>
      <c r="CH80" s="71">
        <f>A125846410V_Latest</f>
        <v>15.497</v>
      </c>
      <c r="CI80" s="71">
        <f>A125846386F_Latest</f>
        <v>114.654</v>
      </c>
      <c r="CJ80" s="71">
        <f>A125847034V_Latest</f>
        <v>1.8580000000000001</v>
      </c>
      <c r="CK80" s="71">
        <f>A125847014K_Latest</f>
        <v>1.6619999999999999</v>
      </c>
      <c r="CL80" s="71">
        <f>A125847038C_Latest</f>
        <v>4.492</v>
      </c>
      <c r="CM80" s="71">
        <f>A125847042V_Latest</f>
        <v>1.119</v>
      </c>
      <c r="CN80" s="71">
        <f>A125847018V_Latest</f>
        <v>1.6910000000000001</v>
      </c>
      <c r="CO80" s="71">
        <f>A125847022K_Latest</f>
        <v>0.29099999999999998</v>
      </c>
      <c r="CP80" s="71">
        <f>A125847006K_Latest</f>
        <v>11.114000000000001</v>
      </c>
      <c r="CQ80" s="71">
        <f>A125847046C_Latest</f>
        <v>2.3940000000000001</v>
      </c>
      <c r="CR80" s="71">
        <f>A125847030K_Latest</f>
        <v>0.125</v>
      </c>
      <c r="CS80" s="71">
        <f>A125847050V_Latest</f>
        <v>3.9279999999999999</v>
      </c>
      <c r="CT80" s="71">
        <f>A125847010A_Latest</f>
        <v>0.68500000000000005</v>
      </c>
      <c r="CU80" s="71">
        <f>A125846998V_Latest</f>
        <v>7.1319999999999997</v>
      </c>
      <c r="CV80" s="71">
        <f>A125847026V_Latest</f>
        <v>3.1469999999999998</v>
      </c>
      <c r="CW80" s="71">
        <f>A125847002A_Latest</f>
        <v>21.391999999999999</v>
      </c>
      <c r="CX80" s="71">
        <f>A125847650X_Latest</f>
        <v>0.63200000000000001</v>
      </c>
      <c r="CY80" s="71">
        <f>A125847630R_Latest</f>
        <v>0.41399999999999998</v>
      </c>
      <c r="CZ80" s="71">
        <f>A125847654J_Latest</f>
        <v>2.3490000000000002</v>
      </c>
      <c r="DA80" s="71">
        <f>A125847658T_Latest</f>
        <v>6.2E-2</v>
      </c>
      <c r="DB80" s="71">
        <f>A125847634X_Latest</f>
        <v>0.318</v>
      </c>
      <c r="DC80" s="71">
        <f>A125847638J_Latest</f>
        <v>0</v>
      </c>
      <c r="DD80" s="71">
        <f>A125847622R_Latest</f>
        <v>3.7749999999999999</v>
      </c>
      <c r="DE80" s="71">
        <f>A125847662J_Latest</f>
        <v>0.32600000000000001</v>
      </c>
      <c r="DF80" s="71">
        <f>A125847646J_Latest</f>
        <v>0.3</v>
      </c>
      <c r="DG80" s="71">
        <f>A125847666T_Latest</f>
        <v>0.92600000000000005</v>
      </c>
      <c r="DH80" s="71">
        <f>A125847626X_Latest</f>
        <v>0.34399999999999997</v>
      </c>
      <c r="DI80" s="71">
        <f>A125847614R_Latest</f>
        <v>1.895</v>
      </c>
      <c r="DJ80" s="71">
        <f>A125847642X_Latest</f>
        <v>1.2509999999999999</v>
      </c>
      <c r="DK80" s="71">
        <f>A125847618X_Latest</f>
        <v>6.9210000000000003</v>
      </c>
      <c r="DL80" s="71">
        <f>A125845186V_Latest</f>
        <v>2.593</v>
      </c>
      <c r="DM80" s="71">
        <f>A125845166K_Latest</f>
        <v>1.373</v>
      </c>
      <c r="DN80" s="71">
        <f>A125845190K_Latest</f>
        <v>5.319</v>
      </c>
      <c r="DO80" s="71">
        <f>A125845194V_Latest</f>
        <v>0</v>
      </c>
      <c r="DP80" s="71">
        <f>A125845170A_Latest</f>
        <v>0.92500000000000004</v>
      </c>
      <c r="DQ80" s="71">
        <f>A125845174K_Latest</f>
        <v>0.246</v>
      </c>
      <c r="DR80" s="71">
        <f>A125845158K_Latest</f>
        <v>10.456</v>
      </c>
      <c r="DS80" s="71">
        <f>A125845198C_Latest</f>
        <v>1.0980000000000001</v>
      </c>
      <c r="DT80" s="71">
        <f>A125845182K_Latest</f>
        <v>0.46500000000000002</v>
      </c>
      <c r="DU80" s="71">
        <f>A125845202J_Latest</f>
        <v>3.004</v>
      </c>
      <c r="DV80" s="71">
        <f>A125845162A_Latest</f>
        <v>0.92700000000000005</v>
      </c>
      <c r="DW80" s="71">
        <f>A125845150T_Latest</f>
        <v>5.4939999999999998</v>
      </c>
      <c r="DX80" s="71">
        <f>A125845178V_Latest</f>
        <v>0.67300000000000004</v>
      </c>
      <c r="DY80" s="71">
        <f>A125845154A_Latest</f>
        <v>16.622</v>
      </c>
    </row>
    <row r="81" spans="1:129" hidden="1">
      <c r="A81" s="52"/>
      <c r="B81" s="55" t="s">
        <v>12994</v>
      </c>
      <c r="C81" s="65">
        <v>2</v>
      </c>
      <c r="D81" s="71">
        <f>A125844290A_Latest</f>
        <v>38.341999999999999</v>
      </c>
      <c r="E81" s="71">
        <f>A125844270T_Latest</f>
        <v>22.59</v>
      </c>
      <c r="F81" s="71">
        <f>A125844294K_Latest</f>
        <v>38.622</v>
      </c>
      <c r="G81" s="71">
        <f>A125844298V_Latest</f>
        <v>6.3220000000000001</v>
      </c>
      <c r="H81" s="71">
        <f>A125844274A_Latest</f>
        <v>14.196999999999999</v>
      </c>
      <c r="I81" s="71">
        <f>A125844278K_Latest</f>
        <v>0.33500000000000002</v>
      </c>
      <c r="J81" s="71">
        <f>A125844262T_Latest</f>
        <v>120.40900000000001</v>
      </c>
      <c r="K81" s="71">
        <f>A125844302X_Latest</f>
        <v>18.256</v>
      </c>
      <c r="L81" s="71">
        <f>A125844286K_Latest</f>
        <v>3.5750000000000002</v>
      </c>
      <c r="M81" s="71">
        <f>A125844306J_Latest</f>
        <v>77.5</v>
      </c>
      <c r="N81" s="71">
        <f>A125844266A_Latest</f>
        <v>19.736999999999998</v>
      </c>
      <c r="O81" s="71">
        <f>A125844254T_Latest</f>
        <v>119.069</v>
      </c>
      <c r="P81" s="71">
        <f>A125844282A_Latest</f>
        <v>37.33</v>
      </c>
      <c r="Q81" s="71">
        <f>A125844258A_Latest</f>
        <v>276.80799999999999</v>
      </c>
      <c r="R81" s="71">
        <f>A125847986C_Latest</f>
        <v>11.9</v>
      </c>
      <c r="S81" s="71">
        <f>A125847966V_Latest</f>
        <v>12.243</v>
      </c>
      <c r="T81" s="71">
        <f>A125847990V_Latest</f>
        <v>11.689</v>
      </c>
      <c r="U81" s="71">
        <f>A125847994C_Latest</f>
        <v>1.306</v>
      </c>
      <c r="V81" s="71">
        <f>A125847970K_Latest</f>
        <v>1.57</v>
      </c>
      <c r="W81" s="71">
        <f>A125847974V_Latest</f>
        <v>0</v>
      </c>
      <c r="X81" s="71">
        <f>A125847958V_Latest</f>
        <v>38.707999999999998</v>
      </c>
      <c r="Y81" s="71">
        <f>A125847998L_Latest</f>
        <v>6.54</v>
      </c>
      <c r="Z81" s="71">
        <f>A125847982V_Latest</f>
        <v>1.242</v>
      </c>
      <c r="AA81" s="71">
        <f>A125848002V_Latest</f>
        <v>20.155000000000001</v>
      </c>
      <c r="AB81" s="71">
        <f>A125847962K_Latest</f>
        <v>2.5390000000000001</v>
      </c>
      <c r="AC81" s="71">
        <f>A125847950A_Latest</f>
        <v>30.475000000000001</v>
      </c>
      <c r="AD81" s="71">
        <f>A125847978C_Latest</f>
        <v>11.87</v>
      </c>
      <c r="AE81" s="71">
        <f>A125847954K_Latest</f>
        <v>81.052999999999997</v>
      </c>
      <c r="AF81" s="71">
        <f>A125845522V_Latest</f>
        <v>7.5670000000000002</v>
      </c>
      <c r="AG81" s="71">
        <f>A125845502K_Latest</f>
        <v>6.8769999999999998</v>
      </c>
      <c r="AH81" s="71">
        <f>A125845526C_Latest</f>
        <v>7.891</v>
      </c>
      <c r="AI81" s="71">
        <f>A125845530V_Latest</f>
        <v>2.3769999999999998</v>
      </c>
      <c r="AJ81" s="71">
        <f>A125845506V_Latest</f>
        <v>6.9039999999999999</v>
      </c>
      <c r="AK81" s="71">
        <f>A125845510K_Latest</f>
        <v>0</v>
      </c>
      <c r="AL81" s="71">
        <f>A125845494W_Latest</f>
        <v>31.616</v>
      </c>
      <c r="AM81" s="71">
        <f>A125845534C_Latest</f>
        <v>3.044</v>
      </c>
      <c r="AN81" s="71">
        <f>A125845518C_Latest</f>
        <v>1.1890000000000001</v>
      </c>
      <c r="AO81" s="71">
        <f>A125845538L_Latest</f>
        <v>21.331</v>
      </c>
      <c r="AP81" s="71">
        <f>A125845498F_Latest</f>
        <v>6.694</v>
      </c>
      <c r="AQ81" s="71">
        <f>A125845486W_Latest</f>
        <v>32.258000000000003</v>
      </c>
      <c r="AR81" s="71">
        <f>A125845514V_Latest</f>
        <v>8.1430000000000007</v>
      </c>
      <c r="AS81" s="71">
        <f>A125845490L_Latest</f>
        <v>72.018000000000001</v>
      </c>
      <c r="AT81" s="71">
        <f>A125848602X_Latest</f>
        <v>6.66</v>
      </c>
      <c r="AU81" s="71">
        <f>A125848582A_Latest</f>
        <v>0.88200000000000001</v>
      </c>
      <c r="AV81" s="71">
        <f>A125848606J_Latest</f>
        <v>12.276</v>
      </c>
      <c r="AW81" s="71">
        <f>A125848610X_Latest</f>
        <v>1.1120000000000001</v>
      </c>
      <c r="AX81" s="71">
        <f>A125848586K_Latest</f>
        <v>2.899</v>
      </c>
      <c r="AY81" s="71">
        <f>A125848590A_Latest</f>
        <v>0</v>
      </c>
      <c r="AZ81" s="71">
        <f>A125848574A_Latest</f>
        <v>23.829000000000001</v>
      </c>
      <c r="BA81" s="71">
        <f>A125848614J_Latest</f>
        <v>5.2430000000000003</v>
      </c>
      <c r="BB81" s="71">
        <f>A125848598V_Latest</f>
        <v>0.44700000000000001</v>
      </c>
      <c r="BC81" s="71">
        <f>A125848618T_Latest</f>
        <v>15.667999999999999</v>
      </c>
      <c r="BD81" s="71">
        <f>A125848578K_Latest</f>
        <v>3.33</v>
      </c>
      <c r="BE81" s="71">
        <f>A125848566A_Latest</f>
        <v>24.687999999999999</v>
      </c>
      <c r="BF81" s="71">
        <f>A125848594K_Latest</f>
        <v>8.6440000000000001</v>
      </c>
      <c r="BG81" s="71">
        <f>A125848570T_Latest</f>
        <v>57.161000000000001</v>
      </c>
      <c r="BH81" s="71">
        <f>A125849218X_Latest</f>
        <v>3.4279999999999999</v>
      </c>
      <c r="BI81" s="71">
        <f>A125849198A_Latest</f>
        <v>0.82799999999999996</v>
      </c>
      <c r="BJ81" s="71">
        <f>A125849222R_Latest</f>
        <v>2.3690000000000002</v>
      </c>
      <c r="BK81" s="71">
        <f>A125849226X_Latest</f>
        <v>0.254</v>
      </c>
      <c r="BL81" s="71">
        <f>A125849202F_Latest</f>
        <v>0</v>
      </c>
      <c r="BM81" s="71">
        <f>A125849206R_Latest</f>
        <v>0.33500000000000002</v>
      </c>
      <c r="BN81" s="71">
        <f>A125849190J_Latest</f>
        <v>7.2130000000000001</v>
      </c>
      <c r="BO81" s="71">
        <f>A125849230R_Latest</f>
        <v>0.95499999999999996</v>
      </c>
      <c r="BP81" s="71">
        <f>A125849214R_Latest</f>
        <v>0.27700000000000002</v>
      </c>
      <c r="BQ81" s="71">
        <f>A125849234X_Latest</f>
        <v>5.9509999999999996</v>
      </c>
      <c r="BR81" s="71">
        <f>A125849194T_Latest</f>
        <v>1.6719999999999999</v>
      </c>
      <c r="BS81" s="71">
        <f>A125849182J_Latest</f>
        <v>8.8539999999999992</v>
      </c>
      <c r="BT81" s="71">
        <f>A125849210F_Latest</f>
        <v>3.3290000000000002</v>
      </c>
      <c r="BU81" s="71">
        <f>A125849186T_Latest</f>
        <v>19.396000000000001</v>
      </c>
      <c r="BV81" s="71">
        <f>A125846138V_Latest</f>
        <v>6.7389999999999999</v>
      </c>
      <c r="BW81" s="71">
        <f>A125846118K_Latest</f>
        <v>1.147</v>
      </c>
      <c r="BX81" s="71">
        <f>A125846142K_Latest</f>
        <v>2.9590000000000001</v>
      </c>
      <c r="BY81" s="71">
        <f>A125846146V_Latest</f>
        <v>0.84899999999999998</v>
      </c>
      <c r="BZ81" s="71">
        <f>A125846122A_Latest</f>
        <v>2.214</v>
      </c>
      <c r="CA81" s="71">
        <f>A125846126K_Latest</f>
        <v>0</v>
      </c>
      <c r="CB81" s="71">
        <f>A125846110T_Latest</f>
        <v>13.907999999999999</v>
      </c>
      <c r="CC81" s="71">
        <f>A125846150K_Latest</f>
        <v>1.6930000000000001</v>
      </c>
      <c r="CD81" s="71">
        <f>A125846134K_Latest</f>
        <v>0.42</v>
      </c>
      <c r="CE81" s="71">
        <f>A125846154V_Latest</f>
        <v>10.163</v>
      </c>
      <c r="CF81" s="71">
        <f>A125846114A_Latest</f>
        <v>4.8780000000000001</v>
      </c>
      <c r="CG81" s="71">
        <f>A125846102T_Latest</f>
        <v>17.154</v>
      </c>
      <c r="CH81" s="71">
        <f>A125846130A_Latest</f>
        <v>4.0490000000000004</v>
      </c>
      <c r="CI81" s="71">
        <f>A125846106A_Latest</f>
        <v>35.110999999999997</v>
      </c>
      <c r="CJ81" s="71">
        <f>A125846754X_Latest</f>
        <v>0</v>
      </c>
      <c r="CK81" s="71">
        <f>A125846734R_Latest</f>
        <v>0.52</v>
      </c>
      <c r="CL81" s="71">
        <f>A125846758J_Latest</f>
        <v>0.377</v>
      </c>
      <c r="CM81" s="71">
        <f>A125846762X_Latest</f>
        <v>0.42399999999999999</v>
      </c>
      <c r="CN81" s="71">
        <f>A125846738X_Latest</f>
        <v>0.374</v>
      </c>
      <c r="CO81" s="71">
        <f>A125846742R_Latest</f>
        <v>0</v>
      </c>
      <c r="CP81" s="71">
        <f>A125846726R_Latest</f>
        <v>1.696</v>
      </c>
      <c r="CQ81" s="71">
        <f>A125846766J_Latest</f>
        <v>0.46300000000000002</v>
      </c>
      <c r="CR81" s="71">
        <f>A125846750R_Latest</f>
        <v>0</v>
      </c>
      <c r="CS81" s="71">
        <f>A125846770X_Latest</f>
        <v>2.1440000000000001</v>
      </c>
      <c r="CT81" s="71">
        <f>A125846730F_Latest</f>
        <v>0.39500000000000002</v>
      </c>
      <c r="CU81" s="71">
        <f>A125846718R_Latest</f>
        <v>3.0019999999999998</v>
      </c>
      <c r="CV81" s="71">
        <f>A125846746X_Latest</f>
        <v>1.024</v>
      </c>
      <c r="CW81" s="71">
        <f>A125846722F_Latest</f>
        <v>5.7220000000000004</v>
      </c>
      <c r="CX81" s="71">
        <f>A125847370F_Latest</f>
        <v>0.214</v>
      </c>
      <c r="CY81" s="71">
        <f>A125847350W_Latest</f>
        <v>0</v>
      </c>
      <c r="CZ81" s="71">
        <f>A125847374R_Latest</f>
        <v>0.81</v>
      </c>
      <c r="DA81" s="71">
        <f>A125847378X_Latest</f>
        <v>0</v>
      </c>
      <c r="DB81" s="71">
        <f>A125847354F_Latest</f>
        <v>0</v>
      </c>
      <c r="DC81" s="71">
        <f>A125847358R_Latest</f>
        <v>0</v>
      </c>
      <c r="DD81" s="71">
        <f>A125847342W_Latest</f>
        <v>1.0249999999999999</v>
      </c>
      <c r="DE81" s="71">
        <f>A125847382R_Latest</f>
        <v>0.16</v>
      </c>
      <c r="DF81" s="71">
        <f>A125847366R_Latest</f>
        <v>0</v>
      </c>
      <c r="DG81" s="71">
        <f>A125847386X_Latest</f>
        <v>0.128</v>
      </c>
      <c r="DH81" s="71">
        <f>A125847346F_Latest</f>
        <v>0</v>
      </c>
      <c r="DI81" s="71">
        <f>A125847334W_Latest</f>
        <v>0.28799999999999998</v>
      </c>
      <c r="DJ81" s="71">
        <f>A125847362F_Latest</f>
        <v>0</v>
      </c>
      <c r="DK81" s="71">
        <f>A125847338F_Latest</f>
        <v>1.3129999999999999</v>
      </c>
      <c r="DL81" s="71">
        <f>A125844906L_Latest</f>
        <v>1.835</v>
      </c>
      <c r="DM81" s="71">
        <f>A125844886R_Latest</f>
        <v>9.2999999999999999E-2</v>
      </c>
      <c r="DN81" s="71">
        <f>A125844910C_Latest</f>
        <v>0.25</v>
      </c>
      <c r="DO81" s="71">
        <f>A125844914L_Latest</f>
        <v>0</v>
      </c>
      <c r="DP81" s="71">
        <f>A125844890F_Latest</f>
        <v>0.23599999999999999</v>
      </c>
      <c r="DQ81" s="71">
        <f>A125844894R_Latest</f>
        <v>0</v>
      </c>
      <c r="DR81" s="71">
        <f>A125844878R_Latest</f>
        <v>2.4140000000000001</v>
      </c>
      <c r="DS81" s="71">
        <f>A125844918W_Latest</f>
        <v>0.159</v>
      </c>
      <c r="DT81" s="71">
        <f>A125844902C_Latest</f>
        <v>0</v>
      </c>
      <c r="DU81" s="71">
        <f>A125844922L_Latest</f>
        <v>1.9610000000000001</v>
      </c>
      <c r="DV81" s="71">
        <f>A125844882F_Latest</f>
        <v>0.22900000000000001</v>
      </c>
      <c r="DW81" s="71">
        <f>A125844870W_Latest</f>
        <v>2.35</v>
      </c>
      <c r="DX81" s="71">
        <f>A125844898X_Latest</f>
        <v>0.27100000000000002</v>
      </c>
      <c r="DY81" s="71">
        <f>A125844874F_Latest</f>
        <v>5.0350000000000001</v>
      </c>
    </row>
    <row r="82" spans="1:129" hidden="1">
      <c r="A82" s="52"/>
      <c r="B82" s="55" t="s">
        <v>12995</v>
      </c>
      <c r="C82" s="65">
        <v>3</v>
      </c>
      <c r="D82" s="71">
        <f>A125844626V_Latest</f>
        <v>35.076000000000001</v>
      </c>
      <c r="E82" s="71">
        <f>A125844606K_Latest</f>
        <v>10.911</v>
      </c>
      <c r="F82" s="71">
        <f>A125844630K_Latest</f>
        <v>60.765999999999998</v>
      </c>
      <c r="G82" s="71">
        <f>A125844634V_Latest</f>
        <v>2.3439999999999999</v>
      </c>
      <c r="H82" s="71">
        <f>A125844610A_Latest</f>
        <v>16.800999999999998</v>
      </c>
      <c r="I82" s="71">
        <f>A125844614K_Latest</f>
        <v>1.6140000000000001</v>
      </c>
      <c r="J82" s="71">
        <f>A125844598W_Latest</f>
        <v>127.511</v>
      </c>
      <c r="K82" s="71">
        <f>A125844638C_Latest</f>
        <v>24.643999999999998</v>
      </c>
      <c r="L82" s="71">
        <f>A125844622K_Latest</f>
        <v>4.9859999999999998</v>
      </c>
      <c r="M82" s="71">
        <f>A125844642V_Latest</f>
        <v>34.182000000000002</v>
      </c>
      <c r="N82" s="71">
        <f>A125844602A_Latest</f>
        <v>12.968</v>
      </c>
      <c r="O82" s="71">
        <f>A125844590C_Latest</f>
        <v>76.781000000000006</v>
      </c>
      <c r="P82" s="71">
        <f>A125844618V_Latest</f>
        <v>28.678000000000001</v>
      </c>
      <c r="Q82" s="71">
        <f>A125844594L_Latest</f>
        <v>232.97</v>
      </c>
      <c r="R82" s="71">
        <f>A125848322F_Latest</f>
        <v>11.198</v>
      </c>
      <c r="S82" s="71">
        <f>A125848302W_Latest</f>
        <v>1.4259999999999999</v>
      </c>
      <c r="T82" s="71">
        <f>A125848326R_Latest</f>
        <v>13.779</v>
      </c>
      <c r="U82" s="71">
        <f>A125848330F_Latest</f>
        <v>0.55900000000000005</v>
      </c>
      <c r="V82" s="71">
        <f>A125848306F_Latest</f>
        <v>3.15</v>
      </c>
      <c r="W82" s="71">
        <f>A125848310W_Latest</f>
        <v>0</v>
      </c>
      <c r="X82" s="71">
        <f>A125848294J_Latest</f>
        <v>30.111999999999998</v>
      </c>
      <c r="Y82" s="71">
        <f>A125848334R_Latest</f>
        <v>7.5049999999999999</v>
      </c>
      <c r="Z82" s="71">
        <f>A125848318R_Latest</f>
        <v>2.0659999999999998</v>
      </c>
      <c r="AA82" s="71">
        <f>A125848338X_Latest</f>
        <v>9.5410000000000004</v>
      </c>
      <c r="AB82" s="71">
        <f>A125848298T_Latest</f>
        <v>3.6419999999999999</v>
      </c>
      <c r="AC82" s="71">
        <f>A125848286J_Latest</f>
        <v>22.754000000000001</v>
      </c>
      <c r="AD82" s="71">
        <f>A125848314F_Latest</f>
        <v>7.8869999999999996</v>
      </c>
      <c r="AE82" s="71">
        <f>A125848290X_Latest</f>
        <v>60.753</v>
      </c>
      <c r="AF82" s="71">
        <f>A125845858X_Latest</f>
        <v>7.92</v>
      </c>
      <c r="AG82" s="71">
        <f>A125845838R_Latest</f>
        <v>6.3559999999999999</v>
      </c>
      <c r="AH82" s="71">
        <f>A125845862R_Latest</f>
        <v>19.413</v>
      </c>
      <c r="AI82" s="71">
        <f>A125845866X_Latest</f>
        <v>0.71</v>
      </c>
      <c r="AJ82" s="71">
        <f>A125845842F_Latest</f>
        <v>7.0220000000000002</v>
      </c>
      <c r="AK82" s="71">
        <f>A125845846R_Latest</f>
        <v>1.3680000000000001</v>
      </c>
      <c r="AL82" s="71">
        <f>A125845830W_Latest</f>
        <v>42.789000000000001</v>
      </c>
      <c r="AM82" s="71">
        <f>A125845870R_Latest</f>
        <v>4.1449999999999996</v>
      </c>
      <c r="AN82" s="71">
        <f>A125845854R_Latest</f>
        <v>0</v>
      </c>
      <c r="AO82" s="71">
        <f>A125845874X_Latest</f>
        <v>9.9830000000000005</v>
      </c>
      <c r="AP82" s="71">
        <f>A125845834F_Latest</f>
        <v>2.226</v>
      </c>
      <c r="AQ82" s="71">
        <f>A125845822W_Latest</f>
        <v>16.353999999999999</v>
      </c>
      <c r="AR82" s="71">
        <f>A125845850F_Latest</f>
        <v>8.8469999999999995</v>
      </c>
      <c r="AS82" s="71">
        <f>A125845826F_Latest</f>
        <v>67.991</v>
      </c>
      <c r="AT82" s="71">
        <f>A125848938C_Latest</f>
        <v>6.516</v>
      </c>
      <c r="AU82" s="71">
        <f>A125848918V_Latest</f>
        <v>1.345</v>
      </c>
      <c r="AV82" s="71">
        <f>A125848942V_Latest</f>
        <v>12.087999999999999</v>
      </c>
      <c r="AW82" s="71">
        <f>A125848946C_Latest</f>
        <v>0.91400000000000003</v>
      </c>
      <c r="AX82" s="71">
        <f>A125848922K_Latest</f>
        <v>2.8010000000000002</v>
      </c>
      <c r="AY82" s="71">
        <f>A125848926V_Latest</f>
        <v>0</v>
      </c>
      <c r="AZ82" s="71">
        <f>A125848910A_Latest</f>
        <v>23.664999999999999</v>
      </c>
      <c r="BA82" s="71">
        <f>A125848950V_Latest</f>
        <v>5.6779999999999999</v>
      </c>
      <c r="BB82" s="71">
        <f>A125848934V_Latest</f>
        <v>1.266</v>
      </c>
      <c r="BC82" s="71">
        <f>A125848954C_Latest</f>
        <v>6.1769999999999996</v>
      </c>
      <c r="BD82" s="71">
        <f>A125848914K_Latest</f>
        <v>3.3660000000000001</v>
      </c>
      <c r="BE82" s="71">
        <f>A125848902A_Latest</f>
        <v>16.488</v>
      </c>
      <c r="BF82" s="71">
        <f>A125848930K_Latest</f>
        <v>4.5620000000000003</v>
      </c>
      <c r="BG82" s="71">
        <f>A125848906K_Latest</f>
        <v>44.715000000000003</v>
      </c>
      <c r="BH82" s="71">
        <f>A125849554K_Latest</f>
        <v>2.3199999999999998</v>
      </c>
      <c r="BI82" s="71">
        <f>A125849534A_Latest</f>
        <v>0.313</v>
      </c>
      <c r="BJ82" s="71">
        <f>A125849558V_Latest</f>
        <v>5.7919999999999998</v>
      </c>
      <c r="BK82" s="71">
        <f>A125849562K_Latest</f>
        <v>0</v>
      </c>
      <c r="BL82" s="71">
        <f>A125849538K_Latest</f>
        <v>1.03</v>
      </c>
      <c r="BM82" s="71">
        <f>A125849542A_Latest</f>
        <v>0</v>
      </c>
      <c r="BN82" s="71">
        <f>A125849526A_Latest</f>
        <v>9.4550000000000001</v>
      </c>
      <c r="BO82" s="71">
        <f>A125849566V_Latest</f>
        <v>1.972</v>
      </c>
      <c r="BP82" s="71">
        <f>A125849550A_Latest</f>
        <v>0</v>
      </c>
      <c r="BQ82" s="71">
        <f>A125849570K_Latest</f>
        <v>1.681</v>
      </c>
      <c r="BR82" s="71">
        <f>A125849530T_Latest</f>
        <v>0.67200000000000004</v>
      </c>
      <c r="BS82" s="71">
        <f>A125849518A_Latest</f>
        <v>4.3250000000000002</v>
      </c>
      <c r="BT82" s="71">
        <f>A125849546K_Latest</f>
        <v>1.4239999999999999</v>
      </c>
      <c r="BU82" s="71">
        <f>A125849522T_Latest</f>
        <v>15.204000000000001</v>
      </c>
      <c r="BV82" s="71">
        <f>A125846474F_Latest</f>
        <v>5.78</v>
      </c>
      <c r="BW82" s="71">
        <f>A125846454W_Latest</f>
        <v>0</v>
      </c>
      <c r="BX82" s="71">
        <f>A125846478R_Latest</f>
        <v>5.7359999999999998</v>
      </c>
      <c r="BY82" s="71">
        <f>A125846482F_Latest</f>
        <v>0</v>
      </c>
      <c r="BZ82" s="71">
        <f>A125846458F_Latest</f>
        <v>2.3839999999999999</v>
      </c>
      <c r="CA82" s="71">
        <f>A125846462W_Latest</f>
        <v>0</v>
      </c>
      <c r="CB82" s="71">
        <f>A125846446W_Latest</f>
        <v>13.9</v>
      </c>
      <c r="CC82" s="71">
        <f>A125846486R_Latest</f>
        <v>3.653</v>
      </c>
      <c r="CD82" s="71">
        <f>A125846470W_Latest</f>
        <v>0.89900000000000002</v>
      </c>
      <c r="CE82" s="71">
        <f>A125846490F_Latest</f>
        <v>5.5570000000000004</v>
      </c>
      <c r="CF82" s="71">
        <f>A125846450L_Latest</f>
        <v>2.2189999999999999</v>
      </c>
      <c r="CG82" s="71">
        <f>A125846438W_Latest</f>
        <v>12.327999999999999</v>
      </c>
      <c r="CH82" s="71">
        <f>A125846466F_Latest</f>
        <v>4.7549999999999999</v>
      </c>
      <c r="CI82" s="71">
        <f>A125846442L_Latest</f>
        <v>30.984000000000002</v>
      </c>
      <c r="CJ82" s="71">
        <f>A125847090L_Latest</f>
        <v>1.032</v>
      </c>
      <c r="CK82" s="71">
        <f>A125847070C_Latest</f>
        <v>1.002</v>
      </c>
      <c r="CL82" s="71">
        <f>A125847094W_Latest</f>
        <v>1.7709999999999999</v>
      </c>
      <c r="CM82" s="71">
        <f>A125847098F_Latest</f>
        <v>0.161</v>
      </c>
      <c r="CN82" s="71">
        <f>A125847074L_Latest</f>
        <v>0.41199999999999998</v>
      </c>
      <c r="CO82" s="71">
        <f>A125847078W_Latest</f>
        <v>0</v>
      </c>
      <c r="CP82" s="71">
        <f>A125847062C_Latest</f>
        <v>4.3789999999999996</v>
      </c>
      <c r="CQ82" s="71">
        <f>A125847102K_Latest</f>
        <v>0.752</v>
      </c>
      <c r="CR82" s="71">
        <f>A125847086W_Latest</f>
        <v>0.125</v>
      </c>
      <c r="CS82" s="71">
        <f>A125847106V_Latest</f>
        <v>0.68300000000000005</v>
      </c>
      <c r="CT82" s="71">
        <f>A125847066L_Latest</f>
        <v>0</v>
      </c>
      <c r="CU82" s="71">
        <f>A125847054C_Latest</f>
        <v>1.56</v>
      </c>
      <c r="CV82" s="71">
        <f>A125847082L_Latest</f>
        <v>1.0369999999999999</v>
      </c>
      <c r="CW82" s="71">
        <f>A125847058L_Latest</f>
        <v>6.9749999999999996</v>
      </c>
      <c r="CX82" s="71">
        <f>A125847706X_Latest</f>
        <v>0.111</v>
      </c>
      <c r="CY82" s="71">
        <f>A125847686A_Latest</f>
        <v>0.25800000000000001</v>
      </c>
      <c r="CZ82" s="71">
        <f>A125847710R_Latest</f>
        <v>0.52200000000000002</v>
      </c>
      <c r="DA82" s="71">
        <f>A125847714X_Latest</f>
        <v>0</v>
      </c>
      <c r="DB82" s="71">
        <f>A125847690T_Latest</f>
        <v>0</v>
      </c>
      <c r="DC82" s="71">
        <f>A125847694A_Latest</f>
        <v>0</v>
      </c>
      <c r="DD82" s="71">
        <f>A125847678A_Latest</f>
        <v>0.89100000000000001</v>
      </c>
      <c r="DE82" s="71">
        <f>A125847718J_Latest</f>
        <v>0</v>
      </c>
      <c r="DF82" s="71">
        <f>A125847702R_Latest</f>
        <v>0.16500000000000001</v>
      </c>
      <c r="DG82" s="71">
        <f>A125847722X_Latest</f>
        <v>0.313</v>
      </c>
      <c r="DH82" s="71">
        <f>A125847682T_Latest</f>
        <v>0.34399999999999997</v>
      </c>
      <c r="DI82" s="71">
        <f>A125847670J_Latest</f>
        <v>0.82199999999999995</v>
      </c>
      <c r="DJ82" s="71">
        <f>A125847698K_Latest</f>
        <v>0.16600000000000001</v>
      </c>
      <c r="DK82" s="71">
        <f>A125847674T_Latest</f>
        <v>1.8779999999999999</v>
      </c>
      <c r="DL82" s="71">
        <f>A125845242A_Latest</f>
        <v>0.19700000000000001</v>
      </c>
      <c r="DM82" s="71">
        <f>A125845222T_Latest</f>
        <v>0.21299999999999999</v>
      </c>
      <c r="DN82" s="71">
        <f>A125845246K_Latest</f>
        <v>1.665</v>
      </c>
      <c r="DO82" s="71">
        <f>A125845250A_Latest</f>
        <v>0</v>
      </c>
      <c r="DP82" s="71">
        <f>A125845226A_Latest</f>
        <v>0</v>
      </c>
      <c r="DQ82" s="71">
        <f>A125845230T_Latest</f>
        <v>0.246</v>
      </c>
      <c r="DR82" s="71">
        <f>A125845214T_Latest</f>
        <v>2.3210000000000002</v>
      </c>
      <c r="DS82" s="71">
        <f>A125845254K_Latest</f>
        <v>0.93899999999999995</v>
      </c>
      <c r="DT82" s="71">
        <f>A125845238K_Latest</f>
        <v>0.46500000000000002</v>
      </c>
      <c r="DU82" s="71">
        <f>A125845258V_Latest</f>
        <v>0.248</v>
      </c>
      <c r="DV82" s="71">
        <f>A125845218A_Latest</f>
        <v>0.498</v>
      </c>
      <c r="DW82" s="71">
        <f>A125845206T_Latest</f>
        <v>2.15</v>
      </c>
      <c r="DX82" s="71">
        <f>A125845234A_Latest</f>
        <v>0</v>
      </c>
      <c r="DY82" s="71">
        <f>A125845210J_Latest</f>
        <v>4.4710000000000001</v>
      </c>
    </row>
    <row r="83" spans="1:129" hidden="1">
      <c r="A83" s="52"/>
      <c r="B83" s="55" t="s">
        <v>12996</v>
      </c>
      <c r="C83" s="65">
        <v>4</v>
      </c>
      <c r="D83" s="71">
        <f>A125844682L_Latest</f>
        <v>50.332999999999998</v>
      </c>
      <c r="E83" s="71">
        <f>A125844662C_Latest</f>
        <v>16.192</v>
      </c>
      <c r="F83" s="71">
        <f>A125844686W_Latest</f>
        <v>126.05800000000001</v>
      </c>
      <c r="G83" s="71">
        <f>A125844690L_Latest</f>
        <v>3.262</v>
      </c>
      <c r="H83" s="71">
        <f>A125844666L_Latest</f>
        <v>29.501999999999999</v>
      </c>
      <c r="I83" s="71">
        <f>A125844670C_Latest</f>
        <v>8.4090000000000007</v>
      </c>
      <c r="J83" s="71">
        <f>A125844654C_Latest</f>
        <v>233.756</v>
      </c>
      <c r="K83" s="71">
        <f>A125844694W_Latest</f>
        <v>37.51</v>
      </c>
      <c r="L83" s="71">
        <f>A125844678W_Latest</f>
        <v>2.0169999999999999</v>
      </c>
      <c r="M83" s="71">
        <f>A125844698F_Latest</f>
        <v>36.43</v>
      </c>
      <c r="N83" s="71">
        <f>A125844658L_Latest</f>
        <v>14.968999999999999</v>
      </c>
      <c r="O83" s="71">
        <f>A125844646C_Latest</f>
        <v>90.926000000000002</v>
      </c>
      <c r="P83" s="71">
        <f>A125844674L_Latest</f>
        <v>42.804000000000002</v>
      </c>
      <c r="Q83" s="71">
        <f>A125844650V_Latest</f>
        <v>367.48599999999999</v>
      </c>
      <c r="R83" s="71">
        <f>A125848378T_Latest</f>
        <v>16.649000000000001</v>
      </c>
      <c r="S83" s="71">
        <f>A125848358J_Latest</f>
        <v>6.0119999999999996</v>
      </c>
      <c r="T83" s="71">
        <f>A125848382J_Latest</f>
        <v>36.369999999999997</v>
      </c>
      <c r="U83" s="71">
        <f>A125848386T_Latest</f>
        <v>0</v>
      </c>
      <c r="V83" s="71">
        <f>A125848362X_Latest</f>
        <v>5.359</v>
      </c>
      <c r="W83" s="71">
        <f>A125848366J_Latest</f>
        <v>3.0049999999999999</v>
      </c>
      <c r="X83" s="71">
        <f>A125848350R_Latest</f>
        <v>67.396000000000001</v>
      </c>
      <c r="Y83" s="71">
        <f>A125848390J_Latest</f>
        <v>12.095000000000001</v>
      </c>
      <c r="Z83" s="71">
        <f>A125848374J_Latest</f>
        <v>0.76100000000000001</v>
      </c>
      <c r="AA83" s="71">
        <f>A125848394T_Latest</f>
        <v>14.371</v>
      </c>
      <c r="AB83" s="71">
        <f>A125848354X_Latest</f>
        <v>3.6469999999999998</v>
      </c>
      <c r="AC83" s="71">
        <f>A125848342R_Latest</f>
        <v>30.873999999999999</v>
      </c>
      <c r="AD83" s="71">
        <f>A125848370X_Latest</f>
        <v>12.856999999999999</v>
      </c>
      <c r="AE83" s="71">
        <f>A125848346X_Latest</f>
        <v>111.126</v>
      </c>
      <c r="AF83" s="71">
        <f>A125845914F_Latest</f>
        <v>6.5990000000000002</v>
      </c>
      <c r="AG83" s="71">
        <f>A125845894J_Latest</f>
        <v>4.718</v>
      </c>
      <c r="AH83" s="71">
        <f>A125845918R_Latest</f>
        <v>37.555999999999997</v>
      </c>
      <c r="AI83" s="71">
        <f>A125845922F_Latest</f>
        <v>0</v>
      </c>
      <c r="AJ83" s="71">
        <f>A125845898T_Latest</f>
        <v>7.4269999999999996</v>
      </c>
      <c r="AK83" s="71">
        <f>A125845902W_Latest</f>
        <v>2.254</v>
      </c>
      <c r="AL83" s="71">
        <f>A125845886J_Latest</f>
        <v>58.554000000000002</v>
      </c>
      <c r="AM83" s="71">
        <f>A125845926R_Latest</f>
        <v>9.8030000000000008</v>
      </c>
      <c r="AN83" s="71">
        <f>A125845910W_Latest</f>
        <v>0.79</v>
      </c>
      <c r="AO83" s="71">
        <f>A125845930F_Latest</f>
        <v>6.9889999999999999</v>
      </c>
      <c r="AP83" s="71">
        <f>A125845890X_Latest</f>
        <v>3.919</v>
      </c>
      <c r="AQ83" s="71">
        <f>A125845878J_Latest</f>
        <v>21.501000000000001</v>
      </c>
      <c r="AR83" s="71">
        <f>A125845906F_Latest</f>
        <v>9.0380000000000003</v>
      </c>
      <c r="AS83" s="71">
        <f>A125845882X_Latest</f>
        <v>89.093000000000004</v>
      </c>
      <c r="AT83" s="71">
        <f>A125848994W_Latest</f>
        <v>15.097</v>
      </c>
      <c r="AU83" s="71">
        <f>A125848974L_Latest</f>
        <v>1.248</v>
      </c>
      <c r="AV83" s="71">
        <f>A125848998F_Latest</f>
        <v>22.523</v>
      </c>
      <c r="AW83" s="71">
        <f>A125849002L_Latest</f>
        <v>2.2599999999999998</v>
      </c>
      <c r="AX83" s="71">
        <f>A125848978W_Latest</f>
        <v>7.3840000000000003</v>
      </c>
      <c r="AY83" s="71">
        <f>A125848982L_Latest</f>
        <v>2.0539999999999998</v>
      </c>
      <c r="AZ83" s="71">
        <f>A125848966L_Latest</f>
        <v>50.566000000000003</v>
      </c>
      <c r="BA83" s="71">
        <f>A125849006W_Latest</f>
        <v>8.9039999999999999</v>
      </c>
      <c r="BB83" s="71">
        <f>A125848990L_Latest</f>
        <v>0</v>
      </c>
      <c r="BC83" s="71">
        <f>A125849010L_Latest</f>
        <v>6.1059999999999999</v>
      </c>
      <c r="BD83" s="71">
        <f>A125848970C_Latest</f>
        <v>2.278</v>
      </c>
      <c r="BE83" s="71">
        <f>A125848958L_Latest</f>
        <v>17.286999999999999</v>
      </c>
      <c r="BF83" s="71">
        <f>A125848986W_Latest</f>
        <v>11.101000000000001</v>
      </c>
      <c r="BG83" s="71">
        <f>A125848962C_Latest</f>
        <v>78.953000000000003</v>
      </c>
      <c r="BH83" s="71">
        <f>A125849610T_Latest</f>
        <v>3.056</v>
      </c>
      <c r="BI83" s="71">
        <f>A125849590V_Latest</f>
        <v>0</v>
      </c>
      <c r="BJ83" s="71">
        <f>A125849614A_Latest</f>
        <v>8.1910000000000007</v>
      </c>
      <c r="BK83" s="71">
        <f>A125849618K_Latest</f>
        <v>0</v>
      </c>
      <c r="BL83" s="71">
        <f>A125849594C_Latest</f>
        <v>2.5830000000000002</v>
      </c>
      <c r="BM83" s="71">
        <f>A125849598L_Latest</f>
        <v>0</v>
      </c>
      <c r="BN83" s="71">
        <f>A125849582V_Latest</f>
        <v>13.83</v>
      </c>
      <c r="BO83" s="71">
        <f>A125849622A_Latest</f>
        <v>2.661</v>
      </c>
      <c r="BP83" s="71">
        <f>A125849606A_Latest</f>
        <v>0</v>
      </c>
      <c r="BQ83" s="71">
        <f>A125849626K_Latest</f>
        <v>2.4750000000000001</v>
      </c>
      <c r="BR83" s="71">
        <f>A125849586C_Latest</f>
        <v>0.70499999999999996</v>
      </c>
      <c r="BS83" s="71">
        <f>A125849574V_Latest</f>
        <v>5.8410000000000002</v>
      </c>
      <c r="BT83" s="71">
        <f>A125849602T_Latest</f>
        <v>0.54200000000000004</v>
      </c>
      <c r="BU83" s="71">
        <f>A125849578C_Latest</f>
        <v>20.213999999999999</v>
      </c>
      <c r="BV83" s="71">
        <f>A125846530L_Latest</f>
        <v>7.2389999999999999</v>
      </c>
      <c r="BW83" s="71">
        <f>A125846510C_Latest</f>
        <v>2.85</v>
      </c>
      <c r="BX83" s="71">
        <f>A125846534W_Latest</f>
        <v>14.654</v>
      </c>
      <c r="BY83" s="71">
        <f>A125846538F_Latest</f>
        <v>0.40600000000000003</v>
      </c>
      <c r="BZ83" s="71">
        <f>A125846514L_Latest</f>
        <v>4.8380000000000001</v>
      </c>
      <c r="CA83" s="71">
        <f>A125846518W_Latest</f>
        <v>0.80500000000000005</v>
      </c>
      <c r="CB83" s="71">
        <f>A125846502C_Latest</f>
        <v>30.792000000000002</v>
      </c>
      <c r="CC83" s="71">
        <f>A125846542W_Latest</f>
        <v>2.702</v>
      </c>
      <c r="CD83" s="71">
        <f>A125846526W_Latest</f>
        <v>0.33100000000000002</v>
      </c>
      <c r="CE83" s="71">
        <f>A125846546F_Latest</f>
        <v>4.109</v>
      </c>
      <c r="CF83" s="71">
        <f>A125846506L_Latest</f>
        <v>3.9319999999999999</v>
      </c>
      <c r="CG83" s="71">
        <f>A125846494R_Latest</f>
        <v>11.074</v>
      </c>
      <c r="CH83" s="71">
        <f>A125846522L_Latest</f>
        <v>6.6929999999999996</v>
      </c>
      <c r="CI83" s="71">
        <f>A125846498X_Latest</f>
        <v>48.558999999999997</v>
      </c>
      <c r="CJ83" s="71">
        <f>A125847146L_Latest</f>
        <v>0.82599999999999996</v>
      </c>
      <c r="CK83" s="71">
        <f>A125847126C_Latest</f>
        <v>0.14000000000000001</v>
      </c>
      <c r="CL83" s="71">
        <f>A125847150C_Latest</f>
        <v>2.343</v>
      </c>
      <c r="CM83" s="71">
        <f>A125847154L_Latest</f>
        <v>0.53400000000000003</v>
      </c>
      <c r="CN83" s="71">
        <f>A125847130V_Latest</f>
        <v>0.90400000000000003</v>
      </c>
      <c r="CO83" s="71">
        <f>A125847134C_Latest</f>
        <v>0.29099999999999998</v>
      </c>
      <c r="CP83" s="71">
        <f>A125847118C_Latest</f>
        <v>5.0389999999999997</v>
      </c>
      <c r="CQ83" s="71">
        <f>A125847158W_Latest</f>
        <v>1.179</v>
      </c>
      <c r="CR83" s="71">
        <f>A125847142C_Latest</f>
        <v>0</v>
      </c>
      <c r="CS83" s="71">
        <f>A125847162L_Latest</f>
        <v>1.101</v>
      </c>
      <c r="CT83" s="71">
        <f>A125847122V_Latest</f>
        <v>0.28899999999999998</v>
      </c>
      <c r="CU83" s="71">
        <f>A125847110K_Latest</f>
        <v>2.57</v>
      </c>
      <c r="CV83" s="71">
        <f>A125847138L_Latest</f>
        <v>1.0860000000000001</v>
      </c>
      <c r="CW83" s="71">
        <f>A125847114V_Latest</f>
        <v>8.6950000000000003</v>
      </c>
      <c r="CX83" s="71">
        <f>A125847762T_Latest</f>
        <v>0.30599999999999999</v>
      </c>
      <c r="CY83" s="71">
        <f>A125847742J_Latest</f>
        <v>0.156</v>
      </c>
      <c r="CZ83" s="71">
        <f>A125847766A_Latest</f>
        <v>1.0169999999999999</v>
      </c>
      <c r="DA83" s="71">
        <f>A125847770T_Latest</f>
        <v>6.2E-2</v>
      </c>
      <c r="DB83" s="71">
        <f>A125847746T_Latest</f>
        <v>0.318</v>
      </c>
      <c r="DC83" s="71">
        <f>A125847750J_Latest</f>
        <v>0</v>
      </c>
      <c r="DD83" s="71">
        <f>A125847734J_Latest</f>
        <v>1.86</v>
      </c>
      <c r="DE83" s="71">
        <f>A125847774A_Latest</f>
        <v>0.16600000000000001</v>
      </c>
      <c r="DF83" s="71">
        <f>A125847758A_Latest</f>
        <v>0.13500000000000001</v>
      </c>
      <c r="DG83" s="71">
        <f>A125847778K_Latest</f>
        <v>0.48499999999999999</v>
      </c>
      <c r="DH83" s="71">
        <f>A125847738T_Latest</f>
        <v>0</v>
      </c>
      <c r="DI83" s="71">
        <f>A125847726J_Latest</f>
        <v>0.78600000000000003</v>
      </c>
      <c r="DJ83" s="71">
        <f>A125847754T_Latest</f>
        <v>1.085</v>
      </c>
      <c r="DK83" s="71">
        <f>A125847730X_Latest</f>
        <v>3.7309999999999999</v>
      </c>
      <c r="DL83" s="71">
        <f>A125845298L_Latest</f>
        <v>0.56000000000000005</v>
      </c>
      <c r="DM83" s="71">
        <f>A125845278C_Latest</f>
        <v>1.0669999999999999</v>
      </c>
      <c r="DN83" s="71">
        <f>A125845302T_Latest</f>
        <v>3.4049999999999998</v>
      </c>
      <c r="DO83" s="71">
        <f>A125845306A_Latest</f>
        <v>0</v>
      </c>
      <c r="DP83" s="71">
        <f>A125845282V_Latest</f>
        <v>0.68899999999999995</v>
      </c>
      <c r="DQ83" s="71">
        <f>A125845286C_Latest</f>
        <v>0</v>
      </c>
      <c r="DR83" s="71">
        <f>A125845270K_Latest</f>
        <v>5.7210000000000001</v>
      </c>
      <c r="DS83" s="71">
        <f>A125845310T_Latest</f>
        <v>0</v>
      </c>
      <c r="DT83" s="71">
        <f>A125845294C_Latest</f>
        <v>0</v>
      </c>
      <c r="DU83" s="71">
        <f>A125845314A_Latest</f>
        <v>0.79500000000000004</v>
      </c>
      <c r="DV83" s="71">
        <f>A125845274V_Latest</f>
        <v>0.19900000000000001</v>
      </c>
      <c r="DW83" s="71">
        <f>A125845262K_Latest</f>
        <v>0.99399999999999999</v>
      </c>
      <c r="DX83" s="71">
        <f>A125845290V_Latest</f>
        <v>0.40200000000000002</v>
      </c>
      <c r="DY83" s="71">
        <f>A125845266V_Latest</f>
        <v>7.117</v>
      </c>
    </row>
    <row r="84" spans="1:129" hidden="1">
      <c r="A84" s="52"/>
      <c r="B84" s="56" t="s">
        <v>12997</v>
      </c>
      <c r="C84" s="65">
        <v>5</v>
      </c>
      <c r="D84" s="71">
        <f>A125844346A_Latest</f>
        <v>152.32900000000001</v>
      </c>
      <c r="E84" s="71">
        <f>A125844326T_Latest</f>
        <v>36.401000000000003</v>
      </c>
      <c r="F84" s="71">
        <f>A125844350T_Latest</f>
        <v>526.17700000000002</v>
      </c>
      <c r="G84" s="71">
        <f>A125844354A_Latest</f>
        <v>106.408</v>
      </c>
      <c r="H84" s="71">
        <f>A125844330J_Latest</f>
        <v>149.39699999999999</v>
      </c>
      <c r="I84" s="71">
        <f>A125844334T_Latest</f>
        <v>26.08</v>
      </c>
      <c r="J84" s="71">
        <f>A125844318T_Latest</f>
        <v>996.79</v>
      </c>
      <c r="K84" s="71">
        <f>A125844358K_Latest</f>
        <v>103.751</v>
      </c>
      <c r="L84" s="71">
        <f>A125844342T_Latest</f>
        <v>6.2430000000000003</v>
      </c>
      <c r="M84" s="71">
        <f>A125844362A_Latest</f>
        <v>57.618000000000002</v>
      </c>
      <c r="N84" s="71">
        <f>A125844322J_Latest</f>
        <v>79.478999999999999</v>
      </c>
      <c r="O84" s="71">
        <f>A125844310X_Latest</f>
        <v>247.09200000000001</v>
      </c>
      <c r="P84" s="71">
        <f>A125844338A_Latest</f>
        <v>203.34399999999999</v>
      </c>
      <c r="Q84" s="71">
        <f>A125844314J_Latest</f>
        <v>1447.2260000000001</v>
      </c>
      <c r="R84" s="71">
        <f>A125848042L_Latest</f>
        <v>39.405999999999999</v>
      </c>
      <c r="S84" s="71">
        <f>A125848022C_Latest</f>
        <v>14.366</v>
      </c>
      <c r="T84" s="71">
        <f>A125848046W_Latest</f>
        <v>167.04400000000001</v>
      </c>
      <c r="U84" s="71">
        <f>A125848050L_Latest</f>
        <v>28.228999999999999</v>
      </c>
      <c r="V84" s="71">
        <f>A125848026L_Latest</f>
        <v>39.219000000000001</v>
      </c>
      <c r="W84" s="71">
        <f>A125848030C_Latest</f>
        <v>6.1849999999999996</v>
      </c>
      <c r="X84" s="71">
        <f>A125848014C_Latest</f>
        <v>294.44900000000001</v>
      </c>
      <c r="Y84" s="71">
        <f>A125848054W_Latest</f>
        <v>32.78</v>
      </c>
      <c r="Z84" s="71">
        <f>A125848038W_Latest</f>
        <v>1.49</v>
      </c>
      <c r="AA84" s="71">
        <f>A125848058F_Latest</f>
        <v>17.734000000000002</v>
      </c>
      <c r="AB84" s="71">
        <f>A125848018L_Latest</f>
        <v>22.53</v>
      </c>
      <c r="AC84" s="71">
        <f>A125848006C_Latest</f>
        <v>74.534000000000006</v>
      </c>
      <c r="AD84" s="71">
        <f>A125848034L_Latest</f>
        <v>57.807000000000002</v>
      </c>
      <c r="AE84" s="71">
        <f>A125848010V_Latest</f>
        <v>426.79</v>
      </c>
      <c r="AF84" s="71">
        <f>A125845578F_Latest</f>
        <v>36.454000000000001</v>
      </c>
      <c r="AG84" s="71">
        <f>A125845558W_Latest</f>
        <v>9.8149999999999995</v>
      </c>
      <c r="AH84" s="71">
        <f>A125845582W_Latest</f>
        <v>145.755</v>
      </c>
      <c r="AI84" s="71">
        <f>A125845586F_Latest</f>
        <v>25.334</v>
      </c>
      <c r="AJ84" s="71">
        <f>A125845562L_Latest</f>
        <v>36.356000000000002</v>
      </c>
      <c r="AK84" s="71">
        <f>A125845566W_Latest</f>
        <v>8.75</v>
      </c>
      <c r="AL84" s="71">
        <f>A125845550C_Latest</f>
        <v>262.46499999999997</v>
      </c>
      <c r="AM84" s="71">
        <f>A125845590W_Latest</f>
        <v>26.42</v>
      </c>
      <c r="AN84" s="71">
        <f>A125845574W_Latest</f>
        <v>2.2850000000000001</v>
      </c>
      <c r="AO84" s="71">
        <f>A125845594F_Latest</f>
        <v>10.771000000000001</v>
      </c>
      <c r="AP84" s="71">
        <f>A125845554L_Latest</f>
        <v>16.428000000000001</v>
      </c>
      <c r="AQ84" s="71">
        <f>A125845542C_Latest</f>
        <v>55.902999999999999</v>
      </c>
      <c r="AR84" s="71">
        <f>A125845570L_Latest</f>
        <v>52.667000000000002</v>
      </c>
      <c r="AS84" s="71">
        <f>A125845546L_Latest</f>
        <v>371.03500000000003</v>
      </c>
      <c r="AT84" s="71">
        <f>A125848658K_Latest</f>
        <v>38.485999999999997</v>
      </c>
      <c r="AU84" s="71">
        <f>A125848638A_Latest</f>
        <v>4.6959999999999997</v>
      </c>
      <c r="AV84" s="71">
        <f>A125848662A_Latest</f>
        <v>98.236000000000004</v>
      </c>
      <c r="AW84" s="71">
        <f>A125848666K_Latest</f>
        <v>33.094999999999999</v>
      </c>
      <c r="AX84" s="71">
        <f>A125848642T_Latest</f>
        <v>39.381</v>
      </c>
      <c r="AY84" s="71">
        <f>A125848646A_Latest</f>
        <v>5.7480000000000002</v>
      </c>
      <c r="AZ84" s="71">
        <f>A125848630J_Latest</f>
        <v>219.642</v>
      </c>
      <c r="BA84" s="71">
        <f>A125848670A_Latest</f>
        <v>24.375</v>
      </c>
      <c r="BB84" s="71">
        <f>A125848654A_Latest</f>
        <v>0.57299999999999995</v>
      </c>
      <c r="BC84" s="71">
        <f>A125848674K_Latest</f>
        <v>7.593</v>
      </c>
      <c r="BD84" s="71">
        <f>A125848634T_Latest</f>
        <v>23.533000000000001</v>
      </c>
      <c r="BE84" s="71">
        <f>A125848622J_Latest</f>
        <v>56.073999999999998</v>
      </c>
      <c r="BF84" s="71">
        <f>A125848650T_Latest</f>
        <v>42.613</v>
      </c>
      <c r="BG84" s="71">
        <f>A125848626T_Latest</f>
        <v>318.32900000000001</v>
      </c>
      <c r="BH84" s="71">
        <f>A125849274T_Latest</f>
        <v>9.3149999999999995</v>
      </c>
      <c r="BI84" s="71">
        <f>A125849254J_Latest</f>
        <v>2.6909999999999998</v>
      </c>
      <c r="BJ84" s="71">
        <f>A125849278A_Latest</f>
        <v>29.138000000000002</v>
      </c>
      <c r="BK84" s="71">
        <f>A125849282T_Latest</f>
        <v>6.4119999999999999</v>
      </c>
      <c r="BL84" s="71">
        <f>A125849258T_Latest</f>
        <v>9.98</v>
      </c>
      <c r="BM84" s="71">
        <f>A125849262J_Latest</f>
        <v>1.641</v>
      </c>
      <c r="BN84" s="71">
        <f>A125849246J_Latest</f>
        <v>59.174999999999997</v>
      </c>
      <c r="BO84" s="71">
        <f>A125849286A_Latest</f>
        <v>6.8710000000000004</v>
      </c>
      <c r="BP84" s="71">
        <f>A125849270J_Latest</f>
        <v>1.0880000000000001</v>
      </c>
      <c r="BQ84" s="71">
        <f>A125849290T_Latest</f>
        <v>9.0640000000000001</v>
      </c>
      <c r="BR84" s="71">
        <f>A125849250X_Latest</f>
        <v>3.03</v>
      </c>
      <c r="BS84" s="71">
        <f>A125849238J_Latest</f>
        <v>20.053000000000001</v>
      </c>
      <c r="BT84" s="71">
        <f>A125849266T_Latest</f>
        <v>14.85</v>
      </c>
      <c r="BU84" s="71">
        <f>A125849242X_Latest</f>
        <v>94.078999999999994</v>
      </c>
      <c r="BV84" s="71">
        <f>A125846194L_Latest</f>
        <v>21.486999999999998</v>
      </c>
      <c r="BW84" s="71">
        <f>A125846174C_Latest</f>
        <v>2.9340000000000002</v>
      </c>
      <c r="BX84" s="71">
        <f>A125846198W_Latest</f>
        <v>54.473999999999997</v>
      </c>
      <c r="BY84" s="71">
        <f>A125846202A_Latest</f>
        <v>7.1020000000000003</v>
      </c>
      <c r="BZ84" s="71">
        <f>A125846178L_Latest</f>
        <v>14.859</v>
      </c>
      <c r="CA84" s="71">
        <f>A125846182C_Latest</f>
        <v>2.6890000000000001</v>
      </c>
      <c r="CB84" s="71">
        <f>A125846166C_Latest</f>
        <v>103.54600000000001</v>
      </c>
      <c r="CC84" s="71">
        <f>A125846206K_Latest</f>
        <v>8.8650000000000002</v>
      </c>
      <c r="CD84" s="71">
        <f>A125846190C_Latest</f>
        <v>0</v>
      </c>
      <c r="CE84" s="71">
        <f>A125846210A_Latest</f>
        <v>7.8209999999999997</v>
      </c>
      <c r="CF84" s="71">
        <f>A125846170V_Latest</f>
        <v>10.321999999999999</v>
      </c>
      <c r="CG84" s="71">
        <f>A125846158C_Latest</f>
        <v>27.007999999999999</v>
      </c>
      <c r="CH84" s="71">
        <f>A125846186L_Latest</f>
        <v>23.899000000000001</v>
      </c>
      <c r="CI84" s="71">
        <f>A125846162V_Latest</f>
        <v>154.452</v>
      </c>
      <c r="CJ84" s="71">
        <f>A125846810F_Latest</f>
        <v>3.2770000000000001</v>
      </c>
      <c r="CK84" s="71">
        <f>A125846790J_Latest</f>
        <v>0.66800000000000004</v>
      </c>
      <c r="CL84" s="71">
        <f>A125846814R_Latest</f>
        <v>10.771000000000001</v>
      </c>
      <c r="CM84" s="71">
        <f>A125846818X_Latest</f>
        <v>2.9870000000000001</v>
      </c>
      <c r="CN84" s="71">
        <f>A125846794T_Latest</f>
        <v>4.2169999999999996</v>
      </c>
      <c r="CO84" s="71">
        <f>A125846798A_Latest</f>
        <v>0.36899999999999999</v>
      </c>
      <c r="CP84" s="71">
        <f>A125846782J_Latest</f>
        <v>22.289000000000001</v>
      </c>
      <c r="CQ84" s="71">
        <f>A125846822R_Latest</f>
        <v>2.2000000000000002</v>
      </c>
      <c r="CR84" s="71">
        <f>A125846806R_Latest</f>
        <v>0.33700000000000002</v>
      </c>
      <c r="CS84" s="71">
        <f>A125846826X_Latest</f>
        <v>2.6949999999999998</v>
      </c>
      <c r="CT84" s="71">
        <f>A125846786T_Latest</f>
        <v>1.972</v>
      </c>
      <c r="CU84" s="71">
        <f>A125846774J_Latest</f>
        <v>7.2030000000000003</v>
      </c>
      <c r="CV84" s="71">
        <f>A125846802F_Latest</f>
        <v>5.95</v>
      </c>
      <c r="CW84" s="71">
        <f>A125846778T_Latest</f>
        <v>35.442</v>
      </c>
      <c r="CX84" s="71">
        <f>A125847426F_Latest</f>
        <v>1.8140000000000001</v>
      </c>
      <c r="CY84" s="71">
        <f>A125847406W_Latest</f>
        <v>0.437</v>
      </c>
      <c r="CZ84" s="71">
        <f>A125847430W_Latest</f>
        <v>4.766</v>
      </c>
      <c r="DA84" s="71">
        <f>A125847434F_Latest</f>
        <v>0.83399999999999996</v>
      </c>
      <c r="DB84" s="71">
        <f>A125847410L_Latest</f>
        <v>1.921</v>
      </c>
      <c r="DC84" s="71">
        <f>A125847414W_Latest</f>
        <v>0</v>
      </c>
      <c r="DD84" s="71">
        <f>A125847398J_Latest</f>
        <v>9.7720000000000002</v>
      </c>
      <c r="DE84" s="71">
        <f>A125847438R_Latest</f>
        <v>0.91200000000000003</v>
      </c>
      <c r="DF84" s="71">
        <f>A125847422W_Latest</f>
        <v>0.47099999999999997</v>
      </c>
      <c r="DG84" s="71">
        <f>A125847442F_Latest</f>
        <v>1.113</v>
      </c>
      <c r="DH84" s="71">
        <f>A125847402L_Latest</f>
        <v>0.59799999999999998</v>
      </c>
      <c r="DI84" s="71">
        <f>A125847390R_Latest</f>
        <v>3.0950000000000002</v>
      </c>
      <c r="DJ84" s="71">
        <f>A125847418F_Latest</f>
        <v>1.742</v>
      </c>
      <c r="DK84" s="71">
        <f>A125847394X_Latest</f>
        <v>14.608000000000001</v>
      </c>
      <c r="DL84" s="71">
        <f>A125844962F_Latest</f>
        <v>2.09</v>
      </c>
      <c r="DM84" s="71">
        <f>A125844942W_Latest</f>
        <v>0.79300000000000004</v>
      </c>
      <c r="DN84" s="71">
        <f>A125844966R_Latest</f>
        <v>15.992000000000001</v>
      </c>
      <c r="DO84" s="71">
        <f>A125844970F_Latest</f>
        <v>2.415</v>
      </c>
      <c r="DP84" s="71">
        <f>A125844946F_Latest</f>
        <v>3.464</v>
      </c>
      <c r="DQ84" s="71">
        <f>A125844950W_Latest</f>
        <v>0.69899999999999995</v>
      </c>
      <c r="DR84" s="71">
        <f>A125844934W_Latest</f>
        <v>25.452000000000002</v>
      </c>
      <c r="DS84" s="71">
        <f>A125844974R_Latest</f>
        <v>1.3280000000000001</v>
      </c>
      <c r="DT84" s="71">
        <f>A125844958R_Latest</f>
        <v>0</v>
      </c>
      <c r="DU84" s="71">
        <f>A125844978X_Latest</f>
        <v>0.82699999999999996</v>
      </c>
      <c r="DV84" s="71">
        <f>A125844938F_Latest</f>
        <v>1.0669999999999999</v>
      </c>
      <c r="DW84" s="71">
        <f>A125844926W_Latest</f>
        <v>3.2210000000000001</v>
      </c>
      <c r="DX84" s="71">
        <f>A125844954F_Latest</f>
        <v>3.8170000000000002</v>
      </c>
      <c r="DY84" s="71">
        <f>A125844930L_Latest</f>
        <v>32.49</v>
      </c>
    </row>
    <row r="85" spans="1:129" hidden="1">
      <c r="A85" s="52"/>
      <c r="B85" s="55" t="s">
        <v>12998</v>
      </c>
      <c r="C85" s="65">
        <v>6</v>
      </c>
      <c r="D85" s="71">
        <f>A125844402J_Latest</f>
        <v>86.206000000000003</v>
      </c>
      <c r="E85" s="71">
        <f>A125844382K_Latest</f>
        <v>24.613</v>
      </c>
      <c r="F85" s="71">
        <f>A125844406T_Latest</f>
        <v>252.41399999999999</v>
      </c>
      <c r="G85" s="71">
        <f>A125844410J_Latest</f>
        <v>7.851</v>
      </c>
      <c r="H85" s="71">
        <f>A125844386V_Latest</f>
        <v>62.918999999999997</v>
      </c>
      <c r="I85" s="71">
        <f>A125844390K_Latest</f>
        <v>12.456</v>
      </c>
      <c r="J85" s="71">
        <f>A125844374K_Latest</f>
        <v>446.459</v>
      </c>
      <c r="K85" s="71">
        <f>A125844414T_Latest</f>
        <v>41.161999999999999</v>
      </c>
      <c r="L85" s="71">
        <f>A125844398C_Latest</f>
        <v>3.0870000000000002</v>
      </c>
      <c r="M85" s="71">
        <f>A125844418A_Latest</f>
        <v>32.536000000000001</v>
      </c>
      <c r="N85" s="71">
        <f>A125844378V_Latest</f>
        <v>25.346</v>
      </c>
      <c r="O85" s="71">
        <f>A125844366K_Latest</f>
        <v>102.131</v>
      </c>
      <c r="P85" s="71">
        <f>A125844394V_Latest</f>
        <v>87.76</v>
      </c>
      <c r="Q85" s="71">
        <f>A125844370A_Latest</f>
        <v>636.35</v>
      </c>
      <c r="R85" s="71">
        <f>A125848098X_Latest</f>
        <v>20.646000000000001</v>
      </c>
      <c r="S85" s="71">
        <f>A125848078R_Latest</f>
        <v>11.022</v>
      </c>
      <c r="T85" s="71">
        <f>A125848102C_Latest</f>
        <v>84.614999999999995</v>
      </c>
      <c r="U85" s="71">
        <f>A125848106L_Latest</f>
        <v>1.379</v>
      </c>
      <c r="V85" s="71">
        <f>A125848082F_Latest</f>
        <v>12.622</v>
      </c>
      <c r="W85" s="71">
        <f>A125848086R_Latest</f>
        <v>3.5419999999999998</v>
      </c>
      <c r="X85" s="71">
        <f>A125848070W_Latest</f>
        <v>133.82499999999999</v>
      </c>
      <c r="Y85" s="71">
        <f>A125848110C_Latest</f>
        <v>9.3279999999999994</v>
      </c>
      <c r="Z85" s="71">
        <f>A125848094R_Latest</f>
        <v>0</v>
      </c>
      <c r="AA85" s="71">
        <f>A125848114L_Latest</f>
        <v>10.025</v>
      </c>
      <c r="AB85" s="71">
        <f>A125848074F_Latest</f>
        <v>11.265000000000001</v>
      </c>
      <c r="AC85" s="71">
        <f>A125848062W_Latest</f>
        <v>30.617999999999999</v>
      </c>
      <c r="AD85" s="71">
        <f>A125848090F_Latest</f>
        <v>27.777000000000001</v>
      </c>
      <c r="AE85" s="71">
        <f>A125848066F_Latest</f>
        <v>192.221</v>
      </c>
      <c r="AF85" s="71">
        <f>A125845634L_Latest</f>
        <v>21.712</v>
      </c>
      <c r="AG85" s="71">
        <f>A125845614C_Latest</f>
        <v>5.0069999999999997</v>
      </c>
      <c r="AH85" s="71">
        <f>A125845638W_Latest</f>
        <v>66.787999999999997</v>
      </c>
      <c r="AI85" s="71">
        <f>A125845642L_Latest</f>
        <v>3.6909999999999998</v>
      </c>
      <c r="AJ85" s="71">
        <f>A125845618L_Latest</f>
        <v>16.649000000000001</v>
      </c>
      <c r="AK85" s="71">
        <f>A125845622C_Latest</f>
        <v>3.6960000000000002</v>
      </c>
      <c r="AL85" s="71">
        <f>A125845606C_Latest</f>
        <v>117.542</v>
      </c>
      <c r="AM85" s="71">
        <f>A125845646W_Latest</f>
        <v>8.9429999999999996</v>
      </c>
      <c r="AN85" s="71">
        <f>A125845630C_Latest</f>
        <v>1.585</v>
      </c>
      <c r="AO85" s="71">
        <f>A125845650L_Latest</f>
        <v>6.2489999999999997</v>
      </c>
      <c r="AP85" s="71">
        <f>A125845610V_Latest</f>
        <v>5.57</v>
      </c>
      <c r="AQ85" s="71">
        <f>A125845598R_Latest</f>
        <v>22.346</v>
      </c>
      <c r="AR85" s="71">
        <f>A125845626L_Latest</f>
        <v>19.218</v>
      </c>
      <c r="AS85" s="71">
        <f>A125845602V_Latest</f>
        <v>159.10599999999999</v>
      </c>
      <c r="AT85" s="71">
        <f>A125848714T_Latest</f>
        <v>22.797000000000001</v>
      </c>
      <c r="AU85" s="71">
        <f>A125848694V_Latest</f>
        <v>3.3370000000000002</v>
      </c>
      <c r="AV85" s="71">
        <f>A125848718A_Latest</f>
        <v>46.795999999999999</v>
      </c>
      <c r="AW85" s="71">
        <f>A125848722T_Latest</f>
        <v>1.847</v>
      </c>
      <c r="AX85" s="71">
        <f>A125848698C_Latest</f>
        <v>17.739000000000001</v>
      </c>
      <c r="AY85" s="71">
        <f>A125848702J_Latest</f>
        <v>3.6589999999999998</v>
      </c>
      <c r="AZ85" s="71">
        <f>A125848686V_Latest</f>
        <v>96.174999999999997</v>
      </c>
      <c r="BA85" s="71">
        <f>A125848726A_Latest</f>
        <v>13.898999999999999</v>
      </c>
      <c r="BB85" s="71">
        <f>A125848710J_Latest</f>
        <v>0.57299999999999995</v>
      </c>
      <c r="BC85" s="71">
        <f>A125848730T_Latest</f>
        <v>4.0880000000000001</v>
      </c>
      <c r="BD85" s="71">
        <f>A125848690K_Latest</f>
        <v>5.1230000000000002</v>
      </c>
      <c r="BE85" s="71">
        <f>A125848678V_Latest</f>
        <v>23.683</v>
      </c>
      <c r="BF85" s="71">
        <f>A125848706T_Latest</f>
        <v>18.565999999999999</v>
      </c>
      <c r="BG85" s="71">
        <f>A125848682K_Latest</f>
        <v>138.423</v>
      </c>
      <c r="BH85" s="71">
        <f>A125849330X_Latest</f>
        <v>4.2460000000000004</v>
      </c>
      <c r="BI85" s="71">
        <f>A125849310R_Latest</f>
        <v>1.696</v>
      </c>
      <c r="BJ85" s="71">
        <f>A125849334J_Latest</f>
        <v>12.324999999999999</v>
      </c>
      <c r="BK85" s="71">
        <f>A125849338T_Latest</f>
        <v>0.27300000000000002</v>
      </c>
      <c r="BL85" s="71">
        <f>A125849314X_Latest</f>
        <v>4.681</v>
      </c>
      <c r="BM85" s="71">
        <f>A125849318J_Latest</f>
        <v>0.22500000000000001</v>
      </c>
      <c r="BN85" s="71">
        <f>A125849302R_Latest</f>
        <v>23.446000000000002</v>
      </c>
      <c r="BO85" s="71">
        <f>A125849342J_Latest</f>
        <v>1.3560000000000001</v>
      </c>
      <c r="BP85" s="71">
        <f>A125849326J_Latest</f>
        <v>0.45800000000000002</v>
      </c>
      <c r="BQ85" s="71">
        <f>A125849346T_Latest</f>
        <v>5.4630000000000001</v>
      </c>
      <c r="BR85" s="71">
        <f>A125849306X_Latest</f>
        <v>0.84599999999999997</v>
      </c>
      <c r="BS85" s="71">
        <f>A125849294A_Latest</f>
        <v>8.1219999999999999</v>
      </c>
      <c r="BT85" s="71">
        <f>A125849322X_Latest</f>
        <v>6.1630000000000003</v>
      </c>
      <c r="BU85" s="71">
        <f>A125849298K_Latest</f>
        <v>37.731000000000002</v>
      </c>
      <c r="BV85" s="71">
        <f>A125846250V_Latest</f>
        <v>12.986000000000001</v>
      </c>
      <c r="BW85" s="71">
        <f>A125846230K_Latest</f>
        <v>2.1219999999999999</v>
      </c>
      <c r="BX85" s="71">
        <f>A125846254C_Latest</f>
        <v>25.523</v>
      </c>
      <c r="BY85" s="71">
        <f>A125846258L_Latest</f>
        <v>0</v>
      </c>
      <c r="BZ85" s="71">
        <f>A125846234V_Latest</f>
        <v>7.08</v>
      </c>
      <c r="CA85" s="71">
        <f>A125846238C_Latest</f>
        <v>0.97499999999999998</v>
      </c>
      <c r="CB85" s="71">
        <f>A125846222K_Latest</f>
        <v>48.686999999999998</v>
      </c>
      <c r="CC85" s="71">
        <f>A125846262C_Latest</f>
        <v>5.0110000000000001</v>
      </c>
      <c r="CD85" s="71">
        <f>A125846246C_Latest</f>
        <v>0</v>
      </c>
      <c r="CE85" s="71">
        <f>A125846266L_Latest</f>
        <v>3.9660000000000002</v>
      </c>
      <c r="CF85" s="71">
        <f>A125846226V_Latest</f>
        <v>1.649</v>
      </c>
      <c r="CG85" s="71">
        <f>A125846214K_Latest</f>
        <v>10.625999999999999</v>
      </c>
      <c r="CH85" s="71">
        <f>A125846242V_Latest</f>
        <v>10.311</v>
      </c>
      <c r="CI85" s="71">
        <f>A125846218V_Latest</f>
        <v>69.623999999999995</v>
      </c>
      <c r="CJ85" s="71">
        <f>A125846866T_Latest</f>
        <v>1.88</v>
      </c>
      <c r="CK85" s="71">
        <f>A125846846J_Latest</f>
        <v>0.373</v>
      </c>
      <c r="CL85" s="71">
        <f>A125846870J_Latest</f>
        <v>5.8010000000000002</v>
      </c>
      <c r="CM85" s="71">
        <f>A125846874T_Latest</f>
        <v>0.39700000000000002</v>
      </c>
      <c r="CN85" s="71">
        <f>A125846850X_Latest</f>
        <v>1.716</v>
      </c>
      <c r="CO85" s="71">
        <f>A125846854J_Latest</f>
        <v>0.14199999999999999</v>
      </c>
      <c r="CP85" s="71">
        <f>A125846838J_Latest</f>
        <v>10.308</v>
      </c>
      <c r="CQ85" s="71">
        <f>A125846878A_Latest</f>
        <v>0.85899999999999999</v>
      </c>
      <c r="CR85" s="71">
        <f>A125846862J_Latest</f>
        <v>0</v>
      </c>
      <c r="CS85" s="71">
        <f>A125846882T_Latest</f>
        <v>1.663</v>
      </c>
      <c r="CT85" s="71">
        <f>A125846842X_Latest</f>
        <v>0.438</v>
      </c>
      <c r="CU85" s="71">
        <f>A125846830R_Latest</f>
        <v>2.96</v>
      </c>
      <c r="CV85" s="71">
        <f>A125846858T_Latest</f>
        <v>1.629</v>
      </c>
      <c r="CW85" s="71">
        <f>A125846834X_Latest</f>
        <v>14.898</v>
      </c>
      <c r="CX85" s="71">
        <f>A125847482X_Latest</f>
        <v>0.94799999999999995</v>
      </c>
      <c r="CY85" s="71">
        <f>A125847462R_Latest</f>
        <v>0.26200000000000001</v>
      </c>
      <c r="CZ85" s="71">
        <f>A125847486J_Latest</f>
        <v>2.0499999999999998</v>
      </c>
      <c r="DA85" s="71">
        <f>A125847490X_Latest</f>
        <v>0</v>
      </c>
      <c r="DB85" s="71">
        <f>A125847466X_Latest</f>
        <v>1.1619999999999999</v>
      </c>
      <c r="DC85" s="71">
        <f>A125847470R_Latest</f>
        <v>0</v>
      </c>
      <c r="DD85" s="71">
        <f>A125847454R_Latest</f>
        <v>4.4219999999999997</v>
      </c>
      <c r="DE85" s="71">
        <f>A125847494J_Latest</f>
        <v>0.438</v>
      </c>
      <c r="DF85" s="71">
        <f>A125847478J_Latest</f>
        <v>0.47099999999999997</v>
      </c>
      <c r="DG85" s="71">
        <f>A125847498T_Latest</f>
        <v>0.82099999999999995</v>
      </c>
      <c r="DH85" s="71">
        <f>A125847458X_Latest</f>
        <v>0.45600000000000002</v>
      </c>
      <c r="DI85" s="71">
        <f>A125847446R_Latest</f>
        <v>2.1869999999999998</v>
      </c>
      <c r="DJ85" s="71">
        <f>A125847474X_Latest</f>
        <v>1.371</v>
      </c>
      <c r="DK85" s="71">
        <f>A125847450F_Latest</f>
        <v>7.9809999999999999</v>
      </c>
      <c r="DL85" s="71">
        <f>A125845018J_Latest</f>
        <v>0.99099999999999999</v>
      </c>
      <c r="DM85" s="71">
        <f>A125844998J_Latest</f>
        <v>0.79300000000000004</v>
      </c>
      <c r="DN85" s="71">
        <f>A125845022X_Latest</f>
        <v>8.516</v>
      </c>
      <c r="DO85" s="71">
        <f>A125845026J_Latest</f>
        <v>0.26500000000000001</v>
      </c>
      <c r="DP85" s="71">
        <f>A125845002R_Latest</f>
        <v>1.27</v>
      </c>
      <c r="DQ85" s="71">
        <f>A125845006X_Latest</f>
        <v>0.218</v>
      </c>
      <c r="DR85" s="71">
        <f>A125844990R_Latest</f>
        <v>12.053000000000001</v>
      </c>
      <c r="DS85" s="71">
        <f>A125845030X_Latest</f>
        <v>1.3280000000000001</v>
      </c>
      <c r="DT85" s="71">
        <f>A125845014X_Latest</f>
        <v>0</v>
      </c>
      <c r="DU85" s="71">
        <f>A125845034J_Latest</f>
        <v>0.26100000000000001</v>
      </c>
      <c r="DV85" s="71">
        <f>A125844994X_Latest</f>
        <v>0</v>
      </c>
      <c r="DW85" s="71">
        <f>A125844982R_Latest</f>
        <v>1.589</v>
      </c>
      <c r="DX85" s="71">
        <f>A125845010R_Latest</f>
        <v>2.7240000000000002</v>
      </c>
      <c r="DY85" s="71">
        <f>A125844986X_Latest</f>
        <v>16.366</v>
      </c>
    </row>
    <row r="86" spans="1:129" hidden="1">
      <c r="A86" s="52"/>
      <c r="B86" s="55" t="s">
        <v>12999</v>
      </c>
      <c r="C86" s="65">
        <v>7</v>
      </c>
      <c r="D86" s="71">
        <f>A125844458V_Latest</f>
        <v>30.172999999999998</v>
      </c>
      <c r="E86" s="71">
        <f>A125844438K_Latest</f>
        <v>4.7210000000000001</v>
      </c>
      <c r="F86" s="71">
        <f>A125844462K_Latest</f>
        <v>109.746</v>
      </c>
      <c r="G86" s="71">
        <f>A125844466V_Latest</f>
        <v>8.8339999999999996</v>
      </c>
      <c r="H86" s="71">
        <f>A125844442A_Latest</f>
        <v>27.114999999999998</v>
      </c>
      <c r="I86" s="71">
        <f>A125844446K_Latest</f>
        <v>6.0519999999999996</v>
      </c>
      <c r="J86" s="71">
        <f>A125844430T_Latest</f>
        <v>186.642</v>
      </c>
      <c r="K86" s="71">
        <f>A125844470K_Latest</f>
        <v>20.574000000000002</v>
      </c>
      <c r="L86" s="71">
        <f>A125844454K_Latest</f>
        <v>1.98</v>
      </c>
      <c r="M86" s="71">
        <f>A125844474V_Latest</f>
        <v>8.2520000000000007</v>
      </c>
      <c r="N86" s="71">
        <f>A125844434A_Latest</f>
        <v>15.191000000000001</v>
      </c>
      <c r="O86" s="71">
        <f>A125844422T_Latest</f>
        <v>45.996000000000002</v>
      </c>
      <c r="P86" s="71">
        <f>A125844450A_Latest</f>
        <v>34.496000000000002</v>
      </c>
      <c r="Q86" s="71">
        <f>A125844426A_Latest</f>
        <v>267.13400000000001</v>
      </c>
      <c r="R86" s="71">
        <f>A125848154F_Latest</f>
        <v>7.5350000000000001</v>
      </c>
      <c r="S86" s="71">
        <f>A125848134W_Latest</f>
        <v>0.754</v>
      </c>
      <c r="T86" s="71">
        <f>A125848158R_Latest</f>
        <v>35.302</v>
      </c>
      <c r="U86" s="71">
        <f>A125848162F_Latest</f>
        <v>2.7250000000000001</v>
      </c>
      <c r="V86" s="71">
        <f>A125848138F_Latest</f>
        <v>8.1150000000000002</v>
      </c>
      <c r="W86" s="71">
        <f>A125848142W_Latest</f>
        <v>0.66100000000000003</v>
      </c>
      <c r="X86" s="71">
        <f>A125848126W_Latest</f>
        <v>55.091999999999999</v>
      </c>
      <c r="Y86" s="71">
        <f>A125848166R_Latest</f>
        <v>8.7530000000000001</v>
      </c>
      <c r="Z86" s="71">
        <f>A125848150W_Latest</f>
        <v>1.49</v>
      </c>
      <c r="AA86" s="71">
        <f>A125848170F_Latest</f>
        <v>2.0099999999999998</v>
      </c>
      <c r="AB86" s="71">
        <f>A125848130L_Latest</f>
        <v>2.3380000000000001</v>
      </c>
      <c r="AC86" s="71">
        <f>A125848118W_Latest</f>
        <v>14.590999999999999</v>
      </c>
      <c r="AD86" s="71">
        <f>A125848146F_Latest</f>
        <v>10.444000000000001</v>
      </c>
      <c r="AE86" s="71">
        <f>A125848122L_Latest</f>
        <v>80.126999999999995</v>
      </c>
      <c r="AF86" s="71">
        <f>A125845690F_Latest</f>
        <v>8.7899999999999991</v>
      </c>
      <c r="AG86" s="71">
        <f>A125845670W_Latest</f>
        <v>2.0680000000000001</v>
      </c>
      <c r="AH86" s="71">
        <f>A125845694R_Latest</f>
        <v>31.082999999999998</v>
      </c>
      <c r="AI86" s="71">
        <f>A125845698X_Latest</f>
        <v>1.9350000000000001</v>
      </c>
      <c r="AJ86" s="71">
        <f>A125845674F_Latest</f>
        <v>6.3840000000000003</v>
      </c>
      <c r="AK86" s="71">
        <f>A125845678R_Latest</f>
        <v>2.371</v>
      </c>
      <c r="AL86" s="71">
        <f>A125845662W_Latest</f>
        <v>52.633000000000003</v>
      </c>
      <c r="AM86" s="71">
        <f>A125845702C_Latest</f>
        <v>5.798</v>
      </c>
      <c r="AN86" s="71">
        <f>A125845686R_Latest</f>
        <v>0</v>
      </c>
      <c r="AO86" s="71">
        <f>A125845706L_Latest</f>
        <v>2.633</v>
      </c>
      <c r="AP86" s="71">
        <f>A125845666F_Latest</f>
        <v>3.2330000000000001</v>
      </c>
      <c r="AQ86" s="71">
        <f>A125845654W_Latest</f>
        <v>11.663</v>
      </c>
      <c r="AR86" s="71">
        <f>A125845682F_Latest</f>
        <v>7.99</v>
      </c>
      <c r="AS86" s="71">
        <f>A125845658F_Latest</f>
        <v>72.286000000000001</v>
      </c>
      <c r="AT86" s="71">
        <f>A125848770K_Latest</f>
        <v>7.008</v>
      </c>
      <c r="AU86" s="71">
        <f>A125848750A_Latest</f>
        <v>0.84299999999999997</v>
      </c>
      <c r="AV86" s="71">
        <f>A125848774V_Latest</f>
        <v>20.381</v>
      </c>
      <c r="AW86" s="71">
        <f>A125848778C_Latest</f>
        <v>3.161</v>
      </c>
      <c r="AX86" s="71">
        <f>A125848754K_Latest</f>
        <v>5.694</v>
      </c>
      <c r="AY86" s="71">
        <f>A125848758V_Latest</f>
        <v>1.2509999999999999</v>
      </c>
      <c r="AZ86" s="71">
        <f>A125848742A_Latest</f>
        <v>38.338000000000001</v>
      </c>
      <c r="BA86" s="71">
        <f>A125848782V_Latest</f>
        <v>3.7970000000000002</v>
      </c>
      <c r="BB86" s="71">
        <f>A125848766V_Latest</f>
        <v>0</v>
      </c>
      <c r="BC86" s="71">
        <f>A125848786C_Latest</f>
        <v>1.07</v>
      </c>
      <c r="BD86" s="71">
        <f>A125848746K_Latest</f>
        <v>3.7909999999999999</v>
      </c>
      <c r="BE86" s="71">
        <f>A125848734A_Latest</f>
        <v>8.6590000000000007</v>
      </c>
      <c r="BF86" s="71">
        <f>A125848762K_Latest</f>
        <v>6.3970000000000002</v>
      </c>
      <c r="BG86" s="71">
        <f>A125848738K_Latest</f>
        <v>53.393999999999998</v>
      </c>
      <c r="BH86" s="71">
        <f>A125849386K_Latest</f>
        <v>2.31</v>
      </c>
      <c r="BI86" s="71">
        <f>A125849366A_Latest</f>
        <v>0.68100000000000005</v>
      </c>
      <c r="BJ86" s="71">
        <f>A125849390A_Latest</f>
        <v>4.6429999999999998</v>
      </c>
      <c r="BK86" s="71">
        <f>A125849394K_Latest</f>
        <v>0.63500000000000001</v>
      </c>
      <c r="BL86" s="71">
        <f>A125849370T_Latest</f>
        <v>1.3979999999999999</v>
      </c>
      <c r="BM86" s="71">
        <f>A125849374A_Latest</f>
        <v>0.71499999999999997</v>
      </c>
      <c r="BN86" s="71">
        <f>A125849358A_Latest</f>
        <v>10.382</v>
      </c>
      <c r="BO86" s="71">
        <f>A125849398V_Latest</f>
        <v>1.196</v>
      </c>
      <c r="BP86" s="71">
        <f>A125849382A_Latest</f>
        <v>0.32600000000000001</v>
      </c>
      <c r="BQ86" s="71">
        <f>A125849402X_Latest</f>
        <v>1.454</v>
      </c>
      <c r="BR86" s="71">
        <f>A125849362T_Latest</f>
        <v>0.57799999999999996</v>
      </c>
      <c r="BS86" s="71">
        <f>A125849350J_Latest</f>
        <v>3.5550000000000002</v>
      </c>
      <c r="BT86" s="71">
        <f>A125849378K_Latest</f>
        <v>3.375</v>
      </c>
      <c r="BU86" s="71">
        <f>A125849354T_Latest</f>
        <v>17.311</v>
      </c>
      <c r="BV86" s="71">
        <f>A125846306V_Latest</f>
        <v>2.758</v>
      </c>
      <c r="BW86" s="71">
        <f>A125846286W_Latest</f>
        <v>0.375</v>
      </c>
      <c r="BX86" s="71">
        <f>A125846310K_Latest</f>
        <v>13.686999999999999</v>
      </c>
      <c r="BY86" s="71">
        <f>A125846314V_Latest</f>
        <v>0</v>
      </c>
      <c r="BZ86" s="71">
        <f>A125846290L_Latest</f>
        <v>3.1469999999999998</v>
      </c>
      <c r="CA86" s="71">
        <f>A125846294W_Latest</f>
        <v>0.48099999999999998</v>
      </c>
      <c r="CB86" s="71">
        <f>A125846278W_Latest</f>
        <v>20.446999999999999</v>
      </c>
      <c r="CC86" s="71">
        <f>A125846318C_Latest</f>
        <v>0.433</v>
      </c>
      <c r="CD86" s="71">
        <f>A125846302K_Latest</f>
        <v>0</v>
      </c>
      <c r="CE86" s="71">
        <f>A125846322V_Latest</f>
        <v>0.46899999999999997</v>
      </c>
      <c r="CF86" s="71">
        <f>A125846282L_Latest</f>
        <v>4.4290000000000003</v>
      </c>
      <c r="CG86" s="71">
        <f>A125846270C_Latest</f>
        <v>5.33</v>
      </c>
      <c r="CH86" s="71">
        <f>A125846298F_Latest</f>
        <v>4.3250000000000002</v>
      </c>
      <c r="CI86" s="71">
        <f>A125846274L_Latest</f>
        <v>30.103000000000002</v>
      </c>
      <c r="CJ86" s="71">
        <f>A125846922X_Latest</f>
        <v>0.96</v>
      </c>
      <c r="CK86" s="71">
        <f>A125846902R_Latest</f>
        <v>0</v>
      </c>
      <c r="CL86" s="71">
        <f>A125846926J_Latest</f>
        <v>1.173</v>
      </c>
      <c r="CM86" s="71">
        <f>A125846930X_Latest</f>
        <v>0.13700000000000001</v>
      </c>
      <c r="CN86" s="71">
        <f>A125846906X_Latest</f>
        <v>1.3680000000000001</v>
      </c>
      <c r="CO86" s="71">
        <f>A125846910R_Latest</f>
        <v>9.1999999999999998E-2</v>
      </c>
      <c r="CP86" s="71">
        <f>A125846894A_Latest</f>
        <v>3.7320000000000002</v>
      </c>
      <c r="CQ86" s="71">
        <f>A125846934J_Latest</f>
        <v>0.50900000000000001</v>
      </c>
      <c r="CR86" s="71">
        <f>A125846918J_Latest</f>
        <v>0.16400000000000001</v>
      </c>
      <c r="CS86" s="71">
        <f>A125846938T_Latest</f>
        <v>0.16500000000000001</v>
      </c>
      <c r="CT86" s="71">
        <f>A125846898K_Latest</f>
        <v>0.55700000000000005</v>
      </c>
      <c r="CU86" s="71">
        <f>A125846886A_Latest</f>
        <v>1.395</v>
      </c>
      <c r="CV86" s="71">
        <f>A125846914X_Latest</f>
        <v>1.228</v>
      </c>
      <c r="CW86" s="71">
        <f>A125846890T_Latest</f>
        <v>6.3550000000000004</v>
      </c>
      <c r="CX86" s="71">
        <f>A125847538X_Latest</f>
        <v>0.57999999999999996</v>
      </c>
      <c r="CY86" s="71">
        <f>A125847518R_Latest</f>
        <v>0</v>
      </c>
      <c r="CZ86" s="71">
        <f>A125847542R_Latest</f>
        <v>0.79</v>
      </c>
      <c r="DA86" s="71">
        <f>A125847546X_Latest</f>
        <v>0</v>
      </c>
      <c r="DB86" s="71">
        <f>A125847522F_Latest</f>
        <v>0.26400000000000001</v>
      </c>
      <c r="DC86" s="71">
        <f>A125847526R_Latest</f>
        <v>0</v>
      </c>
      <c r="DD86" s="71">
        <f>A125847510W_Latest</f>
        <v>1.6339999999999999</v>
      </c>
      <c r="DE86" s="71">
        <f>A125847550R_Latest</f>
        <v>8.6999999999999994E-2</v>
      </c>
      <c r="DF86" s="71">
        <f>A125847534R_Latest</f>
        <v>0</v>
      </c>
      <c r="DG86" s="71">
        <f>A125847554X_Latest</f>
        <v>0.14599999999999999</v>
      </c>
      <c r="DH86" s="71">
        <f>A125847514F_Latest</f>
        <v>0</v>
      </c>
      <c r="DI86" s="71">
        <f>A125847502W_Latest</f>
        <v>0.23300000000000001</v>
      </c>
      <c r="DJ86" s="71">
        <f>A125847530F_Latest</f>
        <v>0.129</v>
      </c>
      <c r="DK86" s="71">
        <f>A125847506F_Latest</f>
        <v>1.996</v>
      </c>
      <c r="DL86" s="71">
        <f>A125845074A_Latest</f>
        <v>0.23200000000000001</v>
      </c>
      <c r="DM86" s="71">
        <f>A125845054T_Latest</f>
        <v>0</v>
      </c>
      <c r="DN86" s="71">
        <f>A125845078K_Latest</f>
        <v>2.6869999999999998</v>
      </c>
      <c r="DO86" s="71">
        <f>A125845082A_Latest</f>
        <v>0.24</v>
      </c>
      <c r="DP86" s="71">
        <f>A125845058A_Latest</f>
        <v>0.745</v>
      </c>
      <c r="DQ86" s="71">
        <f>A125845062T_Latest</f>
        <v>0.48099999999999998</v>
      </c>
      <c r="DR86" s="71">
        <f>A125845046T_Latest</f>
        <v>4.3849999999999998</v>
      </c>
      <c r="DS86" s="71">
        <f>A125845086K_Latest</f>
        <v>0</v>
      </c>
      <c r="DT86" s="71">
        <f>A125845070T_Latest</f>
        <v>0</v>
      </c>
      <c r="DU86" s="71">
        <f>A125845090A_Latest</f>
        <v>0.30499999999999999</v>
      </c>
      <c r="DV86" s="71">
        <f>A125845050J_Latest</f>
        <v>0.26500000000000001</v>
      </c>
      <c r="DW86" s="71">
        <f>A125845038T_Latest</f>
        <v>0.56999999999999995</v>
      </c>
      <c r="DX86" s="71">
        <f>A125845066A_Latest</f>
        <v>0.60799999999999998</v>
      </c>
      <c r="DY86" s="71">
        <f>A125845042J_Latest</f>
        <v>5.5629999999999997</v>
      </c>
    </row>
    <row r="87" spans="1:129" hidden="1">
      <c r="A87" s="52"/>
      <c r="B87" s="55" t="s">
        <v>13000</v>
      </c>
      <c r="C87" s="65">
        <v>8</v>
      </c>
      <c r="D87" s="71">
        <f>A125844234J_Latest</f>
        <v>22.846</v>
      </c>
      <c r="E87" s="71">
        <f>A125844214X_Latest</f>
        <v>3.948</v>
      </c>
      <c r="F87" s="71">
        <f>A125844238T_Latest</f>
        <v>107.074</v>
      </c>
      <c r="G87" s="71">
        <f>A125844242J_Latest</f>
        <v>18.23</v>
      </c>
      <c r="H87" s="71">
        <f>A125844218J_Latest</f>
        <v>41.302999999999997</v>
      </c>
      <c r="I87" s="71">
        <f>A125844222X_Latest</f>
        <v>3.9870000000000001</v>
      </c>
      <c r="J87" s="71">
        <f>A125844206X_Latest</f>
        <v>197.38900000000001</v>
      </c>
      <c r="K87" s="71">
        <f>A125844246T_Latest</f>
        <v>17.297000000000001</v>
      </c>
      <c r="L87" s="71">
        <f>A125844230X_Latest</f>
        <v>0.873</v>
      </c>
      <c r="M87" s="71">
        <f>A125844250J_Latest</f>
        <v>7.1639999999999997</v>
      </c>
      <c r="N87" s="71">
        <f>A125844210R_Latest</f>
        <v>14.643000000000001</v>
      </c>
      <c r="O87" s="71">
        <f>A125844198K_Latest</f>
        <v>39.978000000000002</v>
      </c>
      <c r="P87" s="71">
        <f>A125844226J_Latest</f>
        <v>38.655999999999999</v>
      </c>
      <c r="Q87" s="71">
        <f>A125844202R_Latest</f>
        <v>276.02300000000002</v>
      </c>
      <c r="R87" s="71">
        <f>A125847930T_Latest</f>
        <v>7.7690000000000001</v>
      </c>
      <c r="S87" s="71">
        <f>A125847910J_Latest</f>
        <v>1.2909999999999999</v>
      </c>
      <c r="T87" s="71">
        <f>A125847934A_Latest</f>
        <v>35.533000000000001</v>
      </c>
      <c r="U87" s="71">
        <f>A125847938K_Latest</f>
        <v>5.5629999999999997</v>
      </c>
      <c r="V87" s="71">
        <f>A125847914T_Latest</f>
        <v>17.184000000000001</v>
      </c>
      <c r="W87" s="71">
        <f>A125847918A_Latest</f>
        <v>0.61599999999999999</v>
      </c>
      <c r="X87" s="71">
        <f>A125847902J_Latest</f>
        <v>67.954999999999998</v>
      </c>
      <c r="Y87" s="71">
        <f>A125847942A_Latest</f>
        <v>5.9749999999999996</v>
      </c>
      <c r="Z87" s="71">
        <f>A125847926A_Latest</f>
        <v>0</v>
      </c>
      <c r="AA87" s="71">
        <f>A125847946K_Latest</f>
        <v>1.073</v>
      </c>
      <c r="AB87" s="71">
        <f>A125847906T_Latest</f>
        <v>3.5640000000000001</v>
      </c>
      <c r="AC87" s="71">
        <f>A125847894V_Latest</f>
        <v>10.611000000000001</v>
      </c>
      <c r="AD87" s="71">
        <f>A125847922T_Latest</f>
        <v>10.005000000000001</v>
      </c>
      <c r="AE87" s="71">
        <f>A125847898C_Latest</f>
        <v>88.570999999999998</v>
      </c>
      <c r="AF87" s="71">
        <f>A125845466L_Latest</f>
        <v>3.6040000000000001</v>
      </c>
      <c r="AG87" s="71">
        <f>A125845446C_Latest</f>
        <v>1.5329999999999999</v>
      </c>
      <c r="AH87" s="71">
        <f>A125845470C_Latest</f>
        <v>30.088999999999999</v>
      </c>
      <c r="AI87" s="71">
        <f>A125845474L_Latest</f>
        <v>3.1459999999999999</v>
      </c>
      <c r="AJ87" s="71">
        <f>A125845450V_Latest</f>
        <v>9.782</v>
      </c>
      <c r="AK87" s="71">
        <f>A125845454C_Latest</f>
        <v>1.8320000000000001</v>
      </c>
      <c r="AL87" s="71">
        <f>A125845438C_Latest</f>
        <v>49.984999999999999</v>
      </c>
      <c r="AM87" s="71">
        <f>A125845478W_Latest</f>
        <v>5.03</v>
      </c>
      <c r="AN87" s="71">
        <f>A125845462C_Latest</f>
        <v>0.7</v>
      </c>
      <c r="AO87" s="71">
        <f>A125845482L_Latest</f>
        <v>1.4019999999999999</v>
      </c>
      <c r="AP87" s="71">
        <f>A125845442V_Latest</f>
        <v>2.3170000000000002</v>
      </c>
      <c r="AQ87" s="71">
        <f>A125845430K_Latest</f>
        <v>9.4480000000000004</v>
      </c>
      <c r="AR87" s="71">
        <f>A125845458L_Latest</f>
        <v>13.382999999999999</v>
      </c>
      <c r="AS87" s="71">
        <f>A125845434V_Latest</f>
        <v>72.816999999999993</v>
      </c>
      <c r="AT87" s="71">
        <f>A125848546T_Latest</f>
        <v>6.2329999999999997</v>
      </c>
      <c r="AU87" s="71">
        <f>A125848526J_Latest</f>
        <v>0.51500000000000001</v>
      </c>
      <c r="AV87" s="71">
        <f>A125848550J_Latest</f>
        <v>16.600000000000001</v>
      </c>
      <c r="AW87" s="71">
        <f>A125848554T_Latest</f>
        <v>5.7110000000000003</v>
      </c>
      <c r="AX87" s="71">
        <f>A125848530X_Latest</f>
        <v>7.6319999999999997</v>
      </c>
      <c r="AY87" s="71">
        <f>A125848534J_Latest</f>
        <v>0.83899999999999997</v>
      </c>
      <c r="AZ87" s="71">
        <f>A125848518J_Latest</f>
        <v>37.529000000000003</v>
      </c>
      <c r="BA87" s="71">
        <f>A125848558A_Latest</f>
        <v>2.2450000000000001</v>
      </c>
      <c r="BB87" s="71">
        <f>A125848542J_Latest</f>
        <v>0</v>
      </c>
      <c r="BC87" s="71">
        <f>A125848562T_Latest</f>
        <v>0.63300000000000001</v>
      </c>
      <c r="BD87" s="71">
        <f>A125848522X_Latest</f>
        <v>6.06</v>
      </c>
      <c r="BE87" s="71">
        <f>A125848510R_Latest</f>
        <v>8.9380000000000006</v>
      </c>
      <c r="BF87" s="71">
        <f>A125848538T_Latest</f>
        <v>9.39</v>
      </c>
      <c r="BG87" s="71">
        <f>A125848514X_Latest</f>
        <v>55.856999999999999</v>
      </c>
      <c r="BH87" s="71">
        <f>A125849162X_Latest</f>
        <v>0.7</v>
      </c>
      <c r="BI87" s="71">
        <f>A125849142R_Latest</f>
        <v>0.314</v>
      </c>
      <c r="BJ87" s="71">
        <f>A125849166J_Latest</f>
        <v>8.1359999999999992</v>
      </c>
      <c r="BK87" s="71">
        <f>A125849170X_Latest</f>
        <v>0.83</v>
      </c>
      <c r="BL87" s="71">
        <f>A125849146X_Latest</f>
        <v>2.089</v>
      </c>
      <c r="BM87" s="71">
        <f>A125849150R_Latest</f>
        <v>0.70099999999999996</v>
      </c>
      <c r="BN87" s="71">
        <f>A125849134R_Latest</f>
        <v>12.77</v>
      </c>
      <c r="BO87" s="71">
        <f>A125849174J_Latest</f>
        <v>2.3220000000000001</v>
      </c>
      <c r="BP87" s="71">
        <f>A125849158J_Latest</f>
        <v>0</v>
      </c>
      <c r="BQ87" s="71">
        <f>A125849178T_Latest</f>
        <v>0.98099999999999998</v>
      </c>
      <c r="BR87" s="71">
        <f>A125849138X_Latest</f>
        <v>0.82599999999999996</v>
      </c>
      <c r="BS87" s="71">
        <f>A125849126R_Latest</f>
        <v>4.1289999999999996</v>
      </c>
      <c r="BT87" s="71">
        <f>A125849154X_Latest</f>
        <v>1.67</v>
      </c>
      <c r="BU87" s="71">
        <f>A125849130F_Latest</f>
        <v>18.568999999999999</v>
      </c>
      <c r="BV87" s="71">
        <f>A125846082V_Latest</f>
        <v>3.19</v>
      </c>
      <c r="BW87" s="71">
        <f>A125846062K_Latest</f>
        <v>0</v>
      </c>
      <c r="BX87" s="71">
        <f>A125846086C_Latest</f>
        <v>10.452999999999999</v>
      </c>
      <c r="BY87" s="71">
        <f>A125846090V_Latest</f>
        <v>1.6060000000000001</v>
      </c>
      <c r="BZ87" s="71">
        <f>A125846066V_Latest</f>
        <v>2.82</v>
      </c>
      <c r="CA87" s="71">
        <f>A125846070K_Latest</f>
        <v>0</v>
      </c>
      <c r="CB87" s="71">
        <f>A125846054K_Latest</f>
        <v>18.07</v>
      </c>
      <c r="CC87" s="71">
        <f>A125846094C_Latest</f>
        <v>1.2010000000000001</v>
      </c>
      <c r="CD87" s="71">
        <f>A125846078C_Latest</f>
        <v>0</v>
      </c>
      <c r="CE87" s="71">
        <f>A125846098L_Latest</f>
        <v>2.6720000000000002</v>
      </c>
      <c r="CF87" s="71">
        <f>A125846058V_Latest</f>
        <v>1.2350000000000001</v>
      </c>
      <c r="CG87" s="71">
        <f>A125846046K_Latest</f>
        <v>5.1070000000000002</v>
      </c>
      <c r="CH87" s="71">
        <f>A125846074V_Latest</f>
        <v>2.6640000000000001</v>
      </c>
      <c r="CI87" s="71">
        <f>A125846050A_Latest</f>
        <v>25.841999999999999</v>
      </c>
      <c r="CJ87" s="71">
        <f>A125846698T_Latest</f>
        <v>0.437</v>
      </c>
      <c r="CK87" s="71">
        <f>A125846678J_Latest</f>
        <v>0.29499999999999998</v>
      </c>
      <c r="CL87" s="71">
        <f>A125846702W_Latest</f>
        <v>2.7909999999999999</v>
      </c>
      <c r="CM87" s="71">
        <f>A125846706F_Latest</f>
        <v>0.76600000000000001</v>
      </c>
      <c r="CN87" s="71">
        <f>A125846682X_Latest</f>
        <v>0.63</v>
      </c>
      <c r="CO87" s="71">
        <f>A125846686J_Latest</f>
        <v>0</v>
      </c>
      <c r="CP87" s="71">
        <f>A125846670R_Latest</f>
        <v>4.9189999999999996</v>
      </c>
      <c r="CQ87" s="71">
        <f>A125846710W_Latest</f>
        <v>0.41099999999999998</v>
      </c>
      <c r="CR87" s="71">
        <f>A125846694J_Latest</f>
        <v>0.17299999999999999</v>
      </c>
      <c r="CS87" s="71">
        <f>A125846714F_Latest</f>
        <v>0.40500000000000003</v>
      </c>
      <c r="CT87" s="71">
        <f>A125846674X_Latest</f>
        <v>0.27400000000000002</v>
      </c>
      <c r="CU87" s="71">
        <f>A125846662R_Latest</f>
        <v>1.2629999999999999</v>
      </c>
      <c r="CV87" s="71">
        <f>A125846690X_Latest</f>
        <v>1.171</v>
      </c>
      <c r="CW87" s="71">
        <f>A125846666X_Latest</f>
        <v>7.3529999999999998</v>
      </c>
      <c r="CX87" s="71">
        <f>A125847314L_Latest</f>
        <v>0.28699999999999998</v>
      </c>
      <c r="CY87" s="71">
        <f>A125847294R_Latest</f>
        <v>0</v>
      </c>
      <c r="CZ87" s="71">
        <f>A125847318W_Latest</f>
        <v>0.82699999999999996</v>
      </c>
      <c r="DA87" s="71">
        <f>A125847322L_Latest</f>
        <v>0.151</v>
      </c>
      <c r="DB87" s="71">
        <f>A125847298X_Latest</f>
        <v>0.222</v>
      </c>
      <c r="DC87" s="71">
        <f>A125847302C_Latest</f>
        <v>0</v>
      </c>
      <c r="DD87" s="71">
        <f>A125847286R_Latest</f>
        <v>1.486</v>
      </c>
      <c r="DE87" s="71">
        <f>A125847326W_Latest</f>
        <v>0.113</v>
      </c>
      <c r="DF87" s="71">
        <f>A125847310C_Latest</f>
        <v>0</v>
      </c>
      <c r="DG87" s="71">
        <f>A125847330L_Latest</f>
        <v>0</v>
      </c>
      <c r="DH87" s="71">
        <f>A125847290F_Latest</f>
        <v>0.14099999999999999</v>
      </c>
      <c r="DI87" s="71">
        <f>A125847278R_Latest</f>
        <v>0.255</v>
      </c>
      <c r="DJ87" s="71">
        <f>A125847306L_Latest</f>
        <v>0.10299999999999999</v>
      </c>
      <c r="DK87" s="71">
        <f>A125847282F_Latest</f>
        <v>1.843</v>
      </c>
      <c r="DL87" s="71">
        <f>A125844850L_Latest</f>
        <v>0.627</v>
      </c>
      <c r="DM87" s="71">
        <f>A125844830C_Latest</f>
        <v>0</v>
      </c>
      <c r="DN87" s="71">
        <f>A125844854W_Latest</f>
        <v>2.6459999999999999</v>
      </c>
      <c r="DO87" s="71">
        <f>A125844858F_Latest</f>
        <v>0.45700000000000002</v>
      </c>
      <c r="DP87" s="71">
        <f>A125844834L_Latest</f>
        <v>0.94499999999999995</v>
      </c>
      <c r="DQ87" s="71">
        <f>A125844838W_Latest</f>
        <v>0</v>
      </c>
      <c r="DR87" s="71">
        <f>A125844822C_Latest</f>
        <v>4.6749999999999998</v>
      </c>
      <c r="DS87" s="71">
        <f>A125844862W_Latest</f>
        <v>0</v>
      </c>
      <c r="DT87" s="71">
        <f>A125844846W_Latest</f>
        <v>0</v>
      </c>
      <c r="DU87" s="71">
        <f>A125844866F_Latest</f>
        <v>0</v>
      </c>
      <c r="DV87" s="71">
        <f>A125844826L_Latest</f>
        <v>0.22600000000000001</v>
      </c>
      <c r="DW87" s="71">
        <f>A125844814C_Latest</f>
        <v>0.22600000000000001</v>
      </c>
      <c r="DX87" s="71">
        <f>A125844842L_Latest</f>
        <v>0.27100000000000002</v>
      </c>
      <c r="DY87" s="71">
        <f>A125844818L_Latest</f>
        <v>5.1719999999999997</v>
      </c>
    </row>
    <row r="88" spans="1:129" hidden="1">
      <c r="A88" s="49"/>
      <c r="B88" s="57" t="s">
        <v>13001</v>
      </c>
      <c r="C88" s="65">
        <v>9</v>
      </c>
      <c r="D88" s="71">
        <f>A125844738L_Latest</f>
        <v>11.981</v>
      </c>
      <c r="E88" s="71">
        <f>A125844718C_Latest</f>
        <v>3.1179999999999999</v>
      </c>
      <c r="F88" s="71">
        <f>A125844742C_Latest</f>
        <v>52.984000000000002</v>
      </c>
      <c r="G88" s="71">
        <f>A125844746L_Latest</f>
        <v>29.170999999999999</v>
      </c>
      <c r="H88" s="71">
        <f>A125844722V_Latest</f>
        <v>12.986000000000001</v>
      </c>
      <c r="I88" s="71">
        <f>A125844726C_Latest</f>
        <v>3.5840000000000001</v>
      </c>
      <c r="J88" s="71">
        <f>A125844710K_Latest</f>
        <v>113.82299999999999</v>
      </c>
      <c r="K88" s="71">
        <f>A125844750C_Latest</f>
        <v>13.965</v>
      </c>
      <c r="L88" s="71">
        <f>A125844734C_Latest</f>
        <v>0.30299999999999999</v>
      </c>
      <c r="M88" s="71">
        <f>A125844754L_Latest</f>
        <v>5.2770000000000001</v>
      </c>
      <c r="N88" s="71">
        <f>A125844714V_Latest</f>
        <v>14.595000000000001</v>
      </c>
      <c r="O88" s="71">
        <f>A125844702K_Latest</f>
        <v>34.14</v>
      </c>
      <c r="P88" s="71">
        <f>A125844730V_Latest</f>
        <v>27.61</v>
      </c>
      <c r="Q88" s="71">
        <f>A125844706V_Latest</f>
        <v>175.57300000000001</v>
      </c>
      <c r="R88" s="71">
        <f>A125848434X_Latest</f>
        <v>3.456</v>
      </c>
      <c r="S88" s="71">
        <f>A125848414R_Latest</f>
        <v>1.2989999999999999</v>
      </c>
      <c r="T88" s="71">
        <f>A125848438J_Latest</f>
        <v>11.595000000000001</v>
      </c>
      <c r="U88" s="71">
        <f>A125848442X_Latest</f>
        <v>8.0120000000000005</v>
      </c>
      <c r="V88" s="71">
        <f>A125848418X_Latest</f>
        <v>0.65100000000000002</v>
      </c>
      <c r="W88" s="71">
        <f>A125848422R_Latest</f>
        <v>1.3660000000000001</v>
      </c>
      <c r="X88" s="71">
        <f>A125848406R_Latest</f>
        <v>26.378</v>
      </c>
      <c r="Y88" s="71">
        <f>A125848446J_Latest</f>
        <v>5.2480000000000002</v>
      </c>
      <c r="Z88" s="71">
        <f>A125848430R_Latest</f>
        <v>0</v>
      </c>
      <c r="AA88" s="71">
        <f>A125848450X_Latest</f>
        <v>2.5680000000000001</v>
      </c>
      <c r="AB88" s="71">
        <f>A125848410F_Latest</f>
        <v>3.496</v>
      </c>
      <c r="AC88" s="71">
        <f>A125848398A_Latest</f>
        <v>11.311999999999999</v>
      </c>
      <c r="AD88" s="71">
        <f>A125848426X_Latest</f>
        <v>6.008</v>
      </c>
      <c r="AE88" s="71">
        <f>A125848402F_Latest</f>
        <v>43.698</v>
      </c>
      <c r="AF88" s="71">
        <f>A125845970X_Latest</f>
        <v>1.8240000000000001</v>
      </c>
      <c r="AG88" s="71">
        <f>A125845950R_Latest</f>
        <v>1.2070000000000001</v>
      </c>
      <c r="AH88" s="71">
        <f>A125845974J_Latest</f>
        <v>15.811999999999999</v>
      </c>
      <c r="AI88" s="71">
        <f>A125845978T_Latest</f>
        <v>5.5460000000000003</v>
      </c>
      <c r="AJ88" s="71">
        <f>A125845954X_Latest</f>
        <v>2.476</v>
      </c>
      <c r="AK88" s="71">
        <f>A125845958J_Latest</f>
        <v>0.85099999999999998</v>
      </c>
      <c r="AL88" s="71">
        <f>A125845942R_Latest</f>
        <v>27.715</v>
      </c>
      <c r="AM88" s="71">
        <f>A125845982J_Latest</f>
        <v>2.9079999999999999</v>
      </c>
      <c r="AN88" s="71">
        <f>A125845966J_Latest</f>
        <v>0</v>
      </c>
      <c r="AO88" s="71">
        <f>A125845986T_Latest</f>
        <v>0.48799999999999999</v>
      </c>
      <c r="AP88" s="71">
        <f>A125845946X_Latest</f>
        <v>2.887</v>
      </c>
      <c r="AQ88" s="71">
        <f>A125845934R_Latest</f>
        <v>6.2839999999999998</v>
      </c>
      <c r="AR88" s="71">
        <f>A125845962X_Latest</f>
        <v>8.8209999999999997</v>
      </c>
      <c r="AS88" s="71">
        <f>A125845938X_Latest</f>
        <v>42.819000000000003</v>
      </c>
      <c r="AT88" s="71">
        <f>A125849050F_Latest</f>
        <v>1.85</v>
      </c>
      <c r="AU88" s="71">
        <f>A125849030W_Latest</f>
        <v>0</v>
      </c>
      <c r="AV88" s="71">
        <f>A125849054R_Latest</f>
        <v>12.843999999999999</v>
      </c>
      <c r="AW88" s="71">
        <f>A125849058X_Latest</f>
        <v>11.231</v>
      </c>
      <c r="AX88" s="71">
        <f>A125849034F_Latest</f>
        <v>5.6289999999999996</v>
      </c>
      <c r="AY88" s="71">
        <f>A125849038R_Latest</f>
        <v>0</v>
      </c>
      <c r="AZ88" s="71">
        <f>A125849022W_Latest</f>
        <v>31.553999999999998</v>
      </c>
      <c r="BA88" s="71">
        <f>A125849062R_Latest</f>
        <v>3.1309999999999998</v>
      </c>
      <c r="BB88" s="71">
        <f>A125849046R_Latest</f>
        <v>0</v>
      </c>
      <c r="BC88" s="71">
        <f>A125849066X_Latest</f>
        <v>0.53</v>
      </c>
      <c r="BD88" s="71">
        <f>A125849026F_Latest</f>
        <v>4.4740000000000002</v>
      </c>
      <c r="BE88" s="71">
        <f>A125849014W_Latest</f>
        <v>8.1340000000000003</v>
      </c>
      <c r="BF88" s="71">
        <f>A125849042F_Latest</f>
        <v>4.7480000000000002</v>
      </c>
      <c r="BG88" s="71">
        <f>A125849018F_Latest</f>
        <v>44.436</v>
      </c>
      <c r="BH88" s="71">
        <f>A125849666C_Latest</f>
        <v>2.0590000000000002</v>
      </c>
      <c r="BI88" s="71">
        <f>A125849646V_Latest</f>
        <v>0</v>
      </c>
      <c r="BJ88" s="71">
        <f>A125849670V_Latest</f>
        <v>3.6749999999999998</v>
      </c>
      <c r="BK88" s="71">
        <f>A125849674C_Latest</f>
        <v>1.38</v>
      </c>
      <c r="BL88" s="71">
        <f>A125849650K_Latest</f>
        <v>1.8109999999999999</v>
      </c>
      <c r="BM88" s="71">
        <f>A125849654V_Latest</f>
        <v>0</v>
      </c>
      <c r="BN88" s="71">
        <f>A125849638V_Latest</f>
        <v>8.9250000000000007</v>
      </c>
      <c r="BO88" s="71">
        <f>A125849678L_Latest</f>
        <v>0.85399999999999998</v>
      </c>
      <c r="BP88" s="71">
        <f>A125849662V_Latest</f>
        <v>0.30299999999999999</v>
      </c>
      <c r="BQ88" s="71">
        <f>A125849682C_Latest</f>
        <v>0.86799999999999999</v>
      </c>
      <c r="BR88" s="71">
        <f>A125849642K_Latest</f>
        <v>0.621</v>
      </c>
      <c r="BS88" s="71">
        <f>A125849630A_Latest</f>
        <v>2.6459999999999999</v>
      </c>
      <c r="BT88" s="71">
        <f>A125849658C_Latest</f>
        <v>1.925</v>
      </c>
      <c r="BU88" s="71">
        <f>A125849634K_Latest</f>
        <v>13.496</v>
      </c>
      <c r="BV88" s="71">
        <f>A125846586X_Latest</f>
        <v>2.5529999999999999</v>
      </c>
      <c r="BW88" s="71">
        <f>A125846566R_Latest</f>
        <v>0.437</v>
      </c>
      <c r="BX88" s="71">
        <f>A125846590R_Latest</f>
        <v>4.8109999999999999</v>
      </c>
      <c r="BY88" s="71">
        <f>A125846594X_Latest</f>
        <v>2.3109999999999999</v>
      </c>
      <c r="BZ88" s="71">
        <f>A125846570F_Latest</f>
        <v>1.3979999999999999</v>
      </c>
      <c r="CA88" s="71">
        <f>A125846574R_Latest</f>
        <v>1.2330000000000001</v>
      </c>
      <c r="CB88" s="71">
        <f>A125846558R_Latest</f>
        <v>12.742000000000001</v>
      </c>
      <c r="CC88" s="71">
        <f>A125846598J_Latest</f>
        <v>1.27</v>
      </c>
      <c r="CD88" s="71">
        <f>A125846582R_Latest</f>
        <v>0</v>
      </c>
      <c r="CE88" s="71">
        <f>A125846602L_Latest</f>
        <v>0.35799999999999998</v>
      </c>
      <c r="CF88" s="71">
        <f>A125846562F_Latest</f>
        <v>2.5579999999999998</v>
      </c>
      <c r="CG88" s="71">
        <f>A125846550W_Latest</f>
        <v>4.1849999999999996</v>
      </c>
      <c r="CH88" s="71">
        <f>A125846578X_Latest</f>
        <v>4.9210000000000003</v>
      </c>
      <c r="CI88" s="71">
        <f>A125846554F_Latest</f>
        <v>21.847999999999999</v>
      </c>
      <c r="CJ88" s="71">
        <f>A125847202V_Latest</f>
        <v>0</v>
      </c>
      <c r="CK88" s="71">
        <f>A125847182W_Latest</f>
        <v>0</v>
      </c>
      <c r="CL88" s="71">
        <f>A125847206C_Latest</f>
        <v>1.006</v>
      </c>
      <c r="CM88" s="71">
        <f>A125847210V_Latest</f>
        <v>0.46300000000000002</v>
      </c>
      <c r="CN88" s="71">
        <f>A125847186F_Latest</f>
        <v>0.38900000000000001</v>
      </c>
      <c r="CO88" s="71">
        <f>A125847190W_Latest</f>
        <v>0.13400000000000001</v>
      </c>
      <c r="CP88" s="71">
        <f>A125847174W_Latest</f>
        <v>1.992</v>
      </c>
      <c r="CQ88" s="71">
        <f>A125847214C_Latest</f>
        <v>0.28000000000000003</v>
      </c>
      <c r="CR88" s="71">
        <f>A125847198R_Latest</f>
        <v>0</v>
      </c>
      <c r="CS88" s="71">
        <f>A125847218L_Latest</f>
        <v>0.31900000000000001</v>
      </c>
      <c r="CT88" s="71">
        <f>A125847178F_Latest</f>
        <v>0.29499999999999998</v>
      </c>
      <c r="CU88" s="71">
        <f>A125847166W_Latest</f>
        <v>0.89400000000000002</v>
      </c>
      <c r="CV88" s="71">
        <f>A125847194F_Latest</f>
        <v>1.05</v>
      </c>
      <c r="CW88" s="71">
        <f>A125847170L_Latest</f>
        <v>3.9359999999999999</v>
      </c>
      <c r="CX88" s="71">
        <f>A125847818T_Latest</f>
        <v>0</v>
      </c>
      <c r="CY88" s="71">
        <f>A125847798V_Latest</f>
        <v>0.17499999999999999</v>
      </c>
      <c r="CZ88" s="71">
        <f>A125847822J_Latest</f>
        <v>1.099</v>
      </c>
      <c r="DA88" s="71">
        <f>A125847826T_Latest</f>
        <v>0</v>
      </c>
      <c r="DB88" s="71">
        <f>A125847802X_Latest</f>
        <v>0.127</v>
      </c>
      <c r="DC88" s="71">
        <f>A125847806J_Latest</f>
        <v>0</v>
      </c>
      <c r="DD88" s="71">
        <f>A125847790A_Latest</f>
        <v>1.401</v>
      </c>
      <c r="DE88" s="71">
        <f>A125847830J_Latest</f>
        <v>0.27300000000000002</v>
      </c>
      <c r="DF88" s="71">
        <f>A125847814J_Latest</f>
        <v>0</v>
      </c>
      <c r="DG88" s="71">
        <f>A125847834T_Latest</f>
        <v>0.14699999999999999</v>
      </c>
      <c r="DH88" s="71">
        <f>A125847794K_Latest</f>
        <v>0</v>
      </c>
      <c r="DI88" s="71">
        <f>A125847782A_Latest</f>
        <v>0.42</v>
      </c>
      <c r="DJ88" s="71">
        <f>A125847810X_Latest</f>
        <v>0.13800000000000001</v>
      </c>
      <c r="DK88" s="71">
        <f>A125847786K_Latest</f>
        <v>1.9590000000000001</v>
      </c>
      <c r="DL88" s="71">
        <f>A125845354V_Latest</f>
        <v>0.24</v>
      </c>
      <c r="DM88" s="71">
        <f>A125845334K_Latest</f>
        <v>0</v>
      </c>
      <c r="DN88" s="71">
        <f>A125845358C_Latest</f>
        <v>2.1419999999999999</v>
      </c>
      <c r="DO88" s="71">
        <f>A125845362V_Latest</f>
        <v>0.22900000000000001</v>
      </c>
      <c r="DP88" s="71">
        <f>A125845338V_Latest</f>
        <v>0.505</v>
      </c>
      <c r="DQ88" s="71">
        <f>A125845342K_Latest</f>
        <v>0</v>
      </c>
      <c r="DR88" s="71">
        <f>A125845326K_Latest</f>
        <v>3.1160000000000001</v>
      </c>
      <c r="DS88" s="71">
        <f>A125845366C_Latest</f>
        <v>0</v>
      </c>
      <c r="DT88" s="71">
        <f>A125845350K_Latest</f>
        <v>0</v>
      </c>
      <c r="DU88" s="71">
        <f>A125845370V_Latest</f>
        <v>0</v>
      </c>
      <c r="DV88" s="71">
        <f>A125845330A_Latest</f>
        <v>0.26500000000000001</v>
      </c>
      <c r="DW88" s="71">
        <f>A125845318K_Latest</f>
        <v>0.26500000000000001</v>
      </c>
      <c r="DX88" s="71">
        <f>A125845346V_Latest</f>
        <v>0</v>
      </c>
      <c r="DY88" s="71">
        <f>A125845322A_Latest</f>
        <v>3.3809999999999998</v>
      </c>
    </row>
    <row r="89" spans="1:129" hidden="1">
      <c r="A89" s="52"/>
      <c r="B89" s="55" t="s">
        <v>13002</v>
      </c>
      <c r="C89" s="65">
        <v>10</v>
      </c>
      <c r="D89" s="71">
        <f>A125844514A_Latest</f>
        <v>1.123</v>
      </c>
      <c r="E89" s="71">
        <f>A125844494C_Latest</f>
        <v>0</v>
      </c>
      <c r="F89" s="71">
        <f>A125844518K_Latest</f>
        <v>3.9590000000000001</v>
      </c>
      <c r="G89" s="71">
        <f>A125844522A_Latest</f>
        <v>42.320999999999998</v>
      </c>
      <c r="H89" s="71">
        <f>A125844498L_Latest</f>
        <v>5.0739999999999998</v>
      </c>
      <c r="I89" s="71">
        <f>A125844502T_Latest</f>
        <v>0</v>
      </c>
      <c r="J89" s="71">
        <f>A125844486C_Latest</f>
        <v>52.475999999999999</v>
      </c>
      <c r="K89" s="71">
        <f>A125844526K_Latest</f>
        <v>10.753</v>
      </c>
      <c r="L89" s="71">
        <f>A125844510T_Latest</f>
        <v>0</v>
      </c>
      <c r="M89" s="71">
        <f>A125844530A_Latest</f>
        <v>4.3899999999999997</v>
      </c>
      <c r="N89" s="71">
        <f>A125844490V_Latest</f>
        <v>9.7040000000000006</v>
      </c>
      <c r="O89" s="71">
        <f>A125844478C_Latest</f>
        <v>24.847000000000001</v>
      </c>
      <c r="P89" s="71">
        <f>A125844506A_Latest</f>
        <v>14.821999999999999</v>
      </c>
      <c r="Q89" s="71">
        <f>A125844482V_Latest</f>
        <v>92.144999999999996</v>
      </c>
      <c r="R89" s="71">
        <f>A125848210L_Latest</f>
        <v>0</v>
      </c>
      <c r="S89" s="71">
        <f>A125848190R_Latest</f>
        <v>0</v>
      </c>
      <c r="T89" s="71">
        <f>A125848214W_Latest</f>
        <v>0</v>
      </c>
      <c r="U89" s="71">
        <f>A125848218F_Latest</f>
        <v>10.55</v>
      </c>
      <c r="V89" s="71">
        <f>A125848194X_Latest</f>
        <v>0.64800000000000002</v>
      </c>
      <c r="W89" s="71">
        <f>A125848198J_Latest</f>
        <v>0</v>
      </c>
      <c r="X89" s="71">
        <f>A125848182R_Latest</f>
        <v>11.198</v>
      </c>
      <c r="Y89" s="71">
        <f>A125848222W_Latest</f>
        <v>3.476</v>
      </c>
      <c r="Z89" s="71">
        <f>A125848206W_Latest</f>
        <v>0</v>
      </c>
      <c r="AA89" s="71">
        <f>A125848226F_Latest</f>
        <v>2.0579999999999998</v>
      </c>
      <c r="AB89" s="71">
        <f>A125848186X_Latest</f>
        <v>1.867</v>
      </c>
      <c r="AC89" s="71">
        <f>A125848174R_Latest</f>
        <v>7.4020000000000001</v>
      </c>
      <c r="AD89" s="71">
        <f>A125848202L_Latest</f>
        <v>3.573</v>
      </c>
      <c r="AE89" s="71">
        <f>A125848178X_Latest</f>
        <v>22.172000000000001</v>
      </c>
      <c r="AF89" s="71">
        <f>A125845746F_Latest</f>
        <v>0.52400000000000002</v>
      </c>
      <c r="AG89" s="71">
        <f>A125845726W_Latest</f>
        <v>0</v>
      </c>
      <c r="AH89" s="71">
        <f>A125845750W_Latest</f>
        <v>1.984</v>
      </c>
      <c r="AI89" s="71">
        <f>A125845754F_Latest</f>
        <v>11.016</v>
      </c>
      <c r="AJ89" s="71">
        <f>A125845730L_Latest</f>
        <v>1.0649999999999999</v>
      </c>
      <c r="AK89" s="71">
        <f>A125845734W_Latest</f>
        <v>0</v>
      </c>
      <c r="AL89" s="71">
        <f>A125845718W_Latest</f>
        <v>14.589</v>
      </c>
      <c r="AM89" s="71">
        <f>A125845758R_Latest</f>
        <v>3.74</v>
      </c>
      <c r="AN89" s="71">
        <f>A125845742W_Latest</f>
        <v>0</v>
      </c>
      <c r="AO89" s="71">
        <f>A125845762F_Latest</f>
        <v>0</v>
      </c>
      <c r="AP89" s="71">
        <f>A125845722L_Latest</f>
        <v>2.4209999999999998</v>
      </c>
      <c r="AQ89" s="71">
        <f>A125845710C_Latest</f>
        <v>6.1619999999999999</v>
      </c>
      <c r="AR89" s="71">
        <f>A125845738F_Latest</f>
        <v>3.2549999999999999</v>
      </c>
      <c r="AS89" s="71">
        <f>A125845714L_Latest</f>
        <v>24.006</v>
      </c>
      <c r="AT89" s="71">
        <f>A125848826K_Latest</f>
        <v>0.59899999999999998</v>
      </c>
      <c r="AU89" s="71">
        <f>A125848806A_Latest</f>
        <v>0</v>
      </c>
      <c r="AV89" s="71">
        <f>A125848830A_Latest</f>
        <v>1.6160000000000001</v>
      </c>
      <c r="AW89" s="71">
        <f>A125848834K_Latest</f>
        <v>11.144</v>
      </c>
      <c r="AX89" s="71">
        <f>A125848810T_Latest</f>
        <v>2.6869999999999998</v>
      </c>
      <c r="AY89" s="71">
        <f>A125848814A_Latest</f>
        <v>0</v>
      </c>
      <c r="AZ89" s="71">
        <f>A125848798L_Latest</f>
        <v>16.045999999999999</v>
      </c>
      <c r="BA89" s="71">
        <f>A125848838V_Latest</f>
        <v>1.3029999999999999</v>
      </c>
      <c r="BB89" s="71">
        <f>A125848822A_Latest</f>
        <v>0</v>
      </c>
      <c r="BC89" s="71">
        <f>A125848842K_Latest</f>
        <v>1.272</v>
      </c>
      <c r="BD89" s="71">
        <f>A125848802T_Latest</f>
        <v>4.0860000000000003</v>
      </c>
      <c r="BE89" s="71">
        <f>A125848790V_Latest</f>
        <v>6.6609999999999996</v>
      </c>
      <c r="BF89" s="71">
        <f>A125848818K_Latest</f>
        <v>3.5129999999999999</v>
      </c>
      <c r="BG89" s="71">
        <f>A125848794C_Latest</f>
        <v>26.219000000000001</v>
      </c>
      <c r="BH89" s="71">
        <f>A125849442T_Latest</f>
        <v>0</v>
      </c>
      <c r="BI89" s="71">
        <f>A125849422J_Latest</f>
        <v>0</v>
      </c>
      <c r="BJ89" s="71">
        <f>A125849446A_Latest</f>
        <v>0.35899999999999999</v>
      </c>
      <c r="BK89" s="71">
        <f>A125849450T_Latest</f>
        <v>3.294</v>
      </c>
      <c r="BL89" s="71">
        <f>A125849426T_Latest</f>
        <v>0</v>
      </c>
      <c r="BM89" s="71">
        <f>A125849430J_Latest</f>
        <v>0</v>
      </c>
      <c r="BN89" s="71">
        <f>A125849414J_Latest</f>
        <v>3.653</v>
      </c>
      <c r="BO89" s="71">
        <f>A125849454A_Latest</f>
        <v>1.1419999999999999</v>
      </c>
      <c r="BP89" s="71">
        <f>A125849438A_Latest</f>
        <v>0</v>
      </c>
      <c r="BQ89" s="71">
        <f>A125849458K_Latest</f>
        <v>0.3</v>
      </c>
      <c r="BR89" s="71">
        <f>A125849418T_Latest</f>
        <v>0.16</v>
      </c>
      <c r="BS89" s="71">
        <f>A125849406J_Latest</f>
        <v>1.6020000000000001</v>
      </c>
      <c r="BT89" s="71">
        <f>A125849434T_Latest</f>
        <v>1.718</v>
      </c>
      <c r="BU89" s="71">
        <f>A125849410X_Latest</f>
        <v>6.9720000000000004</v>
      </c>
      <c r="BV89" s="71">
        <f>A125846362L_Latest</f>
        <v>0</v>
      </c>
      <c r="BW89" s="71">
        <f>A125846342C_Latest</f>
        <v>0</v>
      </c>
      <c r="BX89" s="71">
        <f>A125846366W_Latest</f>
        <v>0</v>
      </c>
      <c r="BY89" s="71">
        <f>A125846370L_Latest</f>
        <v>3.1850000000000001</v>
      </c>
      <c r="BZ89" s="71">
        <f>A125846346L_Latest</f>
        <v>0.41399999999999998</v>
      </c>
      <c r="CA89" s="71">
        <f>A125846350C_Latest</f>
        <v>0</v>
      </c>
      <c r="CB89" s="71">
        <f>A125846334C_Latest</f>
        <v>3.6</v>
      </c>
      <c r="CC89" s="71">
        <f>A125846374W_Latest</f>
        <v>0.95099999999999996</v>
      </c>
      <c r="CD89" s="71">
        <f>A125846358W_Latest</f>
        <v>0</v>
      </c>
      <c r="CE89" s="71">
        <f>A125846378F_Latest</f>
        <v>0.35699999999999998</v>
      </c>
      <c r="CF89" s="71">
        <f>A125846338L_Latest</f>
        <v>0.45100000000000001</v>
      </c>
      <c r="CG89" s="71">
        <f>A125846326C_Latest</f>
        <v>1.7589999999999999</v>
      </c>
      <c r="CH89" s="71">
        <f>A125846354L_Latest</f>
        <v>1.677</v>
      </c>
      <c r="CI89" s="71">
        <f>A125846330V_Latest</f>
        <v>7.0359999999999996</v>
      </c>
      <c r="CJ89" s="71">
        <f>A125846978K_Latest</f>
        <v>0</v>
      </c>
      <c r="CK89" s="71">
        <f>A125846958A_Latest</f>
        <v>0</v>
      </c>
      <c r="CL89" s="71">
        <f>A125846982A_Latest</f>
        <v>0</v>
      </c>
      <c r="CM89" s="71">
        <f>A125846986K_Latest</f>
        <v>1.224</v>
      </c>
      <c r="CN89" s="71">
        <f>A125846962T_Latest</f>
        <v>0.114</v>
      </c>
      <c r="CO89" s="71">
        <f>A125846966A_Latest</f>
        <v>0</v>
      </c>
      <c r="CP89" s="71">
        <f>A125846950J_Latest</f>
        <v>1.337</v>
      </c>
      <c r="CQ89" s="71">
        <f>A125846990A_Latest</f>
        <v>0.14000000000000001</v>
      </c>
      <c r="CR89" s="71">
        <f>A125846974A_Latest</f>
        <v>0</v>
      </c>
      <c r="CS89" s="71">
        <f>A125846994K_Latest</f>
        <v>0.14299999999999999</v>
      </c>
      <c r="CT89" s="71">
        <f>A125846954T_Latest</f>
        <v>0.40799999999999997</v>
      </c>
      <c r="CU89" s="71">
        <f>A125846942J_Latest</f>
        <v>0.69099999999999995</v>
      </c>
      <c r="CV89" s="71">
        <f>A125846970T_Latest</f>
        <v>0.873</v>
      </c>
      <c r="CW89" s="71">
        <f>A125846946T_Latest</f>
        <v>2.9009999999999998</v>
      </c>
      <c r="CX89" s="71">
        <f>A125847594T_Latest</f>
        <v>0</v>
      </c>
      <c r="CY89" s="71">
        <f>A125847574J_Latest</f>
        <v>0</v>
      </c>
      <c r="CZ89" s="71">
        <f>A125847598A_Latest</f>
        <v>0</v>
      </c>
      <c r="DA89" s="71">
        <f>A125847602F_Latest</f>
        <v>0.68300000000000005</v>
      </c>
      <c r="DB89" s="71">
        <f>A125847578T_Latest</f>
        <v>0.14699999999999999</v>
      </c>
      <c r="DC89" s="71">
        <f>A125847582J_Latest</f>
        <v>0</v>
      </c>
      <c r="DD89" s="71">
        <f>A125847566J_Latest</f>
        <v>0.83</v>
      </c>
      <c r="DE89" s="71">
        <f>A125847606R_Latest</f>
        <v>0</v>
      </c>
      <c r="DF89" s="71">
        <f>A125847590J_Latest</f>
        <v>0</v>
      </c>
      <c r="DG89" s="71">
        <f>A125847610F_Latest</f>
        <v>0</v>
      </c>
      <c r="DH89" s="71">
        <f>A125847570X_Latest</f>
        <v>0</v>
      </c>
      <c r="DI89" s="71">
        <f>A125847558J_Latest</f>
        <v>0</v>
      </c>
      <c r="DJ89" s="71">
        <f>A125847586T_Latest</f>
        <v>0</v>
      </c>
      <c r="DK89" s="71">
        <f>A125847562X_Latest</f>
        <v>0.83</v>
      </c>
      <c r="DL89" s="71">
        <f>A125845130J_Latest</f>
        <v>0</v>
      </c>
      <c r="DM89" s="71">
        <f>A125845110X_Latest</f>
        <v>0</v>
      </c>
      <c r="DN89" s="71">
        <f>A125845134T_Latest</f>
        <v>0</v>
      </c>
      <c r="DO89" s="71">
        <f>A125845138A_Latest</f>
        <v>1.224</v>
      </c>
      <c r="DP89" s="71">
        <f>A125845114J_Latest</f>
        <v>0</v>
      </c>
      <c r="DQ89" s="71">
        <f>A125845118T_Latest</f>
        <v>0</v>
      </c>
      <c r="DR89" s="71">
        <f>A125845102X_Latest</f>
        <v>1.224</v>
      </c>
      <c r="DS89" s="71">
        <f>A125845142T_Latest</f>
        <v>0</v>
      </c>
      <c r="DT89" s="71">
        <f>A125845126T_Latest</f>
        <v>0</v>
      </c>
      <c r="DU89" s="71">
        <f>A125845146A_Latest</f>
        <v>0.26100000000000001</v>
      </c>
      <c r="DV89" s="71">
        <f>A125845106J_Latest</f>
        <v>0.311</v>
      </c>
      <c r="DW89" s="71">
        <f>A125845094K_Latest</f>
        <v>0.57099999999999995</v>
      </c>
      <c r="DX89" s="71">
        <f>A125845122J_Latest</f>
        <v>0.21299999999999999</v>
      </c>
      <c r="DY89" s="71">
        <f>A125845098V_Latest</f>
        <v>2.008</v>
      </c>
    </row>
    <row r="90" spans="1:129" hidden="1">
      <c r="A90" s="58" t="s">
        <v>12985</v>
      </c>
      <c r="B90" s="55"/>
      <c r="C90" s="65">
        <v>11</v>
      </c>
      <c r="D90" s="71">
        <f>A125844794F_Latest</f>
        <v>276.07900000000001</v>
      </c>
      <c r="E90" s="71">
        <f>A125844774W_Latest</f>
        <v>86.093000000000004</v>
      </c>
      <c r="F90" s="71">
        <f>A125844798R_Latest</f>
        <v>751.62300000000005</v>
      </c>
      <c r="G90" s="71">
        <f>A125844802V_Latest</f>
        <v>118.336</v>
      </c>
      <c r="H90" s="71">
        <f>A125844778F_Latest</f>
        <v>209.89699999999999</v>
      </c>
      <c r="I90" s="71">
        <f>A125844782W_Latest</f>
        <v>36.438000000000002</v>
      </c>
      <c r="J90" s="71">
        <f>A125844766W_Latest</f>
        <v>1478.4670000000001</v>
      </c>
      <c r="K90" s="71">
        <f>A125844806C_Latest</f>
        <v>184.16200000000001</v>
      </c>
      <c r="L90" s="71">
        <f>A125844790W_Latest</f>
        <v>16.821999999999999</v>
      </c>
      <c r="M90" s="71">
        <f>A125844810V_Latest</f>
        <v>205.73099999999999</v>
      </c>
      <c r="N90" s="71">
        <f>A125844770L_Latest</f>
        <v>127.15300000000001</v>
      </c>
      <c r="O90" s="71">
        <f>A125844758W_Latest</f>
        <v>533.86800000000005</v>
      </c>
      <c r="P90" s="71">
        <f>A125844786F_Latest</f>
        <v>312.15600000000001</v>
      </c>
      <c r="Q90" s="71">
        <f>A125844762L_Latest</f>
        <v>2324.491</v>
      </c>
      <c r="R90" s="71">
        <f>A125848490T_Latest</f>
        <v>79.153000000000006</v>
      </c>
      <c r="S90" s="71">
        <f>A125848470J_Latest</f>
        <v>34.046999999999997</v>
      </c>
      <c r="T90" s="71">
        <f>A125848494A_Latest</f>
        <v>228.88200000000001</v>
      </c>
      <c r="U90" s="71">
        <f>A125848498K_Latest</f>
        <v>30.093</v>
      </c>
      <c r="V90" s="71">
        <f>A125848474T_Latest</f>
        <v>49.298999999999999</v>
      </c>
      <c r="W90" s="71">
        <f>A125848478A_Latest</f>
        <v>9.19</v>
      </c>
      <c r="X90" s="71">
        <f>A125848462J_Latest</f>
        <v>430.66399999999999</v>
      </c>
      <c r="Y90" s="71">
        <f>A125848502R_Latest</f>
        <v>58.92</v>
      </c>
      <c r="Z90" s="71">
        <f>A125848486A_Latest</f>
        <v>5.5579999999999998</v>
      </c>
      <c r="AA90" s="71">
        <f>A125848506X_Latest</f>
        <v>61.801000000000002</v>
      </c>
      <c r="AB90" s="71">
        <f>A125848466T_Latest</f>
        <v>32.359000000000002</v>
      </c>
      <c r="AC90" s="71">
        <f>A125848454J_Latest</f>
        <v>158.637</v>
      </c>
      <c r="AD90" s="71">
        <f>A125848482T_Latest</f>
        <v>90.42</v>
      </c>
      <c r="AE90" s="71">
        <f>A125848458T_Latest</f>
        <v>679.721</v>
      </c>
      <c r="AF90" s="71">
        <f>A125846026A_Latest</f>
        <v>58.54</v>
      </c>
      <c r="AG90" s="71">
        <f>A125846006T_Latest</f>
        <v>27.765999999999998</v>
      </c>
      <c r="AH90" s="71">
        <f>A125846030T_Latest</f>
        <v>210.61600000000001</v>
      </c>
      <c r="AI90" s="71">
        <f>A125846034A_Latest</f>
        <v>28.420999999999999</v>
      </c>
      <c r="AJ90" s="71">
        <f>A125846010J_Latest</f>
        <v>57.71</v>
      </c>
      <c r="AK90" s="71">
        <f>A125846014T_Latest</f>
        <v>12.372</v>
      </c>
      <c r="AL90" s="71">
        <f>A125845998A_Latest</f>
        <v>395.42399999999998</v>
      </c>
      <c r="AM90" s="71">
        <f>A125846038K_Latest</f>
        <v>43.411999999999999</v>
      </c>
      <c r="AN90" s="71">
        <f>A125846022T_Latest</f>
        <v>4.2640000000000002</v>
      </c>
      <c r="AO90" s="71">
        <f>A125846042A_Latest</f>
        <v>49.073999999999998</v>
      </c>
      <c r="AP90" s="71">
        <f>A125846002J_Latest</f>
        <v>29.266999999999999</v>
      </c>
      <c r="AQ90" s="71">
        <f>A125845990J_Latest</f>
        <v>126.01600000000001</v>
      </c>
      <c r="AR90" s="71">
        <f>A125846018A_Latest</f>
        <v>78.695999999999998</v>
      </c>
      <c r="AS90" s="71">
        <f>A125845994T_Latest</f>
        <v>600.13599999999997</v>
      </c>
      <c r="AT90" s="71">
        <f>A125849106F_Latest</f>
        <v>66.759</v>
      </c>
      <c r="AU90" s="71">
        <f>A125849086J_Latest</f>
        <v>8.17</v>
      </c>
      <c r="AV90" s="71">
        <f>A125849110W_Latest</f>
        <v>145.124</v>
      </c>
      <c r="AW90" s="71">
        <f>A125849114F_Latest</f>
        <v>37.381</v>
      </c>
      <c r="AX90" s="71">
        <f>A125849090X_Latest</f>
        <v>52.465000000000003</v>
      </c>
      <c r="AY90" s="71">
        <f>A125849094J_Latest</f>
        <v>7.8019999999999996</v>
      </c>
      <c r="AZ90" s="71">
        <f>A125849078J_Latest</f>
        <v>317.70100000000002</v>
      </c>
      <c r="BA90" s="71">
        <f>A125849118R_Latest</f>
        <v>44.2</v>
      </c>
      <c r="BB90" s="71">
        <f>A125849102W_Latest</f>
        <v>2.286</v>
      </c>
      <c r="BC90" s="71">
        <f>A125849122F_Latest</f>
        <v>35.543999999999997</v>
      </c>
      <c r="BD90" s="71">
        <f>A125849082X_Latest</f>
        <v>32.506999999999998</v>
      </c>
      <c r="BE90" s="71">
        <f>A125849070R_Latest</f>
        <v>114.53700000000001</v>
      </c>
      <c r="BF90" s="71">
        <f>A125849098T_Latest</f>
        <v>66.92</v>
      </c>
      <c r="BG90" s="71">
        <f>A125849074X_Latest</f>
        <v>499.15899999999999</v>
      </c>
      <c r="BH90" s="71">
        <f>A125849722K_Latest</f>
        <v>18.119</v>
      </c>
      <c r="BI90" s="71">
        <f>A125849702A_Latest</f>
        <v>3.831</v>
      </c>
      <c r="BJ90" s="71">
        <f>A125849726V_Latest</f>
        <v>45.49</v>
      </c>
      <c r="BK90" s="71">
        <f>A125849730K_Latest</f>
        <v>6.6660000000000004</v>
      </c>
      <c r="BL90" s="71">
        <f>A125849706K_Latest</f>
        <v>13.593</v>
      </c>
      <c r="BM90" s="71">
        <f>A125849710A_Latest</f>
        <v>1.9750000000000001</v>
      </c>
      <c r="BN90" s="71">
        <f>A125849694L_Latest</f>
        <v>89.674000000000007</v>
      </c>
      <c r="BO90" s="71">
        <f>A125849734V_Latest</f>
        <v>12.458</v>
      </c>
      <c r="BP90" s="71">
        <f>A125849718V_Latest</f>
        <v>1.365</v>
      </c>
      <c r="BQ90" s="71">
        <f>A125849738C_Latest</f>
        <v>19.170999999999999</v>
      </c>
      <c r="BR90" s="71">
        <f>A125849698W_Latest</f>
        <v>6.0789999999999997</v>
      </c>
      <c r="BS90" s="71">
        <f>A125849686L_Latest</f>
        <v>39.073</v>
      </c>
      <c r="BT90" s="71">
        <f>A125849714K_Latest</f>
        <v>20.145</v>
      </c>
      <c r="BU90" s="71">
        <f>A125849690C_Latest</f>
        <v>148.892</v>
      </c>
      <c r="BV90" s="71">
        <f>A125846642F_Latest</f>
        <v>41.244999999999997</v>
      </c>
      <c r="BW90" s="71">
        <f>A125846622W_Latest</f>
        <v>6.9320000000000004</v>
      </c>
      <c r="BX90" s="71">
        <f>A125846646R_Latest</f>
        <v>77.822999999999993</v>
      </c>
      <c r="BY90" s="71">
        <f>A125846650F_Latest</f>
        <v>8.3580000000000005</v>
      </c>
      <c r="BZ90" s="71">
        <f>A125846626F_Latest</f>
        <v>24.295000000000002</v>
      </c>
      <c r="CA90" s="71">
        <f>A125846630W_Latest</f>
        <v>3.4940000000000002</v>
      </c>
      <c r="CB90" s="71">
        <f>A125846614W_Latest</f>
        <v>162.14599999999999</v>
      </c>
      <c r="CC90" s="71">
        <f>A125846654R_Latest</f>
        <v>16.914000000000001</v>
      </c>
      <c r="CD90" s="71">
        <f>A125846638R_Latest</f>
        <v>1.65</v>
      </c>
      <c r="CE90" s="71">
        <f>A125846658X_Latest</f>
        <v>27.649000000000001</v>
      </c>
      <c r="CF90" s="71">
        <f>A125846618F_Latest</f>
        <v>21.350999999999999</v>
      </c>
      <c r="CG90" s="71">
        <f>A125846606W_Latest</f>
        <v>67.563999999999993</v>
      </c>
      <c r="CH90" s="71">
        <f>A125846634F_Latest</f>
        <v>39.396000000000001</v>
      </c>
      <c r="CI90" s="71">
        <f>A125846610L_Latest</f>
        <v>269.10599999999999</v>
      </c>
      <c r="CJ90" s="71">
        <f>A125847258F_Latest</f>
        <v>5.1349999999999998</v>
      </c>
      <c r="CK90" s="71">
        <f>A125847238W_Latest</f>
        <v>2.33</v>
      </c>
      <c r="CL90" s="71">
        <f>A125847262W_Latest</f>
        <v>15.263</v>
      </c>
      <c r="CM90" s="71">
        <f>A125847266F_Latest</f>
        <v>4.1070000000000002</v>
      </c>
      <c r="CN90" s="71">
        <f>A125847242L_Latest</f>
        <v>5.9080000000000004</v>
      </c>
      <c r="CO90" s="71">
        <f>A125847246W_Latest</f>
        <v>0.65900000000000003</v>
      </c>
      <c r="CP90" s="71">
        <f>A125847230C_Latest</f>
        <v>33.402000000000001</v>
      </c>
      <c r="CQ90" s="71">
        <f>A125847270W_Latest</f>
        <v>4.5940000000000003</v>
      </c>
      <c r="CR90" s="71">
        <f>A125847254W_Latest</f>
        <v>0.46200000000000002</v>
      </c>
      <c r="CS90" s="71">
        <f>A125847274F_Latest</f>
        <v>6.6219999999999999</v>
      </c>
      <c r="CT90" s="71">
        <f>A125847234L_Latest</f>
        <v>2.6560000000000001</v>
      </c>
      <c r="CU90" s="71">
        <f>A125847222C_Latest</f>
        <v>14.335000000000001</v>
      </c>
      <c r="CV90" s="71">
        <f>A125847250L_Latest</f>
        <v>9.0969999999999995</v>
      </c>
      <c r="CW90" s="71">
        <f>A125847226L_Latest</f>
        <v>56.835000000000001</v>
      </c>
      <c r="CX90" s="71">
        <f>A125847874K_Latest</f>
        <v>2.4460000000000002</v>
      </c>
      <c r="CY90" s="71">
        <f>A125847854A_Latest</f>
        <v>0.85099999999999998</v>
      </c>
      <c r="CZ90" s="71">
        <f>A125847878V_Latest</f>
        <v>7.1150000000000002</v>
      </c>
      <c r="DA90" s="71">
        <f>A125847882K_Latest</f>
        <v>0.89600000000000002</v>
      </c>
      <c r="DB90" s="71">
        <f>A125847858K_Latest</f>
        <v>2.2400000000000002</v>
      </c>
      <c r="DC90" s="71">
        <f>A125847862A_Latest</f>
        <v>0</v>
      </c>
      <c r="DD90" s="71">
        <f>A125847846A_Latest</f>
        <v>13.547000000000001</v>
      </c>
      <c r="DE90" s="71">
        <f>A125847886V_Latest</f>
        <v>1.238</v>
      </c>
      <c r="DF90" s="71">
        <f>A125847870A_Latest</f>
        <v>0.77100000000000002</v>
      </c>
      <c r="DG90" s="71">
        <f>A125847890K_Latest</f>
        <v>2.04</v>
      </c>
      <c r="DH90" s="71">
        <f>A125847850T_Latest</f>
        <v>0.94199999999999995</v>
      </c>
      <c r="DI90" s="71">
        <f>A125847838A_Latest</f>
        <v>4.99</v>
      </c>
      <c r="DJ90" s="71">
        <f>A125847866K_Latest</f>
        <v>2.992</v>
      </c>
      <c r="DK90" s="71">
        <f>A125847842T_Latest</f>
        <v>21.53</v>
      </c>
      <c r="DL90" s="71">
        <f>A125845410A_Latest</f>
        <v>4.6820000000000004</v>
      </c>
      <c r="DM90" s="71">
        <f>A125845390C_Latest</f>
        <v>2.1659999999999999</v>
      </c>
      <c r="DN90" s="71">
        <f>A125845414K_Latest</f>
        <v>21.311</v>
      </c>
      <c r="DO90" s="71">
        <f>A125845418V_Latest</f>
        <v>2.415</v>
      </c>
      <c r="DP90" s="71">
        <f>A125845394L_Latest</f>
        <v>4.3890000000000002</v>
      </c>
      <c r="DQ90" s="71">
        <f>A125845398W_Latest</f>
        <v>0.94499999999999995</v>
      </c>
      <c r="DR90" s="71">
        <f>A125845382C_Latest</f>
        <v>35.908000000000001</v>
      </c>
      <c r="DS90" s="71">
        <f>A125845422K_Latest</f>
        <v>2.4260000000000002</v>
      </c>
      <c r="DT90" s="71">
        <f>A125845406K_Latest</f>
        <v>0.46500000000000002</v>
      </c>
      <c r="DU90" s="71">
        <f>A125845426V_Latest</f>
        <v>3.83</v>
      </c>
      <c r="DV90" s="71">
        <f>A125845386L_Latest</f>
        <v>1.9930000000000001</v>
      </c>
      <c r="DW90" s="71">
        <f>A125845374C_Latest</f>
        <v>8.7149999999999999</v>
      </c>
      <c r="DX90" s="71">
        <f>A125845402A_Latest</f>
        <v>4.4889999999999999</v>
      </c>
      <c r="DY90" s="71">
        <f>A125845378L_Latest</f>
        <v>49.113</v>
      </c>
    </row>
    <row r="91" spans="1:129" hidden="1">
      <c r="A91" s="46" t="s">
        <v>13003</v>
      </c>
      <c r="B91" s="47"/>
      <c r="C91" s="65">
        <v>12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</row>
    <row r="92" spans="1:129" hidden="1">
      <c r="A92" s="49" t="s">
        <v>12992</v>
      </c>
      <c r="B92" s="50"/>
      <c r="C92" s="65">
        <v>13</v>
      </c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</row>
    <row r="93" spans="1:129" hidden="1">
      <c r="A93" s="50"/>
      <c r="B93" s="52" t="s">
        <v>12993</v>
      </c>
      <c r="C93" s="65">
        <v>14</v>
      </c>
      <c r="D93" s="71">
        <f>A125911098K_Latest</f>
        <v>67.861000000000004</v>
      </c>
      <c r="E93" s="71">
        <f>A125911078A_Latest</f>
        <v>24.218</v>
      </c>
      <c r="F93" s="71">
        <f>A125911102R_Latest</f>
        <v>122.494</v>
      </c>
      <c r="G93" s="71">
        <f>A125911106X_Latest</f>
        <v>4.8600000000000003</v>
      </c>
      <c r="H93" s="71">
        <f>A125911082T_Latest</f>
        <v>14.074</v>
      </c>
      <c r="I93" s="71">
        <f>A125911086A_Latest</f>
        <v>6.9329999999999998</v>
      </c>
      <c r="J93" s="71">
        <f>A125911070J_Latest</f>
        <v>240.441</v>
      </c>
      <c r="K93" s="71">
        <f>A125911110R_Latest</f>
        <v>43.323999999999998</v>
      </c>
      <c r="L93" s="71">
        <f>A125911094A_Latest</f>
        <v>8.1020000000000003</v>
      </c>
      <c r="M93" s="71">
        <f>A125911114X_Latest</f>
        <v>64.078000000000003</v>
      </c>
      <c r="N93" s="71">
        <f>A125911074T_Latest</f>
        <v>25.504999999999999</v>
      </c>
      <c r="O93" s="71">
        <f>A125911062J_Latest</f>
        <v>141.00899999999999</v>
      </c>
      <c r="P93" s="71">
        <f>A125911090T_Latest</f>
        <v>53.389000000000003</v>
      </c>
      <c r="Q93" s="71">
        <f>A125911066T_Latest</f>
        <v>434.839</v>
      </c>
      <c r="R93" s="71">
        <f>A125914794V_Latest</f>
        <v>20.939</v>
      </c>
      <c r="S93" s="71">
        <f>A125914774K_Latest</f>
        <v>12.183</v>
      </c>
      <c r="T93" s="71">
        <f>A125914798C_Latest</f>
        <v>36.305999999999997</v>
      </c>
      <c r="U93" s="71">
        <f>A125914802J_Latest</f>
        <v>1.306</v>
      </c>
      <c r="V93" s="71">
        <f>A125914778V_Latest</f>
        <v>0.75600000000000001</v>
      </c>
      <c r="W93" s="71">
        <f>A125914782K_Latest</f>
        <v>1.1659999999999999</v>
      </c>
      <c r="X93" s="71">
        <f>A125914766K_Latest</f>
        <v>72.656000000000006</v>
      </c>
      <c r="Y93" s="71">
        <f>A125914806T_Latest</f>
        <v>14.11</v>
      </c>
      <c r="Z93" s="71">
        <f>A125914790K_Latest</f>
        <v>2.7170000000000001</v>
      </c>
      <c r="AA93" s="71">
        <f>A125914810J_Latest</f>
        <v>18.117999999999999</v>
      </c>
      <c r="AB93" s="71">
        <f>A125914770A_Latest</f>
        <v>3.8809999999999998</v>
      </c>
      <c r="AC93" s="71">
        <f>A125914758K_Latest</f>
        <v>38.826999999999998</v>
      </c>
      <c r="AD93" s="71">
        <f>A125914786V_Latest</f>
        <v>13.654999999999999</v>
      </c>
      <c r="AE93" s="71">
        <f>A125914762A_Latest</f>
        <v>125.137</v>
      </c>
      <c r="AF93" s="71">
        <f>A125912330K_Latest</f>
        <v>12.388999999999999</v>
      </c>
      <c r="AG93" s="71">
        <f>A125912310A_Latest</f>
        <v>7.3330000000000002</v>
      </c>
      <c r="AH93" s="71">
        <f>A125912334V_Latest</f>
        <v>35.835000000000001</v>
      </c>
      <c r="AI93" s="71">
        <f>A125912338C_Latest</f>
        <v>1.96</v>
      </c>
      <c r="AJ93" s="71">
        <f>A125912314K_Latest</f>
        <v>4.6360000000000001</v>
      </c>
      <c r="AK93" s="71">
        <f>A125912318V_Latest</f>
        <v>3.0579999999999998</v>
      </c>
      <c r="AL93" s="71">
        <f>A125912302A_Latest</f>
        <v>65.210999999999999</v>
      </c>
      <c r="AM93" s="71">
        <f>A125912342V_Latest</f>
        <v>9.3330000000000002</v>
      </c>
      <c r="AN93" s="71">
        <f>A125912326V_Latest</f>
        <v>1.9790000000000001</v>
      </c>
      <c r="AO93" s="71">
        <f>A125912346C_Latest</f>
        <v>14.715</v>
      </c>
      <c r="AP93" s="71">
        <f>A125912306K_Latest</f>
        <v>8.423</v>
      </c>
      <c r="AQ93" s="71">
        <f>A125912294L_Latest</f>
        <v>34.450000000000003</v>
      </c>
      <c r="AR93" s="71">
        <f>A125912322K_Latest</f>
        <v>13.467000000000001</v>
      </c>
      <c r="AS93" s="71">
        <f>A125912298W_Latest</f>
        <v>113.128</v>
      </c>
      <c r="AT93" s="71">
        <f>A125915410R_Latest</f>
        <v>15.846</v>
      </c>
      <c r="AU93" s="71">
        <f>A125915390T_Latest</f>
        <v>1.4410000000000001</v>
      </c>
      <c r="AV93" s="71">
        <f>A125915414X_Latest</f>
        <v>23.437999999999999</v>
      </c>
      <c r="AW93" s="71">
        <f>A125915418J_Latest</f>
        <v>0.80600000000000005</v>
      </c>
      <c r="AX93" s="71">
        <f>A125915394A_Latest</f>
        <v>3.5369999999999999</v>
      </c>
      <c r="AY93" s="71">
        <f>A125915398K_Latest</f>
        <v>1.556</v>
      </c>
      <c r="AZ93" s="71">
        <f>A125915382T_Latest</f>
        <v>46.624000000000002</v>
      </c>
      <c r="BA93" s="71">
        <f>A125915422X_Latest</f>
        <v>9.3260000000000005</v>
      </c>
      <c r="BB93" s="71">
        <f>A125915406X_Latest</f>
        <v>0.97499999999999998</v>
      </c>
      <c r="BC93" s="71">
        <f>A125915426J_Latest</f>
        <v>12.555</v>
      </c>
      <c r="BD93" s="71">
        <f>A125915386A_Latest</f>
        <v>4.9180000000000001</v>
      </c>
      <c r="BE93" s="71">
        <f>A125915374T_Latest</f>
        <v>27.774000000000001</v>
      </c>
      <c r="BF93" s="71">
        <f>A125915402R_Latest</f>
        <v>16.315999999999999</v>
      </c>
      <c r="BG93" s="71">
        <f>A125915378A_Latest</f>
        <v>90.713999999999999</v>
      </c>
      <c r="BH93" s="71">
        <f>A125916026R_Latest</f>
        <v>5.7919999999999998</v>
      </c>
      <c r="BI93" s="71">
        <f>A125916006F_Latest</f>
        <v>0.30599999999999999</v>
      </c>
      <c r="BJ93" s="71">
        <f>A125916030F_Latest</f>
        <v>7.09</v>
      </c>
      <c r="BK93" s="71">
        <f>A125916034R_Latest</f>
        <v>0.254</v>
      </c>
      <c r="BL93" s="71">
        <f>A125916010W_Latest</f>
        <v>0.66500000000000004</v>
      </c>
      <c r="BM93" s="71">
        <f>A125916014F_Latest</f>
        <v>0.33500000000000002</v>
      </c>
      <c r="BN93" s="71">
        <f>A125915998R_Latest</f>
        <v>14.443</v>
      </c>
      <c r="BO93" s="71">
        <f>A125916038X_Latest</f>
        <v>3.7410000000000001</v>
      </c>
      <c r="BP93" s="71">
        <f>A125916022F_Latest</f>
        <v>0.27700000000000002</v>
      </c>
      <c r="BQ93" s="71">
        <f>A125916042R_Latest</f>
        <v>5.0960000000000001</v>
      </c>
      <c r="BR93" s="71">
        <f>A125916002W_Latest</f>
        <v>1.6339999999999999</v>
      </c>
      <c r="BS93" s="71">
        <f>A125915990W_Latest</f>
        <v>10.749000000000001</v>
      </c>
      <c r="BT93" s="71">
        <f>A125916018R_Latest</f>
        <v>2.6840000000000002</v>
      </c>
      <c r="BU93" s="71">
        <f>A125915994F_Latest</f>
        <v>27.875</v>
      </c>
      <c r="BV93" s="71">
        <f>A125912946J_Latest</f>
        <v>10.226000000000001</v>
      </c>
      <c r="BW93" s="71">
        <f>A125912926X_Latest</f>
        <v>2.1040000000000001</v>
      </c>
      <c r="BX93" s="71">
        <f>A125912950X_Latest</f>
        <v>14.526999999999999</v>
      </c>
      <c r="BY93" s="71">
        <f>A125912954J_Latest</f>
        <v>0</v>
      </c>
      <c r="BZ93" s="71">
        <f>A125912930R_Latest</f>
        <v>3.77</v>
      </c>
      <c r="CA93" s="71">
        <f>A125912934X_Latest</f>
        <v>0.42199999999999999</v>
      </c>
      <c r="CB93" s="71">
        <f>A125912918X_Latest</f>
        <v>31.048999999999999</v>
      </c>
      <c r="CC93" s="71">
        <f>A125912958T_Latest</f>
        <v>4.0789999999999997</v>
      </c>
      <c r="CD93" s="71">
        <f>A125912942X_Latest</f>
        <v>1.2629999999999999</v>
      </c>
      <c r="CE93" s="71">
        <f>A125912962J_Latest</f>
        <v>9.14</v>
      </c>
      <c r="CF93" s="71">
        <f>A125912922R_Latest</f>
        <v>5.5730000000000004</v>
      </c>
      <c r="CG93" s="71">
        <f>A125912910F_Latest</f>
        <v>20.055</v>
      </c>
      <c r="CH93" s="71">
        <f>A125912938J_Latest</f>
        <v>5.1909999999999998</v>
      </c>
      <c r="CI93" s="71">
        <f>A125912914R_Latest</f>
        <v>56.295000000000002</v>
      </c>
      <c r="CJ93" s="71">
        <f>A125913562R_Latest</f>
        <v>1.595</v>
      </c>
      <c r="CK93" s="71">
        <f>A125913542F_Latest</f>
        <v>0.63800000000000001</v>
      </c>
      <c r="CL93" s="71">
        <f>A125913566X_Latest</f>
        <v>2.254</v>
      </c>
      <c r="CM93" s="71">
        <f>A125913570R_Latest</f>
        <v>0.53400000000000003</v>
      </c>
      <c r="CN93" s="71">
        <f>A125913546R_Latest</f>
        <v>0.159</v>
      </c>
      <c r="CO93" s="71">
        <f>A125913550F_Latest</f>
        <v>0.151</v>
      </c>
      <c r="CP93" s="71">
        <f>A125913534F_Latest</f>
        <v>5.3310000000000004</v>
      </c>
      <c r="CQ93" s="71">
        <f>A125913574X_Latest</f>
        <v>2</v>
      </c>
      <c r="CR93" s="71">
        <f>A125913558X_Latest</f>
        <v>0.125</v>
      </c>
      <c r="CS93" s="71">
        <f>A125913578J_Latest</f>
        <v>1.9890000000000001</v>
      </c>
      <c r="CT93" s="71">
        <f>A125913538R_Latest</f>
        <v>0.40799999999999997</v>
      </c>
      <c r="CU93" s="71">
        <f>A125913526F_Latest</f>
        <v>4.5220000000000002</v>
      </c>
      <c r="CV93" s="71">
        <f>A125913554R_Latest</f>
        <v>1.1559999999999999</v>
      </c>
      <c r="CW93" s="71">
        <f>A125913530W_Latest</f>
        <v>11.009</v>
      </c>
      <c r="CX93" s="71">
        <f>A125914178R_Latest</f>
        <v>0.51300000000000001</v>
      </c>
      <c r="CY93" s="71">
        <f>A125914158F_Latest</f>
        <v>0</v>
      </c>
      <c r="CZ93" s="71">
        <f>A125914182F_Latest</f>
        <v>1.228</v>
      </c>
      <c r="DA93" s="71">
        <f>A125914186R_Latest</f>
        <v>0</v>
      </c>
      <c r="DB93" s="71">
        <f>A125914162W_Latest</f>
        <v>0.318</v>
      </c>
      <c r="DC93" s="71">
        <f>A125914166F_Latest</f>
        <v>0</v>
      </c>
      <c r="DD93" s="71">
        <f>A125914150L_Latest</f>
        <v>2.0590000000000002</v>
      </c>
      <c r="DE93" s="71">
        <f>A125914190F_Latest</f>
        <v>0.26700000000000002</v>
      </c>
      <c r="DF93" s="71">
        <f>A125914174F_Latest</f>
        <v>0.3</v>
      </c>
      <c r="DG93" s="71">
        <f>A125914194R_Latest</f>
        <v>0.38200000000000001</v>
      </c>
      <c r="DH93" s="71">
        <f>A125914154W_Latest</f>
        <v>0.17499999999999999</v>
      </c>
      <c r="DI93" s="71">
        <f>A125914142L_Latest</f>
        <v>1.123</v>
      </c>
      <c r="DJ93" s="71">
        <f>A125914170W_Latest</f>
        <v>0.92100000000000004</v>
      </c>
      <c r="DK93" s="71">
        <f>A125914146W_Latest</f>
        <v>4.1029999999999998</v>
      </c>
      <c r="DL93" s="71">
        <f>A125911714C_Latest</f>
        <v>0.56200000000000006</v>
      </c>
      <c r="DM93" s="71">
        <f>A125911694F_Latest</f>
        <v>0.21299999999999999</v>
      </c>
      <c r="DN93" s="71">
        <f>A125911718L_Latest</f>
        <v>1.8149999999999999</v>
      </c>
      <c r="DO93" s="71">
        <f>A125911722C_Latest</f>
        <v>0</v>
      </c>
      <c r="DP93" s="71">
        <f>A125911698R_Latest</f>
        <v>0.23300000000000001</v>
      </c>
      <c r="DQ93" s="71">
        <f>A125911702V_Latest</f>
        <v>0.246</v>
      </c>
      <c r="DR93" s="71">
        <f>A125911686F_Latest</f>
        <v>3.069</v>
      </c>
      <c r="DS93" s="71">
        <f>A125911726L_Latest</f>
        <v>0.46899999999999997</v>
      </c>
      <c r="DT93" s="71">
        <f>A125911710V_Latest</f>
        <v>0.46500000000000002</v>
      </c>
      <c r="DU93" s="71">
        <f>A125911730C_Latest</f>
        <v>2.0840000000000001</v>
      </c>
      <c r="DV93" s="71">
        <f>A125911690W_Latest</f>
        <v>0.49099999999999999</v>
      </c>
      <c r="DW93" s="71">
        <f>A125911678F_Latest</f>
        <v>3.5089999999999999</v>
      </c>
      <c r="DX93" s="71">
        <f>A125911706C_Latest</f>
        <v>0</v>
      </c>
      <c r="DY93" s="71">
        <f>A125911682W_Latest</f>
        <v>6.5780000000000003</v>
      </c>
    </row>
    <row r="94" spans="1:129" hidden="1">
      <c r="A94" s="52"/>
      <c r="B94" s="55" t="s">
        <v>12994</v>
      </c>
      <c r="C94" s="65">
        <v>15</v>
      </c>
      <c r="D94" s="71">
        <f>A125910818C_Latest</f>
        <v>22.14</v>
      </c>
      <c r="E94" s="71">
        <f>A125910798F_Latest</f>
        <v>12.487</v>
      </c>
      <c r="F94" s="71">
        <f>A125910822V_Latest</f>
        <v>20.59</v>
      </c>
      <c r="G94" s="71">
        <f>A125910826C_Latest</f>
        <v>2.81</v>
      </c>
      <c r="H94" s="71">
        <f>A125910802K_Latest</f>
        <v>3.34</v>
      </c>
      <c r="I94" s="71">
        <f>A125910806V_Latest</f>
        <v>0.33500000000000002</v>
      </c>
      <c r="J94" s="71">
        <f>A125910790L_Latest</f>
        <v>61.701999999999998</v>
      </c>
      <c r="K94" s="71">
        <f>A125910830V_Latest</f>
        <v>8.6649999999999991</v>
      </c>
      <c r="L94" s="71">
        <f>A125910814V_Latest</f>
        <v>3.5750000000000002</v>
      </c>
      <c r="M94" s="71">
        <f>A125910834C_Latest</f>
        <v>36.325000000000003</v>
      </c>
      <c r="N94" s="71">
        <f>A125910794W_Latest</f>
        <v>11.066000000000001</v>
      </c>
      <c r="O94" s="71">
        <f>A125910782L_Latest</f>
        <v>59.631999999999998</v>
      </c>
      <c r="P94" s="71">
        <f>A125910810K_Latest</f>
        <v>19.552</v>
      </c>
      <c r="Q94" s="71">
        <f>A125910786W_Latest</f>
        <v>140.88499999999999</v>
      </c>
      <c r="R94" s="71">
        <f>A125914514R_Latest</f>
        <v>8.6259999999999994</v>
      </c>
      <c r="S94" s="71">
        <f>A125914494T_Latest</f>
        <v>7.4539999999999997</v>
      </c>
      <c r="T94" s="71">
        <f>A125914518X_Latest</f>
        <v>6.2720000000000002</v>
      </c>
      <c r="U94" s="71">
        <f>A125914522R_Latest</f>
        <v>1.306</v>
      </c>
      <c r="V94" s="71">
        <f>A125914498A_Latest</f>
        <v>0.75600000000000001</v>
      </c>
      <c r="W94" s="71">
        <f>A125914502F_Latest</f>
        <v>0</v>
      </c>
      <c r="X94" s="71">
        <f>A125914486T_Latest</f>
        <v>24.414000000000001</v>
      </c>
      <c r="Y94" s="71">
        <f>A125914526X_Latest</f>
        <v>3.9340000000000002</v>
      </c>
      <c r="Z94" s="71">
        <f>A125914510F_Latest</f>
        <v>1.242</v>
      </c>
      <c r="AA94" s="71">
        <f>A125914530R_Latest</f>
        <v>10.678000000000001</v>
      </c>
      <c r="AB94" s="71">
        <f>A125914490J_Latest</f>
        <v>1.0880000000000001</v>
      </c>
      <c r="AC94" s="71">
        <f>A125914478T_Latest</f>
        <v>16.940999999999999</v>
      </c>
      <c r="AD94" s="71">
        <f>A125914506R_Latest</f>
        <v>5.702</v>
      </c>
      <c r="AE94" s="71">
        <f>A125914482J_Latest</f>
        <v>47.057000000000002</v>
      </c>
      <c r="AF94" s="71">
        <f>A125912050T_Latest</f>
        <v>4.1749999999999998</v>
      </c>
      <c r="AG94" s="71">
        <f>A125912030J_Latest</f>
        <v>3.137</v>
      </c>
      <c r="AH94" s="71">
        <f>A125912054A_Latest</f>
        <v>4.766</v>
      </c>
      <c r="AI94" s="71">
        <f>A125912058K_Latest</f>
        <v>1.25</v>
      </c>
      <c r="AJ94" s="71">
        <f>A125912034T_Latest</f>
        <v>1.1819999999999999</v>
      </c>
      <c r="AK94" s="71">
        <f>A125912038A_Latest</f>
        <v>0</v>
      </c>
      <c r="AL94" s="71">
        <f>A125912022J_Latest</f>
        <v>14.510999999999999</v>
      </c>
      <c r="AM94" s="71">
        <f>A125912062A_Latest</f>
        <v>1.9059999999999999</v>
      </c>
      <c r="AN94" s="71">
        <f>A125912046A_Latest</f>
        <v>1.1890000000000001</v>
      </c>
      <c r="AO94" s="71">
        <f>A125912066K_Latest</f>
        <v>8.7710000000000008</v>
      </c>
      <c r="AP94" s="71">
        <f>A125912026T_Latest</f>
        <v>4.4829999999999997</v>
      </c>
      <c r="AQ94" s="71">
        <f>A125912014J_Latest</f>
        <v>16.349</v>
      </c>
      <c r="AR94" s="71">
        <f>A125912042T_Latest</f>
        <v>4.077</v>
      </c>
      <c r="AS94" s="71">
        <f>A125912018T_Latest</f>
        <v>34.936</v>
      </c>
      <c r="AT94" s="71">
        <f>A125915130W_Latest</f>
        <v>3.4820000000000002</v>
      </c>
      <c r="AU94" s="71">
        <f>A125915110L_Latest</f>
        <v>0.443</v>
      </c>
      <c r="AV94" s="71">
        <f>A125915134F_Latest</f>
        <v>6.8760000000000003</v>
      </c>
      <c r="AW94" s="71">
        <f>A125915138R_Latest</f>
        <v>0</v>
      </c>
      <c r="AX94" s="71">
        <f>A125915114W_Latest</f>
        <v>0.67300000000000004</v>
      </c>
      <c r="AY94" s="71">
        <f>A125915118F_Latest</f>
        <v>0</v>
      </c>
      <c r="AZ94" s="71">
        <f>A125915102L_Latest</f>
        <v>11.474</v>
      </c>
      <c r="BA94" s="71">
        <f>A125915142F_Latest</f>
        <v>1.095</v>
      </c>
      <c r="BB94" s="71">
        <f>A125915126F_Latest</f>
        <v>0.44700000000000001</v>
      </c>
      <c r="BC94" s="71">
        <f>A125915146R_Latest</f>
        <v>6.6230000000000002</v>
      </c>
      <c r="BD94" s="71">
        <f>A125915106W_Latest</f>
        <v>2.0329999999999999</v>
      </c>
      <c r="BE94" s="71">
        <f>A125915094X_Latest</f>
        <v>10.196999999999999</v>
      </c>
      <c r="BF94" s="71">
        <f>A125915122W_Latest</f>
        <v>5.9</v>
      </c>
      <c r="BG94" s="71">
        <f>A125915098J_Latest</f>
        <v>27.57</v>
      </c>
      <c r="BH94" s="71">
        <f>A125915746V_Latest</f>
        <v>2.1819999999999999</v>
      </c>
      <c r="BI94" s="71">
        <f>A125915726K_Latest</f>
        <v>0.30599999999999999</v>
      </c>
      <c r="BJ94" s="71">
        <f>A125915750K_Latest</f>
        <v>0.33600000000000002</v>
      </c>
      <c r="BK94" s="71">
        <f>A125915754V_Latest</f>
        <v>0.254</v>
      </c>
      <c r="BL94" s="71">
        <f>A125915730A_Latest</f>
        <v>0</v>
      </c>
      <c r="BM94" s="71">
        <f>A125915734K_Latest</f>
        <v>0.33500000000000002</v>
      </c>
      <c r="BN94" s="71">
        <f>A125915718K_Latest</f>
        <v>3.4140000000000001</v>
      </c>
      <c r="BO94" s="71">
        <f>A125915758C_Latest</f>
        <v>0.69899999999999995</v>
      </c>
      <c r="BP94" s="71">
        <f>A125915742K_Latest</f>
        <v>0.27700000000000002</v>
      </c>
      <c r="BQ94" s="71">
        <f>A125915762V_Latest</f>
        <v>3.1240000000000001</v>
      </c>
      <c r="BR94" s="71">
        <f>A125915722A_Latest</f>
        <v>0.97</v>
      </c>
      <c r="BS94" s="71">
        <f>A125915710T_Latest</f>
        <v>5.07</v>
      </c>
      <c r="BT94" s="71">
        <f>A125915738V_Latest</f>
        <v>1.78</v>
      </c>
      <c r="BU94" s="71">
        <f>A125915714A_Latest</f>
        <v>10.263999999999999</v>
      </c>
      <c r="BV94" s="71">
        <f>A125912666R_Latest</f>
        <v>3.1760000000000002</v>
      </c>
      <c r="BW94" s="71">
        <f>A125912646F_Latest</f>
        <v>1.147</v>
      </c>
      <c r="BX94" s="71">
        <f>A125912670F_Latest</f>
        <v>1.2789999999999999</v>
      </c>
      <c r="BY94" s="71">
        <f>A125912674R_Latest</f>
        <v>0</v>
      </c>
      <c r="BZ94" s="71">
        <f>A125912650W_Latest</f>
        <v>0.72799999999999998</v>
      </c>
      <c r="CA94" s="71">
        <f>A125912654F_Latest</f>
        <v>0</v>
      </c>
      <c r="CB94" s="71">
        <f>A125912638F_Latest</f>
        <v>6.33</v>
      </c>
      <c r="CC94" s="71">
        <f>A125912678X_Latest</f>
        <v>0.46800000000000003</v>
      </c>
      <c r="CD94" s="71">
        <f>A125912662F_Latest</f>
        <v>0.42</v>
      </c>
      <c r="CE94" s="71">
        <f>A125912682R_Latest</f>
        <v>4.6520000000000001</v>
      </c>
      <c r="CF94" s="71">
        <f>A125912642W_Latest</f>
        <v>2.0230000000000001</v>
      </c>
      <c r="CG94" s="71">
        <f>A125912630L_Latest</f>
        <v>7.5620000000000003</v>
      </c>
      <c r="CH94" s="71">
        <f>A125912658R_Latest</f>
        <v>1.6859999999999999</v>
      </c>
      <c r="CI94" s="71">
        <f>A125912634W_Latest</f>
        <v>15.577999999999999</v>
      </c>
      <c r="CJ94" s="71">
        <f>A125913282W_Latest</f>
        <v>0</v>
      </c>
      <c r="CK94" s="71">
        <f>A125913262L_Latest</f>
        <v>0</v>
      </c>
      <c r="CL94" s="71">
        <f>A125913286F_Latest</f>
        <v>0.22700000000000001</v>
      </c>
      <c r="CM94" s="71">
        <f>A125913290W_Latest</f>
        <v>0</v>
      </c>
      <c r="CN94" s="71">
        <f>A125913266W_Latest</f>
        <v>0</v>
      </c>
      <c r="CO94" s="71">
        <f>A125913270L_Latest</f>
        <v>0</v>
      </c>
      <c r="CP94" s="71">
        <f>A125913254L_Latest</f>
        <v>0.22700000000000001</v>
      </c>
      <c r="CQ94" s="71">
        <f>A125913294F_Latest</f>
        <v>0.46300000000000002</v>
      </c>
      <c r="CR94" s="71">
        <f>A125913278F_Latest</f>
        <v>0</v>
      </c>
      <c r="CS94" s="71">
        <f>A125913298R_Latest</f>
        <v>0.79900000000000004</v>
      </c>
      <c r="CT94" s="71">
        <f>A125913258W_Latest</f>
        <v>0.24</v>
      </c>
      <c r="CU94" s="71">
        <f>A125913246L_Latest</f>
        <v>1.502</v>
      </c>
      <c r="CV94" s="71">
        <f>A125913274W_Latest</f>
        <v>0.40799999999999997</v>
      </c>
      <c r="CW94" s="71">
        <f>A125913250C_Latest</f>
        <v>2.1379999999999999</v>
      </c>
      <c r="CX94" s="71">
        <f>A125913898V_Latest</f>
        <v>0.214</v>
      </c>
      <c r="CY94" s="71">
        <f>A125913878K_Latest</f>
        <v>0</v>
      </c>
      <c r="CZ94" s="71">
        <f>A125913902X_Latest</f>
        <v>0.58299999999999996</v>
      </c>
      <c r="DA94" s="71">
        <f>A125913906J_Latest</f>
        <v>0</v>
      </c>
      <c r="DB94" s="71">
        <f>A125913882A_Latest</f>
        <v>0</v>
      </c>
      <c r="DC94" s="71">
        <f>A125913886K_Latest</f>
        <v>0</v>
      </c>
      <c r="DD94" s="71">
        <f>A125913870T_Latest</f>
        <v>0.79800000000000004</v>
      </c>
      <c r="DE94" s="71">
        <f>A125913910X_Latest</f>
        <v>0.10100000000000001</v>
      </c>
      <c r="DF94" s="71">
        <f>A125913894K_Latest</f>
        <v>0</v>
      </c>
      <c r="DG94" s="71">
        <f>A125913914J_Latest</f>
        <v>0.128</v>
      </c>
      <c r="DH94" s="71">
        <f>A125913874A_Latest</f>
        <v>0</v>
      </c>
      <c r="DI94" s="71">
        <f>A125913862T_Latest</f>
        <v>0.22900000000000001</v>
      </c>
      <c r="DJ94" s="71">
        <f>A125913890A_Latest</f>
        <v>0</v>
      </c>
      <c r="DK94" s="71">
        <f>A125913866A_Latest</f>
        <v>1.0269999999999999</v>
      </c>
      <c r="DL94" s="71">
        <f>A125911434K_Latest</f>
        <v>0.28399999999999997</v>
      </c>
      <c r="DM94" s="71">
        <f>A125911414A_Latest</f>
        <v>0</v>
      </c>
      <c r="DN94" s="71">
        <f>A125911438V_Latest</f>
        <v>0.25</v>
      </c>
      <c r="DO94" s="71">
        <f>A125911442K_Latest</f>
        <v>0</v>
      </c>
      <c r="DP94" s="71">
        <f>A125911418K_Latest</f>
        <v>0</v>
      </c>
      <c r="DQ94" s="71">
        <f>A125911422A_Latest</f>
        <v>0</v>
      </c>
      <c r="DR94" s="71">
        <f>A125911406A_Latest</f>
        <v>0.53400000000000003</v>
      </c>
      <c r="DS94" s="71">
        <f>A125911446V_Latest</f>
        <v>0</v>
      </c>
      <c r="DT94" s="71">
        <f>A125911430A_Latest</f>
        <v>0</v>
      </c>
      <c r="DU94" s="71">
        <f>A125911450K_Latest</f>
        <v>1.5509999999999999</v>
      </c>
      <c r="DV94" s="71">
        <f>A125911410T_Latest</f>
        <v>0.22900000000000001</v>
      </c>
      <c r="DW94" s="71">
        <f>A125911398L_Latest</f>
        <v>1.7809999999999999</v>
      </c>
      <c r="DX94" s="71">
        <f>A125911426K_Latest</f>
        <v>0</v>
      </c>
      <c r="DY94" s="71">
        <f>A125911402T_Latest</f>
        <v>2.3149999999999999</v>
      </c>
    </row>
    <row r="95" spans="1:129" hidden="1">
      <c r="A95" s="52"/>
      <c r="B95" s="55" t="s">
        <v>12995</v>
      </c>
      <c r="C95" s="65">
        <v>16</v>
      </c>
      <c r="D95" s="71">
        <f>A125911154T_Latest</f>
        <v>19.164000000000001</v>
      </c>
      <c r="E95" s="71">
        <f>A125911134J_Latest</f>
        <v>4.2060000000000004</v>
      </c>
      <c r="F95" s="71">
        <f>A125911158A_Latest</f>
        <v>35.264000000000003</v>
      </c>
      <c r="G95" s="71">
        <f>A125911162T_Latest</f>
        <v>0.71</v>
      </c>
      <c r="H95" s="71">
        <f>A125911138T_Latest</f>
        <v>5.6449999999999996</v>
      </c>
      <c r="I95" s="71">
        <f>A125911142J_Latest</f>
        <v>1.6140000000000001</v>
      </c>
      <c r="J95" s="71">
        <f>A125911126J_Latest</f>
        <v>66.602999999999994</v>
      </c>
      <c r="K95" s="71">
        <f>A125911166A_Latest</f>
        <v>14.247</v>
      </c>
      <c r="L95" s="71">
        <f>A125911150J_Latest</f>
        <v>3.2709999999999999</v>
      </c>
      <c r="M95" s="71">
        <f>A125911170T_Latest</f>
        <v>10.93</v>
      </c>
      <c r="N95" s="71">
        <f>A125911130X_Latest</f>
        <v>5.0049999999999999</v>
      </c>
      <c r="O95" s="71">
        <f>A125911118J_Latest</f>
        <v>33.451999999999998</v>
      </c>
      <c r="P95" s="71">
        <f>A125911146T_Latest</f>
        <v>11.651999999999999</v>
      </c>
      <c r="Q95" s="71">
        <f>A125911122X_Latest</f>
        <v>111.708</v>
      </c>
      <c r="R95" s="71">
        <f>A125914850A_Latest</f>
        <v>5.1660000000000004</v>
      </c>
      <c r="S95" s="71">
        <f>A125914830T_Latest</f>
        <v>0.69799999999999995</v>
      </c>
      <c r="T95" s="71">
        <f>A125914854K_Latest</f>
        <v>9.4320000000000004</v>
      </c>
      <c r="U95" s="71">
        <f>A125914858V_Latest</f>
        <v>0</v>
      </c>
      <c r="V95" s="71">
        <f>A125914834A_Latest</f>
        <v>0</v>
      </c>
      <c r="W95" s="71">
        <f>A125914838K_Latest</f>
        <v>0</v>
      </c>
      <c r="X95" s="71">
        <f>A125914822T_Latest</f>
        <v>15.295999999999999</v>
      </c>
      <c r="Y95" s="71">
        <f>A125914862K_Latest</f>
        <v>3.335</v>
      </c>
      <c r="Z95" s="71">
        <f>A125914846K_Latest</f>
        <v>1.476</v>
      </c>
      <c r="AA95" s="71">
        <f>A125914866V_Latest</f>
        <v>0.68100000000000005</v>
      </c>
      <c r="AB95" s="71">
        <f>A125914826A_Latest</f>
        <v>1.2989999999999999</v>
      </c>
      <c r="AC95" s="71">
        <f>A125914814T_Latest</f>
        <v>6.79</v>
      </c>
      <c r="AD95" s="71">
        <f>A125914842A_Latest</f>
        <v>2.5569999999999999</v>
      </c>
      <c r="AE95" s="71">
        <f>A125914818A_Latest</f>
        <v>24.643000000000001</v>
      </c>
      <c r="AF95" s="71">
        <f>A125912386W_Latest</f>
        <v>4.96</v>
      </c>
      <c r="AG95" s="71">
        <f>A125912366L_Latest</f>
        <v>2.141</v>
      </c>
      <c r="AH95" s="71">
        <f>A125912390L_Latest</f>
        <v>11.143000000000001</v>
      </c>
      <c r="AI95" s="71">
        <f>A125912394W_Latest</f>
        <v>0.71</v>
      </c>
      <c r="AJ95" s="71">
        <f>A125912370C_Latest</f>
        <v>3.4529999999999998</v>
      </c>
      <c r="AK95" s="71">
        <f>A125912374L_Latest</f>
        <v>1.3680000000000001</v>
      </c>
      <c r="AL95" s="71">
        <f>A125912358L_Latest</f>
        <v>23.776</v>
      </c>
      <c r="AM95" s="71">
        <f>A125912398F_Latest</f>
        <v>2.6379999999999999</v>
      </c>
      <c r="AN95" s="71">
        <f>A125912382L_Latest</f>
        <v>0</v>
      </c>
      <c r="AO95" s="71">
        <f>A125912402K_Latest</f>
        <v>4.1760000000000002</v>
      </c>
      <c r="AP95" s="71">
        <f>A125912362C_Latest</f>
        <v>0.69199999999999995</v>
      </c>
      <c r="AQ95" s="71">
        <f>A125912350V_Latest</f>
        <v>7.5049999999999999</v>
      </c>
      <c r="AR95" s="71">
        <f>A125912378W_Latest</f>
        <v>4.4480000000000004</v>
      </c>
      <c r="AS95" s="71">
        <f>A125912354C_Latest</f>
        <v>35.728999999999999</v>
      </c>
      <c r="AT95" s="71">
        <f>A125915466A_Latest</f>
        <v>3.161</v>
      </c>
      <c r="AU95" s="71">
        <f>A125915446T_Latest</f>
        <v>0.51600000000000001</v>
      </c>
      <c r="AV95" s="71">
        <f>A125915470T_Latest</f>
        <v>7.7770000000000001</v>
      </c>
      <c r="AW95" s="71">
        <f>A125915474A_Latest</f>
        <v>0</v>
      </c>
      <c r="AX95" s="71">
        <f>A125915450J_Latest</f>
        <v>0.66</v>
      </c>
      <c r="AY95" s="71">
        <f>A125915454T_Latest</f>
        <v>0</v>
      </c>
      <c r="AZ95" s="71">
        <f>A125915438T_Latest</f>
        <v>12.114000000000001</v>
      </c>
      <c r="BA95" s="71">
        <f>A125915478K_Latest</f>
        <v>3.8420000000000001</v>
      </c>
      <c r="BB95" s="71">
        <f>A125915462T_Latest</f>
        <v>0.52800000000000002</v>
      </c>
      <c r="BC95" s="71">
        <f>A125915482A_Latest</f>
        <v>2.8759999999999999</v>
      </c>
      <c r="BD95" s="71">
        <f>A125915442J_Latest</f>
        <v>1.262</v>
      </c>
      <c r="BE95" s="71">
        <f>A125915430X_Latest</f>
        <v>8.5090000000000003</v>
      </c>
      <c r="BF95" s="71">
        <f>A125915458A_Latest</f>
        <v>1.889</v>
      </c>
      <c r="BG95" s="71">
        <f>A125915434J_Latest</f>
        <v>22.512</v>
      </c>
      <c r="BH95" s="71">
        <f>A125916082J_Latest</f>
        <v>2.0310000000000001</v>
      </c>
      <c r="BI95" s="71">
        <f>A125916062X_Latest</f>
        <v>0</v>
      </c>
      <c r="BJ95" s="71">
        <f>A125916086T_Latest</f>
        <v>2.7530000000000001</v>
      </c>
      <c r="BK95" s="71">
        <f>A125916090J_Latest</f>
        <v>0</v>
      </c>
      <c r="BL95" s="71">
        <f>A125916066J_Latest</f>
        <v>0.66500000000000004</v>
      </c>
      <c r="BM95" s="71">
        <f>A125916070X_Latest</f>
        <v>0</v>
      </c>
      <c r="BN95" s="71">
        <f>A125916054X_Latest</f>
        <v>5.4489999999999998</v>
      </c>
      <c r="BO95" s="71">
        <f>A125916094T_Latest</f>
        <v>1.1000000000000001</v>
      </c>
      <c r="BP95" s="71">
        <f>A125916078T_Latest</f>
        <v>0</v>
      </c>
      <c r="BQ95" s="71">
        <f>A125916098A_Latest</f>
        <v>0.29699999999999999</v>
      </c>
      <c r="BR95" s="71">
        <f>A125916058J_Latest</f>
        <v>0.33100000000000002</v>
      </c>
      <c r="BS95" s="71">
        <f>A125916046X_Latest</f>
        <v>1.7270000000000001</v>
      </c>
      <c r="BT95" s="71">
        <f>A125916074J_Latest</f>
        <v>0.55500000000000005</v>
      </c>
      <c r="BU95" s="71">
        <f>A125916050R_Latest</f>
        <v>7.7309999999999999</v>
      </c>
      <c r="BV95" s="71">
        <f>A125913002T_Latest</f>
        <v>2.9660000000000002</v>
      </c>
      <c r="BW95" s="71">
        <f>A125912982T_Latest</f>
        <v>0</v>
      </c>
      <c r="BX95" s="71">
        <f>A125913006A_Latest</f>
        <v>2.72</v>
      </c>
      <c r="BY95" s="71">
        <f>A125913010T_Latest</f>
        <v>0</v>
      </c>
      <c r="BZ95" s="71">
        <f>A125912986A_Latest</f>
        <v>0.86699999999999999</v>
      </c>
      <c r="CA95" s="71">
        <f>A125912990T_Latest</f>
        <v>0</v>
      </c>
      <c r="CB95" s="71">
        <f>A125912974T_Latest</f>
        <v>6.5529999999999999</v>
      </c>
      <c r="CC95" s="71">
        <f>A125913014A_Latest</f>
        <v>2.25</v>
      </c>
      <c r="CD95" s="71">
        <f>A125912998K_Latest</f>
        <v>0.51200000000000001</v>
      </c>
      <c r="CE95" s="71">
        <f>A125913018K_Latest</f>
        <v>2.04</v>
      </c>
      <c r="CF95" s="71">
        <f>A125912978A_Latest</f>
        <v>0.98599999999999999</v>
      </c>
      <c r="CG95" s="71">
        <f>A125912966T_Latest</f>
        <v>5.7880000000000003</v>
      </c>
      <c r="CH95" s="71">
        <f>A125912994A_Latest</f>
        <v>1.2889999999999999</v>
      </c>
      <c r="CI95" s="71">
        <f>A125912970J_Latest</f>
        <v>13.631</v>
      </c>
      <c r="CJ95" s="71">
        <f>A125913618R_Latest</f>
        <v>0.76900000000000002</v>
      </c>
      <c r="CK95" s="71">
        <f>A125913598T_Latest</f>
        <v>0.63800000000000001</v>
      </c>
      <c r="CL95" s="71">
        <f>A125913622F_Latest</f>
        <v>0.93200000000000005</v>
      </c>
      <c r="CM95" s="71">
        <f>A125913626R_Latest</f>
        <v>0</v>
      </c>
      <c r="CN95" s="71">
        <f>A125913602W_Latest</f>
        <v>0</v>
      </c>
      <c r="CO95" s="71">
        <f>A125913606F_Latest</f>
        <v>0</v>
      </c>
      <c r="CP95" s="71">
        <f>A125913590X_Latest</f>
        <v>2.339</v>
      </c>
      <c r="CQ95" s="71">
        <f>A125913630F_Latest</f>
        <v>0.61299999999999999</v>
      </c>
      <c r="CR95" s="71">
        <f>A125913614F_Latest</f>
        <v>0.125</v>
      </c>
      <c r="CS95" s="71">
        <f>A125913634R_Latest</f>
        <v>0.50900000000000001</v>
      </c>
      <c r="CT95" s="71">
        <f>A125913594J_Latest</f>
        <v>0</v>
      </c>
      <c r="CU95" s="71">
        <f>A125913582X_Latest</f>
        <v>1.248</v>
      </c>
      <c r="CV95" s="71">
        <f>A125913610W_Latest</f>
        <v>0.748</v>
      </c>
      <c r="CW95" s="71">
        <f>A125913586J_Latest</f>
        <v>4.335</v>
      </c>
      <c r="CX95" s="71">
        <f>A125914234W_Latest</f>
        <v>0.111</v>
      </c>
      <c r="CY95" s="71">
        <f>A125914214L_Latest</f>
        <v>0</v>
      </c>
      <c r="CZ95" s="71">
        <f>A125914238F_Latest</f>
        <v>0.28899999999999998</v>
      </c>
      <c r="DA95" s="71">
        <f>A125914242W_Latest</f>
        <v>0</v>
      </c>
      <c r="DB95" s="71">
        <f>A125914218W_Latest</f>
        <v>0</v>
      </c>
      <c r="DC95" s="71">
        <f>A125914222L_Latest</f>
        <v>0</v>
      </c>
      <c r="DD95" s="71">
        <f>A125914206L_Latest</f>
        <v>0.4</v>
      </c>
      <c r="DE95" s="71">
        <f>A125914246F_Latest</f>
        <v>0</v>
      </c>
      <c r="DF95" s="71">
        <f>A125914230L_Latest</f>
        <v>0.16500000000000001</v>
      </c>
      <c r="DG95" s="71">
        <f>A125914250W_Latest</f>
        <v>0.10100000000000001</v>
      </c>
      <c r="DH95" s="71">
        <f>A125914210C_Latest</f>
        <v>0.17499999999999999</v>
      </c>
      <c r="DI95" s="71">
        <f>A125914198X_Latest</f>
        <v>0.441</v>
      </c>
      <c r="DJ95" s="71">
        <f>A125914226W_Latest</f>
        <v>0.16600000000000001</v>
      </c>
      <c r="DK95" s="71">
        <f>A125914202C_Latest</f>
        <v>1.006</v>
      </c>
      <c r="DL95" s="71">
        <f>A125911770W_Latest</f>
        <v>0</v>
      </c>
      <c r="DM95" s="71">
        <f>A125911750L_Latest</f>
        <v>0.21299999999999999</v>
      </c>
      <c r="DN95" s="71">
        <f>A125911774F_Latest</f>
        <v>0.218</v>
      </c>
      <c r="DO95" s="71">
        <f>A125911778R_Latest</f>
        <v>0</v>
      </c>
      <c r="DP95" s="71">
        <f>A125911754W_Latest</f>
        <v>0</v>
      </c>
      <c r="DQ95" s="71">
        <f>A125911758F_Latest</f>
        <v>0.246</v>
      </c>
      <c r="DR95" s="71">
        <f>A125911742L_Latest</f>
        <v>0.67600000000000005</v>
      </c>
      <c r="DS95" s="71">
        <f>A125911782F_Latest</f>
        <v>0.46899999999999997</v>
      </c>
      <c r="DT95" s="71">
        <f>A125911766F_Latest</f>
        <v>0.46500000000000002</v>
      </c>
      <c r="DU95" s="71">
        <f>A125911786R_Latest</f>
        <v>0.248</v>
      </c>
      <c r="DV95" s="71">
        <f>A125911746W_Latest</f>
        <v>0.26200000000000001</v>
      </c>
      <c r="DW95" s="71">
        <f>A125911734L_Latest</f>
        <v>1.444</v>
      </c>
      <c r="DX95" s="71">
        <f>A125911762W_Latest</f>
        <v>0</v>
      </c>
      <c r="DY95" s="71">
        <f>A125911738W_Latest</f>
        <v>2.12</v>
      </c>
    </row>
    <row r="96" spans="1:129" hidden="1">
      <c r="A96" s="52"/>
      <c r="B96" s="55" t="s">
        <v>12996</v>
      </c>
      <c r="C96" s="65">
        <v>17</v>
      </c>
      <c r="D96" s="71">
        <f>A125911210X_Latest</f>
        <v>26.556999999999999</v>
      </c>
      <c r="E96" s="71">
        <f>A125911190A_Latest</f>
        <v>7.5250000000000004</v>
      </c>
      <c r="F96" s="71">
        <f>A125911214J_Latest</f>
        <v>66.64</v>
      </c>
      <c r="G96" s="71">
        <f>A125911218T_Latest</f>
        <v>1.34</v>
      </c>
      <c r="H96" s="71">
        <f>A125911194K_Latest</f>
        <v>5.09</v>
      </c>
      <c r="I96" s="71">
        <f>A125911198V_Latest</f>
        <v>4.9850000000000003</v>
      </c>
      <c r="J96" s="71">
        <f>A125911182A_Latest</f>
        <v>112.136</v>
      </c>
      <c r="K96" s="71">
        <f>A125911222J_Latest</f>
        <v>20.413</v>
      </c>
      <c r="L96" s="71">
        <f>A125911206J_Latest</f>
        <v>1.256</v>
      </c>
      <c r="M96" s="71">
        <f>A125911226T_Latest</f>
        <v>16.823</v>
      </c>
      <c r="N96" s="71">
        <f>A125911186K_Latest</f>
        <v>9.4329999999999998</v>
      </c>
      <c r="O96" s="71">
        <f>A125911174A_Latest</f>
        <v>47.924999999999997</v>
      </c>
      <c r="P96" s="71">
        <f>A125911202X_Latest</f>
        <v>22.184999999999999</v>
      </c>
      <c r="Q96" s="71">
        <f>A125911178K_Latest</f>
        <v>182.24600000000001</v>
      </c>
      <c r="R96" s="71">
        <f>A125914906A_Latest</f>
        <v>7.1459999999999999</v>
      </c>
      <c r="S96" s="71">
        <f>A125914886C_Latest</f>
        <v>4.0309999999999997</v>
      </c>
      <c r="T96" s="71">
        <f>A125914910T_Latest</f>
        <v>20.602</v>
      </c>
      <c r="U96" s="71">
        <f>A125914914A_Latest</f>
        <v>0</v>
      </c>
      <c r="V96" s="71">
        <f>A125914890V_Latest</f>
        <v>0</v>
      </c>
      <c r="W96" s="71">
        <f>A125914894C_Latest</f>
        <v>1.1659999999999999</v>
      </c>
      <c r="X96" s="71">
        <f>A125914878C_Latest</f>
        <v>32.945999999999998</v>
      </c>
      <c r="Y96" s="71">
        <f>A125914918K_Latest</f>
        <v>6.8419999999999996</v>
      </c>
      <c r="Z96" s="71">
        <f>A125914902T_Latest</f>
        <v>0</v>
      </c>
      <c r="AA96" s="71">
        <f>A125914922A_Latest</f>
        <v>6.7590000000000003</v>
      </c>
      <c r="AB96" s="71">
        <f>A125914882V_Latest</f>
        <v>1.4950000000000001</v>
      </c>
      <c r="AC96" s="71">
        <f>A125914870K_Latest</f>
        <v>15.096</v>
      </c>
      <c r="AD96" s="71">
        <f>A125914898L_Latest</f>
        <v>5.3959999999999999</v>
      </c>
      <c r="AE96" s="71">
        <f>A125914874V_Latest</f>
        <v>53.436999999999998</v>
      </c>
      <c r="AF96" s="71">
        <f>A125912442C_Latest</f>
        <v>3.254</v>
      </c>
      <c r="AG96" s="71">
        <f>A125912422V_Latest</f>
        <v>2.0539999999999998</v>
      </c>
      <c r="AH96" s="71">
        <f>A125912446L_Latest</f>
        <v>19.925999999999998</v>
      </c>
      <c r="AI96" s="71">
        <f>A125912450C_Latest</f>
        <v>0</v>
      </c>
      <c r="AJ96" s="71">
        <f>A125912426C_Latest</f>
        <v>0</v>
      </c>
      <c r="AK96" s="71">
        <f>A125912430V_Latest</f>
        <v>1.69</v>
      </c>
      <c r="AL96" s="71">
        <f>A125912414V_Latest</f>
        <v>26.923999999999999</v>
      </c>
      <c r="AM96" s="71">
        <f>A125912454L_Latest</f>
        <v>4.7889999999999997</v>
      </c>
      <c r="AN96" s="71">
        <f>A125912438L_Latest</f>
        <v>0.79</v>
      </c>
      <c r="AO96" s="71">
        <f>A125912458W_Latest</f>
        <v>1.768</v>
      </c>
      <c r="AP96" s="71">
        <f>A125912418C_Latest</f>
        <v>3.2490000000000001</v>
      </c>
      <c r="AQ96" s="71">
        <f>A125912406V_Latest</f>
        <v>10.596</v>
      </c>
      <c r="AR96" s="71">
        <f>A125912434C_Latest</f>
        <v>4.9420000000000002</v>
      </c>
      <c r="AS96" s="71">
        <f>A125912410K_Latest</f>
        <v>42.463000000000001</v>
      </c>
      <c r="AT96" s="71">
        <f>A125915522J_Latest</f>
        <v>9.2029999999999994</v>
      </c>
      <c r="AU96" s="71">
        <f>A125915502X_Latest</f>
        <v>0.48199999999999998</v>
      </c>
      <c r="AV96" s="71">
        <f>A125915526T_Latest</f>
        <v>8.7850000000000001</v>
      </c>
      <c r="AW96" s="71">
        <f>A125915530J_Latest</f>
        <v>0.80600000000000005</v>
      </c>
      <c r="AX96" s="71">
        <f>A125915506J_Latest</f>
        <v>2.2040000000000002</v>
      </c>
      <c r="AY96" s="71">
        <f>A125915510X_Latest</f>
        <v>1.556</v>
      </c>
      <c r="AZ96" s="71">
        <f>A125915494K_Latest</f>
        <v>23.036999999999999</v>
      </c>
      <c r="BA96" s="71">
        <f>A125915534T_Latest</f>
        <v>4.3890000000000002</v>
      </c>
      <c r="BB96" s="71">
        <f>A125915518T_Latest</f>
        <v>0</v>
      </c>
      <c r="BC96" s="71">
        <f>A125915538A_Latest</f>
        <v>3.056</v>
      </c>
      <c r="BD96" s="71">
        <f>A125915498V_Latest</f>
        <v>1.623</v>
      </c>
      <c r="BE96" s="71">
        <f>A125915486K_Latest</f>
        <v>9.0679999999999996</v>
      </c>
      <c r="BF96" s="71">
        <f>A125915514J_Latest</f>
        <v>8.5269999999999992</v>
      </c>
      <c r="BG96" s="71">
        <f>A125915490A_Latest</f>
        <v>40.631999999999998</v>
      </c>
      <c r="BH96" s="71">
        <f>A125916138J_Latest</f>
        <v>1.579</v>
      </c>
      <c r="BI96" s="71">
        <f>A125916118X_Latest</f>
        <v>0</v>
      </c>
      <c r="BJ96" s="71">
        <f>A125916142X_Latest</f>
        <v>4.0010000000000003</v>
      </c>
      <c r="BK96" s="71">
        <f>A125916146J_Latest</f>
        <v>0</v>
      </c>
      <c r="BL96" s="71">
        <f>A125916122R_Latest</f>
        <v>0</v>
      </c>
      <c r="BM96" s="71">
        <f>A125916126X_Latest</f>
        <v>0</v>
      </c>
      <c r="BN96" s="71">
        <f>A125916110F_Latest</f>
        <v>5.58</v>
      </c>
      <c r="BO96" s="71">
        <f>A125916150X_Latest</f>
        <v>1.9419999999999999</v>
      </c>
      <c r="BP96" s="71">
        <f>A125916134X_Latest</f>
        <v>0</v>
      </c>
      <c r="BQ96" s="71">
        <f>A125916154J_Latest</f>
        <v>1.675</v>
      </c>
      <c r="BR96" s="71">
        <f>A125916114R_Latest</f>
        <v>0.33400000000000002</v>
      </c>
      <c r="BS96" s="71">
        <f>A125916102F_Latest</f>
        <v>3.9510000000000001</v>
      </c>
      <c r="BT96" s="71">
        <f>A125916130R_Latest</f>
        <v>0.34799999999999998</v>
      </c>
      <c r="BU96" s="71">
        <f>A125916106R_Latest</f>
        <v>9.8800000000000008</v>
      </c>
      <c r="BV96" s="71">
        <f>A125913058C_Latest</f>
        <v>4.0839999999999996</v>
      </c>
      <c r="BW96" s="71">
        <f>A125913038V_Latest</f>
        <v>0.95599999999999996</v>
      </c>
      <c r="BX96" s="71">
        <f>A125913062V_Latest</f>
        <v>10.528</v>
      </c>
      <c r="BY96" s="71">
        <f>A125913066C_Latest</f>
        <v>0</v>
      </c>
      <c r="BZ96" s="71">
        <f>A125913042K_Latest</f>
        <v>2.1749999999999998</v>
      </c>
      <c r="CA96" s="71">
        <f>A125913046V_Latest</f>
        <v>0.42199999999999999</v>
      </c>
      <c r="CB96" s="71">
        <f>A125913030A_Latest</f>
        <v>18.164999999999999</v>
      </c>
      <c r="CC96" s="71">
        <f>A125913070V_Latest</f>
        <v>1.361</v>
      </c>
      <c r="CD96" s="71">
        <f>A125913054V_Latest</f>
        <v>0.33100000000000002</v>
      </c>
      <c r="CE96" s="71">
        <f>A125913074C_Latest</f>
        <v>2.448</v>
      </c>
      <c r="CF96" s="71">
        <f>A125913034K_Latest</f>
        <v>2.5649999999999999</v>
      </c>
      <c r="CG96" s="71">
        <f>A125913022A_Latest</f>
        <v>6.7050000000000001</v>
      </c>
      <c r="CH96" s="71">
        <f>A125913050K_Latest</f>
        <v>2.2160000000000002</v>
      </c>
      <c r="CI96" s="71">
        <f>A125913026K_Latest</f>
        <v>27.085999999999999</v>
      </c>
      <c r="CJ96" s="71">
        <f>A125913674J_Latest</f>
        <v>0.82599999999999996</v>
      </c>
      <c r="CK96" s="71">
        <f>A125913654X_Latest</f>
        <v>0</v>
      </c>
      <c r="CL96" s="71">
        <f>A125913678T_Latest</f>
        <v>1.095</v>
      </c>
      <c r="CM96" s="71">
        <f>A125913682J_Latest</f>
        <v>0.53400000000000003</v>
      </c>
      <c r="CN96" s="71">
        <f>A125913658J_Latest</f>
        <v>0.159</v>
      </c>
      <c r="CO96" s="71">
        <f>A125913662X_Latest</f>
        <v>0.151</v>
      </c>
      <c r="CP96" s="71">
        <f>A125913646X_Latest</f>
        <v>2.7650000000000001</v>
      </c>
      <c r="CQ96" s="71">
        <f>A125913686T_Latest</f>
        <v>0.92400000000000004</v>
      </c>
      <c r="CR96" s="71">
        <f>A125913670X_Latest</f>
        <v>0</v>
      </c>
      <c r="CS96" s="71">
        <f>A125913690J_Latest</f>
        <v>0.68</v>
      </c>
      <c r="CT96" s="71">
        <f>A125913650R_Latest</f>
        <v>0.16800000000000001</v>
      </c>
      <c r="CU96" s="71">
        <f>A125913638X_Latest</f>
        <v>1.772</v>
      </c>
      <c r="CV96" s="71">
        <f>A125913666J_Latest</f>
        <v>0</v>
      </c>
      <c r="CW96" s="71">
        <f>A125913642R_Latest</f>
        <v>4.5369999999999999</v>
      </c>
      <c r="CX96" s="71">
        <f>A125914290R_Latest</f>
        <v>0.187</v>
      </c>
      <c r="CY96" s="71">
        <f>A125914270F_Latest</f>
        <v>0</v>
      </c>
      <c r="CZ96" s="71">
        <f>A125914294X_Latest</f>
        <v>0.35499999999999998</v>
      </c>
      <c r="DA96" s="71">
        <f>A125914298J_Latest</f>
        <v>0</v>
      </c>
      <c r="DB96" s="71">
        <f>A125914274R_Latest</f>
        <v>0.318</v>
      </c>
      <c r="DC96" s="71">
        <f>A125914278X_Latest</f>
        <v>0</v>
      </c>
      <c r="DD96" s="71">
        <f>A125914262F_Latest</f>
        <v>0.86099999999999999</v>
      </c>
      <c r="DE96" s="71">
        <f>A125914302L_Latest</f>
        <v>0.16600000000000001</v>
      </c>
      <c r="DF96" s="71">
        <f>A125914286X_Latest</f>
        <v>0.13500000000000001</v>
      </c>
      <c r="DG96" s="71">
        <f>A125914306W_Latest</f>
        <v>0.153</v>
      </c>
      <c r="DH96" s="71">
        <f>A125914266R_Latest</f>
        <v>0</v>
      </c>
      <c r="DI96" s="71">
        <f>A125914254F_Latest</f>
        <v>0.45400000000000001</v>
      </c>
      <c r="DJ96" s="71">
        <f>A125914282R_Latest</f>
        <v>0.755</v>
      </c>
      <c r="DK96" s="71">
        <f>A125914258R_Latest</f>
        <v>2.069</v>
      </c>
      <c r="DL96" s="71">
        <f>A125911826W_Latest</f>
        <v>0.27700000000000002</v>
      </c>
      <c r="DM96" s="71">
        <f>A125911806L_Latest</f>
        <v>0</v>
      </c>
      <c r="DN96" s="71">
        <f>A125911830L_Latest</f>
        <v>1.3480000000000001</v>
      </c>
      <c r="DO96" s="71">
        <f>A125911834W_Latest</f>
        <v>0</v>
      </c>
      <c r="DP96" s="71">
        <f>A125911810C_Latest</f>
        <v>0.23300000000000001</v>
      </c>
      <c r="DQ96" s="71">
        <f>A125911814L_Latest</f>
        <v>0</v>
      </c>
      <c r="DR96" s="71">
        <f>A125911798X_Latest</f>
        <v>1.859</v>
      </c>
      <c r="DS96" s="71">
        <f>A125911838F_Latest</f>
        <v>0</v>
      </c>
      <c r="DT96" s="71">
        <f>A125911822L_Latest</f>
        <v>0</v>
      </c>
      <c r="DU96" s="71">
        <f>A125911842W_Latest</f>
        <v>0.28399999999999997</v>
      </c>
      <c r="DV96" s="71">
        <f>A125911802C_Latest</f>
        <v>0</v>
      </c>
      <c r="DW96" s="71">
        <f>A125911790F_Latest</f>
        <v>0.28399999999999997</v>
      </c>
      <c r="DX96" s="71">
        <f>A125911818W_Latest</f>
        <v>0</v>
      </c>
      <c r="DY96" s="71">
        <f>A125911794R_Latest</f>
        <v>2.1429999999999998</v>
      </c>
    </row>
    <row r="97" spans="1:129" hidden="1">
      <c r="A97" s="52"/>
      <c r="B97" s="56" t="s">
        <v>12997</v>
      </c>
      <c r="C97" s="65">
        <v>18</v>
      </c>
      <c r="D97" s="71">
        <f>A125910874W_Latest</f>
        <v>71.558999999999997</v>
      </c>
      <c r="E97" s="71">
        <f>A125910854L_Latest</f>
        <v>23.46</v>
      </c>
      <c r="F97" s="71">
        <f>A125910878F_Latest</f>
        <v>286.87599999999998</v>
      </c>
      <c r="G97" s="71">
        <f>A125910882W_Latest</f>
        <v>58.944000000000003</v>
      </c>
      <c r="H97" s="71">
        <f>A125910858W_Latest</f>
        <v>39.673000000000002</v>
      </c>
      <c r="I97" s="71">
        <f>A125910862L_Latest</f>
        <v>16.731000000000002</v>
      </c>
      <c r="J97" s="71">
        <f>A125910846L_Latest</f>
        <v>497.24200000000002</v>
      </c>
      <c r="K97" s="71">
        <f>A125910886F_Latest</f>
        <v>63.939</v>
      </c>
      <c r="L97" s="71">
        <f>A125910870L_Latest</f>
        <v>5.0720000000000001</v>
      </c>
      <c r="M97" s="71">
        <f>A125910890W_Latest</f>
        <v>26.713999999999999</v>
      </c>
      <c r="N97" s="71">
        <f>A125910850C_Latest</f>
        <v>45.341999999999999</v>
      </c>
      <c r="O97" s="71">
        <f>A125910838L_Latest</f>
        <v>141.066</v>
      </c>
      <c r="P97" s="71">
        <f>A125910866W_Latest</f>
        <v>95.308000000000007</v>
      </c>
      <c r="Q97" s="71">
        <f>A125910842C_Latest</f>
        <v>733.61699999999996</v>
      </c>
      <c r="R97" s="71">
        <f>A125914570J_Latest</f>
        <v>20.696000000000002</v>
      </c>
      <c r="S97" s="71">
        <f>A125914550X_Latest</f>
        <v>9.4499999999999993</v>
      </c>
      <c r="T97" s="71">
        <f>A125914574T_Latest</f>
        <v>88.626999999999995</v>
      </c>
      <c r="U97" s="71">
        <f>A125914578A_Latest</f>
        <v>11.613</v>
      </c>
      <c r="V97" s="71">
        <f>A125914554J_Latest</f>
        <v>10.47</v>
      </c>
      <c r="W97" s="71">
        <f>A125914558T_Latest</f>
        <v>2.661</v>
      </c>
      <c r="X97" s="71">
        <f>A125914542X_Latest</f>
        <v>143.517</v>
      </c>
      <c r="Y97" s="71">
        <f>A125914582T_Latest</f>
        <v>22.073</v>
      </c>
      <c r="Z97" s="71">
        <f>A125914566T_Latest</f>
        <v>1.49</v>
      </c>
      <c r="AA97" s="71">
        <f>A125914586A_Latest</f>
        <v>10.739000000000001</v>
      </c>
      <c r="AB97" s="71">
        <f>A125914546J_Latest</f>
        <v>13.696</v>
      </c>
      <c r="AC97" s="71">
        <f>A125914534X_Latest</f>
        <v>47.997999999999998</v>
      </c>
      <c r="AD97" s="71">
        <f>A125914562J_Latest</f>
        <v>28.963999999999999</v>
      </c>
      <c r="AE97" s="71">
        <f>A125914538J_Latest</f>
        <v>220.47900000000001</v>
      </c>
      <c r="AF97" s="71">
        <f>A125912106T_Latest</f>
        <v>18.273</v>
      </c>
      <c r="AG97" s="71">
        <f>A125912086V_Latest</f>
        <v>7.32</v>
      </c>
      <c r="AH97" s="71">
        <f>A125912110J_Latest</f>
        <v>78.661000000000001</v>
      </c>
      <c r="AI97" s="71">
        <f>A125912114T_Latest</f>
        <v>16.791</v>
      </c>
      <c r="AJ97" s="71">
        <f>A125912090K_Latest</f>
        <v>9.5830000000000002</v>
      </c>
      <c r="AK97" s="71">
        <f>A125912094V_Latest</f>
        <v>7.3019999999999996</v>
      </c>
      <c r="AL97" s="71">
        <f>A125912078V_Latest</f>
        <v>137.93</v>
      </c>
      <c r="AM97" s="71">
        <f>A125912118A_Latest</f>
        <v>18.048999999999999</v>
      </c>
      <c r="AN97" s="71">
        <f>A125912102J_Latest</f>
        <v>1.585</v>
      </c>
      <c r="AO97" s="71">
        <f>A125912122T_Latest</f>
        <v>3.6960000000000002</v>
      </c>
      <c r="AP97" s="71">
        <f>A125912082K_Latest</f>
        <v>7.7380000000000004</v>
      </c>
      <c r="AQ97" s="71">
        <f>A125912070A_Latest</f>
        <v>31.067</v>
      </c>
      <c r="AR97" s="71">
        <f>A125912098C_Latest</f>
        <v>23.565000000000001</v>
      </c>
      <c r="AS97" s="71">
        <f>A125912074K_Latest</f>
        <v>192.56200000000001</v>
      </c>
      <c r="AT97" s="71">
        <f>A125915186J_Latest</f>
        <v>16.297000000000001</v>
      </c>
      <c r="AU97" s="71">
        <f>A125915166X_Latest</f>
        <v>2.7029999999999998</v>
      </c>
      <c r="AV97" s="71">
        <f>A125915190X_Latest</f>
        <v>53.548999999999999</v>
      </c>
      <c r="AW97" s="71">
        <f>A125915194J_Latest</f>
        <v>19.907</v>
      </c>
      <c r="AX97" s="71">
        <f>A125915170R_Latest</f>
        <v>12.705</v>
      </c>
      <c r="AY97" s="71">
        <f>A125915174X_Latest</f>
        <v>2.5550000000000002</v>
      </c>
      <c r="AZ97" s="71">
        <f>A125915158X_Latest</f>
        <v>107.71599999999999</v>
      </c>
      <c r="BA97" s="71">
        <f>A125915198T_Latest</f>
        <v>13.632999999999999</v>
      </c>
      <c r="BB97" s="71">
        <f>A125915182X_Latest</f>
        <v>0.57299999999999995</v>
      </c>
      <c r="BC97" s="71">
        <f>A125915202W_Latest</f>
        <v>2.7759999999999998</v>
      </c>
      <c r="BD97" s="71">
        <f>A125915162R_Latest</f>
        <v>13.742000000000001</v>
      </c>
      <c r="BE97" s="71">
        <f>A125915150F_Latest</f>
        <v>30.724</v>
      </c>
      <c r="BF97" s="71">
        <f>A125915178J_Latest</f>
        <v>18.760000000000002</v>
      </c>
      <c r="BG97" s="71">
        <f>A125915154R_Latest</f>
        <v>157.19999999999999</v>
      </c>
      <c r="BH97" s="71">
        <f>A125915802A_Latest</f>
        <v>5.14</v>
      </c>
      <c r="BI97" s="71">
        <f>A125915782C_Latest</f>
        <v>2.4039999999999999</v>
      </c>
      <c r="BJ97" s="71">
        <f>A125915806K_Latest</f>
        <v>16.643000000000001</v>
      </c>
      <c r="BK97" s="71">
        <f>A125915810A_Latest</f>
        <v>3.4540000000000002</v>
      </c>
      <c r="BL97" s="71">
        <f>A125915786L_Latest</f>
        <v>2.3980000000000001</v>
      </c>
      <c r="BM97" s="71">
        <f>A125915790C_Latest</f>
        <v>1.4159999999999999</v>
      </c>
      <c r="BN97" s="71">
        <f>A125915774C_Latest</f>
        <v>31.456</v>
      </c>
      <c r="BO97" s="71">
        <f>A125915814K_Latest</f>
        <v>2.9780000000000002</v>
      </c>
      <c r="BP97" s="71">
        <f>A125915798W_Latest</f>
        <v>1.0880000000000001</v>
      </c>
      <c r="BQ97" s="71">
        <f>A125915818V_Latest</f>
        <v>3.6459999999999999</v>
      </c>
      <c r="BR97" s="71">
        <f>A125915778L_Latest</f>
        <v>1.675</v>
      </c>
      <c r="BS97" s="71">
        <f>A125915766C_Latest</f>
        <v>9.3870000000000005</v>
      </c>
      <c r="BT97" s="71">
        <f>A125915794L_Latest</f>
        <v>5.9039999999999999</v>
      </c>
      <c r="BU97" s="71">
        <f>A125915770V_Latest</f>
        <v>46.746000000000002</v>
      </c>
      <c r="BV97" s="71">
        <f>A125912722W_Latest</f>
        <v>8.5980000000000008</v>
      </c>
      <c r="BW97" s="71">
        <f>A125912702L_Latest</f>
        <v>0.81599999999999995</v>
      </c>
      <c r="BX97" s="71">
        <f>A125912726F_Latest</f>
        <v>31.18</v>
      </c>
      <c r="BY97" s="71">
        <f>A125912730W_Latest</f>
        <v>3.823</v>
      </c>
      <c r="BZ97" s="71">
        <f>A125912706W_Latest</f>
        <v>1.7150000000000001</v>
      </c>
      <c r="CA97" s="71">
        <f>A125912710L_Latest</f>
        <v>2.0979999999999999</v>
      </c>
      <c r="CB97" s="71">
        <f>A125912694X_Latest</f>
        <v>48.23</v>
      </c>
      <c r="CC97" s="71">
        <f>A125912734F_Latest</f>
        <v>5.3570000000000002</v>
      </c>
      <c r="CD97" s="71">
        <f>A125912718F_Latest</f>
        <v>0</v>
      </c>
      <c r="CE97" s="71">
        <f>A125912738R_Latest</f>
        <v>2.9329999999999998</v>
      </c>
      <c r="CF97" s="71">
        <f>A125912698J_Latest</f>
        <v>6.673</v>
      </c>
      <c r="CG97" s="71">
        <f>A125912686X_Latest</f>
        <v>14.964</v>
      </c>
      <c r="CH97" s="71">
        <f>A125912714W_Latest</f>
        <v>12.689</v>
      </c>
      <c r="CI97" s="71">
        <f>A125912690R_Latest</f>
        <v>75.882999999999996</v>
      </c>
      <c r="CJ97" s="71">
        <f>A125913338W_Latest</f>
        <v>1.2869999999999999</v>
      </c>
      <c r="CK97" s="71">
        <f>A125913318L_Latest</f>
        <v>0.373</v>
      </c>
      <c r="CL97" s="71">
        <f>A125913342L_Latest</f>
        <v>6.1989999999999998</v>
      </c>
      <c r="CM97" s="71">
        <f>A125913346W_Latest</f>
        <v>1.3560000000000001</v>
      </c>
      <c r="CN97" s="71">
        <f>A125913322C_Latest</f>
        <v>1.4570000000000001</v>
      </c>
      <c r="CO97" s="71">
        <f>A125913326L_Latest</f>
        <v>0</v>
      </c>
      <c r="CP97" s="71">
        <f>A125913310V_Latest</f>
        <v>10.672000000000001</v>
      </c>
      <c r="CQ97" s="71">
        <f>A125913350L_Latest</f>
        <v>0.75800000000000001</v>
      </c>
      <c r="CR97" s="71">
        <f>A125913334L_Latest</f>
        <v>0.33700000000000002</v>
      </c>
      <c r="CS97" s="71">
        <f>A125913354W_Latest</f>
        <v>1.296</v>
      </c>
      <c r="CT97" s="71">
        <f>A125913314C_Latest</f>
        <v>1.206</v>
      </c>
      <c r="CU97" s="71">
        <f>A125913302V_Latest</f>
        <v>3.597</v>
      </c>
      <c r="CV97" s="71">
        <f>A125913330C_Latest</f>
        <v>2.476</v>
      </c>
      <c r="CW97" s="71">
        <f>A125913306C_Latest</f>
        <v>16.745000000000001</v>
      </c>
      <c r="CX97" s="71">
        <f>A125913954A_Latest</f>
        <v>0.504</v>
      </c>
      <c r="CY97" s="71">
        <f>A125913934T_Latest</f>
        <v>0.13200000000000001</v>
      </c>
      <c r="CZ97" s="71">
        <f>A125913958K_Latest</f>
        <v>3.2429999999999999</v>
      </c>
      <c r="DA97" s="71">
        <f>A125913962A_Latest</f>
        <v>0.54</v>
      </c>
      <c r="DB97" s="71">
        <f>A125913938A_Latest</f>
        <v>0.56799999999999995</v>
      </c>
      <c r="DC97" s="71">
        <f>A125913942T_Latest</f>
        <v>0</v>
      </c>
      <c r="DD97" s="71">
        <f>A125913926T_Latest</f>
        <v>4.9870000000000001</v>
      </c>
      <c r="DE97" s="71">
        <f>A125913966K_Latest</f>
        <v>0.39600000000000002</v>
      </c>
      <c r="DF97" s="71">
        <f>A125913950T_Latest</f>
        <v>0</v>
      </c>
      <c r="DG97" s="71">
        <f>A125913970A_Latest</f>
        <v>0.80100000000000005</v>
      </c>
      <c r="DH97" s="71">
        <f>A125913930J_Latest</f>
        <v>7.3999999999999996E-2</v>
      </c>
      <c r="DI97" s="71">
        <f>A125913918T_Latest</f>
        <v>1.2709999999999999</v>
      </c>
      <c r="DJ97" s="71">
        <f>A125913946A_Latest</f>
        <v>0.99399999999999999</v>
      </c>
      <c r="DK97" s="71">
        <f>A125913922J_Latest</f>
        <v>7.2519999999999998</v>
      </c>
      <c r="DL97" s="71">
        <f>A125911490C_Latest</f>
        <v>0.76300000000000001</v>
      </c>
      <c r="DM97" s="71">
        <f>A125911470V_Latest</f>
        <v>0.26200000000000001</v>
      </c>
      <c r="DN97" s="71">
        <f>A125911494L_Latest</f>
        <v>8.7739999999999991</v>
      </c>
      <c r="DO97" s="71">
        <f>A125911498W_Latest</f>
        <v>1.46</v>
      </c>
      <c r="DP97" s="71">
        <f>A125911474C_Latest</f>
        <v>0.77800000000000002</v>
      </c>
      <c r="DQ97" s="71">
        <f>A125911478L_Latest</f>
        <v>0.69899999999999995</v>
      </c>
      <c r="DR97" s="71">
        <f>A125911462V_Latest</f>
        <v>12.734999999999999</v>
      </c>
      <c r="DS97" s="71">
        <f>A125911502A_Latest</f>
        <v>0.69499999999999995</v>
      </c>
      <c r="DT97" s="71">
        <f>A125911486L_Latest</f>
        <v>0</v>
      </c>
      <c r="DU97" s="71">
        <f>A125911506K_Latest</f>
        <v>0.82699999999999996</v>
      </c>
      <c r="DV97" s="71">
        <f>A125911466C_Latest</f>
        <v>0.53700000000000003</v>
      </c>
      <c r="DW97" s="71">
        <f>A125911454V_Latest</f>
        <v>2.0579999999999998</v>
      </c>
      <c r="DX97" s="71">
        <f>A125911482C_Latest</f>
        <v>1.9570000000000001</v>
      </c>
      <c r="DY97" s="71">
        <f>A125911458C_Latest</f>
        <v>16.75</v>
      </c>
    </row>
    <row r="98" spans="1:129" hidden="1">
      <c r="A98" s="52"/>
      <c r="B98" s="55" t="s">
        <v>12998</v>
      </c>
      <c r="C98" s="65">
        <v>19</v>
      </c>
      <c r="D98" s="71">
        <f>A125910930C_Latest</f>
        <v>37.582000000000001</v>
      </c>
      <c r="E98" s="71">
        <f>A125910910V_Latest</f>
        <v>15.691000000000001</v>
      </c>
      <c r="F98" s="71">
        <f>A125910934L_Latest</f>
        <v>130.75700000000001</v>
      </c>
      <c r="G98" s="71">
        <f>A125910938W_Latest</f>
        <v>3.64</v>
      </c>
      <c r="H98" s="71">
        <f>A125910914C_Latest</f>
        <v>18.646999999999998</v>
      </c>
      <c r="I98" s="71">
        <f>A125910918L_Latest</f>
        <v>6.12</v>
      </c>
      <c r="J98" s="71">
        <f>A125910902V_Latest</f>
        <v>212.43700000000001</v>
      </c>
      <c r="K98" s="71">
        <f>A125910942L_Latest</f>
        <v>27.359000000000002</v>
      </c>
      <c r="L98" s="71">
        <f>A125910926L_Latest</f>
        <v>2.6160000000000001</v>
      </c>
      <c r="M98" s="71">
        <f>A125910946W_Latest</f>
        <v>16.282</v>
      </c>
      <c r="N98" s="71">
        <f>A125910906C_Latest</f>
        <v>17.8</v>
      </c>
      <c r="O98" s="71">
        <f>A125910894F_Latest</f>
        <v>64.057000000000002</v>
      </c>
      <c r="P98" s="71">
        <f>A125910922C_Latest</f>
        <v>37.506999999999998</v>
      </c>
      <c r="Q98" s="71">
        <f>A125910898R_Latest</f>
        <v>314.00099999999998</v>
      </c>
      <c r="R98" s="71">
        <f>A125914626J_Latest</f>
        <v>10.442</v>
      </c>
      <c r="S98" s="71">
        <f>A125914606X_Latest</f>
        <v>7.5949999999999998</v>
      </c>
      <c r="T98" s="71">
        <f>A125914630X_Latest</f>
        <v>42.911999999999999</v>
      </c>
      <c r="U98" s="71">
        <f>A125914634J_Latest</f>
        <v>0</v>
      </c>
      <c r="V98" s="71">
        <f>A125914610R_Latest</f>
        <v>4.6180000000000003</v>
      </c>
      <c r="W98" s="71">
        <f>A125914614X_Latest</f>
        <v>0.67900000000000005</v>
      </c>
      <c r="X98" s="71">
        <f>A125914598K_Latest</f>
        <v>66.245999999999995</v>
      </c>
      <c r="Y98" s="71">
        <f>A125914638T_Latest</f>
        <v>6.8869999999999996</v>
      </c>
      <c r="Z98" s="71">
        <f>A125914622X_Latest</f>
        <v>0</v>
      </c>
      <c r="AA98" s="71">
        <f>A125914642J_Latest</f>
        <v>7.0069999999999997</v>
      </c>
      <c r="AB98" s="71">
        <f>A125914602R_Latest</f>
        <v>9.8889999999999993</v>
      </c>
      <c r="AC98" s="71">
        <f>A125914590T_Latest</f>
        <v>23.783000000000001</v>
      </c>
      <c r="AD98" s="71">
        <f>A125914618J_Latest</f>
        <v>13.646000000000001</v>
      </c>
      <c r="AE98" s="71">
        <f>A125914594A_Latest</f>
        <v>103.67400000000001</v>
      </c>
      <c r="AF98" s="71">
        <f>A125912162K_Latest</f>
        <v>11.593</v>
      </c>
      <c r="AG98" s="71">
        <f>A125912142A_Latest</f>
        <v>3.76</v>
      </c>
      <c r="AH98" s="71">
        <f>A125912166V_Latest</f>
        <v>35.136000000000003</v>
      </c>
      <c r="AI98" s="71">
        <f>A125912170K_Latest</f>
        <v>1.9970000000000001</v>
      </c>
      <c r="AJ98" s="71">
        <f>A125912146K_Latest</f>
        <v>4.9770000000000003</v>
      </c>
      <c r="AK98" s="71">
        <f>A125912150A_Latest</f>
        <v>3.0249999999999999</v>
      </c>
      <c r="AL98" s="71">
        <f>A125912134A_Latest</f>
        <v>60.488</v>
      </c>
      <c r="AM98" s="71">
        <f>A125912174V_Latest</f>
        <v>8.14</v>
      </c>
      <c r="AN98" s="71">
        <f>A125912158V_Latest</f>
        <v>1.585</v>
      </c>
      <c r="AO98" s="71">
        <f>A125912178C_Latest</f>
        <v>1.482</v>
      </c>
      <c r="AP98" s="71">
        <f>A125912138K_Latest</f>
        <v>3.589</v>
      </c>
      <c r="AQ98" s="71">
        <f>A125912126A_Latest</f>
        <v>14.795999999999999</v>
      </c>
      <c r="AR98" s="71">
        <f>A125912154K_Latest</f>
        <v>9.2460000000000004</v>
      </c>
      <c r="AS98" s="71">
        <f>A125912130T_Latest</f>
        <v>84.53</v>
      </c>
      <c r="AT98" s="71">
        <f>A125915242R_Latest</f>
        <v>7.3659999999999997</v>
      </c>
      <c r="AU98" s="71">
        <f>A125915222F_Latest</f>
        <v>1.3440000000000001</v>
      </c>
      <c r="AV98" s="71">
        <f>A125915246X_Latest</f>
        <v>22.545000000000002</v>
      </c>
      <c r="AW98" s="71">
        <f>A125915250R_Latest</f>
        <v>1.2809999999999999</v>
      </c>
      <c r="AX98" s="71">
        <f>A125915226R_Latest</f>
        <v>4.8410000000000002</v>
      </c>
      <c r="AY98" s="71">
        <f>A125915230F_Latest</f>
        <v>1.222</v>
      </c>
      <c r="AZ98" s="71">
        <f>A125915214F_Latest</f>
        <v>38.6</v>
      </c>
      <c r="BA98" s="71">
        <f>A125915254X_Latest</f>
        <v>8.1259999999999994</v>
      </c>
      <c r="BB98" s="71">
        <f>A125915238X_Latest</f>
        <v>0.57299999999999995</v>
      </c>
      <c r="BC98" s="71">
        <f>A125915258J_Latest</f>
        <v>2.214</v>
      </c>
      <c r="BD98" s="71">
        <f>A125915218R_Latest</f>
        <v>3.4550000000000001</v>
      </c>
      <c r="BE98" s="71">
        <f>A125915206F_Latest</f>
        <v>14.368</v>
      </c>
      <c r="BF98" s="71">
        <f>A125915234R_Latest</f>
        <v>5.9290000000000003</v>
      </c>
      <c r="BG98" s="71">
        <f>A125915210W_Latest</f>
        <v>58.896000000000001</v>
      </c>
      <c r="BH98" s="71">
        <f>A125915858L_Latest</f>
        <v>1.387</v>
      </c>
      <c r="BI98" s="71">
        <f>A125915838C_Latest</f>
        <v>1.409</v>
      </c>
      <c r="BJ98" s="71">
        <f>A125915862C_Latest</f>
        <v>6.8680000000000003</v>
      </c>
      <c r="BK98" s="71">
        <f>A125915866L_Latest</f>
        <v>0.27300000000000002</v>
      </c>
      <c r="BL98" s="71">
        <f>A125915842V_Latest</f>
        <v>1.5109999999999999</v>
      </c>
      <c r="BM98" s="71">
        <f>A125915846C_Latest</f>
        <v>0</v>
      </c>
      <c r="BN98" s="71">
        <f>A125915830K_Latest</f>
        <v>11.448</v>
      </c>
      <c r="BO98" s="71">
        <f>A125915870C_Latest</f>
        <v>0.183</v>
      </c>
      <c r="BP98" s="71">
        <f>A125915854C_Latest</f>
        <v>0.45800000000000002</v>
      </c>
      <c r="BQ98" s="71">
        <f>A125915874L_Latest</f>
        <v>2.6480000000000001</v>
      </c>
      <c r="BR98" s="71">
        <f>A125915834V_Latest</f>
        <v>0</v>
      </c>
      <c r="BS98" s="71">
        <f>A125915822K_Latest</f>
        <v>3.2890000000000001</v>
      </c>
      <c r="BT98" s="71">
        <f>A125915850V_Latest</f>
        <v>1.639</v>
      </c>
      <c r="BU98" s="71">
        <f>A125915826V_Latest</f>
        <v>16.375</v>
      </c>
      <c r="BV98" s="71">
        <f>A125912778J_Latest</f>
        <v>5.3579999999999997</v>
      </c>
      <c r="BW98" s="71">
        <f>A125912758X_Latest</f>
        <v>0.81599999999999995</v>
      </c>
      <c r="BX98" s="71">
        <f>A125912782X_Latest</f>
        <v>14.292999999999999</v>
      </c>
      <c r="BY98" s="71">
        <f>A125912786J_Latest</f>
        <v>0</v>
      </c>
      <c r="BZ98" s="71">
        <f>A125912762R_Latest</f>
        <v>1.7150000000000001</v>
      </c>
      <c r="CA98" s="71">
        <f>A125912766X_Latest</f>
        <v>0.97499999999999998</v>
      </c>
      <c r="CB98" s="71">
        <f>A125912750F_Latest</f>
        <v>23.158000000000001</v>
      </c>
      <c r="CC98" s="71">
        <f>A125912790X_Latest</f>
        <v>3.0649999999999999</v>
      </c>
      <c r="CD98" s="71">
        <f>A125912774X_Latest</f>
        <v>0</v>
      </c>
      <c r="CE98" s="71">
        <f>A125912794J_Latest</f>
        <v>1.206</v>
      </c>
      <c r="CF98" s="71">
        <f>A125912754R_Latest</f>
        <v>0.48099999999999998</v>
      </c>
      <c r="CG98" s="71">
        <f>A125912742F_Latest</f>
        <v>4.7510000000000003</v>
      </c>
      <c r="CH98" s="71">
        <f>A125912770R_Latest</f>
        <v>5.0019999999999998</v>
      </c>
      <c r="CI98" s="71">
        <f>A125912746R_Latest</f>
        <v>32.911000000000001</v>
      </c>
      <c r="CJ98" s="71">
        <f>A125913394R_Latest</f>
        <v>0.40899999999999997</v>
      </c>
      <c r="CK98" s="71">
        <f>A125913374F_Latest</f>
        <v>0.373</v>
      </c>
      <c r="CL98" s="71">
        <f>A125913398X_Latest</f>
        <v>2.7029999999999998</v>
      </c>
      <c r="CM98" s="71">
        <f>A125913402C_Latest</f>
        <v>8.7999999999999995E-2</v>
      </c>
      <c r="CN98" s="71">
        <f>A125913378R_Latest</f>
        <v>0.28699999999999998</v>
      </c>
      <c r="CO98" s="71">
        <f>A125913382F_Latest</f>
        <v>0</v>
      </c>
      <c r="CP98" s="71">
        <f>A125913366F_Latest</f>
        <v>3.86</v>
      </c>
      <c r="CQ98" s="71">
        <f>A125913406L_Latest</f>
        <v>0</v>
      </c>
      <c r="CR98" s="71">
        <f>A125913390F_Latest</f>
        <v>0</v>
      </c>
      <c r="CS98" s="71">
        <f>A125913410C_Latest</f>
        <v>0.80900000000000005</v>
      </c>
      <c r="CT98" s="71">
        <f>A125913370W_Latest</f>
        <v>0.312</v>
      </c>
      <c r="CU98" s="71">
        <f>A125913358F_Latest</f>
        <v>1.121</v>
      </c>
      <c r="CV98" s="71">
        <f>A125913386R_Latest</f>
        <v>0.13600000000000001</v>
      </c>
      <c r="CW98" s="71">
        <f>A125913362W_Latest</f>
        <v>5.117</v>
      </c>
      <c r="CX98" s="71">
        <f>A125914010K_Latest</f>
        <v>0.504</v>
      </c>
      <c r="CY98" s="71">
        <f>A125913990K_Latest</f>
        <v>0.13200000000000001</v>
      </c>
      <c r="CZ98" s="71">
        <f>A125914014V_Latest</f>
        <v>1.4390000000000001</v>
      </c>
      <c r="DA98" s="71">
        <f>A125914018C_Latest</f>
        <v>0</v>
      </c>
      <c r="DB98" s="71">
        <f>A125913994V_Latest</f>
        <v>0.48</v>
      </c>
      <c r="DC98" s="71">
        <f>A125913998C_Latest</f>
        <v>0</v>
      </c>
      <c r="DD98" s="71">
        <f>A125913982K_Latest</f>
        <v>2.556</v>
      </c>
      <c r="DE98" s="71">
        <f>A125914022V_Latest</f>
        <v>0.26400000000000001</v>
      </c>
      <c r="DF98" s="71">
        <f>A125914006V_Latest</f>
        <v>0</v>
      </c>
      <c r="DG98" s="71">
        <f>A125914026C_Latest</f>
        <v>0.65500000000000003</v>
      </c>
      <c r="DH98" s="71">
        <f>A125913986V_Latest</f>
        <v>7.3999999999999996E-2</v>
      </c>
      <c r="DI98" s="71">
        <f>A125913974K_Latest</f>
        <v>0.99299999999999999</v>
      </c>
      <c r="DJ98" s="71">
        <f>A125914002K_Latest</f>
        <v>0.85599999999999998</v>
      </c>
      <c r="DK98" s="71">
        <f>A125913978V_Latest</f>
        <v>4.4050000000000002</v>
      </c>
      <c r="DL98" s="71">
        <f>A125911546C_Latest</f>
        <v>0.52400000000000002</v>
      </c>
      <c r="DM98" s="71">
        <f>A125911526V_Latest</f>
        <v>0.26200000000000001</v>
      </c>
      <c r="DN98" s="71">
        <f>A125911550V_Latest</f>
        <v>4.8620000000000001</v>
      </c>
      <c r="DO98" s="71">
        <f>A125911554C_Latest</f>
        <v>0</v>
      </c>
      <c r="DP98" s="71">
        <f>A125911530K_Latest</f>
        <v>0.218</v>
      </c>
      <c r="DQ98" s="71">
        <f>A125911534V_Latest</f>
        <v>0.218</v>
      </c>
      <c r="DR98" s="71">
        <f>A125911518V_Latest</f>
        <v>6.0819999999999999</v>
      </c>
      <c r="DS98" s="71">
        <f>A125911558L_Latest</f>
        <v>0.69499999999999995</v>
      </c>
      <c r="DT98" s="71">
        <f>A125911542V_Latest</f>
        <v>0</v>
      </c>
      <c r="DU98" s="71">
        <f>A125911562C_Latest</f>
        <v>0.26100000000000001</v>
      </c>
      <c r="DV98" s="71">
        <f>A125911522K_Latest</f>
        <v>0</v>
      </c>
      <c r="DW98" s="71">
        <f>A125911510A_Latest</f>
        <v>0.95599999999999996</v>
      </c>
      <c r="DX98" s="71">
        <f>A125911538C_Latest</f>
        <v>1.054</v>
      </c>
      <c r="DY98" s="71">
        <f>A125911514K_Latest</f>
        <v>8.0920000000000005</v>
      </c>
    </row>
    <row r="99" spans="1:129" hidden="1">
      <c r="A99" s="52"/>
      <c r="B99" s="55" t="s">
        <v>12999</v>
      </c>
      <c r="C99" s="65">
        <v>20</v>
      </c>
      <c r="D99" s="71">
        <f>A125910986R_Latest</f>
        <v>15.093</v>
      </c>
      <c r="E99" s="71">
        <f>A125910966F_Latest</f>
        <v>3.5920000000000001</v>
      </c>
      <c r="F99" s="71">
        <f>A125910990F_Latest</f>
        <v>59.658999999999999</v>
      </c>
      <c r="G99" s="71">
        <f>A125910994R_Latest</f>
        <v>4.71</v>
      </c>
      <c r="H99" s="71">
        <f>A125910970W_Latest</f>
        <v>9.0060000000000002</v>
      </c>
      <c r="I99" s="71">
        <f>A125910974F_Latest</f>
        <v>3.7650000000000001</v>
      </c>
      <c r="J99" s="71">
        <f>A125910958F_Latest</f>
        <v>95.825999999999993</v>
      </c>
      <c r="K99" s="71">
        <f>A125910998X_Latest</f>
        <v>13.013</v>
      </c>
      <c r="L99" s="71">
        <f>A125910982F_Latest</f>
        <v>1.98</v>
      </c>
      <c r="M99" s="71">
        <f>A125911002F_Latest</f>
        <v>3.202</v>
      </c>
      <c r="N99" s="71">
        <f>A125910962W_Latest</f>
        <v>7.0839999999999996</v>
      </c>
      <c r="O99" s="71">
        <f>A125910950L_Latest</f>
        <v>25.279</v>
      </c>
      <c r="P99" s="71">
        <f>A125910978R_Latest</f>
        <v>17.539000000000001</v>
      </c>
      <c r="Q99" s="71">
        <f>A125910954W_Latest</f>
        <v>138.64400000000001</v>
      </c>
      <c r="R99" s="71">
        <f>A125914682A_Latest</f>
        <v>4.79</v>
      </c>
      <c r="S99" s="71">
        <f>A125914662T_Latest</f>
        <v>0</v>
      </c>
      <c r="T99" s="71">
        <f>A125914686K_Latest</f>
        <v>19.175000000000001</v>
      </c>
      <c r="U99" s="71">
        <f>A125914690A_Latest</f>
        <v>1.143</v>
      </c>
      <c r="V99" s="71">
        <f>A125914666A_Latest</f>
        <v>2.2509999999999999</v>
      </c>
      <c r="W99" s="71">
        <f>A125914670T_Latest</f>
        <v>0</v>
      </c>
      <c r="X99" s="71">
        <f>A125914654T_Latest</f>
        <v>27.358000000000001</v>
      </c>
      <c r="Y99" s="71">
        <f>A125914694K_Latest</f>
        <v>6.5659999999999998</v>
      </c>
      <c r="Z99" s="71">
        <f>A125914678K_Latest</f>
        <v>1.49</v>
      </c>
      <c r="AA99" s="71">
        <f>A125914698V_Latest</f>
        <v>0.79100000000000004</v>
      </c>
      <c r="AB99" s="71">
        <f>A125914658A_Latest</f>
        <v>1.1439999999999999</v>
      </c>
      <c r="AC99" s="71">
        <f>A125914646T_Latest</f>
        <v>9.9909999999999997</v>
      </c>
      <c r="AD99" s="71">
        <f>A125914674A_Latest</f>
        <v>6.3550000000000004</v>
      </c>
      <c r="AE99" s="71">
        <f>A125914650J_Latest</f>
        <v>43.703000000000003</v>
      </c>
      <c r="AF99" s="71">
        <f>A125912218K_Latest</f>
        <v>3.4580000000000002</v>
      </c>
      <c r="AG99" s="71">
        <f>A125912198L_Latest</f>
        <v>2.0680000000000001</v>
      </c>
      <c r="AH99" s="71">
        <f>A125912222A_Latest</f>
        <v>16.303999999999998</v>
      </c>
      <c r="AI99" s="71">
        <f>A125912226K_Latest</f>
        <v>1.2969999999999999</v>
      </c>
      <c r="AJ99" s="71">
        <f>A125912202T_Latest</f>
        <v>2.823</v>
      </c>
      <c r="AK99" s="71">
        <f>A125912206A_Latest</f>
        <v>1.5940000000000001</v>
      </c>
      <c r="AL99" s="71">
        <f>A125912190V_Latest</f>
        <v>27.542999999999999</v>
      </c>
      <c r="AM99" s="71">
        <f>A125912230A_Latest</f>
        <v>3.137</v>
      </c>
      <c r="AN99" s="71">
        <f>A125912214A_Latest</f>
        <v>0</v>
      </c>
      <c r="AO99" s="71">
        <f>A125912234K_Latest</f>
        <v>0.87</v>
      </c>
      <c r="AP99" s="71">
        <f>A125912194C_Latest</f>
        <v>0</v>
      </c>
      <c r="AQ99" s="71">
        <f>A125912182V_Latest</f>
        <v>4.0069999999999997</v>
      </c>
      <c r="AR99" s="71">
        <f>A125912210T_Latest</f>
        <v>3.0739999999999998</v>
      </c>
      <c r="AS99" s="71">
        <f>A125912186C_Latest</f>
        <v>34.625</v>
      </c>
      <c r="AT99" s="71">
        <f>A125915298A_Latest</f>
        <v>3.68</v>
      </c>
      <c r="AU99" s="71">
        <f>A125915278T_Latest</f>
        <v>0.84299999999999997</v>
      </c>
      <c r="AV99" s="71">
        <f>A125915302F_Latest</f>
        <v>12.707000000000001</v>
      </c>
      <c r="AW99" s="71">
        <f>A125915306R_Latest</f>
        <v>1.893</v>
      </c>
      <c r="AX99" s="71">
        <f>A125915282J_Latest</f>
        <v>2.8010000000000002</v>
      </c>
      <c r="AY99" s="71">
        <f>A125915286T_Latest</f>
        <v>0.49399999999999999</v>
      </c>
      <c r="AZ99" s="71">
        <f>A125915270X_Latest</f>
        <v>22.419</v>
      </c>
      <c r="BA99" s="71">
        <f>A125915310F_Latest</f>
        <v>2.133</v>
      </c>
      <c r="BB99" s="71">
        <f>A125915294T_Latest</f>
        <v>0</v>
      </c>
      <c r="BC99" s="71">
        <f>A125915314R_Latest</f>
        <v>0.56200000000000006</v>
      </c>
      <c r="BD99" s="71">
        <f>A125915274J_Latest</f>
        <v>1.8959999999999999</v>
      </c>
      <c r="BE99" s="71">
        <f>A125915262X_Latest</f>
        <v>4.5910000000000002</v>
      </c>
      <c r="BF99" s="71">
        <f>A125915290J_Latest</f>
        <v>2.653</v>
      </c>
      <c r="BG99" s="71">
        <f>A125915266J_Latest</f>
        <v>29.664000000000001</v>
      </c>
      <c r="BH99" s="71">
        <f>A125915914V_Latest</f>
        <v>1.7709999999999999</v>
      </c>
      <c r="BI99" s="71">
        <f>A125915894W_Latest</f>
        <v>0.68100000000000005</v>
      </c>
      <c r="BJ99" s="71">
        <f>A125915918C_Latest</f>
        <v>2.8220000000000001</v>
      </c>
      <c r="BK99" s="71">
        <f>A125915922V_Latest</f>
        <v>0</v>
      </c>
      <c r="BL99" s="71">
        <f>A125915898F_Latest</f>
        <v>0</v>
      </c>
      <c r="BM99" s="71">
        <f>A125915902K_Latest</f>
        <v>0.71499999999999997</v>
      </c>
      <c r="BN99" s="71">
        <f>A125915886W_Latest</f>
        <v>5.9880000000000004</v>
      </c>
      <c r="BO99" s="71">
        <f>A125915926C_Latest</f>
        <v>0.53500000000000003</v>
      </c>
      <c r="BP99" s="71">
        <f>A125915910K_Latest</f>
        <v>0.32600000000000001</v>
      </c>
      <c r="BQ99" s="71">
        <f>A125915930V_Latest</f>
        <v>0.36299999999999999</v>
      </c>
      <c r="BR99" s="71">
        <f>A125915890L_Latest</f>
        <v>0.309</v>
      </c>
      <c r="BS99" s="71">
        <f>A125915878W_Latest</f>
        <v>1.5329999999999999</v>
      </c>
      <c r="BT99" s="71">
        <f>A125915906V_Latest</f>
        <v>1.752</v>
      </c>
      <c r="BU99" s="71">
        <f>A125915882L_Latest</f>
        <v>9.2739999999999991</v>
      </c>
      <c r="BV99" s="71">
        <f>A125912834R_Latest</f>
        <v>0.84299999999999997</v>
      </c>
      <c r="BW99" s="71">
        <f>A125912814F_Latest</f>
        <v>0</v>
      </c>
      <c r="BX99" s="71">
        <f>A125912838X_Latest</f>
        <v>6.9569999999999999</v>
      </c>
      <c r="BY99" s="71">
        <f>A125912842R_Latest</f>
        <v>0</v>
      </c>
      <c r="BZ99" s="71">
        <f>A125912818R_Latest</f>
        <v>0</v>
      </c>
      <c r="CA99" s="71">
        <f>A125912822F_Latest</f>
        <v>0.48099999999999998</v>
      </c>
      <c r="CB99" s="71">
        <f>A125912806F_Latest</f>
        <v>8.2810000000000006</v>
      </c>
      <c r="CC99" s="71">
        <f>A125912846X_Latest</f>
        <v>0.433</v>
      </c>
      <c r="CD99" s="71">
        <f>A125912830F_Latest</f>
        <v>0</v>
      </c>
      <c r="CE99" s="71">
        <f>A125912850R_Latest</f>
        <v>0</v>
      </c>
      <c r="CF99" s="71">
        <f>A125912810W_Latest</f>
        <v>3.544</v>
      </c>
      <c r="CG99" s="71">
        <f>A125912798T_Latest</f>
        <v>3.9769999999999999</v>
      </c>
      <c r="CH99" s="71">
        <f>A125912826R_Latest</f>
        <v>2.5059999999999998</v>
      </c>
      <c r="CI99" s="71">
        <f>A125912802W_Latest</f>
        <v>14.763</v>
      </c>
      <c r="CJ99" s="71">
        <f>A125913450W_Latest</f>
        <v>0.55000000000000004</v>
      </c>
      <c r="CK99" s="71">
        <f>A125913430L_Latest</f>
        <v>0</v>
      </c>
      <c r="CL99" s="71">
        <f>A125913454F_Latest</f>
        <v>1.0289999999999999</v>
      </c>
      <c r="CM99" s="71">
        <f>A125913458R_Latest</f>
        <v>0.13700000000000001</v>
      </c>
      <c r="CN99" s="71">
        <f>A125913434W_Latest</f>
        <v>0.747</v>
      </c>
      <c r="CO99" s="71">
        <f>A125913438F_Latest</f>
        <v>0</v>
      </c>
      <c r="CP99" s="71">
        <f>A125913422L_Latest</f>
        <v>2.4630000000000001</v>
      </c>
      <c r="CQ99" s="71">
        <f>A125913462F_Latest</f>
        <v>0.20899999999999999</v>
      </c>
      <c r="CR99" s="71">
        <f>A125913446F_Latest</f>
        <v>0.16400000000000001</v>
      </c>
      <c r="CS99" s="71">
        <f>A125913466R_Latest</f>
        <v>0.16500000000000001</v>
      </c>
      <c r="CT99" s="71">
        <f>A125913426W_Latest</f>
        <v>0.191</v>
      </c>
      <c r="CU99" s="71">
        <f>A125913414L_Latest</f>
        <v>0.72899999999999998</v>
      </c>
      <c r="CV99" s="71">
        <f>A125913442W_Latest</f>
        <v>0.78100000000000003</v>
      </c>
      <c r="CW99" s="71">
        <f>A125913418W_Latest</f>
        <v>3.9729999999999999</v>
      </c>
      <c r="CX99" s="71">
        <f>A125914066W_Latest</f>
        <v>0</v>
      </c>
      <c r="CY99" s="71">
        <f>A125914046L_Latest</f>
        <v>0</v>
      </c>
      <c r="CZ99" s="71">
        <f>A125914070L_Latest</f>
        <v>0.40799999999999997</v>
      </c>
      <c r="DA99" s="71">
        <f>A125914074W_Latest</f>
        <v>0</v>
      </c>
      <c r="DB99" s="71">
        <f>A125914050C_Latest</f>
        <v>8.7999999999999995E-2</v>
      </c>
      <c r="DC99" s="71">
        <f>A125914054L_Latest</f>
        <v>0</v>
      </c>
      <c r="DD99" s="71">
        <f>A125914038L_Latest</f>
        <v>0.496</v>
      </c>
      <c r="DE99" s="71">
        <f>A125914078F_Latest</f>
        <v>0</v>
      </c>
      <c r="DF99" s="71">
        <f>A125914062L_Latest</f>
        <v>0</v>
      </c>
      <c r="DG99" s="71">
        <f>A125914082W_Latest</f>
        <v>0.14599999999999999</v>
      </c>
      <c r="DH99" s="71">
        <f>A125914042C_Latest</f>
        <v>0</v>
      </c>
      <c r="DI99" s="71">
        <f>A125914030V_Latest</f>
        <v>0.14599999999999999</v>
      </c>
      <c r="DJ99" s="71">
        <f>A125914058W_Latest</f>
        <v>0</v>
      </c>
      <c r="DK99" s="71">
        <f>A125914034C_Latest</f>
        <v>0.64200000000000002</v>
      </c>
      <c r="DL99" s="71">
        <f>A125911602K_Latest</f>
        <v>0</v>
      </c>
      <c r="DM99" s="71">
        <f>A125911582L_Latest</f>
        <v>0</v>
      </c>
      <c r="DN99" s="71">
        <f>A125911606V_Latest</f>
        <v>0.25900000000000001</v>
      </c>
      <c r="DO99" s="71">
        <f>A125911610K_Latest</f>
        <v>0.24</v>
      </c>
      <c r="DP99" s="71">
        <f>A125911586W_Latest</f>
        <v>0.29599999999999999</v>
      </c>
      <c r="DQ99" s="71">
        <f>A125911590L_Latest</f>
        <v>0.48099999999999998</v>
      </c>
      <c r="DR99" s="71">
        <f>A125911574L_Latest</f>
        <v>1.2769999999999999</v>
      </c>
      <c r="DS99" s="71">
        <f>A125911614V_Latest</f>
        <v>0</v>
      </c>
      <c r="DT99" s="71">
        <f>A125911598F_Latest</f>
        <v>0</v>
      </c>
      <c r="DU99" s="71">
        <f>A125911618C_Latest</f>
        <v>0.30499999999999999</v>
      </c>
      <c r="DV99" s="71">
        <f>A125911578W_Latest</f>
        <v>0</v>
      </c>
      <c r="DW99" s="71">
        <f>A125911566L_Latest</f>
        <v>0.30499999999999999</v>
      </c>
      <c r="DX99" s="71">
        <f>A125911594W_Latest</f>
        <v>0.41799999999999998</v>
      </c>
      <c r="DY99" s="71">
        <f>A125911570C_Latest</f>
        <v>2</v>
      </c>
    </row>
    <row r="100" spans="1:129" hidden="1">
      <c r="A100" s="52"/>
      <c r="B100" s="55" t="s">
        <v>13000</v>
      </c>
      <c r="C100" s="65">
        <v>21</v>
      </c>
      <c r="D100" s="71">
        <f>A125910762C_Latest</f>
        <v>11.675000000000001</v>
      </c>
      <c r="E100" s="71">
        <f>A125910742V_Latest</f>
        <v>2.9319999999999999</v>
      </c>
      <c r="F100" s="71">
        <f>A125910766L_Latest</f>
        <v>64.034999999999997</v>
      </c>
      <c r="G100" s="71">
        <f>A125910770C_Latest</f>
        <v>9.3360000000000003</v>
      </c>
      <c r="H100" s="71">
        <f>A125910746C_Latest</f>
        <v>9.1679999999999993</v>
      </c>
      <c r="I100" s="71">
        <f>A125910750V_Latest</f>
        <v>3.9870000000000001</v>
      </c>
      <c r="J100" s="71">
        <f>A125910734V_Latest</f>
        <v>101.133</v>
      </c>
      <c r="K100" s="71">
        <f>A125910774L_Latest</f>
        <v>10.183</v>
      </c>
      <c r="L100" s="71">
        <f>A125910758L_Latest</f>
        <v>0.17299999999999999</v>
      </c>
      <c r="M100" s="71">
        <f>A125910778W_Latest</f>
        <v>3.254</v>
      </c>
      <c r="N100" s="71">
        <f>A125910738C_Latest</f>
        <v>5.6260000000000003</v>
      </c>
      <c r="O100" s="71">
        <f>A125910726V_Latest</f>
        <v>19.236999999999998</v>
      </c>
      <c r="P100" s="71">
        <f>A125910754C_Latest</f>
        <v>20.027999999999999</v>
      </c>
      <c r="Q100" s="71">
        <f>A125910730K_Latest</f>
        <v>140.398</v>
      </c>
      <c r="R100" s="71">
        <f>A125914458J_Latest</f>
        <v>3.258</v>
      </c>
      <c r="S100" s="71">
        <f>A125914438X_Latest</f>
        <v>1.2909999999999999</v>
      </c>
      <c r="T100" s="71">
        <f>A125914462X_Latest</f>
        <v>19.04</v>
      </c>
      <c r="U100" s="71">
        <f>A125914466J_Latest</f>
        <v>2.7719999999999998</v>
      </c>
      <c r="V100" s="71">
        <f>A125914442R_Latest</f>
        <v>3.601</v>
      </c>
      <c r="W100" s="71">
        <f>A125914446X_Latest</f>
        <v>0.61599999999999999</v>
      </c>
      <c r="X100" s="71">
        <f>A125914430F_Latest</f>
        <v>30.577999999999999</v>
      </c>
      <c r="Y100" s="71">
        <f>A125914470X_Latest</f>
        <v>4.0179999999999998</v>
      </c>
      <c r="Z100" s="71">
        <f>A125914454X_Latest</f>
        <v>0</v>
      </c>
      <c r="AA100" s="71">
        <f>A125914474J_Latest</f>
        <v>0.57899999999999996</v>
      </c>
      <c r="AB100" s="71">
        <f>A125914434R_Latest</f>
        <v>1.482</v>
      </c>
      <c r="AC100" s="71">
        <f>A125914422F_Latest</f>
        <v>6.08</v>
      </c>
      <c r="AD100" s="71">
        <f>A125914450R_Latest</f>
        <v>4.9429999999999996</v>
      </c>
      <c r="AE100" s="71">
        <f>A125914426R_Latest</f>
        <v>41.601999999999997</v>
      </c>
      <c r="AF100" s="71">
        <f>A125911994J_Latest</f>
        <v>1.484</v>
      </c>
      <c r="AG100" s="71">
        <f>A125911974X_Latest</f>
        <v>0.81200000000000006</v>
      </c>
      <c r="AH100" s="71">
        <f>A125911998T_Latest</f>
        <v>17.356999999999999</v>
      </c>
      <c r="AI100" s="71">
        <f>A125912002X_Latest</f>
        <v>1.913</v>
      </c>
      <c r="AJ100" s="71">
        <f>A125911978J_Latest</f>
        <v>1.276</v>
      </c>
      <c r="AK100" s="71">
        <f>A125911982X_Latest</f>
        <v>1.8320000000000001</v>
      </c>
      <c r="AL100" s="71">
        <f>A125911966X_Latest</f>
        <v>24.672999999999998</v>
      </c>
      <c r="AM100" s="71">
        <f>A125912006J_Latest</f>
        <v>3.0209999999999999</v>
      </c>
      <c r="AN100" s="71">
        <f>A125911990X_Latest</f>
        <v>0</v>
      </c>
      <c r="AO100" s="71">
        <f>A125912010X_Latest</f>
        <v>0.85499999999999998</v>
      </c>
      <c r="AP100" s="71">
        <f>A125911970R_Latest</f>
        <v>0</v>
      </c>
      <c r="AQ100" s="71">
        <f>A125911958X_Latest</f>
        <v>3.8759999999999999</v>
      </c>
      <c r="AR100" s="71">
        <f>A125911986J_Latest</f>
        <v>5.7160000000000002</v>
      </c>
      <c r="AS100" s="71">
        <f>A125911962R_Latest</f>
        <v>34.264000000000003</v>
      </c>
      <c r="AT100" s="71">
        <f>A125915074R_Latest</f>
        <v>3.5089999999999999</v>
      </c>
      <c r="AU100" s="71">
        <f>A125915054F_Latest</f>
        <v>0.51500000000000001</v>
      </c>
      <c r="AV100" s="71">
        <f>A125915078X_Latest</f>
        <v>11.803000000000001</v>
      </c>
      <c r="AW100" s="71">
        <f>A125915082R_Latest</f>
        <v>2.3719999999999999</v>
      </c>
      <c r="AX100" s="71">
        <f>A125915058R_Latest</f>
        <v>3.1949999999999998</v>
      </c>
      <c r="AY100" s="71">
        <f>A125915062F_Latest</f>
        <v>0.83899999999999997</v>
      </c>
      <c r="AZ100" s="71">
        <f>A125915046F_Latest</f>
        <v>22.233000000000001</v>
      </c>
      <c r="BA100" s="71">
        <f>A125915086X_Latest</f>
        <v>1.389</v>
      </c>
      <c r="BB100" s="71">
        <f>A125915070F_Latest</f>
        <v>0</v>
      </c>
      <c r="BC100" s="71">
        <f>A125915090R_Latest</f>
        <v>0</v>
      </c>
      <c r="BD100" s="71">
        <f>A125915050W_Latest</f>
        <v>2.5609999999999999</v>
      </c>
      <c r="BE100" s="71">
        <f>A125915038F_Latest</f>
        <v>3.95</v>
      </c>
      <c r="BF100" s="71">
        <f>A125915066R_Latest</f>
        <v>6.3979999999999997</v>
      </c>
      <c r="BG100" s="71">
        <f>A125915042W_Latest</f>
        <v>32.581000000000003</v>
      </c>
      <c r="BH100" s="71">
        <f>A125915690V_Latest</f>
        <v>0.7</v>
      </c>
      <c r="BI100" s="71">
        <f>A125915670K_Latest</f>
        <v>0.314</v>
      </c>
      <c r="BJ100" s="71">
        <f>A125915694C_Latest</f>
        <v>4.5869999999999997</v>
      </c>
      <c r="BK100" s="71">
        <f>A125915698L_Latest</f>
        <v>0.47699999999999998</v>
      </c>
      <c r="BL100" s="71">
        <f>A125915674V_Latest</f>
        <v>0.88600000000000001</v>
      </c>
      <c r="BM100" s="71">
        <f>A125915678C_Latest</f>
        <v>0.70099999999999996</v>
      </c>
      <c r="BN100" s="71">
        <f>A125915662K_Latest</f>
        <v>7.665</v>
      </c>
      <c r="BO100" s="71">
        <f>A125915702T_Latest</f>
        <v>0.878</v>
      </c>
      <c r="BP100" s="71">
        <f>A125915686C_Latest</f>
        <v>0</v>
      </c>
      <c r="BQ100" s="71">
        <f>A125915706A_Latest</f>
        <v>0.33500000000000002</v>
      </c>
      <c r="BR100" s="71">
        <f>A125915666V_Latest</f>
        <v>0.58599999999999997</v>
      </c>
      <c r="BS100" s="71">
        <f>A125915654K_Latest</f>
        <v>1.7989999999999999</v>
      </c>
      <c r="BT100" s="71">
        <f>A125915682V_Latest</f>
        <v>0.95399999999999996</v>
      </c>
      <c r="BU100" s="71">
        <f>A125915658V_Latest</f>
        <v>10.417999999999999</v>
      </c>
      <c r="BV100" s="71">
        <f>A125912610C_Latest</f>
        <v>2.3959999999999999</v>
      </c>
      <c r="BW100" s="71">
        <f>A125912590F_Latest</f>
        <v>0</v>
      </c>
      <c r="BX100" s="71">
        <f>A125912614L_Latest</f>
        <v>7.0229999999999997</v>
      </c>
      <c r="BY100" s="71">
        <f>A125912618W_Latest</f>
        <v>1.2549999999999999</v>
      </c>
      <c r="BZ100" s="71">
        <f>A125912594R_Latest</f>
        <v>0</v>
      </c>
      <c r="CA100" s="71">
        <f>A125912598X_Latest</f>
        <v>0</v>
      </c>
      <c r="CB100" s="71">
        <f>A125912582F_Latest</f>
        <v>10.673999999999999</v>
      </c>
      <c r="CC100" s="71">
        <f>A125912622L_Latest</f>
        <v>0.46600000000000003</v>
      </c>
      <c r="CD100" s="71">
        <f>A125912606L_Latest</f>
        <v>0</v>
      </c>
      <c r="CE100" s="71">
        <f>A125912626W_Latest</f>
        <v>1.37</v>
      </c>
      <c r="CF100" s="71">
        <f>A125912586R_Latest</f>
        <v>0.497</v>
      </c>
      <c r="CG100" s="71">
        <f>A125912574F_Latest</f>
        <v>2.3330000000000002</v>
      </c>
      <c r="CH100" s="71">
        <f>A125912602C_Latest</f>
        <v>1.071</v>
      </c>
      <c r="CI100" s="71">
        <f>A125912578R_Latest</f>
        <v>14.079000000000001</v>
      </c>
      <c r="CJ100" s="71">
        <f>A125913226C_Latest</f>
        <v>0.32800000000000001</v>
      </c>
      <c r="CK100" s="71">
        <f>A125913206V_Latest</f>
        <v>0</v>
      </c>
      <c r="CL100" s="71">
        <f>A125913230V_Latest</f>
        <v>1.5860000000000001</v>
      </c>
      <c r="CM100" s="71">
        <f>A125913234C_Latest</f>
        <v>0.39700000000000002</v>
      </c>
      <c r="CN100" s="71">
        <f>A125913210K_Latest</f>
        <v>0.20899999999999999</v>
      </c>
      <c r="CO100" s="71">
        <f>A125913214V_Latest</f>
        <v>0</v>
      </c>
      <c r="CP100" s="71">
        <f>A125913198F_Latest</f>
        <v>2.52</v>
      </c>
      <c r="CQ100" s="71">
        <f>A125913238L_Latest</f>
        <v>0.41099999999999998</v>
      </c>
      <c r="CR100" s="71">
        <f>A125913222V_Latest</f>
        <v>0.17299999999999999</v>
      </c>
      <c r="CS100" s="71">
        <f>A125913242C_Latest</f>
        <v>0.114</v>
      </c>
      <c r="CT100" s="71">
        <f>A125913202K_Latest</f>
        <v>0.27400000000000002</v>
      </c>
      <c r="CU100" s="71">
        <f>A125913190L_Latest</f>
        <v>0.97199999999999998</v>
      </c>
      <c r="CV100" s="71">
        <f>A125913218C_Latest</f>
        <v>0.67400000000000004</v>
      </c>
      <c r="CW100" s="71">
        <f>A125913194W_Latest</f>
        <v>4.1669999999999998</v>
      </c>
      <c r="CX100" s="71">
        <f>A125913842J_Latest</f>
        <v>0</v>
      </c>
      <c r="CY100" s="71">
        <f>A125913822X_Latest</f>
        <v>0</v>
      </c>
      <c r="CZ100" s="71">
        <f>A125913846T_Latest</f>
        <v>0.435</v>
      </c>
      <c r="DA100" s="71">
        <f>A125913850J_Latest</f>
        <v>0.151</v>
      </c>
      <c r="DB100" s="71">
        <f>A125913826J_Latest</f>
        <v>0</v>
      </c>
      <c r="DC100" s="71">
        <f>A125913830X_Latest</f>
        <v>0</v>
      </c>
      <c r="DD100" s="71">
        <f>A125913814X_Latest</f>
        <v>0.58499999999999996</v>
      </c>
      <c r="DE100" s="71">
        <f>A125913854T_Latest</f>
        <v>0</v>
      </c>
      <c r="DF100" s="71">
        <f>A125913838T_Latest</f>
        <v>0</v>
      </c>
      <c r="DG100" s="71">
        <f>A125913858A_Latest</f>
        <v>0</v>
      </c>
      <c r="DH100" s="71">
        <f>A125913818J_Latest</f>
        <v>0</v>
      </c>
      <c r="DI100" s="71">
        <f>A125913806X_Latest</f>
        <v>0</v>
      </c>
      <c r="DJ100" s="71">
        <f>A125913834J_Latest</f>
        <v>0</v>
      </c>
      <c r="DK100" s="71">
        <f>A125913810R_Latest</f>
        <v>0.58499999999999996</v>
      </c>
      <c r="DL100" s="71">
        <f>A125911378C_Latest</f>
        <v>0</v>
      </c>
      <c r="DM100" s="71">
        <f>A125911358V_Latest</f>
        <v>0</v>
      </c>
      <c r="DN100" s="71">
        <f>A125911382V_Latest</f>
        <v>2.2050000000000001</v>
      </c>
      <c r="DO100" s="71">
        <f>A125911386C_Latest</f>
        <v>0</v>
      </c>
      <c r="DP100" s="71">
        <f>A125911362K_Latest</f>
        <v>0</v>
      </c>
      <c r="DQ100" s="71">
        <f>A125911366V_Latest</f>
        <v>0</v>
      </c>
      <c r="DR100" s="71">
        <f>A125911350A_Latest</f>
        <v>2.2050000000000001</v>
      </c>
      <c r="DS100" s="71">
        <f>A125911390V_Latest</f>
        <v>0</v>
      </c>
      <c r="DT100" s="71">
        <f>A125911374V_Latest</f>
        <v>0</v>
      </c>
      <c r="DU100" s="71">
        <f>A125911394C_Latest</f>
        <v>0</v>
      </c>
      <c r="DV100" s="71">
        <f>A125911354K_Latest</f>
        <v>0.22600000000000001</v>
      </c>
      <c r="DW100" s="71">
        <f>A125911342A_Latest</f>
        <v>0.22600000000000001</v>
      </c>
      <c r="DX100" s="71">
        <f>A125911370K_Latest</f>
        <v>0.27100000000000002</v>
      </c>
      <c r="DY100" s="71">
        <f>A125911346K_Latest</f>
        <v>2.702</v>
      </c>
    </row>
    <row r="101" spans="1:129" hidden="1">
      <c r="A101" s="49"/>
      <c r="B101" s="57" t="s">
        <v>13001</v>
      </c>
      <c r="C101" s="65">
        <v>22</v>
      </c>
      <c r="D101" s="71">
        <f>A125911266K_Latest</f>
        <v>6.0860000000000003</v>
      </c>
      <c r="E101" s="71">
        <f>A125911246A_Latest</f>
        <v>1.244</v>
      </c>
      <c r="F101" s="71">
        <f>A125911270A_Latest</f>
        <v>31.207000000000001</v>
      </c>
      <c r="G101" s="71">
        <f>A125911274K_Latest</f>
        <v>14.638</v>
      </c>
      <c r="H101" s="71">
        <f>A125911250T_Latest</f>
        <v>1.64</v>
      </c>
      <c r="I101" s="71">
        <f>A125911254A_Latest</f>
        <v>2.859</v>
      </c>
      <c r="J101" s="71">
        <f>A125911238A_Latest</f>
        <v>57.674999999999997</v>
      </c>
      <c r="K101" s="71">
        <f>A125911278V_Latest</f>
        <v>6.3159999999999998</v>
      </c>
      <c r="L101" s="71">
        <f>A125911262A_Latest</f>
        <v>0.30299999999999999</v>
      </c>
      <c r="M101" s="71">
        <f>A125911282K_Latest</f>
        <v>2.867</v>
      </c>
      <c r="N101" s="71">
        <f>A125911242T_Latest</f>
        <v>7.1</v>
      </c>
      <c r="O101" s="71">
        <f>A125911230J_Latest</f>
        <v>16.585999999999999</v>
      </c>
      <c r="P101" s="71">
        <f>A125911258K_Latest</f>
        <v>13.211</v>
      </c>
      <c r="Q101" s="71">
        <f>A125911234T_Latest</f>
        <v>87.471999999999994</v>
      </c>
      <c r="R101" s="71">
        <f>A125914962V_Latest</f>
        <v>2.206</v>
      </c>
      <c r="S101" s="71">
        <f>A125914942K_Latest</f>
        <v>0.56399999999999995</v>
      </c>
      <c r="T101" s="71">
        <f>A125914966C_Latest</f>
        <v>7.5</v>
      </c>
      <c r="U101" s="71">
        <f>A125914970V_Latest</f>
        <v>1.3180000000000001</v>
      </c>
      <c r="V101" s="71">
        <f>A125914946V_Latest</f>
        <v>0</v>
      </c>
      <c r="W101" s="71">
        <f>A125914950K_Latest</f>
        <v>1.3660000000000001</v>
      </c>
      <c r="X101" s="71">
        <f>A125914934K_Latest</f>
        <v>12.954000000000001</v>
      </c>
      <c r="Y101" s="71">
        <f>A125914974C_Latest</f>
        <v>3.0270000000000001</v>
      </c>
      <c r="Z101" s="71">
        <f>A125914958C_Latest</f>
        <v>0</v>
      </c>
      <c r="AA101" s="71">
        <f>A125914978L_Latest</f>
        <v>1.8129999999999999</v>
      </c>
      <c r="AB101" s="71">
        <f>A125914938V_Latest</f>
        <v>0.54400000000000004</v>
      </c>
      <c r="AC101" s="71">
        <f>A125914926K_Latest</f>
        <v>5.383</v>
      </c>
      <c r="AD101" s="71">
        <f>A125914954V_Latest</f>
        <v>1.3280000000000001</v>
      </c>
      <c r="AE101" s="71">
        <f>A125914930A_Latest</f>
        <v>19.664999999999999</v>
      </c>
      <c r="AF101" s="71">
        <f>A125912498R_Latest</f>
        <v>1.2150000000000001</v>
      </c>
      <c r="AG101" s="71">
        <f>A125912478F_Latest</f>
        <v>0.68</v>
      </c>
      <c r="AH101" s="71">
        <f>A125912502V_Latest</f>
        <v>9.2129999999999992</v>
      </c>
      <c r="AI101" s="71">
        <f>A125912506C_Latest</f>
        <v>4.2839999999999998</v>
      </c>
      <c r="AJ101" s="71">
        <f>A125912482W_Latest</f>
        <v>0</v>
      </c>
      <c r="AK101" s="71">
        <f>A125912486F_Latest</f>
        <v>0.85099999999999998</v>
      </c>
      <c r="AL101" s="71">
        <f>A125912470L_Latest</f>
        <v>16.242000000000001</v>
      </c>
      <c r="AM101" s="71">
        <f>A125912510V_Latest</f>
        <v>1.3180000000000001</v>
      </c>
      <c r="AN101" s="71">
        <f>A125912494F_Latest</f>
        <v>0</v>
      </c>
      <c r="AO101" s="71">
        <f>A125912514C_Latest</f>
        <v>0.48799999999999999</v>
      </c>
      <c r="AP101" s="71">
        <f>A125912474W_Latest</f>
        <v>1.728</v>
      </c>
      <c r="AQ101" s="71">
        <f>A125912462L_Latest</f>
        <v>3.5339999999999998</v>
      </c>
      <c r="AR101" s="71">
        <f>A125912490W_Latest</f>
        <v>3.9969999999999999</v>
      </c>
      <c r="AS101" s="71">
        <f>A125912466W_Latest</f>
        <v>23.774000000000001</v>
      </c>
      <c r="AT101" s="71">
        <f>A125915578V_Latest</f>
        <v>1.143</v>
      </c>
      <c r="AU101" s="71">
        <f>A125915558K_Latest</f>
        <v>0</v>
      </c>
      <c r="AV101" s="71">
        <f>A125915582K_Latest</f>
        <v>5.9279999999999999</v>
      </c>
      <c r="AW101" s="71">
        <f>A125915586V_Latest</f>
        <v>6.8570000000000002</v>
      </c>
      <c r="AX101" s="71">
        <f>A125915562A_Latest</f>
        <v>1.163</v>
      </c>
      <c r="AY101" s="71">
        <f>A125915566K_Latest</f>
        <v>0</v>
      </c>
      <c r="AZ101" s="71">
        <f>A125915550T_Latest</f>
        <v>15.090999999999999</v>
      </c>
      <c r="BA101" s="71">
        <f>A125915590K_Latest</f>
        <v>0.68200000000000005</v>
      </c>
      <c r="BB101" s="71">
        <f>A125915574K_Latest</f>
        <v>0</v>
      </c>
      <c r="BC101" s="71">
        <f>A125915594V_Latest</f>
        <v>0</v>
      </c>
      <c r="BD101" s="71">
        <f>A125915554A_Latest</f>
        <v>2.3620000000000001</v>
      </c>
      <c r="BE101" s="71">
        <f>A125915542T_Latest</f>
        <v>3.044</v>
      </c>
      <c r="BF101" s="71">
        <f>A125915570A_Latest</f>
        <v>2.581</v>
      </c>
      <c r="BG101" s="71">
        <f>A125915546A_Latest</f>
        <v>20.716000000000001</v>
      </c>
      <c r="BH101" s="71">
        <f>A125916194A_Latest</f>
        <v>1.2829999999999999</v>
      </c>
      <c r="BI101" s="71">
        <f>A125916174T_Latest</f>
        <v>0</v>
      </c>
      <c r="BJ101" s="71">
        <f>A125916198K_Latest</f>
        <v>2.367</v>
      </c>
      <c r="BK101" s="71">
        <f>A125916202R_Latest</f>
        <v>0.82</v>
      </c>
      <c r="BL101" s="71">
        <f>A125916178A_Latest</f>
        <v>0</v>
      </c>
      <c r="BM101" s="71">
        <f>A125916182T_Latest</f>
        <v>0</v>
      </c>
      <c r="BN101" s="71">
        <f>A125916166T_Latest</f>
        <v>4.47</v>
      </c>
      <c r="BO101" s="71">
        <f>A125916206X_Latest</f>
        <v>0.57699999999999996</v>
      </c>
      <c r="BP101" s="71">
        <f>A125916190T_Latest</f>
        <v>0.30299999999999999</v>
      </c>
      <c r="BQ101" s="71">
        <f>A125916210R_Latest</f>
        <v>0</v>
      </c>
      <c r="BR101" s="71">
        <f>A125916170J_Latest</f>
        <v>0.621</v>
      </c>
      <c r="BS101" s="71">
        <f>A125916158T_Latest</f>
        <v>1.5009999999999999</v>
      </c>
      <c r="BT101" s="71">
        <f>A125916186A_Latest</f>
        <v>0.95299999999999996</v>
      </c>
      <c r="BU101" s="71">
        <f>A125916162J_Latest</f>
        <v>6.9240000000000004</v>
      </c>
      <c r="BV101" s="71">
        <f>A125913114K_Latest</f>
        <v>0</v>
      </c>
      <c r="BW101" s="71">
        <f>A125913094L_Latest</f>
        <v>0</v>
      </c>
      <c r="BX101" s="71">
        <f>A125913118V_Latest</f>
        <v>2.9079999999999999</v>
      </c>
      <c r="BY101" s="71">
        <f>A125913122K_Latest</f>
        <v>1.0369999999999999</v>
      </c>
      <c r="BZ101" s="71">
        <f>A125913098W_Latest</f>
        <v>0</v>
      </c>
      <c r="CA101" s="71">
        <f>A125913102A_Latest</f>
        <v>0.64200000000000002</v>
      </c>
      <c r="CB101" s="71">
        <f>A125913086L_Latest</f>
        <v>4.5869999999999997</v>
      </c>
      <c r="CC101" s="71">
        <f>A125913126V_Latest</f>
        <v>0.443</v>
      </c>
      <c r="CD101" s="71">
        <f>A125913110A_Latest</f>
        <v>0</v>
      </c>
      <c r="CE101" s="71">
        <f>A125913130K_Latest</f>
        <v>0.35799999999999998</v>
      </c>
      <c r="CF101" s="71">
        <f>A125913090C_Latest</f>
        <v>1.7</v>
      </c>
      <c r="CG101" s="71">
        <f>A125913078L_Latest</f>
        <v>2.5</v>
      </c>
      <c r="CH101" s="71">
        <f>A125913106K_Latest</f>
        <v>3.6509999999999998</v>
      </c>
      <c r="CI101" s="71">
        <f>A125913082C_Latest</f>
        <v>10.738</v>
      </c>
      <c r="CJ101" s="71">
        <f>A125913730R_Latest</f>
        <v>0</v>
      </c>
      <c r="CK101" s="71">
        <f>A125913710F_Latest</f>
        <v>0</v>
      </c>
      <c r="CL101" s="71">
        <f>A125913734X_Latest</f>
        <v>0.88100000000000001</v>
      </c>
      <c r="CM101" s="71">
        <f>A125913738J_Latest</f>
        <v>9.2999999999999999E-2</v>
      </c>
      <c r="CN101" s="71">
        <f>A125913714R_Latest</f>
        <v>0.21299999999999999</v>
      </c>
      <c r="CO101" s="71">
        <f>A125913718X_Latest</f>
        <v>0</v>
      </c>
      <c r="CP101" s="71">
        <f>A125913702F_Latest</f>
        <v>1.1879999999999999</v>
      </c>
      <c r="CQ101" s="71">
        <f>A125913742X_Latest</f>
        <v>0.13700000000000001</v>
      </c>
      <c r="CR101" s="71">
        <f>A125913726X_Latest</f>
        <v>0</v>
      </c>
      <c r="CS101" s="71">
        <f>A125913746J_Latest</f>
        <v>0.20799999999999999</v>
      </c>
      <c r="CT101" s="71">
        <f>A125913706R_Latest</f>
        <v>0.14599999999999999</v>
      </c>
      <c r="CU101" s="71">
        <f>A125913694T_Latest</f>
        <v>0.49199999999999999</v>
      </c>
      <c r="CV101" s="71">
        <f>A125913722R_Latest</f>
        <v>0.56299999999999994</v>
      </c>
      <c r="CW101" s="71">
        <f>A125913698A_Latest</f>
        <v>2.2429999999999999</v>
      </c>
      <c r="CX101" s="71">
        <f>A125914346R_Latest</f>
        <v>0</v>
      </c>
      <c r="CY101" s="71">
        <f>A125914326F_Latest</f>
        <v>0</v>
      </c>
      <c r="CZ101" s="71">
        <f>A125914350F_Latest</f>
        <v>0.96199999999999997</v>
      </c>
      <c r="DA101" s="71">
        <f>A125914354R_Latest</f>
        <v>0</v>
      </c>
      <c r="DB101" s="71">
        <f>A125914330W_Latest</f>
        <v>0</v>
      </c>
      <c r="DC101" s="71">
        <f>A125914334F_Latest</f>
        <v>0</v>
      </c>
      <c r="DD101" s="71">
        <f>A125914318F_Latest</f>
        <v>0.96199999999999997</v>
      </c>
      <c r="DE101" s="71">
        <f>A125914358X_Latest</f>
        <v>0.13200000000000001</v>
      </c>
      <c r="DF101" s="71">
        <f>A125914342F_Latest</f>
        <v>0</v>
      </c>
      <c r="DG101" s="71">
        <f>A125914362R_Latest</f>
        <v>0</v>
      </c>
      <c r="DH101" s="71">
        <f>A125914322W_Latest</f>
        <v>0</v>
      </c>
      <c r="DI101" s="71">
        <f>A125914310L_Latest</f>
        <v>0.13200000000000001</v>
      </c>
      <c r="DJ101" s="71">
        <f>A125914338R_Latest</f>
        <v>0.13800000000000001</v>
      </c>
      <c r="DK101" s="71">
        <f>A125914314W_Latest</f>
        <v>1.232</v>
      </c>
      <c r="DL101" s="71">
        <f>A125911882R_Latest</f>
        <v>0.24</v>
      </c>
      <c r="DM101" s="71">
        <f>A125911862F_Latest</f>
        <v>0</v>
      </c>
      <c r="DN101" s="71">
        <f>A125911886X_Latest</f>
        <v>1.4490000000000001</v>
      </c>
      <c r="DO101" s="71">
        <f>A125911890R_Latest</f>
        <v>0.22900000000000001</v>
      </c>
      <c r="DP101" s="71">
        <f>A125911866R_Latest</f>
        <v>0.26400000000000001</v>
      </c>
      <c r="DQ101" s="71">
        <f>A125911870F_Latest</f>
        <v>0</v>
      </c>
      <c r="DR101" s="71">
        <f>A125911854F_Latest</f>
        <v>2.181</v>
      </c>
      <c r="DS101" s="71">
        <f>A125911894X_Latest</f>
        <v>0</v>
      </c>
      <c r="DT101" s="71">
        <f>A125911878X_Latest</f>
        <v>0</v>
      </c>
      <c r="DU101" s="71">
        <f>A125911898J_Latest</f>
        <v>0</v>
      </c>
      <c r="DV101" s="71">
        <f>A125911858R_Latest</f>
        <v>0</v>
      </c>
      <c r="DW101" s="71">
        <f>A125911846F_Latest</f>
        <v>0</v>
      </c>
      <c r="DX101" s="71">
        <f>A125911874R_Latest</f>
        <v>0</v>
      </c>
      <c r="DY101" s="71">
        <f>A125911850W_Latest</f>
        <v>2.181</v>
      </c>
    </row>
    <row r="102" spans="1:129" hidden="1">
      <c r="A102" s="52"/>
      <c r="B102" s="55" t="s">
        <v>13002</v>
      </c>
      <c r="C102" s="65">
        <v>23</v>
      </c>
      <c r="D102" s="71">
        <f>A125911042X_Latest</f>
        <v>1.123</v>
      </c>
      <c r="E102" s="71">
        <f>A125911022R_Latest</f>
        <v>0</v>
      </c>
      <c r="F102" s="71">
        <f>A125911046J_Latest</f>
        <v>1.2170000000000001</v>
      </c>
      <c r="G102" s="71">
        <f>A125911050X_Latest</f>
        <v>26.62</v>
      </c>
      <c r="H102" s="71">
        <f>A125911026X_Latest</f>
        <v>1.212</v>
      </c>
      <c r="I102" s="71">
        <f>A125911030R_Latest</f>
        <v>0</v>
      </c>
      <c r="J102" s="71">
        <f>A125911014R_Latest</f>
        <v>30.172000000000001</v>
      </c>
      <c r="K102" s="71">
        <f>A125911054J_Latest</f>
        <v>7.0670000000000002</v>
      </c>
      <c r="L102" s="71">
        <f>A125911038J_Latest</f>
        <v>0</v>
      </c>
      <c r="M102" s="71">
        <f>A125911058T_Latest</f>
        <v>1.109</v>
      </c>
      <c r="N102" s="71">
        <f>A125911018X_Latest</f>
        <v>7.7309999999999999</v>
      </c>
      <c r="O102" s="71">
        <f>A125911006R_Latest</f>
        <v>15.907999999999999</v>
      </c>
      <c r="P102" s="71">
        <f>A125911034X_Latest</f>
        <v>7.0229999999999997</v>
      </c>
      <c r="Q102" s="71">
        <f>A125911010F_Latest</f>
        <v>53.103000000000002</v>
      </c>
      <c r="R102" s="71">
        <f>A125914738A_Latest</f>
        <v>0</v>
      </c>
      <c r="S102" s="71">
        <f>A125914718T_Latest</f>
        <v>0</v>
      </c>
      <c r="T102" s="71">
        <f>A125914742T_Latest</f>
        <v>0</v>
      </c>
      <c r="U102" s="71">
        <f>A125914746A_Latest</f>
        <v>6.3810000000000002</v>
      </c>
      <c r="V102" s="71">
        <f>A125914722J_Latest</f>
        <v>0</v>
      </c>
      <c r="W102" s="71">
        <f>A125914726T_Latest</f>
        <v>0</v>
      </c>
      <c r="X102" s="71">
        <f>A125914710X_Latest</f>
        <v>6.3810000000000002</v>
      </c>
      <c r="Y102" s="71">
        <f>A125914750T_Latest</f>
        <v>1.575</v>
      </c>
      <c r="Z102" s="71">
        <f>A125914734T_Latest</f>
        <v>0</v>
      </c>
      <c r="AA102" s="71">
        <f>A125914754A_Latest</f>
        <v>0.54900000000000004</v>
      </c>
      <c r="AB102" s="71">
        <f>A125914714J_Latest</f>
        <v>0.63700000000000001</v>
      </c>
      <c r="AC102" s="71">
        <f>A125914702X_Latest</f>
        <v>2.7610000000000001</v>
      </c>
      <c r="AD102" s="71">
        <f>A125914730J_Latest</f>
        <v>2.6930000000000001</v>
      </c>
      <c r="AE102" s="71">
        <f>A125914706J_Latest</f>
        <v>11.834</v>
      </c>
      <c r="AF102" s="71">
        <f>A125912274C_Latest</f>
        <v>0.52400000000000002</v>
      </c>
      <c r="AG102" s="71">
        <f>A125912254V_Latest</f>
        <v>0</v>
      </c>
      <c r="AH102" s="71">
        <f>A125912278L_Latest</f>
        <v>0.65100000000000002</v>
      </c>
      <c r="AI102" s="71">
        <f>A125912282C_Latest</f>
        <v>7.3010000000000002</v>
      </c>
      <c r="AJ102" s="71">
        <f>A125912258C_Latest</f>
        <v>0.50700000000000001</v>
      </c>
      <c r="AK102" s="71">
        <f>A125912262V_Latest</f>
        <v>0</v>
      </c>
      <c r="AL102" s="71">
        <f>A125912246V_Latest</f>
        <v>8.9830000000000005</v>
      </c>
      <c r="AM102" s="71">
        <f>A125912286L_Latest</f>
        <v>2.4329999999999998</v>
      </c>
      <c r="AN102" s="71">
        <f>A125912270V_Latest</f>
        <v>0</v>
      </c>
      <c r="AO102" s="71">
        <f>A125912290C_Latest</f>
        <v>0</v>
      </c>
      <c r="AP102" s="71">
        <f>A125912250K_Latest</f>
        <v>2.4209999999999998</v>
      </c>
      <c r="AQ102" s="71">
        <f>A125912238V_Latest</f>
        <v>4.8540000000000001</v>
      </c>
      <c r="AR102" s="71">
        <f>A125912266C_Latest</f>
        <v>1.5309999999999999</v>
      </c>
      <c r="AS102" s="71">
        <f>A125912242K_Latest</f>
        <v>15.369</v>
      </c>
      <c r="AT102" s="71">
        <f>A125915354J_Latest</f>
        <v>0.59899999999999998</v>
      </c>
      <c r="AU102" s="71">
        <f>A125915334X_Latest</f>
        <v>0</v>
      </c>
      <c r="AV102" s="71">
        <f>A125915358T_Latest</f>
        <v>0.56599999999999995</v>
      </c>
      <c r="AW102" s="71">
        <f>A125915362J_Latest</f>
        <v>7.5039999999999996</v>
      </c>
      <c r="AX102" s="71">
        <f>A125915338J_Latest</f>
        <v>0.70499999999999996</v>
      </c>
      <c r="AY102" s="71">
        <f>A125915342X_Latest</f>
        <v>0</v>
      </c>
      <c r="AZ102" s="71">
        <f>A125915326X_Latest</f>
        <v>9.3729999999999993</v>
      </c>
      <c r="BA102" s="71">
        <f>A125915366T_Latest</f>
        <v>1.3029999999999999</v>
      </c>
      <c r="BB102" s="71">
        <f>A125915350X_Latest</f>
        <v>0</v>
      </c>
      <c r="BC102" s="71">
        <f>A125915370J_Latest</f>
        <v>0</v>
      </c>
      <c r="BD102" s="71">
        <f>A125915330R_Latest</f>
        <v>3.468</v>
      </c>
      <c r="BE102" s="71">
        <f>A125915318X_Latest</f>
        <v>4.7709999999999999</v>
      </c>
      <c r="BF102" s="71">
        <f>A125915346J_Latest</f>
        <v>1.1990000000000001</v>
      </c>
      <c r="BG102" s="71">
        <f>A125915322R_Latest</f>
        <v>15.343</v>
      </c>
      <c r="BH102" s="71">
        <f>A125915970L_Latest</f>
        <v>0</v>
      </c>
      <c r="BI102" s="71">
        <f>A125915950C_Latest</f>
        <v>0</v>
      </c>
      <c r="BJ102" s="71">
        <f>A125915974W_Latest</f>
        <v>0</v>
      </c>
      <c r="BK102" s="71">
        <f>A125915978F_Latest</f>
        <v>1.8839999999999999</v>
      </c>
      <c r="BL102" s="71">
        <f>A125915954L_Latest</f>
        <v>0</v>
      </c>
      <c r="BM102" s="71">
        <f>A125915958W_Latest</f>
        <v>0</v>
      </c>
      <c r="BN102" s="71">
        <f>A125915942C_Latest</f>
        <v>1.8839999999999999</v>
      </c>
      <c r="BO102" s="71">
        <f>A125915982W_Latest</f>
        <v>0.80600000000000005</v>
      </c>
      <c r="BP102" s="71">
        <f>A125915966W_Latest</f>
        <v>0</v>
      </c>
      <c r="BQ102" s="71">
        <f>A125915986F_Latest</f>
        <v>0.3</v>
      </c>
      <c r="BR102" s="71">
        <f>A125915946L_Latest</f>
        <v>0.16</v>
      </c>
      <c r="BS102" s="71">
        <f>A125915934C_Latest</f>
        <v>1.2649999999999999</v>
      </c>
      <c r="BT102" s="71">
        <f>A125915962L_Latest</f>
        <v>0.60599999999999998</v>
      </c>
      <c r="BU102" s="71">
        <f>A125915938L_Latest</f>
        <v>3.7549999999999999</v>
      </c>
      <c r="BV102" s="71">
        <f>A125912890J_Latest</f>
        <v>0</v>
      </c>
      <c r="BW102" s="71">
        <f>A125912870X_Latest</f>
        <v>0</v>
      </c>
      <c r="BX102" s="71">
        <f>A125912894T_Latest</f>
        <v>0</v>
      </c>
      <c r="BY102" s="71">
        <f>A125912898A_Latest</f>
        <v>1.5309999999999999</v>
      </c>
      <c r="BZ102" s="71">
        <f>A125912874J_Latest</f>
        <v>0</v>
      </c>
      <c r="CA102" s="71">
        <f>A125912878T_Latest</f>
        <v>0</v>
      </c>
      <c r="CB102" s="71">
        <f>A125912862X_Latest</f>
        <v>1.5309999999999999</v>
      </c>
      <c r="CC102" s="71">
        <f>A125912902F_Latest</f>
        <v>0.95099999999999996</v>
      </c>
      <c r="CD102" s="71">
        <f>A125912886T_Latest</f>
        <v>0</v>
      </c>
      <c r="CE102" s="71">
        <f>A125912906R_Latest</f>
        <v>0</v>
      </c>
      <c r="CF102" s="71">
        <f>A125912866J_Latest</f>
        <v>0.45100000000000001</v>
      </c>
      <c r="CG102" s="71">
        <f>A125912854X_Latest</f>
        <v>1.4019999999999999</v>
      </c>
      <c r="CH102" s="71">
        <f>A125912882J_Latest</f>
        <v>0.45900000000000002</v>
      </c>
      <c r="CI102" s="71">
        <f>A125912858J_Latest</f>
        <v>3.3919999999999999</v>
      </c>
      <c r="CJ102" s="71">
        <f>A125913506W_Latest</f>
        <v>0</v>
      </c>
      <c r="CK102" s="71">
        <f>A125913486X_Latest</f>
        <v>0</v>
      </c>
      <c r="CL102" s="71">
        <f>A125913510L_Latest</f>
        <v>0</v>
      </c>
      <c r="CM102" s="71">
        <f>A125913514W_Latest</f>
        <v>0.64</v>
      </c>
      <c r="CN102" s="71">
        <f>A125913490R_Latest</f>
        <v>0</v>
      </c>
      <c r="CO102" s="71">
        <f>A125913494X_Latest</f>
        <v>0</v>
      </c>
      <c r="CP102" s="71">
        <f>A125913478X_Latest</f>
        <v>0.64</v>
      </c>
      <c r="CQ102" s="71">
        <f>A125913518F_Latest</f>
        <v>0</v>
      </c>
      <c r="CR102" s="71">
        <f>A125913502L_Latest</f>
        <v>0</v>
      </c>
      <c r="CS102" s="71">
        <f>A125913522W_Latest</f>
        <v>0</v>
      </c>
      <c r="CT102" s="71">
        <f>A125913482R_Latest</f>
        <v>0.28399999999999997</v>
      </c>
      <c r="CU102" s="71">
        <f>A125913470F_Latest</f>
        <v>0.28399999999999997</v>
      </c>
      <c r="CV102" s="71">
        <f>A125913498J_Latest</f>
        <v>0.32200000000000001</v>
      </c>
      <c r="CW102" s="71">
        <f>A125913474R_Latest</f>
        <v>1.2450000000000001</v>
      </c>
      <c r="CX102" s="71">
        <f>A125914122C_Latest</f>
        <v>0</v>
      </c>
      <c r="CY102" s="71">
        <f>A125914102V_Latest</f>
        <v>0</v>
      </c>
      <c r="CZ102" s="71">
        <f>A125914126L_Latest</f>
        <v>0</v>
      </c>
      <c r="DA102" s="71">
        <f>A125914130C_Latest</f>
        <v>0.38900000000000001</v>
      </c>
      <c r="DB102" s="71">
        <f>A125914106C_Latest</f>
        <v>0</v>
      </c>
      <c r="DC102" s="71">
        <f>A125914110V_Latest</f>
        <v>0</v>
      </c>
      <c r="DD102" s="71">
        <f>A125914094F_Latest</f>
        <v>0.38900000000000001</v>
      </c>
      <c r="DE102" s="71">
        <f>A125914134L_Latest</f>
        <v>0</v>
      </c>
      <c r="DF102" s="71">
        <f>A125914118L_Latest</f>
        <v>0</v>
      </c>
      <c r="DG102" s="71">
        <f>A125914138W_Latest</f>
        <v>0</v>
      </c>
      <c r="DH102" s="71">
        <f>A125914098R_Latest</f>
        <v>0</v>
      </c>
      <c r="DI102" s="71">
        <f>A125914086F_Latest</f>
        <v>0</v>
      </c>
      <c r="DJ102" s="71">
        <f>A125914114C_Latest</f>
        <v>0</v>
      </c>
      <c r="DK102" s="71">
        <f>A125914090W_Latest</f>
        <v>0.38900000000000001</v>
      </c>
      <c r="DL102" s="71">
        <f>A125911658W_Latest</f>
        <v>0</v>
      </c>
      <c r="DM102" s="71">
        <f>A125911638L_Latest</f>
        <v>0</v>
      </c>
      <c r="DN102" s="71">
        <f>A125911662L_Latest</f>
        <v>0</v>
      </c>
      <c r="DO102" s="71">
        <f>A125911666W_Latest</f>
        <v>0.99099999999999999</v>
      </c>
      <c r="DP102" s="71">
        <f>A125911642C_Latest</f>
        <v>0</v>
      </c>
      <c r="DQ102" s="71">
        <f>A125911646L_Latest</f>
        <v>0</v>
      </c>
      <c r="DR102" s="71">
        <f>A125911630V_Latest</f>
        <v>0.99099999999999999</v>
      </c>
      <c r="DS102" s="71">
        <f>A125911670L_Latest</f>
        <v>0</v>
      </c>
      <c r="DT102" s="71">
        <f>A125911654L_Latest</f>
        <v>0</v>
      </c>
      <c r="DU102" s="71">
        <f>A125911674W_Latest</f>
        <v>0.26100000000000001</v>
      </c>
      <c r="DV102" s="71">
        <f>A125911634C_Latest</f>
        <v>0.311</v>
      </c>
      <c r="DW102" s="71">
        <f>A125911622V_Latest</f>
        <v>0.57099999999999995</v>
      </c>
      <c r="DX102" s="71">
        <f>A125911650C_Latest</f>
        <v>0.21299999999999999</v>
      </c>
      <c r="DY102" s="71">
        <f>A125911626C_Latest</f>
        <v>1.776</v>
      </c>
    </row>
    <row r="103" spans="1:129" hidden="1">
      <c r="A103" s="58" t="s">
        <v>12985</v>
      </c>
      <c r="B103" s="55"/>
      <c r="C103" s="65">
        <v>24</v>
      </c>
      <c r="D103" s="71">
        <f>A125911322T_Latest</f>
        <v>139.41999999999999</v>
      </c>
      <c r="E103" s="71">
        <f>A125911302J_Latest</f>
        <v>47.677</v>
      </c>
      <c r="F103" s="71">
        <f>A125911326A_Latest</f>
        <v>409.37</v>
      </c>
      <c r="G103" s="71">
        <f>A125911330T_Latest</f>
        <v>63.804000000000002</v>
      </c>
      <c r="H103" s="71">
        <f>A125911306T_Latest</f>
        <v>53.747</v>
      </c>
      <c r="I103" s="71">
        <f>A125911310J_Latest</f>
        <v>23.664000000000001</v>
      </c>
      <c r="J103" s="71">
        <f>A125911294V_Latest</f>
        <v>737.68399999999997</v>
      </c>
      <c r="K103" s="71">
        <f>A125911334A_Latest</f>
        <v>107.26300000000001</v>
      </c>
      <c r="L103" s="71">
        <f>A125911318A_Latest</f>
        <v>13.173</v>
      </c>
      <c r="M103" s="71">
        <f>A125911338K_Latest</f>
        <v>90.792000000000002</v>
      </c>
      <c r="N103" s="71">
        <f>A125911298C_Latest</f>
        <v>70.846999999999994</v>
      </c>
      <c r="O103" s="71">
        <f>A125911286V_Latest</f>
        <v>282.07499999999999</v>
      </c>
      <c r="P103" s="71">
        <f>A125911314T_Latest</f>
        <v>148.697</v>
      </c>
      <c r="Q103" s="71">
        <f>A125911290K_Latest</f>
        <v>1168.4559999999999</v>
      </c>
      <c r="R103" s="71">
        <f>A125915018W_Latest</f>
        <v>41.634999999999998</v>
      </c>
      <c r="S103" s="71">
        <f>A125914998W_Latest</f>
        <v>21.632999999999999</v>
      </c>
      <c r="T103" s="71">
        <f>A125915022L_Latest</f>
        <v>124.93300000000001</v>
      </c>
      <c r="U103" s="71">
        <f>A125915026W_Latest</f>
        <v>12.919</v>
      </c>
      <c r="V103" s="71">
        <f>A125915002C_Latest</f>
        <v>11.226000000000001</v>
      </c>
      <c r="W103" s="71">
        <f>A125915006L_Latest</f>
        <v>3.827</v>
      </c>
      <c r="X103" s="71">
        <f>A125914990C_Latest</f>
        <v>216.173</v>
      </c>
      <c r="Y103" s="71">
        <f>A125915030L_Latest</f>
        <v>36.183</v>
      </c>
      <c r="Z103" s="71">
        <f>A125915014L_Latest</f>
        <v>4.2069999999999999</v>
      </c>
      <c r="AA103" s="71">
        <f>A125915034W_Latest</f>
        <v>28.856999999999999</v>
      </c>
      <c r="AB103" s="71">
        <f>A125914994L_Latest</f>
        <v>17.577999999999999</v>
      </c>
      <c r="AC103" s="71">
        <f>A125914982C_Latest</f>
        <v>86.825000000000003</v>
      </c>
      <c r="AD103" s="71">
        <f>A125915010C_Latest</f>
        <v>42.619</v>
      </c>
      <c r="AE103" s="71">
        <f>A125914986L_Latest</f>
        <v>345.61599999999999</v>
      </c>
      <c r="AF103" s="71">
        <f>A125912554W_Latest</f>
        <v>30.661999999999999</v>
      </c>
      <c r="AG103" s="71">
        <f>A125912534L_Latest</f>
        <v>14.653</v>
      </c>
      <c r="AH103" s="71">
        <f>A125912558F_Latest</f>
        <v>114.496</v>
      </c>
      <c r="AI103" s="71">
        <f>A125912562W_Latest</f>
        <v>18.751999999999999</v>
      </c>
      <c r="AJ103" s="71">
        <f>A125912538W_Latest</f>
        <v>14.218999999999999</v>
      </c>
      <c r="AK103" s="71">
        <f>A125912542L_Latest</f>
        <v>10.359</v>
      </c>
      <c r="AL103" s="71">
        <f>A125912526L_Latest</f>
        <v>203.14099999999999</v>
      </c>
      <c r="AM103" s="71">
        <f>A125912566F_Latest</f>
        <v>27.381</v>
      </c>
      <c r="AN103" s="71">
        <f>A125912550L_Latest</f>
        <v>3.5640000000000001</v>
      </c>
      <c r="AO103" s="71">
        <f>A125912570W_Latest</f>
        <v>18.411000000000001</v>
      </c>
      <c r="AP103" s="71">
        <f>A125912530C_Latest</f>
        <v>16.161000000000001</v>
      </c>
      <c r="AQ103" s="71">
        <f>A125912518L_Latest</f>
        <v>65.516999999999996</v>
      </c>
      <c r="AR103" s="71">
        <f>A125912546W_Latest</f>
        <v>37.030999999999999</v>
      </c>
      <c r="AS103" s="71">
        <f>A125912522C_Latest</f>
        <v>305.68900000000002</v>
      </c>
      <c r="AT103" s="71">
        <f>A125915634A_Latest</f>
        <v>32.143000000000001</v>
      </c>
      <c r="AU103" s="71">
        <f>A125915614T_Latest</f>
        <v>4.1440000000000001</v>
      </c>
      <c r="AV103" s="71">
        <f>A125915638K_Latest</f>
        <v>76.986999999999995</v>
      </c>
      <c r="AW103" s="71">
        <f>A125915642A_Latest</f>
        <v>20.713000000000001</v>
      </c>
      <c r="AX103" s="71">
        <f>A125915618A_Latest</f>
        <v>16.242000000000001</v>
      </c>
      <c r="AY103" s="71">
        <f>A125915622T_Latest</f>
        <v>4.1109999999999998</v>
      </c>
      <c r="AZ103" s="71">
        <f>A125915606T_Latest</f>
        <v>154.34</v>
      </c>
      <c r="BA103" s="71">
        <f>A125915646K_Latest</f>
        <v>22.959</v>
      </c>
      <c r="BB103" s="71">
        <f>A125915630T_Latest</f>
        <v>1.548</v>
      </c>
      <c r="BC103" s="71">
        <f>A125915650A_Latest</f>
        <v>15.331</v>
      </c>
      <c r="BD103" s="71">
        <f>A125915610J_Latest</f>
        <v>18.661000000000001</v>
      </c>
      <c r="BE103" s="71">
        <f>A125915598C_Latest</f>
        <v>58.499000000000002</v>
      </c>
      <c r="BF103" s="71">
        <f>A125915626A_Latest</f>
        <v>35.076000000000001</v>
      </c>
      <c r="BG103" s="71">
        <f>A125915602J_Latest</f>
        <v>247.91399999999999</v>
      </c>
      <c r="BH103" s="71">
        <f>A125916250J_Latest</f>
        <v>10.933</v>
      </c>
      <c r="BI103" s="71">
        <f>A125916230X_Latest</f>
        <v>2.71</v>
      </c>
      <c r="BJ103" s="71">
        <f>A125916254T_Latest</f>
        <v>23.733000000000001</v>
      </c>
      <c r="BK103" s="71">
        <f>A125916258A_Latest</f>
        <v>3.7080000000000002</v>
      </c>
      <c r="BL103" s="71">
        <f>A125916234J_Latest</f>
        <v>3.0630000000000002</v>
      </c>
      <c r="BM103" s="71">
        <f>A125916238T_Latest</f>
        <v>1.7509999999999999</v>
      </c>
      <c r="BN103" s="71">
        <f>A125916222X_Latest</f>
        <v>45.898000000000003</v>
      </c>
      <c r="BO103" s="71">
        <f>A125916262T_Latest</f>
        <v>6.7190000000000003</v>
      </c>
      <c r="BP103" s="71">
        <f>A125916246T_Latest</f>
        <v>1.365</v>
      </c>
      <c r="BQ103" s="71">
        <f>A125916266A_Latest</f>
        <v>8.7420000000000009</v>
      </c>
      <c r="BR103" s="71">
        <f>A125916226J_Latest</f>
        <v>3.3090000000000002</v>
      </c>
      <c r="BS103" s="71">
        <f>A125916214X_Latest</f>
        <v>20.135999999999999</v>
      </c>
      <c r="BT103" s="71">
        <f>A125916242J_Latest</f>
        <v>8.5879999999999992</v>
      </c>
      <c r="BU103" s="71">
        <f>A125916218J_Latest</f>
        <v>74.622</v>
      </c>
      <c r="BV103" s="71">
        <f>A125913170C_Latest</f>
        <v>18.824000000000002</v>
      </c>
      <c r="BW103" s="71">
        <f>A125913150V_Latest</f>
        <v>2.92</v>
      </c>
      <c r="BX103" s="71">
        <f>A125913174L_Latest</f>
        <v>45.707000000000001</v>
      </c>
      <c r="BY103" s="71">
        <f>A125913178W_Latest</f>
        <v>3.823</v>
      </c>
      <c r="BZ103" s="71">
        <f>A125913154C_Latest</f>
        <v>5.4850000000000003</v>
      </c>
      <c r="CA103" s="71">
        <f>A125913158L_Latest</f>
        <v>2.52</v>
      </c>
      <c r="CB103" s="71">
        <f>A125913142V_Latest</f>
        <v>79.278999999999996</v>
      </c>
      <c r="CC103" s="71">
        <f>A125913182L_Latest</f>
        <v>9.4359999999999999</v>
      </c>
      <c r="CD103" s="71">
        <f>A125913166L_Latest</f>
        <v>1.2629999999999999</v>
      </c>
      <c r="CE103" s="71">
        <f>A125913186W_Latest</f>
        <v>12.074</v>
      </c>
      <c r="CF103" s="71">
        <f>A125913146C_Latest</f>
        <v>12.247</v>
      </c>
      <c r="CG103" s="71">
        <f>A125913134V_Latest</f>
        <v>35.018999999999998</v>
      </c>
      <c r="CH103" s="71">
        <f>A125913162C_Latest</f>
        <v>17.88</v>
      </c>
      <c r="CI103" s="71">
        <f>A125913138C_Latest</f>
        <v>132.178</v>
      </c>
      <c r="CJ103" s="71">
        <f>A125913786A_Latest</f>
        <v>2.8820000000000001</v>
      </c>
      <c r="CK103" s="71">
        <f>A125913766T_Latest</f>
        <v>1.0109999999999999</v>
      </c>
      <c r="CL103" s="71">
        <f>A125913790T_Latest</f>
        <v>8.4529999999999994</v>
      </c>
      <c r="CM103" s="71">
        <f>A125913794A_Latest</f>
        <v>1.89</v>
      </c>
      <c r="CN103" s="71">
        <f>A125913770J_Latest</f>
        <v>1.6160000000000001</v>
      </c>
      <c r="CO103" s="71">
        <f>A125913774T_Latest</f>
        <v>0.151</v>
      </c>
      <c r="CP103" s="71">
        <f>A125913758T_Latest</f>
        <v>16.003</v>
      </c>
      <c r="CQ103" s="71">
        <f>A125913798K_Latest</f>
        <v>2.758</v>
      </c>
      <c r="CR103" s="71">
        <f>A125913782T_Latest</f>
        <v>0.46200000000000002</v>
      </c>
      <c r="CS103" s="71">
        <f>A125913802R_Latest</f>
        <v>3.2850000000000001</v>
      </c>
      <c r="CT103" s="71">
        <f>A125913762J_Latest</f>
        <v>1.6140000000000001</v>
      </c>
      <c r="CU103" s="71">
        <f>A125913750X_Latest</f>
        <v>8.1189999999999998</v>
      </c>
      <c r="CV103" s="71">
        <f>A125913778A_Latest</f>
        <v>3.6320000000000001</v>
      </c>
      <c r="CW103" s="71">
        <f>A125913754J_Latest</f>
        <v>27.754000000000001</v>
      </c>
      <c r="CX103" s="71">
        <f>A125914402W_Latest</f>
        <v>1.0169999999999999</v>
      </c>
      <c r="CY103" s="71">
        <f>A125914382X_Latest</f>
        <v>0.13200000000000001</v>
      </c>
      <c r="CZ103" s="71">
        <f>A125914406F_Latest</f>
        <v>4.4710000000000001</v>
      </c>
      <c r="DA103" s="71">
        <f>A125914410W_Latest</f>
        <v>0.54</v>
      </c>
      <c r="DB103" s="71">
        <f>A125914386J_Latest</f>
        <v>0.88700000000000001</v>
      </c>
      <c r="DC103" s="71">
        <f>A125914390X_Latest</f>
        <v>0</v>
      </c>
      <c r="DD103" s="71">
        <f>A125914374X_Latest</f>
        <v>7.0460000000000003</v>
      </c>
      <c r="DE103" s="71">
        <f>A125914414F_Latest</f>
        <v>0.66300000000000003</v>
      </c>
      <c r="DF103" s="71">
        <f>A125914398T_Latest</f>
        <v>0.3</v>
      </c>
      <c r="DG103" s="71">
        <f>A125914418R_Latest</f>
        <v>1.1830000000000001</v>
      </c>
      <c r="DH103" s="71">
        <f>A125914378J_Latest</f>
        <v>0.249</v>
      </c>
      <c r="DI103" s="71">
        <f>A125914366X_Latest</f>
        <v>2.3940000000000001</v>
      </c>
      <c r="DJ103" s="71">
        <f>A125914394J_Latest</f>
        <v>1.915</v>
      </c>
      <c r="DK103" s="71">
        <f>A125914370R_Latest</f>
        <v>11.355</v>
      </c>
      <c r="DL103" s="71">
        <f>A125911938R_Latest</f>
        <v>1.325</v>
      </c>
      <c r="DM103" s="71">
        <f>A125911918F_Latest</f>
        <v>0.47399999999999998</v>
      </c>
      <c r="DN103" s="71">
        <f>A125911942F_Latest</f>
        <v>10.589</v>
      </c>
      <c r="DO103" s="71">
        <f>A125911946R_Latest</f>
        <v>1.46</v>
      </c>
      <c r="DP103" s="71">
        <f>A125911922W_Latest</f>
        <v>1.0109999999999999</v>
      </c>
      <c r="DQ103" s="71">
        <f>A125911926F_Latest</f>
        <v>0.94499999999999995</v>
      </c>
      <c r="DR103" s="71">
        <f>A125911910L_Latest</f>
        <v>15.805</v>
      </c>
      <c r="DS103" s="71">
        <f>A125911950F_Latest</f>
        <v>1.163</v>
      </c>
      <c r="DT103" s="71">
        <f>A125911934F_Latest</f>
        <v>0.46500000000000002</v>
      </c>
      <c r="DU103" s="71">
        <f>A125911954R_Latest</f>
        <v>2.91</v>
      </c>
      <c r="DV103" s="71">
        <f>A125911914W_Latest</f>
        <v>1.028</v>
      </c>
      <c r="DW103" s="71">
        <f>A125911902L_Latest</f>
        <v>5.5670000000000002</v>
      </c>
      <c r="DX103" s="71">
        <f>A125911930W_Latest</f>
        <v>1.9570000000000001</v>
      </c>
      <c r="DY103" s="71">
        <f>A125911906W_Latest</f>
        <v>23.327999999999999</v>
      </c>
    </row>
    <row r="104" spans="1:129" hidden="1">
      <c r="A104" s="46" t="s">
        <v>13004</v>
      </c>
      <c r="B104" s="47"/>
      <c r="C104" s="65">
        <v>25</v>
      </c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</row>
    <row r="105" spans="1:129" hidden="1">
      <c r="A105" s="49" t="s">
        <v>12992</v>
      </c>
      <c r="B105" s="50"/>
      <c r="C105" s="65">
        <v>26</v>
      </c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</row>
    <row r="106" spans="1:129" hidden="1">
      <c r="A106" s="50"/>
      <c r="B106" s="52" t="s">
        <v>12993</v>
      </c>
      <c r="C106" s="65">
        <v>27</v>
      </c>
      <c r="D106" s="71">
        <f>A125877834A_Latest</f>
        <v>55.889000000000003</v>
      </c>
      <c r="E106" s="71">
        <f>A125877814T_Latest</f>
        <v>25.475000000000001</v>
      </c>
      <c r="F106" s="71">
        <f>A125877838K_Latest</f>
        <v>102.953</v>
      </c>
      <c r="G106" s="71">
        <f>A125877842A_Latest</f>
        <v>7.0679999999999996</v>
      </c>
      <c r="H106" s="71">
        <f>A125877818A_Latest</f>
        <v>46.426000000000002</v>
      </c>
      <c r="I106" s="71">
        <f>A125877822T_Latest</f>
        <v>3.4249999999999998</v>
      </c>
      <c r="J106" s="71">
        <f>A125877806T_Latest</f>
        <v>241.23500000000001</v>
      </c>
      <c r="K106" s="71">
        <f>A125877846K_Latest</f>
        <v>37.085999999999999</v>
      </c>
      <c r="L106" s="71">
        <f>A125877830T_Latest</f>
        <v>2.4769999999999999</v>
      </c>
      <c r="M106" s="71">
        <f>A125877850A_Latest</f>
        <v>84.034999999999997</v>
      </c>
      <c r="N106" s="71">
        <f>A125877810J_Latest</f>
        <v>22.17</v>
      </c>
      <c r="O106" s="71">
        <f>A125877798C_Latest</f>
        <v>145.767</v>
      </c>
      <c r="P106" s="71">
        <f>A125877826A_Latest</f>
        <v>55.423000000000002</v>
      </c>
      <c r="Q106" s="71">
        <f>A125877802J_Latest</f>
        <v>442.42500000000001</v>
      </c>
      <c r="R106" s="71">
        <f>A125881530T_Latest</f>
        <v>18.808</v>
      </c>
      <c r="S106" s="71">
        <f>A125881510J_Latest</f>
        <v>7.4980000000000002</v>
      </c>
      <c r="T106" s="71">
        <f>A125881534A_Latest</f>
        <v>25.532</v>
      </c>
      <c r="U106" s="71">
        <f>A125881538K_Latest</f>
        <v>0.55900000000000005</v>
      </c>
      <c r="V106" s="71">
        <f>A125881514T_Latest</f>
        <v>9.3230000000000004</v>
      </c>
      <c r="W106" s="71">
        <f>A125881518A_Latest</f>
        <v>1.839</v>
      </c>
      <c r="X106" s="71">
        <f>A125881502J_Latest</f>
        <v>63.558999999999997</v>
      </c>
      <c r="Y106" s="71">
        <f>A125881542A_Latest</f>
        <v>12.029</v>
      </c>
      <c r="Z106" s="71">
        <f>A125881526A_Latest</f>
        <v>1.351</v>
      </c>
      <c r="AA106" s="71">
        <f>A125881546K_Latest</f>
        <v>25.949000000000002</v>
      </c>
      <c r="AB106" s="71">
        <f>A125881506T_Latest</f>
        <v>5.9470000000000001</v>
      </c>
      <c r="AC106" s="71">
        <f>A125881494V_Latest</f>
        <v>45.276000000000003</v>
      </c>
      <c r="AD106" s="71">
        <f>A125881522T_Latest</f>
        <v>18.959</v>
      </c>
      <c r="AE106" s="71">
        <f>A125881498C_Latest</f>
        <v>127.794</v>
      </c>
      <c r="AF106" s="71">
        <f>A125879066J_Latest</f>
        <v>9.6969999999999992</v>
      </c>
      <c r="AG106" s="71">
        <f>A125879046X_Latest</f>
        <v>10.618</v>
      </c>
      <c r="AH106" s="71">
        <f>A125879070X_Latest</f>
        <v>29.024999999999999</v>
      </c>
      <c r="AI106" s="71">
        <f>A125879074J_Latest</f>
        <v>1.127</v>
      </c>
      <c r="AJ106" s="71">
        <f>A125879050R_Latest</f>
        <v>16.718</v>
      </c>
      <c r="AK106" s="71">
        <f>A125879054X_Latest</f>
        <v>0.56399999999999995</v>
      </c>
      <c r="AL106" s="71">
        <f>A125879038X_Latest</f>
        <v>67.748999999999995</v>
      </c>
      <c r="AM106" s="71">
        <f>A125879078T_Latest</f>
        <v>7.6589999999999998</v>
      </c>
      <c r="AN106" s="71">
        <f>A125879062X_Latest</f>
        <v>0</v>
      </c>
      <c r="AO106" s="71">
        <f>A125879082J_Latest</f>
        <v>23.588000000000001</v>
      </c>
      <c r="AP106" s="71">
        <f>A125879042R_Latest</f>
        <v>4.4160000000000004</v>
      </c>
      <c r="AQ106" s="71">
        <f>A125879030F_Latest</f>
        <v>35.662999999999997</v>
      </c>
      <c r="AR106" s="71">
        <f>A125879058J_Latest</f>
        <v>12.561999999999999</v>
      </c>
      <c r="AS106" s="71">
        <f>A125879034R_Latest</f>
        <v>115.974</v>
      </c>
      <c r="AT106" s="71">
        <f>A125882146T_Latest</f>
        <v>12.427</v>
      </c>
      <c r="AU106" s="71">
        <f>A125882126J_Latest</f>
        <v>2.0329999999999999</v>
      </c>
      <c r="AV106" s="71">
        <f>A125882150J_Latest</f>
        <v>23.449000000000002</v>
      </c>
      <c r="AW106" s="71">
        <f>A125882154T_Latest</f>
        <v>3.48</v>
      </c>
      <c r="AX106" s="71">
        <f>A125882130X_Latest</f>
        <v>9.5470000000000006</v>
      </c>
      <c r="AY106" s="71">
        <f>A125882134J_Latest</f>
        <v>0.498</v>
      </c>
      <c r="AZ106" s="71">
        <f>A125882118J_Latest</f>
        <v>51.435000000000002</v>
      </c>
      <c r="BA106" s="71">
        <f>A125882158A_Latest</f>
        <v>10.499000000000001</v>
      </c>
      <c r="BB106" s="71">
        <f>A125882142J_Latest</f>
        <v>0.73799999999999999</v>
      </c>
      <c r="BC106" s="71">
        <f>A125882162T_Latest</f>
        <v>15.396000000000001</v>
      </c>
      <c r="BD106" s="71">
        <f>A125882122X_Latest</f>
        <v>4.056</v>
      </c>
      <c r="BE106" s="71">
        <f>A125882110R_Latest</f>
        <v>30.689</v>
      </c>
      <c r="BF106" s="71">
        <f>A125882138T_Latest</f>
        <v>7.9909999999999997</v>
      </c>
      <c r="BG106" s="71">
        <f>A125882114X_Latest</f>
        <v>90.114999999999995</v>
      </c>
      <c r="BH106" s="71">
        <f>A125882762W_Latest</f>
        <v>3.012</v>
      </c>
      <c r="BI106" s="71">
        <f>A125882742L_Latest</f>
        <v>0.83399999999999996</v>
      </c>
      <c r="BJ106" s="71">
        <f>A125882766F_Latest</f>
        <v>9.2620000000000005</v>
      </c>
      <c r="BK106" s="71">
        <f>A125882770W_Latest</f>
        <v>0</v>
      </c>
      <c r="BL106" s="71">
        <f>A125882746W_Latest</f>
        <v>2.948</v>
      </c>
      <c r="BM106" s="71">
        <f>A125882750L_Latest</f>
        <v>0</v>
      </c>
      <c r="BN106" s="71">
        <f>A125882734L_Latest</f>
        <v>16.056000000000001</v>
      </c>
      <c r="BO106" s="71">
        <f>A125882774F_Latest</f>
        <v>1.8460000000000001</v>
      </c>
      <c r="BP106" s="71">
        <f>A125882758F_Latest</f>
        <v>0</v>
      </c>
      <c r="BQ106" s="71">
        <f>A125882778R_Latest</f>
        <v>5.0110000000000001</v>
      </c>
      <c r="BR106" s="71">
        <f>A125882738W_Latest</f>
        <v>1.415</v>
      </c>
      <c r="BS106" s="71">
        <f>A125882726L_Latest</f>
        <v>8.2720000000000002</v>
      </c>
      <c r="BT106" s="71">
        <f>A125882754W_Latest</f>
        <v>2.6110000000000002</v>
      </c>
      <c r="BU106" s="71">
        <f>A125882730C_Latest</f>
        <v>26.937999999999999</v>
      </c>
      <c r="BV106" s="71">
        <f>A125879682L_Latest</f>
        <v>9.532</v>
      </c>
      <c r="BW106" s="71">
        <f>A125879662C_Latest</f>
        <v>1.8939999999999999</v>
      </c>
      <c r="BX106" s="71">
        <f>A125879686W_Latest</f>
        <v>8.8209999999999997</v>
      </c>
      <c r="BY106" s="71">
        <f>A125879690L_Latest</f>
        <v>1.2549999999999999</v>
      </c>
      <c r="BZ106" s="71">
        <f>A125879666L_Latest</f>
        <v>5.6660000000000004</v>
      </c>
      <c r="CA106" s="71">
        <f>A125879670C_Latest</f>
        <v>0.38300000000000001</v>
      </c>
      <c r="CB106" s="71">
        <f>A125879654C_Latest</f>
        <v>27.552</v>
      </c>
      <c r="CC106" s="71">
        <f>A125879694W_Latest</f>
        <v>3.97</v>
      </c>
      <c r="CD106" s="71">
        <f>A125879678W_Latest</f>
        <v>0.38700000000000001</v>
      </c>
      <c r="CE106" s="71">
        <f>A125879698F_Latest</f>
        <v>10.688000000000001</v>
      </c>
      <c r="CF106" s="71">
        <f>A125879658L_Latest</f>
        <v>5.4550000000000001</v>
      </c>
      <c r="CG106" s="71">
        <f>A125879646C_Latest</f>
        <v>20.501000000000001</v>
      </c>
      <c r="CH106" s="71">
        <f>A125879674L_Latest</f>
        <v>10.305999999999999</v>
      </c>
      <c r="CI106" s="71">
        <f>A125879650V_Latest</f>
        <v>58.359000000000002</v>
      </c>
      <c r="CJ106" s="71">
        <f>A125880298T_Latest</f>
        <v>0.26300000000000001</v>
      </c>
      <c r="CK106" s="71">
        <f>A125880278J_Latest</f>
        <v>1.024</v>
      </c>
      <c r="CL106" s="71">
        <f>A125880302W_Latest</f>
        <v>2.238</v>
      </c>
      <c r="CM106" s="71">
        <f>A125880306F_Latest</f>
        <v>0.58499999999999996</v>
      </c>
      <c r="CN106" s="71">
        <f>A125880282X_Latest</f>
        <v>1.532</v>
      </c>
      <c r="CO106" s="71">
        <f>A125880286J_Latest</f>
        <v>0.13900000000000001</v>
      </c>
      <c r="CP106" s="71">
        <f>A125880270R_Latest</f>
        <v>5.782</v>
      </c>
      <c r="CQ106" s="71">
        <f>A125880310W_Latest</f>
        <v>0.39400000000000002</v>
      </c>
      <c r="CR106" s="71">
        <f>A125880294J_Latest</f>
        <v>0</v>
      </c>
      <c r="CS106" s="71">
        <f>A125880314F_Latest</f>
        <v>1.9390000000000001</v>
      </c>
      <c r="CT106" s="71">
        <f>A125880274X_Latest</f>
        <v>0.27700000000000002</v>
      </c>
      <c r="CU106" s="71">
        <f>A125880262R_Latest</f>
        <v>2.61</v>
      </c>
      <c r="CV106" s="71">
        <f>A125880290X_Latest</f>
        <v>1.9910000000000001</v>
      </c>
      <c r="CW106" s="71">
        <f>A125880266X_Latest</f>
        <v>10.382999999999999</v>
      </c>
      <c r="CX106" s="71">
        <f>A125880914K_Latest</f>
        <v>0.11899999999999999</v>
      </c>
      <c r="CY106" s="71">
        <f>A125880894L_Latest</f>
        <v>0.41399999999999998</v>
      </c>
      <c r="CZ106" s="71">
        <f>A125880918V_Latest</f>
        <v>1.1220000000000001</v>
      </c>
      <c r="DA106" s="71">
        <f>A125880922K_Latest</f>
        <v>6.2E-2</v>
      </c>
      <c r="DB106" s="71">
        <f>A125880898W_Latest</f>
        <v>0</v>
      </c>
      <c r="DC106" s="71">
        <f>A125880902A_Latest</f>
        <v>0</v>
      </c>
      <c r="DD106" s="71">
        <f>A125880886L_Latest</f>
        <v>1.716</v>
      </c>
      <c r="DE106" s="71">
        <f>A125880926V_Latest</f>
        <v>5.8999999999999997E-2</v>
      </c>
      <c r="DF106" s="71">
        <f>A125880910A_Latest</f>
        <v>0</v>
      </c>
      <c r="DG106" s="71">
        <f>A125880930K_Latest</f>
        <v>0.54400000000000004</v>
      </c>
      <c r="DH106" s="71">
        <f>A125880890C_Latest</f>
        <v>0.16900000000000001</v>
      </c>
      <c r="DI106" s="71">
        <f>A125880878L_Latest</f>
        <v>0.77200000000000002</v>
      </c>
      <c r="DJ106" s="71">
        <f>A125880906K_Latest</f>
        <v>0.33</v>
      </c>
      <c r="DK106" s="71">
        <f>A125880882C_Latest</f>
        <v>2.8180000000000001</v>
      </c>
      <c r="DL106" s="71">
        <f>A125878450J_Latest</f>
        <v>2.0310000000000001</v>
      </c>
      <c r="DM106" s="71">
        <f>A125878430X_Latest</f>
        <v>1.1599999999999999</v>
      </c>
      <c r="DN106" s="71">
        <f>A125878454T_Latest</f>
        <v>3.504</v>
      </c>
      <c r="DO106" s="71">
        <f>A125878458A_Latest</f>
        <v>0</v>
      </c>
      <c r="DP106" s="71">
        <f>A125878434J_Latest</f>
        <v>0.69099999999999995</v>
      </c>
      <c r="DQ106" s="71">
        <f>A125878438T_Latest</f>
        <v>0</v>
      </c>
      <c r="DR106" s="71">
        <f>A125878422X_Latest</f>
        <v>7.3869999999999996</v>
      </c>
      <c r="DS106" s="71">
        <f>A125878462T_Latest</f>
        <v>0.629</v>
      </c>
      <c r="DT106" s="71">
        <f>A125878446T_Latest</f>
        <v>0</v>
      </c>
      <c r="DU106" s="71">
        <f>A125878466A_Latest</f>
        <v>0.92</v>
      </c>
      <c r="DV106" s="71">
        <f>A125878426J_Latest</f>
        <v>0.435</v>
      </c>
      <c r="DW106" s="71">
        <f>A125878414X_Latest</f>
        <v>1.9850000000000001</v>
      </c>
      <c r="DX106" s="71">
        <f>A125878442J_Latest</f>
        <v>0.67300000000000004</v>
      </c>
      <c r="DY106" s="71">
        <f>A125878418J_Latest</f>
        <v>10.044</v>
      </c>
    </row>
    <row r="107" spans="1:129" hidden="1">
      <c r="A107" s="52"/>
      <c r="B107" s="55" t="s">
        <v>12994</v>
      </c>
      <c r="C107" s="65">
        <v>28</v>
      </c>
      <c r="D107" s="71">
        <f>A125877554J_Latest</f>
        <v>16.202000000000002</v>
      </c>
      <c r="E107" s="71">
        <f>A125877534X_Latest</f>
        <v>10.103999999999999</v>
      </c>
      <c r="F107" s="71">
        <f>A125877558T_Latest</f>
        <v>18.032</v>
      </c>
      <c r="G107" s="71">
        <f>A125877562J_Latest</f>
        <v>3.512</v>
      </c>
      <c r="H107" s="71">
        <f>A125877538J_Latest</f>
        <v>10.858000000000001</v>
      </c>
      <c r="I107" s="71">
        <f>A125877542X_Latest</f>
        <v>0</v>
      </c>
      <c r="J107" s="71">
        <f>A125877526X_Latest</f>
        <v>58.707999999999998</v>
      </c>
      <c r="K107" s="71">
        <f>A125877566T_Latest</f>
        <v>9.5909999999999993</v>
      </c>
      <c r="L107" s="71">
        <f>A125877550X_Latest</f>
        <v>0</v>
      </c>
      <c r="M107" s="71">
        <f>A125877570J_Latest</f>
        <v>41.174999999999997</v>
      </c>
      <c r="N107" s="71">
        <f>A125877530R_Latest</f>
        <v>8.6709999999999994</v>
      </c>
      <c r="O107" s="71">
        <f>A125877518X_Latest</f>
        <v>59.438000000000002</v>
      </c>
      <c r="P107" s="71">
        <f>A125877546J_Latest</f>
        <v>17.777999999999999</v>
      </c>
      <c r="Q107" s="71">
        <f>A125877522R_Latest</f>
        <v>135.923</v>
      </c>
      <c r="R107" s="71">
        <f>A125881250X_Latest</f>
        <v>3.274</v>
      </c>
      <c r="S107" s="71">
        <f>A125881230R_Latest</f>
        <v>4.7889999999999997</v>
      </c>
      <c r="T107" s="71">
        <f>A125881254J_Latest</f>
        <v>5.4169999999999998</v>
      </c>
      <c r="U107" s="71">
        <f>A125881258T_Latest</f>
        <v>0</v>
      </c>
      <c r="V107" s="71">
        <f>A125881234X_Latest</f>
        <v>0.81399999999999995</v>
      </c>
      <c r="W107" s="71">
        <f>A125881238J_Latest</f>
        <v>0</v>
      </c>
      <c r="X107" s="71">
        <f>A125881222R_Latest</f>
        <v>14.292999999999999</v>
      </c>
      <c r="Y107" s="71">
        <f>A125881262J_Latest</f>
        <v>2.6059999999999999</v>
      </c>
      <c r="Z107" s="71">
        <f>A125881246J_Latest</f>
        <v>0</v>
      </c>
      <c r="AA107" s="71">
        <f>A125881266T_Latest</f>
        <v>9.4770000000000003</v>
      </c>
      <c r="AB107" s="71">
        <f>A125881226X_Latest</f>
        <v>1.4510000000000001</v>
      </c>
      <c r="AC107" s="71">
        <f>A125881214R_Latest</f>
        <v>13.534000000000001</v>
      </c>
      <c r="AD107" s="71">
        <f>A125881242X_Latest</f>
        <v>6.1689999999999996</v>
      </c>
      <c r="AE107" s="71">
        <f>A125881218X_Latest</f>
        <v>33.996000000000002</v>
      </c>
      <c r="AF107" s="71">
        <f>A125878786L_Latest</f>
        <v>3.3919999999999999</v>
      </c>
      <c r="AG107" s="71">
        <f>A125878766C_Latest</f>
        <v>3.74</v>
      </c>
      <c r="AH107" s="71">
        <f>A125878790C_Latest</f>
        <v>3.125</v>
      </c>
      <c r="AI107" s="71">
        <f>A125878794L_Latest</f>
        <v>1.127</v>
      </c>
      <c r="AJ107" s="71">
        <f>A125878770V_Latest</f>
        <v>5.7220000000000004</v>
      </c>
      <c r="AK107" s="71">
        <f>A125878774C_Latest</f>
        <v>0</v>
      </c>
      <c r="AL107" s="71">
        <f>A125878758C_Latest</f>
        <v>17.106000000000002</v>
      </c>
      <c r="AM107" s="71">
        <f>A125878798W_Latest</f>
        <v>1.1379999999999999</v>
      </c>
      <c r="AN107" s="71">
        <f>A125878782C_Latest</f>
        <v>0</v>
      </c>
      <c r="AO107" s="71">
        <f>A125878802A_Latest</f>
        <v>12.56</v>
      </c>
      <c r="AP107" s="71">
        <f>A125878762V_Latest</f>
        <v>2.2109999999999999</v>
      </c>
      <c r="AQ107" s="71">
        <f>A125878750K_Latest</f>
        <v>15.91</v>
      </c>
      <c r="AR107" s="71">
        <f>A125878778L_Latest</f>
        <v>4.0670000000000002</v>
      </c>
      <c r="AS107" s="71">
        <f>A125878754V_Latest</f>
        <v>37.082000000000001</v>
      </c>
      <c r="AT107" s="71">
        <f>A125881866W_Latest</f>
        <v>3.1779999999999999</v>
      </c>
      <c r="AU107" s="71">
        <f>A125881846L_Latest</f>
        <v>0.439</v>
      </c>
      <c r="AV107" s="71">
        <f>A125881870L_Latest</f>
        <v>5.4</v>
      </c>
      <c r="AW107" s="71">
        <f>A125881874W_Latest</f>
        <v>1.1120000000000001</v>
      </c>
      <c r="AX107" s="71">
        <f>A125881850C_Latest</f>
        <v>2.226</v>
      </c>
      <c r="AY107" s="71">
        <f>A125881854L_Latest</f>
        <v>0</v>
      </c>
      <c r="AZ107" s="71">
        <f>A125881838L_Latest</f>
        <v>12.355</v>
      </c>
      <c r="BA107" s="71">
        <f>A125881878F_Latest</f>
        <v>4.1479999999999997</v>
      </c>
      <c r="BB107" s="71">
        <f>A125881862L_Latest</f>
        <v>0</v>
      </c>
      <c r="BC107" s="71">
        <f>A125881882W_Latest</f>
        <v>9.0459999999999994</v>
      </c>
      <c r="BD107" s="71">
        <f>A125881842C_Latest</f>
        <v>1.2969999999999999</v>
      </c>
      <c r="BE107" s="71">
        <f>A125881830V_Latest</f>
        <v>14.491</v>
      </c>
      <c r="BF107" s="71">
        <f>A125881858W_Latest</f>
        <v>2.7440000000000002</v>
      </c>
      <c r="BG107" s="71">
        <f>A125881834C_Latest</f>
        <v>29.59</v>
      </c>
      <c r="BH107" s="71">
        <f>A125882482C_Latest</f>
        <v>1.2450000000000001</v>
      </c>
      <c r="BI107" s="71">
        <f>A125882462V_Latest</f>
        <v>0.52100000000000002</v>
      </c>
      <c r="BJ107" s="71">
        <f>A125882486L_Latest</f>
        <v>2.0329999999999999</v>
      </c>
      <c r="BK107" s="71">
        <f>A125882490C_Latest</f>
        <v>0</v>
      </c>
      <c r="BL107" s="71">
        <f>A125882466C_Latest</f>
        <v>0</v>
      </c>
      <c r="BM107" s="71">
        <f>A125882470V_Latest</f>
        <v>0</v>
      </c>
      <c r="BN107" s="71">
        <f>A125882454V_Latest</f>
        <v>3.7989999999999999</v>
      </c>
      <c r="BO107" s="71">
        <f>A125882494L_Latest</f>
        <v>0.255</v>
      </c>
      <c r="BP107" s="71">
        <f>A125882478L_Latest</f>
        <v>0</v>
      </c>
      <c r="BQ107" s="71">
        <f>A125882498W_Latest</f>
        <v>2.827</v>
      </c>
      <c r="BR107" s="71">
        <f>A125882458C_Latest</f>
        <v>0.70199999999999996</v>
      </c>
      <c r="BS107" s="71">
        <f>A125882446V_Latest</f>
        <v>3.7839999999999998</v>
      </c>
      <c r="BT107" s="71">
        <f>A125882474C_Latest</f>
        <v>1.548</v>
      </c>
      <c r="BU107" s="71">
        <f>A125882450K_Latest</f>
        <v>9.1319999999999997</v>
      </c>
      <c r="BV107" s="71">
        <f>A125879402J_Latest</f>
        <v>3.5619999999999998</v>
      </c>
      <c r="BW107" s="71">
        <f>A125879382K_Latest</f>
        <v>0</v>
      </c>
      <c r="BX107" s="71">
        <f>A125879406T_Latest</f>
        <v>1.68</v>
      </c>
      <c r="BY107" s="71">
        <f>A125879410J_Latest</f>
        <v>0.84899999999999998</v>
      </c>
      <c r="BZ107" s="71">
        <f>A125879386V_Latest</f>
        <v>1.486</v>
      </c>
      <c r="CA107" s="71">
        <f>A125879390K_Latest</f>
        <v>0</v>
      </c>
      <c r="CB107" s="71">
        <f>A125879374K_Latest</f>
        <v>7.5780000000000003</v>
      </c>
      <c r="CC107" s="71">
        <f>A125879414T_Latest</f>
        <v>1.226</v>
      </c>
      <c r="CD107" s="71">
        <f>A125879398C_Latest</f>
        <v>0</v>
      </c>
      <c r="CE107" s="71">
        <f>A125879418A_Latest</f>
        <v>5.5110000000000001</v>
      </c>
      <c r="CF107" s="71">
        <f>A125879378V_Latest</f>
        <v>2.855</v>
      </c>
      <c r="CG107" s="71">
        <f>A125879366K_Latest</f>
        <v>9.5920000000000005</v>
      </c>
      <c r="CH107" s="71">
        <f>A125879394V_Latest</f>
        <v>2.3639999999999999</v>
      </c>
      <c r="CI107" s="71">
        <f>A125879370A_Latest</f>
        <v>19.533000000000001</v>
      </c>
      <c r="CJ107" s="71">
        <f>A125880018L_Latest</f>
        <v>0</v>
      </c>
      <c r="CK107" s="71">
        <f>A125879998J_Latest</f>
        <v>0.52</v>
      </c>
      <c r="CL107" s="71">
        <f>A125880022C_Latest</f>
        <v>0.15</v>
      </c>
      <c r="CM107" s="71">
        <f>A125880026L_Latest</f>
        <v>0.42399999999999999</v>
      </c>
      <c r="CN107" s="71">
        <f>A125880002V_Latest</f>
        <v>0.374</v>
      </c>
      <c r="CO107" s="71">
        <f>A125880006C_Latest</f>
        <v>0</v>
      </c>
      <c r="CP107" s="71">
        <f>A125879990R_Latest</f>
        <v>1.4690000000000001</v>
      </c>
      <c r="CQ107" s="71">
        <f>A125880030C_Latest</f>
        <v>0</v>
      </c>
      <c r="CR107" s="71">
        <f>A125880014C_Latest</f>
        <v>0</v>
      </c>
      <c r="CS107" s="71">
        <f>A125880034L_Latest</f>
        <v>1.345</v>
      </c>
      <c r="CT107" s="71">
        <f>A125879994X_Latest</f>
        <v>0.155</v>
      </c>
      <c r="CU107" s="71">
        <f>A125879982R_Latest</f>
        <v>1.5</v>
      </c>
      <c r="CV107" s="71">
        <f>A125880010V_Latest</f>
        <v>0.61599999999999999</v>
      </c>
      <c r="CW107" s="71">
        <f>A125879986X_Latest</f>
        <v>3.585</v>
      </c>
      <c r="CX107" s="71">
        <f>A125880634T_Latest</f>
        <v>0</v>
      </c>
      <c r="CY107" s="71">
        <f>A125880614J_Latest</f>
        <v>0</v>
      </c>
      <c r="CZ107" s="71">
        <f>A125880638A_Latest</f>
        <v>0.22700000000000001</v>
      </c>
      <c r="DA107" s="71">
        <f>A125880642T_Latest</f>
        <v>0</v>
      </c>
      <c r="DB107" s="71">
        <f>A125880618T_Latest</f>
        <v>0</v>
      </c>
      <c r="DC107" s="71">
        <f>A125880622J_Latest</f>
        <v>0</v>
      </c>
      <c r="DD107" s="71">
        <f>A125880606J_Latest</f>
        <v>0.22700000000000001</v>
      </c>
      <c r="DE107" s="71">
        <f>A125880646A_Latest</f>
        <v>5.8999999999999997E-2</v>
      </c>
      <c r="DF107" s="71">
        <f>A125880630J_Latest</f>
        <v>0</v>
      </c>
      <c r="DG107" s="71">
        <f>A125880650T_Latest</f>
        <v>0</v>
      </c>
      <c r="DH107" s="71">
        <f>A125880610X_Latest</f>
        <v>0</v>
      </c>
      <c r="DI107" s="71">
        <f>A125880598V_Latest</f>
        <v>5.8999999999999997E-2</v>
      </c>
      <c r="DJ107" s="71">
        <f>A125880626T_Latest</f>
        <v>0</v>
      </c>
      <c r="DK107" s="71">
        <f>A125880602X_Latest</f>
        <v>0.28599999999999998</v>
      </c>
      <c r="DL107" s="71">
        <f>A125878170R_Latest</f>
        <v>1.5509999999999999</v>
      </c>
      <c r="DM107" s="71">
        <f>A125878150F_Latest</f>
        <v>9.2999999999999999E-2</v>
      </c>
      <c r="DN107" s="71">
        <f>A125878174X_Latest</f>
        <v>0</v>
      </c>
      <c r="DO107" s="71">
        <f>A125878178J_Latest</f>
        <v>0</v>
      </c>
      <c r="DP107" s="71">
        <f>A125878154R_Latest</f>
        <v>0.23599999999999999</v>
      </c>
      <c r="DQ107" s="71">
        <f>A125878158X_Latest</f>
        <v>0</v>
      </c>
      <c r="DR107" s="71">
        <f>A125878142F_Latest</f>
        <v>1.88</v>
      </c>
      <c r="DS107" s="71">
        <f>A125878182X_Latest</f>
        <v>0.159</v>
      </c>
      <c r="DT107" s="71">
        <f>A125878166X_Latest</f>
        <v>0</v>
      </c>
      <c r="DU107" s="71">
        <f>A125878186J_Latest</f>
        <v>0.41</v>
      </c>
      <c r="DV107" s="71">
        <f>A125878146R_Latest</f>
        <v>0</v>
      </c>
      <c r="DW107" s="71">
        <f>A125878134F_Latest</f>
        <v>0.56899999999999995</v>
      </c>
      <c r="DX107" s="71">
        <f>A125878162R_Latest</f>
        <v>0.27100000000000002</v>
      </c>
      <c r="DY107" s="71">
        <f>A125878138R_Latest</f>
        <v>2.72</v>
      </c>
    </row>
    <row r="108" spans="1:129" hidden="1">
      <c r="A108" s="52"/>
      <c r="B108" s="55" t="s">
        <v>12995</v>
      </c>
      <c r="C108" s="65">
        <v>29</v>
      </c>
      <c r="D108" s="71">
        <f>A125877890V_Latest</f>
        <v>15.912000000000001</v>
      </c>
      <c r="E108" s="71">
        <f>A125877870K_Latest</f>
        <v>6.7039999999999997</v>
      </c>
      <c r="F108" s="71">
        <f>A125877894C_Latest</f>
        <v>25.501999999999999</v>
      </c>
      <c r="G108" s="71">
        <f>A125877898L_Latest</f>
        <v>1.6339999999999999</v>
      </c>
      <c r="H108" s="71">
        <f>A125877874V_Latest</f>
        <v>11.156000000000001</v>
      </c>
      <c r="I108" s="71">
        <f>A125877878C_Latest</f>
        <v>0</v>
      </c>
      <c r="J108" s="71">
        <f>A125877862K_Latest</f>
        <v>60.908000000000001</v>
      </c>
      <c r="K108" s="71">
        <f>A125877902T_Latest</f>
        <v>10.397</v>
      </c>
      <c r="L108" s="71">
        <f>A125877886C_Latest</f>
        <v>1.716</v>
      </c>
      <c r="M108" s="71">
        <f>A125877906A_Latest</f>
        <v>23.253</v>
      </c>
      <c r="N108" s="71">
        <f>A125877866V_Latest</f>
        <v>7.9630000000000001</v>
      </c>
      <c r="O108" s="71">
        <f>A125877854K_Latest</f>
        <v>43.328000000000003</v>
      </c>
      <c r="P108" s="71">
        <f>A125877882V_Latest</f>
        <v>17.024999999999999</v>
      </c>
      <c r="Q108" s="71">
        <f>A125877858V_Latest</f>
        <v>121.262</v>
      </c>
      <c r="R108" s="71">
        <f>A125881586C_Latest</f>
        <v>6.032</v>
      </c>
      <c r="S108" s="71">
        <f>A125881566V_Latest</f>
        <v>0.72799999999999998</v>
      </c>
      <c r="T108" s="71">
        <f>A125881590V_Latest</f>
        <v>4.3470000000000004</v>
      </c>
      <c r="U108" s="71">
        <f>A125881594C_Latest</f>
        <v>0.55900000000000005</v>
      </c>
      <c r="V108" s="71">
        <f>A125881570K_Latest</f>
        <v>3.15</v>
      </c>
      <c r="W108" s="71">
        <f>A125881574V_Latest</f>
        <v>0</v>
      </c>
      <c r="X108" s="71">
        <f>A125881558V_Latest</f>
        <v>14.816000000000001</v>
      </c>
      <c r="Y108" s="71">
        <f>A125881598L_Latest</f>
        <v>4.17</v>
      </c>
      <c r="Z108" s="71">
        <f>A125881582V_Latest</f>
        <v>0.59</v>
      </c>
      <c r="AA108" s="71">
        <f>A125881602T_Latest</f>
        <v>8.86</v>
      </c>
      <c r="AB108" s="71">
        <f>A125881562K_Latest</f>
        <v>2.3439999999999999</v>
      </c>
      <c r="AC108" s="71">
        <f>A125881550A_Latest</f>
        <v>15.964</v>
      </c>
      <c r="AD108" s="71">
        <f>A125881578C_Latest</f>
        <v>5.3289999999999997</v>
      </c>
      <c r="AE108" s="71">
        <f>A125881554K_Latest</f>
        <v>36.11</v>
      </c>
      <c r="AF108" s="71">
        <f>A125879122R_Latest</f>
        <v>2.96</v>
      </c>
      <c r="AG108" s="71">
        <f>A125879102F_Latest</f>
        <v>4.2140000000000004</v>
      </c>
      <c r="AH108" s="71">
        <f>A125879126X_Latest</f>
        <v>8.27</v>
      </c>
      <c r="AI108" s="71">
        <f>A125879130R_Latest</f>
        <v>0</v>
      </c>
      <c r="AJ108" s="71">
        <f>A125879106R_Latest</f>
        <v>3.569</v>
      </c>
      <c r="AK108" s="71">
        <f>A125879110F_Latest</f>
        <v>0</v>
      </c>
      <c r="AL108" s="71">
        <f>A125879094T_Latest</f>
        <v>19.013999999999999</v>
      </c>
      <c r="AM108" s="71">
        <f>A125879134X_Latest</f>
        <v>1.508</v>
      </c>
      <c r="AN108" s="71">
        <f>A125879118X_Latest</f>
        <v>0</v>
      </c>
      <c r="AO108" s="71">
        <f>A125879138J_Latest</f>
        <v>5.806</v>
      </c>
      <c r="AP108" s="71">
        <f>A125879098A_Latest</f>
        <v>1.534</v>
      </c>
      <c r="AQ108" s="71">
        <f>A125879086T_Latest</f>
        <v>8.8480000000000008</v>
      </c>
      <c r="AR108" s="71">
        <f>A125879114R_Latest</f>
        <v>4.399</v>
      </c>
      <c r="AS108" s="71">
        <f>A125879090J_Latest</f>
        <v>32.261000000000003</v>
      </c>
      <c r="AT108" s="71">
        <f>A125882202X_Latest</f>
        <v>3.3559999999999999</v>
      </c>
      <c r="AU108" s="71">
        <f>A125882182A_Latest</f>
        <v>0.82899999999999996</v>
      </c>
      <c r="AV108" s="71">
        <f>A125882206J_Latest</f>
        <v>4.3109999999999999</v>
      </c>
      <c r="AW108" s="71">
        <f>A125882210X_Latest</f>
        <v>0.91400000000000003</v>
      </c>
      <c r="AX108" s="71">
        <f>A125882186K_Latest</f>
        <v>2.1419999999999999</v>
      </c>
      <c r="AY108" s="71">
        <f>A125882190A_Latest</f>
        <v>0</v>
      </c>
      <c r="AZ108" s="71">
        <f>A125882174A_Latest</f>
        <v>11.551</v>
      </c>
      <c r="BA108" s="71">
        <f>A125882214J_Latest</f>
        <v>1.8360000000000001</v>
      </c>
      <c r="BB108" s="71">
        <f>A125882198V_Latest</f>
        <v>0.73799999999999999</v>
      </c>
      <c r="BC108" s="71">
        <f>A125882218T_Latest</f>
        <v>3.3010000000000002</v>
      </c>
      <c r="BD108" s="71">
        <f>A125882178K_Latest</f>
        <v>2.1040000000000001</v>
      </c>
      <c r="BE108" s="71">
        <f>A125882166A_Latest</f>
        <v>7.9790000000000001</v>
      </c>
      <c r="BF108" s="71">
        <f>A125882194K_Latest</f>
        <v>2.673</v>
      </c>
      <c r="BG108" s="71">
        <f>A125882170T_Latest</f>
        <v>22.202999999999999</v>
      </c>
      <c r="BH108" s="71">
        <f>A125882818W_Latest</f>
        <v>0.28999999999999998</v>
      </c>
      <c r="BI108" s="71">
        <f>A125882798X_Latest</f>
        <v>0.313</v>
      </c>
      <c r="BJ108" s="71">
        <f>A125882822L_Latest</f>
        <v>3.0390000000000001</v>
      </c>
      <c r="BK108" s="71">
        <f>A125882826W_Latest</f>
        <v>0</v>
      </c>
      <c r="BL108" s="71">
        <f>A125882802C_Latest</f>
        <v>0.36499999999999999</v>
      </c>
      <c r="BM108" s="71">
        <f>A125882806L_Latest</f>
        <v>0</v>
      </c>
      <c r="BN108" s="71">
        <f>A125882790F_Latest</f>
        <v>4.0060000000000002</v>
      </c>
      <c r="BO108" s="71">
        <f>A125882830L_Latest</f>
        <v>0.872</v>
      </c>
      <c r="BP108" s="71">
        <f>A125882814L_Latest</f>
        <v>0</v>
      </c>
      <c r="BQ108" s="71">
        <f>A125882834W_Latest</f>
        <v>1.3839999999999999</v>
      </c>
      <c r="BR108" s="71">
        <f>A125882794R_Latest</f>
        <v>0.34200000000000003</v>
      </c>
      <c r="BS108" s="71">
        <f>A125882782F_Latest</f>
        <v>2.5979999999999999</v>
      </c>
      <c r="BT108" s="71">
        <f>A125882810C_Latest</f>
        <v>0.86799999999999999</v>
      </c>
      <c r="BU108" s="71">
        <f>A125882786R_Latest</f>
        <v>7.4720000000000004</v>
      </c>
      <c r="BV108" s="71">
        <f>A125879738L_Latest</f>
        <v>2.8130000000000002</v>
      </c>
      <c r="BW108" s="71">
        <f>A125879718C_Latest</f>
        <v>0</v>
      </c>
      <c r="BX108" s="71">
        <f>A125879742C_Latest</f>
        <v>3.016</v>
      </c>
      <c r="BY108" s="71">
        <f>A125879746L_Latest</f>
        <v>0</v>
      </c>
      <c r="BZ108" s="71">
        <f>A125879722V_Latest</f>
        <v>1.5169999999999999</v>
      </c>
      <c r="CA108" s="71">
        <f>A125879726C_Latest</f>
        <v>0</v>
      </c>
      <c r="CB108" s="71">
        <f>A125879710K_Latest</f>
        <v>7.3460000000000001</v>
      </c>
      <c r="CC108" s="71">
        <f>A125879750C_Latest</f>
        <v>1.403</v>
      </c>
      <c r="CD108" s="71">
        <f>A125879734C_Latest</f>
        <v>0.38700000000000001</v>
      </c>
      <c r="CE108" s="71">
        <f>A125879754L_Latest</f>
        <v>3.516</v>
      </c>
      <c r="CF108" s="71">
        <f>A125879714V_Latest</f>
        <v>1.234</v>
      </c>
      <c r="CG108" s="71">
        <f>A125879702K_Latest</f>
        <v>6.54</v>
      </c>
      <c r="CH108" s="71">
        <f>A125879730V_Latest</f>
        <v>3.4660000000000002</v>
      </c>
      <c r="CI108" s="71">
        <f>A125879706V_Latest</f>
        <v>17.353000000000002</v>
      </c>
      <c r="CJ108" s="71">
        <f>A125880354X_Latest</f>
        <v>0.26300000000000001</v>
      </c>
      <c r="CK108" s="71">
        <f>A125880334R_Latest</f>
        <v>0.36399999999999999</v>
      </c>
      <c r="CL108" s="71">
        <f>A125880358J_Latest</f>
        <v>0.84</v>
      </c>
      <c r="CM108" s="71">
        <f>A125880362X_Latest</f>
        <v>0.161</v>
      </c>
      <c r="CN108" s="71">
        <f>A125880338X_Latest</f>
        <v>0.41199999999999998</v>
      </c>
      <c r="CO108" s="71">
        <f>A125880342R_Latest</f>
        <v>0</v>
      </c>
      <c r="CP108" s="71">
        <f>A125880326R_Latest</f>
        <v>2.04</v>
      </c>
      <c r="CQ108" s="71">
        <f>A125880366J_Latest</f>
        <v>0.13900000000000001</v>
      </c>
      <c r="CR108" s="71">
        <f>A125880350R_Latest</f>
        <v>0</v>
      </c>
      <c r="CS108" s="71">
        <f>A125880370X_Latest</f>
        <v>0.17299999999999999</v>
      </c>
      <c r="CT108" s="71">
        <f>A125880330F_Latest</f>
        <v>0</v>
      </c>
      <c r="CU108" s="71">
        <f>A125880318R_Latest</f>
        <v>0.312</v>
      </c>
      <c r="CV108" s="71">
        <f>A125880346X_Latest</f>
        <v>0.28899999999999998</v>
      </c>
      <c r="CW108" s="71">
        <f>A125880322F_Latest</f>
        <v>2.64</v>
      </c>
      <c r="CX108" s="71">
        <f>A125880970C_Latest</f>
        <v>0</v>
      </c>
      <c r="CY108" s="71">
        <f>A125880950V_Latest</f>
        <v>0.25800000000000001</v>
      </c>
      <c r="CZ108" s="71">
        <f>A125880974L_Latest</f>
        <v>0.23300000000000001</v>
      </c>
      <c r="DA108" s="71">
        <f>A125880978W_Latest</f>
        <v>0</v>
      </c>
      <c r="DB108" s="71">
        <f>A125880954C_Latest</f>
        <v>0</v>
      </c>
      <c r="DC108" s="71">
        <f>A125880958L_Latest</f>
        <v>0</v>
      </c>
      <c r="DD108" s="71">
        <f>A125880942V_Latest</f>
        <v>0.49099999999999999</v>
      </c>
      <c r="DE108" s="71">
        <f>A125880982L_Latest</f>
        <v>0</v>
      </c>
      <c r="DF108" s="71">
        <f>A125880966L_Latest</f>
        <v>0</v>
      </c>
      <c r="DG108" s="71">
        <f>A125880986W_Latest</f>
        <v>0.21199999999999999</v>
      </c>
      <c r="DH108" s="71">
        <f>A125880946C_Latest</f>
        <v>0.16900000000000001</v>
      </c>
      <c r="DI108" s="71">
        <f>A125880934V_Latest</f>
        <v>0.38100000000000001</v>
      </c>
      <c r="DJ108" s="71">
        <f>A125880962C_Latest</f>
        <v>0</v>
      </c>
      <c r="DK108" s="71">
        <f>A125880938C_Latest</f>
        <v>0.872</v>
      </c>
      <c r="DL108" s="71">
        <f>A125878506J_Latest</f>
        <v>0.19700000000000001</v>
      </c>
      <c r="DM108" s="71">
        <f>A125878486K_Latest</f>
        <v>0</v>
      </c>
      <c r="DN108" s="71">
        <f>A125878510X_Latest</f>
        <v>1.4470000000000001</v>
      </c>
      <c r="DO108" s="71">
        <f>A125878514J_Latest</f>
        <v>0</v>
      </c>
      <c r="DP108" s="71">
        <f>A125878490A_Latest</f>
        <v>0</v>
      </c>
      <c r="DQ108" s="71">
        <f>A125878494K_Latest</f>
        <v>0</v>
      </c>
      <c r="DR108" s="71">
        <f>A125878478K_Latest</f>
        <v>1.645</v>
      </c>
      <c r="DS108" s="71">
        <f>A125878518T_Latest</f>
        <v>0.47</v>
      </c>
      <c r="DT108" s="71">
        <f>A125878502X_Latest</f>
        <v>0</v>
      </c>
      <c r="DU108" s="71">
        <f>A125878522J_Latest</f>
        <v>0</v>
      </c>
      <c r="DV108" s="71">
        <f>A125878482A_Latest</f>
        <v>0.23599999999999999</v>
      </c>
      <c r="DW108" s="71">
        <f>A125878470T_Latest</f>
        <v>0.70599999999999996</v>
      </c>
      <c r="DX108" s="71">
        <f>A125878498V_Latest</f>
        <v>0</v>
      </c>
      <c r="DY108" s="71">
        <f>A125878474A_Latest</f>
        <v>2.351</v>
      </c>
    </row>
    <row r="109" spans="1:129" hidden="1">
      <c r="A109" s="52"/>
      <c r="B109" s="55" t="s">
        <v>12996</v>
      </c>
      <c r="C109" s="65">
        <v>30</v>
      </c>
      <c r="D109" s="71">
        <f>A125877946V_Latest</f>
        <v>23.776</v>
      </c>
      <c r="E109" s="71">
        <f>A125877926K_Latest</f>
        <v>8.6669999999999998</v>
      </c>
      <c r="F109" s="71">
        <f>A125877950K_Latest</f>
        <v>59.417999999999999</v>
      </c>
      <c r="G109" s="71">
        <f>A125877954V_Latest</f>
        <v>1.9219999999999999</v>
      </c>
      <c r="H109" s="71">
        <f>A125877930A_Latest</f>
        <v>24.411999999999999</v>
      </c>
      <c r="I109" s="71">
        <f>A125877934K_Latest</f>
        <v>3.4249999999999998</v>
      </c>
      <c r="J109" s="71">
        <f>A125877918K_Latest</f>
        <v>121.62</v>
      </c>
      <c r="K109" s="71">
        <f>A125877958C_Latest</f>
        <v>17.097000000000001</v>
      </c>
      <c r="L109" s="71">
        <f>A125877942K_Latest</f>
        <v>0.76100000000000001</v>
      </c>
      <c r="M109" s="71">
        <f>A125877962V_Latest</f>
        <v>19.606999999999999</v>
      </c>
      <c r="N109" s="71">
        <f>A125877922A_Latest</f>
        <v>5.5359999999999996</v>
      </c>
      <c r="O109" s="71">
        <f>A125877910T_Latest</f>
        <v>43.000999999999998</v>
      </c>
      <c r="P109" s="71">
        <f>A125877938V_Latest</f>
        <v>20.619</v>
      </c>
      <c r="Q109" s="71">
        <f>A125877914A_Latest</f>
        <v>185.24</v>
      </c>
      <c r="R109" s="71">
        <f>A125881642K_Latest</f>
        <v>9.5020000000000007</v>
      </c>
      <c r="S109" s="71">
        <f>A125881622A_Latest</f>
        <v>1.9810000000000001</v>
      </c>
      <c r="T109" s="71">
        <f>A125881646V_Latest</f>
        <v>15.768000000000001</v>
      </c>
      <c r="U109" s="71">
        <f>A125881650K_Latest</f>
        <v>0</v>
      </c>
      <c r="V109" s="71">
        <f>A125881626K_Latest</f>
        <v>5.359</v>
      </c>
      <c r="W109" s="71">
        <f>A125881630A_Latest</f>
        <v>1.839</v>
      </c>
      <c r="X109" s="71">
        <f>A125881614A_Latest</f>
        <v>34.450000000000003</v>
      </c>
      <c r="Y109" s="71">
        <f>A125881654V_Latest</f>
        <v>5.2530000000000001</v>
      </c>
      <c r="Z109" s="71">
        <f>A125881638V_Latest</f>
        <v>0.76100000000000001</v>
      </c>
      <c r="AA109" s="71">
        <f>A125881658C_Latest</f>
        <v>7.6120000000000001</v>
      </c>
      <c r="AB109" s="71">
        <f>A125881618K_Latest</f>
        <v>2.1520000000000001</v>
      </c>
      <c r="AC109" s="71">
        <f>A125881606A_Latest</f>
        <v>15.778</v>
      </c>
      <c r="AD109" s="71">
        <f>A125881634K_Latest</f>
        <v>7.4610000000000003</v>
      </c>
      <c r="AE109" s="71">
        <f>A125881610T_Latest</f>
        <v>57.688000000000002</v>
      </c>
      <c r="AF109" s="71">
        <f>A125879178A_Latest</f>
        <v>3.3450000000000002</v>
      </c>
      <c r="AG109" s="71">
        <f>A125879158T_Latest</f>
        <v>2.6629999999999998</v>
      </c>
      <c r="AH109" s="71">
        <f>A125879182T_Latest</f>
        <v>17.63</v>
      </c>
      <c r="AI109" s="71">
        <f>A125879186A_Latest</f>
        <v>0</v>
      </c>
      <c r="AJ109" s="71">
        <f>A125879162J_Latest</f>
        <v>7.4269999999999996</v>
      </c>
      <c r="AK109" s="71">
        <f>A125879166T_Latest</f>
        <v>0.56399999999999995</v>
      </c>
      <c r="AL109" s="71">
        <f>A125879150X_Latest</f>
        <v>31.629000000000001</v>
      </c>
      <c r="AM109" s="71">
        <f>A125879190T_Latest</f>
        <v>5.0129999999999999</v>
      </c>
      <c r="AN109" s="71">
        <f>A125879174T_Latest</f>
        <v>0</v>
      </c>
      <c r="AO109" s="71">
        <f>A125879194A_Latest</f>
        <v>5.2210000000000001</v>
      </c>
      <c r="AP109" s="71">
        <f>A125879154J_Latest</f>
        <v>0.67</v>
      </c>
      <c r="AQ109" s="71">
        <f>A125879142X_Latest</f>
        <v>10.904999999999999</v>
      </c>
      <c r="AR109" s="71">
        <f>A125879170J_Latest</f>
        <v>4.0960000000000001</v>
      </c>
      <c r="AS109" s="71">
        <f>A125879146J_Latest</f>
        <v>46.63</v>
      </c>
      <c r="AT109" s="71">
        <f>A125882258K_Latest</f>
        <v>5.8940000000000001</v>
      </c>
      <c r="AU109" s="71">
        <f>A125882238A_Latest</f>
        <v>0.76500000000000001</v>
      </c>
      <c r="AV109" s="71">
        <f>A125882262A_Latest</f>
        <v>13.738</v>
      </c>
      <c r="AW109" s="71">
        <f>A125882266K_Latest</f>
        <v>1.454</v>
      </c>
      <c r="AX109" s="71">
        <f>A125882242T_Latest</f>
        <v>5.18</v>
      </c>
      <c r="AY109" s="71">
        <f>A125882246A_Latest</f>
        <v>0.498</v>
      </c>
      <c r="AZ109" s="71">
        <f>A125882230J_Latest</f>
        <v>27.529</v>
      </c>
      <c r="BA109" s="71">
        <f>A125882270A_Latest</f>
        <v>4.5149999999999997</v>
      </c>
      <c r="BB109" s="71">
        <f>A125882254A_Latest</f>
        <v>0</v>
      </c>
      <c r="BC109" s="71">
        <f>A125882274K_Latest</f>
        <v>3.05</v>
      </c>
      <c r="BD109" s="71">
        <f>A125882234T_Latest</f>
        <v>0.65400000000000003</v>
      </c>
      <c r="BE109" s="71">
        <f>A125882222J_Latest</f>
        <v>8.2189999999999994</v>
      </c>
      <c r="BF109" s="71">
        <f>A125882250T_Latest</f>
        <v>2.5739999999999998</v>
      </c>
      <c r="BG109" s="71">
        <f>A125882226T_Latest</f>
        <v>38.322000000000003</v>
      </c>
      <c r="BH109" s="71">
        <f>A125882874R_Latest</f>
        <v>1.4770000000000001</v>
      </c>
      <c r="BI109" s="71">
        <f>A125882854F_Latest</f>
        <v>0</v>
      </c>
      <c r="BJ109" s="71">
        <f>A125882878X_Latest</f>
        <v>4.1900000000000004</v>
      </c>
      <c r="BK109" s="71">
        <f>A125882882R_Latest</f>
        <v>0</v>
      </c>
      <c r="BL109" s="71">
        <f>A125882858R_Latest</f>
        <v>2.5830000000000002</v>
      </c>
      <c r="BM109" s="71">
        <f>A125882862F_Latest</f>
        <v>0</v>
      </c>
      <c r="BN109" s="71">
        <f>A125882846F_Latest</f>
        <v>8.25</v>
      </c>
      <c r="BO109" s="71">
        <f>A125882886X_Latest</f>
        <v>0.71899999999999997</v>
      </c>
      <c r="BP109" s="71">
        <f>A125882870F_Latest</f>
        <v>0</v>
      </c>
      <c r="BQ109" s="71">
        <f>A125882890R_Latest</f>
        <v>0.8</v>
      </c>
      <c r="BR109" s="71">
        <f>A125882850W_Latest</f>
        <v>0.371</v>
      </c>
      <c r="BS109" s="71">
        <f>A125882838F_Latest</f>
        <v>1.89</v>
      </c>
      <c r="BT109" s="71">
        <f>A125882866R_Latest</f>
        <v>0.19400000000000001</v>
      </c>
      <c r="BU109" s="71">
        <f>A125882842W_Latest</f>
        <v>10.334</v>
      </c>
      <c r="BV109" s="71">
        <f>A125879794F_Latest</f>
        <v>3.1560000000000001</v>
      </c>
      <c r="BW109" s="71">
        <f>A125879774W_Latest</f>
        <v>1.8939999999999999</v>
      </c>
      <c r="BX109" s="71">
        <f>A125879798R_Latest</f>
        <v>4.125</v>
      </c>
      <c r="BY109" s="71">
        <f>A125879802V_Latest</f>
        <v>0.40600000000000003</v>
      </c>
      <c r="BZ109" s="71">
        <f>A125879778F_Latest</f>
        <v>2.6629999999999998</v>
      </c>
      <c r="CA109" s="71">
        <f>A125879782W_Latest</f>
        <v>0.38300000000000001</v>
      </c>
      <c r="CB109" s="71">
        <f>A125879766W_Latest</f>
        <v>12.627000000000001</v>
      </c>
      <c r="CC109" s="71">
        <f>A125879806C_Latest</f>
        <v>1.3420000000000001</v>
      </c>
      <c r="CD109" s="71">
        <f>A125879790W_Latest</f>
        <v>0</v>
      </c>
      <c r="CE109" s="71">
        <f>A125879810V_Latest</f>
        <v>1.661</v>
      </c>
      <c r="CF109" s="71">
        <f>A125879770L_Latest</f>
        <v>1.367</v>
      </c>
      <c r="CG109" s="71">
        <f>A125879758W_Latest</f>
        <v>4.3689999999999998</v>
      </c>
      <c r="CH109" s="71">
        <f>A125879786F_Latest</f>
        <v>4.476</v>
      </c>
      <c r="CI109" s="71">
        <f>A125879762L_Latest</f>
        <v>21.472999999999999</v>
      </c>
      <c r="CJ109" s="71">
        <f>A125880410F_Latest</f>
        <v>0</v>
      </c>
      <c r="CK109" s="71">
        <f>A125880390J_Latest</f>
        <v>0.14000000000000001</v>
      </c>
      <c r="CL109" s="71">
        <f>A125880414R_Latest</f>
        <v>1.248</v>
      </c>
      <c r="CM109" s="71">
        <f>A125880418X_Latest</f>
        <v>0</v>
      </c>
      <c r="CN109" s="71">
        <f>A125880394T_Latest</f>
        <v>0.746</v>
      </c>
      <c r="CO109" s="71">
        <f>A125880398A_Latest</f>
        <v>0.13900000000000001</v>
      </c>
      <c r="CP109" s="71">
        <f>A125880382J_Latest</f>
        <v>2.274</v>
      </c>
      <c r="CQ109" s="71">
        <f>A125880422R_Latest</f>
        <v>0.25600000000000001</v>
      </c>
      <c r="CR109" s="71">
        <f>A125880406R_Latest</f>
        <v>0</v>
      </c>
      <c r="CS109" s="71">
        <f>A125880426X_Latest</f>
        <v>0.42099999999999999</v>
      </c>
      <c r="CT109" s="71">
        <f>A125880386T_Latest</f>
        <v>0.121</v>
      </c>
      <c r="CU109" s="71">
        <f>A125880374J_Latest</f>
        <v>0.79800000000000004</v>
      </c>
      <c r="CV109" s="71">
        <f>A125880402F_Latest</f>
        <v>1.0860000000000001</v>
      </c>
      <c r="CW109" s="71">
        <f>A125880378T_Latest</f>
        <v>4.1580000000000004</v>
      </c>
      <c r="CX109" s="71">
        <f>A125881026F_Latest</f>
        <v>0.11899999999999999</v>
      </c>
      <c r="CY109" s="71">
        <f>A125881006W_Latest</f>
        <v>0.156</v>
      </c>
      <c r="CZ109" s="71">
        <f>A125881030W_Latest</f>
        <v>0.66200000000000003</v>
      </c>
      <c r="DA109" s="71">
        <f>A125881034F_Latest</f>
        <v>6.2E-2</v>
      </c>
      <c r="DB109" s="71">
        <f>A125881010L_Latest</f>
        <v>0</v>
      </c>
      <c r="DC109" s="71">
        <f>A125881014W_Latest</f>
        <v>0</v>
      </c>
      <c r="DD109" s="71">
        <f>A125880998F_Latest</f>
        <v>0.999</v>
      </c>
      <c r="DE109" s="71">
        <f>A125881038R_Latest</f>
        <v>0</v>
      </c>
      <c r="DF109" s="71">
        <f>A125881022W_Latest</f>
        <v>0</v>
      </c>
      <c r="DG109" s="71">
        <f>A125881042F_Latest</f>
        <v>0.33200000000000002</v>
      </c>
      <c r="DH109" s="71">
        <f>A125881002L_Latest</f>
        <v>0</v>
      </c>
      <c r="DI109" s="71">
        <f>A125880990L_Latest</f>
        <v>0.33200000000000002</v>
      </c>
      <c r="DJ109" s="71">
        <f>A125881018F_Latest</f>
        <v>0.33</v>
      </c>
      <c r="DK109" s="71">
        <f>A125880994W_Latest</f>
        <v>1.661</v>
      </c>
      <c r="DL109" s="71">
        <f>A125878562A_Latest</f>
        <v>0.28299999999999997</v>
      </c>
      <c r="DM109" s="71">
        <f>A125878542T_Latest</f>
        <v>1.0669999999999999</v>
      </c>
      <c r="DN109" s="71">
        <f>A125878566K_Latest</f>
        <v>2.0569999999999999</v>
      </c>
      <c r="DO109" s="71">
        <f>A125878570A_Latest</f>
        <v>0</v>
      </c>
      <c r="DP109" s="71">
        <f>A125878546A_Latest</f>
        <v>0.45600000000000002</v>
      </c>
      <c r="DQ109" s="71">
        <f>A125878550T_Latest</f>
        <v>0</v>
      </c>
      <c r="DR109" s="71">
        <f>A125878534T_Latest</f>
        <v>3.8620000000000001</v>
      </c>
      <c r="DS109" s="71">
        <f>A125878574K_Latest</f>
        <v>0</v>
      </c>
      <c r="DT109" s="71">
        <f>A125878558K_Latest</f>
        <v>0</v>
      </c>
      <c r="DU109" s="71">
        <f>A125878578V_Latest</f>
        <v>0.51100000000000001</v>
      </c>
      <c r="DV109" s="71">
        <f>A125878538A_Latest</f>
        <v>0.19900000000000001</v>
      </c>
      <c r="DW109" s="71">
        <f>A125878526T_Latest</f>
        <v>0.71</v>
      </c>
      <c r="DX109" s="71">
        <f>A125878554A_Latest</f>
        <v>0.40200000000000002</v>
      </c>
      <c r="DY109" s="71">
        <f>A125878530J_Latest</f>
        <v>4.9729999999999999</v>
      </c>
    </row>
    <row r="110" spans="1:129" hidden="1">
      <c r="A110" s="52"/>
      <c r="B110" s="56" t="s">
        <v>12997</v>
      </c>
      <c r="C110" s="65">
        <v>31</v>
      </c>
      <c r="D110" s="71">
        <f>A125877610R_Latest</f>
        <v>80.77</v>
      </c>
      <c r="E110" s="71">
        <f>A125877590T_Latest</f>
        <v>12.941000000000001</v>
      </c>
      <c r="F110" s="71">
        <f>A125877614X_Latest</f>
        <v>239.30099999999999</v>
      </c>
      <c r="G110" s="71">
        <f>A125877618J_Latest</f>
        <v>47.463000000000001</v>
      </c>
      <c r="H110" s="71">
        <f>A125877594A_Latest</f>
        <v>109.724</v>
      </c>
      <c r="I110" s="71">
        <f>A125877598K_Latest</f>
        <v>9.3490000000000002</v>
      </c>
      <c r="J110" s="71">
        <f>A125877582T_Latest</f>
        <v>499.548</v>
      </c>
      <c r="K110" s="71">
        <f>A125877622X_Latest</f>
        <v>39.813000000000002</v>
      </c>
      <c r="L110" s="71">
        <f>A125877606X_Latest</f>
        <v>1.1719999999999999</v>
      </c>
      <c r="M110" s="71">
        <f>A125877626J_Latest</f>
        <v>30.904</v>
      </c>
      <c r="N110" s="71">
        <f>A125877586A_Latest</f>
        <v>34.137</v>
      </c>
      <c r="O110" s="71">
        <f>A125877574T_Latest</f>
        <v>106.026</v>
      </c>
      <c r="P110" s="71">
        <f>A125877602R_Latest</f>
        <v>108.036</v>
      </c>
      <c r="Q110" s="71">
        <f>A125877578A_Latest</f>
        <v>713.60900000000004</v>
      </c>
      <c r="R110" s="71">
        <f>A125881306X_Latest</f>
        <v>18.71</v>
      </c>
      <c r="S110" s="71">
        <f>A125881286A_Latest</f>
        <v>4.9169999999999998</v>
      </c>
      <c r="T110" s="71">
        <f>A125881310R_Latest</f>
        <v>78.417000000000002</v>
      </c>
      <c r="U110" s="71">
        <f>A125881314X_Latest</f>
        <v>16.614999999999998</v>
      </c>
      <c r="V110" s="71">
        <f>A125881290T_Latest</f>
        <v>28.75</v>
      </c>
      <c r="W110" s="71">
        <f>A125881294A_Latest</f>
        <v>3.524</v>
      </c>
      <c r="X110" s="71">
        <f>A125881278A_Latest</f>
        <v>150.93199999999999</v>
      </c>
      <c r="Y110" s="71">
        <f>A125881318J_Latest</f>
        <v>10.707000000000001</v>
      </c>
      <c r="Z110" s="71">
        <f>A125881302R_Latest</f>
        <v>0</v>
      </c>
      <c r="AA110" s="71">
        <f>A125881322X_Latest</f>
        <v>6.9950000000000001</v>
      </c>
      <c r="AB110" s="71">
        <f>A125881282T_Latest</f>
        <v>8.8339999999999996</v>
      </c>
      <c r="AC110" s="71">
        <f>A125881270J_Latest</f>
        <v>26.536999999999999</v>
      </c>
      <c r="AD110" s="71">
        <f>A125881298K_Latest</f>
        <v>28.843</v>
      </c>
      <c r="AE110" s="71">
        <f>A125881274T_Latest</f>
        <v>206.31100000000001</v>
      </c>
      <c r="AF110" s="71">
        <f>A125878842V_Latest</f>
        <v>18.181000000000001</v>
      </c>
      <c r="AG110" s="71">
        <f>A125878822K_Latest</f>
        <v>2.4950000000000001</v>
      </c>
      <c r="AH110" s="71">
        <f>A125878846C_Latest</f>
        <v>67.094999999999999</v>
      </c>
      <c r="AI110" s="71">
        <f>A125878850V_Latest</f>
        <v>8.5429999999999993</v>
      </c>
      <c r="AJ110" s="71">
        <f>A125878826V_Latest</f>
        <v>26.773</v>
      </c>
      <c r="AK110" s="71">
        <f>A125878830K_Latest</f>
        <v>1.448</v>
      </c>
      <c r="AL110" s="71">
        <f>A125878814K_Latest</f>
        <v>124.535</v>
      </c>
      <c r="AM110" s="71">
        <f>A125878854C_Latest</f>
        <v>8.3710000000000004</v>
      </c>
      <c r="AN110" s="71">
        <f>A125878838C_Latest</f>
        <v>0.7</v>
      </c>
      <c r="AO110" s="71">
        <f>A125878858L_Latest</f>
        <v>7.0759999999999996</v>
      </c>
      <c r="AP110" s="71">
        <f>A125878818V_Latest</f>
        <v>8.6890000000000001</v>
      </c>
      <c r="AQ110" s="71">
        <f>A125878806K_Latest</f>
        <v>24.835999999999999</v>
      </c>
      <c r="AR110" s="71">
        <f>A125878834V_Latest</f>
        <v>29.102</v>
      </c>
      <c r="AS110" s="71">
        <f>A125878810A_Latest</f>
        <v>178.47300000000001</v>
      </c>
      <c r="AT110" s="71">
        <f>A125881922C_Latest</f>
        <v>22.189</v>
      </c>
      <c r="AU110" s="71">
        <f>A125881902V_Latest</f>
        <v>1.9930000000000001</v>
      </c>
      <c r="AV110" s="71">
        <f>A125881926L_Latest</f>
        <v>44.688000000000002</v>
      </c>
      <c r="AW110" s="71">
        <f>A125881930C_Latest</f>
        <v>13.186999999999999</v>
      </c>
      <c r="AX110" s="71">
        <f>A125881906C_Latest</f>
        <v>26.675999999999998</v>
      </c>
      <c r="AY110" s="71">
        <f>A125881910V_Latest</f>
        <v>3.1930000000000001</v>
      </c>
      <c r="AZ110" s="71">
        <f>A125881894F_Latest</f>
        <v>111.92700000000001</v>
      </c>
      <c r="BA110" s="71">
        <f>A125881934L_Latest</f>
        <v>10.742000000000001</v>
      </c>
      <c r="BB110" s="71">
        <f>A125881918L_Latest</f>
        <v>0</v>
      </c>
      <c r="BC110" s="71">
        <f>A125881938W_Latest</f>
        <v>4.8170000000000002</v>
      </c>
      <c r="BD110" s="71">
        <f>A125881898R_Latest</f>
        <v>9.7910000000000004</v>
      </c>
      <c r="BE110" s="71">
        <f>A125881886F_Latest</f>
        <v>25.35</v>
      </c>
      <c r="BF110" s="71">
        <f>A125881914C_Latest</f>
        <v>23.853000000000002</v>
      </c>
      <c r="BG110" s="71">
        <f>A125881890W_Latest</f>
        <v>161.12899999999999</v>
      </c>
      <c r="BH110" s="71">
        <f>A125882538C_Latest</f>
        <v>4.1740000000000004</v>
      </c>
      <c r="BI110" s="71">
        <f>A125882518V_Latest</f>
        <v>0.28699999999999998</v>
      </c>
      <c r="BJ110" s="71">
        <f>A125882542V_Latest</f>
        <v>12.494</v>
      </c>
      <c r="BK110" s="71">
        <f>A125882546C_Latest</f>
        <v>2.9580000000000002</v>
      </c>
      <c r="BL110" s="71">
        <f>A125882522K_Latest</f>
        <v>7.5819999999999999</v>
      </c>
      <c r="BM110" s="71">
        <f>A125882526V_Latest</f>
        <v>0.22500000000000001</v>
      </c>
      <c r="BN110" s="71">
        <f>A125882510A_Latest</f>
        <v>27.72</v>
      </c>
      <c r="BO110" s="71">
        <f>A125882550V_Latest</f>
        <v>3.8929999999999998</v>
      </c>
      <c r="BP110" s="71">
        <f>A125882534V_Latest</f>
        <v>0</v>
      </c>
      <c r="BQ110" s="71">
        <f>A125882554C_Latest</f>
        <v>5.4180000000000001</v>
      </c>
      <c r="BR110" s="71">
        <f>A125882514K_Latest</f>
        <v>1.355</v>
      </c>
      <c r="BS110" s="71">
        <f>A125882502A_Latest</f>
        <v>10.666</v>
      </c>
      <c r="BT110" s="71">
        <f>A125882530K_Latest</f>
        <v>8.9469999999999992</v>
      </c>
      <c r="BU110" s="71">
        <f>A125882506K_Latest</f>
        <v>47.332000000000001</v>
      </c>
      <c r="BV110" s="71">
        <f>A125879458V_Latest</f>
        <v>12.888999999999999</v>
      </c>
      <c r="BW110" s="71">
        <f>A125879438K_Latest</f>
        <v>2.1179999999999999</v>
      </c>
      <c r="BX110" s="71">
        <f>A125879462K_Latest</f>
        <v>23.294</v>
      </c>
      <c r="BY110" s="71">
        <f>A125879466V_Latest</f>
        <v>3.28</v>
      </c>
      <c r="BZ110" s="71">
        <f>A125879442A_Latest</f>
        <v>13.144</v>
      </c>
      <c r="CA110" s="71">
        <f>A125879446K_Latest</f>
        <v>0.59</v>
      </c>
      <c r="CB110" s="71">
        <f>A125879430T_Latest</f>
        <v>55.314999999999998</v>
      </c>
      <c r="CC110" s="71">
        <f>A125879470K_Latest</f>
        <v>3.508</v>
      </c>
      <c r="CD110" s="71">
        <f>A125879454K_Latest</f>
        <v>0</v>
      </c>
      <c r="CE110" s="71">
        <f>A125879474V_Latest</f>
        <v>4.8869999999999996</v>
      </c>
      <c r="CF110" s="71">
        <f>A125879434A_Latest</f>
        <v>3.649</v>
      </c>
      <c r="CG110" s="71">
        <f>A125879422T_Latest</f>
        <v>12.044</v>
      </c>
      <c r="CH110" s="71">
        <f>A125879450A_Latest</f>
        <v>11.21</v>
      </c>
      <c r="CI110" s="71">
        <f>A125879426A_Latest</f>
        <v>78.569000000000003</v>
      </c>
      <c r="CJ110" s="71">
        <f>A125880074F_Latest</f>
        <v>1.99</v>
      </c>
      <c r="CK110" s="71">
        <f>A125880054W_Latest</f>
        <v>0.29499999999999998</v>
      </c>
      <c r="CL110" s="71">
        <f>A125880078R_Latest</f>
        <v>4.5720000000000001</v>
      </c>
      <c r="CM110" s="71">
        <f>A125880082F_Latest</f>
        <v>1.631</v>
      </c>
      <c r="CN110" s="71">
        <f>A125880058F_Latest</f>
        <v>2.7589999999999999</v>
      </c>
      <c r="CO110" s="71">
        <f>A125880062W_Latest</f>
        <v>0.36899999999999999</v>
      </c>
      <c r="CP110" s="71">
        <f>A125880046W_Latest</f>
        <v>11.617000000000001</v>
      </c>
      <c r="CQ110" s="71">
        <f>A125880086R_Latest</f>
        <v>1.4419999999999999</v>
      </c>
      <c r="CR110" s="71">
        <f>A125880070W_Latest</f>
        <v>0</v>
      </c>
      <c r="CS110" s="71">
        <f>A125880090F_Latest</f>
        <v>1.3979999999999999</v>
      </c>
      <c r="CT110" s="71">
        <f>A125880050L_Latest</f>
        <v>0.76600000000000001</v>
      </c>
      <c r="CU110" s="71">
        <f>A125880038W_Latest</f>
        <v>3.6059999999999999</v>
      </c>
      <c r="CV110" s="71">
        <f>A125880066F_Latest</f>
        <v>3.4740000000000002</v>
      </c>
      <c r="CW110" s="71">
        <f>A125880042L_Latest</f>
        <v>18.698</v>
      </c>
      <c r="CX110" s="71">
        <f>A125880690K_Latest</f>
        <v>1.31</v>
      </c>
      <c r="CY110" s="71">
        <f>A125880670A_Latest</f>
        <v>0.30499999999999999</v>
      </c>
      <c r="CZ110" s="71">
        <f>A125880694V_Latest</f>
        <v>1.5229999999999999</v>
      </c>
      <c r="DA110" s="71">
        <f>A125880698C_Latest</f>
        <v>0.29399999999999998</v>
      </c>
      <c r="DB110" s="71">
        <f>A125880674K_Latest</f>
        <v>1.353</v>
      </c>
      <c r="DC110" s="71">
        <f>A125880678V_Latest</f>
        <v>0</v>
      </c>
      <c r="DD110" s="71">
        <f>A125880662A_Latest</f>
        <v>4.7850000000000001</v>
      </c>
      <c r="DE110" s="71">
        <f>A125880702J_Latest</f>
        <v>0.51600000000000001</v>
      </c>
      <c r="DF110" s="71">
        <f>A125880686V_Latest</f>
        <v>0.47099999999999997</v>
      </c>
      <c r="DG110" s="71">
        <f>A125880706T_Latest</f>
        <v>0.313</v>
      </c>
      <c r="DH110" s="71">
        <f>A125880666K_Latest</f>
        <v>0.52300000000000002</v>
      </c>
      <c r="DI110" s="71">
        <f>A125880654A_Latest</f>
        <v>1.8240000000000001</v>
      </c>
      <c r="DJ110" s="71">
        <f>A125880682K_Latest</f>
        <v>0.748</v>
      </c>
      <c r="DK110" s="71">
        <f>A125880658K_Latest</f>
        <v>7.3559999999999999</v>
      </c>
      <c r="DL110" s="71">
        <f>A125878226R_Latest</f>
        <v>1.3260000000000001</v>
      </c>
      <c r="DM110" s="71">
        <f>A125878206F_Latest</f>
        <v>0.53200000000000003</v>
      </c>
      <c r="DN110" s="71">
        <f>A125878230F_Latest</f>
        <v>7.218</v>
      </c>
      <c r="DO110" s="71">
        <f>A125878234R_Latest</f>
        <v>0.95499999999999996</v>
      </c>
      <c r="DP110" s="71">
        <f>A125878210W_Latest</f>
        <v>2.6859999999999999</v>
      </c>
      <c r="DQ110" s="71">
        <f>A125878214F_Latest</f>
        <v>0</v>
      </c>
      <c r="DR110" s="71">
        <f>A125878198T_Latest</f>
        <v>12.717000000000001</v>
      </c>
      <c r="DS110" s="71">
        <f>A125878238X_Latest</f>
        <v>0.63300000000000001</v>
      </c>
      <c r="DT110" s="71">
        <f>A125878222F_Latest</f>
        <v>0</v>
      </c>
      <c r="DU110" s="71">
        <f>A125878242R_Latest</f>
        <v>0</v>
      </c>
      <c r="DV110" s="71">
        <f>A125878202W_Latest</f>
        <v>0.53</v>
      </c>
      <c r="DW110" s="71">
        <f>A125878190X_Latest</f>
        <v>1.163</v>
      </c>
      <c r="DX110" s="71">
        <f>A125878218R_Latest</f>
        <v>1.86</v>
      </c>
      <c r="DY110" s="71">
        <f>A125878194J_Latest</f>
        <v>15.74</v>
      </c>
    </row>
    <row r="111" spans="1:129" hidden="1">
      <c r="A111" s="52"/>
      <c r="B111" s="55" t="s">
        <v>12998</v>
      </c>
      <c r="C111" s="65">
        <v>32</v>
      </c>
      <c r="D111" s="71">
        <f>A125877666A_Latest</f>
        <v>48.624000000000002</v>
      </c>
      <c r="E111" s="71">
        <f>A125877646T_Latest</f>
        <v>8.9220000000000006</v>
      </c>
      <c r="F111" s="71">
        <f>A125877670T_Latest</f>
        <v>121.657</v>
      </c>
      <c r="G111" s="71">
        <f>A125877674A_Latest</f>
        <v>4.2110000000000003</v>
      </c>
      <c r="H111" s="71">
        <f>A125877650J_Latest</f>
        <v>44.271999999999998</v>
      </c>
      <c r="I111" s="71">
        <f>A125877654T_Latest</f>
        <v>6.3360000000000003</v>
      </c>
      <c r="J111" s="71">
        <f>A125877638T_Latest</f>
        <v>234.02199999999999</v>
      </c>
      <c r="K111" s="71">
        <f>A125877678K_Latest</f>
        <v>13.803000000000001</v>
      </c>
      <c r="L111" s="71">
        <f>A125877662T_Latest</f>
        <v>0.47099999999999997</v>
      </c>
      <c r="M111" s="71">
        <f>A125877682A_Latest</f>
        <v>16.254000000000001</v>
      </c>
      <c r="N111" s="71">
        <f>A125877642J_Latest</f>
        <v>7.5460000000000003</v>
      </c>
      <c r="O111" s="71">
        <f>A125877630X_Latest</f>
        <v>38.073999999999998</v>
      </c>
      <c r="P111" s="71">
        <f>A125877658A_Latest</f>
        <v>50.253</v>
      </c>
      <c r="Q111" s="71">
        <f>A125877634J_Latest</f>
        <v>322.34899999999999</v>
      </c>
      <c r="R111" s="71">
        <f>A125881362T_Latest</f>
        <v>10.204000000000001</v>
      </c>
      <c r="S111" s="71">
        <f>A125881342J_Latest</f>
        <v>3.427</v>
      </c>
      <c r="T111" s="71">
        <f>A125881366A_Latest</f>
        <v>41.703000000000003</v>
      </c>
      <c r="U111" s="71">
        <f>A125881370T_Latest</f>
        <v>1.379</v>
      </c>
      <c r="V111" s="71">
        <f>A125881346T_Latest</f>
        <v>8.0050000000000008</v>
      </c>
      <c r="W111" s="71">
        <f>A125881350J_Latest</f>
        <v>2.863</v>
      </c>
      <c r="X111" s="71">
        <f>A125881334J_Latest</f>
        <v>67.58</v>
      </c>
      <c r="Y111" s="71">
        <f>A125881374A_Latest</f>
        <v>2.4409999999999998</v>
      </c>
      <c r="Z111" s="71">
        <f>A125881358A_Latest</f>
        <v>0</v>
      </c>
      <c r="AA111" s="71">
        <f>A125881378K_Latest</f>
        <v>3.0179999999999998</v>
      </c>
      <c r="AB111" s="71">
        <f>A125881338T_Latest</f>
        <v>1.3759999999999999</v>
      </c>
      <c r="AC111" s="71">
        <f>A125881326J_Latest</f>
        <v>6.835</v>
      </c>
      <c r="AD111" s="71">
        <f>A125881354T_Latest</f>
        <v>14.132</v>
      </c>
      <c r="AE111" s="71">
        <f>A125881330X_Latest</f>
        <v>88.546000000000006</v>
      </c>
      <c r="AF111" s="71">
        <f>A125878898F_Latest</f>
        <v>10.119</v>
      </c>
      <c r="AG111" s="71">
        <f>A125878878W_Latest</f>
        <v>1.2470000000000001</v>
      </c>
      <c r="AH111" s="71">
        <f>A125878902K_Latest</f>
        <v>31.652000000000001</v>
      </c>
      <c r="AI111" s="71">
        <f>A125878906V_Latest</f>
        <v>1.6930000000000001</v>
      </c>
      <c r="AJ111" s="71">
        <f>A125878882L_Latest</f>
        <v>11.672000000000001</v>
      </c>
      <c r="AK111" s="71">
        <f>A125878886W_Latest</f>
        <v>0.67100000000000004</v>
      </c>
      <c r="AL111" s="71">
        <f>A125878870C_Latest</f>
        <v>57.054000000000002</v>
      </c>
      <c r="AM111" s="71">
        <f>A125878910K_Latest</f>
        <v>0.80300000000000005</v>
      </c>
      <c r="AN111" s="71">
        <f>A125878894W_Latest</f>
        <v>0</v>
      </c>
      <c r="AO111" s="71">
        <f>A125878914V_Latest</f>
        <v>4.7670000000000003</v>
      </c>
      <c r="AP111" s="71">
        <f>A125878874L_Latest</f>
        <v>1.9810000000000001</v>
      </c>
      <c r="AQ111" s="71">
        <f>A125878862C_Latest</f>
        <v>7.5510000000000002</v>
      </c>
      <c r="AR111" s="71">
        <f>A125878890L_Latest</f>
        <v>9.9710000000000001</v>
      </c>
      <c r="AS111" s="71">
        <f>A125878866L_Latest</f>
        <v>74.575999999999993</v>
      </c>
      <c r="AT111" s="71">
        <f>A125881978R_Latest</f>
        <v>15.430999999999999</v>
      </c>
      <c r="AU111" s="71">
        <f>A125881958F_Latest</f>
        <v>1.9930000000000001</v>
      </c>
      <c r="AV111" s="71">
        <f>A125881982F_Latest</f>
        <v>24.251000000000001</v>
      </c>
      <c r="AW111" s="71">
        <f>A125881986R_Latest</f>
        <v>0.56499999999999995</v>
      </c>
      <c r="AX111" s="71">
        <f>A125881962W_Latest</f>
        <v>12.898</v>
      </c>
      <c r="AY111" s="71">
        <f>A125881966F_Latest</f>
        <v>2.4359999999999999</v>
      </c>
      <c r="AZ111" s="71">
        <f>A125881950L_Latest</f>
        <v>57.575000000000003</v>
      </c>
      <c r="BA111" s="71">
        <f>A125881990F_Latest</f>
        <v>5.7729999999999997</v>
      </c>
      <c r="BB111" s="71">
        <f>A125881974F_Latest</f>
        <v>0</v>
      </c>
      <c r="BC111" s="71">
        <f>A125881994R_Latest</f>
        <v>1.8740000000000001</v>
      </c>
      <c r="BD111" s="71">
        <f>A125881954W_Latest</f>
        <v>1.667</v>
      </c>
      <c r="BE111" s="71">
        <f>A125881942L_Latest</f>
        <v>9.3149999999999995</v>
      </c>
      <c r="BF111" s="71">
        <f>A125881970W_Latest</f>
        <v>12.637</v>
      </c>
      <c r="BG111" s="71">
        <f>A125881946W_Latest</f>
        <v>79.527000000000001</v>
      </c>
      <c r="BH111" s="71">
        <f>A125882594W_Latest</f>
        <v>2.859</v>
      </c>
      <c r="BI111" s="71">
        <f>A125882574L_Latest</f>
        <v>0.28699999999999998</v>
      </c>
      <c r="BJ111" s="71">
        <f>A125882598F_Latest</f>
        <v>5.4569999999999999</v>
      </c>
      <c r="BK111" s="71">
        <f>A125882602K_Latest</f>
        <v>0</v>
      </c>
      <c r="BL111" s="71">
        <f>A125882578W_Latest</f>
        <v>3.17</v>
      </c>
      <c r="BM111" s="71">
        <f>A125882582L_Latest</f>
        <v>0.22500000000000001</v>
      </c>
      <c r="BN111" s="71">
        <f>A125882566L_Latest</f>
        <v>11.997999999999999</v>
      </c>
      <c r="BO111" s="71">
        <f>A125882606V_Latest</f>
        <v>1.173</v>
      </c>
      <c r="BP111" s="71">
        <f>A125882590L_Latest</f>
        <v>0</v>
      </c>
      <c r="BQ111" s="71">
        <f>A125882610K_Latest</f>
        <v>2.8140000000000001</v>
      </c>
      <c r="BR111" s="71">
        <f>A125882570C_Latest</f>
        <v>0.84599999999999997</v>
      </c>
      <c r="BS111" s="71">
        <f>A125882558L_Latest</f>
        <v>4.8330000000000002</v>
      </c>
      <c r="BT111" s="71">
        <f>A125882586W_Latest</f>
        <v>4.524</v>
      </c>
      <c r="BU111" s="71">
        <f>A125882562C_Latest</f>
        <v>21.355</v>
      </c>
      <c r="BV111" s="71">
        <f>A125879514A_Latest</f>
        <v>7.6269999999999998</v>
      </c>
      <c r="BW111" s="71">
        <f>A125879494C_Latest</f>
        <v>1.306</v>
      </c>
      <c r="BX111" s="71">
        <f>A125879518K_Latest</f>
        <v>11.231</v>
      </c>
      <c r="BY111" s="71">
        <f>A125879522A_Latest</f>
        <v>0</v>
      </c>
      <c r="BZ111" s="71">
        <f>A125879498L_Latest</f>
        <v>5.3650000000000002</v>
      </c>
      <c r="CA111" s="71">
        <f>A125879502T_Latest</f>
        <v>0</v>
      </c>
      <c r="CB111" s="71">
        <f>A125879486C_Latest</f>
        <v>25.529</v>
      </c>
      <c r="CC111" s="71">
        <f>A125879526K_Latest</f>
        <v>1.9470000000000001</v>
      </c>
      <c r="CD111" s="71">
        <f>A125879510T_Latest</f>
        <v>0</v>
      </c>
      <c r="CE111" s="71">
        <f>A125879530A_Latest</f>
        <v>2.76</v>
      </c>
      <c r="CF111" s="71">
        <f>A125879490V_Latest</f>
        <v>1.1679999999999999</v>
      </c>
      <c r="CG111" s="71">
        <f>A125879478C_Latest</f>
        <v>5.8739999999999997</v>
      </c>
      <c r="CH111" s="71">
        <f>A125879506A_Latest</f>
        <v>5.31</v>
      </c>
      <c r="CI111" s="71">
        <f>A125879482V_Latest</f>
        <v>36.713000000000001</v>
      </c>
      <c r="CJ111" s="71">
        <f>A125880130L_Latest</f>
        <v>1.4710000000000001</v>
      </c>
      <c r="CK111" s="71">
        <f>A125880110C_Latest</f>
        <v>0</v>
      </c>
      <c r="CL111" s="71">
        <f>A125880134W_Latest</f>
        <v>3.0979999999999999</v>
      </c>
      <c r="CM111" s="71">
        <f>A125880138F_Latest</f>
        <v>0.308</v>
      </c>
      <c r="CN111" s="71">
        <f>A125880114L_Latest</f>
        <v>1.429</v>
      </c>
      <c r="CO111" s="71">
        <f>A125880118W_Latest</f>
        <v>0.14199999999999999</v>
      </c>
      <c r="CP111" s="71">
        <f>A125880102C_Latest</f>
        <v>6.4480000000000004</v>
      </c>
      <c r="CQ111" s="71">
        <f>A125880142W_Latest</f>
        <v>0.85899999999999999</v>
      </c>
      <c r="CR111" s="71">
        <f>A125880126W_Latest</f>
        <v>0</v>
      </c>
      <c r="CS111" s="71">
        <f>A125880146F_Latest</f>
        <v>0.85399999999999998</v>
      </c>
      <c r="CT111" s="71">
        <f>A125880106L_Latest</f>
        <v>0.126</v>
      </c>
      <c r="CU111" s="71">
        <f>A125880094R_Latest</f>
        <v>1.839</v>
      </c>
      <c r="CV111" s="71">
        <f>A125880122L_Latest</f>
        <v>1.4930000000000001</v>
      </c>
      <c r="CW111" s="71">
        <f>A125880098X_Latest</f>
        <v>9.7799999999999994</v>
      </c>
      <c r="CX111" s="71">
        <f>A125880746K_Latest</f>
        <v>0.44400000000000001</v>
      </c>
      <c r="CY111" s="71">
        <f>A125880726A_Latest</f>
        <v>0.13</v>
      </c>
      <c r="CZ111" s="71">
        <f>A125880750A_Latest</f>
        <v>0.61099999999999999</v>
      </c>
      <c r="DA111" s="71">
        <f>A125880754K_Latest</f>
        <v>0</v>
      </c>
      <c r="DB111" s="71">
        <f>A125880730T_Latest</f>
        <v>0.68200000000000005</v>
      </c>
      <c r="DC111" s="71">
        <f>A125880734A_Latest</f>
        <v>0</v>
      </c>
      <c r="DD111" s="71">
        <f>A125880718A_Latest</f>
        <v>1.867</v>
      </c>
      <c r="DE111" s="71">
        <f>A125880758V_Latest</f>
        <v>0.17399999999999999</v>
      </c>
      <c r="DF111" s="71">
        <f>A125880742A_Latest</f>
        <v>0.47099999999999997</v>
      </c>
      <c r="DG111" s="71">
        <f>A125880762K_Latest</f>
        <v>0.16600000000000001</v>
      </c>
      <c r="DH111" s="71">
        <f>A125880722T_Latest</f>
        <v>0.38200000000000001</v>
      </c>
      <c r="DI111" s="71">
        <f>A125880710J_Latest</f>
        <v>1.194</v>
      </c>
      <c r="DJ111" s="71">
        <f>A125880738K_Latest</f>
        <v>0.51600000000000001</v>
      </c>
      <c r="DK111" s="71">
        <f>A125880714T_Latest</f>
        <v>3.5760000000000001</v>
      </c>
      <c r="DL111" s="71">
        <f>A125878282J_Latest</f>
        <v>0.46800000000000003</v>
      </c>
      <c r="DM111" s="71">
        <f>A125878262X_Latest</f>
        <v>0.53200000000000003</v>
      </c>
      <c r="DN111" s="71">
        <f>A125878286T_Latest</f>
        <v>3.6549999999999998</v>
      </c>
      <c r="DO111" s="71">
        <f>A125878290J_Latest</f>
        <v>0.26500000000000001</v>
      </c>
      <c r="DP111" s="71">
        <f>A125878266J_Latest</f>
        <v>1.052</v>
      </c>
      <c r="DQ111" s="71">
        <f>A125878270X_Latest</f>
        <v>0</v>
      </c>
      <c r="DR111" s="71">
        <f>A125878254X_Latest</f>
        <v>5.9710000000000001</v>
      </c>
      <c r="DS111" s="71">
        <f>A125878294T_Latest</f>
        <v>0.63300000000000001</v>
      </c>
      <c r="DT111" s="71">
        <f>A125878278T_Latest</f>
        <v>0</v>
      </c>
      <c r="DU111" s="71">
        <f>A125878298A_Latest</f>
        <v>0</v>
      </c>
      <c r="DV111" s="71">
        <f>A125878258J_Latest</f>
        <v>0</v>
      </c>
      <c r="DW111" s="71">
        <f>A125878246X_Latest</f>
        <v>0.63300000000000001</v>
      </c>
      <c r="DX111" s="71">
        <f>A125878274J_Latest</f>
        <v>1.67</v>
      </c>
      <c r="DY111" s="71">
        <f>A125878250R_Latest</f>
        <v>8.2750000000000004</v>
      </c>
    </row>
    <row r="112" spans="1:129" hidden="1">
      <c r="A112" s="52"/>
      <c r="B112" s="55" t="s">
        <v>12999</v>
      </c>
      <c r="C112" s="65">
        <v>33</v>
      </c>
      <c r="D112" s="71">
        <f>A125877722J_Latest</f>
        <v>15.08</v>
      </c>
      <c r="E112" s="71">
        <f>A125877702X_Latest</f>
        <v>1.129</v>
      </c>
      <c r="F112" s="71">
        <f>A125877726T_Latest</f>
        <v>50.087000000000003</v>
      </c>
      <c r="G112" s="71">
        <f>A125877730J_Latest</f>
        <v>4.1239999999999997</v>
      </c>
      <c r="H112" s="71">
        <f>A125877706J_Latest</f>
        <v>18.109000000000002</v>
      </c>
      <c r="I112" s="71">
        <f>A125877710X_Latest</f>
        <v>2.2879999999999998</v>
      </c>
      <c r="J112" s="71">
        <f>A125877694K_Latest</f>
        <v>90.816000000000003</v>
      </c>
      <c r="K112" s="71">
        <f>A125877734T_Latest</f>
        <v>7.5609999999999999</v>
      </c>
      <c r="L112" s="71">
        <f>A125877718T_Latest</f>
        <v>0</v>
      </c>
      <c r="M112" s="71">
        <f>A125877738A_Latest</f>
        <v>5.05</v>
      </c>
      <c r="N112" s="71">
        <f>A125877698V_Latest</f>
        <v>8.1069999999999993</v>
      </c>
      <c r="O112" s="71">
        <f>A125877686K_Latest</f>
        <v>20.716999999999999</v>
      </c>
      <c r="P112" s="71">
        <f>A125877714J_Latest</f>
        <v>16.957000000000001</v>
      </c>
      <c r="Q112" s="71">
        <f>A125877690A_Latest</f>
        <v>128.49100000000001</v>
      </c>
      <c r="R112" s="71">
        <f>A125881418T_Latest</f>
        <v>2.7450000000000001</v>
      </c>
      <c r="S112" s="71">
        <f>A125881398V_Latest</f>
        <v>0.754</v>
      </c>
      <c r="T112" s="71">
        <f>A125881422J_Latest</f>
        <v>16.126999999999999</v>
      </c>
      <c r="U112" s="71">
        <f>A125881426T_Latest</f>
        <v>1.583</v>
      </c>
      <c r="V112" s="71">
        <f>A125881402X_Latest</f>
        <v>5.8639999999999999</v>
      </c>
      <c r="W112" s="71">
        <f>A125881406J_Latest</f>
        <v>0.66100000000000003</v>
      </c>
      <c r="X112" s="71">
        <f>A125881390A_Latest</f>
        <v>27.734000000000002</v>
      </c>
      <c r="Y112" s="71">
        <f>A125881430J_Latest</f>
        <v>2.1869999999999998</v>
      </c>
      <c r="Z112" s="71">
        <f>A125881414J_Latest</f>
        <v>0</v>
      </c>
      <c r="AA112" s="71">
        <f>A125881434T_Latest</f>
        <v>1.2190000000000001</v>
      </c>
      <c r="AB112" s="71">
        <f>A125881394K_Latest</f>
        <v>1.194</v>
      </c>
      <c r="AC112" s="71">
        <f>A125881382A_Latest</f>
        <v>4.5999999999999996</v>
      </c>
      <c r="AD112" s="71">
        <f>A125881410X_Latest</f>
        <v>4.0890000000000004</v>
      </c>
      <c r="AE112" s="71">
        <f>A125881386K_Latest</f>
        <v>36.423999999999999</v>
      </c>
      <c r="AF112" s="71">
        <f>A125878954L_Latest</f>
        <v>5.3319999999999999</v>
      </c>
      <c r="AG112" s="71">
        <f>A125878934C_Latest</f>
        <v>0</v>
      </c>
      <c r="AH112" s="71">
        <f>A125878958W_Latest</f>
        <v>14.779</v>
      </c>
      <c r="AI112" s="71">
        <f>A125878962L_Latest</f>
        <v>0.63800000000000001</v>
      </c>
      <c r="AJ112" s="71">
        <f>A125878938L_Latest</f>
        <v>3.5619999999999998</v>
      </c>
      <c r="AK112" s="71">
        <f>A125878942C_Latest</f>
        <v>0.77700000000000002</v>
      </c>
      <c r="AL112" s="71">
        <f>A125878926C_Latest</f>
        <v>25.088999999999999</v>
      </c>
      <c r="AM112" s="71">
        <f>A125878966W_Latest</f>
        <v>2.661</v>
      </c>
      <c r="AN112" s="71">
        <f>A125878950C_Latest</f>
        <v>0</v>
      </c>
      <c r="AO112" s="71">
        <f>A125878970L_Latest</f>
        <v>1.7629999999999999</v>
      </c>
      <c r="AP112" s="71">
        <f>A125878930V_Latest</f>
        <v>3.2330000000000001</v>
      </c>
      <c r="AQ112" s="71">
        <f>A125878918C_Latest</f>
        <v>7.6559999999999997</v>
      </c>
      <c r="AR112" s="71">
        <f>A125878946L_Latest</f>
        <v>4.9160000000000004</v>
      </c>
      <c r="AS112" s="71">
        <f>A125878922V_Latest</f>
        <v>37.661999999999999</v>
      </c>
      <c r="AT112" s="71">
        <f>A125882034X_Latest</f>
        <v>3.3279999999999998</v>
      </c>
      <c r="AU112" s="71">
        <f>A125882014R_Latest</f>
        <v>0</v>
      </c>
      <c r="AV112" s="71">
        <f>A125882038J_Latest</f>
        <v>7.6740000000000004</v>
      </c>
      <c r="AW112" s="71">
        <f>A125882042X_Latest</f>
        <v>1.268</v>
      </c>
      <c r="AX112" s="71">
        <f>A125882018X_Latest</f>
        <v>2.8919999999999999</v>
      </c>
      <c r="AY112" s="71">
        <f>A125882022R_Latest</f>
        <v>0.75700000000000001</v>
      </c>
      <c r="AZ112" s="71">
        <f>A125882006R_Latest</f>
        <v>15.919</v>
      </c>
      <c r="BA112" s="71">
        <f>A125882046J_Latest</f>
        <v>1.6639999999999999</v>
      </c>
      <c r="BB112" s="71">
        <f>A125882030R_Latest</f>
        <v>0</v>
      </c>
      <c r="BC112" s="71">
        <f>A125882050X_Latest</f>
        <v>0.50800000000000001</v>
      </c>
      <c r="BD112" s="71">
        <f>A125882010F_Latest</f>
        <v>1.895</v>
      </c>
      <c r="BE112" s="71">
        <f>A125881998X_Latest</f>
        <v>4.0679999999999996</v>
      </c>
      <c r="BF112" s="71">
        <f>A125882026X_Latest</f>
        <v>3.7440000000000002</v>
      </c>
      <c r="BG112" s="71">
        <f>A125882002F_Latest</f>
        <v>23.73</v>
      </c>
      <c r="BH112" s="71">
        <f>A125882650C_Latest</f>
        <v>0.53900000000000003</v>
      </c>
      <c r="BI112" s="71">
        <f>A125882630V_Latest</f>
        <v>0</v>
      </c>
      <c r="BJ112" s="71">
        <f>A125882654L_Latest</f>
        <v>1.821</v>
      </c>
      <c r="BK112" s="71">
        <f>A125882658W_Latest</f>
        <v>0.63500000000000001</v>
      </c>
      <c r="BL112" s="71">
        <f>A125882634C_Latest</f>
        <v>1.3979999999999999</v>
      </c>
      <c r="BM112" s="71">
        <f>A125882638L_Latest</f>
        <v>0</v>
      </c>
      <c r="BN112" s="71">
        <f>A125882622V_Latest</f>
        <v>4.3929999999999998</v>
      </c>
      <c r="BO112" s="71">
        <f>A125882662L_Latest</f>
        <v>0.66100000000000003</v>
      </c>
      <c r="BP112" s="71">
        <f>A125882646L_Latest</f>
        <v>0</v>
      </c>
      <c r="BQ112" s="71">
        <f>A125882666W_Latest</f>
        <v>1.091</v>
      </c>
      <c r="BR112" s="71">
        <f>A125882626C_Latest</f>
        <v>0.26900000000000002</v>
      </c>
      <c r="BS112" s="71">
        <f>A125882614V_Latest</f>
        <v>2.0209999999999999</v>
      </c>
      <c r="BT112" s="71">
        <f>A125882642C_Latest</f>
        <v>1.623</v>
      </c>
      <c r="BU112" s="71">
        <f>A125882618C_Latest</f>
        <v>8.0370000000000008</v>
      </c>
      <c r="BV112" s="71">
        <f>A125879570V_Latest</f>
        <v>1.915</v>
      </c>
      <c r="BW112" s="71">
        <f>A125879550K_Latest</f>
        <v>0.375</v>
      </c>
      <c r="BX112" s="71">
        <f>A125879574C_Latest</f>
        <v>6.73</v>
      </c>
      <c r="BY112" s="71">
        <f>A125879578L_Latest</f>
        <v>0</v>
      </c>
      <c r="BZ112" s="71">
        <f>A125879554V_Latest</f>
        <v>3.1469999999999998</v>
      </c>
      <c r="CA112" s="71">
        <f>A125879558C_Latest</f>
        <v>0</v>
      </c>
      <c r="CB112" s="71">
        <f>A125879542K_Latest</f>
        <v>12.166</v>
      </c>
      <c r="CC112" s="71">
        <f>A125879582C_Latest</f>
        <v>0</v>
      </c>
      <c r="CD112" s="71">
        <f>A125879566C_Latest</f>
        <v>0</v>
      </c>
      <c r="CE112" s="71">
        <f>A125879586L_Latest</f>
        <v>0.46899999999999997</v>
      </c>
      <c r="CF112" s="71">
        <f>A125879546V_Latest</f>
        <v>0.88400000000000001</v>
      </c>
      <c r="CG112" s="71">
        <f>A125879534K_Latest</f>
        <v>1.3540000000000001</v>
      </c>
      <c r="CH112" s="71">
        <f>A125879562V_Latest</f>
        <v>1.819</v>
      </c>
      <c r="CI112" s="71">
        <f>A125879538V_Latest</f>
        <v>15.339</v>
      </c>
      <c r="CJ112" s="71">
        <f>A125880186X_Latest</f>
        <v>0.41</v>
      </c>
      <c r="CK112" s="71">
        <f>A125880166R_Latest</f>
        <v>0</v>
      </c>
      <c r="CL112" s="71">
        <f>A125880190R_Latest</f>
        <v>0.14499999999999999</v>
      </c>
      <c r="CM112" s="71">
        <f>A125880194X_Latest</f>
        <v>0</v>
      </c>
      <c r="CN112" s="71">
        <f>A125880170F_Latest</f>
        <v>0.621</v>
      </c>
      <c r="CO112" s="71">
        <f>A125880174R_Latest</f>
        <v>9.1999999999999998E-2</v>
      </c>
      <c r="CP112" s="71">
        <f>A125880158R_Latest</f>
        <v>1.268</v>
      </c>
      <c r="CQ112" s="71">
        <f>A125880198J_Latest</f>
        <v>0.3</v>
      </c>
      <c r="CR112" s="71">
        <f>A125880182R_Latest</f>
        <v>0</v>
      </c>
      <c r="CS112" s="71">
        <f>A125880202L_Latest</f>
        <v>0</v>
      </c>
      <c r="CT112" s="71">
        <f>A125880162F_Latest</f>
        <v>0.36599999999999999</v>
      </c>
      <c r="CU112" s="71">
        <f>A125880150W_Latest</f>
        <v>0.66600000000000004</v>
      </c>
      <c r="CV112" s="71">
        <f>A125880178X_Latest</f>
        <v>0.44700000000000001</v>
      </c>
      <c r="CW112" s="71">
        <f>A125880154F_Latest</f>
        <v>2.3820000000000001</v>
      </c>
      <c r="CX112" s="71">
        <f>A125880802T_Latest</f>
        <v>0.57999999999999996</v>
      </c>
      <c r="CY112" s="71">
        <f>A125880782V_Latest</f>
        <v>0</v>
      </c>
      <c r="CZ112" s="71">
        <f>A125880806A_Latest</f>
        <v>0.38200000000000001</v>
      </c>
      <c r="DA112" s="71">
        <f>A125880810T_Latest</f>
        <v>0</v>
      </c>
      <c r="DB112" s="71">
        <f>A125880786C_Latest</f>
        <v>0.17599999999999999</v>
      </c>
      <c r="DC112" s="71">
        <f>A125880790V_Latest</f>
        <v>0</v>
      </c>
      <c r="DD112" s="71">
        <f>A125880774V_Latest</f>
        <v>1.1379999999999999</v>
      </c>
      <c r="DE112" s="71">
        <f>A125880814A_Latest</f>
        <v>8.6999999999999994E-2</v>
      </c>
      <c r="DF112" s="71">
        <f>A125880798L_Latest</f>
        <v>0</v>
      </c>
      <c r="DG112" s="71">
        <f>A125880818K_Latest</f>
        <v>0</v>
      </c>
      <c r="DH112" s="71">
        <f>A125880778C_Latest</f>
        <v>0</v>
      </c>
      <c r="DI112" s="71">
        <f>A125880766V_Latest</f>
        <v>8.6999999999999994E-2</v>
      </c>
      <c r="DJ112" s="71">
        <f>A125880794C_Latest</f>
        <v>0.129</v>
      </c>
      <c r="DK112" s="71">
        <f>A125880770K_Latest</f>
        <v>1.3540000000000001</v>
      </c>
      <c r="DL112" s="71">
        <f>A125878338J_Latest</f>
        <v>0.23200000000000001</v>
      </c>
      <c r="DM112" s="71">
        <f>A125878318X_Latest</f>
        <v>0</v>
      </c>
      <c r="DN112" s="71">
        <f>A125878342X_Latest</f>
        <v>2.4279999999999999</v>
      </c>
      <c r="DO112" s="71">
        <f>A125878346J_Latest</f>
        <v>0</v>
      </c>
      <c r="DP112" s="71">
        <f>A125878322R_Latest</f>
        <v>0.44800000000000001</v>
      </c>
      <c r="DQ112" s="71">
        <f>A125878326X_Latest</f>
        <v>0</v>
      </c>
      <c r="DR112" s="71">
        <f>A125878310F_Latest</f>
        <v>3.1080000000000001</v>
      </c>
      <c r="DS112" s="71">
        <f>A125878350X_Latest</f>
        <v>0</v>
      </c>
      <c r="DT112" s="71">
        <f>A125878334X_Latest</f>
        <v>0</v>
      </c>
      <c r="DU112" s="71">
        <f>A125878354J_Latest</f>
        <v>0</v>
      </c>
      <c r="DV112" s="71">
        <f>A125878314R_Latest</f>
        <v>0.26500000000000001</v>
      </c>
      <c r="DW112" s="71">
        <f>A125878302F_Latest</f>
        <v>0.26500000000000001</v>
      </c>
      <c r="DX112" s="71">
        <f>A125878330R_Latest</f>
        <v>0.19</v>
      </c>
      <c r="DY112" s="71">
        <f>A125878306R_Latest</f>
        <v>3.5630000000000002</v>
      </c>
    </row>
    <row r="113" spans="1:129" hidden="1">
      <c r="A113" s="52"/>
      <c r="B113" s="55" t="s">
        <v>13000</v>
      </c>
      <c r="C113" s="65">
        <v>34</v>
      </c>
      <c r="D113" s="71">
        <f>A125877498A_Latest</f>
        <v>11.170999999999999</v>
      </c>
      <c r="E113" s="71">
        <f>A125877478T_Latest</f>
        <v>1.0169999999999999</v>
      </c>
      <c r="F113" s="71">
        <f>A125877502F_Latest</f>
        <v>43.039000000000001</v>
      </c>
      <c r="G113" s="71">
        <f>A125877506R_Latest</f>
        <v>8.8940000000000001</v>
      </c>
      <c r="H113" s="71">
        <f>A125877482J_Latest</f>
        <v>32.134999999999998</v>
      </c>
      <c r="I113" s="71">
        <f>A125877486T_Latest</f>
        <v>0</v>
      </c>
      <c r="J113" s="71">
        <f>A125877470X_Latest</f>
        <v>96.256</v>
      </c>
      <c r="K113" s="71">
        <f>A125877510F_Latest</f>
        <v>7.1139999999999999</v>
      </c>
      <c r="L113" s="71">
        <f>A125877494T_Latest</f>
        <v>0.7</v>
      </c>
      <c r="M113" s="71">
        <f>A125877514R_Latest</f>
        <v>3.91</v>
      </c>
      <c r="N113" s="71">
        <f>A125877474J_Latest</f>
        <v>9.0169999999999995</v>
      </c>
      <c r="O113" s="71">
        <f>A125877462X_Latest</f>
        <v>20.741</v>
      </c>
      <c r="P113" s="71">
        <f>A125877490J_Latest</f>
        <v>18.629000000000001</v>
      </c>
      <c r="Q113" s="71">
        <f>A125877466J_Latest</f>
        <v>135.626</v>
      </c>
      <c r="R113" s="71">
        <f>A125881194T_Latest</f>
        <v>4.5110000000000001</v>
      </c>
      <c r="S113" s="71">
        <f>A125881174J_Latest</f>
        <v>0</v>
      </c>
      <c r="T113" s="71">
        <f>A125881198A_Latest</f>
        <v>16.492000000000001</v>
      </c>
      <c r="U113" s="71">
        <f>A125881202F_Latest</f>
        <v>2.7909999999999999</v>
      </c>
      <c r="V113" s="71">
        <f>A125881178T_Latest</f>
        <v>13.583</v>
      </c>
      <c r="W113" s="71">
        <f>A125881182J_Latest</f>
        <v>0</v>
      </c>
      <c r="X113" s="71">
        <f>A125881166J_Latest</f>
        <v>37.377000000000002</v>
      </c>
      <c r="Y113" s="71">
        <f>A125881206R_Latest</f>
        <v>1.956</v>
      </c>
      <c r="Z113" s="71">
        <f>A125881190J_Latest</f>
        <v>0</v>
      </c>
      <c r="AA113" s="71">
        <f>A125881210F_Latest</f>
        <v>0.49299999999999999</v>
      </c>
      <c r="AB113" s="71">
        <f>A125881170X_Latest</f>
        <v>2.0819999999999999</v>
      </c>
      <c r="AC113" s="71">
        <f>A125881158J_Latest</f>
        <v>4.5309999999999997</v>
      </c>
      <c r="AD113" s="71">
        <f>A125881186T_Latest</f>
        <v>5.0609999999999999</v>
      </c>
      <c r="AE113" s="71">
        <f>A125881162X_Latest</f>
        <v>46.97</v>
      </c>
      <c r="AF113" s="71">
        <f>A125878730A_Latest</f>
        <v>2.12</v>
      </c>
      <c r="AG113" s="71">
        <f>A125878710T_Latest</f>
        <v>0.72199999999999998</v>
      </c>
      <c r="AH113" s="71">
        <f>A125878734K_Latest</f>
        <v>12.731999999999999</v>
      </c>
      <c r="AI113" s="71">
        <f>A125878738V_Latest</f>
        <v>1.2330000000000001</v>
      </c>
      <c r="AJ113" s="71">
        <f>A125878714A_Latest</f>
        <v>8.5060000000000002</v>
      </c>
      <c r="AK113" s="71">
        <f>A125878718K_Latest</f>
        <v>0</v>
      </c>
      <c r="AL113" s="71">
        <f>A125878702T_Latest</f>
        <v>25.312999999999999</v>
      </c>
      <c r="AM113" s="71">
        <f>A125878742K_Latest</f>
        <v>2.0089999999999999</v>
      </c>
      <c r="AN113" s="71">
        <f>A125878726K_Latest</f>
        <v>0.7</v>
      </c>
      <c r="AO113" s="71">
        <f>A125878746V_Latest</f>
        <v>0.54600000000000004</v>
      </c>
      <c r="AP113" s="71">
        <f>A125878706A_Latest</f>
        <v>2.3170000000000002</v>
      </c>
      <c r="AQ113" s="71">
        <f>A125878694C_Latest</f>
        <v>5.5720000000000001</v>
      </c>
      <c r="AR113" s="71">
        <f>A125878722A_Latest</f>
        <v>7.6669999999999998</v>
      </c>
      <c r="AS113" s="71">
        <f>A125878698L_Latest</f>
        <v>38.552</v>
      </c>
      <c r="AT113" s="71">
        <f>A125881810K_Latest</f>
        <v>2.7229999999999999</v>
      </c>
      <c r="AU113" s="71">
        <f>A125881790L_Latest</f>
        <v>0</v>
      </c>
      <c r="AV113" s="71">
        <f>A125881814V_Latest</f>
        <v>4.7969999999999997</v>
      </c>
      <c r="AW113" s="71">
        <f>A125881818C_Latest</f>
        <v>3.339</v>
      </c>
      <c r="AX113" s="71">
        <f>A125881794W_Latest</f>
        <v>4.4370000000000003</v>
      </c>
      <c r="AY113" s="71">
        <f>A125881798F_Latest</f>
        <v>0</v>
      </c>
      <c r="AZ113" s="71">
        <f>A125881782L_Latest</f>
        <v>15.295999999999999</v>
      </c>
      <c r="BA113" s="71">
        <f>A125881822V_Latest</f>
        <v>0.85499999999999998</v>
      </c>
      <c r="BB113" s="71">
        <f>A125881806V_Latest</f>
        <v>0</v>
      </c>
      <c r="BC113" s="71">
        <f>A125881826C_Latest</f>
        <v>0.63300000000000001</v>
      </c>
      <c r="BD113" s="71">
        <f>A125881786W_Latest</f>
        <v>3.4990000000000001</v>
      </c>
      <c r="BE113" s="71">
        <f>A125881774L_Latest</f>
        <v>4.9870000000000001</v>
      </c>
      <c r="BF113" s="71">
        <f>A125881802K_Latest</f>
        <v>2.992</v>
      </c>
      <c r="BG113" s="71">
        <f>A125881778W_Latest</f>
        <v>23.276</v>
      </c>
      <c r="BH113" s="71">
        <f>A125882426K_Latest</f>
        <v>0</v>
      </c>
      <c r="BI113" s="71">
        <f>A125882406A_Latest</f>
        <v>0</v>
      </c>
      <c r="BJ113" s="71">
        <f>A125882430A_Latest</f>
        <v>3.5489999999999999</v>
      </c>
      <c r="BK113" s="71">
        <f>A125882434K_Latest</f>
        <v>0.35299999999999998</v>
      </c>
      <c r="BL113" s="71">
        <f>A125882410T_Latest</f>
        <v>1.202</v>
      </c>
      <c r="BM113" s="71">
        <f>A125882414A_Latest</f>
        <v>0</v>
      </c>
      <c r="BN113" s="71">
        <f>A125882398L_Latest</f>
        <v>5.1050000000000004</v>
      </c>
      <c r="BO113" s="71">
        <f>A125882438V_Latest</f>
        <v>1.4450000000000001</v>
      </c>
      <c r="BP113" s="71">
        <f>A125882422A_Latest</f>
        <v>0</v>
      </c>
      <c r="BQ113" s="71">
        <f>A125882442K_Latest</f>
        <v>0.64500000000000002</v>
      </c>
      <c r="BR113" s="71">
        <f>A125882402T_Latest</f>
        <v>0.24</v>
      </c>
      <c r="BS113" s="71">
        <f>A125882390V_Latest</f>
        <v>2.33</v>
      </c>
      <c r="BT113" s="71">
        <f>A125882418K_Latest</f>
        <v>0.71599999999999997</v>
      </c>
      <c r="BU113" s="71">
        <f>A125882394C_Latest</f>
        <v>8.15</v>
      </c>
      <c r="BV113" s="71">
        <f>A125879346A_Latest</f>
        <v>0.79500000000000004</v>
      </c>
      <c r="BW113" s="71">
        <f>A125879326T_Latest</f>
        <v>0</v>
      </c>
      <c r="BX113" s="71">
        <f>A125879350T_Latest</f>
        <v>3.43</v>
      </c>
      <c r="BY113" s="71">
        <f>A125879354A_Latest</f>
        <v>0.35099999999999998</v>
      </c>
      <c r="BZ113" s="71">
        <f>A125879330J_Latest</f>
        <v>2.82</v>
      </c>
      <c r="CA113" s="71">
        <f>A125879334T_Latest</f>
        <v>0</v>
      </c>
      <c r="CB113" s="71">
        <f>A125879318T_Latest</f>
        <v>7.3959999999999999</v>
      </c>
      <c r="CC113" s="71">
        <f>A125879358K_Latest</f>
        <v>0.73499999999999999</v>
      </c>
      <c r="CD113" s="71">
        <f>A125879342T_Latest</f>
        <v>0</v>
      </c>
      <c r="CE113" s="71">
        <f>A125879362A_Latest</f>
        <v>1.302</v>
      </c>
      <c r="CF113" s="71">
        <f>A125879322J_Latest</f>
        <v>0.73799999999999999</v>
      </c>
      <c r="CG113" s="71">
        <f>A125879310X_Latest</f>
        <v>2.774</v>
      </c>
      <c r="CH113" s="71">
        <f>A125879338A_Latest</f>
        <v>1.593</v>
      </c>
      <c r="CI113" s="71">
        <f>A125879314J_Latest</f>
        <v>11.763</v>
      </c>
      <c r="CJ113" s="71">
        <f>A125879962F_Latest</f>
        <v>0.109</v>
      </c>
      <c r="CK113" s="71">
        <f>A125879942W_Latest</f>
        <v>0.29499999999999998</v>
      </c>
      <c r="CL113" s="71">
        <f>A125879966R_Latest</f>
        <v>1.2050000000000001</v>
      </c>
      <c r="CM113" s="71">
        <f>A125879970F_Latest</f>
        <v>0.36899999999999999</v>
      </c>
      <c r="CN113" s="71">
        <f>A125879946F_Latest</f>
        <v>0.42099999999999999</v>
      </c>
      <c r="CO113" s="71">
        <f>A125879950W_Latest</f>
        <v>0</v>
      </c>
      <c r="CP113" s="71">
        <f>A125879934W_Latest</f>
        <v>2.399</v>
      </c>
      <c r="CQ113" s="71">
        <f>A125879974R_Latest</f>
        <v>0</v>
      </c>
      <c r="CR113" s="71">
        <f>A125879958R_Latest</f>
        <v>0</v>
      </c>
      <c r="CS113" s="71">
        <f>A125879978X_Latest</f>
        <v>0.29099999999999998</v>
      </c>
      <c r="CT113" s="71">
        <f>A125879938F_Latest</f>
        <v>0</v>
      </c>
      <c r="CU113" s="71">
        <f>A125879926W_Latest</f>
        <v>0.29099999999999998</v>
      </c>
      <c r="CV113" s="71">
        <f>A125879954F_Latest</f>
        <v>0.496</v>
      </c>
      <c r="CW113" s="71">
        <f>A125879930L_Latest</f>
        <v>3.1859999999999999</v>
      </c>
      <c r="CX113" s="71">
        <f>A125880578K_Latest</f>
        <v>0.28699999999999998</v>
      </c>
      <c r="CY113" s="71">
        <f>A125880558A_Latest</f>
        <v>0</v>
      </c>
      <c r="CZ113" s="71">
        <f>A125880582A_Latest</f>
        <v>0.39200000000000002</v>
      </c>
      <c r="DA113" s="71">
        <f>A125880586K_Latest</f>
        <v>0</v>
      </c>
      <c r="DB113" s="71">
        <f>A125880562T_Latest</f>
        <v>0.222</v>
      </c>
      <c r="DC113" s="71">
        <f>A125880566A_Latest</f>
        <v>0</v>
      </c>
      <c r="DD113" s="71">
        <f>A125880550J_Latest</f>
        <v>0.9</v>
      </c>
      <c r="DE113" s="71">
        <f>A125880590A_Latest</f>
        <v>0.113</v>
      </c>
      <c r="DF113" s="71">
        <f>A125880574A_Latest</f>
        <v>0</v>
      </c>
      <c r="DG113" s="71">
        <f>A125880594K_Latest</f>
        <v>0</v>
      </c>
      <c r="DH113" s="71">
        <f>A125880554T_Latest</f>
        <v>0.14099999999999999</v>
      </c>
      <c r="DI113" s="71">
        <f>A125880542J_Latest</f>
        <v>0.255</v>
      </c>
      <c r="DJ113" s="71">
        <f>A125880570T_Latest</f>
        <v>0.10299999999999999</v>
      </c>
      <c r="DK113" s="71">
        <f>A125880546T_Latest</f>
        <v>1.258</v>
      </c>
      <c r="DL113" s="71">
        <f>A125878114W_Latest</f>
        <v>0.627</v>
      </c>
      <c r="DM113" s="71">
        <f>A125878094X_Latest</f>
        <v>0</v>
      </c>
      <c r="DN113" s="71">
        <f>A125878118F_Latest</f>
        <v>0.442</v>
      </c>
      <c r="DO113" s="71">
        <f>A125878122W_Latest</f>
        <v>0.45700000000000002</v>
      </c>
      <c r="DP113" s="71">
        <f>A125878098J_Latest</f>
        <v>0.94499999999999995</v>
      </c>
      <c r="DQ113" s="71">
        <f>A125878102L_Latest</f>
        <v>0</v>
      </c>
      <c r="DR113" s="71">
        <f>A125878086X_Latest</f>
        <v>2.4710000000000001</v>
      </c>
      <c r="DS113" s="71">
        <f>A125878126F_Latest</f>
        <v>0</v>
      </c>
      <c r="DT113" s="71">
        <f>A125878110L_Latest</f>
        <v>0</v>
      </c>
      <c r="DU113" s="71">
        <f>A125878130W_Latest</f>
        <v>0</v>
      </c>
      <c r="DV113" s="71">
        <f>A125878090R_Latest</f>
        <v>0</v>
      </c>
      <c r="DW113" s="71">
        <f>A125878078X_Latest</f>
        <v>0</v>
      </c>
      <c r="DX113" s="71">
        <f>A125878106W_Latest</f>
        <v>0</v>
      </c>
      <c r="DY113" s="71">
        <f>A125878082R_Latest</f>
        <v>2.4710000000000001</v>
      </c>
    </row>
    <row r="114" spans="1:129" hidden="1">
      <c r="A114" s="49"/>
      <c r="B114" s="57" t="s">
        <v>13001</v>
      </c>
      <c r="C114" s="65">
        <v>35</v>
      </c>
      <c r="D114" s="71">
        <f>A125878002C_Latest</f>
        <v>5.8949999999999996</v>
      </c>
      <c r="E114" s="71">
        <f>A125877982C_Latest</f>
        <v>1.8740000000000001</v>
      </c>
      <c r="F114" s="71">
        <f>A125878006L_Latest</f>
        <v>21.777000000000001</v>
      </c>
      <c r="G114" s="71">
        <f>A125878010C_Latest</f>
        <v>14.532999999999999</v>
      </c>
      <c r="H114" s="71">
        <f>A125877986L_Latest</f>
        <v>11.346</v>
      </c>
      <c r="I114" s="71">
        <f>A125877990C_Latest</f>
        <v>0.72499999999999998</v>
      </c>
      <c r="J114" s="71">
        <f>A125877974C_Latest</f>
        <v>56.149000000000001</v>
      </c>
      <c r="K114" s="71">
        <f>A125878014L_Latest</f>
        <v>7.649</v>
      </c>
      <c r="L114" s="71">
        <f>A125877998W_Latest</f>
        <v>0</v>
      </c>
      <c r="M114" s="71">
        <f>A125878018W_Latest</f>
        <v>2.41</v>
      </c>
      <c r="N114" s="71">
        <f>A125877978L_Latest</f>
        <v>7.4950000000000001</v>
      </c>
      <c r="O114" s="71">
        <f>A125877966C_Latest</f>
        <v>17.553999999999998</v>
      </c>
      <c r="P114" s="71">
        <f>A125877994L_Latest</f>
        <v>14.398999999999999</v>
      </c>
      <c r="Q114" s="71">
        <f>A125877970V_Latest</f>
        <v>88.102000000000004</v>
      </c>
      <c r="R114" s="71">
        <f>A125881698W_Latest</f>
        <v>1.25</v>
      </c>
      <c r="S114" s="71">
        <f>A125881678L_Latest</f>
        <v>0.73499999999999999</v>
      </c>
      <c r="T114" s="71">
        <f>A125881702A_Latest</f>
        <v>4.0949999999999998</v>
      </c>
      <c r="U114" s="71">
        <f>A125881706K_Latest</f>
        <v>6.694</v>
      </c>
      <c r="V114" s="71">
        <f>A125881682C_Latest</f>
        <v>0.65100000000000002</v>
      </c>
      <c r="W114" s="71">
        <f>A125881686L_Latest</f>
        <v>0</v>
      </c>
      <c r="X114" s="71">
        <f>A125881670V_Latest</f>
        <v>13.423999999999999</v>
      </c>
      <c r="Y114" s="71">
        <f>A125881710A_Latest</f>
        <v>2.222</v>
      </c>
      <c r="Z114" s="71">
        <f>A125881694L_Latest</f>
        <v>0</v>
      </c>
      <c r="AA114" s="71">
        <f>A125881714K_Latest</f>
        <v>0.75600000000000001</v>
      </c>
      <c r="AB114" s="71">
        <f>A125881674C_Latest</f>
        <v>2.952</v>
      </c>
      <c r="AC114" s="71">
        <f>A125881662V_Latest</f>
        <v>5.9290000000000003</v>
      </c>
      <c r="AD114" s="71">
        <f>A125881690C_Latest</f>
        <v>4.68</v>
      </c>
      <c r="AE114" s="71">
        <f>A125881666C_Latest</f>
        <v>24.033000000000001</v>
      </c>
      <c r="AF114" s="71">
        <f>A125879234J_Latest</f>
        <v>0.60899999999999999</v>
      </c>
      <c r="AG114" s="71">
        <f>A125879214X_Latest</f>
        <v>0.52600000000000002</v>
      </c>
      <c r="AH114" s="71">
        <f>A125879238T_Latest</f>
        <v>6.5990000000000002</v>
      </c>
      <c r="AI114" s="71">
        <f>A125879242J_Latest</f>
        <v>1.262</v>
      </c>
      <c r="AJ114" s="71">
        <f>A125879218J_Latest</f>
        <v>2.476</v>
      </c>
      <c r="AK114" s="71">
        <f>A125879222X_Latest</f>
        <v>0</v>
      </c>
      <c r="AL114" s="71">
        <f>A125879206X_Latest</f>
        <v>11.473000000000001</v>
      </c>
      <c r="AM114" s="71">
        <f>A125879246T_Latest</f>
        <v>1.59</v>
      </c>
      <c r="AN114" s="71">
        <f>A125879230X_Latest</f>
        <v>0</v>
      </c>
      <c r="AO114" s="71">
        <f>A125879250J_Latest</f>
        <v>0</v>
      </c>
      <c r="AP114" s="71">
        <f>A125879210R_Latest</f>
        <v>1.159</v>
      </c>
      <c r="AQ114" s="71">
        <f>A125879198K_Latest</f>
        <v>2.75</v>
      </c>
      <c r="AR114" s="71">
        <f>A125879226J_Latest</f>
        <v>4.8230000000000004</v>
      </c>
      <c r="AS114" s="71">
        <f>A125879202R_Latest</f>
        <v>19.045999999999999</v>
      </c>
      <c r="AT114" s="71">
        <f>A125882314T_Latest</f>
        <v>0.70699999999999996</v>
      </c>
      <c r="AU114" s="71">
        <f>A125882294V_Latest</f>
        <v>0</v>
      </c>
      <c r="AV114" s="71">
        <f>A125882318A_Latest</f>
        <v>6.9160000000000004</v>
      </c>
      <c r="AW114" s="71">
        <f>A125882322T_Latest</f>
        <v>4.3739999999999997</v>
      </c>
      <c r="AX114" s="71">
        <f>A125882298C_Latest</f>
        <v>4.4660000000000002</v>
      </c>
      <c r="AY114" s="71">
        <f>A125882302J_Latest</f>
        <v>0</v>
      </c>
      <c r="AZ114" s="71">
        <f>A125882286V_Latest</f>
        <v>16.463999999999999</v>
      </c>
      <c r="BA114" s="71">
        <f>A125882326A_Latest</f>
        <v>2.4489999999999998</v>
      </c>
      <c r="BB114" s="71">
        <f>A125882310J_Latest</f>
        <v>0</v>
      </c>
      <c r="BC114" s="71">
        <f>A125882330T_Latest</f>
        <v>0.53</v>
      </c>
      <c r="BD114" s="71">
        <f>A125882290K_Latest</f>
        <v>2.1110000000000002</v>
      </c>
      <c r="BE114" s="71">
        <f>A125882278V_Latest</f>
        <v>5.09</v>
      </c>
      <c r="BF114" s="71">
        <f>A125882306T_Latest</f>
        <v>2.1669999999999998</v>
      </c>
      <c r="BG114" s="71">
        <f>A125882282K_Latest</f>
        <v>23.72</v>
      </c>
      <c r="BH114" s="71">
        <f>A125882930W_Latest</f>
        <v>0.77600000000000002</v>
      </c>
      <c r="BI114" s="71">
        <f>A125882910L_Latest</f>
        <v>0</v>
      </c>
      <c r="BJ114" s="71">
        <f>A125882934F_Latest</f>
        <v>1.3080000000000001</v>
      </c>
      <c r="BK114" s="71">
        <f>A125882938R_Latest</f>
        <v>0.55900000000000005</v>
      </c>
      <c r="BL114" s="71">
        <f>A125882914W_Latest</f>
        <v>1.8109999999999999</v>
      </c>
      <c r="BM114" s="71">
        <f>A125882918F_Latest</f>
        <v>0</v>
      </c>
      <c r="BN114" s="71">
        <f>A125882902L_Latest</f>
        <v>4.4550000000000001</v>
      </c>
      <c r="BO114" s="71">
        <f>A125882942F_Latest</f>
        <v>0.27700000000000002</v>
      </c>
      <c r="BP114" s="71">
        <f>A125882926F_Latest</f>
        <v>0</v>
      </c>
      <c r="BQ114" s="71">
        <f>A125882946R_Latest</f>
        <v>0.86799999999999999</v>
      </c>
      <c r="BR114" s="71">
        <f>A125882906W_Latest</f>
        <v>0</v>
      </c>
      <c r="BS114" s="71">
        <f>A125882894X_Latest</f>
        <v>1.145</v>
      </c>
      <c r="BT114" s="71">
        <f>A125882922W_Latest</f>
        <v>0.97199999999999998</v>
      </c>
      <c r="BU114" s="71">
        <f>A125882898J_Latest</f>
        <v>6.5720000000000001</v>
      </c>
      <c r="BV114" s="71">
        <f>A125879850L_Latest</f>
        <v>2.5529999999999999</v>
      </c>
      <c r="BW114" s="71">
        <f>A125879830C_Latest</f>
        <v>0.437</v>
      </c>
      <c r="BX114" s="71">
        <f>A125879854W_Latest</f>
        <v>1.903</v>
      </c>
      <c r="BY114" s="71">
        <f>A125879858F_Latest</f>
        <v>1.274</v>
      </c>
      <c r="BZ114" s="71">
        <f>A125879834L_Latest</f>
        <v>1.3979999999999999</v>
      </c>
      <c r="CA114" s="71">
        <f>A125879838W_Latest</f>
        <v>0.59</v>
      </c>
      <c r="CB114" s="71">
        <f>A125879822C_Latest</f>
        <v>8.1549999999999994</v>
      </c>
      <c r="CC114" s="71">
        <f>A125879862W_Latest</f>
        <v>0.82699999999999996</v>
      </c>
      <c r="CD114" s="71">
        <f>A125879846W_Latest</f>
        <v>0</v>
      </c>
      <c r="CE114" s="71">
        <f>A125879866F_Latest</f>
        <v>0</v>
      </c>
      <c r="CF114" s="71">
        <f>A125879826L_Latest</f>
        <v>0.85899999999999999</v>
      </c>
      <c r="CG114" s="71">
        <f>A125879814C_Latest</f>
        <v>1.6850000000000001</v>
      </c>
      <c r="CH114" s="71">
        <f>A125879842L_Latest</f>
        <v>1.27</v>
      </c>
      <c r="CI114" s="71">
        <f>A125879818L_Latest</f>
        <v>11.11</v>
      </c>
      <c r="CJ114" s="71">
        <f>A125880466T_Latest</f>
        <v>0</v>
      </c>
      <c r="CK114" s="71">
        <f>A125880446J_Latest</f>
        <v>0</v>
      </c>
      <c r="CL114" s="71">
        <f>A125880470J_Latest</f>
        <v>0.125</v>
      </c>
      <c r="CM114" s="71">
        <f>A125880474T_Latest</f>
        <v>0.37</v>
      </c>
      <c r="CN114" s="71">
        <f>A125880450X_Latest</f>
        <v>0.17499999999999999</v>
      </c>
      <c r="CO114" s="71">
        <f>A125880454J_Latest</f>
        <v>0.13400000000000001</v>
      </c>
      <c r="CP114" s="71">
        <f>A125880438J_Latest</f>
        <v>0.80400000000000005</v>
      </c>
      <c r="CQ114" s="71">
        <f>A125880478A_Latest</f>
        <v>0.14299999999999999</v>
      </c>
      <c r="CR114" s="71">
        <f>A125880462J_Latest</f>
        <v>0</v>
      </c>
      <c r="CS114" s="71">
        <f>A125880482T_Latest</f>
        <v>0.111</v>
      </c>
      <c r="CT114" s="71">
        <f>A125880442X_Latest</f>
        <v>0.14899999999999999</v>
      </c>
      <c r="CU114" s="71">
        <f>A125880430R_Latest</f>
        <v>0.40300000000000002</v>
      </c>
      <c r="CV114" s="71">
        <f>A125880458T_Latest</f>
        <v>0.48699999999999999</v>
      </c>
      <c r="CW114" s="71">
        <f>A125880434X_Latest</f>
        <v>1.6930000000000001</v>
      </c>
      <c r="CX114" s="71">
        <f>A125881082X_Latest</f>
        <v>0</v>
      </c>
      <c r="CY114" s="71">
        <f>A125881062R_Latest</f>
        <v>0.17499999999999999</v>
      </c>
      <c r="CZ114" s="71">
        <f>A125881086J_Latest</f>
        <v>0.13700000000000001</v>
      </c>
      <c r="DA114" s="71">
        <f>A125881090X_Latest</f>
        <v>0</v>
      </c>
      <c r="DB114" s="71">
        <f>A125881066X_Latest</f>
        <v>0.127</v>
      </c>
      <c r="DC114" s="71">
        <f>A125881070R_Latest</f>
        <v>0</v>
      </c>
      <c r="DD114" s="71">
        <f>A125881054R_Latest</f>
        <v>0.439</v>
      </c>
      <c r="DE114" s="71">
        <f>A125881094J_Latest</f>
        <v>0.14199999999999999</v>
      </c>
      <c r="DF114" s="71">
        <f>A125881078J_Latest</f>
        <v>0</v>
      </c>
      <c r="DG114" s="71">
        <f>A125881098T_Latest</f>
        <v>0.14699999999999999</v>
      </c>
      <c r="DH114" s="71">
        <f>A125881058X_Latest</f>
        <v>0</v>
      </c>
      <c r="DI114" s="71">
        <f>A125881046R_Latest</f>
        <v>0.28799999999999998</v>
      </c>
      <c r="DJ114" s="71">
        <f>A125881074X_Latest</f>
        <v>0</v>
      </c>
      <c r="DK114" s="71">
        <f>A125881050F_Latest</f>
        <v>0.72799999999999998</v>
      </c>
      <c r="DL114" s="71">
        <f>A125878618A_Latest</f>
        <v>0</v>
      </c>
      <c r="DM114" s="71">
        <f>A125878598C_Latest</f>
        <v>0</v>
      </c>
      <c r="DN114" s="71">
        <f>A125878622T_Latest</f>
        <v>0.69399999999999995</v>
      </c>
      <c r="DO114" s="71">
        <f>A125878626A_Latest</f>
        <v>0</v>
      </c>
      <c r="DP114" s="71">
        <f>A125878602J_Latest</f>
        <v>0.24099999999999999</v>
      </c>
      <c r="DQ114" s="71">
        <f>A125878606T_Latest</f>
        <v>0</v>
      </c>
      <c r="DR114" s="71">
        <f>A125878590K_Latest</f>
        <v>0.93400000000000005</v>
      </c>
      <c r="DS114" s="71">
        <f>A125878630T_Latest</f>
        <v>0</v>
      </c>
      <c r="DT114" s="71">
        <f>A125878614T_Latest</f>
        <v>0</v>
      </c>
      <c r="DU114" s="71">
        <f>A125878634A_Latest</f>
        <v>0</v>
      </c>
      <c r="DV114" s="71">
        <f>A125878594V_Latest</f>
        <v>0.26500000000000001</v>
      </c>
      <c r="DW114" s="71">
        <f>A125878582K_Latest</f>
        <v>0.26500000000000001</v>
      </c>
      <c r="DX114" s="71">
        <f>A125878610J_Latest</f>
        <v>0</v>
      </c>
      <c r="DY114" s="71">
        <f>A125878586V_Latest</f>
        <v>1.1990000000000001</v>
      </c>
    </row>
    <row r="115" spans="1:129" hidden="1">
      <c r="A115" s="52"/>
      <c r="B115" s="55" t="s">
        <v>13002</v>
      </c>
      <c r="C115" s="65">
        <v>36</v>
      </c>
      <c r="D115" s="71">
        <f>A125877778V_Latest</f>
        <v>0</v>
      </c>
      <c r="E115" s="71">
        <f>A125877758K_Latest</f>
        <v>0</v>
      </c>
      <c r="F115" s="71">
        <f>A125877782K_Latest</f>
        <v>2.7410000000000001</v>
      </c>
      <c r="G115" s="71">
        <f>A125877786V_Latest</f>
        <v>15.701000000000001</v>
      </c>
      <c r="H115" s="71">
        <f>A125877762A_Latest</f>
        <v>3.863</v>
      </c>
      <c r="I115" s="71">
        <f>A125877766K_Latest</f>
        <v>0</v>
      </c>
      <c r="J115" s="71">
        <f>A125877750T_Latest</f>
        <v>22.303999999999998</v>
      </c>
      <c r="K115" s="71">
        <f>A125877790K_Latest</f>
        <v>3.6859999999999999</v>
      </c>
      <c r="L115" s="71">
        <f>A125877774K_Latest</f>
        <v>0</v>
      </c>
      <c r="M115" s="71">
        <f>A125877794V_Latest</f>
        <v>3.28</v>
      </c>
      <c r="N115" s="71">
        <f>A125877754A_Latest</f>
        <v>1.972</v>
      </c>
      <c r="O115" s="71">
        <f>A125877742T_Latest</f>
        <v>8.9390000000000001</v>
      </c>
      <c r="P115" s="71">
        <f>A125877770A_Latest</f>
        <v>7.7990000000000004</v>
      </c>
      <c r="Q115" s="71">
        <f>A125877746A_Latest</f>
        <v>39.042000000000002</v>
      </c>
      <c r="R115" s="71">
        <f>A125881474K_Latest</f>
        <v>0</v>
      </c>
      <c r="S115" s="71">
        <f>A125881454A_Latest</f>
        <v>0</v>
      </c>
      <c r="T115" s="71">
        <f>A125881478V_Latest</f>
        <v>0</v>
      </c>
      <c r="U115" s="71">
        <f>A125881482K_Latest</f>
        <v>4.17</v>
      </c>
      <c r="V115" s="71">
        <f>A125881458K_Latest</f>
        <v>0.64800000000000002</v>
      </c>
      <c r="W115" s="71">
        <f>A125881462A_Latest</f>
        <v>0</v>
      </c>
      <c r="X115" s="71">
        <f>A125881446A_Latest</f>
        <v>4.8170000000000002</v>
      </c>
      <c r="Y115" s="71">
        <f>A125881486V_Latest</f>
        <v>1.901</v>
      </c>
      <c r="Z115" s="71">
        <f>A125881470A_Latest</f>
        <v>0</v>
      </c>
      <c r="AA115" s="71">
        <f>A125881490K_Latest</f>
        <v>1.5089999999999999</v>
      </c>
      <c r="AB115" s="71">
        <f>A125881450T_Latest</f>
        <v>1.23</v>
      </c>
      <c r="AC115" s="71">
        <f>A125881438A_Latest</f>
        <v>4.641</v>
      </c>
      <c r="AD115" s="71">
        <f>A125881466K_Latest</f>
        <v>0.88</v>
      </c>
      <c r="AE115" s="71">
        <f>A125881442T_Latest</f>
        <v>10.339</v>
      </c>
      <c r="AF115" s="71">
        <f>A125879010W_Latest</f>
        <v>0</v>
      </c>
      <c r="AG115" s="71">
        <f>A125878990W_Latest</f>
        <v>0</v>
      </c>
      <c r="AH115" s="71">
        <f>A125879014F_Latest</f>
        <v>1.333</v>
      </c>
      <c r="AI115" s="71">
        <f>A125879018R_Latest</f>
        <v>3.7160000000000002</v>
      </c>
      <c r="AJ115" s="71">
        <f>A125878994F_Latest</f>
        <v>0.55800000000000005</v>
      </c>
      <c r="AK115" s="71">
        <f>A125878998R_Latest</f>
        <v>0</v>
      </c>
      <c r="AL115" s="71">
        <f>A125878982W_Latest</f>
        <v>5.6059999999999999</v>
      </c>
      <c r="AM115" s="71">
        <f>A125879022F_Latest</f>
        <v>1.3069999999999999</v>
      </c>
      <c r="AN115" s="71">
        <f>A125879006F_Latest</f>
        <v>0</v>
      </c>
      <c r="AO115" s="71">
        <f>A125879026R_Latest</f>
        <v>0</v>
      </c>
      <c r="AP115" s="71">
        <f>A125878986F_Latest</f>
        <v>0</v>
      </c>
      <c r="AQ115" s="71">
        <f>A125878974W_Latest</f>
        <v>1.3069999999999999</v>
      </c>
      <c r="AR115" s="71">
        <f>A125879002W_Latest</f>
        <v>1.724</v>
      </c>
      <c r="AS115" s="71">
        <f>A125878978F_Latest</f>
        <v>8.6370000000000005</v>
      </c>
      <c r="AT115" s="71">
        <f>A125882090T_Latest</f>
        <v>0</v>
      </c>
      <c r="AU115" s="71">
        <f>A125882070J_Latest</f>
        <v>0</v>
      </c>
      <c r="AV115" s="71">
        <f>A125882094A_Latest</f>
        <v>1.05</v>
      </c>
      <c r="AW115" s="71">
        <f>A125882098K_Latest</f>
        <v>3.641</v>
      </c>
      <c r="AX115" s="71">
        <f>A125882074T_Latest</f>
        <v>1.9830000000000001</v>
      </c>
      <c r="AY115" s="71">
        <f>A125882078A_Latest</f>
        <v>0</v>
      </c>
      <c r="AZ115" s="71">
        <f>A125882062J_Latest</f>
        <v>6.673</v>
      </c>
      <c r="BA115" s="71">
        <f>A125882102R_Latest</f>
        <v>0</v>
      </c>
      <c r="BB115" s="71">
        <f>A125882086A_Latest</f>
        <v>0</v>
      </c>
      <c r="BC115" s="71">
        <f>A125882106X_Latest</f>
        <v>1.272</v>
      </c>
      <c r="BD115" s="71">
        <f>A125882066T_Latest</f>
        <v>0.61799999999999999</v>
      </c>
      <c r="BE115" s="71">
        <f>A125882054J_Latest</f>
        <v>1.89</v>
      </c>
      <c r="BF115" s="71">
        <f>A125882082T_Latest</f>
        <v>2.3140000000000001</v>
      </c>
      <c r="BG115" s="71">
        <f>A125882058T_Latest</f>
        <v>10.875999999999999</v>
      </c>
      <c r="BH115" s="71">
        <f>A125882706C_Latest</f>
        <v>0</v>
      </c>
      <c r="BI115" s="71">
        <f>A125882686F_Latest</f>
        <v>0</v>
      </c>
      <c r="BJ115" s="71">
        <f>A125882710V_Latest</f>
        <v>0.35899999999999999</v>
      </c>
      <c r="BK115" s="71">
        <f>A125882714C_Latest</f>
        <v>1.41</v>
      </c>
      <c r="BL115" s="71">
        <f>A125882690W_Latest</f>
        <v>0</v>
      </c>
      <c r="BM115" s="71">
        <f>A125882694F_Latest</f>
        <v>0</v>
      </c>
      <c r="BN115" s="71">
        <f>A125882678F_Latest</f>
        <v>1.7689999999999999</v>
      </c>
      <c r="BO115" s="71">
        <f>A125882718L_Latest</f>
        <v>0.33700000000000002</v>
      </c>
      <c r="BP115" s="71">
        <f>A125882702V_Latest</f>
        <v>0</v>
      </c>
      <c r="BQ115" s="71">
        <f>A125882722C_Latest</f>
        <v>0</v>
      </c>
      <c r="BR115" s="71">
        <f>A125882682W_Latest</f>
        <v>0</v>
      </c>
      <c r="BS115" s="71">
        <f>A125882670L_Latest</f>
        <v>0.33700000000000002</v>
      </c>
      <c r="BT115" s="71">
        <f>A125882698R_Latest</f>
        <v>1.1120000000000001</v>
      </c>
      <c r="BU115" s="71">
        <f>A125882674W_Latest</f>
        <v>3.2170000000000001</v>
      </c>
      <c r="BV115" s="71">
        <f>A125879626V_Latest</f>
        <v>0</v>
      </c>
      <c r="BW115" s="71">
        <f>A125879606K_Latest</f>
        <v>0</v>
      </c>
      <c r="BX115" s="71">
        <f>A125879630K_Latest</f>
        <v>0</v>
      </c>
      <c r="BY115" s="71">
        <f>A125879634V_Latest</f>
        <v>1.655</v>
      </c>
      <c r="BZ115" s="71">
        <f>A125879610A_Latest</f>
        <v>0.41399999999999998</v>
      </c>
      <c r="CA115" s="71">
        <f>A125879614K_Latest</f>
        <v>0</v>
      </c>
      <c r="CB115" s="71">
        <f>A125879598W_Latest</f>
        <v>2.069</v>
      </c>
      <c r="CC115" s="71">
        <f>A125879638C_Latest</f>
        <v>0</v>
      </c>
      <c r="CD115" s="71">
        <f>A125879622K_Latest</f>
        <v>0</v>
      </c>
      <c r="CE115" s="71">
        <f>A125879642V_Latest</f>
        <v>0.35699999999999998</v>
      </c>
      <c r="CF115" s="71">
        <f>A125879602A_Latest</f>
        <v>0</v>
      </c>
      <c r="CG115" s="71">
        <f>A125879590C_Latest</f>
        <v>0.35699999999999998</v>
      </c>
      <c r="CH115" s="71">
        <f>A125879618V_Latest</f>
        <v>1.218</v>
      </c>
      <c r="CI115" s="71">
        <f>A125879594L_Latest</f>
        <v>3.6440000000000001</v>
      </c>
      <c r="CJ115" s="71">
        <f>A125880242F_Latest</f>
        <v>0</v>
      </c>
      <c r="CK115" s="71">
        <f>A125880222W_Latest</f>
        <v>0</v>
      </c>
      <c r="CL115" s="71">
        <f>A125880246R_Latest</f>
        <v>0</v>
      </c>
      <c r="CM115" s="71">
        <f>A125880250F_Latest</f>
        <v>0.58399999999999996</v>
      </c>
      <c r="CN115" s="71">
        <f>A125880226F_Latest</f>
        <v>0.114</v>
      </c>
      <c r="CO115" s="71">
        <f>A125880230W_Latest</f>
        <v>0</v>
      </c>
      <c r="CP115" s="71">
        <f>A125880214W_Latest</f>
        <v>0.69699999999999995</v>
      </c>
      <c r="CQ115" s="71">
        <f>A125880254R_Latest</f>
        <v>0.14000000000000001</v>
      </c>
      <c r="CR115" s="71">
        <f>A125880238R_Latest</f>
        <v>0</v>
      </c>
      <c r="CS115" s="71">
        <f>A125880258X_Latest</f>
        <v>0.14299999999999999</v>
      </c>
      <c r="CT115" s="71">
        <f>A125880218F_Latest</f>
        <v>0.124</v>
      </c>
      <c r="CU115" s="71">
        <f>A125880206W_Latest</f>
        <v>0.40699999999999997</v>
      </c>
      <c r="CV115" s="71">
        <f>A125880234F_Latest</f>
        <v>0.55200000000000005</v>
      </c>
      <c r="CW115" s="71">
        <f>A125880210L_Latest</f>
        <v>1.6559999999999999</v>
      </c>
      <c r="CX115" s="71">
        <f>A125880858C_Latest</f>
        <v>0</v>
      </c>
      <c r="CY115" s="71">
        <f>A125880838V_Latest</f>
        <v>0</v>
      </c>
      <c r="CZ115" s="71">
        <f>A125880862V_Latest</f>
        <v>0</v>
      </c>
      <c r="DA115" s="71">
        <f>A125880866C_Latest</f>
        <v>0.29399999999999998</v>
      </c>
      <c r="DB115" s="71">
        <f>A125880842K_Latest</f>
        <v>0.14699999999999999</v>
      </c>
      <c r="DC115" s="71">
        <f>A125880846V_Latest</f>
        <v>0</v>
      </c>
      <c r="DD115" s="71">
        <f>A125880830A_Latest</f>
        <v>0.441</v>
      </c>
      <c r="DE115" s="71">
        <f>A125880870V_Latest</f>
        <v>0</v>
      </c>
      <c r="DF115" s="71">
        <f>A125880854V_Latest</f>
        <v>0</v>
      </c>
      <c r="DG115" s="71">
        <f>A125880874C_Latest</f>
        <v>0</v>
      </c>
      <c r="DH115" s="71">
        <f>A125880834K_Latest</f>
        <v>0</v>
      </c>
      <c r="DI115" s="71">
        <f>A125880822A_Latest</f>
        <v>0</v>
      </c>
      <c r="DJ115" s="71">
        <f>A125880850K_Latest</f>
        <v>0</v>
      </c>
      <c r="DK115" s="71">
        <f>A125880826K_Latest</f>
        <v>0.441</v>
      </c>
      <c r="DL115" s="71">
        <f>A125878394A_Latest</f>
        <v>0</v>
      </c>
      <c r="DM115" s="71">
        <f>A125878374T_Latest</f>
        <v>0</v>
      </c>
      <c r="DN115" s="71">
        <f>A125878398K_Latest</f>
        <v>0</v>
      </c>
      <c r="DO115" s="71">
        <f>A125878402R_Latest</f>
        <v>0.23300000000000001</v>
      </c>
      <c r="DP115" s="71">
        <f>A125878378A_Latest</f>
        <v>0</v>
      </c>
      <c r="DQ115" s="71">
        <f>A125878382T_Latest</f>
        <v>0</v>
      </c>
      <c r="DR115" s="71">
        <f>A125878366T_Latest</f>
        <v>0.23300000000000001</v>
      </c>
      <c r="DS115" s="71">
        <f>A125878406X_Latest</f>
        <v>0</v>
      </c>
      <c r="DT115" s="71">
        <f>A125878390T_Latest</f>
        <v>0</v>
      </c>
      <c r="DU115" s="71">
        <f>A125878410R_Latest</f>
        <v>0</v>
      </c>
      <c r="DV115" s="71">
        <f>A125878370J_Latest</f>
        <v>0</v>
      </c>
      <c r="DW115" s="71">
        <f>A125878358T_Latest</f>
        <v>0</v>
      </c>
      <c r="DX115" s="71">
        <f>A125878386A_Latest</f>
        <v>0</v>
      </c>
      <c r="DY115" s="71">
        <f>A125878362J_Latest</f>
        <v>0.23300000000000001</v>
      </c>
    </row>
    <row r="116" spans="1:129" hidden="1">
      <c r="A116" s="58" t="s">
        <v>12985</v>
      </c>
      <c r="B116" s="55"/>
      <c r="C116" s="65">
        <v>37</v>
      </c>
      <c r="D116" s="71">
        <f>A125878058R_Latest</f>
        <v>136.65899999999999</v>
      </c>
      <c r="E116" s="71">
        <f>A125878038F_Latest</f>
        <v>38.415999999999997</v>
      </c>
      <c r="F116" s="71">
        <f>A125878062F_Latest</f>
        <v>342.25400000000002</v>
      </c>
      <c r="G116" s="71">
        <f>A125878066R_Latest</f>
        <v>54.531999999999996</v>
      </c>
      <c r="H116" s="71">
        <f>A125878042W_Latest</f>
        <v>156.15</v>
      </c>
      <c r="I116" s="71">
        <f>A125878046F_Latest</f>
        <v>12.773</v>
      </c>
      <c r="J116" s="71">
        <f>A125878030L_Latest</f>
        <v>740.78300000000002</v>
      </c>
      <c r="K116" s="71">
        <f>A125878070F_Latest</f>
        <v>76.897999999999996</v>
      </c>
      <c r="L116" s="71">
        <f>A125878054F_Latest</f>
        <v>3.6480000000000001</v>
      </c>
      <c r="M116" s="71">
        <f>A125878074R_Latest</f>
        <v>114.93899999999999</v>
      </c>
      <c r="N116" s="71">
        <f>A125878034W_Latest</f>
        <v>56.307000000000002</v>
      </c>
      <c r="O116" s="71">
        <f>A125878022L_Latest</f>
        <v>251.79300000000001</v>
      </c>
      <c r="P116" s="71">
        <f>A125878050W_Latest</f>
        <v>163.459</v>
      </c>
      <c r="Q116" s="71">
        <f>A125878026W_Latest</f>
        <v>1156.0350000000001</v>
      </c>
      <c r="R116" s="71">
        <f>A125881754C_Latest</f>
        <v>37.518000000000001</v>
      </c>
      <c r="S116" s="71">
        <f>A125881734V_Latest</f>
        <v>12.414</v>
      </c>
      <c r="T116" s="71">
        <f>A125881758L_Latest</f>
        <v>103.949</v>
      </c>
      <c r="U116" s="71">
        <f>A125881762C_Latest</f>
        <v>17.173999999999999</v>
      </c>
      <c r="V116" s="71">
        <f>A125881738C_Latest</f>
        <v>38.073</v>
      </c>
      <c r="W116" s="71">
        <f>A125881742V_Latest</f>
        <v>5.3630000000000004</v>
      </c>
      <c r="X116" s="71">
        <f>A125881726V_Latest</f>
        <v>214.49100000000001</v>
      </c>
      <c r="Y116" s="71">
        <f>A125881766L_Latest</f>
        <v>22.736999999999998</v>
      </c>
      <c r="Z116" s="71">
        <f>A125881750V_Latest</f>
        <v>1.351</v>
      </c>
      <c r="AA116" s="71">
        <f>A125881770C_Latest</f>
        <v>32.944000000000003</v>
      </c>
      <c r="AB116" s="71">
        <f>A125881730K_Latest</f>
        <v>14.781000000000001</v>
      </c>
      <c r="AC116" s="71">
        <f>A125881718V_Latest</f>
        <v>71.811999999999998</v>
      </c>
      <c r="AD116" s="71">
        <f>A125881746C_Latest</f>
        <v>47.802</v>
      </c>
      <c r="AE116" s="71">
        <f>A125881722K_Latest</f>
        <v>334.10500000000002</v>
      </c>
      <c r="AF116" s="71">
        <f>A125879290A_Latest</f>
        <v>27.878</v>
      </c>
      <c r="AG116" s="71">
        <f>A125879270T_Latest</f>
        <v>13.113</v>
      </c>
      <c r="AH116" s="71">
        <f>A125879294K_Latest</f>
        <v>96.119</v>
      </c>
      <c r="AI116" s="71">
        <f>A125879298V_Latest</f>
        <v>9.6690000000000005</v>
      </c>
      <c r="AJ116" s="71">
        <f>A125879274A_Latest</f>
        <v>43.491</v>
      </c>
      <c r="AK116" s="71">
        <f>A125879278K_Latest</f>
        <v>2.0129999999999999</v>
      </c>
      <c r="AL116" s="71">
        <f>A125879262T_Latest</f>
        <v>192.28299999999999</v>
      </c>
      <c r="AM116" s="71">
        <f>A125879302X_Latest</f>
        <v>16.03</v>
      </c>
      <c r="AN116" s="71">
        <f>A125879286K_Latest</f>
        <v>0.7</v>
      </c>
      <c r="AO116" s="71">
        <f>A125879306J_Latest</f>
        <v>30.663</v>
      </c>
      <c r="AP116" s="71">
        <f>A125879266A_Latest</f>
        <v>13.105</v>
      </c>
      <c r="AQ116" s="71">
        <f>A125879254T_Latest</f>
        <v>60.499000000000002</v>
      </c>
      <c r="AR116" s="71">
        <f>A125879282A_Latest</f>
        <v>41.664000000000001</v>
      </c>
      <c r="AS116" s="71">
        <f>A125879258A_Latest</f>
        <v>294.447</v>
      </c>
      <c r="AT116" s="71">
        <f>A125882370K_Latest</f>
        <v>34.616999999999997</v>
      </c>
      <c r="AU116" s="71">
        <f>A125882350A_Latest</f>
        <v>4.0259999999999998</v>
      </c>
      <c r="AV116" s="71">
        <f>A125882374V_Latest</f>
        <v>68.137</v>
      </c>
      <c r="AW116" s="71">
        <f>A125882378C_Latest</f>
        <v>16.667999999999999</v>
      </c>
      <c r="AX116" s="71">
        <f>A125882354K_Latest</f>
        <v>36.222999999999999</v>
      </c>
      <c r="AY116" s="71">
        <f>A125882358V_Latest</f>
        <v>3.6909999999999998</v>
      </c>
      <c r="AZ116" s="71">
        <f>A125882342A_Latest</f>
        <v>163.36199999999999</v>
      </c>
      <c r="BA116" s="71">
        <f>A125882382V_Latest</f>
        <v>21.241</v>
      </c>
      <c r="BB116" s="71">
        <f>A125882366V_Latest</f>
        <v>0.73799999999999999</v>
      </c>
      <c r="BC116" s="71">
        <f>A125882386C_Latest</f>
        <v>20.213000000000001</v>
      </c>
      <c r="BD116" s="71">
        <f>A125882346K_Latest</f>
        <v>13.847</v>
      </c>
      <c r="BE116" s="71">
        <f>A125882334A_Latest</f>
        <v>56.039000000000001</v>
      </c>
      <c r="BF116" s="71">
        <f>A125882362K_Latest</f>
        <v>31.844000000000001</v>
      </c>
      <c r="BG116" s="71">
        <f>A125882338K_Latest</f>
        <v>251.244</v>
      </c>
      <c r="BH116" s="71">
        <f>A125882986J_Latest</f>
        <v>7.1859999999999999</v>
      </c>
      <c r="BI116" s="71">
        <f>A125882966X_Latest</f>
        <v>1.121</v>
      </c>
      <c r="BJ116" s="71">
        <f>A125882990X_Latest</f>
        <v>21.756</v>
      </c>
      <c r="BK116" s="71">
        <f>A125882994J_Latest</f>
        <v>2.9580000000000002</v>
      </c>
      <c r="BL116" s="71">
        <f>A125882970R_Latest</f>
        <v>10.53</v>
      </c>
      <c r="BM116" s="71">
        <f>A125882974X_Latest</f>
        <v>0.22500000000000001</v>
      </c>
      <c r="BN116" s="71">
        <f>A125882958X_Latest</f>
        <v>43.774999999999999</v>
      </c>
      <c r="BO116" s="71">
        <f>A125882998T_Latest</f>
        <v>5.7389999999999999</v>
      </c>
      <c r="BP116" s="71">
        <f>A125882982X_Latest</f>
        <v>0</v>
      </c>
      <c r="BQ116" s="71">
        <f>A125883002X_Latest</f>
        <v>10.429</v>
      </c>
      <c r="BR116" s="71">
        <f>A125882962R_Latest</f>
        <v>2.77</v>
      </c>
      <c r="BS116" s="71">
        <f>A125882950F_Latest</f>
        <v>18.937999999999999</v>
      </c>
      <c r="BT116" s="71">
        <f>A125882978J_Latest</f>
        <v>11.557</v>
      </c>
      <c r="BU116" s="71">
        <f>A125882954R_Latest</f>
        <v>74.27</v>
      </c>
      <c r="BV116" s="71">
        <f>A125879906L_Latest</f>
        <v>22.420999999999999</v>
      </c>
      <c r="BW116" s="71">
        <f>A125879886R_Latest</f>
        <v>4.0119999999999996</v>
      </c>
      <c r="BX116" s="71">
        <f>A125879910C_Latest</f>
        <v>32.116</v>
      </c>
      <c r="BY116" s="71">
        <f>A125879914L_Latest</f>
        <v>4.5350000000000001</v>
      </c>
      <c r="BZ116" s="71">
        <f>A125879890F_Latest</f>
        <v>18.809999999999999</v>
      </c>
      <c r="CA116" s="71">
        <f>A125879894R_Latest</f>
        <v>0.97399999999999998</v>
      </c>
      <c r="CB116" s="71">
        <f>A125879878R_Latest</f>
        <v>82.867000000000004</v>
      </c>
      <c r="CC116" s="71">
        <f>A125879918W_Latest</f>
        <v>7.4779999999999998</v>
      </c>
      <c r="CD116" s="71">
        <f>A125879902C_Latest</f>
        <v>0.38700000000000001</v>
      </c>
      <c r="CE116" s="71">
        <f>A125879922L_Latest</f>
        <v>15.576000000000001</v>
      </c>
      <c r="CF116" s="71">
        <f>A125879882F_Latest</f>
        <v>9.1039999999999992</v>
      </c>
      <c r="CG116" s="71">
        <f>A125879870W_Latest</f>
        <v>32.545000000000002</v>
      </c>
      <c r="CH116" s="71">
        <f>A125879898X_Latest</f>
        <v>21.515999999999998</v>
      </c>
      <c r="CI116" s="71">
        <f>A125879874F_Latest</f>
        <v>136.928</v>
      </c>
      <c r="CJ116" s="71">
        <f>A125880522X_Latest</f>
        <v>2.2530000000000001</v>
      </c>
      <c r="CK116" s="71">
        <f>A125880502R_Latest</f>
        <v>1.319</v>
      </c>
      <c r="CL116" s="71">
        <f>A125880526J_Latest</f>
        <v>6.81</v>
      </c>
      <c r="CM116" s="71">
        <f>A125880530X_Latest</f>
        <v>2.2170000000000001</v>
      </c>
      <c r="CN116" s="71">
        <f>A125880506X_Latest</f>
        <v>4.2919999999999998</v>
      </c>
      <c r="CO116" s="71">
        <f>A125880510R_Latest</f>
        <v>0.50800000000000001</v>
      </c>
      <c r="CP116" s="71">
        <f>A125880494A_Latest</f>
        <v>17.399000000000001</v>
      </c>
      <c r="CQ116" s="71">
        <f>A125880534J_Latest</f>
        <v>1.837</v>
      </c>
      <c r="CR116" s="71">
        <f>A125880518J_Latest</f>
        <v>0</v>
      </c>
      <c r="CS116" s="71">
        <f>A125880538T_Latest</f>
        <v>3.3380000000000001</v>
      </c>
      <c r="CT116" s="71">
        <f>A125880498K_Latest</f>
        <v>1.042</v>
      </c>
      <c r="CU116" s="71">
        <f>A125880486A_Latest</f>
        <v>6.2169999999999996</v>
      </c>
      <c r="CV116" s="71">
        <f>A125880514X_Latest</f>
        <v>5.4649999999999999</v>
      </c>
      <c r="CW116" s="71">
        <f>A125880490T_Latest</f>
        <v>29.081</v>
      </c>
      <c r="CX116" s="71">
        <f>A125881138X_Latest</f>
        <v>1.429</v>
      </c>
      <c r="CY116" s="71">
        <f>A125881118R_Latest</f>
        <v>0.71899999999999997</v>
      </c>
      <c r="CZ116" s="71">
        <f>A125881142R_Latest</f>
        <v>2.6440000000000001</v>
      </c>
      <c r="DA116" s="71">
        <f>A125881146X_Latest</f>
        <v>0.35599999999999998</v>
      </c>
      <c r="DB116" s="71">
        <f>A125881122F_Latest</f>
        <v>1.353</v>
      </c>
      <c r="DC116" s="71">
        <f>A125881126R_Latest</f>
        <v>0</v>
      </c>
      <c r="DD116" s="71">
        <f>A125881110W_Latest</f>
        <v>6.5010000000000003</v>
      </c>
      <c r="DE116" s="71">
        <f>A125881150R_Latest</f>
        <v>0.57499999999999996</v>
      </c>
      <c r="DF116" s="71">
        <f>A125881134R_Latest</f>
        <v>0.47099999999999997</v>
      </c>
      <c r="DG116" s="71">
        <f>A125881154X_Latest</f>
        <v>0.85699999999999998</v>
      </c>
      <c r="DH116" s="71">
        <f>A125881114F_Latest</f>
        <v>0.69299999999999995</v>
      </c>
      <c r="DI116" s="71">
        <f>A125881102W_Latest</f>
        <v>2.5960000000000001</v>
      </c>
      <c r="DJ116" s="71">
        <f>A125881130F_Latest</f>
        <v>1.0780000000000001</v>
      </c>
      <c r="DK116" s="71">
        <f>A125881106F_Latest</f>
        <v>10.175000000000001</v>
      </c>
      <c r="DL116" s="71">
        <f>A125878674V_Latest</f>
        <v>3.3570000000000002</v>
      </c>
      <c r="DM116" s="71">
        <f>A125878654K_Latest</f>
        <v>1.6919999999999999</v>
      </c>
      <c r="DN116" s="71">
        <f>A125878678C_Latest</f>
        <v>10.722</v>
      </c>
      <c r="DO116" s="71">
        <f>A125878682V_Latest</f>
        <v>0.95499999999999996</v>
      </c>
      <c r="DP116" s="71">
        <f>A125878658V_Latest</f>
        <v>3.3769999999999998</v>
      </c>
      <c r="DQ116" s="71">
        <f>A125878662K_Latest</f>
        <v>0</v>
      </c>
      <c r="DR116" s="71">
        <f>A125878646K_Latest</f>
        <v>20.103999999999999</v>
      </c>
      <c r="DS116" s="71">
        <f>A125878686C_Latest</f>
        <v>1.2629999999999999</v>
      </c>
      <c r="DT116" s="71">
        <f>A125878670K_Latest</f>
        <v>0</v>
      </c>
      <c r="DU116" s="71">
        <f>A125878690V_Latest</f>
        <v>0.92</v>
      </c>
      <c r="DV116" s="71">
        <f>A125878650A_Latest</f>
        <v>0.96499999999999997</v>
      </c>
      <c r="DW116" s="71">
        <f>A125878638K_Latest</f>
        <v>3.1480000000000001</v>
      </c>
      <c r="DX116" s="71">
        <f>A125878666V_Latest</f>
        <v>2.5329999999999999</v>
      </c>
      <c r="DY116" s="71">
        <f>A125878642A_Latest</f>
        <v>25.783999999999999</v>
      </c>
    </row>
    <row r="117" spans="1:129" hidden="1">
      <c r="A117" s="72"/>
      <c r="B117" s="73"/>
      <c r="C117" s="65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</row>
    <row r="118" spans="1:129" hidden="1">
      <c r="A118" s="72"/>
      <c r="B118" s="73"/>
      <c r="C118" s="7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</row>
    <row r="119" spans="1:129" hidden="1">
      <c r="A119" s="64"/>
      <c r="B119" s="62"/>
      <c r="C119" s="62"/>
      <c r="D119" s="66">
        <v>1</v>
      </c>
      <c r="E119" s="66">
        <v>2</v>
      </c>
      <c r="F119" s="66">
        <v>3</v>
      </c>
      <c r="G119" s="66">
        <v>4</v>
      </c>
      <c r="H119" s="66">
        <v>5</v>
      </c>
      <c r="I119" s="66">
        <v>6</v>
      </c>
      <c r="J119" s="66">
        <v>7</v>
      </c>
      <c r="K119" s="66">
        <v>8</v>
      </c>
      <c r="L119" s="66">
        <v>9</v>
      </c>
      <c r="M119" s="66">
        <v>10</v>
      </c>
      <c r="N119" s="66">
        <v>11</v>
      </c>
      <c r="O119" s="66">
        <v>12</v>
      </c>
      <c r="P119" s="66">
        <v>13</v>
      </c>
      <c r="Q119" s="66">
        <v>14</v>
      </c>
      <c r="R119" s="66">
        <v>15</v>
      </c>
      <c r="S119" s="66">
        <v>16</v>
      </c>
      <c r="T119" s="66">
        <v>17</v>
      </c>
      <c r="U119" s="66">
        <v>18</v>
      </c>
      <c r="V119" s="66">
        <v>19</v>
      </c>
      <c r="W119" s="66">
        <v>20</v>
      </c>
      <c r="X119" s="66">
        <v>21</v>
      </c>
      <c r="Y119" s="66">
        <v>22</v>
      </c>
      <c r="Z119" s="66">
        <v>23</v>
      </c>
      <c r="AA119" s="66">
        <v>24</v>
      </c>
      <c r="AB119" s="66">
        <v>25</v>
      </c>
      <c r="AC119" s="66">
        <v>26</v>
      </c>
      <c r="AD119" s="66">
        <v>27</v>
      </c>
      <c r="AE119" s="66">
        <v>28</v>
      </c>
      <c r="AF119" s="66">
        <v>29</v>
      </c>
      <c r="AG119" s="66">
        <v>30</v>
      </c>
      <c r="AH119" s="66">
        <v>31</v>
      </c>
      <c r="AI119" s="66">
        <v>32</v>
      </c>
      <c r="AJ119" s="66">
        <v>33</v>
      </c>
      <c r="AK119" s="66">
        <v>34</v>
      </c>
      <c r="AL119" s="66">
        <v>35</v>
      </c>
      <c r="AM119" s="66">
        <v>36</v>
      </c>
      <c r="AN119" s="66">
        <v>37</v>
      </c>
      <c r="AO119" s="66">
        <v>38</v>
      </c>
      <c r="AP119" s="66">
        <v>39</v>
      </c>
      <c r="AQ119" s="66">
        <v>40</v>
      </c>
      <c r="AR119" s="66">
        <v>41</v>
      </c>
      <c r="AS119" s="66">
        <v>42</v>
      </c>
      <c r="AT119" s="66">
        <v>43</v>
      </c>
      <c r="AU119" s="66">
        <v>44</v>
      </c>
      <c r="AV119" s="66">
        <v>45</v>
      </c>
      <c r="AW119" s="66">
        <v>46</v>
      </c>
      <c r="AX119" s="66">
        <v>47</v>
      </c>
      <c r="AY119" s="66">
        <v>48</v>
      </c>
      <c r="AZ119" s="66">
        <v>49</v>
      </c>
      <c r="BA119" s="66">
        <v>50</v>
      </c>
      <c r="BB119" s="66">
        <v>51</v>
      </c>
      <c r="BC119" s="66">
        <v>52</v>
      </c>
      <c r="BD119" s="66">
        <v>53</v>
      </c>
      <c r="BE119" s="66">
        <v>54</v>
      </c>
      <c r="BF119" s="66">
        <v>55</v>
      </c>
      <c r="BG119" s="66">
        <v>56</v>
      </c>
      <c r="BH119" s="66">
        <v>57</v>
      </c>
      <c r="BI119" s="66">
        <v>58</v>
      </c>
      <c r="BJ119" s="66">
        <v>59</v>
      </c>
      <c r="BK119" s="66">
        <v>60</v>
      </c>
      <c r="BL119" s="66">
        <v>61</v>
      </c>
      <c r="BM119" s="66">
        <v>62</v>
      </c>
      <c r="BN119" s="66">
        <v>63</v>
      </c>
      <c r="BO119" s="66">
        <v>64</v>
      </c>
      <c r="BP119" s="66">
        <v>65</v>
      </c>
      <c r="BQ119" s="66">
        <v>66</v>
      </c>
      <c r="BR119" s="66">
        <v>67</v>
      </c>
      <c r="BS119" s="66">
        <v>68</v>
      </c>
      <c r="BT119" s="66">
        <v>69</v>
      </c>
      <c r="BU119" s="66">
        <v>70</v>
      </c>
      <c r="BV119" s="66">
        <v>71</v>
      </c>
      <c r="BW119" s="66">
        <v>72</v>
      </c>
      <c r="BX119" s="66">
        <v>73</v>
      </c>
      <c r="BY119" s="66">
        <v>74</v>
      </c>
      <c r="BZ119" s="66">
        <v>75</v>
      </c>
      <c r="CA119" s="66">
        <v>76</v>
      </c>
      <c r="CB119" s="66">
        <v>77</v>
      </c>
      <c r="CC119" s="66">
        <v>78</v>
      </c>
      <c r="CD119" s="66">
        <v>79</v>
      </c>
      <c r="CE119" s="66">
        <v>80</v>
      </c>
      <c r="CF119" s="66">
        <v>81</v>
      </c>
      <c r="CG119" s="66">
        <v>82</v>
      </c>
      <c r="CH119" s="66">
        <v>83</v>
      </c>
      <c r="CI119" s="66">
        <v>84</v>
      </c>
      <c r="CJ119" s="66">
        <v>85</v>
      </c>
      <c r="CK119" s="66">
        <v>86</v>
      </c>
      <c r="CL119" s="66">
        <v>87</v>
      </c>
      <c r="CM119" s="66">
        <v>88</v>
      </c>
      <c r="CN119" s="66">
        <v>89</v>
      </c>
      <c r="CO119" s="66">
        <v>90</v>
      </c>
      <c r="CP119" s="66">
        <v>91</v>
      </c>
      <c r="CQ119" s="66">
        <v>92</v>
      </c>
      <c r="CR119" s="66">
        <v>93</v>
      </c>
      <c r="CS119" s="66">
        <v>94</v>
      </c>
      <c r="CT119" s="66">
        <v>95</v>
      </c>
      <c r="CU119" s="66">
        <v>96</v>
      </c>
      <c r="CV119" s="66">
        <v>97</v>
      </c>
      <c r="CW119" s="66">
        <v>98</v>
      </c>
      <c r="CX119" s="66">
        <v>99</v>
      </c>
      <c r="CY119" s="66">
        <v>100</v>
      </c>
      <c r="CZ119" s="66">
        <v>101</v>
      </c>
      <c r="DA119" s="66">
        <v>102</v>
      </c>
      <c r="DB119" s="66">
        <v>103</v>
      </c>
      <c r="DC119" s="66">
        <v>104</v>
      </c>
      <c r="DD119" s="66">
        <v>105</v>
      </c>
      <c r="DE119" s="66">
        <v>106</v>
      </c>
      <c r="DF119" s="66">
        <v>107</v>
      </c>
      <c r="DG119" s="66">
        <v>108</v>
      </c>
      <c r="DH119" s="66">
        <v>109</v>
      </c>
      <c r="DI119" s="66">
        <v>110</v>
      </c>
      <c r="DJ119" s="66">
        <v>111</v>
      </c>
      <c r="DK119" s="66">
        <v>112</v>
      </c>
      <c r="DL119" s="66">
        <v>113</v>
      </c>
      <c r="DM119" s="66">
        <v>114</v>
      </c>
      <c r="DN119" s="66">
        <v>115</v>
      </c>
      <c r="DO119" s="66">
        <v>116</v>
      </c>
      <c r="DP119" s="66">
        <v>117</v>
      </c>
      <c r="DQ119" s="66">
        <v>118</v>
      </c>
      <c r="DR119" s="66">
        <v>119</v>
      </c>
      <c r="DS119" s="66">
        <v>120</v>
      </c>
      <c r="DT119" s="66">
        <v>121</v>
      </c>
      <c r="DU119" s="66">
        <v>122</v>
      </c>
      <c r="DV119" s="66">
        <v>123</v>
      </c>
      <c r="DW119" s="66">
        <v>124</v>
      </c>
      <c r="DX119" s="66">
        <v>125</v>
      </c>
      <c r="DY119" s="66">
        <v>126</v>
      </c>
    </row>
    <row r="120" spans="1:129" ht="15" hidden="1" customHeight="1">
      <c r="A120" s="36"/>
      <c r="B120" s="36"/>
      <c r="C120" s="36"/>
      <c r="D120" s="68" t="s">
        <v>13010</v>
      </c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t="s">
        <v>13011</v>
      </c>
      <c r="AF120" t="s">
        <v>13012</v>
      </c>
      <c r="AT120" t="s">
        <v>13013</v>
      </c>
      <c r="BH120" t="s">
        <v>13014</v>
      </c>
      <c r="BV120" t="s">
        <v>13015</v>
      </c>
      <c r="CJ120" t="s">
        <v>13016</v>
      </c>
      <c r="CX120" t="s">
        <v>13017</v>
      </c>
      <c r="DL120" t="s">
        <v>13018</v>
      </c>
    </row>
    <row r="121" spans="1:129" ht="15" hidden="1" customHeight="1">
      <c r="A121" s="36"/>
      <c r="B121" s="36"/>
      <c r="C121" s="36"/>
      <c r="D121" s="81" t="s">
        <v>12975</v>
      </c>
      <c r="E121" s="81"/>
      <c r="F121" s="81"/>
      <c r="G121" s="82"/>
      <c r="H121" s="82"/>
      <c r="I121" s="82"/>
      <c r="J121" s="82"/>
      <c r="K121" s="80" t="s">
        <v>12976</v>
      </c>
      <c r="L121" s="80"/>
      <c r="M121" s="80"/>
      <c r="N121" s="80"/>
      <c r="O121" s="80"/>
      <c r="P121" s="79" t="s">
        <v>12977</v>
      </c>
      <c r="Q121" s="79" t="s">
        <v>12978</v>
      </c>
      <c r="R121" s="81" t="s">
        <v>12975</v>
      </c>
      <c r="S121" s="81"/>
      <c r="T121" s="81"/>
      <c r="U121" s="82"/>
      <c r="V121" s="82"/>
      <c r="W121" s="82"/>
      <c r="X121" s="82"/>
      <c r="Y121" s="80" t="s">
        <v>12976</v>
      </c>
      <c r="Z121" s="80"/>
      <c r="AA121" s="80"/>
      <c r="AB121" s="80"/>
      <c r="AC121" s="80"/>
      <c r="AD121" s="79" t="s">
        <v>12977</v>
      </c>
      <c r="AE121" s="79" t="s">
        <v>12978</v>
      </c>
      <c r="AF121" s="81" t="s">
        <v>12975</v>
      </c>
      <c r="AG121" s="81"/>
      <c r="AH121" s="81"/>
      <c r="AI121" s="82"/>
      <c r="AJ121" s="82"/>
      <c r="AK121" s="82"/>
      <c r="AL121" s="82"/>
      <c r="AM121" s="80" t="s">
        <v>12976</v>
      </c>
      <c r="AN121" s="80"/>
      <c r="AO121" s="80"/>
      <c r="AP121" s="80"/>
      <c r="AQ121" s="80"/>
      <c r="AR121" s="79" t="s">
        <v>12977</v>
      </c>
      <c r="AS121" s="79" t="s">
        <v>12978</v>
      </c>
      <c r="AT121" s="81" t="s">
        <v>12975</v>
      </c>
      <c r="AU121" s="81"/>
      <c r="AV121" s="81"/>
      <c r="AW121" s="82"/>
      <c r="AX121" s="82"/>
      <c r="AY121" s="82"/>
      <c r="AZ121" s="82"/>
      <c r="BA121" s="80" t="s">
        <v>12976</v>
      </c>
      <c r="BB121" s="80"/>
      <c r="BC121" s="80"/>
      <c r="BD121" s="80"/>
      <c r="BE121" s="80"/>
      <c r="BF121" s="79" t="s">
        <v>12977</v>
      </c>
      <c r="BG121" s="79" t="s">
        <v>12978</v>
      </c>
      <c r="BH121" s="81" t="s">
        <v>12975</v>
      </c>
      <c r="BI121" s="81"/>
      <c r="BJ121" s="81"/>
      <c r="BK121" s="82"/>
      <c r="BL121" s="82"/>
      <c r="BM121" s="82"/>
      <c r="BN121" s="82"/>
      <c r="BO121" s="80" t="s">
        <v>12976</v>
      </c>
      <c r="BP121" s="80"/>
      <c r="BQ121" s="80"/>
      <c r="BR121" s="80"/>
      <c r="BS121" s="80"/>
      <c r="BT121" s="79" t="s">
        <v>12977</v>
      </c>
      <c r="BU121" s="79" t="s">
        <v>12978</v>
      </c>
      <c r="BV121" s="81" t="s">
        <v>12975</v>
      </c>
      <c r="BW121" s="81"/>
      <c r="BX121" s="81"/>
      <c r="BY121" s="82"/>
      <c r="BZ121" s="82"/>
      <c r="CA121" s="82"/>
      <c r="CB121" s="82"/>
      <c r="CC121" s="80" t="s">
        <v>12976</v>
      </c>
      <c r="CD121" s="80"/>
      <c r="CE121" s="80"/>
      <c r="CF121" s="80"/>
      <c r="CG121" s="80"/>
      <c r="CH121" s="79" t="s">
        <v>12977</v>
      </c>
      <c r="CI121" s="79" t="s">
        <v>12978</v>
      </c>
      <c r="CJ121" s="81" t="s">
        <v>12975</v>
      </c>
      <c r="CK121" s="81"/>
      <c r="CL121" s="81"/>
      <c r="CM121" s="82"/>
      <c r="CN121" s="82"/>
      <c r="CO121" s="82"/>
      <c r="CP121" s="82"/>
      <c r="CQ121" s="80" t="s">
        <v>12976</v>
      </c>
      <c r="CR121" s="80"/>
      <c r="CS121" s="80"/>
      <c r="CT121" s="80"/>
      <c r="CU121" s="80"/>
      <c r="CV121" s="79" t="s">
        <v>12977</v>
      </c>
      <c r="CW121" s="79" t="s">
        <v>12978</v>
      </c>
      <c r="CX121" s="81" t="s">
        <v>12975</v>
      </c>
      <c r="CY121" s="81"/>
      <c r="CZ121" s="81"/>
      <c r="DA121" s="82"/>
      <c r="DB121" s="82"/>
      <c r="DC121" s="82"/>
      <c r="DD121" s="82"/>
      <c r="DE121" s="80" t="s">
        <v>12976</v>
      </c>
      <c r="DF121" s="80"/>
      <c r="DG121" s="80"/>
      <c r="DH121" s="80"/>
      <c r="DI121" s="80"/>
      <c r="DJ121" s="79" t="s">
        <v>12977</v>
      </c>
      <c r="DK121" s="79" t="s">
        <v>12978</v>
      </c>
      <c r="DL121" s="81" t="s">
        <v>12975</v>
      </c>
      <c r="DM121" s="81"/>
      <c r="DN121" s="81"/>
      <c r="DO121" s="82"/>
      <c r="DP121" s="82"/>
      <c r="DQ121" s="82"/>
      <c r="DR121" s="82"/>
      <c r="DS121" s="80" t="s">
        <v>12976</v>
      </c>
      <c r="DT121" s="80"/>
      <c r="DU121" s="80"/>
      <c r="DV121" s="80"/>
      <c r="DW121" s="80"/>
      <c r="DX121" s="79" t="s">
        <v>12977</v>
      </c>
      <c r="DY121" s="79" t="s">
        <v>12978</v>
      </c>
    </row>
    <row r="122" spans="1:129" ht="67.5" hidden="1">
      <c r="A122" s="36"/>
      <c r="B122" s="36"/>
      <c r="C122" s="36"/>
      <c r="D122" s="43" t="s">
        <v>12979</v>
      </c>
      <c r="E122" s="43" t="s">
        <v>12980</v>
      </c>
      <c r="F122" s="43" t="s">
        <v>12981</v>
      </c>
      <c r="G122" s="43" t="s">
        <v>12982</v>
      </c>
      <c r="H122" s="43" t="s">
        <v>12983</v>
      </c>
      <c r="I122" s="43" t="s">
        <v>12984</v>
      </c>
      <c r="J122" s="43" t="s">
        <v>12985</v>
      </c>
      <c r="K122" s="43" t="s">
        <v>12986</v>
      </c>
      <c r="L122" s="43" t="s">
        <v>12987</v>
      </c>
      <c r="M122" s="43" t="s">
        <v>12988</v>
      </c>
      <c r="N122" s="43" t="s">
        <v>12989</v>
      </c>
      <c r="O122" s="43" t="s">
        <v>12985</v>
      </c>
      <c r="P122" s="79"/>
      <c r="Q122" s="79"/>
      <c r="R122" s="43" t="s">
        <v>12979</v>
      </c>
      <c r="S122" s="43" t="s">
        <v>12980</v>
      </c>
      <c r="T122" s="43" t="s">
        <v>12981</v>
      </c>
      <c r="U122" s="43" t="s">
        <v>12982</v>
      </c>
      <c r="V122" s="43" t="s">
        <v>12983</v>
      </c>
      <c r="W122" s="43" t="s">
        <v>12984</v>
      </c>
      <c r="X122" s="43" t="s">
        <v>12985</v>
      </c>
      <c r="Y122" s="43" t="s">
        <v>12986</v>
      </c>
      <c r="Z122" s="43" t="s">
        <v>12987</v>
      </c>
      <c r="AA122" s="43" t="s">
        <v>12988</v>
      </c>
      <c r="AB122" s="43" t="s">
        <v>12989</v>
      </c>
      <c r="AC122" s="43" t="s">
        <v>12985</v>
      </c>
      <c r="AD122" s="79"/>
      <c r="AE122" s="79"/>
      <c r="AF122" s="43" t="s">
        <v>12979</v>
      </c>
      <c r="AG122" s="43" t="s">
        <v>12980</v>
      </c>
      <c r="AH122" s="43" t="s">
        <v>12981</v>
      </c>
      <c r="AI122" s="43" t="s">
        <v>12982</v>
      </c>
      <c r="AJ122" s="43" t="s">
        <v>12983</v>
      </c>
      <c r="AK122" s="43" t="s">
        <v>12984</v>
      </c>
      <c r="AL122" s="43" t="s">
        <v>12985</v>
      </c>
      <c r="AM122" s="43" t="s">
        <v>12986</v>
      </c>
      <c r="AN122" s="43" t="s">
        <v>12987</v>
      </c>
      <c r="AO122" s="43" t="s">
        <v>12988</v>
      </c>
      <c r="AP122" s="43" t="s">
        <v>12989</v>
      </c>
      <c r="AQ122" s="43" t="s">
        <v>12985</v>
      </c>
      <c r="AR122" s="79"/>
      <c r="AS122" s="79"/>
      <c r="AT122" s="43" t="s">
        <v>12979</v>
      </c>
      <c r="AU122" s="43" t="s">
        <v>12980</v>
      </c>
      <c r="AV122" s="43" t="s">
        <v>12981</v>
      </c>
      <c r="AW122" s="43" t="s">
        <v>12982</v>
      </c>
      <c r="AX122" s="43" t="s">
        <v>12983</v>
      </c>
      <c r="AY122" s="43" t="s">
        <v>12984</v>
      </c>
      <c r="AZ122" s="43" t="s">
        <v>12985</v>
      </c>
      <c r="BA122" s="43" t="s">
        <v>12986</v>
      </c>
      <c r="BB122" s="43" t="s">
        <v>12987</v>
      </c>
      <c r="BC122" s="43" t="s">
        <v>12988</v>
      </c>
      <c r="BD122" s="43" t="s">
        <v>12989</v>
      </c>
      <c r="BE122" s="43" t="s">
        <v>12985</v>
      </c>
      <c r="BF122" s="79"/>
      <c r="BG122" s="79"/>
      <c r="BH122" s="43" t="s">
        <v>12979</v>
      </c>
      <c r="BI122" s="43" t="s">
        <v>12980</v>
      </c>
      <c r="BJ122" s="43" t="s">
        <v>12981</v>
      </c>
      <c r="BK122" s="43" t="s">
        <v>12982</v>
      </c>
      <c r="BL122" s="43" t="s">
        <v>12983</v>
      </c>
      <c r="BM122" s="43" t="s">
        <v>12984</v>
      </c>
      <c r="BN122" s="43" t="s">
        <v>12985</v>
      </c>
      <c r="BO122" s="43" t="s">
        <v>12986</v>
      </c>
      <c r="BP122" s="43" t="s">
        <v>12987</v>
      </c>
      <c r="BQ122" s="43" t="s">
        <v>12988</v>
      </c>
      <c r="BR122" s="43" t="s">
        <v>12989</v>
      </c>
      <c r="BS122" s="43" t="s">
        <v>12985</v>
      </c>
      <c r="BT122" s="79"/>
      <c r="BU122" s="79"/>
      <c r="BV122" s="43" t="s">
        <v>12979</v>
      </c>
      <c r="BW122" s="43" t="s">
        <v>12980</v>
      </c>
      <c r="BX122" s="43" t="s">
        <v>12981</v>
      </c>
      <c r="BY122" s="43" t="s">
        <v>12982</v>
      </c>
      <c r="BZ122" s="43" t="s">
        <v>12983</v>
      </c>
      <c r="CA122" s="43" t="s">
        <v>12984</v>
      </c>
      <c r="CB122" s="43" t="s">
        <v>12985</v>
      </c>
      <c r="CC122" s="43" t="s">
        <v>12986</v>
      </c>
      <c r="CD122" s="43" t="s">
        <v>12987</v>
      </c>
      <c r="CE122" s="43" t="s">
        <v>12988</v>
      </c>
      <c r="CF122" s="43" t="s">
        <v>12989</v>
      </c>
      <c r="CG122" s="43" t="s">
        <v>12985</v>
      </c>
      <c r="CH122" s="79"/>
      <c r="CI122" s="79"/>
      <c r="CJ122" s="43" t="s">
        <v>12979</v>
      </c>
      <c r="CK122" s="43" t="s">
        <v>12980</v>
      </c>
      <c r="CL122" s="43" t="s">
        <v>12981</v>
      </c>
      <c r="CM122" s="43" t="s">
        <v>12982</v>
      </c>
      <c r="CN122" s="43" t="s">
        <v>12983</v>
      </c>
      <c r="CO122" s="43" t="s">
        <v>12984</v>
      </c>
      <c r="CP122" s="43" t="s">
        <v>12985</v>
      </c>
      <c r="CQ122" s="43" t="s">
        <v>12986</v>
      </c>
      <c r="CR122" s="43" t="s">
        <v>12987</v>
      </c>
      <c r="CS122" s="43" t="s">
        <v>12988</v>
      </c>
      <c r="CT122" s="43" t="s">
        <v>12989</v>
      </c>
      <c r="CU122" s="43" t="s">
        <v>12985</v>
      </c>
      <c r="CV122" s="79"/>
      <c r="CW122" s="79"/>
      <c r="CX122" s="43" t="s">
        <v>12979</v>
      </c>
      <c r="CY122" s="43" t="s">
        <v>12980</v>
      </c>
      <c r="CZ122" s="43" t="s">
        <v>12981</v>
      </c>
      <c r="DA122" s="43" t="s">
        <v>12982</v>
      </c>
      <c r="DB122" s="43" t="s">
        <v>12983</v>
      </c>
      <c r="DC122" s="43" t="s">
        <v>12984</v>
      </c>
      <c r="DD122" s="43" t="s">
        <v>12985</v>
      </c>
      <c r="DE122" s="43" t="s">
        <v>12986</v>
      </c>
      <c r="DF122" s="43" t="s">
        <v>12987</v>
      </c>
      <c r="DG122" s="43" t="s">
        <v>12988</v>
      </c>
      <c r="DH122" s="43" t="s">
        <v>12989</v>
      </c>
      <c r="DI122" s="43" t="s">
        <v>12985</v>
      </c>
      <c r="DJ122" s="79"/>
      <c r="DK122" s="79"/>
      <c r="DL122" s="43" t="s">
        <v>12979</v>
      </c>
      <c r="DM122" s="43" t="s">
        <v>12980</v>
      </c>
      <c r="DN122" s="43" t="s">
        <v>12981</v>
      </c>
      <c r="DO122" s="43" t="s">
        <v>12982</v>
      </c>
      <c r="DP122" s="43" t="s">
        <v>12983</v>
      </c>
      <c r="DQ122" s="43" t="s">
        <v>12984</v>
      </c>
      <c r="DR122" s="43" t="s">
        <v>12985</v>
      </c>
      <c r="DS122" s="43" t="s">
        <v>12986</v>
      </c>
      <c r="DT122" s="43" t="s">
        <v>12987</v>
      </c>
      <c r="DU122" s="43" t="s">
        <v>12988</v>
      </c>
      <c r="DV122" s="43" t="s">
        <v>12989</v>
      </c>
      <c r="DW122" s="43" t="s">
        <v>12985</v>
      </c>
      <c r="DX122" s="79"/>
      <c r="DY122" s="79"/>
    </row>
    <row r="123" spans="1:129" hidden="1">
      <c r="A123" s="36"/>
      <c r="B123" s="36"/>
      <c r="C123" s="36"/>
      <c r="D123" s="45" t="s">
        <v>12990</v>
      </c>
      <c r="E123" s="45" t="s">
        <v>12990</v>
      </c>
      <c r="F123" s="45" t="s">
        <v>12990</v>
      </c>
      <c r="G123" s="45" t="s">
        <v>12990</v>
      </c>
      <c r="H123" s="45" t="s">
        <v>12990</v>
      </c>
      <c r="I123" s="45" t="s">
        <v>12990</v>
      </c>
      <c r="J123" s="45" t="s">
        <v>12990</v>
      </c>
      <c r="K123" s="45" t="s">
        <v>12990</v>
      </c>
      <c r="L123" s="45" t="s">
        <v>12990</v>
      </c>
      <c r="M123" s="45" t="s">
        <v>12990</v>
      </c>
      <c r="N123" s="45" t="s">
        <v>12990</v>
      </c>
      <c r="O123" s="45" t="s">
        <v>12990</v>
      </c>
      <c r="P123" s="45" t="s">
        <v>12990</v>
      </c>
      <c r="Q123" s="45" t="s">
        <v>12990</v>
      </c>
      <c r="R123" s="45" t="s">
        <v>12990</v>
      </c>
      <c r="S123" s="45" t="s">
        <v>12990</v>
      </c>
      <c r="T123" s="45" t="s">
        <v>12990</v>
      </c>
      <c r="U123" s="45" t="s">
        <v>12990</v>
      </c>
      <c r="V123" s="45" t="s">
        <v>12990</v>
      </c>
      <c r="W123" s="45" t="s">
        <v>12990</v>
      </c>
      <c r="X123" s="45" t="s">
        <v>12990</v>
      </c>
      <c r="Y123" s="45" t="s">
        <v>12990</v>
      </c>
      <c r="Z123" s="45" t="s">
        <v>12990</v>
      </c>
      <c r="AA123" s="45" t="s">
        <v>12990</v>
      </c>
      <c r="AB123" s="45" t="s">
        <v>12990</v>
      </c>
      <c r="AC123" s="45" t="s">
        <v>12990</v>
      </c>
      <c r="AD123" s="45" t="s">
        <v>12990</v>
      </c>
      <c r="AE123" s="45" t="s">
        <v>12990</v>
      </c>
      <c r="AF123" s="45" t="s">
        <v>12990</v>
      </c>
      <c r="AG123" s="45" t="s">
        <v>12990</v>
      </c>
      <c r="AH123" s="45" t="s">
        <v>12990</v>
      </c>
      <c r="AI123" s="45" t="s">
        <v>12990</v>
      </c>
      <c r="AJ123" s="45" t="s">
        <v>12990</v>
      </c>
      <c r="AK123" s="45" t="s">
        <v>12990</v>
      </c>
      <c r="AL123" s="45" t="s">
        <v>12990</v>
      </c>
      <c r="AM123" s="45" t="s">
        <v>12990</v>
      </c>
      <c r="AN123" s="45" t="s">
        <v>12990</v>
      </c>
      <c r="AO123" s="45" t="s">
        <v>12990</v>
      </c>
      <c r="AP123" s="45" t="s">
        <v>12990</v>
      </c>
      <c r="AQ123" s="45" t="s">
        <v>12990</v>
      </c>
      <c r="AR123" s="45" t="s">
        <v>12990</v>
      </c>
      <c r="AS123" s="45" t="s">
        <v>12990</v>
      </c>
      <c r="AT123" s="45" t="s">
        <v>12990</v>
      </c>
      <c r="AU123" s="45" t="s">
        <v>12990</v>
      </c>
      <c r="AV123" s="45" t="s">
        <v>12990</v>
      </c>
      <c r="AW123" s="45" t="s">
        <v>12990</v>
      </c>
      <c r="AX123" s="45" t="s">
        <v>12990</v>
      </c>
      <c r="AY123" s="45" t="s">
        <v>12990</v>
      </c>
      <c r="AZ123" s="45" t="s">
        <v>12990</v>
      </c>
      <c r="BA123" s="45" t="s">
        <v>12990</v>
      </c>
      <c r="BB123" s="45" t="s">
        <v>12990</v>
      </c>
      <c r="BC123" s="45" t="s">
        <v>12990</v>
      </c>
      <c r="BD123" s="45" t="s">
        <v>12990</v>
      </c>
      <c r="BE123" s="45" t="s">
        <v>12990</v>
      </c>
      <c r="BF123" s="45" t="s">
        <v>12990</v>
      </c>
      <c r="BG123" s="45" t="s">
        <v>12990</v>
      </c>
      <c r="BH123" s="45" t="s">
        <v>12990</v>
      </c>
      <c r="BI123" s="45" t="s">
        <v>12990</v>
      </c>
      <c r="BJ123" s="45" t="s">
        <v>12990</v>
      </c>
      <c r="BK123" s="45" t="s">
        <v>12990</v>
      </c>
      <c r="BL123" s="45" t="s">
        <v>12990</v>
      </c>
      <c r="BM123" s="45" t="s">
        <v>12990</v>
      </c>
      <c r="BN123" s="45" t="s">
        <v>12990</v>
      </c>
      <c r="BO123" s="45" t="s">
        <v>12990</v>
      </c>
      <c r="BP123" s="45" t="s">
        <v>12990</v>
      </c>
      <c r="BQ123" s="45" t="s">
        <v>12990</v>
      </c>
      <c r="BR123" s="45" t="s">
        <v>12990</v>
      </c>
      <c r="BS123" s="45" t="s">
        <v>12990</v>
      </c>
      <c r="BT123" s="45" t="s">
        <v>12990</v>
      </c>
      <c r="BU123" s="45" t="s">
        <v>12990</v>
      </c>
      <c r="BV123" s="45" t="s">
        <v>12990</v>
      </c>
      <c r="BW123" s="45" t="s">
        <v>12990</v>
      </c>
      <c r="BX123" s="45" t="s">
        <v>12990</v>
      </c>
      <c r="BY123" s="45" t="s">
        <v>12990</v>
      </c>
      <c r="BZ123" s="45" t="s">
        <v>12990</v>
      </c>
      <c r="CA123" s="45" t="s">
        <v>12990</v>
      </c>
      <c r="CB123" s="45" t="s">
        <v>12990</v>
      </c>
      <c r="CC123" s="45" t="s">
        <v>12990</v>
      </c>
      <c r="CD123" s="45" t="s">
        <v>12990</v>
      </c>
      <c r="CE123" s="45" t="s">
        <v>12990</v>
      </c>
      <c r="CF123" s="45" t="s">
        <v>12990</v>
      </c>
      <c r="CG123" s="45" t="s">
        <v>12990</v>
      </c>
      <c r="CH123" s="45" t="s">
        <v>12990</v>
      </c>
      <c r="CI123" s="45" t="s">
        <v>12990</v>
      </c>
      <c r="CJ123" s="45" t="s">
        <v>12990</v>
      </c>
      <c r="CK123" s="45" t="s">
        <v>12990</v>
      </c>
      <c r="CL123" s="45" t="s">
        <v>12990</v>
      </c>
      <c r="CM123" s="45" t="s">
        <v>12990</v>
      </c>
      <c r="CN123" s="45" t="s">
        <v>12990</v>
      </c>
      <c r="CO123" s="45" t="s">
        <v>12990</v>
      </c>
      <c r="CP123" s="45" t="s">
        <v>12990</v>
      </c>
      <c r="CQ123" s="45" t="s">
        <v>12990</v>
      </c>
      <c r="CR123" s="45" t="s">
        <v>12990</v>
      </c>
      <c r="CS123" s="45" t="s">
        <v>12990</v>
      </c>
      <c r="CT123" s="45" t="s">
        <v>12990</v>
      </c>
      <c r="CU123" s="45" t="s">
        <v>12990</v>
      </c>
      <c r="CV123" s="45" t="s">
        <v>12990</v>
      </c>
      <c r="CW123" s="45" t="s">
        <v>12990</v>
      </c>
      <c r="CX123" s="45" t="s">
        <v>12990</v>
      </c>
      <c r="CY123" s="45" t="s">
        <v>12990</v>
      </c>
      <c r="CZ123" s="45" t="s">
        <v>12990</v>
      </c>
      <c r="DA123" s="45" t="s">
        <v>12990</v>
      </c>
      <c r="DB123" s="45" t="s">
        <v>12990</v>
      </c>
      <c r="DC123" s="45" t="s">
        <v>12990</v>
      </c>
      <c r="DD123" s="45" t="s">
        <v>12990</v>
      </c>
      <c r="DE123" s="45" t="s">
        <v>12990</v>
      </c>
      <c r="DF123" s="45" t="s">
        <v>12990</v>
      </c>
      <c r="DG123" s="45" t="s">
        <v>12990</v>
      </c>
      <c r="DH123" s="45" t="s">
        <v>12990</v>
      </c>
      <c r="DI123" s="45" t="s">
        <v>12990</v>
      </c>
      <c r="DJ123" s="45" t="s">
        <v>12990</v>
      </c>
      <c r="DK123" s="45" t="s">
        <v>12990</v>
      </c>
      <c r="DL123" s="45" t="s">
        <v>12990</v>
      </c>
      <c r="DM123" s="45" t="s">
        <v>12990</v>
      </c>
      <c r="DN123" s="45" t="s">
        <v>12990</v>
      </c>
      <c r="DO123" s="45" t="s">
        <v>12990</v>
      </c>
      <c r="DP123" s="45" t="s">
        <v>12990</v>
      </c>
      <c r="DQ123" s="45" t="s">
        <v>12990</v>
      </c>
      <c r="DR123" s="45" t="s">
        <v>12990</v>
      </c>
      <c r="DS123" s="45" t="s">
        <v>12990</v>
      </c>
      <c r="DT123" s="45" t="s">
        <v>12990</v>
      </c>
      <c r="DU123" s="45" t="s">
        <v>12990</v>
      </c>
      <c r="DV123" s="45" t="s">
        <v>12990</v>
      </c>
      <c r="DW123" s="45" t="s">
        <v>12990</v>
      </c>
      <c r="DX123" s="45" t="s">
        <v>12990</v>
      </c>
      <c r="DY123" s="45" t="s">
        <v>12990</v>
      </c>
    </row>
    <row r="124" spans="1:129" hidden="1">
      <c r="A124" s="46" t="s">
        <v>12991</v>
      </c>
      <c r="B124" s="47"/>
      <c r="C124" s="36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45"/>
      <c r="AR124" s="45"/>
      <c r="AS124" s="45"/>
      <c r="AT124" s="45"/>
      <c r="AU124" s="45"/>
      <c r="AV124" s="45"/>
      <c r="AW124" s="45"/>
      <c r="AX124" s="45"/>
      <c r="AY124" s="45"/>
      <c r="AZ124" s="45"/>
      <c r="BA124" s="45"/>
      <c r="BB124" s="45"/>
      <c r="BC124" s="45"/>
      <c r="BD124" s="45"/>
    </row>
    <row r="125" spans="1:129" hidden="1">
      <c r="A125" s="49" t="s">
        <v>12992</v>
      </c>
      <c r="B125" s="50"/>
      <c r="C125" s="36"/>
      <c r="D125" s="45"/>
      <c r="E125" s="45"/>
      <c r="F125" s="45"/>
      <c r="G125" s="69"/>
      <c r="H125" s="69"/>
      <c r="I125" s="70"/>
      <c r="J125" s="45"/>
      <c r="K125" s="45"/>
      <c r="L125" s="45"/>
      <c r="M125" s="69"/>
      <c r="N125" s="69"/>
      <c r="O125" s="70"/>
      <c r="P125" s="45"/>
      <c r="Q125" s="45"/>
      <c r="R125" s="45"/>
      <c r="S125" s="45"/>
      <c r="T125" s="69"/>
      <c r="U125" s="70"/>
      <c r="V125" s="45"/>
      <c r="W125" s="45"/>
      <c r="X125" s="45"/>
      <c r="Y125" s="45"/>
      <c r="Z125" s="69"/>
      <c r="AA125" s="70"/>
      <c r="AB125" s="45"/>
      <c r="AC125" s="45"/>
      <c r="AD125" s="45"/>
      <c r="AE125" s="45"/>
      <c r="AF125" s="69"/>
      <c r="AG125" s="70"/>
      <c r="AH125" s="45"/>
      <c r="AI125" s="45"/>
      <c r="AJ125" s="45"/>
      <c r="AK125" s="45"/>
      <c r="AL125" s="69"/>
      <c r="AM125" s="70"/>
      <c r="AN125" s="45"/>
      <c r="AO125" s="45"/>
      <c r="AP125" s="45"/>
      <c r="AQ125" s="45"/>
      <c r="AR125" s="69"/>
      <c r="AS125" s="70"/>
      <c r="AT125" s="45"/>
      <c r="AU125" s="45"/>
      <c r="AV125" s="45"/>
      <c r="AW125" s="45"/>
      <c r="AX125" s="69"/>
      <c r="AY125" s="70"/>
      <c r="AZ125" s="45"/>
      <c r="BA125" s="45"/>
      <c r="BB125" s="45"/>
      <c r="BC125" s="69"/>
      <c r="BD125" s="70"/>
    </row>
    <row r="126" spans="1:129" hidden="1">
      <c r="A126" s="50"/>
      <c r="B126" s="52" t="s">
        <v>12993</v>
      </c>
      <c r="C126" s="65">
        <v>1</v>
      </c>
      <c r="D126" s="54" t="s">
        <v>496</v>
      </c>
      <c r="E126" s="54" t="s">
        <v>779</v>
      </c>
      <c r="F126" s="54" t="s">
        <v>812</v>
      </c>
      <c r="G126" s="54" t="s">
        <v>845</v>
      </c>
      <c r="H126" s="54" t="s">
        <v>878</v>
      </c>
      <c r="I126" s="54" t="s">
        <v>911</v>
      </c>
      <c r="J126" s="54" t="s">
        <v>463</v>
      </c>
      <c r="K126" s="54" t="s">
        <v>331</v>
      </c>
      <c r="L126" s="54" t="s">
        <v>364</v>
      </c>
      <c r="M126" s="54" t="s">
        <v>397</v>
      </c>
      <c r="N126" s="54" t="s">
        <v>430</v>
      </c>
      <c r="O126" s="54" t="s">
        <v>298</v>
      </c>
      <c r="P126" s="54" t="s">
        <v>944</v>
      </c>
      <c r="Q126" s="54" t="s">
        <v>265</v>
      </c>
      <c r="R126" s="54" t="s">
        <v>6268</v>
      </c>
      <c r="S126" s="54" t="s">
        <v>6301</v>
      </c>
      <c r="T126" s="54" t="s">
        <v>6334</v>
      </c>
      <c r="U126" s="54" t="s">
        <v>6367</v>
      </c>
      <c r="V126" s="54" t="s">
        <v>6400</v>
      </c>
      <c r="W126" s="54" t="s">
        <v>6433</v>
      </c>
      <c r="X126" s="54" t="s">
        <v>5985</v>
      </c>
      <c r="Y126" s="54" t="s">
        <v>5853</v>
      </c>
      <c r="Z126" s="54" t="s">
        <v>5886</v>
      </c>
      <c r="AA126" s="54" t="s">
        <v>5919</v>
      </c>
      <c r="AB126" s="54" t="s">
        <v>5952</v>
      </c>
      <c r="AC126" s="54" t="s">
        <v>5820</v>
      </c>
      <c r="AD126" s="54" t="s">
        <v>6466</v>
      </c>
      <c r="AE126" s="54" t="s">
        <v>5787</v>
      </c>
      <c r="AF126" s="54" t="s">
        <v>6980</v>
      </c>
      <c r="AG126" s="54" t="s">
        <v>7263</v>
      </c>
      <c r="AH126" s="54" t="s">
        <v>7296</v>
      </c>
      <c r="AI126" s="54" t="s">
        <v>7329</v>
      </c>
      <c r="AJ126" s="54" t="s">
        <v>7362</v>
      </c>
      <c r="AK126" s="54" t="s">
        <v>7395</v>
      </c>
      <c r="AL126" s="54" t="s">
        <v>6947</v>
      </c>
      <c r="AM126" s="54" t="s">
        <v>6815</v>
      </c>
      <c r="AN126" s="54" t="s">
        <v>6848</v>
      </c>
      <c r="AO126" s="54" t="s">
        <v>6881</v>
      </c>
      <c r="AP126" s="54" t="s">
        <v>6914</v>
      </c>
      <c r="AQ126" s="54" t="s">
        <v>6782</v>
      </c>
      <c r="AR126" s="54" t="s">
        <v>7428</v>
      </c>
      <c r="AS126" s="54" t="s">
        <v>6499</v>
      </c>
      <c r="AT126" s="54" t="s">
        <v>7942</v>
      </c>
      <c r="AU126" s="54" t="s">
        <v>7975</v>
      </c>
      <c r="AV126" s="54" t="s">
        <v>8008</v>
      </c>
      <c r="AW126" s="54" t="s">
        <v>8291</v>
      </c>
      <c r="AX126" s="54" t="s">
        <v>8324</v>
      </c>
      <c r="AY126" s="54" t="s">
        <v>8357</v>
      </c>
      <c r="AZ126" s="54" t="s">
        <v>7909</v>
      </c>
      <c r="BA126" s="54" t="s">
        <v>7777</v>
      </c>
      <c r="BB126" s="54" t="s">
        <v>7810</v>
      </c>
      <c r="BC126" s="54" t="s">
        <v>7843</v>
      </c>
      <c r="BD126" s="54" t="s">
        <v>7876</v>
      </c>
      <c r="BE126" s="54" t="s">
        <v>7494</v>
      </c>
      <c r="BF126" s="54" t="s">
        <v>8390</v>
      </c>
      <c r="BG126" s="54" t="s">
        <v>7461</v>
      </c>
      <c r="BH126" s="54" t="s">
        <v>8904</v>
      </c>
      <c r="BI126" s="54" t="s">
        <v>8937</v>
      </c>
      <c r="BJ126" s="54" t="s">
        <v>8970</v>
      </c>
      <c r="BK126" s="54" t="s">
        <v>9003</v>
      </c>
      <c r="BL126" s="54" t="s">
        <v>9286</v>
      </c>
      <c r="BM126" s="54" t="s">
        <v>9319</v>
      </c>
      <c r="BN126" s="54" t="s">
        <v>8871</v>
      </c>
      <c r="BO126" s="54" t="s">
        <v>8489</v>
      </c>
      <c r="BP126" s="54" t="s">
        <v>8772</v>
      </c>
      <c r="BQ126" s="54" t="s">
        <v>8805</v>
      </c>
      <c r="BR126" s="54" t="s">
        <v>8838</v>
      </c>
      <c r="BS126" s="54" t="s">
        <v>8456</v>
      </c>
      <c r="BT126" s="54" t="s">
        <v>9352</v>
      </c>
      <c r="BU126" s="54" t="s">
        <v>8423</v>
      </c>
      <c r="BV126" s="54" t="s">
        <v>9866</v>
      </c>
      <c r="BW126" s="54" t="s">
        <v>9899</v>
      </c>
      <c r="BX126" s="54" t="s">
        <v>9932</v>
      </c>
      <c r="BY126" s="54" t="s">
        <v>9965</v>
      </c>
      <c r="BZ126" s="54" t="s">
        <v>9998</v>
      </c>
      <c r="CA126" s="54" t="s">
        <v>10281</v>
      </c>
      <c r="CB126" s="54" t="s">
        <v>9833</v>
      </c>
      <c r="CC126" s="54" t="s">
        <v>9451</v>
      </c>
      <c r="CD126" s="54" t="s">
        <v>9484</v>
      </c>
      <c r="CE126" s="54" t="s">
        <v>9767</v>
      </c>
      <c r="CF126" s="54" t="s">
        <v>9800</v>
      </c>
      <c r="CG126" s="54" t="s">
        <v>9418</v>
      </c>
      <c r="CH126" s="54" t="s">
        <v>10314</v>
      </c>
      <c r="CI126" s="54" t="s">
        <v>9385</v>
      </c>
      <c r="CJ126" s="54" t="s">
        <v>10828</v>
      </c>
      <c r="CK126" s="54" t="s">
        <v>10861</v>
      </c>
      <c r="CL126" s="54" t="s">
        <v>10894</v>
      </c>
      <c r="CM126" s="54" t="s">
        <v>10927</v>
      </c>
      <c r="CN126" s="54" t="s">
        <v>10960</v>
      </c>
      <c r="CO126" s="54" t="s">
        <v>10993</v>
      </c>
      <c r="CP126" s="54" t="s">
        <v>10795</v>
      </c>
      <c r="CQ126" s="54" t="s">
        <v>10413</v>
      </c>
      <c r="CR126" s="54" t="s">
        <v>10446</v>
      </c>
      <c r="CS126" s="54" t="s">
        <v>10479</v>
      </c>
      <c r="CT126" s="54" t="s">
        <v>10762</v>
      </c>
      <c r="CU126" s="54" t="s">
        <v>10380</v>
      </c>
      <c r="CV126" s="54" t="s">
        <v>11276</v>
      </c>
      <c r="CW126" s="54" t="s">
        <v>10347</v>
      </c>
      <c r="CX126" s="54" t="s">
        <v>11790</v>
      </c>
      <c r="CY126" s="54" t="s">
        <v>11823</v>
      </c>
      <c r="CZ126" s="54" t="s">
        <v>11856</v>
      </c>
      <c r="DA126" s="54" t="s">
        <v>11889</v>
      </c>
      <c r="DB126" s="54" t="s">
        <v>11922</v>
      </c>
      <c r="DC126" s="54" t="s">
        <v>11955</v>
      </c>
      <c r="DD126" s="54" t="s">
        <v>11507</v>
      </c>
      <c r="DE126" s="54" t="s">
        <v>11375</v>
      </c>
      <c r="DF126" s="54" t="s">
        <v>11408</v>
      </c>
      <c r="DG126" s="54" t="s">
        <v>11441</v>
      </c>
      <c r="DH126" s="54" t="s">
        <v>11474</v>
      </c>
      <c r="DI126" s="54" t="s">
        <v>11342</v>
      </c>
      <c r="DJ126" s="54" t="s">
        <v>11988</v>
      </c>
      <c r="DK126" s="54" t="s">
        <v>11309</v>
      </c>
      <c r="DL126" s="54" t="s">
        <v>12502</v>
      </c>
      <c r="DM126" s="54" t="s">
        <v>12753</v>
      </c>
      <c r="DN126" s="54" t="s">
        <v>12786</v>
      </c>
      <c r="DO126" s="54" t="s">
        <v>12819</v>
      </c>
      <c r="DP126" s="54" t="s">
        <v>12852</v>
      </c>
      <c r="DQ126" s="54" t="s">
        <v>12885</v>
      </c>
      <c r="DR126" s="54" t="s">
        <v>12469</v>
      </c>
      <c r="DS126" s="54" t="s">
        <v>12337</v>
      </c>
      <c r="DT126" s="54" t="s">
        <v>12370</v>
      </c>
      <c r="DU126" s="54" t="s">
        <v>12403</v>
      </c>
      <c r="DV126" s="54" t="s">
        <v>12436</v>
      </c>
      <c r="DW126" s="54" t="s">
        <v>12304</v>
      </c>
      <c r="DX126" s="54" t="s">
        <v>12918</v>
      </c>
      <c r="DY126" s="54" t="s">
        <v>12271</v>
      </c>
    </row>
    <row r="127" spans="1:129" hidden="1">
      <c r="A127" s="52"/>
      <c r="B127" s="55" t="s">
        <v>12994</v>
      </c>
      <c r="C127" s="65">
        <v>2</v>
      </c>
      <c r="D127" s="54" t="s">
        <v>499</v>
      </c>
      <c r="E127" s="54" t="s">
        <v>782</v>
      </c>
      <c r="F127" s="54" t="s">
        <v>815</v>
      </c>
      <c r="G127" s="54" t="s">
        <v>848</v>
      </c>
      <c r="H127" s="54" t="s">
        <v>881</v>
      </c>
      <c r="I127" s="54" t="s">
        <v>914</v>
      </c>
      <c r="J127" s="54" t="s">
        <v>466</v>
      </c>
      <c r="K127" s="54" t="s">
        <v>334</v>
      </c>
      <c r="L127" s="54" t="s">
        <v>367</v>
      </c>
      <c r="M127" s="54" t="s">
        <v>400</v>
      </c>
      <c r="N127" s="54" t="s">
        <v>433</v>
      </c>
      <c r="O127" s="54" t="s">
        <v>301</v>
      </c>
      <c r="P127" s="54" t="s">
        <v>947</v>
      </c>
      <c r="Q127" s="54" t="s">
        <v>268</v>
      </c>
      <c r="R127" s="54" t="s">
        <v>6271</v>
      </c>
      <c r="S127" s="54" t="s">
        <v>6304</v>
      </c>
      <c r="T127" s="54" t="s">
        <v>6337</v>
      </c>
      <c r="U127" s="54" t="s">
        <v>6370</v>
      </c>
      <c r="V127" s="54" t="s">
        <v>6403</v>
      </c>
      <c r="W127" s="54" t="s">
        <v>6436</v>
      </c>
      <c r="X127" s="54" t="s">
        <v>5988</v>
      </c>
      <c r="Y127" s="54" t="s">
        <v>5856</v>
      </c>
      <c r="Z127" s="54" t="s">
        <v>5889</v>
      </c>
      <c r="AA127" s="54" t="s">
        <v>5922</v>
      </c>
      <c r="AB127" s="54" t="s">
        <v>5955</v>
      </c>
      <c r="AC127" s="54" t="s">
        <v>5823</v>
      </c>
      <c r="AD127" s="54" t="s">
        <v>6469</v>
      </c>
      <c r="AE127" s="54" t="s">
        <v>5790</v>
      </c>
      <c r="AF127" s="54" t="s">
        <v>6983</v>
      </c>
      <c r="AG127" s="54" t="s">
        <v>7266</v>
      </c>
      <c r="AH127" s="54" t="s">
        <v>7299</v>
      </c>
      <c r="AI127" s="54" t="s">
        <v>7332</v>
      </c>
      <c r="AJ127" s="54" t="s">
        <v>7365</v>
      </c>
      <c r="AK127" s="54" t="s">
        <v>7398</v>
      </c>
      <c r="AL127" s="54" t="s">
        <v>6950</v>
      </c>
      <c r="AM127" s="54" t="s">
        <v>6818</v>
      </c>
      <c r="AN127" s="54" t="s">
        <v>6851</v>
      </c>
      <c r="AO127" s="54" t="s">
        <v>6884</v>
      </c>
      <c r="AP127" s="54" t="s">
        <v>6917</v>
      </c>
      <c r="AQ127" s="54" t="s">
        <v>6785</v>
      </c>
      <c r="AR127" s="54" t="s">
        <v>7431</v>
      </c>
      <c r="AS127" s="54" t="s">
        <v>6502</v>
      </c>
      <c r="AT127" s="54" t="s">
        <v>7945</v>
      </c>
      <c r="AU127" s="54" t="s">
        <v>7978</v>
      </c>
      <c r="AV127" s="54" t="s">
        <v>8011</v>
      </c>
      <c r="AW127" s="54" t="s">
        <v>8294</v>
      </c>
      <c r="AX127" s="54" t="s">
        <v>8327</v>
      </c>
      <c r="AY127" s="54" t="s">
        <v>8360</v>
      </c>
      <c r="AZ127" s="54" t="s">
        <v>7912</v>
      </c>
      <c r="BA127" s="54" t="s">
        <v>7780</v>
      </c>
      <c r="BB127" s="54" t="s">
        <v>7813</v>
      </c>
      <c r="BC127" s="54" t="s">
        <v>7846</v>
      </c>
      <c r="BD127" s="54" t="s">
        <v>7879</v>
      </c>
      <c r="BE127" s="54" t="s">
        <v>7497</v>
      </c>
      <c r="BF127" s="54" t="s">
        <v>8393</v>
      </c>
      <c r="BG127" s="54" t="s">
        <v>7464</v>
      </c>
      <c r="BH127" s="54" t="s">
        <v>8907</v>
      </c>
      <c r="BI127" s="54" t="s">
        <v>8940</v>
      </c>
      <c r="BJ127" s="54" t="s">
        <v>8973</v>
      </c>
      <c r="BK127" s="54" t="s">
        <v>9006</v>
      </c>
      <c r="BL127" s="54" t="s">
        <v>9289</v>
      </c>
      <c r="BM127" s="54" t="s">
        <v>9322</v>
      </c>
      <c r="BN127" s="54" t="s">
        <v>8874</v>
      </c>
      <c r="BO127" s="54" t="s">
        <v>8492</v>
      </c>
      <c r="BP127" s="54" t="s">
        <v>8775</v>
      </c>
      <c r="BQ127" s="54" t="s">
        <v>8808</v>
      </c>
      <c r="BR127" s="54" t="s">
        <v>8841</v>
      </c>
      <c r="BS127" s="54" t="s">
        <v>8459</v>
      </c>
      <c r="BT127" s="54" t="s">
        <v>9355</v>
      </c>
      <c r="BU127" s="54" t="s">
        <v>8426</v>
      </c>
      <c r="BV127" s="54" t="s">
        <v>9869</v>
      </c>
      <c r="BW127" s="54" t="s">
        <v>9902</v>
      </c>
      <c r="BX127" s="54" t="s">
        <v>9935</v>
      </c>
      <c r="BY127" s="54" t="s">
        <v>9968</v>
      </c>
      <c r="BZ127" s="54" t="s">
        <v>10001</v>
      </c>
      <c r="CA127" s="54" t="s">
        <v>10284</v>
      </c>
      <c r="CB127" s="54" t="s">
        <v>9836</v>
      </c>
      <c r="CC127" s="54" t="s">
        <v>9454</v>
      </c>
      <c r="CD127" s="54" t="s">
        <v>9487</v>
      </c>
      <c r="CE127" s="54" t="s">
        <v>9770</v>
      </c>
      <c r="CF127" s="54" t="s">
        <v>9803</v>
      </c>
      <c r="CG127" s="54" t="s">
        <v>9421</v>
      </c>
      <c r="CH127" s="54" t="s">
        <v>10317</v>
      </c>
      <c r="CI127" s="54" t="s">
        <v>9388</v>
      </c>
      <c r="CJ127" s="54" t="s">
        <v>10831</v>
      </c>
      <c r="CK127" s="54" t="s">
        <v>10864</v>
      </c>
      <c r="CL127" s="54" t="s">
        <v>10897</v>
      </c>
      <c r="CM127" s="54" t="s">
        <v>10930</v>
      </c>
      <c r="CN127" s="54" t="s">
        <v>10963</v>
      </c>
      <c r="CO127" s="54" t="s">
        <v>10996</v>
      </c>
      <c r="CP127" s="54" t="s">
        <v>10798</v>
      </c>
      <c r="CQ127" s="54" t="s">
        <v>10416</v>
      </c>
      <c r="CR127" s="54" t="s">
        <v>10449</v>
      </c>
      <c r="CS127" s="54" t="s">
        <v>10482</v>
      </c>
      <c r="CT127" s="54" t="s">
        <v>10765</v>
      </c>
      <c r="CU127" s="54" t="s">
        <v>10383</v>
      </c>
      <c r="CV127" s="54" t="s">
        <v>11279</v>
      </c>
      <c r="CW127" s="54" t="s">
        <v>10350</v>
      </c>
      <c r="CX127" s="54" t="s">
        <v>11793</v>
      </c>
      <c r="CY127" s="54" t="s">
        <v>11826</v>
      </c>
      <c r="CZ127" s="54" t="s">
        <v>11859</v>
      </c>
      <c r="DA127" s="54" t="s">
        <v>11892</v>
      </c>
      <c r="DB127" s="54" t="s">
        <v>11925</v>
      </c>
      <c r="DC127" s="54" t="s">
        <v>11958</v>
      </c>
      <c r="DD127" s="54" t="s">
        <v>11510</v>
      </c>
      <c r="DE127" s="54" t="s">
        <v>11378</v>
      </c>
      <c r="DF127" s="54" t="s">
        <v>11411</v>
      </c>
      <c r="DG127" s="54" t="s">
        <v>11444</v>
      </c>
      <c r="DH127" s="54" t="s">
        <v>11477</v>
      </c>
      <c r="DI127" s="54" t="s">
        <v>11345</v>
      </c>
      <c r="DJ127" s="54" t="s">
        <v>11991</v>
      </c>
      <c r="DK127" s="54" t="s">
        <v>11312</v>
      </c>
      <c r="DL127" s="54" t="s">
        <v>12505</v>
      </c>
      <c r="DM127" s="54" t="s">
        <v>12756</v>
      </c>
      <c r="DN127" s="54" t="s">
        <v>12789</v>
      </c>
      <c r="DO127" s="54" t="s">
        <v>12822</v>
      </c>
      <c r="DP127" s="54" t="s">
        <v>12855</v>
      </c>
      <c r="DQ127" s="54" t="s">
        <v>12888</v>
      </c>
      <c r="DR127" s="54" t="s">
        <v>12472</v>
      </c>
      <c r="DS127" s="54" t="s">
        <v>12340</v>
      </c>
      <c r="DT127" s="54" t="s">
        <v>12373</v>
      </c>
      <c r="DU127" s="54" t="s">
        <v>12406</v>
      </c>
      <c r="DV127" s="54" t="s">
        <v>12439</v>
      </c>
      <c r="DW127" s="54" t="s">
        <v>12307</v>
      </c>
      <c r="DX127" s="54" t="s">
        <v>12921</v>
      </c>
      <c r="DY127" s="54" t="s">
        <v>12274</v>
      </c>
    </row>
    <row r="128" spans="1:129" hidden="1">
      <c r="A128" s="52"/>
      <c r="B128" s="55" t="s">
        <v>12995</v>
      </c>
      <c r="C128" s="65">
        <v>3</v>
      </c>
      <c r="D128" s="54" t="s">
        <v>502</v>
      </c>
      <c r="E128" s="54" t="s">
        <v>785</v>
      </c>
      <c r="F128" s="54" t="s">
        <v>818</v>
      </c>
      <c r="G128" s="54" t="s">
        <v>851</v>
      </c>
      <c r="H128" s="54" t="s">
        <v>884</v>
      </c>
      <c r="I128" s="54" t="s">
        <v>917</v>
      </c>
      <c r="J128" s="54" t="s">
        <v>469</v>
      </c>
      <c r="K128" s="54" t="s">
        <v>337</v>
      </c>
      <c r="L128" s="54" t="s">
        <v>370</v>
      </c>
      <c r="M128" s="54" t="s">
        <v>403</v>
      </c>
      <c r="N128" s="54" t="s">
        <v>436</v>
      </c>
      <c r="O128" s="54" t="s">
        <v>304</v>
      </c>
      <c r="P128" s="54" t="s">
        <v>950</v>
      </c>
      <c r="Q128" s="54" t="s">
        <v>271</v>
      </c>
      <c r="R128" s="54" t="s">
        <v>6274</v>
      </c>
      <c r="S128" s="54" t="s">
        <v>6307</v>
      </c>
      <c r="T128" s="54" t="s">
        <v>6340</v>
      </c>
      <c r="U128" s="54" t="s">
        <v>6373</v>
      </c>
      <c r="V128" s="54" t="s">
        <v>6406</v>
      </c>
      <c r="W128" s="54" t="s">
        <v>6439</v>
      </c>
      <c r="X128" s="54" t="s">
        <v>5991</v>
      </c>
      <c r="Y128" s="54" t="s">
        <v>5859</v>
      </c>
      <c r="Z128" s="54" t="s">
        <v>5892</v>
      </c>
      <c r="AA128" s="54" t="s">
        <v>5925</v>
      </c>
      <c r="AB128" s="54" t="s">
        <v>5958</v>
      </c>
      <c r="AC128" s="54" t="s">
        <v>5826</v>
      </c>
      <c r="AD128" s="54" t="s">
        <v>6472</v>
      </c>
      <c r="AE128" s="54" t="s">
        <v>5793</v>
      </c>
      <c r="AF128" s="54" t="s">
        <v>6986</v>
      </c>
      <c r="AG128" s="54" t="s">
        <v>7269</v>
      </c>
      <c r="AH128" s="54" t="s">
        <v>7302</v>
      </c>
      <c r="AI128" s="54" t="s">
        <v>7335</v>
      </c>
      <c r="AJ128" s="54" t="s">
        <v>7368</v>
      </c>
      <c r="AK128" s="54" t="s">
        <v>7401</v>
      </c>
      <c r="AL128" s="54" t="s">
        <v>6953</v>
      </c>
      <c r="AM128" s="54" t="s">
        <v>6821</v>
      </c>
      <c r="AN128" s="54" t="s">
        <v>6854</v>
      </c>
      <c r="AO128" s="54" t="s">
        <v>6887</v>
      </c>
      <c r="AP128" s="54" t="s">
        <v>6920</v>
      </c>
      <c r="AQ128" s="54" t="s">
        <v>6788</v>
      </c>
      <c r="AR128" s="54" t="s">
        <v>7434</v>
      </c>
      <c r="AS128" s="54" t="s">
        <v>6505</v>
      </c>
      <c r="AT128" s="54" t="s">
        <v>7948</v>
      </c>
      <c r="AU128" s="54" t="s">
        <v>7981</v>
      </c>
      <c r="AV128" s="54" t="s">
        <v>8264</v>
      </c>
      <c r="AW128" s="54" t="s">
        <v>8297</v>
      </c>
      <c r="AX128" s="54" t="s">
        <v>8330</v>
      </c>
      <c r="AY128" s="54" t="s">
        <v>8363</v>
      </c>
      <c r="AZ128" s="54" t="s">
        <v>7915</v>
      </c>
      <c r="BA128" s="54" t="s">
        <v>7783</v>
      </c>
      <c r="BB128" s="54" t="s">
        <v>7816</v>
      </c>
      <c r="BC128" s="54" t="s">
        <v>7849</v>
      </c>
      <c r="BD128" s="54" t="s">
        <v>7882</v>
      </c>
      <c r="BE128" s="54" t="s">
        <v>7500</v>
      </c>
      <c r="BF128" s="54" t="s">
        <v>8396</v>
      </c>
      <c r="BG128" s="54" t="s">
        <v>7467</v>
      </c>
      <c r="BH128" s="54" t="s">
        <v>8910</v>
      </c>
      <c r="BI128" s="54" t="s">
        <v>8943</v>
      </c>
      <c r="BJ128" s="54" t="s">
        <v>8976</v>
      </c>
      <c r="BK128" s="54" t="s">
        <v>9009</v>
      </c>
      <c r="BL128" s="54" t="s">
        <v>9292</v>
      </c>
      <c r="BM128" s="54" t="s">
        <v>9325</v>
      </c>
      <c r="BN128" s="54" t="s">
        <v>8877</v>
      </c>
      <c r="BO128" s="54" t="s">
        <v>8495</v>
      </c>
      <c r="BP128" s="54" t="s">
        <v>8778</v>
      </c>
      <c r="BQ128" s="54" t="s">
        <v>8811</v>
      </c>
      <c r="BR128" s="54" t="s">
        <v>8844</v>
      </c>
      <c r="BS128" s="54" t="s">
        <v>8462</v>
      </c>
      <c r="BT128" s="54" t="s">
        <v>9358</v>
      </c>
      <c r="BU128" s="54" t="s">
        <v>8429</v>
      </c>
      <c r="BV128" s="54" t="s">
        <v>9872</v>
      </c>
      <c r="BW128" s="54" t="s">
        <v>9905</v>
      </c>
      <c r="BX128" s="54" t="s">
        <v>9938</v>
      </c>
      <c r="BY128" s="54" t="s">
        <v>9971</v>
      </c>
      <c r="BZ128" s="54" t="s">
        <v>10004</v>
      </c>
      <c r="CA128" s="54" t="s">
        <v>10287</v>
      </c>
      <c r="CB128" s="54" t="s">
        <v>9839</v>
      </c>
      <c r="CC128" s="54" t="s">
        <v>9457</v>
      </c>
      <c r="CD128" s="54" t="s">
        <v>9490</v>
      </c>
      <c r="CE128" s="54" t="s">
        <v>9773</v>
      </c>
      <c r="CF128" s="54" t="s">
        <v>9806</v>
      </c>
      <c r="CG128" s="54" t="s">
        <v>9424</v>
      </c>
      <c r="CH128" s="54" t="s">
        <v>10320</v>
      </c>
      <c r="CI128" s="54" t="s">
        <v>9391</v>
      </c>
      <c r="CJ128" s="54" t="s">
        <v>10834</v>
      </c>
      <c r="CK128" s="54" t="s">
        <v>10867</v>
      </c>
      <c r="CL128" s="54" t="s">
        <v>10900</v>
      </c>
      <c r="CM128" s="54" t="s">
        <v>10933</v>
      </c>
      <c r="CN128" s="54" t="s">
        <v>10966</v>
      </c>
      <c r="CO128" s="54" t="s">
        <v>10999</v>
      </c>
      <c r="CP128" s="54" t="s">
        <v>10801</v>
      </c>
      <c r="CQ128" s="54" t="s">
        <v>10419</v>
      </c>
      <c r="CR128" s="54" t="s">
        <v>10452</v>
      </c>
      <c r="CS128" s="54" t="s">
        <v>10485</v>
      </c>
      <c r="CT128" s="54" t="s">
        <v>10768</v>
      </c>
      <c r="CU128" s="54" t="s">
        <v>10386</v>
      </c>
      <c r="CV128" s="54" t="s">
        <v>11282</v>
      </c>
      <c r="CW128" s="54" t="s">
        <v>10353</v>
      </c>
      <c r="CX128" s="54" t="s">
        <v>11796</v>
      </c>
      <c r="CY128" s="54" t="s">
        <v>11829</v>
      </c>
      <c r="CZ128" s="54" t="s">
        <v>11862</v>
      </c>
      <c r="DA128" s="54" t="s">
        <v>11895</v>
      </c>
      <c r="DB128" s="54" t="s">
        <v>11928</v>
      </c>
      <c r="DC128" s="54" t="s">
        <v>11961</v>
      </c>
      <c r="DD128" s="54" t="s">
        <v>11763</v>
      </c>
      <c r="DE128" s="54" t="s">
        <v>11381</v>
      </c>
      <c r="DF128" s="54" t="s">
        <v>11414</v>
      </c>
      <c r="DG128" s="54" t="s">
        <v>11447</v>
      </c>
      <c r="DH128" s="54" t="s">
        <v>11480</v>
      </c>
      <c r="DI128" s="54" t="s">
        <v>11348</v>
      </c>
      <c r="DJ128" s="54" t="s">
        <v>11994</v>
      </c>
      <c r="DK128" s="54" t="s">
        <v>11315</v>
      </c>
      <c r="DL128" s="54" t="s">
        <v>12508</v>
      </c>
      <c r="DM128" s="54" t="s">
        <v>12759</v>
      </c>
      <c r="DN128" s="54" t="s">
        <v>12792</v>
      </c>
      <c r="DO128" s="54" t="s">
        <v>12825</v>
      </c>
      <c r="DP128" s="54" t="s">
        <v>12858</v>
      </c>
      <c r="DQ128" s="54" t="s">
        <v>12891</v>
      </c>
      <c r="DR128" s="54" t="s">
        <v>12475</v>
      </c>
      <c r="DS128" s="54" t="s">
        <v>12343</v>
      </c>
      <c r="DT128" s="54" t="s">
        <v>12376</v>
      </c>
      <c r="DU128" s="54" t="s">
        <v>12409</v>
      </c>
      <c r="DV128" s="54" t="s">
        <v>12442</v>
      </c>
      <c r="DW128" s="54" t="s">
        <v>12310</v>
      </c>
      <c r="DX128" s="54" t="s">
        <v>12924</v>
      </c>
      <c r="DY128" s="54" t="s">
        <v>12277</v>
      </c>
    </row>
    <row r="129" spans="1:129" hidden="1">
      <c r="A129" s="52"/>
      <c r="B129" s="55" t="s">
        <v>12996</v>
      </c>
      <c r="C129" s="65">
        <v>4</v>
      </c>
      <c r="D129" s="54" t="s">
        <v>505</v>
      </c>
      <c r="E129" s="54" t="s">
        <v>788</v>
      </c>
      <c r="F129" s="54" t="s">
        <v>821</v>
      </c>
      <c r="G129" s="54" t="s">
        <v>854</v>
      </c>
      <c r="H129" s="54" t="s">
        <v>887</v>
      </c>
      <c r="I129" s="54" t="s">
        <v>920</v>
      </c>
      <c r="J129" s="54" t="s">
        <v>472</v>
      </c>
      <c r="K129" s="54" t="s">
        <v>340</v>
      </c>
      <c r="L129" s="54" t="s">
        <v>373</v>
      </c>
      <c r="M129" s="54" t="s">
        <v>406</v>
      </c>
      <c r="N129" s="54" t="s">
        <v>439</v>
      </c>
      <c r="O129" s="54" t="s">
        <v>307</v>
      </c>
      <c r="P129" s="54" t="s">
        <v>953</v>
      </c>
      <c r="Q129" s="54" t="s">
        <v>274</v>
      </c>
      <c r="R129" s="54" t="s">
        <v>6277</v>
      </c>
      <c r="S129" s="54" t="s">
        <v>6310</v>
      </c>
      <c r="T129" s="54" t="s">
        <v>6343</v>
      </c>
      <c r="U129" s="54" t="s">
        <v>6376</v>
      </c>
      <c r="V129" s="54" t="s">
        <v>6409</v>
      </c>
      <c r="W129" s="54" t="s">
        <v>6442</v>
      </c>
      <c r="X129" s="54" t="s">
        <v>5994</v>
      </c>
      <c r="Y129" s="54" t="s">
        <v>5862</v>
      </c>
      <c r="Z129" s="54" t="s">
        <v>5895</v>
      </c>
      <c r="AA129" s="54" t="s">
        <v>5928</v>
      </c>
      <c r="AB129" s="54" t="s">
        <v>5961</v>
      </c>
      <c r="AC129" s="54" t="s">
        <v>5829</v>
      </c>
      <c r="AD129" s="54" t="s">
        <v>6475</v>
      </c>
      <c r="AE129" s="54" t="s">
        <v>5796</v>
      </c>
      <c r="AF129" s="54" t="s">
        <v>6989</v>
      </c>
      <c r="AG129" s="54" t="s">
        <v>7272</v>
      </c>
      <c r="AH129" s="54" t="s">
        <v>7305</v>
      </c>
      <c r="AI129" s="54" t="s">
        <v>7338</v>
      </c>
      <c r="AJ129" s="54" t="s">
        <v>7371</v>
      </c>
      <c r="AK129" s="54" t="s">
        <v>7404</v>
      </c>
      <c r="AL129" s="54" t="s">
        <v>6956</v>
      </c>
      <c r="AM129" s="54" t="s">
        <v>6824</v>
      </c>
      <c r="AN129" s="54" t="s">
        <v>6857</v>
      </c>
      <c r="AO129" s="54" t="s">
        <v>6890</v>
      </c>
      <c r="AP129" s="54" t="s">
        <v>6923</v>
      </c>
      <c r="AQ129" s="54" t="s">
        <v>6791</v>
      </c>
      <c r="AR129" s="54" t="s">
        <v>7437</v>
      </c>
      <c r="AS129" s="54" t="s">
        <v>6508</v>
      </c>
      <c r="AT129" s="54" t="s">
        <v>7951</v>
      </c>
      <c r="AU129" s="54" t="s">
        <v>7984</v>
      </c>
      <c r="AV129" s="54" t="s">
        <v>8267</v>
      </c>
      <c r="AW129" s="54" t="s">
        <v>8300</v>
      </c>
      <c r="AX129" s="54" t="s">
        <v>8333</v>
      </c>
      <c r="AY129" s="54" t="s">
        <v>8366</v>
      </c>
      <c r="AZ129" s="54" t="s">
        <v>7918</v>
      </c>
      <c r="BA129" s="54" t="s">
        <v>7786</v>
      </c>
      <c r="BB129" s="54" t="s">
        <v>7819</v>
      </c>
      <c r="BC129" s="54" t="s">
        <v>7852</v>
      </c>
      <c r="BD129" s="54" t="s">
        <v>7885</v>
      </c>
      <c r="BE129" s="54" t="s">
        <v>7503</v>
      </c>
      <c r="BF129" s="54" t="s">
        <v>8399</v>
      </c>
      <c r="BG129" s="54" t="s">
        <v>7470</v>
      </c>
      <c r="BH129" s="54" t="s">
        <v>8913</v>
      </c>
      <c r="BI129" s="54" t="s">
        <v>8946</v>
      </c>
      <c r="BJ129" s="54" t="s">
        <v>8979</v>
      </c>
      <c r="BK129" s="54" t="s">
        <v>9262</v>
      </c>
      <c r="BL129" s="54" t="s">
        <v>9295</v>
      </c>
      <c r="BM129" s="54" t="s">
        <v>9328</v>
      </c>
      <c r="BN129" s="54" t="s">
        <v>8880</v>
      </c>
      <c r="BO129" s="54" t="s">
        <v>8498</v>
      </c>
      <c r="BP129" s="54" t="s">
        <v>8781</v>
      </c>
      <c r="BQ129" s="54" t="s">
        <v>8814</v>
      </c>
      <c r="BR129" s="54" t="s">
        <v>8847</v>
      </c>
      <c r="BS129" s="54" t="s">
        <v>8465</v>
      </c>
      <c r="BT129" s="54" t="s">
        <v>9361</v>
      </c>
      <c r="BU129" s="54" t="s">
        <v>8432</v>
      </c>
      <c r="BV129" s="54" t="s">
        <v>9875</v>
      </c>
      <c r="BW129" s="54" t="s">
        <v>9908</v>
      </c>
      <c r="BX129" s="54" t="s">
        <v>9941</v>
      </c>
      <c r="BY129" s="54" t="s">
        <v>9974</v>
      </c>
      <c r="BZ129" s="54" t="s">
        <v>10007</v>
      </c>
      <c r="CA129" s="54" t="s">
        <v>10290</v>
      </c>
      <c r="CB129" s="54" t="s">
        <v>9842</v>
      </c>
      <c r="CC129" s="54" t="s">
        <v>9460</v>
      </c>
      <c r="CD129" s="54" t="s">
        <v>9493</v>
      </c>
      <c r="CE129" s="54" t="s">
        <v>9776</v>
      </c>
      <c r="CF129" s="54" t="s">
        <v>9809</v>
      </c>
      <c r="CG129" s="54" t="s">
        <v>9427</v>
      </c>
      <c r="CH129" s="54" t="s">
        <v>10323</v>
      </c>
      <c r="CI129" s="54" t="s">
        <v>9394</v>
      </c>
      <c r="CJ129" s="54" t="s">
        <v>10837</v>
      </c>
      <c r="CK129" s="54" t="s">
        <v>10870</v>
      </c>
      <c r="CL129" s="54" t="s">
        <v>10903</v>
      </c>
      <c r="CM129" s="54" t="s">
        <v>10936</v>
      </c>
      <c r="CN129" s="54" t="s">
        <v>10969</v>
      </c>
      <c r="CO129" s="54" t="s">
        <v>11002</v>
      </c>
      <c r="CP129" s="54" t="s">
        <v>10804</v>
      </c>
      <c r="CQ129" s="54" t="s">
        <v>10422</v>
      </c>
      <c r="CR129" s="54" t="s">
        <v>10455</v>
      </c>
      <c r="CS129" s="54" t="s">
        <v>10488</v>
      </c>
      <c r="CT129" s="54" t="s">
        <v>10771</v>
      </c>
      <c r="CU129" s="54" t="s">
        <v>10389</v>
      </c>
      <c r="CV129" s="54" t="s">
        <v>11285</v>
      </c>
      <c r="CW129" s="54" t="s">
        <v>10356</v>
      </c>
      <c r="CX129" s="54" t="s">
        <v>11799</v>
      </c>
      <c r="CY129" s="54" t="s">
        <v>11832</v>
      </c>
      <c r="CZ129" s="54" t="s">
        <v>11865</v>
      </c>
      <c r="DA129" s="54" t="s">
        <v>11898</v>
      </c>
      <c r="DB129" s="54" t="s">
        <v>11931</v>
      </c>
      <c r="DC129" s="54" t="s">
        <v>11964</v>
      </c>
      <c r="DD129" s="54" t="s">
        <v>11766</v>
      </c>
      <c r="DE129" s="54" t="s">
        <v>11384</v>
      </c>
      <c r="DF129" s="54" t="s">
        <v>11417</v>
      </c>
      <c r="DG129" s="54" t="s">
        <v>11450</v>
      </c>
      <c r="DH129" s="54" t="s">
        <v>11483</v>
      </c>
      <c r="DI129" s="54" t="s">
        <v>11351</v>
      </c>
      <c r="DJ129" s="54" t="s">
        <v>11997</v>
      </c>
      <c r="DK129" s="54" t="s">
        <v>11318</v>
      </c>
      <c r="DL129" s="54" t="s">
        <v>12511</v>
      </c>
      <c r="DM129" s="54" t="s">
        <v>12762</v>
      </c>
      <c r="DN129" s="54" t="s">
        <v>12795</v>
      </c>
      <c r="DO129" s="54" t="s">
        <v>12828</v>
      </c>
      <c r="DP129" s="54" t="s">
        <v>12861</v>
      </c>
      <c r="DQ129" s="54" t="s">
        <v>12894</v>
      </c>
      <c r="DR129" s="54" t="s">
        <v>12478</v>
      </c>
      <c r="DS129" s="54" t="s">
        <v>12346</v>
      </c>
      <c r="DT129" s="54" t="s">
        <v>12379</v>
      </c>
      <c r="DU129" s="54" t="s">
        <v>12412</v>
      </c>
      <c r="DV129" s="54" t="s">
        <v>12445</v>
      </c>
      <c r="DW129" s="54" t="s">
        <v>12313</v>
      </c>
      <c r="DX129" s="54" t="s">
        <v>12927</v>
      </c>
      <c r="DY129" s="54" t="s">
        <v>12280</v>
      </c>
    </row>
    <row r="130" spans="1:129" hidden="1">
      <c r="A130" s="52"/>
      <c r="B130" s="56" t="s">
        <v>12997</v>
      </c>
      <c r="C130" s="65">
        <v>5</v>
      </c>
      <c r="D130" s="54" t="s">
        <v>508</v>
      </c>
      <c r="E130" s="54" t="s">
        <v>791</v>
      </c>
      <c r="F130" s="54" t="s">
        <v>824</v>
      </c>
      <c r="G130" s="54" t="s">
        <v>857</v>
      </c>
      <c r="H130" s="54" t="s">
        <v>890</v>
      </c>
      <c r="I130" s="54" t="s">
        <v>923</v>
      </c>
      <c r="J130" s="54" t="s">
        <v>475</v>
      </c>
      <c r="K130" s="54" t="s">
        <v>343</v>
      </c>
      <c r="L130" s="54" t="s">
        <v>376</v>
      </c>
      <c r="M130" s="54" t="s">
        <v>409</v>
      </c>
      <c r="N130" s="54" t="s">
        <v>442</v>
      </c>
      <c r="O130" s="54" t="s">
        <v>310</v>
      </c>
      <c r="P130" s="54" t="s">
        <v>956</v>
      </c>
      <c r="Q130" s="54" t="s">
        <v>277</v>
      </c>
      <c r="R130" s="54" t="s">
        <v>6280</v>
      </c>
      <c r="S130" s="54" t="s">
        <v>6313</v>
      </c>
      <c r="T130" s="54" t="s">
        <v>6346</v>
      </c>
      <c r="U130" s="54" t="s">
        <v>6379</v>
      </c>
      <c r="V130" s="54" t="s">
        <v>6412</v>
      </c>
      <c r="W130" s="54" t="s">
        <v>6445</v>
      </c>
      <c r="X130" s="54" t="s">
        <v>5997</v>
      </c>
      <c r="Y130" s="54" t="s">
        <v>5865</v>
      </c>
      <c r="Z130" s="54" t="s">
        <v>5898</v>
      </c>
      <c r="AA130" s="54" t="s">
        <v>5931</v>
      </c>
      <c r="AB130" s="54" t="s">
        <v>5964</v>
      </c>
      <c r="AC130" s="54" t="s">
        <v>5832</v>
      </c>
      <c r="AD130" s="54" t="s">
        <v>6478</v>
      </c>
      <c r="AE130" s="54" t="s">
        <v>5799</v>
      </c>
      <c r="AF130" s="54" t="s">
        <v>6992</v>
      </c>
      <c r="AG130" s="54" t="s">
        <v>7275</v>
      </c>
      <c r="AH130" s="54" t="s">
        <v>7308</v>
      </c>
      <c r="AI130" s="54" t="s">
        <v>7341</v>
      </c>
      <c r="AJ130" s="54" t="s">
        <v>7374</v>
      </c>
      <c r="AK130" s="54" t="s">
        <v>7407</v>
      </c>
      <c r="AL130" s="54" t="s">
        <v>6959</v>
      </c>
      <c r="AM130" s="54" t="s">
        <v>6827</v>
      </c>
      <c r="AN130" s="54" t="s">
        <v>6860</v>
      </c>
      <c r="AO130" s="54" t="s">
        <v>6893</v>
      </c>
      <c r="AP130" s="54" t="s">
        <v>6926</v>
      </c>
      <c r="AQ130" s="54" t="s">
        <v>6794</v>
      </c>
      <c r="AR130" s="54" t="s">
        <v>7440</v>
      </c>
      <c r="AS130" s="54" t="s">
        <v>6511</v>
      </c>
      <c r="AT130" s="54" t="s">
        <v>7954</v>
      </c>
      <c r="AU130" s="54" t="s">
        <v>7987</v>
      </c>
      <c r="AV130" s="54" t="s">
        <v>8270</v>
      </c>
      <c r="AW130" s="54" t="s">
        <v>8303</v>
      </c>
      <c r="AX130" s="54" t="s">
        <v>8336</v>
      </c>
      <c r="AY130" s="54" t="s">
        <v>8369</v>
      </c>
      <c r="AZ130" s="54" t="s">
        <v>7921</v>
      </c>
      <c r="BA130" s="54" t="s">
        <v>7789</v>
      </c>
      <c r="BB130" s="54" t="s">
        <v>7822</v>
      </c>
      <c r="BC130" s="54" t="s">
        <v>7855</v>
      </c>
      <c r="BD130" s="54" t="s">
        <v>7888</v>
      </c>
      <c r="BE130" s="54" t="s">
        <v>7506</v>
      </c>
      <c r="BF130" s="54" t="s">
        <v>8402</v>
      </c>
      <c r="BG130" s="54" t="s">
        <v>7473</v>
      </c>
      <c r="BH130" s="54" t="s">
        <v>8916</v>
      </c>
      <c r="BI130" s="54" t="s">
        <v>8949</v>
      </c>
      <c r="BJ130" s="54" t="s">
        <v>8982</v>
      </c>
      <c r="BK130" s="54" t="s">
        <v>9265</v>
      </c>
      <c r="BL130" s="54" t="s">
        <v>9298</v>
      </c>
      <c r="BM130" s="54" t="s">
        <v>9331</v>
      </c>
      <c r="BN130" s="54" t="s">
        <v>8883</v>
      </c>
      <c r="BO130" s="54" t="s">
        <v>8501</v>
      </c>
      <c r="BP130" s="54" t="s">
        <v>8784</v>
      </c>
      <c r="BQ130" s="54" t="s">
        <v>8817</v>
      </c>
      <c r="BR130" s="54" t="s">
        <v>8850</v>
      </c>
      <c r="BS130" s="54" t="s">
        <v>8468</v>
      </c>
      <c r="BT130" s="54" t="s">
        <v>9364</v>
      </c>
      <c r="BU130" s="54" t="s">
        <v>8435</v>
      </c>
      <c r="BV130" s="54" t="s">
        <v>9878</v>
      </c>
      <c r="BW130" s="54" t="s">
        <v>9911</v>
      </c>
      <c r="BX130" s="54" t="s">
        <v>9944</v>
      </c>
      <c r="BY130" s="54" t="s">
        <v>9977</v>
      </c>
      <c r="BZ130" s="54" t="s">
        <v>10010</v>
      </c>
      <c r="CA130" s="54" t="s">
        <v>10293</v>
      </c>
      <c r="CB130" s="54" t="s">
        <v>9845</v>
      </c>
      <c r="CC130" s="54" t="s">
        <v>9463</v>
      </c>
      <c r="CD130" s="54" t="s">
        <v>9496</v>
      </c>
      <c r="CE130" s="54" t="s">
        <v>9779</v>
      </c>
      <c r="CF130" s="54" t="s">
        <v>9812</v>
      </c>
      <c r="CG130" s="54" t="s">
        <v>9430</v>
      </c>
      <c r="CH130" s="54" t="s">
        <v>10326</v>
      </c>
      <c r="CI130" s="54" t="s">
        <v>9397</v>
      </c>
      <c r="CJ130" s="54" t="s">
        <v>10840</v>
      </c>
      <c r="CK130" s="54" t="s">
        <v>10873</v>
      </c>
      <c r="CL130" s="54" t="s">
        <v>10906</v>
      </c>
      <c r="CM130" s="54" t="s">
        <v>10939</v>
      </c>
      <c r="CN130" s="54" t="s">
        <v>10972</v>
      </c>
      <c r="CO130" s="54" t="s">
        <v>11005</v>
      </c>
      <c r="CP130" s="54" t="s">
        <v>10807</v>
      </c>
      <c r="CQ130" s="54" t="s">
        <v>10425</v>
      </c>
      <c r="CR130" s="54" t="s">
        <v>10458</v>
      </c>
      <c r="CS130" s="54" t="s">
        <v>10491</v>
      </c>
      <c r="CT130" s="54" t="s">
        <v>10774</v>
      </c>
      <c r="CU130" s="54" t="s">
        <v>10392</v>
      </c>
      <c r="CV130" s="54" t="s">
        <v>11288</v>
      </c>
      <c r="CW130" s="54" t="s">
        <v>10359</v>
      </c>
      <c r="CX130" s="54" t="s">
        <v>11802</v>
      </c>
      <c r="CY130" s="54" t="s">
        <v>11835</v>
      </c>
      <c r="CZ130" s="54" t="s">
        <v>11868</v>
      </c>
      <c r="DA130" s="54" t="s">
        <v>11901</v>
      </c>
      <c r="DB130" s="54" t="s">
        <v>11934</v>
      </c>
      <c r="DC130" s="54" t="s">
        <v>11967</v>
      </c>
      <c r="DD130" s="54" t="s">
        <v>11769</v>
      </c>
      <c r="DE130" s="54" t="s">
        <v>11387</v>
      </c>
      <c r="DF130" s="54" t="s">
        <v>11420</v>
      </c>
      <c r="DG130" s="54" t="s">
        <v>11453</v>
      </c>
      <c r="DH130" s="54" t="s">
        <v>11486</v>
      </c>
      <c r="DI130" s="54" t="s">
        <v>11354</v>
      </c>
      <c r="DJ130" s="54" t="s">
        <v>12000</v>
      </c>
      <c r="DK130" s="54" t="s">
        <v>11321</v>
      </c>
      <c r="DL130" s="54" t="s">
        <v>12732</v>
      </c>
      <c r="DM130" s="54" t="s">
        <v>12765</v>
      </c>
      <c r="DN130" s="54" t="s">
        <v>12798</v>
      </c>
      <c r="DO130" s="54" t="s">
        <v>12831</v>
      </c>
      <c r="DP130" s="54" t="s">
        <v>12864</v>
      </c>
      <c r="DQ130" s="54" t="s">
        <v>12897</v>
      </c>
      <c r="DR130" s="54" t="s">
        <v>12481</v>
      </c>
      <c r="DS130" s="54" t="s">
        <v>12349</v>
      </c>
      <c r="DT130" s="54" t="s">
        <v>12382</v>
      </c>
      <c r="DU130" s="54" t="s">
        <v>12415</v>
      </c>
      <c r="DV130" s="54" t="s">
        <v>12448</v>
      </c>
      <c r="DW130" s="54" t="s">
        <v>12316</v>
      </c>
      <c r="DX130" s="54" t="s">
        <v>12930</v>
      </c>
      <c r="DY130" s="54" t="s">
        <v>12283</v>
      </c>
    </row>
    <row r="131" spans="1:129" hidden="1">
      <c r="A131" s="52"/>
      <c r="B131" s="55" t="s">
        <v>12998</v>
      </c>
      <c r="C131" s="65">
        <v>6</v>
      </c>
      <c r="D131" s="54" t="s">
        <v>511</v>
      </c>
      <c r="E131" s="54" t="s">
        <v>794</v>
      </c>
      <c r="F131" s="54" t="s">
        <v>827</v>
      </c>
      <c r="G131" s="54" t="s">
        <v>860</v>
      </c>
      <c r="H131" s="54" t="s">
        <v>893</v>
      </c>
      <c r="I131" s="54" t="s">
        <v>926</v>
      </c>
      <c r="J131" s="54" t="s">
        <v>478</v>
      </c>
      <c r="K131" s="54" t="s">
        <v>346</v>
      </c>
      <c r="L131" s="54" t="s">
        <v>379</v>
      </c>
      <c r="M131" s="54" t="s">
        <v>412</v>
      </c>
      <c r="N131" s="54" t="s">
        <v>445</v>
      </c>
      <c r="O131" s="54" t="s">
        <v>313</v>
      </c>
      <c r="P131" s="54" t="s">
        <v>959</v>
      </c>
      <c r="Q131" s="54" t="s">
        <v>280</v>
      </c>
      <c r="R131" s="54" t="s">
        <v>6283</v>
      </c>
      <c r="S131" s="54" t="s">
        <v>6316</v>
      </c>
      <c r="T131" s="54" t="s">
        <v>6349</v>
      </c>
      <c r="U131" s="54" t="s">
        <v>6382</v>
      </c>
      <c r="V131" s="54" t="s">
        <v>6415</v>
      </c>
      <c r="W131" s="54" t="s">
        <v>6448</v>
      </c>
      <c r="X131" s="54" t="s">
        <v>6000</v>
      </c>
      <c r="Y131" s="54" t="s">
        <v>5868</v>
      </c>
      <c r="Z131" s="54" t="s">
        <v>5901</v>
      </c>
      <c r="AA131" s="54" t="s">
        <v>5934</v>
      </c>
      <c r="AB131" s="54" t="s">
        <v>5967</v>
      </c>
      <c r="AC131" s="54" t="s">
        <v>5835</v>
      </c>
      <c r="AD131" s="54" t="s">
        <v>6481</v>
      </c>
      <c r="AE131" s="54" t="s">
        <v>5802</v>
      </c>
      <c r="AF131" s="54" t="s">
        <v>6995</v>
      </c>
      <c r="AG131" s="54" t="s">
        <v>7278</v>
      </c>
      <c r="AH131" s="54" t="s">
        <v>7311</v>
      </c>
      <c r="AI131" s="54" t="s">
        <v>7344</v>
      </c>
      <c r="AJ131" s="54" t="s">
        <v>7377</v>
      </c>
      <c r="AK131" s="54" t="s">
        <v>7410</v>
      </c>
      <c r="AL131" s="54" t="s">
        <v>6962</v>
      </c>
      <c r="AM131" s="54" t="s">
        <v>6830</v>
      </c>
      <c r="AN131" s="54" t="s">
        <v>6863</v>
      </c>
      <c r="AO131" s="54" t="s">
        <v>6896</v>
      </c>
      <c r="AP131" s="54" t="s">
        <v>6929</v>
      </c>
      <c r="AQ131" s="54" t="s">
        <v>6797</v>
      </c>
      <c r="AR131" s="54" t="s">
        <v>7443</v>
      </c>
      <c r="AS131" s="54" t="s">
        <v>6764</v>
      </c>
      <c r="AT131" s="54" t="s">
        <v>7957</v>
      </c>
      <c r="AU131" s="54" t="s">
        <v>7990</v>
      </c>
      <c r="AV131" s="54" t="s">
        <v>8273</v>
      </c>
      <c r="AW131" s="54" t="s">
        <v>8306</v>
      </c>
      <c r="AX131" s="54" t="s">
        <v>8339</v>
      </c>
      <c r="AY131" s="54" t="s">
        <v>8372</v>
      </c>
      <c r="AZ131" s="54" t="s">
        <v>7924</v>
      </c>
      <c r="BA131" s="54" t="s">
        <v>7792</v>
      </c>
      <c r="BB131" s="54" t="s">
        <v>7825</v>
      </c>
      <c r="BC131" s="54" t="s">
        <v>7858</v>
      </c>
      <c r="BD131" s="54" t="s">
        <v>7891</v>
      </c>
      <c r="BE131" s="54" t="s">
        <v>7509</v>
      </c>
      <c r="BF131" s="54" t="s">
        <v>8405</v>
      </c>
      <c r="BG131" s="54" t="s">
        <v>7476</v>
      </c>
      <c r="BH131" s="54" t="s">
        <v>8919</v>
      </c>
      <c r="BI131" s="54" t="s">
        <v>8952</v>
      </c>
      <c r="BJ131" s="54" t="s">
        <v>8985</v>
      </c>
      <c r="BK131" s="54" t="s">
        <v>9268</v>
      </c>
      <c r="BL131" s="54" t="s">
        <v>9301</v>
      </c>
      <c r="BM131" s="54" t="s">
        <v>9334</v>
      </c>
      <c r="BN131" s="54" t="s">
        <v>8886</v>
      </c>
      <c r="BO131" s="54" t="s">
        <v>8504</v>
      </c>
      <c r="BP131" s="54" t="s">
        <v>8787</v>
      </c>
      <c r="BQ131" s="54" t="s">
        <v>8820</v>
      </c>
      <c r="BR131" s="54" t="s">
        <v>8853</v>
      </c>
      <c r="BS131" s="54" t="s">
        <v>8471</v>
      </c>
      <c r="BT131" s="54" t="s">
        <v>9367</v>
      </c>
      <c r="BU131" s="54" t="s">
        <v>8438</v>
      </c>
      <c r="BV131" s="54" t="s">
        <v>9881</v>
      </c>
      <c r="BW131" s="54" t="s">
        <v>9914</v>
      </c>
      <c r="BX131" s="54" t="s">
        <v>9947</v>
      </c>
      <c r="BY131" s="54" t="s">
        <v>9980</v>
      </c>
      <c r="BZ131" s="54" t="s">
        <v>10263</v>
      </c>
      <c r="CA131" s="54" t="s">
        <v>10296</v>
      </c>
      <c r="CB131" s="54" t="s">
        <v>9848</v>
      </c>
      <c r="CC131" s="54" t="s">
        <v>9466</v>
      </c>
      <c r="CD131" s="54" t="s">
        <v>9499</v>
      </c>
      <c r="CE131" s="54" t="s">
        <v>9782</v>
      </c>
      <c r="CF131" s="54" t="s">
        <v>9815</v>
      </c>
      <c r="CG131" s="54" t="s">
        <v>9433</v>
      </c>
      <c r="CH131" s="54" t="s">
        <v>10329</v>
      </c>
      <c r="CI131" s="54" t="s">
        <v>9400</v>
      </c>
      <c r="CJ131" s="54" t="s">
        <v>10843</v>
      </c>
      <c r="CK131" s="54" t="s">
        <v>10876</v>
      </c>
      <c r="CL131" s="54" t="s">
        <v>10909</v>
      </c>
      <c r="CM131" s="54" t="s">
        <v>10942</v>
      </c>
      <c r="CN131" s="54" t="s">
        <v>10975</v>
      </c>
      <c r="CO131" s="54" t="s">
        <v>11008</v>
      </c>
      <c r="CP131" s="54" t="s">
        <v>10810</v>
      </c>
      <c r="CQ131" s="54" t="s">
        <v>10428</v>
      </c>
      <c r="CR131" s="54" t="s">
        <v>10461</v>
      </c>
      <c r="CS131" s="54" t="s">
        <v>10494</v>
      </c>
      <c r="CT131" s="54" t="s">
        <v>10777</v>
      </c>
      <c r="CU131" s="54" t="s">
        <v>10395</v>
      </c>
      <c r="CV131" s="54" t="s">
        <v>11291</v>
      </c>
      <c r="CW131" s="54" t="s">
        <v>10362</v>
      </c>
      <c r="CX131" s="54" t="s">
        <v>11805</v>
      </c>
      <c r="CY131" s="54" t="s">
        <v>11838</v>
      </c>
      <c r="CZ131" s="54" t="s">
        <v>11871</v>
      </c>
      <c r="DA131" s="54" t="s">
        <v>11904</v>
      </c>
      <c r="DB131" s="54" t="s">
        <v>11937</v>
      </c>
      <c r="DC131" s="54" t="s">
        <v>11970</v>
      </c>
      <c r="DD131" s="54" t="s">
        <v>11772</v>
      </c>
      <c r="DE131" s="54" t="s">
        <v>11390</v>
      </c>
      <c r="DF131" s="54" t="s">
        <v>11423</v>
      </c>
      <c r="DG131" s="54" t="s">
        <v>11456</v>
      </c>
      <c r="DH131" s="54" t="s">
        <v>11489</v>
      </c>
      <c r="DI131" s="54" t="s">
        <v>11357</v>
      </c>
      <c r="DJ131" s="54" t="s">
        <v>12003</v>
      </c>
      <c r="DK131" s="54" t="s">
        <v>11324</v>
      </c>
      <c r="DL131" s="54" t="s">
        <v>12735</v>
      </c>
      <c r="DM131" s="54" t="s">
        <v>12768</v>
      </c>
      <c r="DN131" s="54" t="s">
        <v>12801</v>
      </c>
      <c r="DO131" s="54" t="s">
        <v>12834</v>
      </c>
      <c r="DP131" s="54" t="s">
        <v>12867</v>
      </c>
      <c r="DQ131" s="54" t="s">
        <v>12900</v>
      </c>
      <c r="DR131" s="54" t="s">
        <v>12484</v>
      </c>
      <c r="DS131" s="54" t="s">
        <v>12352</v>
      </c>
      <c r="DT131" s="54" t="s">
        <v>12385</v>
      </c>
      <c r="DU131" s="54" t="s">
        <v>12418</v>
      </c>
      <c r="DV131" s="54" t="s">
        <v>12451</v>
      </c>
      <c r="DW131" s="54" t="s">
        <v>12319</v>
      </c>
      <c r="DX131" s="54" t="s">
        <v>12933</v>
      </c>
      <c r="DY131" s="54" t="s">
        <v>12286</v>
      </c>
    </row>
    <row r="132" spans="1:129" hidden="1">
      <c r="A132" s="52"/>
      <c r="B132" s="55" t="s">
        <v>12999</v>
      </c>
      <c r="C132" s="65">
        <v>7</v>
      </c>
      <c r="D132" s="54" t="s">
        <v>764</v>
      </c>
      <c r="E132" s="54" t="s">
        <v>797</v>
      </c>
      <c r="F132" s="54" t="s">
        <v>830</v>
      </c>
      <c r="G132" s="54" t="s">
        <v>863</v>
      </c>
      <c r="H132" s="54" t="s">
        <v>896</v>
      </c>
      <c r="I132" s="54" t="s">
        <v>929</v>
      </c>
      <c r="J132" s="54" t="s">
        <v>481</v>
      </c>
      <c r="K132" s="54" t="s">
        <v>349</v>
      </c>
      <c r="L132" s="54" t="s">
        <v>382</v>
      </c>
      <c r="M132" s="54" t="s">
        <v>415</v>
      </c>
      <c r="N132" s="54" t="s">
        <v>448</v>
      </c>
      <c r="O132" s="54" t="s">
        <v>316</v>
      </c>
      <c r="P132" s="54" t="s">
        <v>962</v>
      </c>
      <c r="Q132" s="54" t="s">
        <v>283</v>
      </c>
      <c r="R132" s="54" t="s">
        <v>6286</v>
      </c>
      <c r="S132" s="54" t="s">
        <v>6319</v>
      </c>
      <c r="T132" s="54" t="s">
        <v>6352</v>
      </c>
      <c r="U132" s="54" t="s">
        <v>6385</v>
      </c>
      <c r="V132" s="54" t="s">
        <v>6418</v>
      </c>
      <c r="W132" s="54" t="s">
        <v>6451</v>
      </c>
      <c r="X132" s="54" t="s">
        <v>6003</v>
      </c>
      <c r="Y132" s="54" t="s">
        <v>5871</v>
      </c>
      <c r="Z132" s="54" t="s">
        <v>5904</v>
      </c>
      <c r="AA132" s="54" t="s">
        <v>5937</v>
      </c>
      <c r="AB132" s="54" t="s">
        <v>5970</v>
      </c>
      <c r="AC132" s="54" t="s">
        <v>5838</v>
      </c>
      <c r="AD132" s="54" t="s">
        <v>6484</v>
      </c>
      <c r="AE132" s="54" t="s">
        <v>5805</v>
      </c>
      <c r="AF132" s="54" t="s">
        <v>6998</v>
      </c>
      <c r="AG132" s="54" t="s">
        <v>7281</v>
      </c>
      <c r="AH132" s="54" t="s">
        <v>7314</v>
      </c>
      <c r="AI132" s="54" t="s">
        <v>7347</v>
      </c>
      <c r="AJ132" s="54" t="s">
        <v>7380</v>
      </c>
      <c r="AK132" s="54" t="s">
        <v>7413</v>
      </c>
      <c r="AL132" s="54" t="s">
        <v>6965</v>
      </c>
      <c r="AM132" s="54" t="s">
        <v>6833</v>
      </c>
      <c r="AN132" s="54" t="s">
        <v>6866</v>
      </c>
      <c r="AO132" s="54" t="s">
        <v>6899</v>
      </c>
      <c r="AP132" s="54" t="s">
        <v>6932</v>
      </c>
      <c r="AQ132" s="54" t="s">
        <v>6800</v>
      </c>
      <c r="AR132" s="54" t="s">
        <v>7446</v>
      </c>
      <c r="AS132" s="54" t="s">
        <v>6767</v>
      </c>
      <c r="AT132" s="54" t="s">
        <v>7960</v>
      </c>
      <c r="AU132" s="54" t="s">
        <v>7993</v>
      </c>
      <c r="AV132" s="54" t="s">
        <v>8276</v>
      </c>
      <c r="AW132" s="54" t="s">
        <v>8309</v>
      </c>
      <c r="AX132" s="54" t="s">
        <v>8342</v>
      </c>
      <c r="AY132" s="54" t="s">
        <v>8375</v>
      </c>
      <c r="AZ132" s="54" t="s">
        <v>7927</v>
      </c>
      <c r="BA132" s="54" t="s">
        <v>7795</v>
      </c>
      <c r="BB132" s="54" t="s">
        <v>7828</v>
      </c>
      <c r="BC132" s="54" t="s">
        <v>7861</v>
      </c>
      <c r="BD132" s="54" t="s">
        <v>7894</v>
      </c>
      <c r="BE132" s="54" t="s">
        <v>7762</v>
      </c>
      <c r="BF132" s="54" t="s">
        <v>8408</v>
      </c>
      <c r="BG132" s="54" t="s">
        <v>7479</v>
      </c>
      <c r="BH132" s="54" t="s">
        <v>8922</v>
      </c>
      <c r="BI132" s="54" t="s">
        <v>8955</v>
      </c>
      <c r="BJ132" s="54" t="s">
        <v>8988</v>
      </c>
      <c r="BK132" s="54" t="s">
        <v>9271</v>
      </c>
      <c r="BL132" s="54" t="s">
        <v>9304</v>
      </c>
      <c r="BM132" s="54" t="s">
        <v>9337</v>
      </c>
      <c r="BN132" s="54" t="s">
        <v>8889</v>
      </c>
      <c r="BO132" s="54" t="s">
        <v>8507</v>
      </c>
      <c r="BP132" s="54" t="s">
        <v>8790</v>
      </c>
      <c r="BQ132" s="54" t="s">
        <v>8823</v>
      </c>
      <c r="BR132" s="54" t="s">
        <v>8856</v>
      </c>
      <c r="BS132" s="54" t="s">
        <v>8474</v>
      </c>
      <c r="BT132" s="54" t="s">
        <v>9370</v>
      </c>
      <c r="BU132" s="54" t="s">
        <v>8441</v>
      </c>
      <c r="BV132" s="54" t="s">
        <v>9884</v>
      </c>
      <c r="BW132" s="54" t="s">
        <v>9917</v>
      </c>
      <c r="BX132" s="54" t="s">
        <v>9950</v>
      </c>
      <c r="BY132" s="54" t="s">
        <v>9983</v>
      </c>
      <c r="BZ132" s="54" t="s">
        <v>10266</v>
      </c>
      <c r="CA132" s="54" t="s">
        <v>10299</v>
      </c>
      <c r="CB132" s="54" t="s">
        <v>9851</v>
      </c>
      <c r="CC132" s="54" t="s">
        <v>9469</v>
      </c>
      <c r="CD132" s="54" t="s">
        <v>9502</v>
      </c>
      <c r="CE132" s="54" t="s">
        <v>9785</v>
      </c>
      <c r="CF132" s="54" t="s">
        <v>9818</v>
      </c>
      <c r="CG132" s="54" t="s">
        <v>9436</v>
      </c>
      <c r="CH132" s="54" t="s">
        <v>10332</v>
      </c>
      <c r="CI132" s="54" t="s">
        <v>9403</v>
      </c>
      <c r="CJ132" s="54" t="s">
        <v>10846</v>
      </c>
      <c r="CK132" s="54" t="s">
        <v>10879</v>
      </c>
      <c r="CL132" s="54" t="s">
        <v>10912</v>
      </c>
      <c r="CM132" s="54" t="s">
        <v>10945</v>
      </c>
      <c r="CN132" s="54" t="s">
        <v>10978</v>
      </c>
      <c r="CO132" s="54" t="s">
        <v>11011</v>
      </c>
      <c r="CP132" s="54" t="s">
        <v>10813</v>
      </c>
      <c r="CQ132" s="54" t="s">
        <v>10431</v>
      </c>
      <c r="CR132" s="54" t="s">
        <v>10464</v>
      </c>
      <c r="CS132" s="54" t="s">
        <v>10497</v>
      </c>
      <c r="CT132" s="54" t="s">
        <v>10780</v>
      </c>
      <c r="CU132" s="54" t="s">
        <v>10398</v>
      </c>
      <c r="CV132" s="54" t="s">
        <v>11294</v>
      </c>
      <c r="CW132" s="54" t="s">
        <v>10365</v>
      </c>
      <c r="CX132" s="54" t="s">
        <v>11808</v>
      </c>
      <c r="CY132" s="54" t="s">
        <v>11841</v>
      </c>
      <c r="CZ132" s="54" t="s">
        <v>11874</v>
      </c>
      <c r="DA132" s="54" t="s">
        <v>11907</v>
      </c>
      <c r="DB132" s="54" t="s">
        <v>11940</v>
      </c>
      <c r="DC132" s="54" t="s">
        <v>11973</v>
      </c>
      <c r="DD132" s="54" t="s">
        <v>11775</v>
      </c>
      <c r="DE132" s="54" t="s">
        <v>11393</v>
      </c>
      <c r="DF132" s="54" t="s">
        <v>11426</v>
      </c>
      <c r="DG132" s="54" t="s">
        <v>11459</v>
      </c>
      <c r="DH132" s="54" t="s">
        <v>11492</v>
      </c>
      <c r="DI132" s="54" t="s">
        <v>11360</v>
      </c>
      <c r="DJ132" s="54" t="s">
        <v>12006</v>
      </c>
      <c r="DK132" s="54" t="s">
        <v>11327</v>
      </c>
      <c r="DL132" s="54" t="s">
        <v>12738</v>
      </c>
      <c r="DM132" s="54" t="s">
        <v>12771</v>
      </c>
      <c r="DN132" s="54" t="s">
        <v>12804</v>
      </c>
      <c r="DO132" s="54" t="s">
        <v>12837</v>
      </c>
      <c r="DP132" s="54" t="s">
        <v>12870</v>
      </c>
      <c r="DQ132" s="54" t="s">
        <v>12903</v>
      </c>
      <c r="DR132" s="54" t="s">
        <v>12487</v>
      </c>
      <c r="DS132" s="54" t="s">
        <v>12355</v>
      </c>
      <c r="DT132" s="54" t="s">
        <v>12388</v>
      </c>
      <c r="DU132" s="54" t="s">
        <v>12421</v>
      </c>
      <c r="DV132" s="54" t="s">
        <v>12454</v>
      </c>
      <c r="DW132" s="54" t="s">
        <v>12322</v>
      </c>
      <c r="DX132" s="54" t="s">
        <v>12936</v>
      </c>
      <c r="DY132" s="54" t="s">
        <v>12289</v>
      </c>
    </row>
    <row r="133" spans="1:129" hidden="1">
      <c r="A133" s="52"/>
      <c r="B133" s="55" t="s">
        <v>13000</v>
      </c>
      <c r="C133" s="65">
        <v>8</v>
      </c>
      <c r="D133" s="54" t="s">
        <v>767</v>
      </c>
      <c r="E133" s="54" t="s">
        <v>800</v>
      </c>
      <c r="F133" s="54" t="s">
        <v>833</v>
      </c>
      <c r="G133" s="54" t="s">
        <v>866</v>
      </c>
      <c r="H133" s="54" t="s">
        <v>899</v>
      </c>
      <c r="I133" s="54" t="s">
        <v>932</v>
      </c>
      <c r="J133" s="54" t="s">
        <v>484</v>
      </c>
      <c r="K133" s="54" t="s">
        <v>352</v>
      </c>
      <c r="L133" s="54" t="s">
        <v>385</v>
      </c>
      <c r="M133" s="54" t="s">
        <v>418</v>
      </c>
      <c r="N133" s="54" t="s">
        <v>451</v>
      </c>
      <c r="O133" s="54" t="s">
        <v>319</v>
      </c>
      <c r="P133" s="54" t="s">
        <v>965</v>
      </c>
      <c r="Q133" s="54" t="s">
        <v>286</v>
      </c>
      <c r="R133" s="54" t="s">
        <v>6289</v>
      </c>
      <c r="S133" s="54" t="s">
        <v>6322</v>
      </c>
      <c r="T133" s="54" t="s">
        <v>6355</v>
      </c>
      <c r="U133" s="54" t="s">
        <v>6388</v>
      </c>
      <c r="V133" s="54" t="s">
        <v>6421</v>
      </c>
      <c r="W133" s="54" t="s">
        <v>6454</v>
      </c>
      <c r="X133" s="54" t="s">
        <v>6006</v>
      </c>
      <c r="Y133" s="54" t="s">
        <v>5874</v>
      </c>
      <c r="Z133" s="54" t="s">
        <v>5907</v>
      </c>
      <c r="AA133" s="54" t="s">
        <v>5940</v>
      </c>
      <c r="AB133" s="54" t="s">
        <v>5973</v>
      </c>
      <c r="AC133" s="54" t="s">
        <v>5841</v>
      </c>
      <c r="AD133" s="54" t="s">
        <v>6487</v>
      </c>
      <c r="AE133" s="54" t="s">
        <v>5808</v>
      </c>
      <c r="AF133" s="54" t="s">
        <v>7001</v>
      </c>
      <c r="AG133" s="54" t="s">
        <v>7284</v>
      </c>
      <c r="AH133" s="54" t="s">
        <v>7317</v>
      </c>
      <c r="AI133" s="54" t="s">
        <v>7350</v>
      </c>
      <c r="AJ133" s="54" t="s">
        <v>7383</v>
      </c>
      <c r="AK133" s="54" t="s">
        <v>7416</v>
      </c>
      <c r="AL133" s="54" t="s">
        <v>6968</v>
      </c>
      <c r="AM133" s="54" t="s">
        <v>6836</v>
      </c>
      <c r="AN133" s="54" t="s">
        <v>6869</v>
      </c>
      <c r="AO133" s="54" t="s">
        <v>6902</v>
      </c>
      <c r="AP133" s="54" t="s">
        <v>6935</v>
      </c>
      <c r="AQ133" s="54" t="s">
        <v>6803</v>
      </c>
      <c r="AR133" s="54" t="s">
        <v>7449</v>
      </c>
      <c r="AS133" s="54" t="s">
        <v>6770</v>
      </c>
      <c r="AT133" s="54" t="s">
        <v>7963</v>
      </c>
      <c r="AU133" s="54" t="s">
        <v>7996</v>
      </c>
      <c r="AV133" s="54" t="s">
        <v>8279</v>
      </c>
      <c r="AW133" s="54" t="s">
        <v>8312</v>
      </c>
      <c r="AX133" s="54" t="s">
        <v>8345</v>
      </c>
      <c r="AY133" s="54" t="s">
        <v>8378</v>
      </c>
      <c r="AZ133" s="54" t="s">
        <v>7930</v>
      </c>
      <c r="BA133" s="54" t="s">
        <v>7798</v>
      </c>
      <c r="BB133" s="54" t="s">
        <v>7831</v>
      </c>
      <c r="BC133" s="54" t="s">
        <v>7864</v>
      </c>
      <c r="BD133" s="54" t="s">
        <v>7897</v>
      </c>
      <c r="BE133" s="54" t="s">
        <v>7765</v>
      </c>
      <c r="BF133" s="54" t="s">
        <v>8411</v>
      </c>
      <c r="BG133" s="54" t="s">
        <v>7482</v>
      </c>
      <c r="BH133" s="54" t="s">
        <v>8925</v>
      </c>
      <c r="BI133" s="54" t="s">
        <v>8958</v>
      </c>
      <c r="BJ133" s="54" t="s">
        <v>8991</v>
      </c>
      <c r="BK133" s="54" t="s">
        <v>9274</v>
      </c>
      <c r="BL133" s="54" t="s">
        <v>9307</v>
      </c>
      <c r="BM133" s="54" t="s">
        <v>9340</v>
      </c>
      <c r="BN133" s="54" t="s">
        <v>8892</v>
      </c>
      <c r="BO133" s="54" t="s">
        <v>8510</v>
      </c>
      <c r="BP133" s="54" t="s">
        <v>8793</v>
      </c>
      <c r="BQ133" s="54" t="s">
        <v>8826</v>
      </c>
      <c r="BR133" s="54" t="s">
        <v>8859</v>
      </c>
      <c r="BS133" s="54" t="s">
        <v>8477</v>
      </c>
      <c r="BT133" s="54" t="s">
        <v>9373</v>
      </c>
      <c r="BU133" s="54" t="s">
        <v>8444</v>
      </c>
      <c r="BV133" s="54" t="s">
        <v>9887</v>
      </c>
      <c r="BW133" s="54" t="s">
        <v>9920</v>
      </c>
      <c r="BX133" s="54" t="s">
        <v>9953</v>
      </c>
      <c r="BY133" s="54" t="s">
        <v>9986</v>
      </c>
      <c r="BZ133" s="54" t="s">
        <v>10269</v>
      </c>
      <c r="CA133" s="54" t="s">
        <v>10302</v>
      </c>
      <c r="CB133" s="54" t="s">
        <v>9854</v>
      </c>
      <c r="CC133" s="54" t="s">
        <v>9472</v>
      </c>
      <c r="CD133" s="54" t="s">
        <v>9505</v>
      </c>
      <c r="CE133" s="54" t="s">
        <v>9788</v>
      </c>
      <c r="CF133" s="54" t="s">
        <v>9821</v>
      </c>
      <c r="CG133" s="54" t="s">
        <v>9439</v>
      </c>
      <c r="CH133" s="54" t="s">
        <v>10335</v>
      </c>
      <c r="CI133" s="54" t="s">
        <v>9406</v>
      </c>
      <c r="CJ133" s="54" t="s">
        <v>10849</v>
      </c>
      <c r="CK133" s="54" t="s">
        <v>10882</v>
      </c>
      <c r="CL133" s="54" t="s">
        <v>10915</v>
      </c>
      <c r="CM133" s="54" t="s">
        <v>10948</v>
      </c>
      <c r="CN133" s="54" t="s">
        <v>10981</v>
      </c>
      <c r="CO133" s="54" t="s">
        <v>11264</v>
      </c>
      <c r="CP133" s="54" t="s">
        <v>10816</v>
      </c>
      <c r="CQ133" s="54" t="s">
        <v>10434</v>
      </c>
      <c r="CR133" s="54" t="s">
        <v>10467</v>
      </c>
      <c r="CS133" s="54" t="s">
        <v>10500</v>
      </c>
      <c r="CT133" s="54" t="s">
        <v>10783</v>
      </c>
      <c r="CU133" s="54" t="s">
        <v>10401</v>
      </c>
      <c r="CV133" s="54" t="s">
        <v>11297</v>
      </c>
      <c r="CW133" s="54" t="s">
        <v>10368</v>
      </c>
      <c r="CX133" s="54" t="s">
        <v>11811</v>
      </c>
      <c r="CY133" s="54" t="s">
        <v>11844</v>
      </c>
      <c r="CZ133" s="54" t="s">
        <v>11877</v>
      </c>
      <c r="DA133" s="54" t="s">
        <v>11910</v>
      </c>
      <c r="DB133" s="54" t="s">
        <v>11943</v>
      </c>
      <c r="DC133" s="54" t="s">
        <v>11976</v>
      </c>
      <c r="DD133" s="54" t="s">
        <v>11778</v>
      </c>
      <c r="DE133" s="54" t="s">
        <v>11396</v>
      </c>
      <c r="DF133" s="54" t="s">
        <v>11429</v>
      </c>
      <c r="DG133" s="54" t="s">
        <v>11462</v>
      </c>
      <c r="DH133" s="54" t="s">
        <v>11495</v>
      </c>
      <c r="DI133" s="54" t="s">
        <v>11363</v>
      </c>
      <c r="DJ133" s="54" t="s">
        <v>12009</v>
      </c>
      <c r="DK133" s="54" t="s">
        <v>11330</v>
      </c>
      <c r="DL133" s="54" t="s">
        <v>12741</v>
      </c>
      <c r="DM133" s="54" t="s">
        <v>12774</v>
      </c>
      <c r="DN133" s="54" t="s">
        <v>12807</v>
      </c>
      <c r="DO133" s="54" t="s">
        <v>12840</v>
      </c>
      <c r="DP133" s="54" t="s">
        <v>12873</v>
      </c>
      <c r="DQ133" s="54" t="s">
        <v>12906</v>
      </c>
      <c r="DR133" s="54" t="s">
        <v>12490</v>
      </c>
      <c r="DS133" s="54" t="s">
        <v>12358</v>
      </c>
      <c r="DT133" s="54" t="s">
        <v>12391</v>
      </c>
      <c r="DU133" s="54" t="s">
        <v>12424</v>
      </c>
      <c r="DV133" s="54" t="s">
        <v>12457</v>
      </c>
      <c r="DW133" s="54" t="s">
        <v>12325</v>
      </c>
      <c r="DX133" s="54" t="s">
        <v>12939</v>
      </c>
      <c r="DY133" s="54" t="s">
        <v>12292</v>
      </c>
    </row>
    <row r="134" spans="1:129" hidden="1">
      <c r="A134" s="49"/>
      <c r="B134" s="57" t="s">
        <v>13001</v>
      </c>
      <c r="C134" s="65">
        <v>9</v>
      </c>
      <c r="D134" s="54" t="s">
        <v>770</v>
      </c>
      <c r="E134" s="54" t="s">
        <v>803</v>
      </c>
      <c r="F134" s="54" t="s">
        <v>836</v>
      </c>
      <c r="G134" s="54" t="s">
        <v>869</v>
      </c>
      <c r="H134" s="54" t="s">
        <v>902</v>
      </c>
      <c r="I134" s="54" t="s">
        <v>935</v>
      </c>
      <c r="J134" s="54" t="s">
        <v>487</v>
      </c>
      <c r="K134" s="54" t="s">
        <v>355</v>
      </c>
      <c r="L134" s="54" t="s">
        <v>388</v>
      </c>
      <c r="M134" s="54" t="s">
        <v>421</v>
      </c>
      <c r="N134" s="54" t="s">
        <v>454</v>
      </c>
      <c r="O134" s="54" t="s">
        <v>322</v>
      </c>
      <c r="P134" s="54" t="s">
        <v>968</v>
      </c>
      <c r="Q134" s="54" t="s">
        <v>289</v>
      </c>
      <c r="R134" s="54" t="s">
        <v>6292</v>
      </c>
      <c r="S134" s="54" t="s">
        <v>6325</v>
      </c>
      <c r="T134" s="54" t="s">
        <v>6358</v>
      </c>
      <c r="U134" s="54" t="s">
        <v>6391</v>
      </c>
      <c r="V134" s="54" t="s">
        <v>6424</v>
      </c>
      <c r="W134" s="54" t="s">
        <v>6457</v>
      </c>
      <c r="X134" s="54" t="s">
        <v>6009</v>
      </c>
      <c r="Y134" s="54" t="s">
        <v>5877</v>
      </c>
      <c r="Z134" s="54" t="s">
        <v>5910</v>
      </c>
      <c r="AA134" s="54" t="s">
        <v>5943</v>
      </c>
      <c r="AB134" s="54" t="s">
        <v>5976</v>
      </c>
      <c r="AC134" s="54" t="s">
        <v>5844</v>
      </c>
      <c r="AD134" s="54" t="s">
        <v>6490</v>
      </c>
      <c r="AE134" s="54" t="s">
        <v>5811</v>
      </c>
      <c r="AF134" s="54" t="s">
        <v>7004</v>
      </c>
      <c r="AG134" s="54" t="s">
        <v>7287</v>
      </c>
      <c r="AH134" s="54" t="s">
        <v>7320</v>
      </c>
      <c r="AI134" s="54" t="s">
        <v>7353</v>
      </c>
      <c r="AJ134" s="54" t="s">
        <v>7386</v>
      </c>
      <c r="AK134" s="54" t="s">
        <v>7419</v>
      </c>
      <c r="AL134" s="54" t="s">
        <v>6971</v>
      </c>
      <c r="AM134" s="54" t="s">
        <v>6839</v>
      </c>
      <c r="AN134" s="54" t="s">
        <v>6872</v>
      </c>
      <c r="AO134" s="54" t="s">
        <v>6905</v>
      </c>
      <c r="AP134" s="54" t="s">
        <v>6938</v>
      </c>
      <c r="AQ134" s="54" t="s">
        <v>6806</v>
      </c>
      <c r="AR134" s="54" t="s">
        <v>7452</v>
      </c>
      <c r="AS134" s="54" t="s">
        <v>6773</v>
      </c>
      <c r="AT134" s="54" t="s">
        <v>7966</v>
      </c>
      <c r="AU134" s="54" t="s">
        <v>7999</v>
      </c>
      <c r="AV134" s="54" t="s">
        <v>8282</v>
      </c>
      <c r="AW134" s="54" t="s">
        <v>8315</v>
      </c>
      <c r="AX134" s="54" t="s">
        <v>8348</v>
      </c>
      <c r="AY134" s="54" t="s">
        <v>8381</v>
      </c>
      <c r="AZ134" s="54" t="s">
        <v>7933</v>
      </c>
      <c r="BA134" s="54" t="s">
        <v>7801</v>
      </c>
      <c r="BB134" s="54" t="s">
        <v>7834</v>
      </c>
      <c r="BC134" s="54" t="s">
        <v>7867</v>
      </c>
      <c r="BD134" s="54" t="s">
        <v>7900</v>
      </c>
      <c r="BE134" s="54" t="s">
        <v>7768</v>
      </c>
      <c r="BF134" s="54" t="s">
        <v>8414</v>
      </c>
      <c r="BG134" s="54" t="s">
        <v>7485</v>
      </c>
      <c r="BH134" s="54" t="s">
        <v>8928</v>
      </c>
      <c r="BI134" s="54" t="s">
        <v>8961</v>
      </c>
      <c r="BJ134" s="54" t="s">
        <v>8994</v>
      </c>
      <c r="BK134" s="54" t="s">
        <v>9277</v>
      </c>
      <c r="BL134" s="54" t="s">
        <v>9310</v>
      </c>
      <c r="BM134" s="54" t="s">
        <v>9343</v>
      </c>
      <c r="BN134" s="54" t="s">
        <v>8895</v>
      </c>
      <c r="BO134" s="54" t="s">
        <v>8763</v>
      </c>
      <c r="BP134" s="54" t="s">
        <v>8796</v>
      </c>
      <c r="BQ134" s="54" t="s">
        <v>8829</v>
      </c>
      <c r="BR134" s="54" t="s">
        <v>8862</v>
      </c>
      <c r="BS134" s="54" t="s">
        <v>8480</v>
      </c>
      <c r="BT134" s="54" t="s">
        <v>9376</v>
      </c>
      <c r="BU134" s="54" t="s">
        <v>8447</v>
      </c>
      <c r="BV134" s="54" t="s">
        <v>9890</v>
      </c>
      <c r="BW134" s="54" t="s">
        <v>9923</v>
      </c>
      <c r="BX134" s="54" t="s">
        <v>9956</v>
      </c>
      <c r="BY134" s="54" t="s">
        <v>9989</v>
      </c>
      <c r="BZ134" s="54" t="s">
        <v>10272</v>
      </c>
      <c r="CA134" s="54" t="s">
        <v>10305</v>
      </c>
      <c r="CB134" s="54" t="s">
        <v>9857</v>
      </c>
      <c r="CC134" s="54" t="s">
        <v>9475</v>
      </c>
      <c r="CD134" s="54" t="s">
        <v>9508</v>
      </c>
      <c r="CE134" s="54" t="s">
        <v>9791</v>
      </c>
      <c r="CF134" s="54" t="s">
        <v>9824</v>
      </c>
      <c r="CG134" s="54" t="s">
        <v>9442</v>
      </c>
      <c r="CH134" s="54" t="s">
        <v>10338</v>
      </c>
      <c r="CI134" s="54" t="s">
        <v>9409</v>
      </c>
      <c r="CJ134" s="54" t="s">
        <v>10852</v>
      </c>
      <c r="CK134" s="54" t="s">
        <v>10885</v>
      </c>
      <c r="CL134" s="54" t="s">
        <v>10918</v>
      </c>
      <c r="CM134" s="54" t="s">
        <v>10951</v>
      </c>
      <c r="CN134" s="54" t="s">
        <v>10984</v>
      </c>
      <c r="CO134" s="54" t="s">
        <v>11267</v>
      </c>
      <c r="CP134" s="54" t="s">
        <v>10819</v>
      </c>
      <c r="CQ134" s="54" t="s">
        <v>10437</v>
      </c>
      <c r="CR134" s="54" t="s">
        <v>10470</v>
      </c>
      <c r="CS134" s="54" t="s">
        <v>10503</v>
      </c>
      <c r="CT134" s="54" t="s">
        <v>10786</v>
      </c>
      <c r="CU134" s="54" t="s">
        <v>10404</v>
      </c>
      <c r="CV134" s="54" t="s">
        <v>11300</v>
      </c>
      <c r="CW134" s="54" t="s">
        <v>10371</v>
      </c>
      <c r="CX134" s="54" t="s">
        <v>11814</v>
      </c>
      <c r="CY134" s="54" t="s">
        <v>11847</v>
      </c>
      <c r="CZ134" s="54" t="s">
        <v>11880</v>
      </c>
      <c r="DA134" s="54" t="s">
        <v>11913</v>
      </c>
      <c r="DB134" s="54" t="s">
        <v>11946</v>
      </c>
      <c r="DC134" s="54" t="s">
        <v>11979</v>
      </c>
      <c r="DD134" s="54" t="s">
        <v>11781</v>
      </c>
      <c r="DE134" s="54" t="s">
        <v>11399</v>
      </c>
      <c r="DF134" s="54" t="s">
        <v>11432</v>
      </c>
      <c r="DG134" s="54" t="s">
        <v>11465</v>
      </c>
      <c r="DH134" s="54" t="s">
        <v>11498</v>
      </c>
      <c r="DI134" s="54" t="s">
        <v>11366</v>
      </c>
      <c r="DJ134" s="54" t="s">
        <v>12262</v>
      </c>
      <c r="DK134" s="54" t="s">
        <v>11333</v>
      </c>
      <c r="DL134" s="54" t="s">
        <v>12744</v>
      </c>
      <c r="DM134" s="54" t="s">
        <v>12777</v>
      </c>
      <c r="DN134" s="54" t="s">
        <v>12810</v>
      </c>
      <c r="DO134" s="54" t="s">
        <v>12843</v>
      </c>
      <c r="DP134" s="54" t="s">
        <v>12876</v>
      </c>
      <c r="DQ134" s="54" t="s">
        <v>12909</v>
      </c>
      <c r="DR134" s="54" t="s">
        <v>12493</v>
      </c>
      <c r="DS134" s="54" t="s">
        <v>12361</v>
      </c>
      <c r="DT134" s="54" t="s">
        <v>12394</v>
      </c>
      <c r="DU134" s="54" t="s">
        <v>12427</v>
      </c>
      <c r="DV134" s="54" t="s">
        <v>12460</v>
      </c>
      <c r="DW134" s="54" t="s">
        <v>12328</v>
      </c>
      <c r="DX134" s="54" t="s">
        <v>12942</v>
      </c>
      <c r="DY134" s="54" t="s">
        <v>12295</v>
      </c>
    </row>
    <row r="135" spans="1:129" hidden="1">
      <c r="A135" s="52"/>
      <c r="B135" s="55" t="s">
        <v>13002</v>
      </c>
      <c r="C135" s="65">
        <v>10</v>
      </c>
      <c r="D135" s="54" t="s">
        <v>773</v>
      </c>
      <c r="E135" s="54" t="s">
        <v>806</v>
      </c>
      <c r="F135" s="54" t="s">
        <v>839</v>
      </c>
      <c r="G135" s="54" t="s">
        <v>872</v>
      </c>
      <c r="H135" s="54" t="s">
        <v>905</v>
      </c>
      <c r="I135" s="54" t="s">
        <v>938</v>
      </c>
      <c r="J135" s="54" t="s">
        <v>490</v>
      </c>
      <c r="K135" s="54" t="s">
        <v>358</v>
      </c>
      <c r="L135" s="54" t="s">
        <v>391</v>
      </c>
      <c r="M135" s="54" t="s">
        <v>424</v>
      </c>
      <c r="N135" s="54" t="s">
        <v>457</v>
      </c>
      <c r="O135" s="54" t="s">
        <v>325</v>
      </c>
      <c r="P135" s="54" t="s">
        <v>971</v>
      </c>
      <c r="Q135" s="54" t="s">
        <v>292</v>
      </c>
      <c r="R135" s="54" t="s">
        <v>6295</v>
      </c>
      <c r="S135" s="54" t="s">
        <v>6328</v>
      </c>
      <c r="T135" s="54" t="s">
        <v>6361</v>
      </c>
      <c r="U135" s="54" t="s">
        <v>6394</v>
      </c>
      <c r="V135" s="54" t="s">
        <v>6427</v>
      </c>
      <c r="W135" s="54" t="s">
        <v>6460</v>
      </c>
      <c r="X135" s="54" t="s">
        <v>6262</v>
      </c>
      <c r="Y135" s="54" t="s">
        <v>5880</v>
      </c>
      <c r="Z135" s="54" t="s">
        <v>5913</v>
      </c>
      <c r="AA135" s="54" t="s">
        <v>5946</v>
      </c>
      <c r="AB135" s="54" t="s">
        <v>5979</v>
      </c>
      <c r="AC135" s="54" t="s">
        <v>5847</v>
      </c>
      <c r="AD135" s="54" t="s">
        <v>6493</v>
      </c>
      <c r="AE135" s="54" t="s">
        <v>5814</v>
      </c>
      <c r="AF135" s="54" t="s">
        <v>7007</v>
      </c>
      <c r="AG135" s="54" t="s">
        <v>7290</v>
      </c>
      <c r="AH135" s="54" t="s">
        <v>7323</v>
      </c>
      <c r="AI135" s="54" t="s">
        <v>7356</v>
      </c>
      <c r="AJ135" s="54" t="s">
        <v>7389</v>
      </c>
      <c r="AK135" s="54" t="s">
        <v>7422</v>
      </c>
      <c r="AL135" s="54" t="s">
        <v>6974</v>
      </c>
      <c r="AM135" s="54" t="s">
        <v>6842</v>
      </c>
      <c r="AN135" s="54" t="s">
        <v>6875</v>
      </c>
      <c r="AO135" s="54" t="s">
        <v>6908</v>
      </c>
      <c r="AP135" s="54" t="s">
        <v>6941</v>
      </c>
      <c r="AQ135" s="54" t="s">
        <v>6809</v>
      </c>
      <c r="AR135" s="54" t="s">
        <v>7455</v>
      </c>
      <c r="AS135" s="54" t="s">
        <v>6776</v>
      </c>
      <c r="AT135" s="54" t="s">
        <v>7969</v>
      </c>
      <c r="AU135" s="54" t="s">
        <v>8002</v>
      </c>
      <c r="AV135" s="54" t="s">
        <v>8285</v>
      </c>
      <c r="AW135" s="54" t="s">
        <v>8318</v>
      </c>
      <c r="AX135" s="54" t="s">
        <v>8351</v>
      </c>
      <c r="AY135" s="54" t="s">
        <v>8384</v>
      </c>
      <c r="AZ135" s="54" t="s">
        <v>7936</v>
      </c>
      <c r="BA135" s="54" t="s">
        <v>7804</v>
      </c>
      <c r="BB135" s="54" t="s">
        <v>7837</v>
      </c>
      <c r="BC135" s="54" t="s">
        <v>7870</v>
      </c>
      <c r="BD135" s="54" t="s">
        <v>7903</v>
      </c>
      <c r="BE135" s="54" t="s">
        <v>7771</v>
      </c>
      <c r="BF135" s="54" t="s">
        <v>8417</v>
      </c>
      <c r="BG135" s="54" t="s">
        <v>7488</v>
      </c>
      <c r="BH135" s="54" t="s">
        <v>8931</v>
      </c>
      <c r="BI135" s="54" t="s">
        <v>8964</v>
      </c>
      <c r="BJ135" s="54" t="s">
        <v>8997</v>
      </c>
      <c r="BK135" s="54" t="s">
        <v>9280</v>
      </c>
      <c r="BL135" s="54" t="s">
        <v>9313</v>
      </c>
      <c r="BM135" s="54" t="s">
        <v>9346</v>
      </c>
      <c r="BN135" s="54" t="s">
        <v>8898</v>
      </c>
      <c r="BO135" s="54" t="s">
        <v>8766</v>
      </c>
      <c r="BP135" s="54" t="s">
        <v>8799</v>
      </c>
      <c r="BQ135" s="54" t="s">
        <v>8832</v>
      </c>
      <c r="BR135" s="54" t="s">
        <v>8865</v>
      </c>
      <c r="BS135" s="54" t="s">
        <v>8483</v>
      </c>
      <c r="BT135" s="54" t="s">
        <v>9379</v>
      </c>
      <c r="BU135" s="54" t="s">
        <v>8450</v>
      </c>
      <c r="BV135" s="54" t="s">
        <v>9893</v>
      </c>
      <c r="BW135" s="54" t="s">
        <v>9926</v>
      </c>
      <c r="BX135" s="54" t="s">
        <v>9959</v>
      </c>
      <c r="BY135" s="54" t="s">
        <v>9992</v>
      </c>
      <c r="BZ135" s="54" t="s">
        <v>10275</v>
      </c>
      <c r="CA135" s="54" t="s">
        <v>10308</v>
      </c>
      <c r="CB135" s="54" t="s">
        <v>9860</v>
      </c>
      <c r="CC135" s="54" t="s">
        <v>9478</v>
      </c>
      <c r="CD135" s="54" t="s">
        <v>9511</v>
      </c>
      <c r="CE135" s="54" t="s">
        <v>9794</v>
      </c>
      <c r="CF135" s="54" t="s">
        <v>9827</v>
      </c>
      <c r="CG135" s="54" t="s">
        <v>9445</v>
      </c>
      <c r="CH135" s="54" t="s">
        <v>10341</v>
      </c>
      <c r="CI135" s="54" t="s">
        <v>9412</v>
      </c>
      <c r="CJ135" s="54" t="s">
        <v>10855</v>
      </c>
      <c r="CK135" s="54" t="s">
        <v>10888</v>
      </c>
      <c r="CL135" s="54" t="s">
        <v>10921</v>
      </c>
      <c r="CM135" s="54" t="s">
        <v>10954</v>
      </c>
      <c r="CN135" s="54" t="s">
        <v>10987</v>
      </c>
      <c r="CO135" s="54" t="s">
        <v>11270</v>
      </c>
      <c r="CP135" s="54" t="s">
        <v>10822</v>
      </c>
      <c r="CQ135" s="54" t="s">
        <v>10440</v>
      </c>
      <c r="CR135" s="54" t="s">
        <v>10473</v>
      </c>
      <c r="CS135" s="54" t="s">
        <v>10506</v>
      </c>
      <c r="CT135" s="54" t="s">
        <v>10789</v>
      </c>
      <c r="CU135" s="54" t="s">
        <v>10407</v>
      </c>
      <c r="CV135" s="54" t="s">
        <v>11303</v>
      </c>
      <c r="CW135" s="54" t="s">
        <v>10374</v>
      </c>
      <c r="CX135" s="54" t="s">
        <v>11817</v>
      </c>
      <c r="CY135" s="54" t="s">
        <v>11850</v>
      </c>
      <c r="CZ135" s="54" t="s">
        <v>11883</v>
      </c>
      <c r="DA135" s="54" t="s">
        <v>11916</v>
      </c>
      <c r="DB135" s="54" t="s">
        <v>11949</v>
      </c>
      <c r="DC135" s="54" t="s">
        <v>11982</v>
      </c>
      <c r="DD135" s="54" t="s">
        <v>11784</v>
      </c>
      <c r="DE135" s="54" t="s">
        <v>11402</v>
      </c>
      <c r="DF135" s="54" t="s">
        <v>11435</v>
      </c>
      <c r="DG135" s="54" t="s">
        <v>11468</v>
      </c>
      <c r="DH135" s="54" t="s">
        <v>11501</v>
      </c>
      <c r="DI135" s="54" t="s">
        <v>11369</v>
      </c>
      <c r="DJ135" s="54" t="s">
        <v>12265</v>
      </c>
      <c r="DK135" s="54" t="s">
        <v>11336</v>
      </c>
      <c r="DL135" s="54" t="s">
        <v>12747</v>
      </c>
      <c r="DM135" s="54" t="s">
        <v>12780</v>
      </c>
      <c r="DN135" s="54" t="s">
        <v>12813</v>
      </c>
      <c r="DO135" s="54" t="s">
        <v>12846</v>
      </c>
      <c r="DP135" s="54" t="s">
        <v>12879</v>
      </c>
      <c r="DQ135" s="54" t="s">
        <v>12912</v>
      </c>
      <c r="DR135" s="54" t="s">
        <v>12496</v>
      </c>
      <c r="DS135" s="54" t="s">
        <v>12364</v>
      </c>
      <c r="DT135" s="54" t="s">
        <v>12397</v>
      </c>
      <c r="DU135" s="54" t="s">
        <v>12430</v>
      </c>
      <c r="DV135" s="54" t="s">
        <v>12463</v>
      </c>
      <c r="DW135" s="54" t="s">
        <v>12331</v>
      </c>
      <c r="DX135" s="54" t="s">
        <v>12945</v>
      </c>
      <c r="DY135" s="54" t="s">
        <v>12298</v>
      </c>
    </row>
    <row r="136" spans="1:129" hidden="1">
      <c r="A136" s="58" t="s">
        <v>12985</v>
      </c>
      <c r="B136" s="55"/>
      <c r="C136" s="65">
        <v>11</v>
      </c>
      <c r="D136" s="54" t="s">
        <v>493</v>
      </c>
      <c r="E136" s="54" t="s">
        <v>776</v>
      </c>
      <c r="F136" s="54" t="s">
        <v>809</v>
      </c>
      <c r="G136" s="54" t="s">
        <v>842</v>
      </c>
      <c r="H136" s="54" t="s">
        <v>875</v>
      </c>
      <c r="I136" s="54" t="s">
        <v>908</v>
      </c>
      <c r="J136" s="54" t="s">
        <v>460</v>
      </c>
      <c r="K136" s="54" t="s">
        <v>328</v>
      </c>
      <c r="L136" s="54" t="s">
        <v>361</v>
      </c>
      <c r="M136" s="54" t="s">
        <v>394</v>
      </c>
      <c r="N136" s="54" t="s">
        <v>427</v>
      </c>
      <c r="O136" s="54" t="s">
        <v>295</v>
      </c>
      <c r="P136" s="54" t="s">
        <v>941</v>
      </c>
      <c r="Q136" s="54" t="s">
        <v>262</v>
      </c>
      <c r="R136" s="54" t="s">
        <v>6265</v>
      </c>
      <c r="S136" s="54" t="s">
        <v>6298</v>
      </c>
      <c r="T136" s="54" t="s">
        <v>6331</v>
      </c>
      <c r="U136" s="54" t="s">
        <v>6364</v>
      </c>
      <c r="V136" s="54" t="s">
        <v>6397</v>
      </c>
      <c r="W136" s="54" t="s">
        <v>6430</v>
      </c>
      <c r="X136" s="54" t="s">
        <v>5982</v>
      </c>
      <c r="Y136" s="54" t="s">
        <v>5850</v>
      </c>
      <c r="Z136" s="54" t="s">
        <v>5883</v>
      </c>
      <c r="AA136" s="54" t="s">
        <v>5916</v>
      </c>
      <c r="AB136" s="54" t="s">
        <v>5949</v>
      </c>
      <c r="AC136" s="54" t="s">
        <v>5817</v>
      </c>
      <c r="AD136" s="54" t="s">
        <v>6463</v>
      </c>
      <c r="AE136" s="54" t="s">
        <v>5784</v>
      </c>
      <c r="AF136" s="54" t="s">
        <v>6977</v>
      </c>
      <c r="AG136" s="54" t="s">
        <v>7010</v>
      </c>
      <c r="AH136" s="54" t="s">
        <v>7293</v>
      </c>
      <c r="AI136" s="54" t="s">
        <v>7326</v>
      </c>
      <c r="AJ136" s="54" t="s">
        <v>7359</v>
      </c>
      <c r="AK136" s="54" t="s">
        <v>7392</v>
      </c>
      <c r="AL136" s="54" t="s">
        <v>6944</v>
      </c>
      <c r="AM136" s="54" t="s">
        <v>6812</v>
      </c>
      <c r="AN136" s="54" t="s">
        <v>6845</v>
      </c>
      <c r="AO136" s="54" t="s">
        <v>6878</v>
      </c>
      <c r="AP136" s="54" t="s">
        <v>6911</v>
      </c>
      <c r="AQ136" s="54" t="s">
        <v>6779</v>
      </c>
      <c r="AR136" s="54" t="s">
        <v>7425</v>
      </c>
      <c r="AS136" s="54" t="s">
        <v>6496</v>
      </c>
      <c r="AT136" s="54" t="s">
        <v>7939</v>
      </c>
      <c r="AU136" s="54" t="s">
        <v>7972</v>
      </c>
      <c r="AV136" s="54" t="s">
        <v>8005</v>
      </c>
      <c r="AW136" s="54" t="s">
        <v>8288</v>
      </c>
      <c r="AX136" s="54" t="s">
        <v>8321</v>
      </c>
      <c r="AY136" s="54" t="s">
        <v>8354</v>
      </c>
      <c r="AZ136" s="54" t="s">
        <v>7906</v>
      </c>
      <c r="BA136" s="54" t="s">
        <v>7774</v>
      </c>
      <c r="BB136" s="54" t="s">
        <v>7807</v>
      </c>
      <c r="BC136" s="54" t="s">
        <v>7840</v>
      </c>
      <c r="BD136" s="54" t="s">
        <v>7873</v>
      </c>
      <c r="BE136" s="54" t="s">
        <v>7491</v>
      </c>
      <c r="BF136" s="54" t="s">
        <v>8387</v>
      </c>
      <c r="BG136" s="54" t="s">
        <v>7458</v>
      </c>
      <c r="BH136" s="54" t="s">
        <v>8901</v>
      </c>
      <c r="BI136" s="54" t="s">
        <v>8934</v>
      </c>
      <c r="BJ136" s="54" t="s">
        <v>8967</v>
      </c>
      <c r="BK136" s="54" t="s">
        <v>9000</v>
      </c>
      <c r="BL136" s="54" t="s">
        <v>9283</v>
      </c>
      <c r="BM136" s="54" t="s">
        <v>9316</v>
      </c>
      <c r="BN136" s="54" t="s">
        <v>8868</v>
      </c>
      <c r="BO136" s="54" t="s">
        <v>8486</v>
      </c>
      <c r="BP136" s="54" t="s">
        <v>8769</v>
      </c>
      <c r="BQ136" s="54" t="s">
        <v>8802</v>
      </c>
      <c r="BR136" s="54" t="s">
        <v>8835</v>
      </c>
      <c r="BS136" s="54" t="s">
        <v>8453</v>
      </c>
      <c r="BT136" s="54" t="s">
        <v>9349</v>
      </c>
      <c r="BU136" s="54" t="s">
        <v>8420</v>
      </c>
      <c r="BV136" s="54" t="s">
        <v>9863</v>
      </c>
      <c r="BW136" s="54" t="s">
        <v>9896</v>
      </c>
      <c r="BX136" s="54" t="s">
        <v>9929</v>
      </c>
      <c r="BY136" s="54" t="s">
        <v>9962</v>
      </c>
      <c r="BZ136" s="54" t="s">
        <v>9995</v>
      </c>
      <c r="CA136" s="54" t="s">
        <v>10278</v>
      </c>
      <c r="CB136" s="54" t="s">
        <v>9830</v>
      </c>
      <c r="CC136" s="54" t="s">
        <v>9448</v>
      </c>
      <c r="CD136" s="54" t="s">
        <v>9481</v>
      </c>
      <c r="CE136" s="54" t="s">
        <v>9764</v>
      </c>
      <c r="CF136" s="54" t="s">
        <v>9797</v>
      </c>
      <c r="CG136" s="54" t="s">
        <v>9415</v>
      </c>
      <c r="CH136" s="54" t="s">
        <v>10311</v>
      </c>
      <c r="CI136" s="54" t="s">
        <v>9382</v>
      </c>
      <c r="CJ136" s="54" t="s">
        <v>10825</v>
      </c>
      <c r="CK136" s="54" t="s">
        <v>10858</v>
      </c>
      <c r="CL136" s="54" t="s">
        <v>10891</v>
      </c>
      <c r="CM136" s="54" t="s">
        <v>10924</v>
      </c>
      <c r="CN136" s="54" t="s">
        <v>10957</v>
      </c>
      <c r="CO136" s="54" t="s">
        <v>10990</v>
      </c>
      <c r="CP136" s="54" t="s">
        <v>10792</v>
      </c>
      <c r="CQ136" s="54" t="s">
        <v>10410</v>
      </c>
      <c r="CR136" s="54" t="s">
        <v>10443</v>
      </c>
      <c r="CS136" s="54" t="s">
        <v>10476</v>
      </c>
      <c r="CT136" s="54" t="s">
        <v>10509</v>
      </c>
      <c r="CU136" s="54" t="s">
        <v>10377</v>
      </c>
      <c r="CV136" s="54" t="s">
        <v>11273</v>
      </c>
      <c r="CW136" s="54" t="s">
        <v>10344</v>
      </c>
      <c r="CX136" s="54" t="s">
        <v>11787</v>
      </c>
      <c r="CY136" s="54" t="s">
        <v>11820</v>
      </c>
      <c r="CZ136" s="54" t="s">
        <v>11853</v>
      </c>
      <c r="DA136" s="54" t="s">
        <v>11886</v>
      </c>
      <c r="DB136" s="54" t="s">
        <v>11919</v>
      </c>
      <c r="DC136" s="54" t="s">
        <v>11952</v>
      </c>
      <c r="DD136" s="54" t="s">
        <v>11504</v>
      </c>
      <c r="DE136" s="54" t="s">
        <v>11372</v>
      </c>
      <c r="DF136" s="54" t="s">
        <v>11405</v>
      </c>
      <c r="DG136" s="54" t="s">
        <v>11438</v>
      </c>
      <c r="DH136" s="54" t="s">
        <v>11471</v>
      </c>
      <c r="DI136" s="54" t="s">
        <v>11339</v>
      </c>
      <c r="DJ136" s="54" t="s">
        <v>11985</v>
      </c>
      <c r="DK136" s="54" t="s">
        <v>11306</v>
      </c>
      <c r="DL136" s="54" t="s">
        <v>12499</v>
      </c>
      <c r="DM136" s="54" t="s">
        <v>12750</v>
      </c>
      <c r="DN136" s="54" t="s">
        <v>12783</v>
      </c>
      <c r="DO136" s="54" t="s">
        <v>12816</v>
      </c>
      <c r="DP136" s="54" t="s">
        <v>12849</v>
      </c>
      <c r="DQ136" s="54" t="s">
        <v>12882</v>
      </c>
      <c r="DR136" s="54" t="s">
        <v>12466</v>
      </c>
      <c r="DS136" s="54" t="s">
        <v>12334</v>
      </c>
      <c r="DT136" s="54" t="s">
        <v>12367</v>
      </c>
      <c r="DU136" s="54" t="s">
        <v>12400</v>
      </c>
      <c r="DV136" s="54" t="s">
        <v>12433</v>
      </c>
      <c r="DW136" s="54" t="s">
        <v>12301</v>
      </c>
      <c r="DX136" s="54" t="s">
        <v>12915</v>
      </c>
      <c r="DY136" s="54" t="s">
        <v>12268</v>
      </c>
    </row>
    <row r="137" spans="1:129" hidden="1">
      <c r="A137" s="46" t="s">
        <v>13003</v>
      </c>
      <c r="B137" s="47"/>
      <c r="C137" s="65">
        <v>12</v>
      </c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</row>
    <row r="138" spans="1:129" hidden="1">
      <c r="A138" s="49" t="s">
        <v>12992</v>
      </c>
      <c r="B138" s="50"/>
      <c r="C138" s="65">
        <v>13</v>
      </c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</row>
    <row r="139" spans="1:129" hidden="1">
      <c r="A139" s="50"/>
      <c r="B139" s="52" t="s">
        <v>12993</v>
      </c>
      <c r="C139" s="65">
        <v>14</v>
      </c>
      <c r="D139" s="54" t="s">
        <v>497</v>
      </c>
      <c r="E139" s="54" t="s">
        <v>780</v>
      </c>
      <c r="F139" s="54" t="s">
        <v>813</v>
      </c>
      <c r="G139" s="54" t="s">
        <v>846</v>
      </c>
      <c r="H139" s="54" t="s">
        <v>879</v>
      </c>
      <c r="I139" s="54" t="s">
        <v>912</v>
      </c>
      <c r="J139" s="54" t="s">
        <v>464</v>
      </c>
      <c r="K139" s="54" t="s">
        <v>332</v>
      </c>
      <c r="L139" s="54" t="s">
        <v>365</v>
      </c>
      <c r="M139" s="54" t="s">
        <v>398</v>
      </c>
      <c r="N139" s="54" t="s">
        <v>431</v>
      </c>
      <c r="O139" s="54" t="s">
        <v>299</v>
      </c>
      <c r="P139" s="54" t="s">
        <v>945</v>
      </c>
      <c r="Q139" s="54" t="s">
        <v>266</v>
      </c>
      <c r="R139" s="54" t="s">
        <v>6269</v>
      </c>
      <c r="S139" s="54" t="s">
        <v>6302</v>
      </c>
      <c r="T139" s="54" t="s">
        <v>6335</v>
      </c>
      <c r="U139" s="54" t="s">
        <v>6368</v>
      </c>
      <c r="V139" s="54" t="s">
        <v>6401</v>
      </c>
      <c r="W139" s="54" t="s">
        <v>6434</v>
      </c>
      <c r="X139" s="54" t="s">
        <v>5986</v>
      </c>
      <c r="Y139" s="54" t="s">
        <v>5854</v>
      </c>
      <c r="Z139" s="54" t="s">
        <v>5887</v>
      </c>
      <c r="AA139" s="54" t="s">
        <v>5920</v>
      </c>
      <c r="AB139" s="54" t="s">
        <v>5953</v>
      </c>
      <c r="AC139" s="54" t="s">
        <v>5821</v>
      </c>
      <c r="AD139" s="54" t="s">
        <v>6467</v>
      </c>
      <c r="AE139" s="54" t="s">
        <v>5788</v>
      </c>
      <c r="AF139" s="54" t="s">
        <v>6981</v>
      </c>
      <c r="AG139" s="54" t="s">
        <v>7264</v>
      </c>
      <c r="AH139" s="54" t="s">
        <v>7297</v>
      </c>
      <c r="AI139" s="54" t="s">
        <v>7330</v>
      </c>
      <c r="AJ139" s="54" t="s">
        <v>7363</v>
      </c>
      <c r="AK139" s="54" t="s">
        <v>7396</v>
      </c>
      <c r="AL139" s="54" t="s">
        <v>6948</v>
      </c>
      <c r="AM139" s="54" t="s">
        <v>6816</v>
      </c>
      <c r="AN139" s="54" t="s">
        <v>6849</v>
      </c>
      <c r="AO139" s="54" t="s">
        <v>6882</v>
      </c>
      <c r="AP139" s="54" t="s">
        <v>6915</v>
      </c>
      <c r="AQ139" s="54" t="s">
        <v>6783</v>
      </c>
      <c r="AR139" s="54" t="s">
        <v>7429</v>
      </c>
      <c r="AS139" s="54" t="s">
        <v>6500</v>
      </c>
      <c r="AT139" s="54" t="s">
        <v>7943</v>
      </c>
      <c r="AU139" s="54" t="s">
        <v>7976</v>
      </c>
      <c r="AV139" s="54" t="s">
        <v>8009</v>
      </c>
      <c r="AW139" s="54" t="s">
        <v>8292</v>
      </c>
      <c r="AX139" s="54" t="s">
        <v>8325</v>
      </c>
      <c r="AY139" s="54" t="s">
        <v>8358</v>
      </c>
      <c r="AZ139" s="54" t="s">
        <v>7910</v>
      </c>
      <c r="BA139" s="54" t="s">
        <v>7778</v>
      </c>
      <c r="BB139" s="54" t="s">
        <v>7811</v>
      </c>
      <c r="BC139" s="54" t="s">
        <v>7844</v>
      </c>
      <c r="BD139" s="54" t="s">
        <v>7877</v>
      </c>
      <c r="BE139" s="54" t="s">
        <v>7495</v>
      </c>
      <c r="BF139" s="54" t="s">
        <v>8391</v>
      </c>
      <c r="BG139" s="54" t="s">
        <v>7462</v>
      </c>
      <c r="BH139" s="54" t="s">
        <v>8905</v>
      </c>
      <c r="BI139" s="54" t="s">
        <v>8938</v>
      </c>
      <c r="BJ139" s="54" t="s">
        <v>8971</v>
      </c>
      <c r="BK139" s="54" t="s">
        <v>9004</v>
      </c>
      <c r="BL139" s="54" t="s">
        <v>9287</v>
      </c>
      <c r="BM139" s="54" t="s">
        <v>9320</v>
      </c>
      <c r="BN139" s="54" t="s">
        <v>8872</v>
      </c>
      <c r="BO139" s="54" t="s">
        <v>8490</v>
      </c>
      <c r="BP139" s="54" t="s">
        <v>8773</v>
      </c>
      <c r="BQ139" s="54" t="s">
        <v>8806</v>
      </c>
      <c r="BR139" s="54" t="s">
        <v>8839</v>
      </c>
      <c r="BS139" s="54" t="s">
        <v>8457</v>
      </c>
      <c r="BT139" s="54" t="s">
        <v>9353</v>
      </c>
      <c r="BU139" s="54" t="s">
        <v>8424</v>
      </c>
      <c r="BV139" s="54" t="s">
        <v>9867</v>
      </c>
      <c r="BW139" s="54" t="s">
        <v>9900</v>
      </c>
      <c r="BX139" s="54" t="s">
        <v>9933</v>
      </c>
      <c r="BY139" s="54" t="s">
        <v>9966</v>
      </c>
      <c r="BZ139" s="54" t="s">
        <v>9999</v>
      </c>
      <c r="CA139" s="54" t="s">
        <v>10282</v>
      </c>
      <c r="CB139" s="54" t="s">
        <v>9834</v>
      </c>
      <c r="CC139" s="54" t="s">
        <v>9452</v>
      </c>
      <c r="CD139" s="54" t="s">
        <v>9485</v>
      </c>
      <c r="CE139" s="54" t="s">
        <v>9768</v>
      </c>
      <c r="CF139" s="54" t="s">
        <v>9801</v>
      </c>
      <c r="CG139" s="54" t="s">
        <v>9419</v>
      </c>
      <c r="CH139" s="54" t="s">
        <v>10315</v>
      </c>
      <c r="CI139" s="54" t="s">
        <v>9386</v>
      </c>
      <c r="CJ139" s="54" t="s">
        <v>10829</v>
      </c>
      <c r="CK139" s="54" t="s">
        <v>10862</v>
      </c>
      <c r="CL139" s="54" t="s">
        <v>10895</v>
      </c>
      <c r="CM139" s="54" t="s">
        <v>10928</v>
      </c>
      <c r="CN139" s="54" t="s">
        <v>10961</v>
      </c>
      <c r="CO139" s="54" t="s">
        <v>10994</v>
      </c>
      <c r="CP139" s="54" t="s">
        <v>10796</v>
      </c>
      <c r="CQ139" s="54" t="s">
        <v>10414</v>
      </c>
      <c r="CR139" s="54" t="s">
        <v>10447</v>
      </c>
      <c r="CS139" s="54" t="s">
        <v>10480</v>
      </c>
      <c r="CT139" s="54" t="s">
        <v>10763</v>
      </c>
      <c r="CU139" s="54" t="s">
        <v>10381</v>
      </c>
      <c r="CV139" s="54" t="s">
        <v>11277</v>
      </c>
      <c r="CW139" s="54" t="s">
        <v>10348</v>
      </c>
      <c r="CX139" s="54" t="s">
        <v>11791</v>
      </c>
      <c r="CY139" s="54" t="s">
        <v>11824</v>
      </c>
      <c r="CZ139" s="54" t="s">
        <v>11857</v>
      </c>
      <c r="DA139" s="54" t="s">
        <v>11890</v>
      </c>
      <c r="DB139" s="54" t="s">
        <v>11923</v>
      </c>
      <c r="DC139" s="54" t="s">
        <v>11956</v>
      </c>
      <c r="DD139" s="54" t="s">
        <v>11508</v>
      </c>
      <c r="DE139" s="54" t="s">
        <v>11376</v>
      </c>
      <c r="DF139" s="54" t="s">
        <v>11409</v>
      </c>
      <c r="DG139" s="54" t="s">
        <v>11442</v>
      </c>
      <c r="DH139" s="54" t="s">
        <v>11475</v>
      </c>
      <c r="DI139" s="54" t="s">
        <v>11343</v>
      </c>
      <c r="DJ139" s="54" t="s">
        <v>11989</v>
      </c>
      <c r="DK139" s="54" t="s">
        <v>11310</v>
      </c>
      <c r="DL139" s="54" t="s">
        <v>12503</v>
      </c>
      <c r="DM139" s="54" t="s">
        <v>12754</v>
      </c>
      <c r="DN139" s="54" t="s">
        <v>12787</v>
      </c>
      <c r="DO139" s="54" t="s">
        <v>12820</v>
      </c>
      <c r="DP139" s="54" t="s">
        <v>12853</v>
      </c>
      <c r="DQ139" s="54" t="s">
        <v>12886</v>
      </c>
      <c r="DR139" s="54" t="s">
        <v>12470</v>
      </c>
      <c r="DS139" s="54" t="s">
        <v>12338</v>
      </c>
      <c r="DT139" s="54" t="s">
        <v>12371</v>
      </c>
      <c r="DU139" s="54" t="s">
        <v>12404</v>
      </c>
      <c r="DV139" s="54" t="s">
        <v>12437</v>
      </c>
      <c r="DW139" s="54" t="s">
        <v>12305</v>
      </c>
      <c r="DX139" s="54" t="s">
        <v>12919</v>
      </c>
      <c r="DY139" s="54" t="s">
        <v>12272</v>
      </c>
    </row>
    <row r="140" spans="1:129" hidden="1">
      <c r="A140" s="52"/>
      <c r="B140" s="55" t="s">
        <v>12994</v>
      </c>
      <c r="C140" s="65">
        <v>15</v>
      </c>
      <c r="D140" s="54" t="s">
        <v>500</v>
      </c>
      <c r="E140" s="54" t="s">
        <v>783</v>
      </c>
      <c r="F140" s="54" t="s">
        <v>816</v>
      </c>
      <c r="G140" s="54" t="s">
        <v>849</v>
      </c>
      <c r="H140" s="54" t="s">
        <v>882</v>
      </c>
      <c r="I140" s="54" t="s">
        <v>915</v>
      </c>
      <c r="J140" s="54" t="s">
        <v>467</v>
      </c>
      <c r="K140" s="54" t="s">
        <v>335</v>
      </c>
      <c r="L140" s="54" t="s">
        <v>368</v>
      </c>
      <c r="M140" s="54" t="s">
        <v>401</v>
      </c>
      <c r="N140" s="54" t="s">
        <v>434</v>
      </c>
      <c r="O140" s="54" t="s">
        <v>302</v>
      </c>
      <c r="P140" s="54" t="s">
        <v>948</v>
      </c>
      <c r="Q140" s="54" t="s">
        <v>269</v>
      </c>
      <c r="R140" s="54" t="s">
        <v>6272</v>
      </c>
      <c r="S140" s="54" t="s">
        <v>6305</v>
      </c>
      <c r="T140" s="54" t="s">
        <v>6338</v>
      </c>
      <c r="U140" s="54" t="s">
        <v>6371</v>
      </c>
      <c r="V140" s="54" t="s">
        <v>6404</v>
      </c>
      <c r="W140" s="54" t="s">
        <v>6437</v>
      </c>
      <c r="X140" s="54" t="s">
        <v>5989</v>
      </c>
      <c r="Y140" s="54" t="s">
        <v>5857</v>
      </c>
      <c r="Z140" s="54" t="s">
        <v>5890</v>
      </c>
      <c r="AA140" s="54" t="s">
        <v>5923</v>
      </c>
      <c r="AB140" s="54" t="s">
        <v>5956</v>
      </c>
      <c r="AC140" s="54" t="s">
        <v>5824</v>
      </c>
      <c r="AD140" s="54" t="s">
        <v>6470</v>
      </c>
      <c r="AE140" s="54" t="s">
        <v>5791</v>
      </c>
      <c r="AF140" s="54" t="s">
        <v>6984</v>
      </c>
      <c r="AG140" s="54" t="s">
        <v>7267</v>
      </c>
      <c r="AH140" s="54" t="s">
        <v>7300</v>
      </c>
      <c r="AI140" s="54" t="s">
        <v>7333</v>
      </c>
      <c r="AJ140" s="54" t="s">
        <v>7366</v>
      </c>
      <c r="AK140" s="54" t="s">
        <v>7399</v>
      </c>
      <c r="AL140" s="54" t="s">
        <v>6951</v>
      </c>
      <c r="AM140" s="54" t="s">
        <v>6819</v>
      </c>
      <c r="AN140" s="54" t="s">
        <v>6852</v>
      </c>
      <c r="AO140" s="54" t="s">
        <v>6885</v>
      </c>
      <c r="AP140" s="54" t="s">
        <v>6918</v>
      </c>
      <c r="AQ140" s="54" t="s">
        <v>6786</v>
      </c>
      <c r="AR140" s="54" t="s">
        <v>7432</v>
      </c>
      <c r="AS140" s="54" t="s">
        <v>6503</v>
      </c>
      <c r="AT140" s="54" t="s">
        <v>7946</v>
      </c>
      <c r="AU140" s="54" t="s">
        <v>7979</v>
      </c>
      <c r="AV140" s="54" t="s">
        <v>8262</v>
      </c>
      <c r="AW140" s="54" t="s">
        <v>8295</v>
      </c>
      <c r="AX140" s="54" t="s">
        <v>8328</v>
      </c>
      <c r="AY140" s="54" t="s">
        <v>8361</v>
      </c>
      <c r="AZ140" s="54" t="s">
        <v>7913</v>
      </c>
      <c r="BA140" s="54" t="s">
        <v>7781</v>
      </c>
      <c r="BB140" s="54" t="s">
        <v>7814</v>
      </c>
      <c r="BC140" s="54" t="s">
        <v>7847</v>
      </c>
      <c r="BD140" s="54" t="s">
        <v>7880</v>
      </c>
      <c r="BE140" s="54" t="s">
        <v>7498</v>
      </c>
      <c r="BF140" s="54" t="s">
        <v>8394</v>
      </c>
      <c r="BG140" s="54" t="s">
        <v>7465</v>
      </c>
      <c r="BH140" s="54" t="s">
        <v>8908</v>
      </c>
      <c r="BI140" s="54" t="s">
        <v>8941</v>
      </c>
      <c r="BJ140" s="54" t="s">
        <v>8974</v>
      </c>
      <c r="BK140" s="54" t="s">
        <v>9007</v>
      </c>
      <c r="BL140" s="54" t="s">
        <v>9290</v>
      </c>
      <c r="BM140" s="54" t="s">
        <v>9323</v>
      </c>
      <c r="BN140" s="54" t="s">
        <v>8875</v>
      </c>
      <c r="BO140" s="54" t="s">
        <v>8493</v>
      </c>
      <c r="BP140" s="54" t="s">
        <v>8776</v>
      </c>
      <c r="BQ140" s="54" t="s">
        <v>8809</v>
      </c>
      <c r="BR140" s="54" t="s">
        <v>8842</v>
      </c>
      <c r="BS140" s="54" t="s">
        <v>8460</v>
      </c>
      <c r="BT140" s="54" t="s">
        <v>9356</v>
      </c>
      <c r="BU140" s="54" t="s">
        <v>8427</v>
      </c>
      <c r="BV140" s="54" t="s">
        <v>9870</v>
      </c>
      <c r="BW140" s="54" t="s">
        <v>9903</v>
      </c>
      <c r="BX140" s="54" t="s">
        <v>9936</v>
      </c>
      <c r="BY140" s="54" t="s">
        <v>9969</v>
      </c>
      <c r="BZ140" s="54" t="s">
        <v>10002</v>
      </c>
      <c r="CA140" s="54" t="s">
        <v>10285</v>
      </c>
      <c r="CB140" s="54" t="s">
        <v>9837</v>
      </c>
      <c r="CC140" s="54" t="s">
        <v>9455</v>
      </c>
      <c r="CD140" s="54" t="s">
        <v>9488</v>
      </c>
      <c r="CE140" s="54" t="s">
        <v>9771</v>
      </c>
      <c r="CF140" s="54" t="s">
        <v>9804</v>
      </c>
      <c r="CG140" s="54" t="s">
        <v>9422</v>
      </c>
      <c r="CH140" s="54" t="s">
        <v>10318</v>
      </c>
      <c r="CI140" s="54" t="s">
        <v>9389</v>
      </c>
      <c r="CJ140" s="54" t="s">
        <v>10832</v>
      </c>
      <c r="CK140" s="54" t="s">
        <v>10865</v>
      </c>
      <c r="CL140" s="54" t="s">
        <v>10898</v>
      </c>
      <c r="CM140" s="54" t="s">
        <v>10931</v>
      </c>
      <c r="CN140" s="54" t="s">
        <v>10964</v>
      </c>
      <c r="CO140" s="54" t="s">
        <v>10997</v>
      </c>
      <c r="CP140" s="54" t="s">
        <v>10799</v>
      </c>
      <c r="CQ140" s="54" t="s">
        <v>10417</v>
      </c>
      <c r="CR140" s="54" t="s">
        <v>10450</v>
      </c>
      <c r="CS140" s="54" t="s">
        <v>10483</v>
      </c>
      <c r="CT140" s="54" t="s">
        <v>10766</v>
      </c>
      <c r="CU140" s="54" t="s">
        <v>10384</v>
      </c>
      <c r="CV140" s="54" t="s">
        <v>11280</v>
      </c>
      <c r="CW140" s="54" t="s">
        <v>10351</v>
      </c>
      <c r="CX140" s="54" t="s">
        <v>11794</v>
      </c>
      <c r="CY140" s="54" t="s">
        <v>11827</v>
      </c>
      <c r="CZ140" s="54" t="s">
        <v>11860</v>
      </c>
      <c r="DA140" s="54" t="s">
        <v>11893</v>
      </c>
      <c r="DB140" s="54" t="s">
        <v>11926</v>
      </c>
      <c r="DC140" s="54" t="s">
        <v>11959</v>
      </c>
      <c r="DD140" s="54" t="s">
        <v>11511</v>
      </c>
      <c r="DE140" s="54" t="s">
        <v>11379</v>
      </c>
      <c r="DF140" s="54" t="s">
        <v>11412</v>
      </c>
      <c r="DG140" s="54" t="s">
        <v>11445</v>
      </c>
      <c r="DH140" s="54" t="s">
        <v>11478</v>
      </c>
      <c r="DI140" s="54" t="s">
        <v>11346</v>
      </c>
      <c r="DJ140" s="54" t="s">
        <v>11992</v>
      </c>
      <c r="DK140" s="54" t="s">
        <v>11313</v>
      </c>
      <c r="DL140" s="54" t="s">
        <v>12506</v>
      </c>
      <c r="DM140" s="54" t="s">
        <v>12757</v>
      </c>
      <c r="DN140" s="54" t="s">
        <v>12790</v>
      </c>
      <c r="DO140" s="54" t="s">
        <v>12823</v>
      </c>
      <c r="DP140" s="54" t="s">
        <v>12856</v>
      </c>
      <c r="DQ140" s="54" t="s">
        <v>12889</v>
      </c>
      <c r="DR140" s="54" t="s">
        <v>12473</v>
      </c>
      <c r="DS140" s="54" t="s">
        <v>12341</v>
      </c>
      <c r="DT140" s="54" t="s">
        <v>12374</v>
      </c>
      <c r="DU140" s="54" t="s">
        <v>12407</v>
      </c>
      <c r="DV140" s="54" t="s">
        <v>12440</v>
      </c>
      <c r="DW140" s="54" t="s">
        <v>12308</v>
      </c>
      <c r="DX140" s="54" t="s">
        <v>12922</v>
      </c>
      <c r="DY140" s="54" t="s">
        <v>12275</v>
      </c>
    </row>
    <row r="141" spans="1:129" hidden="1">
      <c r="A141" s="52"/>
      <c r="B141" s="55" t="s">
        <v>12995</v>
      </c>
      <c r="C141" s="65">
        <v>16</v>
      </c>
      <c r="D141" s="54" t="s">
        <v>503</v>
      </c>
      <c r="E141" s="54" t="s">
        <v>786</v>
      </c>
      <c r="F141" s="54" t="s">
        <v>819</v>
      </c>
      <c r="G141" s="54" t="s">
        <v>852</v>
      </c>
      <c r="H141" s="54" t="s">
        <v>885</v>
      </c>
      <c r="I141" s="54" t="s">
        <v>918</v>
      </c>
      <c r="J141" s="54" t="s">
        <v>470</v>
      </c>
      <c r="K141" s="54" t="s">
        <v>338</v>
      </c>
      <c r="L141" s="54" t="s">
        <v>371</v>
      </c>
      <c r="M141" s="54" t="s">
        <v>404</v>
      </c>
      <c r="N141" s="54" t="s">
        <v>437</v>
      </c>
      <c r="O141" s="54" t="s">
        <v>305</v>
      </c>
      <c r="P141" s="54" t="s">
        <v>951</v>
      </c>
      <c r="Q141" s="54" t="s">
        <v>272</v>
      </c>
      <c r="R141" s="54" t="s">
        <v>6275</v>
      </c>
      <c r="S141" s="54" t="s">
        <v>6308</v>
      </c>
      <c r="T141" s="54" t="s">
        <v>6341</v>
      </c>
      <c r="U141" s="54" t="s">
        <v>6374</v>
      </c>
      <c r="V141" s="54" t="s">
        <v>6407</v>
      </c>
      <c r="W141" s="54" t="s">
        <v>6440</v>
      </c>
      <c r="X141" s="54" t="s">
        <v>5992</v>
      </c>
      <c r="Y141" s="54" t="s">
        <v>5860</v>
      </c>
      <c r="Z141" s="54" t="s">
        <v>5893</v>
      </c>
      <c r="AA141" s="54" t="s">
        <v>5926</v>
      </c>
      <c r="AB141" s="54" t="s">
        <v>5959</v>
      </c>
      <c r="AC141" s="54" t="s">
        <v>5827</v>
      </c>
      <c r="AD141" s="54" t="s">
        <v>6473</v>
      </c>
      <c r="AE141" s="54" t="s">
        <v>5794</v>
      </c>
      <c r="AF141" s="54" t="s">
        <v>6987</v>
      </c>
      <c r="AG141" s="54" t="s">
        <v>7270</v>
      </c>
      <c r="AH141" s="54" t="s">
        <v>7303</v>
      </c>
      <c r="AI141" s="54" t="s">
        <v>7336</v>
      </c>
      <c r="AJ141" s="54" t="s">
        <v>7369</v>
      </c>
      <c r="AK141" s="54" t="s">
        <v>7402</v>
      </c>
      <c r="AL141" s="54" t="s">
        <v>6954</v>
      </c>
      <c r="AM141" s="54" t="s">
        <v>6822</v>
      </c>
      <c r="AN141" s="54" t="s">
        <v>6855</v>
      </c>
      <c r="AO141" s="54" t="s">
        <v>6888</v>
      </c>
      <c r="AP141" s="54" t="s">
        <v>6921</v>
      </c>
      <c r="AQ141" s="54" t="s">
        <v>6789</v>
      </c>
      <c r="AR141" s="54" t="s">
        <v>7435</v>
      </c>
      <c r="AS141" s="54" t="s">
        <v>6506</v>
      </c>
      <c r="AT141" s="54" t="s">
        <v>7949</v>
      </c>
      <c r="AU141" s="54" t="s">
        <v>7982</v>
      </c>
      <c r="AV141" s="54" t="s">
        <v>8265</v>
      </c>
      <c r="AW141" s="54" t="s">
        <v>8298</v>
      </c>
      <c r="AX141" s="54" t="s">
        <v>8331</v>
      </c>
      <c r="AY141" s="54" t="s">
        <v>8364</v>
      </c>
      <c r="AZ141" s="54" t="s">
        <v>7916</v>
      </c>
      <c r="BA141" s="54" t="s">
        <v>7784</v>
      </c>
      <c r="BB141" s="54" t="s">
        <v>7817</v>
      </c>
      <c r="BC141" s="54" t="s">
        <v>7850</v>
      </c>
      <c r="BD141" s="54" t="s">
        <v>7883</v>
      </c>
      <c r="BE141" s="54" t="s">
        <v>7501</v>
      </c>
      <c r="BF141" s="54" t="s">
        <v>8397</v>
      </c>
      <c r="BG141" s="54" t="s">
        <v>7468</v>
      </c>
      <c r="BH141" s="54" t="s">
        <v>8911</v>
      </c>
      <c r="BI141" s="54" t="s">
        <v>8944</v>
      </c>
      <c r="BJ141" s="54" t="s">
        <v>8977</v>
      </c>
      <c r="BK141" s="54" t="s">
        <v>9010</v>
      </c>
      <c r="BL141" s="54" t="s">
        <v>9293</v>
      </c>
      <c r="BM141" s="54" t="s">
        <v>9326</v>
      </c>
      <c r="BN141" s="54" t="s">
        <v>8878</v>
      </c>
      <c r="BO141" s="54" t="s">
        <v>8496</v>
      </c>
      <c r="BP141" s="54" t="s">
        <v>8779</v>
      </c>
      <c r="BQ141" s="54" t="s">
        <v>8812</v>
      </c>
      <c r="BR141" s="54" t="s">
        <v>8845</v>
      </c>
      <c r="BS141" s="54" t="s">
        <v>8463</v>
      </c>
      <c r="BT141" s="54" t="s">
        <v>9359</v>
      </c>
      <c r="BU141" s="54" t="s">
        <v>8430</v>
      </c>
      <c r="BV141" s="54" t="s">
        <v>9873</v>
      </c>
      <c r="BW141" s="54" t="s">
        <v>9906</v>
      </c>
      <c r="BX141" s="54" t="s">
        <v>9939</v>
      </c>
      <c r="BY141" s="54" t="s">
        <v>9972</v>
      </c>
      <c r="BZ141" s="54" t="s">
        <v>10005</v>
      </c>
      <c r="CA141" s="54" t="s">
        <v>10288</v>
      </c>
      <c r="CB141" s="54" t="s">
        <v>9840</v>
      </c>
      <c r="CC141" s="54" t="s">
        <v>9458</v>
      </c>
      <c r="CD141" s="54" t="s">
        <v>9491</v>
      </c>
      <c r="CE141" s="54" t="s">
        <v>9774</v>
      </c>
      <c r="CF141" s="54" t="s">
        <v>9807</v>
      </c>
      <c r="CG141" s="54" t="s">
        <v>9425</v>
      </c>
      <c r="CH141" s="54" t="s">
        <v>10321</v>
      </c>
      <c r="CI141" s="54" t="s">
        <v>9392</v>
      </c>
      <c r="CJ141" s="54" t="s">
        <v>10835</v>
      </c>
      <c r="CK141" s="54" t="s">
        <v>10868</v>
      </c>
      <c r="CL141" s="54" t="s">
        <v>10901</v>
      </c>
      <c r="CM141" s="54" t="s">
        <v>10934</v>
      </c>
      <c r="CN141" s="54" t="s">
        <v>10967</v>
      </c>
      <c r="CO141" s="54" t="s">
        <v>11000</v>
      </c>
      <c r="CP141" s="54" t="s">
        <v>10802</v>
      </c>
      <c r="CQ141" s="54" t="s">
        <v>10420</v>
      </c>
      <c r="CR141" s="54" t="s">
        <v>10453</v>
      </c>
      <c r="CS141" s="54" t="s">
        <v>10486</v>
      </c>
      <c r="CT141" s="54" t="s">
        <v>10769</v>
      </c>
      <c r="CU141" s="54" t="s">
        <v>10387</v>
      </c>
      <c r="CV141" s="54" t="s">
        <v>11283</v>
      </c>
      <c r="CW141" s="54" t="s">
        <v>10354</v>
      </c>
      <c r="CX141" s="54" t="s">
        <v>11797</v>
      </c>
      <c r="CY141" s="54" t="s">
        <v>11830</v>
      </c>
      <c r="CZ141" s="54" t="s">
        <v>11863</v>
      </c>
      <c r="DA141" s="54" t="s">
        <v>11896</v>
      </c>
      <c r="DB141" s="54" t="s">
        <v>11929</v>
      </c>
      <c r="DC141" s="54" t="s">
        <v>11962</v>
      </c>
      <c r="DD141" s="54" t="s">
        <v>11764</v>
      </c>
      <c r="DE141" s="54" t="s">
        <v>11382</v>
      </c>
      <c r="DF141" s="54" t="s">
        <v>11415</v>
      </c>
      <c r="DG141" s="54" t="s">
        <v>11448</v>
      </c>
      <c r="DH141" s="54" t="s">
        <v>11481</v>
      </c>
      <c r="DI141" s="54" t="s">
        <v>11349</v>
      </c>
      <c r="DJ141" s="54" t="s">
        <v>11995</v>
      </c>
      <c r="DK141" s="54" t="s">
        <v>11316</v>
      </c>
      <c r="DL141" s="54" t="s">
        <v>12509</v>
      </c>
      <c r="DM141" s="54" t="s">
        <v>12760</v>
      </c>
      <c r="DN141" s="54" t="s">
        <v>12793</v>
      </c>
      <c r="DO141" s="54" t="s">
        <v>12826</v>
      </c>
      <c r="DP141" s="54" t="s">
        <v>12859</v>
      </c>
      <c r="DQ141" s="54" t="s">
        <v>12892</v>
      </c>
      <c r="DR141" s="54" t="s">
        <v>12476</v>
      </c>
      <c r="DS141" s="54" t="s">
        <v>12344</v>
      </c>
      <c r="DT141" s="54" t="s">
        <v>12377</v>
      </c>
      <c r="DU141" s="54" t="s">
        <v>12410</v>
      </c>
      <c r="DV141" s="54" t="s">
        <v>12443</v>
      </c>
      <c r="DW141" s="54" t="s">
        <v>12311</v>
      </c>
      <c r="DX141" s="54" t="s">
        <v>12925</v>
      </c>
      <c r="DY141" s="54" t="s">
        <v>12278</v>
      </c>
    </row>
    <row r="142" spans="1:129" hidden="1">
      <c r="A142" s="52"/>
      <c r="B142" s="55" t="s">
        <v>12996</v>
      </c>
      <c r="C142" s="65">
        <v>17</v>
      </c>
      <c r="D142" s="54" t="s">
        <v>506</v>
      </c>
      <c r="E142" s="54" t="s">
        <v>789</v>
      </c>
      <c r="F142" s="54" t="s">
        <v>822</v>
      </c>
      <c r="G142" s="54" t="s">
        <v>855</v>
      </c>
      <c r="H142" s="54" t="s">
        <v>888</v>
      </c>
      <c r="I142" s="54" t="s">
        <v>921</v>
      </c>
      <c r="J142" s="54" t="s">
        <v>473</v>
      </c>
      <c r="K142" s="54" t="s">
        <v>341</v>
      </c>
      <c r="L142" s="54" t="s">
        <v>374</v>
      </c>
      <c r="M142" s="54" t="s">
        <v>407</v>
      </c>
      <c r="N142" s="54" t="s">
        <v>440</v>
      </c>
      <c r="O142" s="54" t="s">
        <v>308</v>
      </c>
      <c r="P142" s="54" t="s">
        <v>954</v>
      </c>
      <c r="Q142" s="54" t="s">
        <v>275</v>
      </c>
      <c r="R142" s="54" t="s">
        <v>6278</v>
      </c>
      <c r="S142" s="54" t="s">
        <v>6311</v>
      </c>
      <c r="T142" s="54" t="s">
        <v>6344</v>
      </c>
      <c r="U142" s="54" t="s">
        <v>6377</v>
      </c>
      <c r="V142" s="54" t="s">
        <v>6410</v>
      </c>
      <c r="W142" s="54" t="s">
        <v>6443</v>
      </c>
      <c r="X142" s="54" t="s">
        <v>5995</v>
      </c>
      <c r="Y142" s="54" t="s">
        <v>5863</v>
      </c>
      <c r="Z142" s="54" t="s">
        <v>5896</v>
      </c>
      <c r="AA142" s="54" t="s">
        <v>5929</v>
      </c>
      <c r="AB142" s="54" t="s">
        <v>5962</v>
      </c>
      <c r="AC142" s="54" t="s">
        <v>5830</v>
      </c>
      <c r="AD142" s="54" t="s">
        <v>6476</v>
      </c>
      <c r="AE142" s="54" t="s">
        <v>5797</v>
      </c>
      <c r="AF142" s="54" t="s">
        <v>6990</v>
      </c>
      <c r="AG142" s="54" t="s">
        <v>7273</v>
      </c>
      <c r="AH142" s="54" t="s">
        <v>7306</v>
      </c>
      <c r="AI142" s="54" t="s">
        <v>7339</v>
      </c>
      <c r="AJ142" s="54" t="s">
        <v>7372</v>
      </c>
      <c r="AK142" s="54" t="s">
        <v>7405</v>
      </c>
      <c r="AL142" s="54" t="s">
        <v>6957</v>
      </c>
      <c r="AM142" s="54" t="s">
        <v>6825</v>
      </c>
      <c r="AN142" s="54" t="s">
        <v>6858</v>
      </c>
      <c r="AO142" s="54" t="s">
        <v>6891</v>
      </c>
      <c r="AP142" s="54" t="s">
        <v>6924</v>
      </c>
      <c r="AQ142" s="54" t="s">
        <v>6792</v>
      </c>
      <c r="AR142" s="54" t="s">
        <v>7438</v>
      </c>
      <c r="AS142" s="54" t="s">
        <v>6509</v>
      </c>
      <c r="AT142" s="54" t="s">
        <v>7952</v>
      </c>
      <c r="AU142" s="54" t="s">
        <v>7985</v>
      </c>
      <c r="AV142" s="54" t="s">
        <v>8268</v>
      </c>
      <c r="AW142" s="54" t="s">
        <v>8301</v>
      </c>
      <c r="AX142" s="54" t="s">
        <v>8334</v>
      </c>
      <c r="AY142" s="54" t="s">
        <v>8367</v>
      </c>
      <c r="AZ142" s="54" t="s">
        <v>7919</v>
      </c>
      <c r="BA142" s="54" t="s">
        <v>7787</v>
      </c>
      <c r="BB142" s="54" t="s">
        <v>7820</v>
      </c>
      <c r="BC142" s="54" t="s">
        <v>7853</v>
      </c>
      <c r="BD142" s="54" t="s">
        <v>7886</v>
      </c>
      <c r="BE142" s="54" t="s">
        <v>7504</v>
      </c>
      <c r="BF142" s="54" t="s">
        <v>8400</v>
      </c>
      <c r="BG142" s="54" t="s">
        <v>7471</v>
      </c>
      <c r="BH142" s="54" t="s">
        <v>8914</v>
      </c>
      <c r="BI142" s="54" t="s">
        <v>8947</v>
      </c>
      <c r="BJ142" s="54" t="s">
        <v>8980</v>
      </c>
      <c r="BK142" s="54" t="s">
        <v>9263</v>
      </c>
      <c r="BL142" s="54" t="s">
        <v>9296</v>
      </c>
      <c r="BM142" s="54" t="s">
        <v>9329</v>
      </c>
      <c r="BN142" s="54" t="s">
        <v>8881</v>
      </c>
      <c r="BO142" s="54" t="s">
        <v>8499</v>
      </c>
      <c r="BP142" s="54" t="s">
        <v>8782</v>
      </c>
      <c r="BQ142" s="54" t="s">
        <v>8815</v>
      </c>
      <c r="BR142" s="54" t="s">
        <v>8848</v>
      </c>
      <c r="BS142" s="54" t="s">
        <v>8466</v>
      </c>
      <c r="BT142" s="54" t="s">
        <v>9362</v>
      </c>
      <c r="BU142" s="54" t="s">
        <v>8433</v>
      </c>
      <c r="BV142" s="54" t="s">
        <v>9876</v>
      </c>
      <c r="BW142" s="54" t="s">
        <v>9909</v>
      </c>
      <c r="BX142" s="54" t="s">
        <v>9942</v>
      </c>
      <c r="BY142" s="54" t="s">
        <v>9975</v>
      </c>
      <c r="BZ142" s="54" t="s">
        <v>10008</v>
      </c>
      <c r="CA142" s="54" t="s">
        <v>10291</v>
      </c>
      <c r="CB142" s="54" t="s">
        <v>9843</v>
      </c>
      <c r="CC142" s="54" t="s">
        <v>9461</v>
      </c>
      <c r="CD142" s="54" t="s">
        <v>9494</v>
      </c>
      <c r="CE142" s="54" t="s">
        <v>9777</v>
      </c>
      <c r="CF142" s="54" t="s">
        <v>9810</v>
      </c>
      <c r="CG142" s="54" t="s">
        <v>9428</v>
      </c>
      <c r="CH142" s="54" t="s">
        <v>10324</v>
      </c>
      <c r="CI142" s="54" t="s">
        <v>9395</v>
      </c>
      <c r="CJ142" s="54" t="s">
        <v>10838</v>
      </c>
      <c r="CK142" s="54" t="s">
        <v>10871</v>
      </c>
      <c r="CL142" s="54" t="s">
        <v>10904</v>
      </c>
      <c r="CM142" s="54" t="s">
        <v>10937</v>
      </c>
      <c r="CN142" s="54" t="s">
        <v>10970</v>
      </c>
      <c r="CO142" s="54" t="s">
        <v>11003</v>
      </c>
      <c r="CP142" s="54" t="s">
        <v>10805</v>
      </c>
      <c r="CQ142" s="54" t="s">
        <v>10423</v>
      </c>
      <c r="CR142" s="54" t="s">
        <v>10456</v>
      </c>
      <c r="CS142" s="54" t="s">
        <v>10489</v>
      </c>
      <c r="CT142" s="54" t="s">
        <v>10772</v>
      </c>
      <c r="CU142" s="54" t="s">
        <v>10390</v>
      </c>
      <c r="CV142" s="54" t="s">
        <v>11286</v>
      </c>
      <c r="CW142" s="54" t="s">
        <v>10357</v>
      </c>
      <c r="CX142" s="54" t="s">
        <v>11800</v>
      </c>
      <c r="CY142" s="54" t="s">
        <v>11833</v>
      </c>
      <c r="CZ142" s="54" t="s">
        <v>11866</v>
      </c>
      <c r="DA142" s="54" t="s">
        <v>11899</v>
      </c>
      <c r="DB142" s="54" t="s">
        <v>11932</v>
      </c>
      <c r="DC142" s="54" t="s">
        <v>11965</v>
      </c>
      <c r="DD142" s="54" t="s">
        <v>11767</v>
      </c>
      <c r="DE142" s="54" t="s">
        <v>11385</v>
      </c>
      <c r="DF142" s="54" t="s">
        <v>11418</v>
      </c>
      <c r="DG142" s="54" t="s">
        <v>11451</v>
      </c>
      <c r="DH142" s="54" t="s">
        <v>11484</v>
      </c>
      <c r="DI142" s="54" t="s">
        <v>11352</v>
      </c>
      <c r="DJ142" s="54" t="s">
        <v>11998</v>
      </c>
      <c r="DK142" s="54" t="s">
        <v>11319</v>
      </c>
      <c r="DL142" s="54" t="s">
        <v>12730</v>
      </c>
      <c r="DM142" s="54" t="s">
        <v>12763</v>
      </c>
      <c r="DN142" s="54" t="s">
        <v>12796</v>
      </c>
      <c r="DO142" s="54" t="s">
        <v>12829</v>
      </c>
      <c r="DP142" s="54" t="s">
        <v>12862</v>
      </c>
      <c r="DQ142" s="54" t="s">
        <v>12895</v>
      </c>
      <c r="DR142" s="54" t="s">
        <v>12479</v>
      </c>
      <c r="DS142" s="54" t="s">
        <v>12347</v>
      </c>
      <c r="DT142" s="54" t="s">
        <v>12380</v>
      </c>
      <c r="DU142" s="54" t="s">
        <v>12413</v>
      </c>
      <c r="DV142" s="54" t="s">
        <v>12446</v>
      </c>
      <c r="DW142" s="54" t="s">
        <v>12314</v>
      </c>
      <c r="DX142" s="54" t="s">
        <v>12928</v>
      </c>
      <c r="DY142" s="54" t="s">
        <v>12281</v>
      </c>
    </row>
    <row r="143" spans="1:129" hidden="1">
      <c r="A143" s="52"/>
      <c r="B143" s="56" t="s">
        <v>12997</v>
      </c>
      <c r="C143" s="65">
        <v>18</v>
      </c>
      <c r="D143" s="54" t="s">
        <v>509</v>
      </c>
      <c r="E143" s="54" t="s">
        <v>792</v>
      </c>
      <c r="F143" s="54" t="s">
        <v>825</v>
      </c>
      <c r="G143" s="54" t="s">
        <v>858</v>
      </c>
      <c r="H143" s="54" t="s">
        <v>891</v>
      </c>
      <c r="I143" s="54" t="s">
        <v>924</v>
      </c>
      <c r="J143" s="54" t="s">
        <v>476</v>
      </c>
      <c r="K143" s="54" t="s">
        <v>344</v>
      </c>
      <c r="L143" s="54" t="s">
        <v>377</v>
      </c>
      <c r="M143" s="54" t="s">
        <v>410</v>
      </c>
      <c r="N143" s="54" t="s">
        <v>443</v>
      </c>
      <c r="O143" s="54" t="s">
        <v>311</v>
      </c>
      <c r="P143" s="54" t="s">
        <v>957</v>
      </c>
      <c r="Q143" s="54" t="s">
        <v>278</v>
      </c>
      <c r="R143" s="54" t="s">
        <v>6281</v>
      </c>
      <c r="S143" s="54" t="s">
        <v>6314</v>
      </c>
      <c r="T143" s="54" t="s">
        <v>6347</v>
      </c>
      <c r="U143" s="54" t="s">
        <v>6380</v>
      </c>
      <c r="V143" s="54" t="s">
        <v>6413</v>
      </c>
      <c r="W143" s="54" t="s">
        <v>6446</v>
      </c>
      <c r="X143" s="54" t="s">
        <v>5998</v>
      </c>
      <c r="Y143" s="54" t="s">
        <v>5866</v>
      </c>
      <c r="Z143" s="54" t="s">
        <v>5899</v>
      </c>
      <c r="AA143" s="54" t="s">
        <v>5932</v>
      </c>
      <c r="AB143" s="54" t="s">
        <v>5965</v>
      </c>
      <c r="AC143" s="54" t="s">
        <v>5833</v>
      </c>
      <c r="AD143" s="54" t="s">
        <v>6479</v>
      </c>
      <c r="AE143" s="54" t="s">
        <v>5800</v>
      </c>
      <c r="AF143" s="54" t="s">
        <v>6993</v>
      </c>
      <c r="AG143" s="54" t="s">
        <v>7276</v>
      </c>
      <c r="AH143" s="54" t="s">
        <v>7309</v>
      </c>
      <c r="AI143" s="54" t="s">
        <v>7342</v>
      </c>
      <c r="AJ143" s="54" t="s">
        <v>7375</v>
      </c>
      <c r="AK143" s="54" t="s">
        <v>7408</v>
      </c>
      <c r="AL143" s="54" t="s">
        <v>6960</v>
      </c>
      <c r="AM143" s="54" t="s">
        <v>6828</v>
      </c>
      <c r="AN143" s="54" t="s">
        <v>6861</v>
      </c>
      <c r="AO143" s="54" t="s">
        <v>6894</v>
      </c>
      <c r="AP143" s="54" t="s">
        <v>6927</v>
      </c>
      <c r="AQ143" s="54" t="s">
        <v>6795</v>
      </c>
      <c r="AR143" s="54" t="s">
        <v>7441</v>
      </c>
      <c r="AS143" s="54" t="s">
        <v>6762</v>
      </c>
      <c r="AT143" s="54" t="s">
        <v>7955</v>
      </c>
      <c r="AU143" s="54" t="s">
        <v>7988</v>
      </c>
      <c r="AV143" s="54" t="s">
        <v>8271</v>
      </c>
      <c r="AW143" s="54" t="s">
        <v>8304</v>
      </c>
      <c r="AX143" s="54" t="s">
        <v>8337</v>
      </c>
      <c r="AY143" s="54" t="s">
        <v>8370</v>
      </c>
      <c r="AZ143" s="54" t="s">
        <v>7922</v>
      </c>
      <c r="BA143" s="54" t="s">
        <v>7790</v>
      </c>
      <c r="BB143" s="54" t="s">
        <v>7823</v>
      </c>
      <c r="BC143" s="54" t="s">
        <v>7856</v>
      </c>
      <c r="BD143" s="54" t="s">
        <v>7889</v>
      </c>
      <c r="BE143" s="54" t="s">
        <v>7507</v>
      </c>
      <c r="BF143" s="54" t="s">
        <v>8403</v>
      </c>
      <c r="BG143" s="54" t="s">
        <v>7474</v>
      </c>
      <c r="BH143" s="54" t="s">
        <v>8917</v>
      </c>
      <c r="BI143" s="54" t="s">
        <v>8950</v>
      </c>
      <c r="BJ143" s="54" t="s">
        <v>8983</v>
      </c>
      <c r="BK143" s="54" t="s">
        <v>9266</v>
      </c>
      <c r="BL143" s="54" t="s">
        <v>9299</v>
      </c>
      <c r="BM143" s="54" t="s">
        <v>9332</v>
      </c>
      <c r="BN143" s="54" t="s">
        <v>8884</v>
      </c>
      <c r="BO143" s="54" t="s">
        <v>8502</v>
      </c>
      <c r="BP143" s="54" t="s">
        <v>8785</v>
      </c>
      <c r="BQ143" s="54" t="s">
        <v>8818</v>
      </c>
      <c r="BR143" s="54" t="s">
        <v>8851</v>
      </c>
      <c r="BS143" s="54" t="s">
        <v>8469</v>
      </c>
      <c r="BT143" s="54" t="s">
        <v>9365</v>
      </c>
      <c r="BU143" s="54" t="s">
        <v>8436</v>
      </c>
      <c r="BV143" s="54" t="s">
        <v>9879</v>
      </c>
      <c r="BW143" s="54" t="s">
        <v>9912</v>
      </c>
      <c r="BX143" s="54" t="s">
        <v>9945</v>
      </c>
      <c r="BY143" s="54" t="s">
        <v>9978</v>
      </c>
      <c r="BZ143" s="54" t="s">
        <v>10011</v>
      </c>
      <c r="CA143" s="54" t="s">
        <v>10294</v>
      </c>
      <c r="CB143" s="54" t="s">
        <v>9846</v>
      </c>
      <c r="CC143" s="54" t="s">
        <v>9464</v>
      </c>
      <c r="CD143" s="54" t="s">
        <v>9497</v>
      </c>
      <c r="CE143" s="54" t="s">
        <v>9780</v>
      </c>
      <c r="CF143" s="54" t="s">
        <v>9813</v>
      </c>
      <c r="CG143" s="54" t="s">
        <v>9431</v>
      </c>
      <c r="CH143" s="54" t="s">
        <v>10327</v>
      </c>
      <c r="CI143" s="54" t="s">
        <v>9398</v>
      </c>
      <c r="CJ143" s="54" t="s">
        <v>10841</v>
      </c>
      <c r="CK143" s="54" t="s">
        <v>10874</v>
      </c>
      <c r="CL143" s="54" t="s">
        <v>10907</v>
      </c>
      <c r="CM143" s="54" t="s">
        <v>10940</v>
      </c>
      <c r="CN143" s="54" t="s">
        <v>10973</v>
      </c>
      <c r="CO143" s="54" t="s">
        <v>11006</v>
      </c>
      <c r="CP143" s="54" t="s">
        <v>10808</v>
      </c>
      <c r="CQ143" s="54" t="s">
        <v>10426</v>
      </c>
      <c r="CR143" s="54" t="s">
        <v>10459</v>
      </c>
      <c r="CS143" s="54" t="s">
        <v>10492</v>
      </c>
      <c r="CT143" s="54" t="s">
        <v>10775</v>
      </c>
      <c r="CU143" s="54" t="s">
        <v>10393</v>
      </c>
      <c r="CV143" s="54" t="s">
        <v>11289</v>
      </c>
      <c r="CW143" s="54" t="s">
        <v>10360</v>
      </c>
      <c r="CX143" s="54" t="s">
        <v>11803</v>
      </c>
      <c r="CY143" s="54" t="s">
        <v>11836</v>
      </c>
      <c r="CZ143" s="54" t="s">
        <v>11869</v>
      </c>
      <c r="DA143" s="54" t="s">
        <v>11902</v>
      </c>
      <c r="DB143" s="54" t="s">
        <v>11935</v>
      </c>
      <c r="DC143" s="54" t="s">
        <v>11968</v>
      </c>
      <c r="DD143" s="54" t="s">
        <v>11770</v>
      </c>
      <c r="DE143" s="54" t="s">
        <v>11388</v>
      </c>
      <c r="DF143" s="54" t="s">
        <v>11421</v>
      </c>
      <c r="DG143" s="54" t="s">
        <v>11454</v>
      </c>
      <c r="DH143" s="54" t="s">
        <v>11487</v>
      </c>
      <c r="DI143" s="54" t="s">
        <v>11355</v>
      </c>
      <c r="DJ143" s="54" t="s">
        <v>12001</v>
      </c>
      <c r="DK143" s="54" t="s">
        <v>11322</v>
      </c>
      <c r="DL143" s="54" t="s">
        <v>12733</v>
      </c>
      <c r="DM143" s="54" t="s">
        <v>12766</v>
      </c>
      <c r="DN143" s="54" t="s">
        <v>12799</v>
      </c>
      <c r="DO143" s="54" t="s">
        <v>12832</v>
      </c>
      <c r="DP143" s="54" t="s">
        <v>12865</v>
      </c>
      <c r="DQ143" s="54" t="s">
        <v>12898</v>
      </c>
      <c r="DR143" s="54" t="s">
        <v>12482</v>
      </c>
      <c r="DS143" s="54" t="s">
        <v>12350</v>
      </c>
      <c r="DT143" s="54" t="s">
        <v>12383</v>
      </c>
      <c r="DU143" s="54" t="s">
        <v>12416</v>
      </c>
      <c r="DV143" s="54" t="s">
        <v>12449</v>
      </c>
      <c r="DW143" s="54" t="s">
        <v>12317</v>
      </c>
      <c r="DX143" s="54" t="s">
        <v>12931</v>
      </c>
      <c r="DY143" s="54" t="s">
        <v>12284</v>
      </c>
    </row>
    <row r="144" spans="1:129" hidden="1">
      <c r="A144" s="52"/>
      <c r="B144" s="55" t="s">
        <v>12998</v>
      </c>
      <c r="C144" s="65">
        <v>19</v>
      </c>
      <c r="D144" s="54" t="s">
        <v>762</v>
      </c>
      <c r="E144" s="54" t="s">
        <v>795</v>
      </c>
      <c r="F144" s="54" t="s">
        <v>828</v>
      </c>
      <c r="G144" s="54" t="s">
        <v>861</v>
      </c>
      <c r="H144" s="54" t="s">
        <v>894</v>
      </c>
      <c r="I144" s="54" t="s">
        <v>927</v>
      </c>
      <c r="J144" s="54" t="s">
        <v>479</v>
      </c>
      <c r="K144" s="54" t="s">
        <v>347</v>
      </c>
      <c r="L144" s="54" t="s">
        <v>380</v>
      </c>
      <c r="M144" s="54" t="s">
        <v>413</v>
      </c>
      <c r="N144" s="54" t="s">
        <v>446</v>
      </c>
      <c r="O144" s="54" t="s">
        <v>314</v>
      </c>
      <c r="P144" s="54" t="s">
        <v>960</v>
      </c>
      <c r="Q144" s="54" t="s">
        <v>281</v>
      </c>
      <c r="R144" s="54" t="s">
        <v>6284</v>
      </c>
      <c r="S144" s="54" t="s">
        <v>6317</v>
      </c>
      <c r="T144" s="54" t="s">
        <v>6350</v>
      </c>
      <c r="U144" s="54" t="s">
        <v>6383</v>
      </c>
      <c r="V144" s="54" t="s">
        <v>6416</v>
      </c>
      <c r="W144" s="54" t="s">
        <v>6449</v>
      </c>
      <c r="X144" s="54" t="s">
        <v>6001</v>
      </c>
      <c r="Y144" s="54" t="s">
        <v>5869</v>
      </c>
      <c r="Z144" s="54" t="s">
        <v>5902</v>
      </c>
      <c r="AA144" s="54" t="s">
        <v>5935</v>
      </c>
      <c r="AB144" s="54" t="s">
        <v>5968</v>
      </c>
      <c r="AC144" s="54" t="s">
        <v>5836</v>
      </c>
      <c r="AD144" s="54" t="s">
        <v>6482</v>
      </c>
      <c r="AE144" s="54" t="s">
        <v>5803</v>
      </c>
      <c r="AF144" s="54" t="s">
        <v>6996</v>
      </c>
      <c r="AG144" s="54" t="s">
        <v>7279</v>
      </c>
      <c r="AH144" s="54" t="s">
        <v>7312</v>
      </c>
      <c r="AI144" s="54" t="s">
        <v>7345</v>
      </c>
      <c r="AJ144" s="54" t="s">
        <v>7378</v>
      </c>
      <c r="AK144" s="54" t="s">
        <v>7411</v>
      </c>
      <c r="AL144" s="54" t="s">
        <v>6963</v>
      </c>
      <c r="AM144" s="54" t="s">
        <v>6831</v>
      </c>
      <c r="AN144" s="54" t="s">
        <v>6864</v>
      </c>
      <c r="AO144" s="54" t="s">
        <v>6897</v>
      </c>
      <c r="AP144" s="54" t="s">
        <v>6930</v>
      </c>
      <c r="AQ144" s="54" t="s">
        <v>6798</v>
      </c>
      <c r="AR144" s="54" t="s">
        <v>7444</v>
      </c>
      <c r="AS144" s="54" t="s">
        <v>6765</v>
      </c>
      <c r="AT144" s="54" t="s">
        <v>7958</v>
      </c>
      <c r="AU144" s="54" t="s">
        <v>7991</v>
      </c>
      <c r="AV144" s="54" t="s">
        <v>8274</v>
      </c>
      <c r="AW144" s="54" t="s">
        <v>8307</v>
      </c>
      <c r="AX144" s="54" t="s">
        <v>8340</v>
      </c>
      <c r="AY144" s="54" t="s">
        <v>8373</v>
      </c>
      <c r="AZ144" s="54" t="s">
        <v>7925</v>
      </c>
      <c r="BA144" s="54" t="s">
        <v>7793</v>
      </c>
      <c r="BB144" s="54" t="s">
        <v>7826</v>
      </c>
      <c r="BC144" s="54" t="s">
        <v>7859</v>
      </c>
      <c r="BD144" s="54" t="s">
        <v>7892</v>
      </c>
      <c r="BE144" s="54" t="s">
        <v>7510</v>
      </c>
      <c r="BF144" s="54" t="s">
        <v>8406</v>
      </c>
      <c r="BG144" s="54" t="s">
        <v>7477</v>
      </c>
      <c r="BH144" s="54" t="s">
        <v>8920</v>
      </c>
      <c r="BI144" s="54" t="s">
        <v>8953</v>
      </c>
      <c r="BJ144" s="54" t="s">
        <v>8986</v>
      </c>
      <c r="BK144" s="54" t="s">
        <v>9269</v>
      </c>
      <c r="BL144" s="54" t="s">
        <v>9302</v>
      </c>
      <c r="BM144" s="54" t="s">
        <v>9335</v>
      </c>
      <c r="BN144" s="54" t="s">
        <v>8887</v>
      </c>
      <c r="BO144" s="54" t="s">
        <v>8505</v>
      </c>
      <c r="BP144" s="54" t="s">
        <v>8788</v>
      </c>
      <c r="BQ144" s="54" t="s">
        <v>8821</v>
      </c>
      <c r="BR144" s="54" t="s">
        <v>8854</v>
      </c>
      <c r="BS144" s="54" t="s">
        <v>8472</v>
      </c>
      <c r="BT144" s="54" t="s">
        <v>9368</v>
      </c>
      <c r="BU144" s="54" t="s">
        <v>8439</v>
      </c>
      <c r="BV144" s="54" t="s">
        <v>9882</v>
      </c>
      <c r="BW144" s="54" t="s">
        <v>9915</v>
      </c>
      <c r="BX144" s="54" t="s">
        <v>9948</v>
      </c>
      <c r="BY144" s="54" t="s">
        <v>9981</v>
      </c>
      <c r="BZ144" s="54" t="s">
        <v>10264</v>
      </c>
      <c r="CA144" s="54" t="s">
        <v>10297</v>
      </c>
      <c r="CB144" s="54" t="s">
        <v>9849</v>
      </c>
      <c r="CC144" s="54" t="s">
        <v>9467</v>
      </c>
      <c r="CD144" s="54" t="s">
        <v>9500</v>
      </c>
      <c r="CE144" s="54" t="s">
        <v>9783</v>
      </c>
      <c r="CF144" s="54" t="s">
        <v>9816</v>
      </c>
      <c r="CG144" s="54" t="s">
        <v>9434</v>
      </c>
      <c r="CH144" s="54" t="s">
        <v>10330</v>
      </c>
      <c r="CI144" s="54" t="s">
        <v>9401</v>
      </c>
      <c r="CJ144" s="54" t="s">
        <v>10844</v>
      </c>
      <c r="CK144" s="54" t="s">
        <v>10877</v>
      </c>
      <c r="CL144" s="54" t="s">
        <v>10910</v>
      </c>
      <c r="CM144" s="54" t="s">
        <v>10943</v>
      </c>
      <c r="CN144" s="54" t="s">
        <v>10976</v>
      </c>
      <c r="CO144" s="54" t="s">
        <v>11009</v>
      </c>
      <c r="CP144" s="54" t="s">
        <v>10811</v>
      </c>
      <c r="CQ144" s="54" t="s">
        <v>10429</v>
      </c>
      <c r="CR144" s="54" t="s">
        <v>10462</v>
      </c>
      <c r="CS144" s="54" t="s">
        <v>10495</v>
      </c>
      <c r="CT144" s="54" t="s">
        <v>10778</v>
      </c>
      <c r="CU144" s="54" t="s">
        <v>10396</v>
      </c>
      <c r="CV144" s="54" t="s">
        <v>11292</v>
      </c>
      <c r="CW144" s="54" t="s">
        <v>10363</v>
      </c>
      <c r="CX144" s="54" t="s">
        <v>11806</v>
      </c>
      <c r="CY144" s="54" t="s">
        <v>11839</v>
      </c>
      <c r="CZ144" s="54" t="s">
        <v>11872</v>
      </c>
      <c r="DA144" s="54" t="s">
        <v>11905</v>
      </c>
      <c r="DB144" s="54" t="s">
        <v>11938</v>
      </c>
      <c r="DC144" s="54" t="s">
        <v>11971</v>
      </c>
      <c r="DD144" s="54" t="s">
        <v>11773</v>
      </c>
      <c r="DE144" s="54" t="s">
        <v>11391</v>
      </c>
      <c r="DF144" s="54" t="s">
        <v>11424</v>
      </c>
      <c r="DG144" s="54" t="s">
        <v>11457</v>
      </c>
      <c r="DH144" s="54" t="s">
        <v>11490</v>
      </c>
      <c r="DI144" s="54" t="s">
        <v>11358</v>
      </c>
      <c r="DJ144" s="54" t="s">
        <v>12004</v>
      </c>
      <c r="DK144" s="54" t="s">
        <v>11325</v>
      </c>
      <c r="DL144" s="54" t="s">
        <v>12736</v>
      </c>
      <c r="DM144" s="54" t="s">
        <v>12769</v>
      </c>
      <c r="DN144" s="54" t="s">
        <v>12802</v>
      </c>
      <c r="DO144" s="54" t="s">
        <v>12835</v>
      </c>
      <c r="DP144" s="54" t="s">
        <v>12868</v>
      </c>
      <c r="DQ144" s="54" t="s">
        <v>12901</v>
      </c>
      <c r="DR144" s="54" t="s">
        <v>12485</v>
      </c>
      <c r="DS144" s="54" t="s">
        <v>12353</v>
      </c>
      <c r="DT144" s="54" t="s">
        <v>12386</v>
      </c>
      <c r="DU144" s="54" t="s">
        <v>12419</v>
      </c>
      <c r="DV144" s="54" t="s">
        <v>12452</v>
      </c>
      <c r="DW144" s="54" t="s">
        <v>12320</v>
      </c>
      <c r="DX144" s="54" t="s">
        <v>12934</v>
      </c>
      <c r="DY144" s="54" t="s">
        <v>12287</v>
      </c>
    </row>
    <row r="145" spans="1:129" hidden="1">
      <c r="A145" s="52"/>
      <c r="B145" s="55" t="s">
        <v>12999</v>
      </c>
      <c r="C145" s="65">
        <v>20</v>
      </c>
      <c r="D145" s="54" t="s">
        <v>765</v>
      </c>
      <c r="E145" s="54" t="s">
        <v>798</v>
      </c>
      <c r="F145" s="54" t="s">
        <v>831</v>
      </c>
      <c r="G145" s="54" t="s">
        <v>864</v>
      </c>
      <c r="H145" s="54" t="s">
        <v>897</v>
      </c>
      <c r="I145" s="54" t="s">
        <v>930</v>
      </c>
      <c r="J145" s="54" t="s">
        <v>482</v>
      </c>
      <c r="K145" s="54" t="s">
        <v>350</v>
      </c>
      <c r="L145" s="54" t="s">
        <v>383</v>
      </c>
      <c r="M145" s="54" t="s">
        <v>416</v>
      </c>
      <c r="N145" s="54" t="s">
        <v>449</v>
      </c>
      <c r="O145" s="54" t="s">
        <v>317</v>
      </c>
      <c r="P145" s="54" t="s">
        <v>963</v>
      </c>
      <c r="Q145" s="54" t="s">
        <v>284</v>
      </c>
      <c r="R145" s="54" t="s">
        <v>6287</v>
      </c>
      <c r="S145" s="54" t="s">
        <v>6320</v>
      </c>
      <c r="T145" s="54" t="s">
        <v>6353</v>
      </c>
      <c r="U145" s="54" t="s">
        <v>6386</v>
      </c>
      <c r="V145" s="54" t="s">
        <v>6419</v>
      </c>
      <c r="W145" s="54" t="s">
        <v>6452</v>
      </c>
      <c r="X145" s="54" t="s">
        <v>6004</v>
      </c>
      <c r="Y145" s="54" t="s">
        <v>5872</v>
      </c>
      <c r="Z145" s="54" t="s">
        <v>5905</v>
      </c>
      <c r="AA145" s="54" t="s">
        <v>5938</v>
      </c>
      <c r="AB145" s="54" t="s">
        <v>5971</v>
      </c>
      <c r="AC145" s="54" t="s">
        <v>5839</v>
      </c>
      <c r="AD145" s="54" t="s">
        <v>6485</v>
      </c>
      <c r="AE145" s="54" t="s">
        <v>5806</v>
      </c>
      <c r="AF145" s="54" t="s">
        <v>6999</v>
      </c>
      <c r="AG145" s="54" t="s">
        <v>7282</v>
      </c>
      <c r="AH145" s="54" t="s">
        <v>7315</v>
      </c>
      <c r="AI145" s="54" t="s">
        <v>7348</v>
      </c>
      <c r="AJ145" s="54" t="s">
        <v>7381</v>
      </c>
      <c r="AK145" s="54" t="s">
        <v>7414</v>
      </c>
      <c r="AL145" s="54" t="s">
        <v>6966</v>
      </c>
      <c r="AM145" s="54" t="s">
        <v>6834</v>
      </c>
      <c r="AN145" s="54" t="s">
        <v>6867</v>
      </c>
      <c r="AO145" s="54" t="s">
        <v>6900</v>
      </c>
      <c r="AP145" s="54" t="s">
        <v>6933</v>
      </c>
      <c r="AQ145" s="54" t="s">
        <v>6801</v>
      </c>
      <c r="AR145" s="54" t="s">
        <v>7447</v>
      </c>
      <c r="AS145" s="54" t="s">
        <v>6768</v>
      </c>
      <c r="AT145" s="54" t="s">
        <v>7961</v>
      </c>
      <c r="AU145" s="54" t="s">
        <v>7994</v>
      </c>
      <c r="AV145" s="54" t="s">
        <v>8277</v>
      </c>
      <c r="AW145" s="54" t="s">
        <v>8310</v>
      </c>
      <c r="AX145" s="54" t="s">
        <v>8343</v>
      </c>
      <c r="AY145" s="54" t="s">
        <v>8376</v>
      </c>
      <c r="AZ145" s="54" t="s">
        <v>7928</v>
      </c>
      <c r="BA145" s="54" t="s">
        <v>7796</v>
      </c>
      <c r="BB145" s="54" t="s">
        <v>7829</v>
      </c>
      <c r="BC145" s="54" t="s">
        <v>7862</v>
      </c>
      <c r="BD145" s="54" t="s">
        <v>7895</v>
      </c>
      <c r="BE145" s="54" t="s">
        <v>7763</v>
      </c>
      <c r="BF145" s="54" t="s">
        <v>8409</v>
      </c>
      <c r="BG145" s="54" t="s">
        <v>7480</v>
      </c>
      <c r="BH145" s="54" t="s">
        <v>8923</v>
      </c>
      <c r="BI145" s="54" t="s">
        <v>8956</v>
      </c>
      <c r="BJ145" s="54" t="s">
        <v>8989</v>
      </c>
      <c r="BK145" s="54" t="s">
        <v>9272</v>
      </c>
      <c r="BL145" s="54" t="s">
        <v>9305</v>
      </c>
      <c r="BM145" s="54" t="s">
        <v>9338</v>
      </c>
      <c r="BN145" s="54" t="s">
        <v>8890</v>
      </c>
      <c r="BO145" s="54" t="s">
        <v>8508</v>
      </c>
      <c r="BP145" s="54" t="s">
        <v>8791</v>
      </c>
      <c r="BQ145" s="54" t="s">
        <v>8824</v>
      </c>
      <c r="BR145" s="54" t="s">
        <v>8857</v>
      </c>
      <c r="BS145" s="54" t="s">
        <v>8475</v>
      </c>
      <c r="BT145" s="54" t="s">
        <v>9371</v>
      </c>
      <c r="BU145" s="54" t="s">
        <v>8442</v>
      </c>
      <c r="BV145" s="54" t="s">
        <v>9885</v>
      </c>
      <c r="BW145" s="54" t="s">
        <v>9918</v>
      </c>
      <c r="BX145" s="54" t="s">
        <v>9951</v>
      </c>
      <c r="BY145" s="54" t="s">
        <v>9984</v>
      </c>
      <c r="BZ145" s="54" t="s">
        <v>10267</v>
      </c>
      <c r="CA145" s="54" t="s">
        <v>10300</v>
      </c>
      <c r="CB145" s="54" t="s">
        <v>9852</v>
      </c>
      <c r="CC145" s="54" t="s">
        <v>9470</v>
      </c>
      <c r="CD145" s="54" t="s">
        <v>9503</v>
      </c>
      <c r="CE145" s="54" t="s">
        <v>9786</v>
      </c>
      <c r="CF145" s="54" t="s">
        <v>9819</v>
      </c>
      <c r="CG145" s="54" t="s">
        <v>9437</v>
      </c>
      <c r="CH145" s="54" t="s">
        <v>10333</v>
      </c>
      <c r="CI145" s="54" t="s">
        <v>9404</v>
      </c>
      <c r="CJ145" s="54" t="s">
        <v>10847</v>
      </c>
      <c r="CK145" s="54" t="s">
        <v>10880</v>
      </c>
      <c r="CL145" s="54" t="s">
        <v>10913</v>
      </c>
      <c r="CM145" s="54" t="s">
        <v>10946</v>
      </c>
      <c r="CN145" s="54" t="s">
        <v>10979</v>
      </c>
      <c r="CO145" s="54" t="s">
        <v>11262</v>
      </c>
      <c r="CP145" s="54" t="s">
        <v>10814</v>
      </c>
      <c r="CQ145" s="54" t="s">
        <v>10432</v>
      </c>
      <c r="CR145" s="54" t="s">
        <v>10465</v>
      </c>
      <c r="CS145" s="54" t="s">
        <v>10498</v>
      </c>
      <c r="CT145" s="54" t="s">
        <v>10781</v>
      </c>
      <c r="CU145" s="54" t="s">
        <v>10399</v>
      </c>
      <c r="CV145" s="54" t="s">
        <v>11295</v>
      </c>
      <c r="CW145" s="54" t="s">
        <v>10366</v>
      </c>
      <c r="CX145" s="54" t="s">
        <v>11809</v>
      </c>
      <c r="CY145" s="54" t="s">
        <v>11842</v>
      </c>
      <c r="CZ145" s="54" t="s">
        <v>11875</v>
      </c>
      <c r="DA145" s="54" t="s">
        <v>11908</v>
      </c>
      <c r="DB145" s="54" t="s">
        <v>11941</v>
      </c>
      <c r="DC145" s="54" t="s">
        <v>11974</v>
      </c>
      <c r="DD145" s="54" t="s">
        <v>11776</v>
      </c>
      <c r="DE145" s="54" t="s">
        <v>11394</v>
      </c>
      <c r="DF145" s="54" t="s">
        <v>11427</v>
      </c>
      <c r="DG145" s="54" t="s">
        <v>11460</v>
      </c>
      <c r="DH145" s="54" t="s">
        <v>11493</v>
      </c>
      <c r="DI145" s="54" t="s">
        <v>11361</v>
      </c>
      <c r="DJ145" s="54" t="s">
        <v>12007</v>
      </c>
      <c r="DK145" s="54" t="s">
        <v>11328</v>
      </c>
      <c r="DL145" s="54" t="s">
        <v>12739</v>
      </c>
      <c r="DM145" s="54" t="s">
        <v>12772</v>
      </c>
      <c r="DN145" s="54" t="s">
        <v>12805</v>
      </c>
      <c r="DO145" s="54" t="s">
        <v>12838</v>
      </c>
      <c r="DP145" s="54" t="s">
        <v>12871</v>
      </c>
      <c r="DQ145" s="54" t="s">
        <v>12904</v>
      </c>
      <c r="DR145" s="54" t="s">
        <v>12488</v>
      </c>
      <c r="DS145" s="54" t="s">
        <v>12356</v>
      </c>
      <c r="DT145" s="54" t="s">
        <v>12389</v>
      </c>
      <c r="DU145" s="54" t="s">
        <v>12422</v>
      </c>
      <c r="DV145" s="54" t="s">
        <v>12455</v>
      </c>
      <c r="DW145" s="54" t="s">
        <v>12323</v>
      </c>
      <c r="DX145" s="54" t="s">
        <v>12937</v>
      </c>
      <c r="DY145" s="54" t="s">
        <v>12290</v>
      </c>
    </row>
    <row r="146" spans="1:129" hidden="1">
      <c r="A146" s="52"/>
      <c r="B146" s="55" t="s">
        <v>13000</v>
      </c>
      <c r="C146" s="65">
        <v>21</v>
      </c>
      <c r="D146" s="54" t="s">
        <v>768</v>
      </c>
      <c r="E146" s="54" t="s">
        <v>801</v>
      </c>
      <c r="F146" s="54" t="s">
        <v>834</v>
      </c>
      <c r="G146" s="54" t="s">
        <v>867</v>
      </c>
      <c r="H146" s="54" t="s">
        <v>900</v>
      </c>
      <c r="I146" s="54" t="s">
        <v>933</v>
      </c>
      <c r="J146" s="54" t="s">
        <v>485</v>
      </c>
      <c r="K146" s="54" t="s">
        <v>353</v>
      </c>
      <c r="L146" s="54" t="s">
        <v>386</v>
      </c>
      <c r="M146" s="54" t="s">
        <v>419</v>
      </c>
      <c r="N146" s="54" t="s">
        <v>452</v>
      </c>
      <c r="O146" s="54" t="s">
        <v>320</v>
      </c>
      <c r="P146" s="54" t="s">
        <v>966</v>
      </c>
      <c r="Q146" s="54" t="s">
        <v>287</v>
      </c>
      <c r="R146" s="54" t="s">
        <v>6290</v>
      </c>
      <c r="S146" s="54" t="s">
        <v>6323</v>
      </c>
      <c r="T146" s="54" t="s">
        <v>6356</v>
      </c>
      <c r="U146" s="54" t="s">
        <v>6389</v>
      </c>
      <c r="V146" s="54" t="s">
        <v>6422</v>
      </c>
      <c r="W146" s="54" t="s">
        <v>6455</v>
      </c>
      <c r="X146" s="54" t="s">
        <v>6007</v>
      </c>
      <c r="Y146" s="54" t="s">
        <v>5875</v>
      </c>
      <c r="Z146" s="54" t="s">
        <v>5908</v>
      </c>
      <c r="AA146" s="54" t="s">
        <v>5941</v>
      </c>
      <c r="AB146" s="54" t="s">
        <v>5974</v>
      </c>
      <c r="AC146" s="54" t="s">
        <v>5842</v>
      </c>
      <c r="AD146" s="54" t="s">
        <v>6488</v>
      </c>
      <c r="AE146" s="54" t="s">
        <v>5809</v>
      </c>
      <c r="AF146" s="54" t="s">
        <v>7002</v>
      </c>
      <c r="AG146" s="54" t="s">
        <v>7285</v>
      </c>
      <c r="AH146" s="54" t="s">
        <v>7318</v>
      </c>
      <c r="AI146" s="54" t="s">
        <v>7351</v>
      </c>
      <c r="AJ146" s="54" t="s">
        <v>7384</v>
      </c>
      <c r="AK146" s="54" t="s">
        <v>7417</v>
      </c>
      <c r="AL146" s="54" t="s">
        <v>6969</v>
      </c>
      <c r="AM146" s="54" t="s">
        <v>6837</v>
      </c>
      <c r="AN146" s="54" t="s">
        <v>6870</v>
      </c>
      <c r="AO146" s="54" t="s">
        <v>6903</v>
      </c>
      <c r="AP146" s="54" t="s">
        <v>6936</v>
      </c>
      <c r="AQ146" s="54" t="s">
        <v>6804</v>
      </c>
      <c r="AR146" s="54" t="s">
        <v>7450</v>
      </c>
      <c r="AS146" s="54" t="s">
        <v>6771</v>
      </c>
      <c r="AT146" s="54" t="s">
        <v>7964</v>
      </c>
      <c r="AU146" s="54" t="s">
        <v>7997</v>
      </c>
      <c r="AV146" s="54" t="s">
        <v>8280</v>
      </c>
      <c r="AW146" s="54" t="s">
        <v>8313</v>
      </c>
      <c r="AX146" s="54" t="s">
        <v>8346</v>
      </c>
      <c r="AY146" s="54" t="s">
        <v>8379</v>
      </c>
      <c r="AZ146" s="54" t="s">
        <v>7931</v>
      </c>
      <c r="BA146" s="54" t="s">
        <v>7799</v>
      </c>
      <c r="BB146" s="54" t="s">
        <v>7832</v>
      </c>
      <c r="BC146" s="54" t="s">
        <v>7865</v>
      </c>
      <c r="BD146" s="54" t="s">
        <v>7898</v>
      </c>
      <c r="BE146" s="54" t="s">
        <v>7766</v>
      </c>
      <c r="BF146" s="54" t="s">
        <v>8412</v>
      </c>
      <c r="BG146" s="54" t="s">
        <v>7483</v>
      </c>
      <c r="BH146" s="54" t="s">
        <v>8926</v>
      </c>
      <c r="BI146" s="54" t="s">
        <v>8959</v>
      </c>
      <c r="BJ146" s="54" t="s">
        <v>8992</v>
      </c>
      <c r="BK146" s="54" t="s">
        <v>9275</v>
      </c>
      <c r="BL146" s="54" t="s">
        <v>9308</v>
      </c>
      <c r="BM146" s="54" t="s">
        <v>9341</v>
      </c>
      <c r="BN146" s="54" t="s">
        <v>8893</v>
      </c>
      <c r="BO146" s="54" t="s">
        <v>8511</v>
      </c>
      <c r="BP146" s="54" t="s">
        <v>8794</v>
      </c>
      <c r="BQ146" s="54" t="s">
        <v>8827</v>
      </c>
      <c r="BR146" s="54" t="s">
        <v>8860</v>
      </c>
      <c r="BS146" s="54" t="s">
        <v>8478</v>
      </c>
      <c r="BT146" s="54" t="s">
        <v>9374</v>
      </c>
      <c r="BU146" s="54" t="s">
        <v>8445</v>
      </c>
      <c r="BV146" s="54" t="s">
        <v>9888</v>
      </c>
      <c r="BW146" s="54" t="s">
        <v>9921</v>
      </c>
      <c r="BX146" s="54" t="s">
        <v>9954</v>
      </c>
      <c r="BY146" s="54" t="s">
        <v>9987</v>
      </c>
      <c r="BZ146" s="54" t="s">
        <v>10270</v>
      </c>
      <c r="CA146" s="54" t="s">
        <v>10303</v>
      </c>
      <c r="CB146" s="54" t="s">
        <v>9855</v>
      </c>
      <c r="CC146" s="54" t="s">
        <v>9473</v>
      </c>
      <c r="CD146" s="54" t="s">
        <v>9506</v>
      </c>
      <c r="CE146" s="54" t="s">
        <v>9789</v>
      </c>
      <c r="CF146" s="54" t="s">
        <v>9822</v>
      </c>
      <c r="CG146" s="54" t="s">
        <v>9440</v>
      </c>
      <c r="CH146" s="54" t="s">
        <v>10336</v>
      </c>
      <c r="CI146" s="54" t="s">
        <v>9407</v>
      </c>
      <c r="CJ146" s="54" t="s">
        <v>10850</v>
      </c>
      <c r="CK146" s="54" t="s">
        <v>10883</v>
      </c>
      <c r="CL146" s="54" t="s">
        <v>10916</v>
      </c>
      <c r="CM146" s="54" t="s">
        <v>10949</v>
      </c>
      <c r="CN146" s="54" t="s">
        <v>10982</v>
      </c>
      <c r="CO146" s="54" t="s">
        <v>11265</v>
      </c>
      <c r="CP146" s="54" t="s">
        <v>10817</v>
      </c>
      <c r="CQ146" s="54" t="s">
        <v>10435</v>
      </c>
      <c r="CR146" s="54" t="s">
        <v>10468</v>
      </c>
      <c r="CS146" s="54" t="s">
        <v>10501</v>
      </c>
      <c r="CT146" s="54" t="s">
        <v>10784</v>
      </c>
      <c r="CU146" s="54" t="s">
        <v>10402</v>
      </c>
      <c r="CV146" s="54" t="s">
        <v>11298</v>
      </c>
      <c r="CW146" s="54" t="s">
        <v>10369</v>
      </c>
      <c r="CX146" s="54" t="s">
        <v>11812</v>
      </c>
      <c r="CY146" s="54" t="s">
        <v>11845</v>
      </c>
      <c r="CZ146" s="54" t="s">
        <v>11878</v>
      </c>
      <c r="DA146" s="54" t="s">
        <v>11911</v>
      </c>
      <c r="DB146" s="54" t="s">
        <v>11944</v>
      </c>
      <c r="DC146" s="54" t="s">
        <v>11977</v>
      </c>
      <c r="DD146" s="54" t="s">
        <v>11779</v>
      </c>
      <c r="DE146" s="54" t="s">
        <v>11397</v>
      </c>
      <c r="DF146" s="54" t="s">
        <v>11430</v>
      </c>
      <c r="DG146" s="54" t="s">
        <v>11463</v>
      </c>
      <c r="DH146" s="54" t="s">
        <v>11496</v>
      </c>
      <c r="DI146" s="54" t="s">
        <v>11364</v>
      </c>
      <c r="DJ146" s="54" t="s">
        <v>12010</v>
      </c>
      <c r="DK146" s="54" t="s">
        <v>11331</v>
      </c>
      <c r="DL146" s="54" t="s">
        <v>12742</v>
      </c>
      <c r="DM146" s="54" t="s">
        <v>12775</v>
      </c>
      <c r="DN146" s="54" t="s">
        <v>12808</v>
      </c>
      <c r="DO146" s="54" t="s">
        <v>12841</v>
      </c>
      <c r="DP146" s="54" t="s">
        <v>12874</v>
      </c>
      <c r="DQ146" s="54" t="s">
        <v>12907</v>
      </c>
      <c r="DR146" s="54" t="s">
        <v>12491</v>
      </c>
      <c r="DS146" s="54" t="s">
        <v>12359</v>
      </c>
      <c r="DT146" s="54" t="s">
        <v>12392</v>
      </c>
      <c r="DU146" s="54" t="s">
        <v>12425</v>
      </c>
      <c r="DV146" s="54" t="s">
        <v>12458</v>
      </c>
      <c r="DW146" s="54" t="s">
        <v>12326</v>
      </c>
      <c r="DX146" s="54" t="s">
        <v>12940</v>
      </c>
      <c r="DY146" s="54" t="s">
        <v>12293</v>
      </c>
    </row>
    <row r="147" spans="1:129" hidden="1">
      <c r="A147" s="49"/>
      <c r="B147" s="57" t="s">
        <v>13001</v>
      </c>
      <c r="C147" s="65">
        <v>22</v>
      </c>
      <c r="D147" s="54" t="s">
        <v>771</v>
      </c>
      <c r="E147" s="54" t="s">
        <v>804</v>
      </c>
      <c r="F147" s="54" t="s">
        <v>837</v>
      </c>
      <c r="G147" s="54" t="s">
        <v>870</v>
      </c>
      <c r="H147" s="54" t="s">
        <v>903</v>
      </c>
      <c r="I147" s="54" t="s">
        <v>936</v>
      </c>
      <c r="J147" s="54" t="s">
        <v>488</v>
      </c>
      <c r="K147" s="54" t="s">
        <v>356</v>
      </c>
      <c r="L147" s="54" t="s">
        <v>389</v>
      </c>
      <c r="M147" s="54" t="s">
        <v>422</v>
      </c>
      <c r="N147" s="54" t="s">
        <v>455</v>
      </c>
      <c r="O147" s="54" t="s">
        <v>323</v>
      </c>
      <c r="P147" s="54" t="s">
        <v>969</v>
      </c>
      <c r="Q147" s="54" t="s">
        <v>290</v>
      </c>
      <c r="R147" s="54" t="s">
        <v>6293</v>
      </c>
      <c r="S147" s="54" t="s">
        <v>6326</v>
      </c>
      <c r="T147" s="54" t="s">
        <v>6359</v>
      </c>
      <c r="U147" s="54" t="s">
        <v>6392</v>
      </c>
      <c r="V147" s="54" t="s">
        <v>6425</v>
      </c>
      <c r="W147" s="54" t="s">
        <v>6458</v>
      </c>
      <c r="X147" s="54" t="s">
        <v>6010</v>
      </c>
      <c r="Y147" s="54" t="s">
        <v>5878</v>
      </c>
      <c r="Z147" s="54" t="s">
        <v>5911</v>
      </c>
      <c r="AA147" s="54" t="s">
        <v>5944</v>
      </c>
      <c r="AB147" s="54" t="s">
        <v>5977</v>
      </c>
      <c r="AC147" s="54" t="s">
        <v>5845</v>
      </c>
      <c r="AD147" s="54" t="s">
        <v>6491</v>
      </c>
      <c r="AE147" s="54" t="s">
        <v>5812</v>
      </c>
      <c r="AF147" s="54" t="s">
        <v>7005</v>
      </c>
      <c r="AG147" s="54" t="s">
        <v>7288</v>
      </c>
      <c r="AH147" s="54" t="s">
        <v>7321</v>
      </c>
      <c r="AI147" s="54" t="s">
        <v>7354</v>
      </c>
      <c r="AJ147" s="54" t="s">
        <v>7387</v>
      </c>
      <c r="AK147" s="54" t="s">
        <v>7420</v>
      </c>
      <c r="AL147" s="54" t="s">
        <v>6972</v>
      </c>
      <c r="AM147" s="54" t="s">
        <v>6840</v>
      </c>
      <c r="AN147" s="54" t="s">
        <v>6873</v>
      </c>
      <c r="AO147" s="54" t="s">
        <v>6906</v>
      </c>
      <c r="AP147" s="54" t="s">
        <v>6939</v>
      </c>
      <c r="AQ147" s="54" t="s">
        <v>6807</v>
      </c>
      <c r="AR147" s="54" t="s">
        <v>7453</v>
      </c>
      <c r="AS147" s="54" t="s">
        <v>6774</v>
      </c>
      <c r="AT147" s="54" t="s">
        <v>7967</v>
      </c>
      <c r="AU147" s="54" t="s">
        <v>8000</v>
      </c>
      <c r="AV147" s="54" t="s">
        <v>8283</v>
      </c>
      <c r="AW147" s="54" t="s">
        <v>8316</v>
      </c>
      <c r="AX147" s="54" t="s">
        <v>8349</v>
      </c>
      <c r="AY147" s="54" t="s">
        <v>8382</v>
      </c>
      <c r="AZ147" s="54" t="s">
        <v>7934</v>
      </c>
      <c r="BA147" s="54" t="s">
        <v>7802</v>
      </c>
      <c r="BB147" s="54" t="s">
        <v>7835</v>
      </c>
      <c r="BC147" s="54" t="s">
        <v>7868</v>
      </c>
      <c r="BD147" s="54" t="s">
        <v>7901</v>
      </c>
      <c r="BE147" s="54" t="s">
        <v>7769</v>
      </c>
      <c r="BF147" s="54" t="s">
        <v>8415</v>
      </c>
      <c r="BG147" s="54" t="s">
        <v>7486</v>
      </c>
      <c r="BH147" s="54" t="s">
        <v>8929</v>
      </c>
      <c r="BI147" s="54" t="s">
        <v>8962</v>
      </c>
      <c r="BJ147" s="54" t="s">
        <v>8995</v>
      </c>
      <c r="BK147" s="54" t="s">
        <v>9278</v>
      </c>
      <c r="BL147" s="54" t="s">
        <v>9311</v>
      </c>
      <c r="BM147" s="54" t="s">
        <v>9344</v>
      </c>
      <c r="BN147" s="54" t="s">
        <v>8896</v>
      </c>
      <c r="BO147" s="54" t="s">
        <v>8764</v>
      </c>
      <c r="BP147" s="54" t="s">
        <v>8797</v>
      </c>
      <c r="BQ147" s="54" t="s">
        <v>8830</v>
      </c>
      <c r="BR147" s="54" t="s">
        <v>8863</v>
      </c>
      <c r="BS147" s="54" t="s">
        <v>8481</v>
      </c>
      <c r="BT147" s="54" t="s">
        <v>9377</v>
      </c>
      <c r="BU147" s="54" t="s">
        <v>8448</v>
      </c>
      <c r="BV147" s="54" t="s">
        <v>9891</v>
      </c>
      <c r="BW147" s="54" t="s">
        <v>9924</v>
      </c>
      <c r="BX147" s="54" t="s">
        <v>9957</v>
      </c>
      <c r="BY147" s="54" t="s">
        <v>9990</v>
      </c>
      <c r="BZ147" s="54" t="s">
        <v>10273</v>
      </c>
      <c r="CA147" s="54" t="s">
        <v>10306</v>
      </c>
      <c r="CB147" s="54" t="s">
        <v>9858</v>
      </c>
      <c r="CC147" s="54" t="s">
        <v>9476</v>
      </c>
      <c r="CD147" s="54" t="s">
        <v>9509</v>
      </c>
      <c r="CE147" s="54" t="s">
        <v>9792</v>
      </c>
      <c r="CF147" s="54" t="s">
        <v>9825</v>
      </c>
      <c r="CG147" s="54" t="s">
        <v>9443</v>
      </c>
      <c r="CH147" s="54" t="s">
        <v>10339</v>
      </c>
      <c r="CI147" s="54" t="s">
        <v>9410</v>
      </c>
      <c r="CJ147" s="54" t="s">
        <v>10853</v>
      </c>
      <c r="CK147" s="54" t="s">
        <v>10886</v>
      </c>
      <c r="CL147" s="54" t="s">
        <v>10919</v>
      </c>
      <c r="CM147" s="54" t="s">
        <v>10952</v>
      </c>
      <c r="CN147" s="54" t="s">
        <v>10985</v>
      </c>
      <c r="CO147" s="54" t="s">
        <v>11268</v>
      </c>
      <c r="CP147" s="54" t="s">
        <v>10820</v>
      </c>
      <c r="CQ147" s="54" t="s">
        <v>10438</v>
      </c>
      <c r="CR147" s="54" t="s">
        <v>10471</v>
      </c>
      <c r="CS147" s="54" t="s">
        <v>10504</v>
      </c>
      <c r="CT147" s="54" t="s">
        <v>10787</v>
      </c>
      <c r="CU147" s="54" t="s">
        <v>10405</v>
      </c>
      <c r="CV147" s="54" t="s">
        <v>11301</v>
      </c>
      <c r="CW147" s="54" t="s">
        <v>10372</v>
      </c>
      <c r="CX147" s="54" t="s">
        <v>11815</v>
      </c>
      <c r="CY147" s="54" t="s">
        <v>11848</v>
      </c>
      <c r="CZ147" s="54" t="s">
        <v>11881</v>
      </c>
      <c r="DA147" s="54" t="s">
        <v>11914</v>
      </c>
      <c r="DB147" s="54" t="s">
        <v>11947</v>
      </c>
      <c r="DC147" s="54" t="s">
        <v>11980</v>
      </c>
      <c r="DD147" s="54" t="s">
        <v>11782</v>
      </c>
      <c r="DE147" s="54" t="s">
        <v>11400</v>
      </c>
      <c r="DF147" s="54" t="s">
        <v>11433</v>
      </c>
      <c r="DG147" s="54" t="s">
        <v>11466</v>
      </c>
      <c r="DH147" s="54" t="s">
        <v>11499</v>
      </c>
      <c r="DI147" s="54" t="s">
        <v>11367</v>
      </c>
      <c r="DJ147" s="54" t="s">
        <v>12263</v>
      </c>
      <c r="DK147" s="54" t="s">
        <v>11334</v>
      </c>
      <c r="DL147" s="54" t="s">
        <v>12745</v>
      </c>
      <c r="DM147" s="54" t="s">
        <v>12778</v>
      </c>
      <c r="DN147" s="54" t="s">
        <v>12811</v>
      </c>
      <c r="DO147" s="54" t="s">
        <v>12844</v>
      </c>
      <c r="DP147" s="54" t="s">
        <v>12877</v>
      </c>
      <c r="DQ147" s="54" t="s">
        <v>12910</v>
      </c>
      <c r="DR147" s="54" t="s">
        <v>12494</v>
      </c>
      <c r="DS147" s="54" t="s">
        <v>12362</v>
      </c>
      <c r="DT147" s="54" t="s">
        <v>12395</v>
      </c>
      <c r="DU147" s="54" t="s">
        <v>12428</v>
      </c>
      <c r="DV147" s="54" t="s">
        <v>12461</v>
      </c>
      <c r="DW147" s="54" t="s">
        <v>12329</v>
      </c>
      <c r="DX147" s="54" t="s">
        <v>12943</v>
      </c>
      <c r="DY147" s="54" t="s">
        <v>12296</v>
      </c>
    </row>
    <row r="148" spans="1:129" hidden="1">
      <c r="A148" s="52"/>
      <c r="B148" s="55" t="s">
        <v>13002</v>
      </c>
      <c r="C148" s="65">
        <v>23</v>
      </c>
      <c r="D148" s="54" t="s">
        <v>774</v>
      </c>
      <c r="E148" s="54" t="s">
        <v>807</v>
      </c>
      <c r="F148" s="54" t="s">
        <v>840</v>
      </c>
      <c r="G148" s="54" t="s">
        <v>873</v>
      </c>
      <c r="H148" s="54" t="s">
        <v>906</v>
      </c>
      <c r="I148" s="54" t="s">
        <v>939</v>
      </c>
      <c r="J148" s="54" t="s">
        <v>491</v>
      </c>
      <c r="K148" s="54" t="s">
        <v>359</v>
      </c>
      <c r="L148" s="54" t="s">
        <v>392</v>
      </c>
      <c r="M148" s="54" t="s">
        <v>425</v>
      </c>
      <c r="N148" s="54" t="s">
        <v>458</v>
      </c>
      <c r="O148" s="54" t="s">
        <v>326</v>
      </c>
      <c r="P148" s="54" t="s">
        <v>972</v>
      </c>
      <c r="Q148" s="54" t="s">
        <v>293</v>
      </c>
      <c r="R148" s="54" t="s">
        <v>6296</v>
      </c>
      <c r="S148" s="54" t="s">
        <v>6329</v>
      </c>
      <c r="T148" s="54" t="s">
        <v>6362</v>
      </c>
      <c r="U148" s="54" t="s">
        <v>6395</v>
      </c>
      <c r="V148" s="54" t="s">
        <v>6428</v>
      </c>
      <c r="W148" s="54" t="s">
        <v>6461</v>
      </c>
      <c r="X148" s="54" t="s">
        <v>6263</v>
      </c>
      <c r="Y148" s="54" t="s">
        <v>5881</v>
      </c>
      <c r="Z148" s="54" t="s">
        <v>5914</v>
      </c>
      <c r="AA148" s="54" t="s">
        <v>5947</v>
      </c>
      <c r="AB148" s="54" t="s">
        <v>5980</v>
      </c>
      <c r="AC148" s="54" t="s">
        <v>5848</v>
      </c>
      <c r="AD148" s="54" t="s">
        <v>6494</v>
      </c>
      <c r="AE148" s="54" t="s">
        <v>5815</v>
      </c>
      <c r="AF148" s="54" t="s">
        <v>7008</v>
      </c>
      <c r="AG148" s="54" t="s">
        <v>7291</v>
      </c>
      <c r="AH148" s="54" t="s">
        <v>7324</v>
      </c>
      <c r="AI148" s="54" t="s">
        <v>7357</v>
      </c>
      <c r="AJ148" s="54" t="s">
        <v>7390</v>
      </c>
      <c r="AK148" s="54" t="s">
        <v>7423</v>
      </c>
      <c r="AL148" s="54" t="s">
        <v>6975</v>
      </c>
      <c r="AM148" s="54" t="s">
        <v>6843</v>
      </c>
      <c r="AN148" s="54" t="s">
        <v>6876</v>
      </c>
      <c r="AO148" s="54" t="s">
        <v>6909</v>
      </c>
      <c r="AP148" s="54" t="s">
        <v>6942</v>
      </c>
      <c r="AQ148" s="54" t="s">
        <v>6810</v>
      </c>
      <c r="AR148" s="54" t="s">
        <v>7456</v>
      </c>
      <c r="AS148" s="54" t="s">
        <v>6777</v>
      </c>
      <c r="AT148" s="54" t="s">
        <v>7970</v>
      </c>
      <c r="AU148" s="54" t="s">
        <v>8003</v>
      </c>
      <c r="AV148" s="54" t="s">
        <v>8286</v>
      </c>
      <c r="AW148" s="54" t="s">
        <v>8319</v>
      </c>
      <c r="AX148" s="54" t="s">
        <v>8352</v>
      </c>
      <c r="AY148" s="54" t="s">
        <v>8385</v>
      </c>
      <c r="AZ148" s="54" t="s">
        <v>7937</v>
      </c>
      <c r="BA148" s="54" t="s">
        <v>7805</v>
      </c>
      <c r="BB148" s="54" t="s">
        <v>7838</v>
      </c>
      <c r="BC148" s="54" t="s">
        <v>7871</v>
      </c>
      <c r="BD148" s="54" t="s">
        <v>7904</v>
      </c>
      <c r="BE148" s="54" t="s">
        <v>7772</v>
      </c>
      <c r="BF148" s="54" t="s">
        <v>8418</v>
      </c>
      <c r="BG148" s="54" t="s">
        <v>7489</v>
      </c>
      <c r="BH148" s="54" t="s">
        <v>8932</v>
      </c>
      <c r="BI148" s="54" t="s">
        <v>8965</v>
      </c>
      <c r="BJ148" s="54" t="s">
        <v>8998</v>
      </c>
      <c r="BK148" s="54" t="s">
        <v>9281</v>
      </c>
      <c r="BL148" s="54" t="s">
        <v>9314</v>
      </c>
      <c r="BM148" s="54" t="s">
        <v>9347</v>
      </c>
      <c r="BN148" s="54" t="s">
        <v>8899</v>
      </c>
      <c r="BO148" s="54" t="s">
        <v>8767</v>
      </c>
      <c r="BP148" s="54" t="s">
        <v>8800</v>
      </c>
      <c r="BQ148" s="54" t="s">
        <v>8833</v>
      </c>
      <c r="BR148" s="54" t="s">
        <v>8866</v>
      </c>
      <c r="BS148" s="54" t="s">
        <v>8484</v>
      </c>
      <c r="BT148" s="54" t="s">
        <v>9380</v>
      </c>
      <c r="BU148" s="54" t="s">
        <v>8451</v>
      </c>
      <c r="BV148" s="54" t="s">
        <v>9894</v>
      </c>
      <c r="BW148" s="54" t="s">
        <v>9927</v>
      </c>
      <c r="BX148" s="54" t="s">
        <v>9960</v>
      </c>
      <c r="BY148" s="54" t="s">
        <v>9993</v>
      </c>
      <c r="BZ148" s="54" t="s">
        <v>10276</v>
      </c>
      <c r="CA148" s="54" t="s">
        <v>10309</v>
      </c>
      <c r="CB148" s="54" t="s">
        <v>9861</v>
      </c>
      <c r="CC148" s="54" t="s">
        <v>9479</v>
      </c>
      <c r="CD148" s="54" t="s">
        <v>9762</v>
      </c>
      <c r="CE148" s="54" t="s">
        <v>9795</v>
      </c>
      <c r="CF148" s="54" t="s">
        <v>9828</v>
      </c>
      <c r="CG148" s="54" t="s">
        <v>9446</v>
      </c>
      <c r="CH148" s="54" t="s">
        <v>10342</v>
      </c>
      <c r="CI148" s="54" t="s">
        <v>9413</v>
      </c>
      <c r="CJ148" s="54" t="s">
        <v>10856</v>
      </c>
      <c r="CK148" s="54" t="s">
        <v>10889</v>
      </c>
      <c r="CL148" s="54" t="s">
        <v>10922</v>
      </c>
      <c r="CM148" s="54" t="s">
        <v>10955</v>
      </c>
      <c r="CN148" s="54" t="s">
        <v>10988</v>
      </c>
      <c r="CO148" s="54" t="s">
        <v>11271</v>
      </c>
      <c r="CP148" s="54" t="s">
        <v>10823</v>
      </c>
      <c r="CQ148" s="54" t="s">
        <v>10441</v>
      </c>
      <c r="CR148" s="54" t="s">
        <v>10474</v>
      </c>
      <c r="CS148" s="54" t="s">
        <v>10507</v>
      </c>
      <c r="CT148" s="54" t="s">
        <v>10790</v>
      </c>
      <c r="CU148" s="54" t="s">
        <v>10408</v>
      </c>
      <c r="CV148" s="54" t="s">
        <v>11304</v>
      </c>
      <c r="CW148" s="54" t="s">
        <v>10375</v>
      </c>
      <c r="CX148" s="54" t="s">
        <v>11818</v>
      </c>
      <c r="CY148" s="54" t="s">
        <v>11851</v>
      </c>
      <c r="CZ148" s="54" t="s">
        <v>11884</v>
      </c>
      <c r="DA148" s="54" t="s">
        <v>11917</v>
      </c>
      <c r="DB148" s="54" t="s">
        <v>11950</v>
      </c>
      <c r="DC148" s="54" t="s">
        <v>11983</v>
      </c>
      <c r="DD148" s="54" t="s">
        <v>11785</v>
      </c>
      <c r="DE148" s="54" t="s">
        <v>11403</v>
      </c>
      <c r="DF148" s="54" t="s">
        <v>11436</v>
      </c>
      <c r="DG148" s="54" t="s">
        <v>11469</v>
      </c>
      <c r="DH148" s="54" t="s">
        <v>11502</v>
      </c>
      <c r="DI148" s="54" t="s">
        <v>11370</v>
      </c>
      <c r="DJ148" s="54" t="s">
        <v>12266</v>
      </c>
      <c r="DK148" s="54" t="s">
        <v>11337</v>
      </c>
      <c r="DL148" s="54" t="s">
        <v>12748</v>
      </c>
      <c r="DM148" s="54" t="s">
        <v>12781</v>
      </c>
      <c r="DN148" s="54" t="s">
        <v>12814</v>
      </c>
      <c r="DO148" s="54" t="s">
        <v>12847</v>
      </c>
      <c r="DP148" s="54" t="s">
        <v>12880</v>
      </c>
      <c r="DQ148" s="54" t="s">
        <v>12913</v>
      </c>
      <c r="DR148" s="54" t="s">
        <v>12497</v>
      </c>
      <c r="DS148" s="54" t="s">
        <v>12365</v>
      </c>
      <c r="DT148" s="54" t="s">
        <v>12398</v>
      </c>
      <c r="DU148" s="54" t="s">
        <v>12431</v>
      </c>
      <c r="DV148" s="54" t="s">
        <v>12464</v>
      </c>
      <c r="DW148" s="54" t="s">
        <v>12332</v>
      </c>
      <c r="DX148" s="54" t="s">
        <v>12946</v>
      </c>
      <c r="DY148" s="54" t="s">
        <v>12299</v>
      </c>
    </row>
    <row r="149" spans="1:129" hidden="1">
      <c r="A149" s="58" t="s">
        <v>12985</v>
      </c>
      <c r="B149" s="55"/>
      <c r="C149" s="65">
        <v>24</v>
      </c>
      <c r="D149" s="54" t="s">
        <v>494</v>
      </c>
      <c r="E149" s="54" t="s">
        <v>777</v>
      </c>
      <c r="F149" s="54" t="s">
        <v>810</v>
      </c>
      <c r="G149" s="54" t="s">
        <v>843</v>
      </c>
      <c r="H149" s="54" t="s">
        <v>876</v>
      </c>
      <c r="I149" s="54" t="s">
        <v>909</v>
      </c>
      <c r="J149" s="54" t="s">
        <v>461</v>
      </c>
      <c r="K149" s="54" t="s">
        <v>329</v>
      </c>
      <c r="L149" s="54" t="s">
        <v>362</v>
      </c>
      <c r="M149" s="54" t="s">
        <v>395</v>
      </c>
      <c r="N149" s="54" t="s">
        <v>428</v>
      </c>
      <c r="O149" s="54" t="s">
        <v>296</v>
      </c>
      <c r="P149" s="54" t="s">
        <v>942</v>
      </c>
      <c r="Q149" s="54" t="s">
        <v>263</v>
      </c>
      <c r="R149" s="54" t="s">
        <v>6266</v>
      </c>
      <c r="S149" s="54" t="s">
        <v>6299</v>
      </c>
      <c r="T149" s="54" t="s">
        <v>6332</v>
      </c>
      <c r="U149" s="54" t="s">
        <v>6365</v>
      </c>
      <c r="V149" s="54" t="s">
        <v>6398</v>
      </c>
      <c r="W149" s="54" t="s">
        <v>6431</v>
      </c>
      <c r="X149" s="54" t="s">
        <v>5983</v>
      </c>
      <c r="Y149" s="54" t="s">
        <v>5851</v>
      </c>
      <c r="Z149" s="54" t="s">
        <v>5884</v>
      </c>
      <c r="AA149" s="54" t="s">
        <v>5917</v>
      </c>
      <c r="AB149" s="54" t="s">
        <v>5950</v>
      </c>
      <c r="AC149" s="54" t="s">
        <v>5818</v>
      </c>
      <c r="AD149" s="54" t="s">
        <v>6464</v>
      </c>
      <c r="AE149" s="54" t="s">
        <v>5785</v>
      </c>
      <c r="AF149" s="54" t="s">
        <v>6978</v>
      </c>
      <c r="AG149" s="54" t="s">
        <v>7011</v>
      </c>
      <c r="AH149" s="54" t="s">
        <v>7294</v>
      </c>
      <c r="AI149" s="54" t="s">
        <v>7327</v>
      </c>
      <c r="AJ149" s="54" t="s">
        <v>7360</v>
      </c>
      <c r="AK149" s="54" t="s">
        <v>7393</v>
      </c>
      <c r="AL149" s="54" t="s">
        <v>6945</v>
      </c>
      <c r="AM149" s="54" t="s">
        <v>6813</v>
      </c>
      <c r="AN149" s="54" t="s">
        <v>6846</v>
      </c>
      <c r="AO149" s="54" t="s">
        <v>6879</v>
      </c>
      <c r="AP149" s="54" t="s">
        <v>6912</v>
      </c>
      <c r="AQ149" s="54" t="s">
        <v>6780</v>
      </c>
      <c r="AR149" s="54" t="s">
        <v>7426</v>
      </c>
      <c r="AS149" s="54" t="s">
        <v>6497</v>
      </c>
      <c r="AT149" s="54" t="s">
        <v>7940</v>
      </c>
      <c r="AU149" s="54" t="s">
        <v>7973</v>
      </c>
      <c r="AV149" s="54" t="s">
        <v>8006</v>
      </c>
      <c r="AW149" s="54" t="s">
        <v>8289</v>
      </c>
      <c r="AX149" s="54" t="s">
        <v>8322</v>
      </c>
      <c r="AY149" s="54" t="s">
        <v>8355</v>
      </c>
      <c r="AZ149" s="54" t="s">
        <v>7907</v>
      </c>
      <c r="BA149" s="54" t="s">
        <v>7775</v>
      </c>
      <c r="BB149" s="54" t="s">
        <v>7808</v>
      </c>
      <c r="BC149" s="54" t="s">
        <v>7841</v>
      </c>
      <c r="BD149" s="54" t="s">
        <v>7874</v>
      </c>
      <c r="BE149" s="54" t="s">
        <v>7492</v>
      </c>
      <c r="BF149" s="54" t="s">
        <v>8388</v>
      </c>
      <c r="BG149" s="54" t="s">
        <v>7459</v>
      </c>
      <c r="BH149" s="54" t="s">
        <v>8902</v>
      </c>
      <c r="BI149" s="54" t="s">
        <v>8935</v>
      </c>
      <c r="BJ149" s="54" t="s">
        <v>8968</v>
      </c>
      <c r="BK149" s="54" t="s">
        <v>9001</v>
      </c>
      <c r="BL149" s="54" t="s">
        <v>9284</v>
      </c>
      <c r="BM149" s="54" t="s">
        <v>9317</v>
      </c>
      <c r="BN149" s="54" t="s">
        <v>8869</v>
      </c>
      <c r="BO149" s="54" t="s">
        <v>8487</v>
      </c>
      <c r="BP149" s="54" t="s">
        <v>8770</v>
      </c>
      <c r="BQ149" s="54" t="s">
        <v>8803</v>
      </c>
      <c r="BR149" s="54" t="s">
        <v>8836</v>
      </c>
      <c r="BS149" s="54" t="s">
        <v>8454</v>
      </c>
      <c r="BT149" s="54" t="s">
        <v>9350</v>
      </c>
      <c r="BU149" s="54" t="s">
        <v>8421</v>
      </c>
      <c r="BV149" s="54" t="s">
        <v>9864</v>
      </c>
      <c r="BW149" s="54" t="s">
        <v>9897</v>
      </c>
      <c r="BX149" s="54" t="s">
        <v>9930</v>
      </c>
      <c r="BY149" s="54" t="s">
        <v>9963</v>
      </c>
      <c r="BZ149" s="54" t="s">
        <v>9996</v>
      </c>
      <c r="CA149" s="54" t="s">
        <v>10279</v>
      </c>
      <c r="CB149" s="54" t="s">
        <v>9831</v>
      </c>
      <c r="CC149" s="54" t="s">
        <v>9449</v>
      </c>
      <c r="CD149" s="54" t="s">
        <v>9482</v>
      </c>
      <c r="CE149" s="54" t="s">
        <v>9765</v>
      </c>
      <c r="CF149" s="54" t="s">
        <v>9798</v>
      </c>
      <c r="CG149" s="54" t="s">
        <v>9416</v>
      </c>
      <c r="CH149" s="54" t="s">
        <v>10312</v>
      </c>
      <c r="CI149" s="54" t="s">
        <v>9383</v>
      </c>
      <c r="CJ149" s="54" t="s">
        <v>10826</v>
      </c>
      <c r="CK149" s="54" t="s">
        <v>10859</v>
      </c>
      <c r="CL149" s="54" t="s">
        <v>10892</v>
      </c>
      <c r="CM149" s="54" t="s">
        <v>10925</v>
      </c>
      <c r="CN149" s="54" t="s">
        <v>10958</v>
      </c>
      <c r="CO149" s="54" t="s">
        <v>10991</v>
      </c>
      <c r="CP149" s="54" t="s">
        <v>10793</v>
      </c>
      <c r="CQ149" s="54" t="s">
        <v>10411</v>
      </c>
      <c r="CR149" s="54" t="s">
        <v>10444</v>
      </c>
      <c r="CS149" s="54" t="s">
        <v>10477</v>
      </c>
      <c r="CT149" s="54" t="s">
        <v>10510</v>
      </c>
      <c r="CU149" s="54" t="s">
        <v>10378</v>
      </c>
      <c r="CV149" s="54" t="s">
        <v>11274</v>
      </c>
      <c r="CW149" s="54" t="s">
        <v>10345</v>
      </c>
      <c r="CX149" s="54" t="s">
        <v>11788</v>
      </c>
      <c r="CY149" s="54" t="s">
        <v>11821</v>
      </c>
      <c r="CZ149" s="54" t="s">
        <v>11854</v>
      </c>
      <c r="DA149" s="54" t="s">
        <v>11887</v>
      </c>
      <c r="DB149" s="54" t="s">
        <v>11920</v>
      </c>
      <c r="DC149" s="54" t="s">
        <v>11953</v>
      </c>
      <c r="DD149" s="54" t="s">
        <v>11505</v>
      </c>
      <c r="DE149" s="54" t="s">
        <v>11373</v>
      </c>
      <c r="DF149" s="54" t="s">
        <v>11406</v>
      </c>
      <c r="DG149" s="54" t="s">
        <v>11439</v>
      </c>
      <c r="DH149" s="54" t="s">
        <v>11472</v>
      </c>
      <c r="DI149" s="54" t="s">
        <v>11340</v>
      </c>
      <c r="DJ149" s="54" t="s">
        <v>11986</v>
      </c>
      <c r="DK149" s="54" t="s">
        <v>11307</v>
      </c>
      <c r="DL149" s="54" t="s">
        <v>12500</v>
      </c>
      <c r="DM149" s="54" t="s">
        <v>12751</v>
      </c>
      <c r="DN149" s="54" t="s">
        <v>12784</v>
      </c>
      <c r="DO149" s="54" t="s">
        <v>12817</v>
      </c>
      <c r="DP149" s="54" t="s">
        <v>12850</v>
      </c>
      <c r="DQ149" s="54" t="s">
        <v>12883</v>
      </c>
      <c r="DR149" s="54" t="s">
        <v>12467</v>
      </c>
      <c r="DS149" s="54" t="s">
        <v>12335</v>
      </c>
      <c r="DT149" s="54" t="s">
        <v>12368</v>
      </c>
      <c r="DU149" s="54" t="s">
        <v>12401</v>
      </c>
      <c r="DV149" s="54" t="s">
        <v>12434</v>
      </c>
      <c r="DW149" s="54" t="s">
        <v>12302</v>
      </c>
      <c r="DX149" s="54" t="s">
        <v>12916</v>
      </c>
      <c r="DY149" s="54" t="s">
        <v>12269</v>
      </c>
    </row>
    <row r="150" spans="1:129" hidden="1">
      <c r="A150" s="46" t="s">
        <v>13004</v>
      </c>
      <c r="B150" s="47"/>
      <c r="C150" s="65">
        <v>25</v>
      </c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</row>
    <row r="151" spans="1:129" hidden="1">
      <c r="A151" s="49" t="s">
        <v>12992</v>
      </c>
      <c r="B151" s="50"/>
      <c r="C151" s="65">
        <v>26</v>
      </c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</row>
    <row r="152" spans="1:129" hidden="1">
      <c r="A152" s="50"/>
      <c r="B152" s="52" t="s">
        <v>12993</v>
      </c>
      <c r="C152" s="65">
        <v>27</v>
      </c>
      <c r="D152" s="54" t="s">
        <v>498</v>
      </c>
      <c r="E152" s="54" t="s">
        <v>781</v>
      </c>
      <c r="F152" s="54" t="s">
        <v>814</v>
      </c>
      <c r="G152" s="54" t="s">
        <v>847</v>
      </c>
      <c r="H152" s="54" t="s">
        <v>880</v>
      </c>
      <c r="I152" s="54" t="s">
        <v>913</v>
      </c>
      <c r="J152" s="54" t="s">
        <v>465</v>
      </c>
      <c r="K152" s="54" t="s">
        <v>333</v>
      </c>
      <c r="L152" s="54" t="s">
        <v>366</v>
      </c>
      <c r="M152" s="54" t="s">
        <v>399</v>
      </c>
      <c r="N152" s="54" t="s">
        <v>432</v>
      </c>
      <c r="O152" s="54" t="s">
        <v>300</v>
      </c>
      <c r="P152" s="54" t="s">
        <v>946</v>
      </c>
      <c r="Q152" s="54" t="s">
        <v>267</v>
      </c>
      <c r="R152" s="54" t="s">
        <v>6270</v>
      </c>
      <c r="S152" s="54" t="s">
        <v>6303</v>
      </c>
      <c r="T152" s="54" t="s">
        <v>6336</v>
      </c>
      <c r="U152" s="54" t="s">
        <v>6369</v>
      </c>
      <c r="V152" s="54" t="s">
        <v>6402</v>
      </c>
      <c r="W152" s="54" t="s">
        <v>6435</v>
      </c>
      <c r="X152" s="54" t="s">
        <v>5987</v>
      </c>
      <c r="Y152" s="54" t="s">
        <v>5855</v>
      </c>
      <c r="Z152" s="54" t="s">
        <v>5888</v>
      </c>
      <c r="AA152" s="54" t="s">
        <v>5921</v>
      </c>
      <c r="AB152" s="54" t="s">
        <v>5954</v>
      </c>
      <c r="AC152" s="54" t="s">
        <v>5822</v>
      </c>
      <c r="AD152" s="54" t="s">
        <v>6468</v>
      </c>
      <c r="AE152" s="54" t="s">
        <v>5789</v>
      </c>
      <c r="AF152" s="54" t="s">
        <v>6982</v>
      </c>
      <c r="AG152" s="54" t="s">
        <v>7265</v>
      </c>
      <c r="AH152" s="54" t="s">
        <v>7298</v>
      </c>
      <c r="AI152" s="54" t="s">
        <v>7331</v>
      </c>
      <c r="AJ152" s="54" t="s">
        <v>7364</v>
      </c>
      <c r="AK152" s="54" t="s">
        <v>7397</v>
      </c>
      <c r="AL152" s="54" t="s">
        <v>6949</v>
      </c>
      <c r="AM152" s="54" t="s">
        <v>6817</v>
      </c>
      <c r="AN152" s="54" t="s">
        <v>6850</v>
      </c>
      <c r="AO152" s="54" t="s">
        <v>6883</v>
      </c>
      <c r="AP152" s="54" t="s">
        <v>6916</v>
      </c>
      <c r="AQ152" s="54" t="s">
        <v>6784</v>
      </c>
      <c r="AR152" s="54" t="s">
        <v>7430</v>
      </c>
      <c r="AS152" s="54" t="s">
        <v>6501</v>
      </c>
      <c r="AT152" s="54" t="s">
        <v>7944</v>
      </c>
      <c r="AU152" s="54" t="s">
        <v>7977</v>
      </c>
      <c r="AV152" s="54" t="s">
        <v>8010</v>
      </c>
      <c r="AW152" s="54" t="s">
        <v>8293</v>
      </c>
      <c r="AX152" s="54" t="s">
        <v>8326</v>
      </c>
      <c r="AY152" s="54" t="s">
        <v>8359</v>
      </c>
      <c r="AZ152" s="54" t="s">
        <v>7911</v>
      </c>
      <c r="BA152" s="54" t="s">
        <v>7779</v>
      </c>
      <c r="BB152" s="54" t="s">
        <v>7812</v>
      </c>
      <c r="BC152" s="54" t="s">
        <v>7845</v>
      </c>
      <c r="BD152" s="54" t="s">
        <v>7878</v>
      </c>
      <c r="BE152" s="54" t="s">
        <v>7496</v>
      </c>
      <c r="BF152" s="54" t="s">
        <v>8392</v>
      </c>
      <c r="BG152" s="54" t="s">
        <v>7463</v>
      </c>
      <c r="BH152" s="54" t="s">
        <v>8906</v>
      </c>
      <c r="BI152" s="54" t="s">
        <v>8939</v>
      </c>
      <c r="BJ152" s="54" t="s">
        <v>8972</v>
      </c>
      <c r="BK152" s="54" t="s">
        <v>9005</v>
      </c>
      <c r="BL152" s="54" t="s">
        <v>9288</v>
      </c>
      <c r="BM152" s="54" t="s">
        <v>9321</v>
      </c>
      <c r="BN152" s="54" t="s">
        <v>8873</v>
      </c>
      <c r="BO152" s="54" t="s">
        <v>8491</v>
      </c>
      <c r="BP152" s="54" t="s">
        <v>8774</v>
      </c>
      <c r="BQ152" s="54" t="s">
        <v>8807</v>
      </c>
      <c r="BR152" s="54" t="s">
        <v>8840</v>
      </c>
      <c r="BS152" s="54" t="s">
        <v>8458</v>
      </c>
      <c r="BT152" s="54" t="s">
        <v>9354</v>
      </c>
      <c r="BU152" s="54" t="s">
        <v>8425</v>
      </c>
      <c r="BV152" s="54" t="s">
        <v>9868</v>
      </c>
      <c r="BW152" s="54" t="s">
        <v>9901</v>
      </c>
      <c r="BX152" s="54" t="s">
        <v>9934</v>
      </c>
      <c r="BY152" s="54" t="s">
        <v>9967</v>
      </c>
      <c r="BZ152" s="54" t="s">
        <v>10000</v>
      </c>
      <c r="CA152" s="54" t="s">
        <v>10283</v>
      </c>
      <c r="CB152" s="54" t="s">
        <v>9835</v>
      </c>
      <c r="CC152" s="54" t="s">
        <v>9453</v>
      </c>
      <c r="CD152" s="54" t="s">
        <v>9486</v>
      </c>
      <c r="CE152" s="54" t="s">
        <v>9769</v>
      </c>
      <c r="CF152" s="54" t="s">
        <v>9802</v>
      </c>
      <c r="CG152" s="54" t="s">
        <v>9420</v>
      </c>
      <c r="CH152" s="54" t="s">
        <v>10316</v>
      </c>
      <c r="CI152" s="54" t="s">
        <v>9387</v>
      </c>
      <c r="CJ152" s="54" t="s">
        <v>10830</v>
      </c>
      <c r="CK152" s="54" t="s">
        <v>10863</v>
      </c>
      <c r="CL152" s="54" t="s">
        <v>10896</v>
      </c>
      <c r="CM152" s="54" t="s">
        <v>10929</v>
      </c>
      <c r="CN152" s="54" t="s">
        <v>10962</v>
      </c>
      <c r="CO152" s="54" t="s">
        <v>10995</v>
      </c>
      <c r="CP152" s="54" t="s">
        <v>10797</v>
      </c>
      <c r="CQ152" s="54" t="s">
        <v>10415</v>
      </c>
      <c r="CR152" s="54" t="s">
        <v>10448</v>
      </c>
      <c r="CS152" s="54" t="s">
        <v>10481</v>
      </c>
      <c r="CT152" s="54" t="s">
        <v>10764</v>
      </c>
      <c r="CU152" s="54" t="s">
        <v>10382</v>
      </c>
      <c r="CV152" s="54" t="s">
        <v>11278</v>
      </c>
      <c r="CW152" s="54" t="s">
        <v>10349</v>
      </c>
      <c r="CX152" s="54" t="s">
        <v>11792</v>
      </c>
      <c r="CY152" s="54" t="s">
        <v>11825</v>
      </c>
      <c r="CZ152" s="54" t="s">
        <v>11858</v>
      </c>
      <c r="DA152" s="54" t="s">
        <v>11891</v>
      </c>
      <c r="DB152" s="54" t="s">
        <v>11924</v>
      </c>
      <c r="DC152" s="54" t="s">
        <v>11957</v>
      </c>
      <c r="DD152" s="54" t="s">
        <v>11509</v>
      </c>
      <c r="DE152" s="54" t="s">
        <v>11377</v>
      </c>
      <c r="DF152" s="54" t="s">
        <v>11410</v>
      </c>
      <c r="DG152" s="54" t="s">
        <v>11443</v>
      </c>
      <c r="DH152" s="54" t="s">
        <v>11476</v>
      </c>
      <c r="DI152" s="54" t="s">
        <v>11344</v>
      </c>
      <c r="DJ152" s="54" t="s">
        <v>11990</v>
      </c>
      <c r="DK152" s="54" t="s">
        <v>11311</v>
      </c>
      <c r="DL152" s="54" t="s">
        <v>12504</v>
      </c>
      <c r="DM152" s="54" t="s">
        <v>12755</v>
      </c>
      <c r="DN152" s="54" t="s">
        <v>12788</v>
      </c>
      <c r="DO152" s="54" t="s">
        <v>12821</v>
      </c>
      <c r="DP152" s="54" t="s">
        <v>12854</v>
      </c>
      <c r="DQ152" s="54" t="s">
        <v>12887</v>
      </c>
      <c r="DR152" s="54" t="s">
        <v>12471</v>
      </c>
      <c r="DS152" s="54" t="s">
        <v>12339</v>
      </c>
      <c r="DT152" s="54" t="s">
        <v>12372</v>
      </c>
      <c r="DU152" s="54" t="s">
        <v>12405</v>
      </c>
      <c r="DV152" s="54" t="s">
        <v>12438</v>
      </c>
      <c r="DW152" s="54" t="s">
        <v>12306</v>
      </c>
      <c r="DX152" s="54" t="s">
        <v>12920</v>
      </c>
      <c r="DY152" s="54" t="s">
        <v>12273</v>
      </c>
    </row>
    <row r="153" spans="1:129" hidden="1">
      <c r="A153" s="52"/>
      <c r="B153" s="55" t="s">
        <v>12994</v>
      </c>
      <c r="C153" s="65">
        <v>28</v>
      </c>
      <c r="D153" s="54" t="s">
        <v>501</v>
      </c>
      <c r="E153" s="54" t="s">
        <v>784</v>
      </c>
      <c r="F153" s="54" t="s">
        <v>817</v>
      </c>
      <c r="G153" s="54" t="s">
        <v>850</v>
      </c>
      <c r="H153" s="54" t="s">
        <v>883</v>
      </c>
      <c r="I153" s="54" t="s">
        <v>916</v>
      </c>
      <c r="J153" s="54" t="s">
        <v>468</v>
      </c>
      <c r="K153" s="54" t="s">
        <v>336</v>
      </c>
      <c r="L153" s="54" t="s">
        <v>369</v>
      </c>
      <c r="M153" s="54" t="s">
        <v>402</v>
      </c>
      <c r="N153" s="54" t="s">
        <v>435</v>
      </c>
      <c r="O153" s="54" t="s">
        <v>303</v>
      </c>
      <c r="P153" s="54" t="s">
        <v>949</v>
      </c>
      <c r="Q153" s="54" t="s">
        <v>270</v>
      </c>
      <c r="R153" s="54" t="s">
        <v>6273</v>
      </c>
      <c r="S153" s="54" t="s">
        <v>6306</v>
      </c>
      <c r="T153" s="54" t="s">
        <v>6339</v>
      </c>
      <c r="U153" s="54" t="s">
        <v>6372</v>
      </c>
      <c r="V153" s="54" t="s">
        <v>6405</v>
      </c>
      <c r="W153" s="54" t="s">
        <v>6438</v>
      </c>
      <c r="X153" s="54" t="s">
        <v>5990</v>
      </c>
      <c r="Y153" s="54" t="s">
        <v>5858</v>
      </c>
      <c r="Z153" s="54" t="s">
        <v>5891</v>
      </c>
      <c r="AA153" s="54" t="s">
        <v>5924</v>
      </c>
      <c r="AB153" s="54" t="s">
        <v>5957</v>
      </c>
      <c r="AC153" s="54" t="s">
        <v>5825</v>
      </c>
      <c r="AD153" s="54" t="s">
        <v>6471</v>
      </c>
      <c r="AE153" s="54" t="s">
        <v>5792</v>
      </c>
      <c r="AF153" s="54" t="s">
        <v>6985</v>
      </c>
      <c r="AG153" s="54" t="s">
        <v>7268</v>
      </c>
      <c r="AH153" s="54" t="s">
        <v>7301</v>
      </c>
      <c r="AI153" s="54" t="s">
        <v>7334</v>
      </c>
      <c r="AJ153" s="54" t="s">
        <v>7367</v>
      </c>
      <c r="AK153" s="54" t="s">
        <v>7400</v>
      </c>
      <c r="AL153" s="54" t="s">
        <v>6952</v>
      </c>
      <c r="AM153" s="54" t="s">
        <v>6820</v>
      </c>
      <c r="AN153" s="54" t="s">
        <v>6853</v>
      </c>
      <c r="AO153" s="54" t="s">
        <v>6886</v>
      </c>
      <c r="AP153" s="54" t="s">
        <v>6919</v>
      </c>
      <c r="AQ153" s="54" t="s">
        <v>6787</v>
      </c>
      <c r="AR153" s="54" t="s">
        <v>7433</v>
      </c>
      <c r="AS153" s="54" t="s">
        <v>6504</v>
      </c>
      <c r="AT153" s="54" t="s">
        <v>7947</v>
      </c>
      <c r="AU153" s="54" t="s">
        <v>7980</v>
      </c>
      <c r="AV153" s="54" t="s">
        <v>8263</v>
      </c>
      <c r="AW153" s="54" t="s">
        <v>8296</v>
      </c>
      <c r="AX153" s="54" t="s">
        <v>8329</v>
      </c>
      <c r="AY153" s="54" t="s">
        <v>8362</v>
      </c>
      <c r="AZ153" s="54" t="s">
        <v>7914</v>
      </c>
      <c r="BA153" s="54" t="s">
        <v>7782</v>
      </c>
      <c r="BB153" s="54" t="s">
        <v>7815</v>
      </c>
      <c r="BC153" s="54" t="s">
        <v>7848</v>
      </c>
      <c r="BD153" s="54" t="s">
        <v>7881</v>
      </c>
      <c r="BE153" s="54" t="s">
        <v>7499</v>
      </c>
      <c r="BF153" s="54" t="s">
        <v>8395</v>
      </c>
      <c r="BG153" s="54" t="s">
        <v>7466</v>
      </c>
      <c r="BH153" s="54" t="s">
        <v>8909</v>
      </c>
      <c r="BI153" s="54" t="s">
        <v>8942</v>
      </c>
      <c r="BJ153" s="54" t="s">
        <v>8975</v>
      </c>
      <c r="BK153" s="54" t="s">
        <v>9008</v>
      </c>
      <c r="BL153" s="54" t="s">
        <v>9291</v>
      </c>
      <c r="BM153" s="54" t="s">
        <v>9324</v>
      </c>
      <c r="BN153" s="54" t="s">
        <v>8876</v>
      </c>
      <c r="BO153" s="54" t="s">
        <v>8494</v>
      </c>
      <c r="BP153" s="54" t="s">
        <v>8777</v>
      </c>
      <c r="BQ153" s="54" t="s">
        <v>8810</v>
      </c>
      <c r="BR153" s="54" t="s">
        <v>8843</v>
      </c>
      <c r="BS153" s="54" t="s">
        <v>8461</v>
      </c>
      <c r="BT153" s="54" t="s">
        <v>9357</v>
      </c>
      <c r="BU153" s="54" t="s">
        <v>8428</v>
      </c>
      <c r="BV153" s="54" t="s">
        <v>9871</v>
      </c>
      <c r="BW153" s="54" t="s">
        <v>9904</v>
      </c>
      <c r="BX153" s="54" t="s">
        <v>9937</v>
      </c>
      <c r="BY153" s="54" t="s">
        <v>9970</v>
      </c>
      <c r="BZ153" s="54" t="s">
        <v>10003</v>
      </c>
      <c r="CA153" s="54" t="s">
        <v>10286</v>
      </c>
      <c r="CB153" s="54" t="s">
        <v>9838</v>
      </c>
      <c r="CC153" s="54" t="s">
        <v>9456</v>
      </c>
      <c r="CD153" s="54" t="s">
        <v>9489</v>
      </c>
      <c r="CE153" s="54" t="s">
        <v>9772</v>
      </c>
      <c r="CF153" s="54" t="s">
        <v>9805</v>
      </c>
      <c r="CG153" s="54" t="s">
        <v>9423</v>
      </c>
      <c r="CH153" s="54" t="s">
        <v>10319</v>
      </c>
      <c r="CI153" s="54" t="s">
        <v>9390</v>
      </c>
      <c r="CJ153" s="54" t="s">
        <v>10833</v>
      </c>
      <c r="CK153" s="54" t="s">
        <v>10866</v>
      </c>
      <c r="CL153" s="54" t="s">
        <v>10899</v>
      </c>
      <c r="CM153" s="54" t="s">
        <v>10932</v>
      </c>
      <c r="CN153" s="54" t="s">
        <v>10965</v>
      </c>
      <c r="CO153" s="54" t="s">
        <v>10998</v>
      </c>
      <c r="CP153" s="54" t="s">
        <v>10800</v>
      </c>
      <c r="CQ153" s="54" t="s">
        <v>10418</v>
      </c>
      <c r="CR153" s="54" t="s">
        <v>10451</v>
      </c>
      <c r="CS153" s="54" t="s">
        <v>10484</v>
      </c>
      <c r="CT153" s="54" t="s">
        <v>10767</v>
      </c>
      <c r="CU153" s="54" t="s">
        <v>10385</v>
      </c>
      <c r="CV153" s="54" t="s">
        <v>11281</v>
      </c>
      <c r="CW153" s="54" t="s">
        <v>10352</v>
      </c>
      <c r="CX153" s="54" t="s">
        <v>11795</v>
      </c>
      <c r="CY153" s="54" t="s">
        <v>11828</v>
      </c>
      <c r="CZ153" s="54" t="s">
        <v>11861</v>
      </c>
      <c r="DA153" s="54" t="s">
        <v>11894</v>
      </c>
      <c r="DB153" s="54" t="s">
        <v>11927</v>
      </c>
      <c r="DC153" s="54" t="s">
        <v>11960</v>
      </c>
      <c r="DD153" s="54" t="s">
        <v>11762</v>
      </c>
      <c r="DE153" s="54" t="s">
        <v>11380</v>
      </c>
      <c r="DF153" s="54" t="s">
        <v>11413</v>
      </c>
      <c r="DG153" s="54" t="s">
        <v>11446</v>
      </c>
      <c r="DH153" s="54" t="s">
        <v>11479</v>
      </c>
      <c r="DI153" s="54" t="s">
        <v>11347</v>
      </c>
      <c r="DJ153" s="54" t="s">
        <v>11993</v>
      </c>
      <c r="DK153" s="54" t="s">
        <v>11314</v>
      </c>
      <c r="DL153" s="54" t="s">
        <v>12507</v>
      </c>
      <c r="DM153" s="54" t="s">
        <v>12758</v>
      </c>
      <c r="DN153" s="54" t="s">
        <v>12791</v>
      </c>
      <c r="DO153" s="54" t="s">
        <v>12824</v>
      </c>
      <c r="DP153" s="54" t="s">
        <v>12857</v>
      </c>
      <c r="DQ153" s="54" t="s">
        <v>12890</v>
      </c>
      <c r="DR153" s="54" t="s">
        <v>12474</v>
      </c>
      <c r="DS153" s="54" t="s">
        <v>12342</v>
      </c>
      <c r="DT153" s="54" t="s">
        <v>12375</v>
      </c>
      <c r="DU153" s="54" t="s">
        <v>12408</v>
      </c>
      <c r="DV153" s="54" t="s">
        <v>12441</v>
      </c>
      <c r="DW153" s="54" t="s">
        <v>12309</v>
      </c>
      <c r="DX153" s="54" t="s">
        <v>12923</v>
      </c>
      <c r="DY153" s="54" t="s">
        <v>12276</v>
      </c>
    </row>
    <row r="154" spans="1:129" hidden="1">
      <c r="A154" s="52"/>
      <c r="B154" s="55" t="s">
        <v>12995</v>
      </c>
      <c r="C154" s="65">
        <v>29</v>
      </c>
      <c r="D154" s="54" t="s">
        <v>504</v>
      </c>
      <c r="E154" s="54" t="s">
        <v>787</v>
      </c>
      <c r="F154" s="54" t="s">
        <v>820</v>
      </c>
      <c r="G154" s="54" t="s">
        <v>853</v>
      </c>
      <c r="H154" s="54" t="s">
        <v>886</v>
      </c>
      <c r="I154" s="54" t="s">
        <v>919</v>
      </c>
      <c r="J154" s="54" t="s">
        <v>471</v>
      </c>
      <c r="K154" s="54" t="s">
        <v>339</v>
      </c>
      <c r="L154" s="54" t="s">
        <v>372</v>
      </c>
      <c r="M154" s="54" t="s">
        <v>405</v>
      </c>
      <c r="N154" s="54" t="s">
        <v>438</v>
      </c>
      <c r="O154" s="54" t="s">
        <v>306</v>
      </c>
      <c r="P154" s="54" t="s">
        <v>952</v>
      </c>
      <c r="Q154" s="54" t="s">
        <v>273</v>
      </c>
      <c r="R154" s="54" t="s">
        <v>6276</v>
      </c>
      <c r="S154" s="54" t="s">
        <v>6309</v>
      </c>
      <c r="T154" s="54" t="s">
        <v>6342</v>
      </c>
      <c r="U154" s="54" t="s">
        <v>6375</v>
      </c>
      <c r="V154" s="54" t="s">
        <v>6408</v>
      </c>
      <c r="W154" s="54" t="s">
        <v>6441</v>
      </c>
      <c r="X154" s="54" t="s">
        <v>5993</v>
      </c>
      <c r="Y154" s="54" t="s">
        <v>5861</v>
      </c>
      <c r="Z154" s="54" t="s">
        <v>5894</v>
      </c>
      <c r="AA154" s="54" t="s">
        <v>5927</v>
      </c>
      <c r="AB154" s="54" t="s">
        <v>5960</v>
      </c>
      <c r="AC154" s="54" t="s">
        <v>5828</v>
      </c>
      <c r="AD154" s="54" t="s">
        <v>6474</v>
      </c>
      <c r="AE154" s="54" t="s">
        <v>5795</v>
      </c>
      <c r="AF154" s="54" t="s">
        <v>6988</v>
      </c>
      <c r="AG154" s="54" t="s">
        <v>7271</v>
      </c>
      <c r="AH154" s="54" t="s">
        <v>7304</v>
      </c>
      <c r="AI154" s="54" t="s">
        <v>7337</v>
      </c>
      <c r="AJ154" s="54" t="s">
        <v>7370</v>
      </c>
      <c r="AK154" s="54" t="s">
        <v>7403</v>
      </c>
      <c r="AL154" s="54" t="s">
        <v>6955</v>
      </c>
      <c r="AM154" s="54" t="s">
        <v>6823</v>
      </c>
      <c r="AN154" s="54" t="s">
        <v>6856</v>
      </c>
      <c r="AO154" s="54" t="s">
        <v>6889</v>
      </c>
      <c r="AP154" s="54" t="s">
        <v>6922</v>
      </c>
      <c r="AQ154" s="54" t="s">
        <v>6790</v>
      </c>
      <c r="AR154" s="54" t="s">
        <v>7436</v>
      </c>
      <c r="AS154" s="54" t="s">
        <v>6507</v>
      </c>
      <c r="AT154" s="54" t="s">
        <v>7950</v>
      </c>
      <c r="AU154" s="54" t="s">
        <v>7983</v>
      </c>
      <c r="AV154" s="54" t="s">
        <v>8266</v>
      </c>
      <c r="AW154" s="54" t="s">
        <v>8299</v>
      </c>
      <c r="AX154" s="54" t="s">
        <v>8332</v>
      </c>
      <c r="AY154" s="54" t="s">
        <v>8365</v>
      </c>
      <c r="AZ154" s="54" t="s">
        <v>7917</v>
      </c>
      <c r="BA154" s="54" t="s">
        <v>7785</v>
      </c>
      <c r="BB154" s="54" t="s">
        <v>7818</v>
      </c>
      <c r="BC154" s="54" t="s">
        <v>7851</v>
      </c>
      <c r="BD154" s="54" t="s">
        <v>7884</v>
      </c>
      <c r="BE154" s="54" t="s">
        <v>7502</v>
      </c>
      <c r="BF154" s="54" t="s">
        <v>8398</v>
      </c>
      <c r="BG154" s="54" t="s">
        <v>7469</v>
      </c>
      <c r="BH154" s="54" t="s">
        <v>8912</v>
      </c>
      <c r="BI154" s="54" t="s">
        <v>8945</v>
      </c>
      <c r="BJ154" s="54" t="s">
        <v>8978</v>
      </c>
      <c r="BK154" s="54" t="s">
        <v>9011</v>
      </c>
      <c r="BL154" s="54" t="s">
        <v>9294</v>
      </c>
      <c r="BM154" s="54" t="s">
        <v>9327</v>
      </c>
      <c r="BN154" s="54" t="s">
        <v>8879</v>
      </c>
      <c r="BO154" s="54" t="s">
        <v>8497</v>
      </c>
      <c r="BP154" s="54" t="s">
        <v>8780</v>
      </c>
      <c r="BQ154" s="54" t="s">
        <v>8813</v>
      </c>
      <c r="BR154" s="54" t="s">
        <v>8846</v>
      </c>
      <c r="BS154" s="54" t="s">
        <v>8464</v>
      </c>
      <c r="BT154" s="54" t="s">
        <v>9360</v>
      </c>
      <c r="BU154" s="54" t="s">
        <v>8431</v>
      </c>
      <c r="BV154" s="54" t="s">
        <v>9874</v>
      </c>
      <c r="BW154" s="54" t="s">
        <v>9907</v>
      </c>
      <c r="BX154" s="54" t="s">
        <v>9940</v>
      </c>
      <c r="BY154" s="54" t="s">
        <v>9973</v>
      </c>
      <c r="BZ154" s="54" t="s">
        <v>10006</v>
      </c>
      <c r="CA154" s="54" t="s">
        <v>10289</v>
      </c>
      <c r="CB154" s="54" t="s">
        <v>9841</v>
      </c>
      <c r="CC154" s="54" t="s">
        <v>9459</v>
      </c>
      <c r="CD154" s="54" t="s">
        <v>9492</v>
      </c>
      <c r="CE154" s="54" t="s">
        <v>9775</v>
      </c>
      <c r="CF154" s="54" t="s">
        <v>9808</v>
      </c>
      <c r="CG154" s="54" t="s">
        <v>9426</v>
      </c>
      <c r="CH154" s="54" t="s">
        <v>10322</v>
      </c>
      <c r="CI154" s="54" t="s">
        <v>9393</v>
      </c>
      <c r="CJ154" s="54" t="s">
        <v>10836</v>
      </c>
      <c r="CK154" s="54" t="s">
        <v>10869</v>
      </c>
      <c r="CL154" s="54" t="s">
        <v>10902</v>
      </c>
      <c r="CM154" s="54" t="s">
        <v>10935</v>
      </c>
      <c r="CN154" s="54" t="s">
        <v>10968</v>
      </c>
      <c r="CO154" s="54" t="s">
        <v>11001</v>
      </c>
      <c r="CP154" s="54" t="s">
        <v>10803</v>
      </c>
      <c r="CQ154" s="54" t="s">
        <v>10421</v>
      </c>
      <c r="CR154" s="54" t="s">
        <v>10454</v>
      </c>
      <c r="CS154" s="54" t="s">
        <v>10487</v>
      </c>
      <c r="CT154" s="54" t="s">
        <v>10770</v>
      </c>
      <c r="CU154" s="54" t="s">
        <v>10388</v>
      </c>
      <c r="CV154" s="54" t="s">
        <v>11284</v>
      </c>
      <c r="CW154" s="54" t="s">
        <v>10355</v>
      </c>
      <c r="CX154" s="54" t="s">
        <v>11798</v>
      </c>
      <c r="CY154" s="54" t="s">
        <v>11831</v>
      </c>
      <c r="CZ154" s="54" t="s">
        <v>11864</v>
      </c>
      <c r="DA154" s="54" t="s">
        <v>11897</v>
      </c>
      <c r="DB154" s="54" t="s">
        <v>11930</v>
      </c>
      <c r="DC154" s="54" t="s">
        <v>11963</v>
      </c>
      <c r="DD154" s="54" t="s">
        <v>11765</v>
      </c>
      <c r="DE154" s="54" t="s">
        <v>11383</v>
      </c>
      <c r="DF154" s="54" t="s">
        <v>11416</v>
      </c>
      <c r="DG154" s="54" t="s">
        <v>11449</v>
      </c>
      <c r="DH154" s="54" t="s">
        <v>11482</v>
      </c>
      <c r="DI154" s="54" t="s">
        <v>11350</v>
      </c>
      <c r="DJ154" s="54" t="s">
        <v>11996</v>
      </c>
      <c r="DK154" s="54" t="s">
        <v>11317</v>
      </c>
      <c r="DL154" s="54" t="s">
        <v>12510</v>
      </c>
      <c r="DM154" s="54" t="s">
        <v>12761</v>
      </c>
      <c r="DN154" s="54" t="s">
        <v>12794</v>
      </c>
      <c r="DO154" s="54" t="s">
        <v>12827</v>
      </c>
      <c r="DP154" s="54" t="s">
        <v>12860</v>
      </c>
      <c r="DQ154" s="54" t="s">
        <v>12893</v>
      </c>
      <c r="DR154" s="54" t="s">
        <v>12477</v>
      </c>
      <c r="DS154" s="54" t="s">
        <v>12345</v>
      </c>
      <c r="DT154" s="54" t="s">
        <v>12378</v>
      </c>
      <c r="DU154" s="54" t="s">
        <v>12411</v>
      </c>
      <c r="DV154" s="54" t="s">
        <v>12444</v>
      </c>
      <c r="DW154" s="54" t="s">
        <v>12312</v>
      </c>
      <c r="DX154" s="54" t="s">
        <v>12926</v>
      </c>
      <c r="DY154" s="54" t="s">
        <v>12279</v>
      </c>
    </row>
    <row r="155" spans="1:129" hidden="1">
      <c r="A155" s="52"/>
      <c r="B155" s="55" t="s">
        <v>12996</v>
      </c>
      <c r="C155" s="65">
        <v>30</v>
      </c>
      <c r="D155" s="54" t="s">
        <v>507</v>
      </c>
      <c r="E155" s="54" t="s">
        <v>790</v>
      </c>
      <c r="F155" s="54" t="s">
        <v>823</v>
      </c>
      <c r="G155" s="54" t="s">
        <v>856</v>
      </c>
      <c r="H155" s="54" t="s">
        <v>889</v>
      </c>
      <c r="I155" s="54" t="s">
        <v>922</v>
      </c>
      <c r="J155" s="54" t="s">
        <v>474</v>
      </c>
      <c r="K155" s="54" t="s">
        <v>342</v>
      </c>
      <c r="L155" s="54" t="s">
        <v>375</v>
      </c>
      <c r="M155" s="54" t="s">
        <v>408</v>
      </c>
      <c r="N155" s="54" t="s">
        <v>441</v>
      </c>
      <c r="O155" s="54" t="s">
        <v>309</v>
      </c>
      <c r="P155" s="54" t="s">
        <v>955</v>
      </c>
      <c r="Q155" s="54" t="s">
        <v>276</v>
      </c>
      <c r="R155" s="54" t="s">
        <v>6279</v>
      </c>
      <c r="S155" s="54" t="s">
        <v>6312</v>
      </c>
      <c r="T155" s="54" t="s">
        <v>6345</v>
      </c>
      <c r="U155" s="54" t="s">
        <v>6378</v>
      </c>
      <c r="V155" s="54" t="s">
        <v>6411</v>
      </c>
      <c r="W155" s="54" t="s">
        <v>6444</v>
      </c>
      <c r="X155" s="54" t="s">
        <v>5996</v>
      </c>
      <c r="Y155" s="54" t="s">
        <v>5864</v>
      </c>
      <c r="Z155" s="54" t="s">
        <v>5897</v>
      </c>
      <c r="AA155" s="54" t="s">
        <v>5930</v>
      </c>
      <c r="AB155" s="54" t="s">
        <v>5963</v>
      </c>
      <c r="AC155" s="54" t="s">
        <v>5831</v>
      </c>
      <c r="AD155" s="54" t="s">
        <v>6477</v>
      </c>
      <c r="AE155" s="54" t="s">
        <v>5798</v>
      </c>
      <c r="AF155" s="54" t="s">
        <v>6991</v>
      </c>
      <c r="AG155" s="54" t="s">
        <v>7274</v>
      </c>
      <c r="AH155" s="54" t="s">
        <v>7307</v>
      </c>
      <c r="AI155" s="54" t="s">
        <v>7340</v>
      </c>
      <c r="AJ155" s="54" t="s">
        <v>7373</v>
      </c>
      <c r="AK155" s="54" t="s">
        <v>7406</v>
      </c>
      <c r="AL155" s="54" t="s">
        <v>6958</v>
      </c>
      <c r="AM155" s="54" t="s">
        <v>6826</v>
      </c>
      <c r="AN155" s="54" t="s">
        <v>6859</v>
      </c>
      <c r="AO155" s="54" t="s">
        <v>6892</v>
      </c>
      <c r="AP155" s="54" t="s">
        <v>6925</v>
      </c>
      <c r="AQ155" s="54" t="s">
        <v>6793</v>
      </c>
      <c r="AR155" s="54" t="s">
        <v>7439</v>
      </c>
      <c r="AS155" s="54" t="s">
        <v>6510</v>
      </c>
      <c r="AT155" s="54" t="s">
        <v>7953</v>
      </c>
      <c r="AU155" s="54" t="s">
        <v>7986</v>
      </c>
      <c r="AV155" s="54" t="s">
        <v>8269</v>
      </c>
      <c r="AW155" s="54" t="s">
        <v>8302</v>
      </c>
      <c r="AX155" s="54" t="s">
        <v>8335</v>
      </c>
      <c r="AY155" s="54" t="s">
        <v>8368</v>
      </c>
      <c r="AZ155" s="54" t="s">
        <v>7920</v>
      </c>
      <c r="BA155" s="54" t="s">
        <v>7788</v>
      </c>
      <c r="BB155" s="54" t="s">
        <v>7821</v>
      </c>
      <c r="BC155" s="54" t="s">
        <v>7854</v>
      </c>
      <c r="BD155" s="54" t="s">
        <v>7887</v>
      </c>
      <c r="BE155" s="54" t="s">
        <v>7505</v>
      </c>
      <c r="BF155" s="54" t="s">
        <v>8401</v>
      </c>
      <c r="BG155" s="54" t="s">
        <v>7472</v>
      </c>
      <c r="BH155" s="54" t="s">
        <v>8915</v>
      </c>
      <c r="BI155" s="54" t="s">
        <v>8948</v>
      </c>
      <c r="BJ155" s="54" t="s">
        <v>8981</v>
      </c>
      <c r="BK155" s="54" t="s">
        <v>9264</v>
      </c>
      <c r="BL155" s="54" t="s">
        <v>9297</v>
      </c>
      <c r="BM155" s="54" t="s">
        <v>9330</v>
      </c>
      <c r="BN155" s="54" t="s">
        <v>8882</v>
      </c>
      <c r="BO155" s="54" t="s">
        <v>8500</v>
      </c>
      <c r="BP155" s="54" t="s">
        <v>8783</v>
      </c>
      <c r="BQ155" s="54" t="s">
        <v>8816</v>
      </c>
      <c r="BR155" s="54" t="s">
        <v>8849</v>
      </c>
      <c r="BS155" s="54" t="s">
        <v>8467</v>
      </c>
      <c r="BT155" s="54" t="s">
        <v>9363</v>
      </c>
      <c r="BU155" s="54" t="s">
        <v>8434</v>
      </c>
      <c r="BV155" s="54" t="s">
        <v>9877</v>
      </c>
      <c r="BW155" s="54" t="s">
        <v>9910</v>
      </c>
      <c r="BX155" s="54" t="s">
        <v>9943</v>
      </c>
      <c r="BY155" s="54" t="s">
        <v>9976</v>
      </c>
      <c r="BZ155" s="54" t="s">
        <v>10009</v>
      </c>
      <c r="CA155" s="54" t="s">
        <v>10292</v>
      </c>
      <c r="CB155" s="54" t="s">
        <v>9844</v>
      </c>
      <c r="CC155" s="54" t="s">
        <v>9462</v>
      </c>
      <c r="CD155" s="54" t="s">
        <v>9495</v>
      </c>
      <c r="CE155" s="54" t="s">
        <v>9778</v>
      </c>
      <c r="CF155" s="54" t="s">
        <v>9811</v>
      </c>
      <c r="CG155" s="54" t="s">
        <v>9429</v>
      </c>
      <c r="CH155" s="54" t="s">
        <v>10325</v>
      </c>
      <c r="CI155" s="54" t="s">
        <v>9396</v>
      </c>
      <c r="CJ155" s="54" t="s">
        <v>10839</v>
      </c>
      <c r="CK155" s="54" t="s">
        <v>10872</v>
      </c>
      <c r="CL155" s="54" t="s">
        <v>10905</v>
      </c>
      <c r="CM155" s="54" t="s">
        <v>10938</v>
      </c>
      <c r="CN155" s="54" t="s">
        <v>10971</v>
      </c>
      <c r="CO155" s="54" t="s">
        <v>11004</v>
      </c>
      <c r="CP155" s="54" t="s">
        <v>10806</v>
      </c>
      <c r="CQ155" s="54" t="s">
        <v>10424</v>
      </c>
      <c r="CR155" s="54" t="s">
        <v>10457</v>
      </c>
      <c r="CS155" s="54" t="s">
        <v>10490</v>
      </c>
      <c r="CT155" s="54" t="s">
        <v>10773</v>
      </c>
      <c r="CU155" s="54" t="s">
        <v>10391</v>
      </c>
      <c r="CV155" s="54" t="s">
        <v>11287</v>
      </c>
      <c r="CW155" s="54" t="s">
        <v>10358</v>
      </c>
      <c r="CX155" s="54" t="s">
        <v>11801</v>
      </c>
      <c r="CY155" s="54" t="s">
        <v>11834</v>
      </c>
      <c r="CZ155" s="54" t="s">
        <v>11867</v>
      </c>
      <c r="DA155" s="54" t="s">
        <v>11900</v>
      </c>
      <c r="DB155" s="54" t="s">
        <v>11933</v>
      </c>
      <c r="DC155" s="54" t="s">
        <v>11966</v>
      </c>
      <c r="DD155" s="54" t="s">
        <v>11768</v>
      </c>
      <c r="DE155" s="54" t="s">
        <v>11386</v>
      </c>
      <c r="DF155" s="54" t="s">
        <v>11419</v>
      </c>
      <c r="DG155" s="54" t="s">
        <v>11452</v>
      </c>
      <c r="DH155" s="54" t="s">
        <v>11485</v>
      </c>
      <c r="DI155" s="54" t="s">
        <v>11353</v>
      </c>
      <c r="DJ155" s="54" t="s">
        <v>11999</v>
      </c>
      <c r="DK155" s="54" t="s">
        <v>11320</v>
      </c>
      <c r="DL155" s="54" t="s">
        <v>12731</v>
      </c>
      <c r="DM155" s="54" t="s">
        <v>12764</v>
      </c>
      <c r="DN155" s="54" t="s">
        <v>12797</v>
      </c>
      <c r="DO155" s="54" t="s">
        <v>12830</v>
      </c>
      <c r="DP155" s="54" t="s">
        <v>12863</v>
      </c>
      <c r="DQ155" s="54" t="s">
        <v>12896</v>
      </c>
      <c r="DR155" s="54" t="s">
        <v>12480</v>
      </c>
      <c r="DS155" s="54" t="s">
        <v>12348</v>
      </c>
      <c r="DT155" s="54" t="s">
        <v>12381</v>
      </c>
      <c r="DU155" s="54" t="s">
        <v>12414</v>
      </c>
      <c r="DV155" s="54" t="s">
        <v>12447</v>
      </c>
      <c r="DW155" s="54" t="s">
        <v>12315</v>
      </c>
      <c r="DX155" s="54" t="s">
        <v>12929</v>
      </c>
      <c r="DY155" s="54" t="s">
        <v>12282</v>
      </c>
    </row>
    <row r="156" spans="1:129" hidden="1">
      <c r="A156" s="52"/>
      <c r="B156" s="56" t="s">
        <v>12997</v>
      </c>
      <c r="C156" s="65">
        <v>31</v>
      </c>
      <c r="D156" s="54" t="s">
        <v>510</v>
      </c>
      <c r="E156" s="54" t="s">
        <v>793</v>
      </c>
      <c r="F156" s="54" t="s">
        <v>826</v>
      </c>
      <c r="G156" s="54" t="s">
        <v>859</v>
      </c>
      <c r="H156" s="54" t="s">
        <v>892</v>
      </c>
      <c r="I156" s="54" t="s">
        <v>925</v>
      </c>
      <c r="J156" s="54" t="s">
        <v>477</v>
      </c>
      <c r="K156" s="54" t="s">
        <v>345</v>
      </c>
      <c r="L156" s="54" t="s">
        <v>378</v>
      </c>
      <c r="M156" s="54" t="s">
        <v>411</v>
      </c>
      <c r="N156" s="54" t="s">
        <v>444</v>
      </c>
      <c r="O156" s="54" t="s">
        <v>312</v>
      </c>
      <c r="P156" s="54" t="s">
        <v>958</v>
      </c>
      <c r="Q156" s="54" t="s">
        <v>279</v>
      </c>
      <c r="R156" s="54" t="s">
        <v>6282</v>
      </c>
      <c r="S156" s="54" t="s">
        <v>6315</v>
      </c>
      <c r="T156" s="54" t="s">
        <v>6348</v>
      </c>
      <c r="U156" s="54" t="s">
        <v>6381</v>
      </c>
      <c r="V156" s="54" t="s">
        <v>6414</v>
      </c>
      <c r="W156" s="54" t="s">
        <v>6447</v>
      </c>
      <c r="X156" s="54" t="s">
        <v>5999</v>
      </c>
      <c r="Y156" s="54" t="s">
        <v>5867</v>
      </c>
      <c r="Z156" s="54" t="s">
        <v>5900</v>
      </c>
      <c r="AA156" s="54" t="s">
        <v>5933</v>
      </c>
      <c r="AB156" s="54" t="s">
        <v>5966</v>
      </c>
      <c r="AC156" s="54" t="s">
        <v>5834</v>
      </c>
      <c r="AD156" s="54" t="s">
        <v>6480</v>
      </c>
      <c r="AE156" s="54" t="s">
        <v>5801</v>
      </c>
      <c r="AF156" s="54" t="s">
        <v>6994</v>
      </c>
      <c r="AG156" s="54" t="s">
        <v>7277</v>
      </c>
      <c r="AH156" s="54" t="s">
        <v>7310</v>
      </c>
      <c r="AI156" s="54" t="s">
        <v>7343</v>
      </c>
      <c r="AJ156" s="54" t="s">
        <v>7376</v>
      </c>
      <c r="AK156" s="54" t="s">
        <v>7409</v>
      </c>
      <c r="AL156" s="54" t="s">
        <v>6961</v>
      </c>
      <c r="AM156" s="54" t="s">
        <v>6829</v>
      </c>
      <c r="AN156" s="54" t="s">
        <v>6862</v>
      </c>
      <c r="AO156" s="54" t="s">
        <v>6895</v>
      </c>
      <c r="AP156" s="54" t="s">
        <v>6928</v>
      </c>
      <c r="AQ156" s="54" t="s">
        <v>6796</v>
      </c>
      <c r="AR156" s="54" t="s">
        <v>7442</v>
      </c>
      <c r="AS156" s="54" t="s">
        <v>6763</v>
      </c>
      <c r="AT156" s="54" t="s">
        <v>7956</v>
      </c>
      <c r="AU156" s="54" t="s">
        <v>7989</v>
      </c>
      <c r="AV156" s="54" t="s">
        <v>8272</v>
      </c>
      <c r="AW156" s="54" t="s">
        <v>8305</v>
      </c>
      <c r="AX156" s="54" t="s">
        <v>8338</v>
      </c>
      <c r="AY156" s="54" t="s">
        <v>8371</v>
      </c>
      <c r="AZ156" s="54" t="s">
        <v>7923</v>
      </c>
      <c r="BA156" s="54" t="s">
        <v>7791</v>
      </c>
      <c r="BB156" s="54" t="s">
        <v>7824</v>
      </c>
      <c r="BC156" s="54" t="s">
        <v>7857</v>
      </c>
      <c r="BD156" s="54" t="s">
        <v>7890</v>
      </c>
      <c r="BE156" s="54" t="s">
        <v>7508</v>
      </c>
      <c r="BF156" s="54" t="s">
        <v>8404</v>
      </c>
      <c r="BG156" s="54" t="s">
        <v>7475</v>
      </c>
      <c r="BH156" s="54" t="s">
        <v>8918</v>
      </c>
      <c r="BI156" s="54" t="s">
        <v>8951</v>
      </c>
      <c r="BJ156" s="54" t="s">
        <v>8984</v>
      </c>
      <c r="BK156" s="54" t="s">
        <v>9267</v>
      </c>
      <c r="BL156" s="54" t="s">
        <v>9300</v>
      </c>
      <c r="BM156" s="54" t="s">
        <v>9333</v>
      </c>
      <c r="BN156" s="54" t="s">
        <v>8885</v>
      </c>
      <c r="BO156" s="54" t="s">
        <v>8503</v>
      </c>
      <c r="BP156" s="54" t="s">
        <v>8786</v>
      </c>
      <c r="BQ156" s="54" t="s">
        <v>8819</v>
      </c>
      <c r="BR156" s="54" t="s">
        <v>8852</v>
      </c>
      <c r="BS156" s="54" t="s">
        <v>8470</v>
      </c>
      <c r="BT156" s="54" t="s">
        <v>9366</v>
      </c>
      <c r="BU156" s="54" t="s">
        <v>8437</v>
      </c>
      <c r="BV156" s="54" t="s">
        <v>9880</v>
      </c>
      <c r="BW156" s="54" t="s">
        <v>9913</v>
      </c>
      <c r="BX156" s="54" t="s">
        <v>9946</v>
      </c>
      <c r="BY156" s="54" t="s">
        <v>9979</v>
      </c>
      <c r="BZ156" s="54" t="s">
        <v>10262</v>
      </c>
      <c r="CA156" s="54" t="s">
        <v>10295</v>
      </c>
      <c r="CB156" s="54" t="s">
        <v>9847</v>
      </c>
      <c r="CC156" s="54" t="s">
        <v>9465</v>
      </c>
      <c r="CD156" s="54" t="s">
        <v>9498</v>
      </c>
      <c r="CE156" s="54" t="s">
        <v>9781</v>
      </c>
      <c r="CF156" s="54" t="s">
        <v>9814</v>
      </c>
      <c r="CG156" s="54" t="s">
        <v>9432</v>
      </c>
      <c r="CH156" s="54" t="s">
        <v>10328</v>
      </c>
      <c r="CI156" s="54" t="s">
        <v>9399</v>
      </c>
      <c r="CJ156" s="54" t="s">
        <v>10842</v>
      </c>
      <c r="CK156" s="54" t="s">
        <v>10875</v>
      </c>
      <c r="CL156" s="54" t="s">
        <v>10908</v>
      </c>
      <c r="CM156" s="54" t="s">
        <v>10941</v>
      </c>
      <c r="CN156" s="54" t="s">
        <v>10974</v>
      </c>
      <c r="CO156" s="54" t="s">
        <v>11007</v>
      </c>
      <c r="CP156" s="54" t="s">
        <v>10809</v>
      </c>
      <c r="CQ156" s="54" t="s">
        <v>10427</v>
      </c>
      <c r="CR156" s="54" t="s">
        <v>10460</v>
      </c>
      <c r="CS156" s="54" t="s">
        <v>10493</v>
      </c>
      <c r="CT156" s="54" t="s">
        <v>10776</v>
      </c>
      <c r="CU156" s="54" t="s">
        <v>10394</v>
      </c>
      <c r="CV156" s="54" t="s">
        <v>11290</v>
      </c>
      <c r="CW156" s="54" t="s">
        <v>10361</v>
      </c>
      <c r="CX156" s="54" t="s">
        <v>11804</v>
      </c>
      <c r="CY156" s="54" t="s">
        <v>11837</v>
      </c>
      <c r="CZ156" s="54" t="s">
        <v>11870</v>
      </c>
      <c r="DA156" s="54" t="s">
        <v>11903</v>
      </c>
      <c r="DB156" s="54" t="s">
        <v>11936</v>
      </c>
      <c r="DC156" s="54" t="s">
        <v>11969</v>
      </c>
      <c r="DD156" s="54" t="s">
        <v>11771</v>
      </c>
      <c r="DE156" s="54" t="s">
        <v>11389</v>
      </c>
      <c r="DF156" s="54" t="s">
        <v>11422</v>
      </c>
      <c r="DG156" s="54" t="s">
        <v>11455</v>
      </c>
      <c r="DH156" s="54" t="s">
        <v>11488</v>
      </c>
      <c r="DI156" s="54" t="s">
        <v>11356</v>
      </c>
      <c r="DJ156" s="54" t="s">
        <v>12002</v>
      </c>
      <c r="DK156" s="54" t="s">
        <v>11323</v>
      </c>
      <c r="DL156" s="54" t="s">
        <v>12734</v>
      </c>
      <c r="DM156" s="54" t="s">
        <v>12767</v>
      </c>
      <c r="DN156" s="54" t="s">
        <v>12800</v>
      </c>
      <c r="DO156" s="54" t="s">
        <v>12833</v>
      </c>
      <c r="DP156" s="54" t="s">
        <v>12866</v>
      </c>
      <c r="DQ156" s="54" t="s">
        <v>12899</v>
      </c>
      <c r="DR156" s="54" t="s">
        <v>12483</v>
      </c>
      <c r="DS156" s="54" t="s">
        <v>12351</v>
      </c>
      <c r="DT156" s="54" t="s">
        <v>12384</v>
      </c>
      <c r="DU156" s="54" t="s">
        <v>12417</v>
      </c>
      <c r="DV156" s="54" t="s">
        <v>12450</v>
      </c>
      <c r="DW156" s="54" t="s">
        <v>12318</v>
      </c>
      <c r="DX156" s="54" t="s">
        <v>12932</v>
      </c>
      <c r="DY156" s="54" t="s">
        <v>12285</v>
      </c>
    </row>
    <row r="157" spans="1:129" hidden="1">
      <c r="A157" s="52"/>
      <c r="B157" s="55" t="s">
        <v>12998</v>
      </c>
      <c r="C157" s="65">
        <v>32</v>
      </c>
      <c r="D157" s="54" t="s">
        <v>763</v>
      </c>
      <c r="E157" s="54" t="s">
        <v>796</v>
      </c>
      <c r="F157" s="54" t="s">
        <v>829</v>
      </c>
      <c r="G157" s="54" t="s">
        <v>862</v>
      </c>
      <c r="H157" s="54" t="s">
        <v>895</v>
      </c>
      <c r="I157" s="54" t="s">
        <v>928</v>
      </c>
      <c r="J157" s="54" t="s">
        <v>480</v>
      </c>
      <c r="K157" s="54" t="s">
        <v>348</v>
      </c>
      <c r="L157" s="54" t="s">
        <v>381</v>
      </c>
      <c r="M157" s="54" t="s">
        <v>414</v>
      </c>
      <c r="N157" s="54" t="s">
        <v>447</v>
      </c>
      <c r="O157" s="54" t="s">
        <v>315</v>
      </c>
      <c r="P157" s="54" t="s">
        <v>961</v>
      </c>
      <c r="Q157" s="54" t="s">
        <v>282</v>
      </c>
      <c r="R157" s="54" t="s">
        <v>6285</v>
      </c>
      <c r="S157" s="54" t="s">
        <v>6318</v>
      </c>
      <c r="T157" s="54" t="s">
        <v>6351</v>
      </c>
      <c r="U157" s="54" t="s">
        <v>6384</v>
      </c>
      <c r="V157" s="54" t="s">
        <v>6417</v>
      </c>
      <c r="W157" s="54" t="s">
        <v>6450</v>
      </c>
      <c r="X157" s="54" t="s">
        <v>6002</v>
      </c>
      <c r="Y157" s="54" t="s">
        <v>5870</v>
      </c>
      <c r="Z157" s="54" t="s">
        <v>5903</v>
      </c>
      <c r="AA157" s="54" t="s">
        <v>5936</v>
      </c>
      <c r="AB157" s="54" t="s">
        <v>5969</v>
      </c>
      <c r="AC157" s="54" t="s">
        <v>5837</v>
      </c>
      <c r="AD157" s="54" t="s">
        <v>6483</v>
      </c>
      <c r="AE157" s="54" t="s">
        <v>5804</v>
      </c>
      <c r="AF157" s="54" t="s">
        <v>6997</v>
      </c>
      <c r="AG157" s="54" t="s">
        <v>7280</v>
      </c>
      <c r="AH157" s="54" t="s">
        <v>7313</v>
      </c>
      <c r="AI157" s="54" t="s">
        <v>7346</v>
      </c>
      <c r="AJ157" s="54" t="s">
        <v>7379</v>
      </c>
      <c r="AK157" s="54" t="s">
        <v>7412</v>
      </c>
      <c r="AL157" s="54" t="s">
        <v>6964</v>
      </c>
      <c r="AM157" s="54" t="s">
        <v>6832</v>
      </c>
      <c r="AN157" s="54" t="s">
        <v>6865</v>
      </c>
      <c r="AO157" s="54" t="s">
        <v>6898</v>
      </c>
      <c r="AP157" s="54" t="s">
        <v>6931</v>
      </c>
      <c r="AQ157" s="54" t="s">
        <v>6799</v>
      </c>
      <c r="AR157" s="54" t="s">
        <v>7445</v>
      </c>
      <c r="AS157" s="54" t="s">
        <v>6766</v>
      </c>
      <c r="AT157" s="54" t="s">
        <v>7959</v>
      </c>
      <c r="AU157" s="54" t="s">
        <v>7992</v>
      </c>
      <c r="AV157" s="54" t="s">
        <v>8275</v>
      </c>
      <c r="AW157" s="54" t="s">
        <v>8308</v>
      </c>
      <c r="AX157" s="54" t="s">
        <v>8341</v>
      </c>
      <c r="AY157" s="54" t="s">
        <v>8374</v>
      </c>
      <c r="AZ157" s="54" t="s">
        <v>7926</v>
      </c>
      <c r="BA157" s="54" t="s">
        <v>7794</v>
      </c>
      <c r="BB157" s="54" t="s">
        <v>7827</v>
      </c>
      <c r="BC157" s="54" t="s">
        <v>7860</v>
      </c>
      <c r="BD157" s="54" t="s">
        <v>7893</v>
      </c>
      <c r="BE157" s="54" t="s">
        <v>7511</v>
      </c>
      <c r="BF157" s="54" t="s">
        <v>8407</v>
      </c>
      <c r="BG157" s="54" t="s">
        <v>7478</v>
      </c>
      <c r="BH157" s="54" t="s">
        <v>8921</v>
      </c>
      <c r="BI157" s="54" t="s">
        <v>8954</v>
      </c>
      <c r="BJ157" s="54" t="s">
        <v>8987</v>
      </c>
      <c r="BK157" s="54" t="s">
        <v>9270</v>
      </c>
      <c r="BL157" s="54" t="s">
        <v>9303</v>
      </c>
      <c r="BM157" s="54" t="s">
        <v>9336</v>
      </c>
      <c r="BN157" s="54" t="s">
        <v>8888</v>
      </c>
      <c r="BO157" s="54" t="s">
        <v>8506</v>
      </c>
      <c r="BP157" s="54" t="s">
        <v>8789</v>
      </c>
      <c r="BQ157" s="54" t="s">
        <v>8822</v>
      </c>
      <c r="BR157" s="54" t="s">
        <v>8855</v>
      </c>
      <c r="BS157" s="54" t="s">
        <v>8473</v>
      </c>
      <c r="BT157" s="54" t="s">
        <v>9369</v>
      </c>
      <c r="BU157" s="54" t="s">
        <v>8440</v>
      </c>
      <c r="BV157" s="54" t="s">
        <v>9883</v>
      </c>
      <c r="BW157" s="54" t="s">
        <v>9916</v>
      </c>
      <c r="BX157" s="54" t="s">
        <v>9949</v>
      </c>
      <c r="BY157" s="54" t="s">
        <v>9982</v>
      </c>
      <c r="BZ157" s="54" t="s">
        <v>10265</v>
      </c>
      <c r="CA157" s="54" t="s">
        <v>10298</v>
      </c>
      <c r="CB157" s="54" t="s">
        <v>9850</v>
      </c>
      <c r="CC157" s="54" t="s">
        <v>9468</v>
      </c>
      <c r="CD157" s="54" t="s">
        <v>9501</v>
      </c>
      <c r="CE157" s="54" t="s">
        <v>9784</v>
      </c>
      <c r="CF157" s="54" t="s">
        <v>9817</v>
      </c>
      <c r="CG157" s="54" t="s">
        <v>9435</v>
      </c>
      <c r="CH157" s="54" t="s">
        <v>10331</v>
      </c>
      <c r="CI157" s="54" t="s">
        <v>9402</v>
      </c>
      <c r="CJ157" s="54" t="s">
        <v>10845</v>
      </c>
      <c r="CK157" s="54" t="s">
        <v>10878</v>
      </c>
      <c r="CL157" s="54" t="s">
        <v>10911</v>
      </c>
      <c r="CM157" s="54" t="s">
        <v>10944</v>
      </c>
      <c r="CN157" s="54" t="s">
        <v>10977</v>
      </c>
      <c r="CO157" s="54" t="s">
        <v>11010</v>
      </c>
      <c r="CP157" s="54" t="s">
        <v>10812</v>
      </c>
      <c r="CQ157" s="54" t="s">
        <v>10430</v>
      </c>
      <c r="CR157" s="54" t="s">
        <v>10463</v>
      </c>
      <c r="CS157" s="54" t="s">
        <v>10496</v>
      </c>
      <c r="CT157" s="54" t="s">
        <v>10779</v>
      </c>
      <c r="CU157" s="54" t="s">
        <v>10397</v>
      </c>
      <c r="CV157" s="54" t="s">
        <v>11293</v>
      </c>
      <c r="CW157" s="54" t="s">
        <v>10364</v>
      </c>
      <c r="CX157" s="54" t="s">
        <v>11807</v>
      </c>
      <c r="CY157" s="54" t="s">
        <v>11840</v>
      </c>
      <c r="CZ157" s="54" t="s">
        <v>11873</v>
      </c>
      <c r="DA157" s="54" t="s">
        <v>11906</v>
      </c>
      <c r="DB157" s="54" t="s">
        <v>11939</v>
      </c>
      <c r="DC157" s="54" t="s">
        <v>11972</v>
      </c>
      <c r="DD157" s="54" t="s">
        <v>11774</v>
      </c>
      <c r="DE157" s="54" t="s">
        <v>11392</v>
      </c>
      <c r="DF157" s="54" t="s">
        <v>11425</v>
      </c>
      <c r="DG157" s="54" t="s">
        <v>11458</v>
      </c>
      <c r="DH157" s="54" t="s">
        <v>11491</v>
      </c>
      <c r="DI157" s="54" t="s">
        <v>11359</v>
      </c>
      <c r="DJ157" s="54" t="s">
        <v>12005</v>
      </c>
      <c r="DK157" s="54" t="s">
        <v>11326</v>
      </c>
      <c r="DL157" s="54" t="s">
        <v>12737</v>
      </c>
      <c r="DM157" s="54" t="s">
        <v>12770</v>
      </c>
      <c r="DN157" s="54" t="s">
        <v>12803</v>
      </c>
      <c r="DO157" s="54" t="s">
        <v>12836</v>
      </c>
      <c r="DP157" s="54" t="s">
        <v>12869</v>
      </c>
      <c r="DQ157" s="54" t="s">
        <v>12902</v>
      </c>
      <c r="DR157" s="54" t="s">
        <v>12486</v>
      </c>
      <c r="DS157" s="54" t="s">
        <v>12354</v>
      </c>
      <c r="DT157" s="54" t="s">
        <v>12387</v>
      </c>
      <c r="DU157" s="54" t="s">
        <v>12420</v>
      </c>
      <c r="DV157" s="54" t="s">
        <v>12453</v>
      </c>
      <c r="DW157" s="54" t="s">
        <v>12321</v>
      </c>
      <c r="DX157" s="54" t="s">
        <v>12935</v>
      </c>
      <c r="DY157" s="54" t="s">
        <v>12288</v>
      </c>
    </row>
    <row r="158" spans="1:129" hidden="1">
      <c r="A158" s="52"/>
      <c r="B158" s="55" t="s">
        <v>12999</v>
      </c>
      <c r="C158" s="65">
        <v>33</v>
      </c>
      <c r="D158" s="54" t="s">
        <v>766</v>
      </c>
      <c r="E158" s="54" t="s">
        <v>799</v>
      </c>
      <c r="F158" s="54" t="s">
        <v>832</v>
      </c>
      <c r="G158" s="54" t="s">
        <v>865</v>
      </c>
      <c r="H158" s="54" t="s">
        <v>898</v>
      </c>
      <c r="I158" s="54" t="s">
        <v>931</v>
      </c>
      <c r="J158" s="54" t="s">
        <v>483</v>
      </c>
      <c r="K158" s="54" t="s">
        <v>351</v>
      </c>
      <c r="L158" s="54" t="s">
        <v>384</v>
      </c>
      <c r="M158" s="54" t="s">
        <v>417</v>
      </c>
      <c r="N158" s="54" t="s">
        <v>450</v>
      </c>
      <c r="O158" s="54" t="s">
        <v>318</v>
      </c>
      <c r="P158" s="54" t="s">
        <v>964</v>
      </c>
      <c r="Q158" s="54" t="s">
        <v>285</v>
      </c>
      <c r="R158" s="54" t="s">
        <v>6288</v>
      </c>
      <c r="S158" s="54" t="s">
        <v>6321</v>
      </c>
      <c r="T158" s="54" t="s">
        <v>6354</v>
      </c>
      <c r="U158" s="54" t="s">
        <v>6387</v>
      </c>
      <c r="V158" s="54" t="s">
        <v>6420</v>
      </c>
      <c r="W158" s="54" t="s">
        <v>6453</v>
      </c>
      <c r="X158" s="54" t="s">
        <v>6005</v>
      </c>
      <c r="Y158" s="54" t="s">
        <v>5873</v>
      </c>
      <c r="Z158" s="54" t="s">
        <v>5906</v>
      </c>
      <c r="AA158" s="54" t="s">
        <v>5939</v>
      </c>
      <c r="AB158" s="54" t="s">
        <v>5972</v>
      </c>
      <c r="AC158" s="54" t="s">
        <v>5840</v>
      </c>
      <c r="AD158" s="54" t="s">
        <v>6486</v>
      </c>
      <c r="AE158" s="54" t="s">
        <v>5807</v>
      </c>
      <c r="AF158" s="54" t="s">
        <v>7000</v>
      </c>
      <c r="AG158" s="54" t="s">
        <v>7283</v>
      </c>
      <c r="AH158" s="54" t="s">
        <v>7316</v>
      </c>
      <c r="AI158" s="54" t="s">
        <v>7349</v>
      </c>
      <c r="AJ158" s="54" t="s">
        <v>7382</v>
      </c>
      <c r="AK158" s="54" t="s">
        <v>7415</v>
      </c>
      <c r="AL158" s="54" t="s">
        <v>6967</v>
      </c>
      <c r="AM158" s="54" t="s">
        <v>6835</v>
      </c>
      <c r="AN158" s="54" t="s">
        <v>6868</v>
      </c>
      <c r="AO158" s="54" t="s">
        <v>6901</v>
      </c>
      <c r="AP158" s="54" t="s">
        <v>6934</v>
      </c>
      <c r="AQ158" s="54" t="s">
        <v>6802</v>
      </c>
      <c r="AR158" s="54" t="s">
        <v>7448</v>
      </c>
      <c r="AS158" s="54" t="s">
        <v>6769</v>
      </c>
      <c r="AT158" s="54" t="s">
        <v>7962</v>
      </c>
      <c r="AU158" s="54" t="s">
        <v>7995</v>
      </c>
      <c r="AV158" s="54" t="s">
        <v>8278</v>
      </c>
      <c r="AW158" s="54" t="s">
        <v>8311</v>
      </c>
      <c r="AX158" s="54" t="s">
        <v>8344</v>
      </c>
      <c r="AY158" s="54" t="s">
        <v>8377</v>
      </c>
      <c r="AZ158" s="54" t="s">
        <v>7929</v>
      </c>
      <c r="BA158" s="54" t="s">
        <v>7797</v>
      </c>
      <c r="BB158" s="54" t="s">
        <v>7830</v>
      </c>
      <c r="BC158" s="54" t="s">
        <v>7863</v>
      </c>
      <c r="BD158" s="54" t="s">
        <v>7896</v>
      </c>
      <c r="BE158" s="54" t="s">
        <v>7764</v>
      </c>
      <c r="BF158" s="54" t="s">
        <v>8410</v>
      </c>
      <c r="BG158" s="54" t="s">
        <v>7481</v>
      </c>
      <c r="BH158" s="54" t="s">
        <v>8924</v>
      </c>
      <c r="BI158" s="54" t="s">
        <v>8957</v>
      </c>
      <c r="BJ158" s="54" t="s">
        <v>8990</v>
      </c>
      <c r="BK158" s="54" t="s">
        <v>9273</v>
      </c>
      <c r="BL158" s="54" t="s">
        <v>9306</v>
      </c>
      <c r="BM158" s="54" t="s">
        <v>9339</v>
      </c>
      <c r="BN158" s="54" t="s">
        <v>8891</v>
      </c>
      <c r="BO158" s="54" t="s">
        <v>8509</v>
      </c>
      <c r="BP158" s="54" t="s">
        <v>8792</v>
      </c>
      <c r="BQ158" s="54" t="s">
        <v>8825</v>
      </c>
      <c r="BR158" s="54" t="s">
        <v>8858</v>
      </c>
      <c r="BS158" s="54" t="s">
        <v>8476</v>
      </c>
      <c r="BT158" s="54" t="s">
        <v>9372</v>
      </c>
      <c r="BU158" s="54" t="s">
        <v>8443</v>
      </c>
      <c r="BV158" s="54" t="s">
        <v>9886</v>
      </c>
      <c r="BW158" s="54" t="s">
        <v>9919</v>
      </c>
      <c r="BX158" s="54" t="s">
        <v>9952</v>
      </c>
      <c r="BY158" s="54" t="s">
        <v>9985</v>
      </c>
      <c r="BZ158" s="54" t="s">
        <v>10268</v>
      </c>
      <c r="CA158" s="54" t="s">
        <v>10301</v>
      </c>
      <c r="CB158" s="54" t="s">
        <v>9853</v>
      </c>
      <c r="CC158" s="54" t="s">
        <v>9471</v>
      </c>
      <c r="CD158" s="54" t="s">
        <v>9504</v>
      </c>
      <c r="CE158" s="54" t="s">
        <v>9787</v>
      </c>
      <c r="CF158" s="54" t="s">
        <v>9820</v>
      </c>
      <c r="CG158" s="54" t="s">
        <v>9438</v>
      </c>
      <c r="CH158" s="54" t="s">
        <v>10334</v>
      </c>
      <c r="CI158" s="54" t="s">
        <v>9405</v>
      </c>
      <c r="CJ158" s="54" t="s">
        <v>10848</v>
      </c>
      <c r="CK158" s="54" t="s">
        <v>10881</v>
      </c>
      <c r="CL158" s="54" t="s">
        <v>10914</v>
      </c>
      <c r="CM158" s="54" t="s">
        <v>10947</v>
      </c>
      <c r="CN158" s="54" t="s">
        <v>10980</v>
      </c>
      <c r="CO158" s="54" t="s">
        <v>11263</v>
      </c>
      <c r="CP158" s="54" t="s">
        <v>10815</v>
      </c>
      <c r="CQ158" s="54" t="s">
        <v>10433</v>
      </c>
      <c r="CR158" s="54" t="s">
        <v>10466</v>
      </c>
      <c r="CS158" s="54" t="s">
        <v>10499</v>
      </c>
      <c r="CT158" s="54" t="s">
        <v>10782</v>
      </c>
      <c r="CU158" s="54" t="s">
        <v>10400</v>
      </c>
      <c r="CV158" s="54" t="s">
        <v>11296</v>
      </c>
      <c r="CW158" s="54" t="s">
        <v>10367</v>
      </c>
      <c r="CX158" s="54" t="s">
        <v>11810</v>
      </c>
      <c r="CY158" s="54" t="s">
        <v>11843</v>
      </c>
      <c r="CZ158" s="54" t="s">
        <v>11876</v>
      </c>
      <c r="DA158" s="54" t="s">
        <v>11909</v>
      </c>
      <c r="DB158" s="54" t="s">
        <v>11942</v>
      </c>
      <c r="DC158" s="54" t="s">
        <v>11975</v>
      </c>
      <c r="DD158" s="54" t="s">
        <v>11777</v>
      </c>
      <c r="DE158" s="54" t="s">
        <v>11395</v>
      </c>
      <c r="DF158" s="54" t="s">
        <v>11428</v>
      </c>
      <c r="DG158" s="54" t="s">
        <v>11461</v>
      </c>
      <c r="DH158" s="54" t="s">
        <v>11494</v>
      </c>
      <c r="DI158" s="54" t="s">
        <v>11362</v>
      </c>
      <c r="DJ158" s="54" t="s">
        <v>12008</v>
      </c>
      <c r="DK158" s="54" t="s">
        <v>11329</v>
      </c>
      <c r="DL158" s="54" t="s">
        <v>12740</v>
      </c>
      <c r="DM158" s="54" t="s">
        <v>12773</v>
      </c>
      <c r="DN158" s="54" t="s">
        <v>12806</v>
      </c>
      <c r="DO158" s="54" t="s">
        <v>12839</v>
      </c>
      <c r="DP158" s="54" t="s">
        <v>12872</v>
      </c>
      <c r="DQ158" s="54" t="s">
        <v>12905</v>
      </c>
      <c r="DR158" s="54" t="s">
        <v>12489</v>
      </c>
      <c r="DS158" s="54" t="s">
        <v>12357</v>
      </c>
      <c r="DT158" s="54" t="s">
        <v>12390</v>
      </c>
      <c r="DU158" s="54" t="s">
        <v>12423</v>
      </c>
      <c r="DV158" s="54" t="s">
        <v>12456</v>
      </c>
      <c r="DW158" s="54" t="s">
        <v>12324</v>
      </c>
      <c r="DX158" s="54" t="s">
        <v>12938</v>
      </c>
      <c r="DY158" s="54" t="s">
        <v>12291</v>
      </c>
    </row>
    <row r="159" spans="1:129" hidden="1">
      <c r="A159" s="52"/>
      <c r="B159" s="55" t="s">
        <v>13000</v>
      </c>
      <c r="C159" s="65">
        <v>34</v>
      </c>
      <c r="D159" s="54" t="s">
        <v>769</v>
      </c>
      <c r="E159" s="54" t="s">
        <v>802</v>
      </c>
      <c r="F159" s="54" t="s">
        <v>835</v>
      </c>
      <c r="G159" s="54" t="s">
        <v>868</v>
      </c>
      <c r="H159" s="54" t="s">
        <v>901</v>
      </c>
      <c r="I159" s="54" t="s">
        <v>934</v>
      </c>
      <c r="J159" s="54" t="s">
        <v>486</v>
      </c>
      <c r="K159" s="54" t="s">
        <v>354</v>
      </c>
      <c r="L159" s="54" t="s">
        <v>387</v>
      </c>
      <c r="M159" s="54" t="s">
        <v>420</v>
      </c>
      <c r="N159" s="54" t="s">
        <v>453</v>
      </c>
      <c r="O159" s="54" t="s">
        <v>321</v>
      </c>
      <c r="P159" s="54" t="s">
        <v>967</v>
      </c>
      <c r="Q159" s="54" t="s">
        <v>288</v>
      </c>
      <c r="R159" s="54" t="s">
        <v>6291</v>
      </c>
      <c r="S159" s="54" t="s">
        <v>6324</v>
      </c>
      <c r="T159" s="54" t="s">
        <v>6357</v>
      </c>
      <c r="U159" s="54" t="s">
        <v>6390</v>
      </c>
      <c r="V159" s="54" t="s">
        <v>6423</v>
      </c>
      <c r="W159" s="54" t="s">
        <v>6456</v>
      </c>
      <c r="X159" s="54" t="s">
        <v>6008</v>
      </c>
      <c r="Y159" s="54" t="s">
        <v>5876</v>
      </c>
      <c r="Z159" s="54" t="s">
        <v>5909</v>
      </c>
      <c r="AA159" s="54" t="s">
        <v>5942</v>
      </c>
      <c r="AB159" s="54" t="s">
        <v>5975</v>
      </c>
      <c r="AC159" s="54" t="s">
        <v>5843</v>
      </c>
      <c r="AD159" s="54" t="s">
        <v>6489</v>
      </c>
      <c r="AE159" s="54" t="s">
        <v>5810</v>
      </c>
      <c r="AF159" s="54" t="s">
        <v>7003</v>
      </c>
      <c r="AG159" s="54" t="s">
        <v>7286</v>
      </c>
      <c r="AH159" s="54" t="s">
        <v>7319</v>
      </c>
      <c r="AI159" s="54" t="s">
        <v>7352</v>
      </c>
      <c r="AJ159" s="54" t="s">
        <v>7385</v>
      </c>
      <c r="AK159" s="54" t="s">
        <v>7418</v>
      </c>
      <c r="AL159" s="54" t="s">
        <v>6970</v>
      </c>
      <c r="AM159" s="54" t="s">
        <v>6838</v>
      </c>
      <c r="AN159" s="54" t="s">
        <v>6871</v>
      </c>
      <c r="AO159" s="54" t="s">
        <v>6904</v>
      </c>
      <c r="AP159" s="54" t="s">
        <v>6937</v>
      </c>
      <c r="AQ159" s="54" t="s">
        <v>6805</v>
      </c>
      <c r="AR159" s="54" t="s">
        <v>7451</v>
      </c>
      <c r="AS159" s="54" t="s">
        <v>6772</v>
      </c>
      <c r="AT159" s="54" t="s">
        <v>7965</v>
      </c>
      <c r="AU159" s="54" t="s">
        <v>7998</v>
      </c>
      <c r="AV159" s="54" t="s">
        <v>8281</v>
      </c>
      <c r="AW159" s="54" t="s">
        <v>8314</v>
      </c>
      <c r="AX159" s="54" t="s">
        <v>8347</v>
      </c>
      <c r="AY159" s="54" t="s">
        <v>8380</v>
      </c>
      <c r="AZ159" s="54" t="s">
        <v>7932</v>
      </c>
      <c r="BA159" s="54" t="s">
        <v>7800</v>
      </c>
      <c r="BB159" s="54" t="s">
        <v>7833</v>
      </c>
      <c r="BC159" s="54" t="s">
        <v>7866</v>
      </c>
      <c r="BD159" s="54" t="s">
        <v>7899</v>
      </c>
      <c r="BE159" s="54" t="s">
        <v>7767</v>
      </c>
      <c r="BF159" s="54" t="s">
        <v>8413</v>
      </c>
      <c r="BG159" s="54" t="s">
        <v>7484</v>
      </c>
      <c r="BH159" s="54" t="s">
        <v>8927</v>
      </c>
      <c r="BI159" s="54" t="s">
        <v>8960</v>
      </c>
      <c r="BJ159" s="54" t="s">
        <v>8993</v>
      </c>
      <c r="BK159" s="54" t="s">
        <v>9276</v>
      </c>
      <c r="BL159" s="54" t="s">
        <v>9309</v>
      </c>
      <c r="BM159" s="54" t="s">
        <v>9342</v>
      </c>
      <c r="BN159" s="54" t="s">
        <v>8894</v>
      </c>
      <c r="BO159" s="54" t="s">
        <v>8762</v>
      </c>
      <c r="BP159" s="54" t="s">
        <v>8795</v>
      </c>
      <c r="BQ159" s="54" t="s">
        <v>8828</v>
      </c>
      <c r="BR159" s="54" t="s">
        <v>8861</v>
      </c>
      <c r="BS159" s="54" t="s">
        <v>8479</v>
      </c>
      <c r="BT159" s="54" t="s">
        <v>9375</v>
      </c>
      <c r="BU159" s="54" t="s">
        <v>8446</v>
      </c>
      <c r="BV159" s="54" t="s">
        <v>9889</v>
      </c>
      <c r="BW159" s="54" t="s">
        <v>9922</v>
      </c>
      <c r="BX159" s="54" t="s">
        <v>9955</v>
      </c>
      <c r="BY159" s="54" t="s">
        <v>9988</v>
      </c>
      <c r="BZ159" s="54" t="s">
        <v>10271</v>
      </c>
      <c r="CA159" s="54" t="s">
        <v>10304</v>
      </c>
      <c r="CB159" s="54" t="s">
        <v>9856</v>
      </c>
      <c r="CC159" s="54" t="s">
        <v>9474</v>
      </c>
      <c r="CD159" s="54" t="s">
        <v>9507</v>
      </c>
      <c r="CE159" s="54" t="s">
        <v>9790</v>
      </c>
      <c r="CF159" s="54" t="s">
        <v>9823</v>
      </c>
      <c r="CG159" s="54" t="s">
        <v>9441</v>
      </c>
      <c r="CH159" s="54" t="s">
        <v>10337</v>
      </c>
      <c r="CI159" s="54" t="s">
        <v>9408</v>
      </c>
      <c r="CJ159" s="54" t="s">
        <v>10851</v>
      </c>
      <c r="CK159" s="54" t="s">
        <v>10884</v>
      </c>
      <c r="CL159" s="54" t="s">
        <v>10917</v>
      </c>
      <c r="CM159" s="54" t="s">
        <v>10950</v>
      </c>
      <c r="CN159" s="54" t="s">
        <v>10983</v>
      </c>
      <c r="CO159" s="54" t="s">
        <v>11266</v>
      </c>
      <c r="CP159" s="54" t="s">
        <v>10818</v>
      </c>
      <c r="CQ159" s="54" t="s">
        <v>10436</v>
      </c>
      <c r="CR159" s="54" t="s">
        <v>10469</v>
      </c>
      <c r="CS159" s="54" t="s">
        <v>10502</v>
      </c>
      <c r="CT159" s="54" t="s">
        <v>10785</v>
      </c>
      <c r="CU159" s="54" t="s">
        <v>10403</v>
      </c>
      <c r="CV159" s="54" t="s">
        <v>11299</v>
      </c>
      <c r="CW159" s="54" t="s">
        <v>10370</v>
      </c>
      <c r="CX159" s="54" t="s">
        <v>11813</v>
      </c>
      <c r="CY159" s="54" t="s">
        <v>11846</v>
      </c>
      <c r="CZ159" s="54" t="s">
        <v>11879</v>
      </c>
      <c r="DA159" s="54" t="s">
        <v>11912</v>
      </c>
      <c r="DB159" s="54" t="s">
        <v>11945</v>
      </c>
      <c r="DC159" s="54" t="s">
        <v>11978</v>
      </c>
      <c r="DD159" s="54" t="s">
        <v>11780</v>
      </c>
      <c r="DE159" s="54" t="s">
        <v>11398</v>
      </c>
      <c r="DF159" s="54" t="s">
        <v>11431</v>
      </c>
      <c r="DG159" s="54" t="s">
        <v>11464</v>
      </c>
      <c r="DH159" s="54" t="s">
        <v>11497</v>
      </c>
      <c r="DI159" s="54" t="s">
        <v>11365</v>
      </c>
      <c r="DJ159" s="54" t="s">
        <v>12011</v>
      </c>
      <c r="DK159" s="54" t="s">
        <v>11332</v>
      </c>
      <c r="DL159" s="54" t="s">
        <v>12743</v>
      </c>
      <c r="DM159" s="54" t="s">
        <v>12776</v>
      </c>
      <c r="DN159" s="54" t="s">
        <v>12809</v>
      </c>
      <c r="DO159" s="54" t="s">
        <v>12842</v>
      </c>
      <c r="DP159" s="54" t="s">
        <v>12875</v>
      </c>
      <c r="DQ159" s="54" t="s">
        <v>12908</v>
      </c>
      <c r="DR159" s="54" t="s">
        <v>12492</v>
      </c>
      <c r="DS159" s="54" t="s">
        <v>12360</v>
      </c>
      <c r="DT159" s="54" t="s">
        <v>12393</v>
      </c>
      <c r="DU159" s="54" t="s">
        <v>12426</v>
      </c>
      <c r="DV159" s="54" t="s">
        <v>12459</v>
      </c>
      <c r="DW159" s="54" t="s">
        <v>12327</v>
      </c>
      <c r="DX159" s="54" t="s">
        <v>12941</v>
      </c>
      <c r="DY159" s="54" t="s">
        <v>12294</v>
      </c>
    </row>
    <row r="160" spans="1:129" hidden="1">
      <c r="A160" s="49"/>
      <c r="B160" s="57" t="s">
        <v>13001</v>
      </c>
      <c r="C160" s="65">
        <v>35</v>
      </c>
      <c r="D160" s="54" t="s">
        <v>772</v>
      </c>
      <c r="E160" s="54" t="s">
        <v>805</v>
      </c>
      <c r="F160" s="54" t="s">
        <v>838</v>
      </c>
      <c r="G160" s="54" t="s">
        <v>871</v>
      </c>
      <c r="H160" s="54" t="s">
        <v>904</v>
      </c>
      <c r="I160" s="54" t="s">
        <v>937</v>
      </c>
      <c r="J160" s="54" t="s">
        <v>489</v>
      </c>
      <c r="K160" s="54" t="s">
        <v>357</v>
      </c>
      <c r="L160" s="54" t="s">
        <v>390</v>
      </c>
      <c r="M160" s="54" t="s">
        <v>423</v>
      </c>
      <c r="N160" s="54" t="s">
        <v>456</v>
      </c>
      <c r="O160" s="54" t="s">
        <v>324</v>
      </c>
      <c r="P160" s="54" t="s">
        <v>970</v>
      </c>
      <c r="Q160" s="54" t="s">
        <v>291</v>
      </c>
      <c r="R160" s="54" t="s">
        <v>6294</v>
      </c>
      <c r="S160" s="54" t="s">
        <v>6327</v>
      </c>
      <c r="T160" s="54" t="s">
        <v>6360</v>
      </c>
      <c r="U160" s="54" t="s">
        <v>6393</v>
      </c>
      <c r="V160" s="54" t="s">
        <v>6426</v>
      </c>
      <c r="W160" s="54" t="s">
        <v>6459</v>
      </c>
      <c r="X160" s="54" t="s">
        <v>6011</v>
      </c>
      <c r="Y160" s="54" t="s">
        <v>5879</v>
      </c>
      <c r="Z160" s="54" t="s">
        <v>5912</v>
      </c>
      <c r="AA160" s="54" t="s">
        <v>5945</v>
      </c>
      <c r="AB160" s="54" t="s">
        <v>5978</v>
      </c>
      <c r="AC160" s="54" t="s">
        <v>5846</v>
      </c>
      <c r="AD160" s="54" t="s">
        <v>6492</v>
      </c>
      <c r="AE160" s="54" t="s">
        <v>5813</v>
      </c>
      <c r="AF160" s="54" t="s">
        <v>7006</v>
      </c>
      <c r="AG160" s="54" t="s">
        <v>7289</v>
      </c>
      <c r="AH160" s="54" t="s">
        <v>7322</v>
      </c>
      <c r="AI160" s="54" t="s">
        <v>7355</v>
      </c>
      <c r="AJ160" s="54" t="s">
        <v>7388</v>
      </c>
      <c r="AK160" s="54" t="s">
        <v>7421</v>
      </c>
      <c r="AL160" s="54" t="s">
        <v>6973</v>
      </c>
      <c r="AM160" s="54" t="s">
        <v>6841</v>
      </c>
      <c r="AN160" s="54" t="s">
        <v>6874</v>
      </c>
      <c r="AO160" s="54" t="s">
        <v>6907</v>
      </c>
      <c r="AP160" s="54" t="s">
        <v>6940</v>
      </c>
      <c r="AQ160" s="54" t="s">
        <v>6808</v>
      </c>
      <c r="AR160" s="54" t="s">
        <v>7454</v>
      </c>
      <c r="AS160" s="54" t="s">
        <v>6775</v>
      </c>
      <c r="AT160" s="54" t="s">
        <v>7968</v>
      </c>
      <c r="AU160" s="54" t="s">
        <v>8001</v>
      </c>
      <c r="AV160" s="54" t="s">
        <v>8284</v>
      </c>
      <c r="AW160" s="54" t="s">
        <v>8317</v>
      </c>
      <c r="AX160" s="54" t="s">
        <v>8350</v>
      </c>
      <c r="AY160" s="54" t="s">
        <v>8383</v>
      </c>
      <c r="AZ160" s="54" t="s">
        <v>7935</v>
      </c>
      <c r="BA160" s="54" t="s">
        <v>7803</v>
      </c>
      <c r="BB160" s="54" t="s">
        <v>7836</v>
      </c>
      <c r="BC160" s="54" t="s">
        <v>7869</v>
      </c>
      <c r="BD160" s="54" t="s">
        <v>7902</v>
      </c>
      <c r="BE160" s="54" t="s">
        <v>7770</v>
      </c>
      <c r="BF160" s="54" t="s">
        <v>8416</v>
      </c>
      <c r="BG160" s="54" t="s">
        <v>7487</v>
      </c>
      <c r="BH160" s="54" t="s">
        <v>8930</v>
      </c>
      <c r="BI160" s="54" t="s">
        <v>8963</v>
      </c>
      <c r="BJ160" s="54" t="s">
        <v>8996</v>
      </c>
      <c r="BK160" s="54" t="s">
        <v>9279</v>
      </c>
      <c r="BL160" s="54" t="s">
        <v>9312</v>
      </c>
      <c r="BM160" s="54" t="s">
        <v>9345</v>
      </c>
      <c r="BN160" s="54" t="s">
        <v>8897</v>
      </c>
      <c r="BO160" s="54" t="s">
        <v>8765</v>
      </c>
      <c r="BP160" s="54" t="s">
        <v>8798</v>
      </c>
      <c r="BQ160" s="54" t="s">
        <v>8831</v>
      </c>
      <c r="BR160" s="54" t="s">
        <v>8864</v>
      </c>
      <c r="BS160" s="54" t="s">
        <v>8482</v>
      </c>
      <c r="BT160" s="54" t="s">
        <v>9378</v>
      </c>
      <c r="BU160" s="54" t="s">
        <v>8449</v>
      </c>
      <c r="BV160" s="54" t="s">
        <v>9892</v>
      </c>
      <c r="BW160" s="54" t="s">
        <v>9925</v>
      </c>
      <c r="BX160" s="54" t="s">
        <v>9958</v>
      </c>
      <c r="BY160" s="54" t="s">
        <v>9991</v>
      </c>
      <c r="BZ160" s="54" t="s">
        <v>10274</v>
      </c>
      <c r="CA160" s="54" t="s">
        <v>10307</v>
      </c>
      <c r="CB160" s="54" t="s">
        <v>9859</v>
      </c>
      <c r="CC160" s="54" t="s">
        <v>9477</v>
      </c>
      <c r="CD160" s="54" t="s">
        <v>9510</v>
      </c>
      <c r="CE160" s="54" t="s">
        <v>9793</v>
      </c>
      <c r="CF160" s="54" t="s">
        <v>9826</v>
      </c>
      <c r="CG160" s="54" t="s">
        <v>9444</v>
      </c>
      <c r="CH160" s="54" t="s">
        <v>10340</v>
      </c>
      <c r="CI160" s="54" t="s">
        <v>9411</v>
      </c>
      <c r="CJ160" s="54" t="s">
        <v>10854</v>
      </c>
      <c r="CK160" s="54" t="s">
        <v>10887</v>
      </c>
      <c r="CL160" s="54" t="s">
        <v>10920</v>
      </c>
      <c r="CM160" s="54" t="s">
        <v>10953</v>
      </c>
      <c r="CN160" s="54" t="s">
        <v>10986</v>
      </c>
      <c r="CO160" s="54" t="s">
        <v>11269</v>
      </c>
      <c r="CP160" s="54" t="s">
        <v>10821</v>
      </c>
      <c r="CQ160" s="54" t="s">
        <v>10439</v>
      </c>
      <c r="CR160" s="54" t="s">
        <v>10472</v>
      </c>
      <c r="CS160" s="54" t="s">
        <v>10505</v>
      </c>
      <c r="CT160" s="54" t="s">
        <v>10788</v>
      </c>
      <c r="CU160" s="54" t="s">
        <v>10406</v>
      </c>
      <c r="CV160" s="54" t="s">
        <v>11302</v>
      </c>
      <c r="CW160" s="54" t="s">
        <v>10373</v>
      </c>
      <c r="CX160" s="54" t="s">
        <v>11816</v>
      </c>
      <c r="CY160" s="54" t="s">
        <v>11849</v>
      </c>
      <c r="CZ160" s="54" t="s">
        <v>11882</v>
      </c>
      <c r="DA160" s="54" t="s">
        <v>11915</v>
      </c>
      <c r="DB160" s="54" t="s">
        <v>11948</v>
      </c>
      <c r="DC160" s="54" t="s">
        <v>11981</v>
      </c>
      <c r="DD160" s="54" t="s">
        <v>11783</v>
      </c>
      <c r="DE160" s="54" t="s">
        <v>11401</v>
      </c>
      <c r="DF160" s="54" t="s">
        <v>11434</v>
      </c>
      <c r="DG160" s="54" t="s">
        <v>11467</v>
      </c>
      <c r="DH160" s="54" t="s">
        <v>11500</v>
      </c>
      <c r="DI160" s="54" t="s">
        <v>11368</v>
      </c>
      <c r="DJ160" s="54" t="s">
        <v>12264</v>
      </c>
      <c r="DK160" s="54" t="s">
        <v>11335</v>
      </c>
      <c r="DL160" s="54" t="s">
        <v>12746</v>
      </c>
      <c r="DM160" s="54" t="s">
        <v>12779</v>
      </c>
      <c r="DN160" s="54" t="s">
        <v>12812</v>
      </c>
      <c r="DO160" s="54" t="s">
        <v>12845</v>
      </c>
      <c r="DP160" s="54" t="s">
        <v>12878</v>
      </c>
      <c r="DQ160" s="54" t="s">
        <v>12911</v>
      </c>
      <c r="DR160" s="54" t="s">
        <v>12495</v>
      </c>
      <c r="DS160" s="54" t="s">
        <v>12363</v>
      </c>
      <c r="DT160" s="54" t="s">
        <v>12396</v>
      </c>
      <c r="DU160" s="54" t="s">
        <v>12429</v>
      </c>
      <c r="DV160" s="54" t="s">
        <v>12462</v>
      </c>
      <c r="DW160" s="54" t="s">
        <v>12330</v>
      </c>
      <c r="DX160" s="54" t="s">
        <v>12944</v>
      </c>
      <c r="DY160" s="54" t="s">
        <v>12297</v>
      </c>
    </row>
    <row r="161" spans="1:129" hidden="1">
      <c r="A161" s="52"/>
      <c r="B161" s="55" t="s">
        <v>13002</v>
      </c>
      <c r="C161" s="65">
        <v>36</v>
      </c>
      <c r="D161" s="54" t="s">
        <v>775</v>
      </c>
      <c r="E161" s="54" t="s">
        <v>808</v>
      </c>
      <c r="F161" s="54" t="s">
        <v>841</v>
      </c>
      <c r="G161" s="54" t="s">
        <v>874</v>
      </c>
      <c r="H161" s="54" t="s">
        <v>907</v>
      </c>
      <c r="I161" s="54" t="s">
        <v>940</v>
      </c>
      <c r="J161" s="54" t="s">
        <v>492</v>
      </c>
      <c r="K161" s="54" t="s">
        <v>360</v>
      </c>
      <c r="L161" s="54" t="s">
        <v>393</v>
      </c>
      <c r="M161" s="54" t="s">
        <v>426</v>
      </c>
      <c r="N161" s="54" t="s">
        <v>459</v>
      </c>
      <c r="O161" s="54" t="s">
        <v>327</v>
      </c>
      <c r="P161" s="54" t="s">
        <v>973</v>
      </c>
      <c r="Q161" s="54" t="s">
        <v>294</v>
      </c>
      <c r="R161" s="54" t="s">
        <v>6297</v>
      </c>
      <c r="S161" s="54" t="s">
        <v>6330</v>
      </c>
      <c r="T161" s="54" t="s">
        <v>6363</v>
      </c>
      <c r="U161" s="54" t="s">
        <v>6396</v>
      </c>
      <c r="V161" s="54" t="s">
        <v>6429</v>
      </c>
      <c r="W161" s="54" t="s">
        <v>6462</v>
      </c>
      <c r="X161" s="54" t="s">
        <v>6264</v>
      </c>
      <c r="Y161" s="54" t="s">
        <v>5882</v>
      </c>
      <c r="Z161" s="54" t="s">
        <v>5915</v>
      </c>
      <c r="AA161" s="54" t="s">
        <v>5948</v>
      </c>
      <c r="AB161" s="54" t="s">
        <v>5981</v>
      </c>
      <c r="AC161" s="54" t="s">
        <v>5849</v>
      </c>
      <c r="AD161" s="54" t="s">
        <v>6495</v>
      </c>
      <c r="AE161" s="54" t="s">
        <v>5816</v>
      </c>
      <c r="AF161" s="54" t="s">
        <v>7009</v>
      </c>
      <c r="AG161" s="54" t="s">
        <v>7292</v>
      </c>
      <c r="AH161" s="54" t="s">
        <v>7325</v>
      </c>
      <c r="AI161" s="54" t="s">
        <v>7358</v>
      </c>
      <c r="AJ161" s="54" t="s">
        <v>7391</v>
      </c>
      <c r="AK161" s="54" t="s">
        <v>7424</v>
      </c>
      <c r="AL161" s="54" t="s">
        <v>6976</v>
      </c>
      <c r="AM161" s="54" t="s">
        <v>6844</v>
      </c>
      <c r="AN161" s="54" t="s">
        <v>6877</v>
      </c>
      <c r="AO161" s="54" t="s">
        <v>6910</v>
      </c>
      <c r="AP161" s="54" t="s">
        <v>6943</v>
      </c>
      <c r="AQ161" s="54" t="s">
        <v>6811</v>
      </c>
      <c r="AR161" s="54" t="s">
        <v>7457</v>
      </c>
      <c r="AS161" s="54" t="s">
        <v>6778</v>
      </c>
      <c r="AT161" s="54" t="s">
        <v>7971</v>
      </c>
      <c r="AU161" s="54" t="s">
        <v>8004</v>
      </c>
      <c r="AV161" s="54" t="s">
        <v>8287</v>
      </c>
      <c r="AW161" s="54" t="s">
        <v>8320</v>
      </c>
      <c r="AX161" s="54" t="s">
        <v>8353</v>
      </c>
      <c r="AY161" s="54" t="s">
        <v>8386</v>
      </c>
      <c r="AZ161" s="54" t="s">
        <v>7938</v>
      </c>
      <c r="BA161" s="54" t="s">
        <v>7806</v>
      </c>
      <c r="BB161" s="54" t="s">
        <v>7839</v>
      </c>
      <c r="BC161" s="54" t="s">
        <v>7872</v>
      </c>
      <c r="BD161" s="54" t="s">
        <v>7905</v>
      </c>
      <c r="BE161" s="54" t="s">
        <v>7773</v>
      </c>
      <c r="BF161" s="54" t="s">
        <v>8419</v>
      </c>
      <c r="BG161" s="54" t="s">
        <v>7490</v>
      </c>
      <c r="BH161" s="54" t="s">
        <v>8933</v>
      </c>
      <c r="BI161" s="54" t="s">
        <v>8966</v>
      </c>
      <c r="BJ161" s="54" t="s">
        <v>8999</v>
      </c>
      <c r="BK161" s="54" t="s">
        <v>9282</v>
      </c>
      <c r="BL161" s="54" t="s">
        <v>9315</v>
      </c>
      <c r="BM161" s="54" t="s">
        <v>9348</v>
      </c>
      <c r="BN161" s="54" t="s">
        <v>8900</v>
      </c>
      <c r="BO161" s="54" t="s">
        <v>8768</v>
      </c>
      <c r="BP161" s="54" t="s">
        <v>8801</v>
      </c>
      <c r="BQ161" s="54" t="s">
        <v>8834</v>
      </c>
      <c r="BR161" s="54" t="s">
        <v>8867</v>
      </c>
      <c r="BS161" s="54" t="s">
        <v>8485</v>
      </c>
      <c r="BT161" s="54" t="s">
        <v>9381</v>
      </c>
      <c r="BU161" s="54" t="s">
        <v>8452</v>
      </c>
      <c r="BV161" s="54" t="s">
        <v>9895</v>
      </c>
      <c r="BW161" s="54" t="s">
        <v>9928</v>
      </c>
      <c r="BX161" s="54" t="s">
        <v>9961</v>
      </c>
      <c r="BY161" s="54" t="s">
        <v>9994</v>
      </c>
      <c r="BZ161" s="54" t="s">
        <v>10277</v>
      </c>
      <c r="CA161" s="54" t="s">
        <v>10310</v>
      </c>
      <c r="CB161" s="54" t="s">
        <v>9862</v>
      </c>
      <c r="CC161" s="54" t="s">
        <v>9480</v>
      </c>
      <c r="CD161" s="54" t="s">
        <v>9763</v>
      </c>
      <c r="CE161" s="54" t="s">
        <v>9796</v>
      </c>
      <c r="CF161" s="54" t="s">
        <v>9829</v>
      </c>
      <c r="CG161" s="54" t="s">
        <v>9447</v>
      </c>
      <c r="CH161" s="54" t="s">
        <v>10343</v>
      </c>
      <c r="CI161" s="54" t="s">
        <v>9414</v>
      </c>
      <c r="CJ161" s="54" t="s">
        <v>10857</v>
      </c>
      <c r="CK161" s="54" t="s">
        <v>10890</v>
      </c>
      <c r="CL161" s="54" t="s">
        <v>10923</v>
      </c>
      <c r="CM161" s="54" t="s">
        <v>10956</v>
      </c>
      <c r="CN161" s="54" t="s">
        <v>10989</v>
      </c>
      <c r="CO161" s="54" t="s">
        <v>11272</v>
      </c>
      <c r="CP161" s="54" t="s">
        <v>10824</v>
      </c>
      <c r="CQ161" s="54" t="s">
        <v>10442</v>
      </c>
      <c r="CR161" s="54" t="s">
        <v>10475</v>
      </c>
      <c r="CS161" s="54" t="s">
        <v>10508</v>
      </c>
      <c r="CT161" s="54" t="s">
        <v>10791</v>
      </c>
      <c r="CU161" s="54" t="s">
        <v>10409</v>
      </c>
      <c r="CV161" s="54" t="s">
        <v>11305</v>
      </c>
      <c r="CW161" s="54" t="s">
        <v>10376</v>
      </c>
      <c r="CX161" s="54" t="s">
        <v>11819</v>
      </c>
      <c r="CY161" s="54" t="s">
        <v>11852</v>
      </c>
      <c r="CZ161" s="54" t="s">
        <v>11885</v>
      </c>
      <c r="DA161" s="54" t="s">
        <v>11918</v>
      </c>
      <c r="DB161" s="54" t="s">
        <v>11951</v>
      </c>
      <c r="DC161" s="54" t="s">
        <v>11984</v>
      </c>
      <c r="DD161" s="54" t="s">
        <v>11786</v>
      </c>
      <c r="DE161" s="54" t="s">
        <v>11404</v>
      </c>
      <c r="DF161" s="54" t="s">
        <v>11437</v>
      </c>
      <c r="DG161" s="54" t="s">
        <v>11470</v>
      </c>
      <c r="DH161" s="54" t="s">
        <v>11503</v>
      </c>
      <c r="DI161" s="54" t="s">
        <v>11371</v>
      </c>
      <c r="DJ161" s="54" t="s">
        <v>12267</v>
      </c>
      <c r="DK161" s="54" t="s">
        <v>11338</v>
      </c>
      <c r="DL161" s="54" t="s">
        <v>12749</v>
      </c>
      <c r="DM161" s="54" t="s">
        <v>12782</v>
      </c>
      <c r="DN161" s="54" t="s">
        <v>12815</v>
      </c>
      <c r="DO161" s="54" t="s">
        <v>12848</v>
      </c>
      <c r="DP161" s="54" t="s">
        <v>12881</v>
      </c>
      <c r="DQ161" s="54" t="s">
        <v>12914</v>
      </c>
      <c r="DR161" s="54" t="s">
        <v>12498</v>
      </c>
      <c r="DS161" s="54" t="s">
        <v>12366</v>
      </c>
      <c r="DT161" s="54" t="s">
        <v>12399</v>
      </c>
      <c r="DU161" s="54" t="s">
        <v>12432</v>
      </c>
      <c r="DV161" s="54" t="s">
        <v>12465</v>
      </c>
      <c r="DW161" s="54" t="s">
        <v>12333</v>
      </c>
      <c r="DX161" s="54" t="s">
        <v>12947</v>
      </c>
      <c r="DY161" s="54" t="s">
        <v>12300</v>
      </c>
    </row>
    <row r="162" spans="1:129" hidden="1">
      <c r="A162" s="58" t="s">
        <v>12985</v>
      </c>
      <c r="B162" s="55"/>
      <c r="C162" s="65">
        <v>37</v>
      </c>
      <c r="D162" s="54" t="s">
        <v>495</v>
      </c>
      <c r="E162" s="54" t="s">
        <v>778</v>
      </c>
      <c r="F162" s="54" t="s">
        <v>811</v>
      </c>
      <c r="G162" s="54" t="s">
        <v>844</v>
      </c>
      <c r="H162" s="54" t="s">
        <v>877</v>
      </c>
      <c r="I162" s="54" t="s">
        <v>910</v>
      </c>
      <c r="J162" s="54" t="s">
        <v>462</v>
      </c>
      <c r="K162" s="54" t="s">
        <v>330</v>
      </c>
      <c r="L162" s="54" t="s">
        <v>363</v>
      </c>
      <c r="M162" s="54" t="s">
        <v>396</v>
      </c>
      <c r="N162" s="54" t="s">
        <v>429</v>
      </c>
      <c r="O162" s="54" t="s">
        <v>297</v>
      </c>
      <c r="P162" s="54" t="s">
        <v>943</v>
      </c>
      <c r="Q162" s="54" t="s">
        <v>264</v>
      </c>
      <c r="R162" s="54" t="s">
        <v>6267</v>
      </c>
      <c r="S162" s="54" t="s">
        <v>6300</v>
      </c>
      <c r="T162" s="54" t="s">
        <v>6333</v>
      </c>
      <c r="U162" s="54" t="s">
        <v>6366</v>
      </c>
      <c r="V162" s="54" t="s">
        <v>6399</v>
      </c>
      <c r="W162" s="54" t="s">
        <v>6432</v>
      </c>
      <c r="X162" s="54" t="s">
        <v>5984</v>
      </c>
      <c r="Y162" s="54" t="s">
        <v>5852</v>
      </c>
      <c r="Z162" s="54" t="s">
        <v>5885</v>
      </c>
      <c r="AA162" s="54" t="s">
        <v>5918</v>
      </c>
      <c r="AB162" s="54" t="s">
        <v>5951</v>
      </c>
      <c r="AC162" s="54" t="s">
        <v>5819</v>
      </c>
      <c r="AD162" s="54" t="s">
        <v>6465</v>
      </c>
      <c r="AE162" s="54" t="s">
        <v>5786</v>
      </c>
      <c r="AF162" s="54" t="s">
        <v>6979</v>
      </c>
      <c r="AG162" s="54" t="s">
        <v>7262</v>
      </c>
      <c r="AH162" s="54" t="s">
        <v>7295</v>
      </c>
      <c r="AI162" s="54" t="s">
        <v>7328</v>
      </c>
      <c r="AJ162" s="54" t="s">
        <v>7361</v>
      </c>
      <c r="AK162" s="54" t="s">
        <v>7394</v>
      </c>
      <c r="AL162" s="54" t="s">
        <v>6946</v>
      </c>
      <c r="AM162" s="54" t="s">
        <v>6814</v>
      </c>
      <c r="AN162" s="54" t="s">
        <v>6847</v>
      </c>
      <c r="AO162" s="54" t="s">
        <v>6880</v>
      </c>
      <c r="AP162" s="54" t="s">
        <v>6913</v>
      </c>
      <c r="AQ162" s="54" t="s">
        <v>6781</v>
      </c>
      <c r="AR162" s="54" t="s">
        <v>7427</v>
      </c>
      <c r="AS162" s="54" t="s">
        <v>6498</v>
      </c>
      <c r="AT162" s="54" t="s">
        <v>7941</v>
      </c>
      <c r="AU162" s="54" t="s">
        <v>7974</v>
      </c>
      <c r="AV162" s="54" t="s">
        <v>8007</v>
      </c>
      <c r="AW162" s="54" t="s">
        <v>8290</v>
      </c>
      <c r="AX162" s="54" t="s">
        <v>8323</v>
      </c>
      <c r="AY162" s="54" t="s">
        <v>8356</v>
      </c>
      <c r="AZ162" s="54" t="s">
        <v>7908</v>
      </c>
      <c r="BA162" s="54" t="s">
        <v>7776</v>
      </c>
      <c r="BB162" s="54" t="s">
        <v>7809</v>
      </c>
      <c r="BC162" s="54" t="s">
        <v>7842</v>
      </c>
      <c r="BD162" s="54" t="s">
        <v>7875</v>
      </c>
      <c r="BE162" s="54" t="s">
        <v>7493</v>
      </c>
      <c r="BF162" s="54" t="s">
        <v>8389</v>
      </c>
      <c r="BG162" s="54" t="s">
        <v>7460</v>
      </c>
      <c r="BH162" s="54" t="s">
        <v>8903</v>
      </c>
      <c r="BI162" s="54" t="s">
        <v>8936</v>
      </c>
      <c r="BJ162" s="54" t="s">
        <v>8969</v>
      </c>
      <c r="BK162" s="54" t="s">
        <v>9002</v>
      </c>
      <c r="BL162" s="54" t="s">
        <v>9285</v>
      </c>
      <c r="BM162" s="54" t="s">
        <v>9318</v>
      </c>
      <c r="BN162" s="54" t="s">
        <v>8870</v>
      </c>
      <c r="BO162" s="54" t="s">
        <v>8488</v>
      </c>
      <c r="BP162" s="54" t="s">
        <v>8771</v>
      </c>
      <c r="BQ162" s="54" t="s">
        <v>8804</v>
      </c>
      <c r="BR162" s="54" t="s">
        <v>8837</v>
      </c>
      <c r="BS162" s="54" t="s">
        <v>8455</v>
      </c>
      <c r="BT162" s="54" t="s">
        <v>9351</v>
      </c>
      <c r="BU162" s="54" t="s">
        <v>8422</v>
      </c>
      <c r="BV162" s="54" t="s">
        <v>9865</v>
      </c>
      <c r="BW162" s="54" t="s">
        <v>9898</v>
      </c>
      <c r="BX162" s="54" t="s">
        <v>9931</v>
      </c>
      <c r="BY162" s="54" t="s">
        <v>9964</v>
      </c>
      <c r="BZ162" s="54" t="s">
        <v>9997</v>
      </c>
      <c r="CA162" s="54" t="s">
        <v>10280</v>
      </c>
      <c r="CB162" s="54" t="s">
        <v>9832</v>
      </c>
      <c r="CC162" s="54" t="s">
        <v>9450</v>
      </c>
      <c r="CD162" s="54" t="s">
        <v>9483</v>
      </c>
      <c r="CE162" s="54" t="s">
        <v>9766</v>
      </c>
      <c r="CF162" s="54" t="s">
        <v>9799</v>
      </c>
      <c r="CG162" s="54" t="s">
        <v>9417</v>
      </c>
      <c r="CH162" s="54" t="s">
        <v>10313</v>
      </c>
      <c r="CI162" s="54" t="s">
        <v>9384</v>
      </c>
      <c r="CJ162" s="54" t="s">
        <v>10827</v>
      </c>
      <c r="CK162" s="54" t="s">
        <v>10860</v>
      </c>
      <c r="CL162" s="54" t="s">
        <v>10893</v>
      </c>
      <c r="CM162" s="54" t="s">
        <v>10926</v>
      </c>
      <c r="CN162" s="54" t="s">
        <v>10959</v>
      </c>
      <c r="CO162" s="54" t="s">
        <v>10992</v>
      </c>
      <c r="CP162" s="54" t="s">
        <v>10794</v>
      </c>
      <c r="CQ162" s="54" t="s">
        <v>10412</v>
      </c>
      <c r="CR162" s="54" t="s">
        <v>10445</v>
      </c>
      <c r="CS162" s="54" t="s">
        <v>10478</v>
      </c>
      <c r="CT162" s="54" t="s">
        <v>10511</v>
      </c>
      <c r="CU162" s="54" t="s">
        <v>10379</v>
      </c>
      <c r="CV162" s="54" t="s">
        <v>11275</v>
      </c>
      <c r="CW162" s="54" t="s">
        <v>10346</v>
      </c>
      <c r="CX162" s="54" t="s">
        <v>11789</v>
      </c>
      <c r="CY162" s="54" t="s">
        <v>11822</v>
      </c>
      <c r="CZ162" s="54" t="s">
        <v>11855</v>
      </c>
      <c r="DA162" s="54" t="s">
        <v>11888</v>
      </c>
      <c r="DB162" s="54" t="s">
        <v>11921</v>
      </c>
      <c r="DC162" s="54" t="s">
        <v>11954</v>
      </c>
      <c r="DD162" s="54" t="s">
        <v>11506</v>
      </c>
      <c r="DE162" s="54" t="s">
        <v>11374</v>
      </c>
      <c r="DF162" s="54" t="s">
        <v>11407</v>
      </c>
      <c r="DG162" s="54" t="s">
        <v>11440</v>
      </c>
      <c r="DH162" s="54" t="s">
        <v>11473</v>
      </c>
      <c r="DI162" s="54" t="s">
        <v>11341</v>
      </c>
      <c r="DJ162" s="54" t="s">
        <v>11987</v>
      </c>
      <c r="DK162" s="54" t="s">
        <v>11308</v>
      </c>
      <c r="DL162" s="54" t="s">
        <v>12501</v>
      </c>
      <c r="DM162" s="54" t="s">
        <v>12752</v>
      </c>
      <c r="DN162" s="54" t="s">
        <v>12785</v>
      </c>
      <c r="DO162" s="54" t="s">
        <v>12818</v>
      </c>
      <c r="DP162" s="54" t="s">
        <v>12851</v>
      </c>
      <c r="DQ162" s="54" t="s">
        <v>12884</v>
      </c>
      <c r="DR162" s="54" t="s">
        <v>12468</v>
      </c>
      <c r="DS162" s="54" t="s">
        <v>12336</v>
      </c>
      <c r="DT162" s="54" t="s">
        <v>12369</v>
      </c>
      <c r="DU162" s="54" t="s">
        <v>12402</v>
      </c>
      <c r="DV162" s="54" t="s">
        <v>12435</v>
      </c>
      <c r="DW162" s="54" t="s">
        <v>12303</v>
      </c>
      <c r="DX162" s="54" t="s">
        <v>12917</v>
      </c>
      <c r="DY162" s="54" t="s">
        <v>12270</v>
      </c>
    </row>
    <row r="163" spans="1:129" ht="15" hidden="1" customHeight="1"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</row>
    <row r="164" spans="1:129" ht="15" hidden="1" customHeight="1"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</row>
    <row r="165" spans="1:129" ht="15" hidden="1" customHeight="1"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</row>
    <row r="166" spans="1:129" ht="15" hidden="1" customHeight="1"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</row>
  </sheetData>
  <mergeCells count="91">
    <mergeCell ref="A8:I8"/>
    <mergeCell ref="M8:S8"/>
    <mergeCell ref="V8:AB8"/>
    <mergeCell ref="AE8:AK8"/>
    <mergeCell ref="B5:L5"/>
    <mergeCell ref="B6:L6"/>
    <mergeCell ref="M6:U6"/>
    <mergeCell ref="V6:AD6"/>
    <mergeCell ref="AE6:AM6"/>
    <mergeCell ref="C10:E10"/>
    <mergeCell ref="R10:T10"/>
    <mergeCell ref="C11:I11"/>
    <mergeCell ref="J11:N11"/>
    <mergeCell ref="O11:O12"/>
    <mergeCell ref="P11:P12"/>
    <mergeCell ref="R11:X11"/>
    <mergeCell ref="Y11:AC11"/>
    <mergeCell ref="AD11:AD12"/>
    <mergeCell ref="AE11:AE12"/>
    <mergeCell ref="D75:J75"/>
    <mergeCell ref="K75:O75"/>
    <mergeCell ref="P75:P76"/>
    <mergeCell ref="Q75:Q76"/>
    <mergeCell ref="R75:X75"/>
    <mergeCell ref="Y75:AC75"/>
    <mergeCell ref="AD75:AD76"/>
    <mergeCell ref="BT75:BT76"/>
    <mergeCell ref="AE75:AE76"/>
    <mergeCell ref="AF75:AL75"/>
    <mergeCell ref="AM75:AQ75"/>
    <mergeCell ref="AR75:AR76"/>
    <mergeCell ref="AS75:AS76"/>
    <mergeCell ref="AT75:AZ75"/>
    <mergeCell ref="BA75:BE75"/>
    <mergeCell ref="BF75:BF76"/>
    <mergeCell ref="BG75:BG76"/>
    <mergeCell ref="BH75:BN75"/>
    <mergeCell ref="BO75:BS75"/>
    <mergeCell ref="DJ75:DJ76"/>
    <mergeCell ref="BU75:BU76"/>
    <mergeCell ref="BV75:CB75"/>
    <mergeCell ref="CC75:CG75"/>
    <mergeCell ref="CH75:CH76"/>
    <mergeCell ref="CI75:CI76"/>
    <mergeCell ref="CJ75:CP75"/>
    <mergeCell ref="CQ75:CU75"/>
    <mergeCell ref="CV75:CV76"/>
    <mergeCell ref="CW75:CW76"/>
    <mergeCell ref="CX75:DD75"/>
    <mergeCell ref="DE75:DI75"/>
    <mergeCell ref="D121:J121"/>
    <mergeCell ref="K121:O121"/>
    <mergeCell ref="P121:P122"/>
    <mergeCell ref="Q121:Q122"/>
    <mergeCell ref="R121:X121"/>
    <mergeCell ref="DK75:DK76"/>
    <mergeCell ref="DL75:DR75"/>
    <mergeCell ref="DS75:DW75"/>
    <mergeCell ref="DX75:DX76"/>
    <mergeCell ref="DY75:DY76"/>
    <mergeCell ref="BH121:BN121"/>
    <mergeCell ref="Y121:AC121"/>
    <mergeCell ref="AD121:AD122"/>
    <mergeCell ref="AE121:AE122"/>
    <mergeCell ref="AF121:AL121"/>
    <mergeCell ref="AM121:AQ121"/>
    <mergeCell ref="AR121:AR122"/>
    <mergeCell ref="AS121:AS122"/>
    <mergeCell ref="AT121:AZ121"/>
    <mergeCell ref="BA121:BE121"/>
    <mergeCell ref="BF121:BF122"/>
    <mergeCell ref="BG121:BG122"/>
    <mergeCell ref="CX121:DD121"/>
    <mergeCell ref="BO121:BS121"/>
    <mergeCell ref="BT121:BT122"/>
    <mergeCell ref="BU121:BU122"/>
    <mergeCell ref="BV121:CB121"/>
    <mergeCell ref="CC121:CG121"/>
    <mergeCell ref="CH121:CH122"/>
    <mergeCell ref="CI121:CI122"/>
    <mergeCell ref="CJ121:CP121"/>
    <mergeCell ref="CQ121:CU121"/>
    <mergeCell ref="CV121:CV122"/>
    <mergeCell ref="CW121:CW122"/>
    <mergeCell ref="DY121:DY122"/>
    <mergeCell ref="DE121:DI121"/>
    <mergeCell ref="DJ121:DJ122"/>
    <mergeCell ref="DK121:DK122"/>
    <mergeCell ref="DL121:DR121"/>
    <mergeCell ref="DS121:DW121"/>
    <mergeCell ref="DX121:DX122"/>
  </mergeCells>
  <dataValidations count="1">
    <dataValidation type="list" allowBlank="1" showInputMessage="1" showErrorMessage="1" sqref="C10" xr:uid="{206835D2-E979-420F-BE85-B186FC9CEE7B}">
      <formula1>$B$57:$B$65</formula1>
    </dataValidation>
  </dataValidations>
  <hyperlinks>
    <hyperlink ref="A55" r:id="rId1" display="http://www.abs.gov.au/websitedbs/d3310114.nsf/Home/©+Copyright?OpenDocument" xr:uid="{288B9AFF-4396-4DCE-B2D5-EF76126461BA}"/>
    <hyperlink ref="AE136" location="A125848458T" display="A125848458T" xr:uid="{4E2829EF-3384-4217-8E71-0C68E93F33A9}"/>
    <hyperlink ref="AE149" location="A125914986L" display="A125914986L" xr:uid="{98EAC063-3029-4730-AEB4-056878BCBC83}"/>
    <hyperlink ref="AE162" location="A125881722K" display="A125881722K" xr:uid="{989B0AF5-44CA-4458-B5BB-980EA5960394}"/>
    <hyperlink ref="AE126" location="A125848234F" display="A125848234F" xr:uid="{FA0EBF9F-1F1C-430F-B8DA-4EB9E2FCE992}"/>
    <hyperlink ref="AE139" location="A125914762A" display="A125914762A" xr:uid="{B544B497-57CF-42E5-A17F-9F14C3542E82}"/>
    <hyperlink ref="AE152" location="A125881498C" display="A125881498C" xr:uid="{C71101A1-5F1E-49A8-B3B1-7C87AEFB6542}"/>
    <hyperlink ref="AE127" location="A125847954K" display="A125847954K" xr:uid="{7AD28220-8006-4AB7-824B-D061E3B93DE2}"/>
    <hyperlink ref="AE140" location="A125914482J" display="A125914482J" xr:uid="{072F7DEA-96CD-42EC-A8C6-35CD279B1DB6}"/>
    <hyperlink ref="AE153" location="A125881218X" display="A125881218X" xr:uid="{76B37E50-7EE3-40BB-B00E-D578D801C4E3}"/>
    <hyperlink ref="AE128" location="A125848290X" display="A125848290X" xr:uid="{8828E29D-8538-4DC7-BEF1-6533B6E31681}"/>
    <hyperlink ref="AE141" location="A125914818A" display="A125914818A" xr:uid="{E7526B80-641C-47D5-B93F-B95C926BD1AD}"/>
    <hyperlink ref="AE154" location="A125881554K" display="A125881554K" xr:uid="{2F7A3C79-7A65-4999-B17C-57D8DA768B6F}"/>
    <hyperlink ref="AE129" location="A125848346X" display="A125848346X" xr:uid="{320D8324-1006-44D3-A0AE-3588F78AEB92}"/>
    <hyperlink ref="AE142" location="A125914874V" display="A125914874V" xr:uid="{99E758AF-6683-4BFA-B52F-CEDB05ECD48F}"/>
    <hyperlink ref="AE155" location="A125881610T" display="A125881610T" xr:uid="{748E2DF9-60FC-40BF-9BA6-00AF99B8486A}"/>
    <hyperlink ref="AE130" location="A125848010V" display="A125848010V" xr:uid="{A9EC67A3-0088-4821-891D-C053FB5E2198}"/>
    <hyperlink ref="AE143" location="A125914538J" display="A125914538J" xr:uid="{4F323A79-14BD-4B9F-884A-72205171F2C0}"/>
    <hyperlink ref="AE156" location="A125881274T" display="A125881274T" xr:uid="{8E52DE89-006C-4041-AF29-429D351D3B24}"/>
    <hyperlink ref="AE131" location="A125848066F" display="A125848066F" xr:uid="{884998B0-A086-468D-BEB3-4F6DB4B3240E}"/>
    <hyperlink ref="AE144" location="A125914594A" display="A125914594A" xr:uid="{EE1D9E59-E62B-4B9A-9B0B-BD0FE2B08AA3}"/>
    <hyperlink ref="AE157" location="A125881330X" display="A125881330X" xr:uid="{323A29D9-FD04-4CAB-861C-2BE94EAF1BEC}"/>
    <hyperlink ref="AE132" location="A125848122L" display="A125848122L" xr:uid="{01D0AFA9-57C4-4094-99D9-14E7F6EC2537}"/>
    <hyperlink ref="AE145" location="A125914650J" display="A125914650J" xr:uid="{9074FEE7-346A-4F16-A218-48FA7D0C08BF}"/>
    <hyperlink ref="AE158" location="A125881386K" display="A125881386K" xr:uid="{69197B70-79ED-4153-861C-438FF40CDDDF}"/>
    <hyperlink ref="AE133" location="A125847898C" display="A125847898C" xr:uid="{6803EFDF-206A-4FDD-9D34-43EA0416B2A1}"/>
    <hyperlink ref="AE146" location="A125914426R" display="A125914426R" xr:uid="{4944DFAC-4ADB-45E3-ABD1-6E5E05C6F09A}"/>
    <hyperlink ref="AE159" location="A125881162X" display="A125881162X" xr:uid="{15DA2B90-4553-4574-B49E-B482A339C4F0}"/>
    <hyperlink ref="AE134" location="A125848402F" display="A125848402F" xr:uid="{5F7C991B-913A-4450-BBAA-8D0C4FCEF602}"/>
    <hyperlink ref="AE147" location="A125914930A" display="A125914930A" xr:uid="{4E5D752C-ECDF-4A31-8FAE-8199AD63A244}"/>
    <hyperlink ref="AE160" location="A125881666C" display="A125881666C" xr:uid="{F1F3B498-4742-4AB9-AEEC-00C01E2F30CB}"/>
    <hyperlink ref="AE135" location="A125848178X" display="A125848178X" xr:uid="{1086F68F-F1E7-428C-9161-966ABF5F799A}"/>
    <hyperlink ref="AE148" location="A125914706J" display="A125914706J" xr:uid="{D4C96C60-967E-4288-8BC3-AE1E45ABE17B}"/>
    <hyperlink ref="AE161" location="A125881442T" display="A125881442T" xr:uid="{050D9BF5-B691-41F2-AD7A-CA5419E210D3}"/>
    <hyperlink ref="AC136" location="A125848454J" display="A125848454J" xr:uid="{7E85F162-C68A-441B-A2F3-C749DFC3E38A}"/>
    <hyperlink ref="AC149" location="A125914982C" display="A125914982C" xr:uid="{A73F25F4-6E06-4246-B72E-1B56388EFDD2}"/>
    <hyperlink ref="AC162" location="A125881718V" display="A125881718V" xr:uid="{F7B34DF8-BC16-4CD1-810F-7AC5D880C8C1}"/>
    <hyperlink ref="AC126" location="A125848230W" display="A125848230W" xr:uid="{9339CB03-F454-456F-B662-502B6D6DD2B1}"/>
    <hyperlink ref="AC139" location="A125914758K" display="A125914758K" xr:uid="{CA5BF26F-C169-47DC-BD01-F41365142843}"/>
    <hyperlink ref="AC152" location="A125881494V" display="A125881494V" xr:uid="{1AF33D57-5B3F-46AD-9114-E58E3D01C9F0}"/>
    <hyperlink ref="AC127" location="A125847950A" display="A125847950A" xr:uid="{B3A30F95-B61F-41A0-B356-E13E7A174CE5}"/>
    <hyperlink ref="AC140" location="A125914478T" display="A125914478T" xr:uid="{B99869AD-3F7F-4CFD-8A85-FFC0E8D2B550}"/>
    <hyperlink ref="AC153" location="A125881214R" display="A125881214R" xr:uid="{13641FEF-496C-41E0-8A1C-68D62297FEE4}"/>
    <hyperlink ref="AC128" location="A125848286J" display="A125848286J" xr:uid="{6C24C53B-4692-4924-BDF0-F473F0613EDC}"/>
    <hyperlink ref="AC141" location="A125914814T" display="A125914814T" xr:uid="{0B1A7C2A-97B7-4709-844E-EBF37C7C98E9}"/>
    <hyperlink ref="AC154" location="A125881550A" display="A125881550A" xr:uid="{C1C47AC5-CA71-4209-AF77-9DFAECC41865}"/>
    <hyperlink ref="AC129" location="A125848342R" display="A125848342R" xr:uid="{B954F141-B9B6-48FA-9C9A-877C4B1C5533}"/>
    <hyperlink ref="AC142" location="A125914870K" display="A125914870K" xr:uid="{4B0EF4A8-B91C-48B7-A7D8-826DBA3035BD}"/>
    <hyperlink ref="AC155" location="A125881606A" display="A125881606A" xr:uid="{73B7C3FD-A8A7-41B8-B956-8897FDE194E7}"/>
    <hyperlink ref="AC130" location="A125848006C" display="A125848006C" xr:uid="{B4B77DEE-20F4-4831-8F8E-2BC21CDE4CDE}"/>
    <hyperlink ref="AC143" location="A125914534X" display="A125914534X" xr:uid="{7CB7CE74-AE6F-410D-A0E0-48E6F9695AD5}"/>
    <hyperlink ref="AC156" location="A125881270J" display="A125881270J" xr:uid="{EB4EB572-4671-4346-B4C0-A7B2ADB1897F}"/>
    <hyperlink ref="AC131" location="A125848062W" display="A125848062W" xr:uid="{F667D17C-75EB-45B4-A23E-8AD4BA3F8EBA}"/>
    <hyperlink ref="AC144" location="A125914590T" display="A125914590T" xr:uid="{3AB8167A-F5EC-4A7E-95AF-C2EE4BB7538E}"/>
    <hyperlink ref="AC157" location="A125881326J" display="A125881326J" xr:uid="{23FED08E-8323-404A-852F-DD39CF0D5D3F}"/>
    <hyperlink ref="AC132" location="A125848118W" display="A125848118W" xr:uid="{3972F33D-CE31-47D5-93D3-6DB60CF0CAA0}"/>
    <hyperlink ref="AC145" location="A125914646T" display="A125914646T" xr:uid="{F8440164-88CC-4244-A4D2-5649C9D2B13E}"/>
    <hyperlink ref="AC158" location="A125881382A" display="A125881382A" xr:uid="{23F76242-024E-47B8-8595-B65165D14EC0}"/>
    <hyperlink ref="AC133" location="A125847894V" display="A125847894V" xr:uid="{305F123E-860D-4113-9478-5824A5C29A07}"/>
    <hyperlink ref="AC146" location="A125914422F" display="A125914422F" xr:uid="{05EDCC0B-B616-4038-8547-485B89248C5C}"/>
    <hyperlink ref="AC159" location="A125881158J" display="A125881158J" xr:uid="{F2550877-B456-49AF-9678-55E872BB7C48}"/>
    <hyperlink ref="AC134" location="A125848398A" display="A125848398A" xr:uid="{A243B424-B2FC-4DD7-B2B4-38D2A8C48264}"/>
    <hyperlink ref="AC147" location="A125914926K" display="A125914926K" xr:uid="{D0CB6798-EC9D-49E6-A684-5B402D6632A0}"/>
    <hyperlink ref="AC160" location="A125881662V" display="A125881662V" xr:uid="{D68DC41B-A076-44A5-B04F-72CA42462DB1}"/>
    <hyperlink ref="AC135" location="A125848174R" display="A125848174R" xr:uid="{60DE3E63-B881-4BC0-89A8-38D64A69A9CD}"/>
    <hyperlink ref="AC148" location="A125914702X" display="A125914702X" xr:uid="{1C38D12A-70E6-4470-9A33-ECD64183CC51}"/>
    <hyperlink ref="AC161" location="A125881438A" display="A125881438A" xr:uid="{C720C5F6-932B-4C1C-B5BE-E83FAA68726D}"/>
    <hyperlink ref="Y136" location="A125848502R" display="A125848502R" xr:uid="{FBC2DCE3-2DB6-4FF4-9D5A-C4A5A74D0BE9}"/>
    <hyperlink ref="Y149" location="A125915030L" display="A125915030L" xr:uid="{A8A4864A-FAD6-4362-BE24-4D2233323AD1}"/>
    <hyperlink ref="Y162" location="A125881766L" display="A125881766L" xr:uid="{99DE7E02-C34F-4755-900D-786F5B80201A}"/>
    <hyperlink ref="Y126" location="A125848278J" display="A125848278J" xr:uid="{AB890020-5F61-452C-BE10-71B481F7A20C}"/>
    <hyperlink ref="Y139" location="A125914806T" display="A125914806T" xr:uid="{9F2D5182-F371-4613-B282-C40B4CD3EB3C}"/>
    <hyperlink ref="Y152" location="A125881542A" display="A125881542A" xr:uid="{D84000AD-B5BB-4167-AF70-5CBE18288336}"/>
    <hyperlink ref="Y127" location="A125847998L" display="A125847998L" xr:uid="{AFA261E3-427F-487F-AB5D-28E378367216}"/>
    <hyperlink ref="Y140" location="A125914526X" display="A125914526X" xr:uid="{07AA49DA-4163-464C-8316-DFEE7953AEB9}"/>
    <hyperlink ref="Y153" location="A125881262J" display="A125881262J" xr:uid="{4BF1A653-CAEA-4D67-98EE-3C8A65253E35}"/>
    <hyperlink ref="Y128" location="A125848334R" display="A125848334R" xr:uid="{49FA0031-9056-4075-8E78-A83FF43B819C}"/>
    <hyperlink ref="Y141" location="A125914862K" display="A125914862K" xr:uid="{C83EF3D2-9D49-4D40-B3B1-499F22153005}"/>
    <hyperlink ref="Y154" location="A125881598L" display="A125881598L" xr:uid="{832F5BE1-DE05-4DE7-B523-B9C025A58B90}"/>
    <hyperlink ref="Y129" location="A125848390J" display="A125848390J" xr:uid="{D8FFCDB4-41FE-4613-A741-D59627F5FAD0}"/>
    <hyperlink ref="Y142" location="A125914918K" display="A125914918K" xr:uid="{2AB92087-C52A-48AB-A58B-0C26B488FCFA}"/>
    <hyperlink ref="Y155" location="A125881654V" display="A125881654V" xr:uid="{1B0D88CD-0FDA-4FD9-B8FF-3FE9CEDAD92A}"/>
    <hyperlink ref="Y130" location="A125848054W" display="A125848054W" xr:uid="{D0267079-2CD6-4035-9688-51E7609AC12A}"/>
    <hyperlink ref="Y143" location="A125914582T" display="A125914582T" xr:uid="{49B884E9-8E81-42D5-8AED-96BC26BCD76A}"/>
    <hyperlink ref="Y156" location="A125881318J" display="A125881318J" xr:uid="{EDA86C8B-5D25-43E8-B6B1-F61EBCB122E6}"/>
    <hyperlink ref="Y131" location="A125848110C" display="A125848110C" xr:uid="{AC69F3DD-5104-41A7-A5BF-F424AB114863}"/>
    <hyperlink ref="Y144" location="A125914638T" display="A125914638T" xr:uid="{C84920A6-D174-447F-932E-16F32CC8DA83}"/>
    <hyperlink ref="Y157" location="A125881374A" display="A125881374A" xr:uid="{40E8D957-1221-43A0-9C91-901B1402848A}"/>
    <hyperlink ref="Y132" location="A125848166R" display="A125848166R" xr:uid="{2CFFFEE6-9554-47BF-A270-32B05E069FC9}"/>
    <hyperlink ref="Y145" location="A125914694K" display="A125914694K" xr:uid="{4E3EEB5B-AE35-4BC4-AB6E-46908C052DE0}"/>
    <hyperlink ref="Y158" location="A125881430J" display="A125881430J" xr:uid="{FA9149CF-0FA8-4192-A5E0-7F5DF36DEF9D}"/>
    <hyperlink ref="Y133" location="A125847942A" display="A125847942A" xr:uid="{397A9037-7206-48D3-87D2-D967C77059C4}"/>
    <hyperlink ref="Y146" location="A125914470X" display="A125914470X" xr:uid="{FEDB7BB6-6DB2-42F0-B8DD-B039FDB39BAE}"/>
    <hyperlink ref="Y159" location="A125881206R" display="A125881206R" xr:uid="{F5D6155F-844E-4760-A5A0-E04E830D9754}"/>
    <hyperlink ref="Y134" location="A125848446J" display="A125848446J" xr:uid="{D461D125-F1B8-4459-983A-199E87FE1DF9}"/>
    <hyperlink ref="Y147" location="A125914974C" display="A125914974C" xr:uid="{B7E17123-E6F8-4FAA-ACE7-27C190D6DD9B}"/>
    <hyperlink ref="Y160" location="A125881710A" display="A125881710A" xr:uid="{16E01F18-0729-46AE-9784-2DECC779D68D}"/>
    <hyperlink ref="Y135" location="A125848222W" display="A125848222W" xr:uid="{55713282-41EE-4F5F-BD54-E58DC4E6E189}"/>
    <hyperlink ref="Y148" location="A125914750T" display="A125914750T" xr:uid="{934284FE-3CE1-40F5-A559-B7003A566A5B}"/>
    <hyperlink ref="Y161" location="A125881486V" display="A125881486V" xr:uid="{3D19B361-35BE-4364-A3DE-EAD63996BEC0}"/>
    <hyperlink ref="Z136" location="A125848486A" display="A125848486A" xr:uid="{3A9F10EC-F9E6-4A25-8CE2-DEA9E54F345E}"/>
    <hyperlink ref="Z149" location="A125915014L" display="A125915014L" xr:uid="{A9B91366-DCA3-4A95-975F-F2D3062E2306}"/>
    <hyperlink ref="Z162" location="A125881750V" display="A125881750V" xr:uid="{E0CD0CD5-F87F-4C80-ABF8-C7158A916573}"/>
    <hyperlink ref="Z126" location="A125848262R" display="A125848262R" xr:uid="{7A435B73-BA6A-414F-ABF0-F2092790E8C6}"/>
    <hyperlink ref="Z139" location="A125914790K" display="A125914790K" xr:uid="{2A924B24-23BA-4D5B-B1EA-41650D92FCC1}"/>
    <hyperlink ref="Z152" location="A125881526A" display="A125881526A" xr:uid="{D0C800B4-1CD5-4E47-A9DA-E762B0F19541}"/>
    <hyperlink ref="Z127" location="A125847982V" display="A125847982V" xr:uid="{E57668F0-E1E1-4E81-A2E6-CBA1A120E138}"/>
    <hyperlink ref="Z140" location="A125914510F" display="A125914510F" xr:uid="{9A2DDFB6-EEC8-468F-87B2-5EB620A9268F}"/>
    <hyperlink ref="Z153" location="A125881246J" display="A125881246J" xr:uid="{6E6D5B02-A93B-4374-ADA3-8AA4B70F8D50}"/>
    <hyperlink ref="Z128" location="A125848318R" display="A125848318R" xr:uid="{45A38273-0A40-48FC-ABC2-AEB64E51DDBC}"/>
    <hyperlink ref="Z141" location="A125914846K" display="A125914846K" xr:uid="{F1A943B9-6FAF-4448-A830-26A8EA98A7C5}"/>
    <hyperlink ref="Z154" location="A125881582V" display="A125881582V" xr:uid="{3373FC15-A3A3-47FE-A7A6-C6E276312ADF}"/>
    <hyperlink ref="Z129" location="A125848374J" display="A125848374J" xr:uid="{C278C33B-80C6-4D63-8E55-20113932A902}"/>
    <hyperlink ref="Z142" location="A125914902T" display="A125914902T" xr:uid="{EE47F2A4-086D-4701-9F78-AFA3B91B2B1D}"/>
    <hyperlink ref="Z155" location="A125881638V" display="A125881638V" xr:uid="{5AA7FC8B-21FD-4C67-8280-BB87D728B17B}"/>
    <hyperlink ref="Z130" location="A125848038W" display="A125848038W" xr:uid="{3E61A9CA-DC8E-48DE-A659-6E876C19C771}"/>
    <hyperlink ref="Z143" location="A125914566T" display="A125914566T" xr:uid="{64CE1F64-3E60-4912-837A-4071C535E30F}"/>
    <hyperlink ref="Z156" location="A125881302R" display="A125881302R" xr:uid="{35EE3E99-A6C8-49D6-AEB7-7CC2E1E52440}"/>
    <hyperlink ref="Z131" location="A125848094R" display="A125848094R" xr:uid="{6049164D-846F-4659-936C-3DDC228FA782}"/>
    <hyperlink ref="Z144" location="A125914622X" display="A125914622X" xr:uid="{7C225640-E0E7-4CEE-B613-72C12473390A}"/>
    <hyperlink ref="Z157" location="A125881358A" display="A125881358A" xr:uid="{35D03311-5E9B-43D7-B01A-3F1E0869D61F}"/>
    <hyperlink ref="Z132" location="A125848150W" display="A125848150W" xr:uid="{1E204B63-4FEA-4AA5-9F09-B5FF2D2D50D9}"/>
    <hyperlink ref="Z145" location="A125914678K" display="A125914678K" xr:uid="{D3CA6EF8-F9F6-44BB-ABDF-C814105C798D}"/>
    <hyperlink ref="Z158" location="A125881414J" display="A125881414J" xr:uid="{AD580EEC-02C4-4505-AE66-8115099CF580}"/>
    <hyperlink ref="Z133" location="A125847926A" display="A125847926A" xr:uid="{3FAD6409-32B3-43FB-8760-BA8AC78C548F}"/>
    <hyperlink ref="Z146" location="A125914454X" display="A125914454X" xr:uid="{597652A3-3674-46EE-A73C-602277B585E3}"/>
    <hyperlink ref="Z159" location="A125881190J" display="A125881190J" xr:uid="{E510B06E-B02E-41F5-9E9A-569B6DBB4AF3}"/>
    <hyperlink ref="Z134" location="A125848430R" display="A125848430R" xr:uid="{67C3C826-CF5D-4DF5-B769-343725354A05}"/>
    <hyperlink ref="Z147" location="A125914958C" display="A125914958C" xr:uid="{9C8ECC21-774D-434B-8AEE-0F4AA21ED2EC}"/>
    <hyperlink ref="Z160" location="A125881694L" display="A125881694L" xr:uid="{12D689BE-F5E2-48EB-AC03-0C32109C54D3}"/>
    <hyperlink ref="Z135" location="A125848206W" display="A125848206W" xr:uid="{9C6BCB26-A1D5-4D34-BB8E-94431179A29B}"/>
    <hyperlink ref="Z148" location="A125914734T" display="A125914734T" xr:uid="{F1CE7B3B-F9E5-4FAF-BF71-765F1F978E57}"/>
    <hyperlink ref="Z161" location="A125881470A" display="A125881470A" xr:uid="{495DF0E7-A5C2-4871-97B2-D5DB7556EDAB}"/>
    <hyperlink ref="AA136" location="A125848506X" display="A125848506X" xr:uid="{29F98BCF-89AD-4941-A69D-D334FD674584}"/>
    <hyperlink ref="AA149" location="A125915034W" display="A125915034W" xr:uid="{0EA2E57F-9808-4417-B3E8-E4027CD1F238}"/>
    <hyperlink ref="AA162" location="A125881770C" display="A125881770C" xr:uid="{E69FDB2A-9513-467E-BA43-E21165A104A5}"/>
    <hyperlink ref="AA126" location="A125848282X" display="A125848282X" xr:uid="{C9D389BD-3018-4C8C-9700-BBB1021E7390}"/>
    <hyperlink ref="AA139" location="A125914810J" display="A125914810J" xr:uid="{B451F28A-4B1D-4D63-891D-025BAEA040E0}"/>
    <hyperlink ref="AA152" location="A125881546K" display="A125881546K" xr:uid="{54503805-D40C-4E98-B083-EE7155581193}"/>
    <hyperlink ref="AA127" location="A125848002V" display="A125848002V" xr:uid="{2328B371-6DBF-444B-BFD3-6CCB0A1BD6D6}"/>
    <hyperlink ref="AA140" location="A125914530R" display="A125914530R" xr:uid="{C730CBE5-3B27-4FB8-8F43-A2589DC4DC19}"/>
    <hyperlink ref="AA153" location="A125881266T" display="A125881266T" xr:uid="{9548ABA3-979E-4641-8C09-7630DC39074D}"/>
    <hyperlink ref="AA128" location="A125848338X" display="A125848338X" xr:uid="{53962DDF-6838-48EC-AE4A-02C9A16234F8}"/>
    <hyperlink ref="AA141" location="A125914866V" display="A125914866V" xr:uid="{BDF55A3B-CF7F-458B-86D9-5865A0A0673F}"/>
    <hyperlink ref="AA154" location="A125881602T" display="A125881602T" xr:uid="{29C35660-92A8-4512-969A-B08ABAB33D81}"/>
    <hyperlink ref="AA129" location="A125848394T" display="A125848394T" xr:uid="{29622776-B7A1-4F70-9F9C-940756923B2F}"/>
    <hyperlink ref="AA142" location="A125914922A" display="A125914922A" xr:uid="{2BD6B3B7-8283-4F63-AE05-720EA830CFDB}"/>
    <hyperlink ref="AA155" location="A125881658C" display="A125881658C" xr:uid="{EE1B1605-20AB-495F-92D6-52D944E92486}"/>
    <hyperlink ref="AA130" location="A125848058F" display="A125848058F" xr:uid="{03ED1936-87FB-4916-BA20-D7C11210B241}"/>
    <hyperlink ref="AA143" location="A125914586A" display="A125914586A" xr:uid="{D7D2A9AD-A4FD-426B-B900-D6DED9DCD7C1}"/>
    <hyperlink ref="AA156" location="A125881322X" display="A125881322X" xr:uid="{74D3B786-FCE9-4ED7-993E-C6B5B13423DC}"/>
    <hyperlink ref="AA131" location="A125848114L" display="A125848114L" xr:uid="{CD1958B4-CDF6-4376-B803-A2226D389AC4}"/>
    <hyperlink ref="AA144" location="A125914642J" display="A125914642J" xr:uid="{375E59EE-66C2-4802-898C-DE40A3AACABE}"/>
    <hyperlink ref="AA157" location="A125881378K" display="A125881378K" xr:uid="{3DD351B3-0D49-49E0-A73F-2820F3D0AE7E}"/>
    <hyperlink ref="AA132" location="A125848170F" display="A125848170F" xr:uid="{F24804B9-D8C3-4BA6-AFC8-0EEFDB70CD6A}"/>
    <hyperlink ref="AA145" location="A125914698V" display="A125914698V" xr:uid="{A1C0D4D6-ACFE-43B0-963F-23F1F5A94C07}"/>
    <hyperlink ref="AA158" location="A125881434T" display="A125881434T" xr:uid="{F445D93F-F4FF-49DA-A24D-C5B6A91CF501}"/>
    <hyperlink ref="AA133" location="A125847946K" display="A125847946K" xr:uid="{D7A57428-1829-463C-B73E-79989C2017C3}"/>
    <hyperlink ref="AA146" location="A125914474J" display="A125914474J" xr:uid="{E3244172-162B-4C4F-BACE-44B9A4B20160}"/>
    <hyperlink ref="AA159" location="A125881210F" display="A125881210F" xr:uid="{ADE438A3-9945-4CF0-B406-86B4880588C4}"/>
    <hyperlink ref="AA134" location="A125848450X" display="A125848450X" xr:uid="{747CEAE0-AE3C-48EE-90B5-8AE2E5D8B941}"/>
    <hyperlink ref="AA147" location="A125914978L" display="A125914978L" xr:uid="{3B0CE740-C56E-4CF7-B8A3-61B12072D141}"/>
    <hyperlink ref="AA160" location="A125881714K" display="A125881714K" xr:uid="{DFE6B426-794C-4714-A3F7-313E002F2CFE}"/>
    <hyperlink ref="AA135" location="A125848226F" display="A125848226F" xr:uid="{2389C875-E03E-4921-8F94-D1F206F59441}"/>
    <hyperlink ref="AA148" location="A125914754A" display="A125914754A" xr:uid="{F4758E81-65ED-46B4-96BB-6F412974F87C}"/>
    <hyperlink ref="AA161" location="A125881490K" display="A125881490K" xr:uid="{D785A9E1-4193-4A8E-A1AD-9E52A784C5CC}"/>
    <hyperlink ref="AB136" location="A125848466T" display="A125848466T" xr:uid="{C7A5DE0B-08D7-4172-8352-C86757C2E079}"/>
    <hyperlink ref="AB149" location="A125914994L" display="A125914994L" xr:uid="{CA7E632A-4A0D-46BD-AA9C-7FEF989149A7}"/>
    <hyperlink ref="AB162" location="A125881730K" display="A125881730K" xr:uid="{67667F00-CECD-42A9-B94C-E540F77C7A6D}"/>
    <hyperlink ref="AB126" location="A125848242F" display="A125848242F" xr:uid="{866D27BC-D412-4D04-8BB7-7411E3BD361F}"/>
    <hyperlink ref="AB139" location="A125914770A" display="A125914770A" xr:uid="{E0CC030D-8322-4EB6-9D5F-C424AB5A52EA}"/>
    <hyperlink ref="AB152" location="A125881506T" display="A125881506T" xr:uid="{84016FBC-31A6-48A1-B3AF-31CF3EB19529}"/>
    <hyperlink ref="AB127" location="A125847962K" display="A125847962K" xr:uid="{AF72EE86-19C1-4E45-B06E-2A22ABE76AB9}"/>
    <hyperlink ref="AB140" location="A125914490J" display="A125914490J" xr:uid="{0BC9352D-96D5-4430-B963-3B6D33133C6E}"/>
    <hyperlink ref="AB153" location="A125881226X" display="A125881226X" xr:uid="{1EAB5D04-CECB-4C8F-BB4C-1F1405D7AB44}"/>
    <hyperlink ref="AB128" location="A125848298T" display="A125848298T" xr:uid="{C85E5B89-9BF9-48B6-B7F0-48E01ADCBC29}"/>
    <hyperlink ref="AB141" location="A125914826A" display="A125914826A" xr:uid="{15F896FB-402A-4F44-AAB2-8B845995C726}"/>
    <hyperlink ref="AB154" location="A125881562K" display="A125881562K" xr:uid="{D8C9A9C2-5276-4A1D-9C44-30C54D21AA34}"/>
    <hyperlink ref="AB129" location="A125848354X" display="A125848354X" xr:uid="{C2D17BD7-A8A3-4D8A-B7FA-F21F33F6CBB3}"/>
    <hyperlink ref="AB142" location="A125914882V" display="A125914882V" xr:uid="{1A3FCBAC-F6B2-4FBE-9CB8-5346727928EC}"/>
    <hyperlink ref="AB155" location="A125881618K" display="A125881618K" xr:uid="{05581E41-677C-4844-B935-3860CF992272}"/>
    <hyperlink ref="AB130" location="A125848018L" display="A125848018L" xr:uid="{BA1F931F-9FC2-4196-BC2D-0F7A150C4EF2}"/>
    <hyperlink ref="AB143" location="A125914546J" display="A125914546J" xr:uid="{2CD3FBE2-F5F9-4A01-886A-C02F7FB4BBEA}"/>
    <hyperlink ref="AB156" location="A125881282T" display="A125881282T" xr:uid="{41E164AA-E51B-4C9B-930C-E848057C7B3D}"/>
    <hyperlink ref="AB131" location="A125848074F" display="A125848074F" xr:uid="{7A48D3F8-F7D2-4EE2-AFBA-03390625A0B4}"/>
    <hyperlink ref="AB144" location="A125914602R" display="A125914602R" xr:uid="{B7A08CD0-346F-4E47-B3F3-AE2A24464820}"/>
    <hyperlink ref="AB157" location="A125881338T" display="A125881338T" xr:uid="{230A61F9-A338-4F65-AA2F-308939AE95BD}"/>
    <hyperlink ref="AB132" location="A125848130L" display="A125848130L" xr:uid="{6A6F0AF3-B012-408C-8293-6DA03C961ACC}"/>
    <hyperlink ref="AB145" location="A125914658A" display="A125914658A" xr:uid="{B4E39DDD-619D-4030-8BB7-2D1E66978752}"/>
    <hyperlink ref="AB158" location="A125881394K" display="A125881394K" xr:uid="{6F24A826-9714-46A1-BDF7-8D7D42B26BD6}"/>
    <hyperlink ref="AB133" location="A125847906T" display="A125847906T" xr:uid="{45C9771F-99FD-42BA-8580-E06D83D0556F}"/>
    <hyperlink ref="AB146" location="A125914434R" display="A125914434R" xr:uid="{0BA36847-F76D-4058-A607-ECCEA8013649}"/>
    <hyperlink ref="AB159" location="A125881170X" display="A125881170X" xr:uid="{8667E8FA-8C10-4286-BE00-D48A41520B7C}"/>
    <hyperlink ref="AB134" location="A125848410F" display="A125848410F" xr:uid="{E8149FB0-D06B-4F97-B071-698BEA4D2DEB}"/>
    <hyperlink ref="AB147" location="A125914938V" display="A125914938V" xr:uid="{64D4496C-8A39-44C7-9D42-6F835072DE38}"/>
    <hyperlink ref="AB160" location="A125881674C" display="A125881674C" xr:uid="{3A350C3B-0B7E-45C4-BEB7-D9B61DAA7732}"/>
    <hyperlink ref="AB135" location="A125848186X" display="A125848186X" xr:uid="{AE69B83C-F21A-46F9-9F4C-3E05C9939CE2}"/>
    <hyperlink ref="AB148" location="A125914714J" display="A125914714J" xr:uid="{1DA19BFB-5543-44EE-89DE-06088A4DFBCA}"/>
    <hyperlink ref="AB161" location="A125881450T" display="A125881450T" xr:uid="{15E470DA-A8E4-41BD-93C1-12F52E51A28B}"/>
    <hyperlink ref="X136" location="A125848462J" display="A125848462J" xr:uid="{C477E762-644E-43AA-B879-1315FB1B56C9}"/>
    <hyperlink ref="X149" location="A125914990C" display="A125914990C" xr:uid="{47008AA5-2647-4430-9C0D-0E4B7DEE8324}"/>
    <hyperlink ref="X162" location="A125881726V" display="A125881726V" xr:uid="{1E997A09-1C51-44DA-9E9C-8B776BA9A261}"/>
    <hyperlink ref="X126" location="A125848238R" display="A125848238R" xr:uid="{700376F1-7E13-42AF-9240-B2BF8B30C023}"/>
    <hyperlink ref="X139" location="A125914766K" display="A125914766K" xr:uid="{EB7E125C-1F0A-4727-B703-EC7FC2197EE4}"/>
    <hyperlink ref="X152" location="A125881502J" display="A125881502J" xr:uid="{20DC6A94-24B3-42CA-9E15-5862484DB0A0}"/>
    <hyperlink ref="X127" location="A125847958V" display="A125847958V" xr:uid="{221532EC-A033-44AD-BED3-9BAE27A5A86F}"/>
    <hyperlink ref="X140" location="A125914486T" display="A125914486T" xr:uid="{08EA6428-93F1-40B8-BF54-B3BBB0643BE1}"/>
    <hyperlink ref="X153" location="A125881222R" display="A125881222R" xr:uid="{303DAFBD-4A9C-4E7D-BB55-A38D58914441}"/>
    <hyperlink ref="X128" location="A125848294J" display="A125848294J" xr:uid="{3AC4AC3B-5234-4C39-8FC6-25A67C1AC878}"/>
    <hyperlink ref="X141" location="A125914822T" display="A125914822T" xr:uid="{616A0A9F-C370-4EB2-84E4-351E3AE74BF8}"/>
    <hyperlink ref="X154" location="A125881558V" display="A125881558V" xr:uid="{CF9070D6-1C9F-45C3-9185-6AE218FB7C6B}"/>
    <hyperlink ref="X129" location="A125848350R" display="A125848350R" xr:uid="{B0C8B14D-E6EA-46BE-AA64-CFDC4895210C}"/>
    <hyperlink ref="X142" location="A125914878C" display="A125914878C" xr:uid="{3CBE19AB-C89D-4080-B663-DF31CB61EC40}"/>
    <hyperlink ref="X155" location="A125881614A" display="A125881614A" xr:uid="{9F791E0D-5D4E-4C71-AAF0-07104363899A}"/>
    <hyperlink ref="X130" location="A125848014C" display="A125848014C" xr:uid="{1EB88A32-ED82-4CF3-8B0E-B7F9474DB01A}"/>
    <hyperlink ref="X143" location="A125914542X" display="A125914542X" xr:uid="{BF80A875-18BA-4479-AF8C-AEBB6C74353A}"/>
    <hyperlink ref="X156" location="A125881278A" display="A125881278A" xr:uid="{A5282AC8-2ACC-4FF3-ABA8-41E157A51CB3}"/>
    <hyperlink ref="X131" location="A125848070W" display="A125848070W" xr:uid="{939E14BD-4C2E-407E-994D-A7B0D0B5EA30}"/>
    <hyperlink ref="X144" location="A125914598K" display="A125914598K" xr:uid="{3CFC34C3-9A97-4504-8DFC-16265001486B}"/>
    <hyperlink ref="X157" location="A125881334J" display="A125881334J" xr:uid="{FCDD99B2-23CD-4F0C-8275-48F321130453}"/>
    <hyperlink ref="X132" location="A125848126W" display="A125848126W" xr:uid="{FEE48E31-C605-4A0F-9271-FF66329AB26C}"/>
    <hyperlink ref="X145" location="A125914654T" display="A125914654T" xr:uid="{81F8B6E8-91A5-45A3-AFEF-A6A3E3AFBF74}"/>
    <hyperlink ref="X158" location="A125881390A" display="A125881390A" xr:uid="{C33F20FF-F1B6-4177-91B5-2BEA5477BE61}"/>
    <hyperlink ref="X133" location="A125847902J" display="A125847902J" xr:uid="{5EE0D320-277A-4D28-A0A9-CCD1A11B4CA1}"/>
    <hyperlink ref="X146" location="A125914430F" display="A125914430F" xr:uid="{39D8C2E9-9C21-443E-9D1B-6EFE5E4C720F}"/>
    <hyperlink ref="X159" location="A125881166J" display="A125881166J" xr:uid="{E1BE27F2-6AF3-4C3B-AADC-FF9D7AA95763}"/>
    <hyperlink ref="X134" location="A125848406R" display="A125848406R" xr:uid="{97E7C175-AB43-417B-BF54-CEEE73E60E77}"/>
    <hyperlink ref="X147" location="A125914934K" display="A125914934K" xr:uid="{04AF5B1C-D582-4E43-89AD-293B7DC3C122}"/>
    <hyperlink ref="X160" location="A125881670V" display="A125881670V" xr:uid="{0959C675-A754-4477-920D-8795722B91FD}"/>
    <hyperlink ref="X135" location="A125848182R" display="A125848182R" xr:uid="{303382A3-6A5D-401C-8552-05025A3468BF}"/>
    <hyperlink ref="X148" location="A125914710X" display="A125914710X" xr:uid="{6CF188C4-5562-4846-9A21-19F5C9773521}"/>
    <hyperlink ref="X161" location="A125881446A" display="A125881446A" xr:uid="{A9F1B2DF-FF9B-4AD2-B0EA-125A7860C93A}"/>
    <hyperlink ref="R136" location="A125848490T" display="A125848490T" xr:uid="{57716626-C400-495B-95E1-6C8ADC5E2F2F}"/>
    <hyperlink ref="R149" location="A125915018W" display="A125915018W" xr:uid="{061A6A72-FB39-452A-8EA6-A04D9052DFA4}"/>
    <hyperlink ref="R162" location="A125881754C" display="A125881754C" xr:uid="{6C598E77-5B30-4799-995E-ABA1A84F989B}"/>
    <hyperlink ref="R126" location="A125848266X" display="A125848266X" xr:uid="{3C8A6ABB-FB5B-436E-9B0A-66B07B95458A}"/>
    <hyperlink ref="R139" location="A125914794V" display="A125914794V" xr:uid="{0F67E54C-3B3B-4CF1-AB3B-BD5FF58F570C}"/>
    <hyperlink ref="R152" location="A125881530T" display="A125881530T" xr:uid="{04996A35-4301-4E96-9275-99561C340951}"/>
    <hyperlink ref="R127" location="A125847986C" display="A125847986C" xr:uid="{10EB5A76-4703-4684-B506-827585C01E71}"/>
    <hyperlink ref="R140" location="A125914514R" display="A125914514R" xr:uid="{3981B7E0-CBC0-4A6E-9FEB-8A04D0F29B7C}"/>
    <hyperlink ref="R153" location="A125881250X" display="A125881250X" xr:uid="{FAC05EB7-5824-4831-A7D1-8022A908AC9D}"/>
    <hyperlink ref="R128" location="A125848322F" display="A125848322F" xr:uid="{1F8A08A7-CD03-47EE-88F8-15CA0AA41221}"/>
    <hyperlink ref="R141" location="A125914850A" display="A125914850A" xr:uid="{81D0056B-9BE1-4CF0-A5E3-B9FEB1FEF1BC}"/>
    <hyperlink ref="R154" location="A125881586C" display="A125881586C" xr:uid="{E8552F96-6C65-41B6-976C-7B8E8D8D518C}"/>
    <hyperlink ref="R129" location="A125848378T" display="A125848378T" xr:uid="{7E498753-B536-4490-8981-50AD2B26283B}"/>
    <hyperlink ref="R142" location="A125914906A" display="A125914906A" xr:uid="{BD32A241-5E40-4CE6-94A5-1BD2A222EB11}"/>
    <hyperlink ref="R155" location="A125881642K" display="A125881642K" xr:uid="{D19696FF-0DFD-4CEA-AAEF-79D64953F15C}"/>
    <hyperlink ref="R130" location="A125848042L" display="A125848042L" xr:uid="{B7604C04-513C-4D11-AAC4-99345A049806}"/>
    <hyperlink ref="R143" location="A125914570J" display="A125914570J" xr:uid="{0141B143-00AB-44C5-A6EC-987D29271771}"/>
    <hyperlink ref="R156" location="A125881306X" display="A125881306X" xr:uid="{B38261F6-9D01-4BD6-A4ED-D949A173CC72}"/>
    <hyperlink ref="R131" location="A125848098X" display="A125848098X" xr:uid="{0AC2A8BC-D3A8-4194-9CE7-89FAEEAD765E}"/>
    <hyperlink ref="R144" location="A125914626J" display="A125914626J" xr:uid="{A989BF7C-3539-4B49-B670-299A2877E41A}"/>
    <hyperlink ref="R157" location="A125881362T" display="A125881362T" xr:uid="{B611E2AE-7314-4770-A12E-F57AF9FBC145}"/>
    <hyperlink ref="R132" location="A125848154F" display="A125848154F" xr:uid="{6FAAF4AE-0B7A-4383-BED4-A38DF5FB4196}"/>
    <hyperlink ref="R145" location="A125914682A" display="A125914682A" xr:uid="{5344ADA9-97B1-4AF1-957B-60B3BB91BC44}"/>
    <hyperlink ref="R158" location="A125881418T" display="A125881418T" xr:uid="{EB7DBBB2-7858-45B1-9750-34BF2BAAA164}"/>
    <hyperlink ref="R133" location="A125847930T" display="A125847930T" xr:uid="{A1BA9E1B-F28E-43B8-A75E-FBBD2208FE03}"/>
    <hyperlink ref="R146" location="A125914458J" display="A125914458J" xr:uid="{A591BF04-276E-429F-98D9-6685E6D29905}"/>
    <hyperlink ref="R159" location="A125881194T" display="A125881194T" xr:uid="{370E8F26-F52D-4F80-8369-B2D8F5AE04F7}"/>
    <hyperlink ref="R134" location="A125848434X" display="A125848434X" xr:uid="{5D7894B2-D68F-487C-B7A7-30D8005AD00D}"/>
    <hyperlink ref="R147" location="A125914962V" display="A125914962V" xr:uid="{D8965A43-47EE-4B06-AD61-8DB81D2339D2}"/>
    <hyperlink ref="R160" location="A125881698W" display="A125881698W" xr:uid="{16897A1F-DED1-4F55-8CA2-8CF9CA456F2A}"/>
    <hyperlink ref="R135" location="A125848210L" display="A125848210L" xr:uid="{CA7DEACB-A1BB-41E9-9E4A-8495BE32B2FD}"/>
    <hyperlink ref="R148" location="A125914738A" display="A125914738A" xr:uid="{71D74FB8-8A74-41E2-A1F0-2FFFE2BFC94D}"/>
    <hyperlink ref="R161" location="A125881474K" display="A125881474K" xr:uid="{63623075-1465-4348-B6F6-F23DED432B77}"/>
    <hyperlink ref="S136" location="A125848470J" display="A125848470J" xr:uid="{F5C9302C-74EC-4153-9160-88405C90175B}"/>
    <hyperlink ref="S149" location="A125914998W" display="A125914998W" xr:uid="{9AAEE880-E693-4ACE-8330-B7B6CDEA1DBB}"/>
    <hyperlink ref="S162" location="A125881734V" display="A125881734V" xr:uid="{D133D012-B5AE-4ACF-A748-0C2A2BA6FA04}"/>
    <hyperlink ref="S126" location="A125848246R" display="A125848246R" xr:uid="{3E063F5B-7AB5-441B-861D-0742CB537217}"/>
    <hyperlink ref="S139" location="A125914774K" display="A125914774K" xr:uid="{430888D2-DB82-4EAD-914A-473677921298}"/>
    <hyperlink ref="S152" location="A125881510J" display="A125881510J" xr:uid="{EB024531-CDA3-40AF-B3BA-9837B05E02B3}"/>
    <hyperlink ref="S127" location="A125847966V" display="A125847966V" xr:uid="{0B6F5C4D-E52B-4223-AA5A-0667D7CC0D7E}"/>
    <hyperlink ref="S140" location="A125914494T" display="A125914494T" xr:uid="{D14B9473-E7F3-47D0-A9FC-48A2BCC4B2EA}"/>
    <hyperlink ref="S153" location="A125881230R" display="A125881230R" xr:uid="{3E19E424-33F9-4D30-BFDC-518161E63D5A}"/>
    <hyperlink ref="S128" location="A125848302W" display="A125848302W" xr:uid="{4E7A7785-BF7A-47E0-8586-849C816431CC}"/>
    <hyperlink ref="S141" location="A125914830T" display="A125914830T" xr:uid="{01E577ED-8FD5-42F3-9ADC-6722721F2B8F}"/>
    <hyperlink ref="S154" location="A125881566V" display="A125881566V" xr:uid="{C61BA175-723A-46FC-94B5-C35A01F42E73}"/>
    <hyperlink ref="S129" location="A125848358J" display="A125848358J" xr:uid="{CBC5BDE2-9D33-49D7-B3CF-C27CE3C90AEB}"/>
    <hyperlink ref="S142" location="A125914886C" display="A125914886C" xr:uid="{50296311-C968-4EB0-961A-C2C86B2052EE}"/>
    <hyperlink ref="S155" location="A125881622A" display="A125881622A" xr:uid="{20BA668A-2588-4B93-BCE0-424EDC0BFB65}"/>
    <hyperlink ref="S130" location="A125848022C" display="A125848022C" xr:uid="{388F689E-5A3A-4F95-91F5-104B123EC1AA}"/>
    <hyperlink ref="S143" location="A125914550X" display="A125914550X" xr:uid="{CA6AEE72-85CC-4F74-BDAB-B55E05915BAA}"/>
    <hyperlink ref="S156" location="A125881286A" display="A125881286A" xr:uid="{E51D1769-576E-4B3B-B0CA-AFA9661C48C3}"/>
    <hyperlink ref="S131" location="A125848078R" display="A125848078R" xr:uid="{9681D112-BD56-487B-8C03-16A0104B9713}"/>
    <hyperlink ref="S144" location="A125914606X" display="A125914606X" xr:uid="{0F84126F-5E02-43E8-A05F-677D1366A2C8}"/>
    <hyperlink ref="S157" location="A125881342J" display="A125881342J" xr:uid="{C457C03B-6549-4652-A48A-DA3E57F37C43}"/>
    <hyperlink ref="S132" location="A125848134W" display="A125848134W" xr:uid="{DC32C780-871C-48DC-93B1-149FB3248480}"/>
    <hyperlink ref="S145" location="A125914662T" display="A125914662T" xr:uid="{3CFDFB7F-BE9A-4446-B9B6-85595EEC20D6}"/>
    <hyperlink ref="S158" location="A125881398V" display="A125881398V" xr:uid="{DDB4E7FD-06C3-43CA-8E7D-A6A92E543F73}"/>
    <hyperlink ref="S133" location="A125847910J" display="A125847910J" xr:uid="{25967BD4-4432-400D-8FC8-F822A010C48D}"/>
    <hyperlink ref="S146" location="A125914438X" display="A125914438X" xr:uid="{5A566C70-F3E9-4D71-B812-41575A767F4E}"/>
    <hyperlink ref="S159" location="A125881174J" display="A125881174J" xr:uid="{4DE0DCE4-ED14-4C55-89EB-C2D6FEB29B90}"/>
    <hyperlink ref="S134" location="A125848414R" display="A125848414R" xr:uid="{18038F30-1D80-4321-B6A7-FF2F01AC4C4C}"/>
    <hyperlink ref="S147" location="A125914942K" display="A125914942K" xr:uid="{6AFDDBAA-826A-4DB6-B92A-8F9ED653DBAE}"/>
    <hyperlink ref="S160" location="A125881678L" display="A125881678L" xr:uid="{C5611557-C3F7-4F2D-AFBC-FC8412126E62}"/>
    <hyperlink ref="S135" location="A125848190R" display="A125848190R" xr:uid="{E7170CD0-FD37-4B94-867A-2D6F77AB51AC}"/>
    <hyperlink ref="S148" location="A125914718T" display="A125914718T" xr:uid="{CA91D2C5-1B3A-4D62-88FA-B14A5C198661}"/>
    <hyperlink ref="S161" location="A125881454A" display="A125881454A" xr:uid="{E4DF7B9E-EDD0-4EB2-8E8E-AFD5AD3020E5}"/>
    <hyperlink ref="T136" location="A125848494A" display="A125848494A" xr:uid="{9DC01998-CB0A-4626-AF4E-6CA2B6ED98E8}"/>
    <hyperlink ref="T149" location="A125915022L" display="A125915022L" xr:uid="{9CB0033A-DC9A-49DC-AF2F-50E910B37105}"/>
    <hyperlink ref="T162" location="A125881758L" display="A125881758L" xr:uid="{70780AF6-FD06-496B-B1AC-17507BB9262A}"/>
    <hyperlink ref="T126" location="A125848270R" display="A125848270R" xr:uid="{C32FCC0C-AD25-4A72-BF71-00273C2ED8ED}"/>
    <hyperlink ref="T139" location="A125914798C" display="A125914798C" xr:uid="{8DE00D05-C1B2-4B8B-83D6-F5D58F330064}"/>
    <hyperlink ref="T152" location="A125881534A" display="A125881534A" xr:uid="{7D68FFFC-69BF-437F-894D-222787B70DAA}"/>
    <hyperlink ref="T127" location="A125847990V" display="A125847990V" xr:uid="{F18F5F2C-E942-4E97-9741-147A30B027DE}"/>
    <hyperlink ref="T140" location="A125914518X" display="A125914518X" xr:uid="{4EC4AB21-F118-4046-A8C8-2EC279C5321C}"/>
    <hyperlink ref="T153" location="A125881254J" display="A125881254J" xr:uid="{8CFBC921-5514-4DFF-9B1A-65DFC2907D4D}"/>
    <hyperlink ref="T128" location="A125848326R" display="A125848326R" xr:uid="{9895BFD3-FB0E-4BB0-8DFE-8FC0D4629FFF}"/>
    <hyperlink ref="T141" location="A125914854K" display="A125914854K" xr:uid="{C6A9E3AB-E54A-4463-A15A-192EA4F31691}"/>
    <hyperlink ref="T154" location="A125881590V" display="A125881590V" xr:uid="{D1DB5204-0A14-4FEA-9F25-998AC653DDA3}"/>
    <hyperlink ref="T129" location="A125848382J" display="A125848382J" xr:uid="{D941EB86-0C59-47AF-8140-D6FC41C02EA7}"/>
    <hyperlink ref="T142" location="A125914910T" display="A125914910T" xr:uid="{9E485564-429C-4530-B77A-EE84AA2C819F}"/>
    <hyperlink ref="T155" location="A125881646V" display="A125881646V" xr:uid="{12BB7EB9-EE73-4AF9-8F4B-3FDB4A53FD15}"/>
    <hyperlink ref="T130" location="A125848046W" display="A125848046W" xr:uid="{42E85336-D688-425C-AD77-BC0567955710}"/>
    <hyperlink ref="T143" location="A125914574T" display="A125914574T" xr:uid="{CE470147-A93C-4E1A-B91F-77C0135CCDFD}"/>
    <hyperlink ref="T156" location="A125881310R" display="A125881310R" xr:uid="{4EFACE95-03EE-4064-990D-1B3DDD8F8083}"/>
    <hyperlink ref="T131" location="A125848102C" display="A125848102C" xr:uid="{AF98B909-C922-4D9A-8EAB-B2954A06466B}"/>
    <hyperlink ref="T144" location="A125914630X" display="A125914630X" xr:uid="{60911306-B9D1-4E06-BF70-248CE13DAA9B}"/>
    <hyperlink ref="T157" location="A125881366A" display="A125881366A" xr:uid="{4C42EC2C-9E4F-4A3C-B6FD-CD5EBE667B76}"/>
    <hyperlink ref="T132" location="A125848158R" display="A125848158R" xr:uid="{89DD7D11-F550-40E3-93D3-7F9E35DB94A8}"/>
    <hyperlink ref="T145" location="A125914686K" display="A125914686K" xr:uid="{F731EAC3-DD1F-4484-8151-D10476C35F07}"/>
    <hyperlink ref="T158" location="A125881422J" display="A125881422J" xr:uid="{A8540340-F3A4-4B91-AAA0-0C8B18EB58A1}"/>
    <hyperlink ref="T133" location="A125847934A" display="A125847934A" xr:uid="{6F94772C-A163-492E-8FAF-D12F22B57D87}"/>
    <hyperlink ref="T146" location="A125914462X" display="A125914462X" xr:uid="{00070158-F07F-48CB-BD00-0CC99C30DE07}"/>
    <hyperlink ref="T159" location="A125881198A" display="A125881198A" xr:uid="{117D22B9-1C66-485B-9007-8E995CE78C31}"/>
    <hyperlink ref="T134" location="A125848438J" display="A125848438J" xr:uid="{B9490F2F-D1DB-4A5A-A104-D48168805350}"/>
    <hyperlink ref="T147" location="A125914966C" display="A125914966C" xr:uid="{C74E2708-C304-4226-BE6D-485C7552E0FC}"/>
    <hyperlink ref="T160" location="A125881702A" display="A125881702A" xr:uid="{4A6091A0-C8CF-434E-A47F-52427884C674}"/>
    <hyperlink ref="T135" location="A125848214W" display="A125848214W" xr:uid="{F480F30A-2FEF-4F89-B1B0-DD8B9BA207F7}"/>
    <hyperlink ref="T148" location="A125914742T" display="A125914742T" xr:uid="{5A860A86-E090-4D4B-9857-0FB3B9787E93}"/>
    <hyperlink ref="T161" location="A125881478V" display="A125881478V" xr:uid="{11C137E3-F9B6-422D-85FF-80F8D7A217C3}"/>
    <hyperlink ref="U136" location="A125848498K" display="A125848498K" xr:uid="{28A30C94-6C67-48D7-A162-AE0E77725DCD}"/>
    <hyperlink ref="U149" location="A125915026W" display="A125915026W" xr:uid="{8950B9B7-467C-46CE-BACC-304405ED6828}"/>
    <hyperlink ref="U162" location="A125881762C" display="A125881762C" xr:uid="{8D6D7669-CB3B-48B3-972D-4A90C541ED34}"/>
    <hyperlink ref="U126" location="A125848274X" display="A125848274X" xr:uid="{04083B77-3548-4CC2-B41D-53675B3456BC}"/>
    <hyperlink ref="U139" location="A125914802J" display="A125914802J" xr:uid="{A231DBAB-AB2E-4A7C-A8C3-9DB67F7AD29A}"/>
    <hyperlink ref="U152" location="A125881538K" display="A125881538K" xr:uid="{507207FE-190B-49E6-8718-7B5C366DCB3D}"/>
    <hyperlink ref="U127" location="A125847994C" display="A125847994C" xr:uid="{4F34BCFB-DFCB-450C-B392-53479FAF5E79}"/>
    <hyperlink ref="U140" location="A125914522R" display="A125914522R" xr:uid="{EC3D0BAF-78EA-42B0-A4FD-D928A0BA973E}"/>
    <hyperlink ref="U153" location="A125881258T" display="A125881258T" xr:uid="{76D228C8-C7F8-44D2-8CD2-E3F45634AA13}"/>
    <hyperlink ref="U128" location="A125848330F" display="A125848330F" xr:uid="{F355E80E-DD88-48E1-8011-16D2FC0A118E}"/>
    <hyperlink ref="U141" location="A125914858V" display="A125914858V" xr:uid="{1CCD857F-CF76-4A2A-9390-FA49DA649DF7}"/>
    <hyperlink ref="U154" location="A125881594C" display="A125881594C" xr:uid="{95EAFDBF-A2FF-444E-ABA1-CCEB39B9E378}"/>
    <hyperlink ref="U129" location="A125848386T" display="A125848386T" xr:uid="{BCE91F01-D07B-4DFD-91CE-B70969CC7053}"/>
    <hyperlink ref="U142" location="A125914914A" display="A125914914A" xr:uid="{E6936519-5675-42EC-861A-E2C839F9DA20}"/>
    <hyperlink ref="U155" location="A125881650K" display="A125881650K" xr:uid="{66C8F89F-5D0C-410C-A493-90C2E82B3AE1}"/>
    <hyperlink ref="U130" location="A125848050L" display="A125848050L" xr:uid="{B04CCCBE-2A6C-40F1-9269-C241B0C43C1B}"/>
    <hyperlink ref="U143" location="A125914578A" display="A125914578A" xr:uid="{9C3B943A-AD07-4A34-9E02-E1D7454F1E67}"/>
    <hyperlink ref="U156" location="A125881314X" display="A125881314X" xr:uid="{BDE9BD6C-42BA-48AD-9EA9-C621CF925207}"/>
    <hyperlink ref="U131" location="A125848106L" display="A125848106L" xr:uid="{3ADFF137-4036-49B4-AD5F-33BBB00848BC}"/>
    <hyperlink ref="U144" location="A125914634J" display="A125914634J" xr:uid="{D381C2FF-5F9F-4066-8500-E74B0B38C04C}"/>
    <hyperlink ref="U157" location="A125881370T" display="A125881370T" xr:uid="{9CD810EC-854C-422C-B51B-787E9FC5941C}"/>
    <hyperlink ref="U132" location="A125848162F" display="A125848162F" xr:uid="{B075423F-114D-4B1E-B311-50F61E242159}"/>
    <hyperlink ref="U145" location="A125914690A" display="A125914690A" xr:uid="{27A394AE-C4F6-4778-9674-B6267660EB1E}"/>
    <hyperlink ref="U158" location="A125881426T" display="A125881426T" xr:uid="{D5574E36-AF35-453B-B48B-3720344956D4}"/>
    <hyperlink ref="U133" location="A125847938K" display="A125847938K" xr:uid="{EFEDDA3B-35A6-4A2C-BB38-2F359250BC47}"/>
    <hyperlink ref="U146" location="A125914466J" display="A125914466J" xr:uid="{33968176-169F-4D48-BCEF-5DC0A20DB471}"/>
    <hyperlink ref="U159" location="A125881202F" display="A125881202F" xr:uid="{A767BA08-3293-43BD-9C11-6792957FAF88}"/>
    <hyperlink ref="U134" location="A125848442X" display="A125848442X" xr:uid="{5C687B3E-10B6-4BB1-965F-3B6AF382259A}"/>
    <hyperlink ref="U147" location="A125914970V" display="A125914970V" xr:uid="{5C04A15E-98AA-4A89-8124-0440B9C27713}"/>
    <hyperlink ref="U160" location="A125881706K" display="A125881706K" xr:uid="{C5CD2BB4-1FCD-4CAF-8FB2-BD8A36ABEF87}"/>
    <hyperlink ref="U135" location="A125848218F" display="A125848218F" xr:uid="{CA3DAB4C-FE16-49D3-95B9-77856139F6B2}"/>
    <hyperlink ref="U148" location="A125914746A" display="A125914746A" xr:uid="{A5087AEB-3AEB-4AC6-9CC4-F03D1EAA2411}"/>
    <hyperlink ref="U161" location="A125881482K" display="A125881482K" xr:uid="{90FB4AC8-E512-4776-A0E6-8C98F3D7CF20}"/>
    <hyperlink ref="V136" location="A125848474T" display="A125848474T" xr:uid="{CAFAADE6-156A-49DA-B37F-7A1DDBC736BC}"/>
    <hyperlink ref="V149" location="A125915002C" display="A125915002C" xr:uid="{9473E4F2-7958-40FA-9072-06BF89EF1F97}"/>
    <hyperlink ref="V162" location="A125881738C" display="A125881738C" xr:uid="{1E1A6029-AD45-42B7-8A44-5EB350F252A6}"/>
    <hyperlink ref="V126" location="A125848250F" display="A125848250F" xr:uid="{6A7F9E63-7CFE-4BC1-93C1-87A4E4853BA7}"/>
    <hyperlink ref="V139" location="A125914778V" display="A125914778V" xr:uid="{C42FF8B1-51F4-4818-8D04-459593AEEB46}"/>
    <hyperlink ref="V152" location="A125881514T" display="A125881514T" xr:uid="{C7A7ED3E-F70D-40DE-9F68-13DA043C7F7E}"/>
    <hyperlink ref="V127" location="A125847970K" display="A125847970K" xr:uid="{0C2BE373-01C5-4795-BAB1-94952BD2943D}"/>
    <hyperlink ref="V140" location="A125914498A" display="A125914498A" xr:uid="{749C1F46-6D06-4042-AC57-2B43A69740A5}"/>
    <hyperlink ref="V153" location="A125881234X" display="A125881234X" xr:uid="{0F45557B-60A4-41D3-AFAD-7D5E9C7FD025}"/>
    <hyperlink ref="V128" location="A125848306F" display="A125848306F" xr:uid="{27E4EFC9-7B0E-40C4-B360-1E7B36D6224F}"/>
    <hyperlink ref="V141" location="A125914834A" display="A125914834A" xr:uid="{23838BCD-0054-4973-AF6C-51DCA8A45F06}"/>
    <hyperlink ref="V154" location="A125881570K" display="A125881570K" xr:uid="{6FA9FAD1-D768-4790-B90C-168EA38810D1}"/>
    <hyperlink ref="V129" location="A125848362X" display="A125848362X" xr:uid="{700C4C61-3DED-4555-AE6E-C80227A6E9AF}"/>
    <hyperlink ref="V142" location="A125914890V" display="A125914890V" xr:uid="{1368D3C9-EE1F-41C6-8668-75E39D5028C3}"/>
    <hyperlink ref="V155" location="A125881626K" display="A125881626K" xr:uid="{C9CA934D-FEB2-4EF6-BC42-2C1EA171F994}"/>
    <hyperlink ref="V130" location="A125848026L" display="A125848026L" xr:uid="{632DA250-82B7-49DB-BA94-E931D61C6038}"/>
    <hyperlink ref="V143" location="A125914554J" display="A125914554J" xr:uid="{C3857864-E487-4FE8-9AA8-F3A46249C1B9}"/>
    <hyperlink ref="V156" location="A125881290T" display="A125881290T" xr:uid="{6644304B-90C9-4A6D-954D-25E9AFFF2652}"/>
    <hyperlink ref="V131" location="A125848082F" display="A125848082F" xr:uid="{A4314404-B015-4748-A503-7C43A782F981}"/>
    <hyperlink ref="V144" location="A125914610R" display="A125914610R" xr:uid="{8FF59E2A-D7B0-48FA-B97C-DE2AA64591E9}"/>
    <hyperlink ref="V157" location="A125881346T" display="A125881346T" xr:uid="{BC9627F6-1E76-4500-9573-25C53F8634B7}"/>
    <hyperlink ref="V132" location="A125848138F" display="A125848138F" xr:uid="{E57A3B8B-8153-40D4-90FD-5777D4B70057}"/>
    <hyperlink ref="V145" location="A125914666A" display="A125914666A" xr:uid="{89AFA26F-81EA-4898-B959-1CA341EDC12F}"/>
    <hyperlink ref="V158" location="A125881402X" display="A125881402X" xr:uid="{5BE3B303-C3C4-424D-8F4D-E9D0A0EDBF27}"/>
    <hyperlink ref="V133" location="A125847914T" display="A125847914T" xr:uid="{8F1B81F7-81BB-4F30-8708-8457283B14E5}"/>
    <hyperlink ref="V146" location="A125914442R" display="A125914442R" xr:uid="{3C333B16-CA18-45D0-9E61-F70DC71292D8}"/>
    <hyperlink ref="V159" location="A125881178T" display="A125881178T" xr:uid="{426EADCA-2DB0-4104-85CB-82CB759E8545}"/>
    <hyperlink ref="V134" location="A125848418X" display="A125848418X" xr:uid="{91A06646-F0DD-4071-AAC9-AB57BAB97B0B}"/>
    <hyperlink ref="V147" location="A125914946V" display="A125914946V" xr:uid="{59E02DF3-2808-42C2-92BB-1C71538E95BD}"/>
    <hyperlink ref="V160" location="A125881682C" display="A125881682C" xr:uid="{BBF20B23-0D78-475B-BC9E-6908BA0B235E}"/>
    <hyperlink ref="V135" location="A125848194X" display="A125848194X" xr:uid="{313B4C0A-1614-4D7D-9AB1-392D97F718F3}"/>
    <hyperlink ref="V148" location="A125914722J" display="A125914722J" xr:uid="{CA3D5F23-2C3A-49E2-AD43-111418DFC53C}"/>
    <hyperlink ref="V161" location="A125881458K" display="A125881458K" xr:uid="{87D2C1C7-8136-4E91-BCB8-140A684D066C}"/>
    <hyperlink ref="W136" location="A125848478A" display="A125848478A" xr:uid="{2B317C97-BD1B-4AAF-A04E-FF8DD3A588F3}"/>
    <hyperlink ref="W149" location="A125915006L" display="A125915006L" xr:uid="{53D0F68E-980D-4EBA-BD3E-1FE27BC09677}"/>
    <hyperlink ref="W162" location="A125881742V" display="A125881742V" xr:uid="{000908CB-7902-49D0-82FE-01EB4D742956}"/>
    <hyperlink ref="W126" location="A125848254R" display="A125848254R" xr:uid="{9F650151-65DF-45E0-8711-65D4FD7B7DB3}"/>
    <hyperlink ref="W139" location="A125914782K" display="A125914782K" xr:uid="{49930123-852A-4B47-B8D1-4D45853106B5}"/>
    <hyperlink ref="W152" location="A125881518A" display="A125881518A" xr:uid="{B4B4B6F8-2166-4583-B2BC-42A455ECD725}"/>
    <hyperlink ref="W127" location="A125847974V" display="A125847974V" xr:uid="{A5F2B6AF-7B66-4DA0-8442-5D494FDF2F9D}"/>
    <hyperlink ref="W140" location="A125914502F" display="A125914502F" xr:uid="{04158359-F308-4643-A471-E766A899C32B}"/>
    <hyperlink ref="W153" location="A125881238J" display="A125881238J" xr:uid="{B40A668D-E94F-49BA-B01B-B0998697A343}"/>
    <hyperlink ref="W128" location="A125848310W" display="A125848310W" xr:uid="{80DF3B9D-D368-4E13-9775-E51B5B82EED8}"/>
    <hyperlink ref="W141" location="A125914838K" display="A125914838K" xr:uid="{F1EE8099-22AE-416B-803B-95DF1335887E}"/>
    <hyperlink ref="W154" location="A125881574V" display="A125881574V" xr:uid="{B810DD69-37DF-477B-A3B8-2CC482AE5F3B}"/>
    <hyperlink ref="W129" location="A125848366J" display="A125848366J" xr:uid="{F27F5077-DF09-462E-B5B6-153DB39CFDFF}"/>
    <hyperlink ref="W142" location="A125914894C" display="A125914894C" xr:uid="{9C6D3905-1FD7-403D-8AC1-67BC85B35263}"/>
    <hyperlink ref="W155" location="A125881630A" display="A125881630A" xr:uid="{2E85696A-7567-4A09-A278-FFC3D1628C9E}"/>
    <hyperlink ref="W130" location="A125848030C" display="A125848030C" xr:uid="{F2B370E3-D5A9-4B03-BF9E-4AC8E1A66E81}"/>
    <hyperlink ref="W143" location="A125914558T" display="A125914558T" xr:uid="{539C9238-E43A-429B-A6B8-438C3A1F40CC}"/>
    <hyperlink ref="W156" location="A125881294A" display="A125881294A" xr:uid="{F5C89B45-096C-4D3E-9E1F-13A0A289A6B6}"/>
    <hyperlink ref="W131" location="A125848086R" display="A125848086R" xr:uid="{5896A088-D74D-41C9-B96B-9E66AB284521}"/>
    <hyperlink ref="W144" location="A125914614X" display="A125914614X" xr:uid="{C1895AB2-E46A-4218-9472-A4CEDFDCE6E6}"/>
    <hyperlink ref="W157" location="A125881350J" display="A125881350J" xr:uid="{CFBC36D9-5F2C-4C39-8533-FA734FB62799}"/>
    <hyperlink ref="W132" location="A125848142W" display="A125848142W" xr:uid="{A7A63BAC-D75D-4639-AA86-1F1C1FC9FD57}"/>
    <hyperlink ref="W145" location="A125914670T" display="A125914670T" xr:uid="{EBA2EF94-3A53-41CB-93A7-C2B860A2C0DD}"/>
    <hyperlink ref="W158" location="A125881406J" display="A125881406J" xr:uid="{FEAA9F44-8014-49B7-8F8F-CF9485E181B5}"/>
    <hyperlink ref="W133" location="A125847918A" display="A125847918A" xr:uid="{689F9EA1-7D76-4B0D-9066-F44D74E5B634}"/>
    <hyperlink ref="W146" location="A125914446X" display="A125914446X" xr:uid="{EFCE3223-A3F0-497D-AD83-BC9304DB631F}"/>
    <hyperlink ref="W159" location="A125881182J" display="A125881182J" xr:uid="{37DCD28A-37A7-4469-9021-AD186C16BAFA}"/>
    <hyperlink ref="W134" location="A125848422R" display="A125848422R" xr:uid="{BA65506D-3E8C-458E-AFFC-AB08ECBF2D7C}"/>
    <hyperlink ref="W147" location="A125914950K" display="A125914950K" xr:uid="{6949F126-E3E5-4DCD-9BB3-473001519CCC}"/>
    <hyperlink ref="W160" location="A125881686L" display="A125881686L" xr:uid="{A2982E3F-9613-4493-B630-EE1588755ECC}"/>
    <hyperlink ref="W135" location="A125848198J" display="A125848198J" xr:uid="{1C090F2A-E462-48A5-9F68-9E7123331218}"/>
    <hyperlink ref="W148" location="A125914726T" display="A125914726T" xr:uid="{E450B050-386B-4CEC-9EF4-EA0D7DFA32BD}"/>
    <hyperlink ref="W161" location="A125881462A" display="A125881462A" xr:uid="{4F851CE5-28B1-4461-AF31-F18395071293}"/>
    <hyperlink ref="AD136" location="A125848482T" display="A125848482T" xr:uid="{A8BE0DE9-DB1D-47BC-97DD-485B8098A213}"/>
    <hyperlink ref="AD149" location="A125915010C" display="A125915010C" xr:uid="{8EA9D7A6-DA56-4A72-9F25-2E155F4AFAE6}"/>
    <hyperlink ref="AD162" location="A125881746C" display="A125881746C" xr:uid="{8018BAF3-EF8D-4E4C-BEC1-C73E72623837}"/>
    <hyperlink ref="AD126" location="A125848258X" display="A125848258X" xr:uid="{5A06D5EB-3026-472C-B156-E8629E0A8086}"/>
    <hyperlink ref="AD139" location="A125914786V" display="A125914786V" xr:uid="{138EDF56-DAB5-4A44-853E-24955E80E72D}"/>
    <hyperlink ref="AD152" location="A125881522T" display="A125881522T" xr:uid="{0F870114-1F49-4A39-8BEA-A88B0858F4DC}"/>
    <hyperlink ref="AD127" location="A125847978C" display="A125847978C" xr:uid="{894253D2-2F43-4070-B042-212991E86203}"/>
    <hyperlink ref="AD140" location="A125914506R" display="A125914506R" xr:uid="{6A6CF8E7-FE7A-451E-90A0-E3AD876D8425}"/>
    <hyperlink ref="AD153" location="A125881242X" display="A125881242X" xr:uid="{32526ACB-6A1D-4318-BF0F-A129B838EF54}"/>
    <hyperlink ref="AD128" location="A125848314F" display="A125848314F" xr:uid="{F6C5AFFD-FEF7-49C2-BD1D-EB4CB1B9DF88}"/>
    <hyperlink ref="AD141" location="A125914842A" display="A125914842A" xr:uid="{75E43457-A85A-46E9-8C35-984B5D486A03}"/>
    <hyperlink ref="AD154" location="A125881578C" display="A125881578C" xr:uid="{5421795B-00EC-477A-934B-BD7FD2AC43A6}"/>
    <hyperlink ref="AD129" location="A125848370X" display="A125848370X" xr:uid="{2C84D071-BEE0-420E-8AA2-F3A1F96C4AFA}"/>
    <hyperlink ref="AD142" location="A125914898L" display="A125914898L" xr:uid="{B633794D-169E-444B-9B93-54C31FFBF014}"/>
    <hyperlink ref="AD155" location="A125881634K" display="A125881634K" xr:uid="{D0628774-FB5F-4CFB-A25A-09DDC152E4C0}"/>
    <hyperlink ref="AD130" location="A125848034L" display="A125848034L" xr:uid="{7657B6CC-EB77-4484-9517-FA78B099E2A4}"/>
    <hyperlink ref="AD143" location="A125914562J" display="A125914562J" xr:uid="{3CC63F86-DF25-450B-B2D0-D8FD622C73B5}"/>
    <hyperlink ref="AD156" location="A125881298K" display="A125881298K" xr:uid="{E59F312A-F321-4590-8067-87789E0D0FE8}"/>
    <hyperlink ref="AD131" location="A125848090F" display="A125848090F" xr:uid="{2A89DD2D-7826-4945-908A-E3F5A647FC68}"/>
    <hyperlink ref="AD144" location="A125914618J" display="A125914618J" xr:uid="{5E2279D8-C5A0-46F9-94E1-B6631239DFE5}"/>
    <hyperlink ref="AD157" location="A125881354T" display="A125881354T" xr:uid="{B6613E8D-5F99-4690-A977-0E786036FEDB}"/>
    <hyperlink ref="AD132" location="A125848146F" display="A125848146F" xr:uid="{30EE2738-9448-44C8-866B-6F877029C45D}"/>
    <hyperlink ref="AD145" location="A125914674A" display="A125914674A" xr:uid="{B9D11D02-2A0E-4AE8-8E9C-257CD6FA271B}"/>
    <hyperlink ref="AD158" location="A125881410X" display="A125881410X" xr:uid="{279D5BF1-DFAE-4A7F-A984-473F579502A6}"/>
    <hyperlink ref="AD133" location="A125847922T" display="A125847922T" xr:uid="{31F7C0B6-7063-473E-BDE8-BDF49EBDD68A}"/>
    <hyperlink ref="AD146" location="A125914450R" display="A125914450R" xr:uid="{D3303F62-1531-46D5-ADF8-74011D493F3B}"/>
    <hyperlink ref="AD159" location="A125881186T" display="A125881186T" xr:uid="{039E7F62-DE70-49C7-831C-F9FBE89EFDB8}"/>
    <hyperlink ref="AD134" location="A125848426X" display="A125848426X" xr:uid="{443B848E-92BD-4EB6-A49C-1871B4BE5E95}"/>
    <hyperlink ref="AD147" location="A125914954V" display="A125914954V" xr:uid="{3DBF8B4A-99B5-4F99-8922-B493EEC2DC78}"/>
    <hyperlink ref="AD160" location="A125881690C" display="A125881690C" xr:uid="{85E793AB-5ABE-42AF-A9BD-E59B98E44A19}"/>
    <hyperlink ref="AD135" location="A125848202L" display="A125848202L" xr:uid="{20239B92-D3BB-47F3-A4AC-D21240EB0D4C}"/>
    <hyperlink ref="AD148" location="A125914730J" display="A125914730J" xr:uid="{A8E0B85C-86FB-48BC-A785-7862B4FC97A6}"/>
    <hyperlink ref="AD161" location="A125881466K" display="A125881466K" xr:uid="{319C694F-A4F6-4A8F-BE65-76A5E9FADF52}"/>
    <hyperlink ref="AS136" location="A125845994T" display="A125845994T" xr:uid="{E42B3C44-1906-4A38-AC30-DDEBA304DAD9}"/>
    <hyperlink ref="AS149" location="A125912522C" display="A125912522C" xr:uid="{7C0E5562-1112-4E35-80D8-C1AF44E223D4}"/>
    <hyperlink ref="AS162" location="A125879258A" display="A125879258A" xr:uid="{57768AAF-ECB7-4229-A9BE-60C40294A44A}"/>
    <hyperlink ref="AS126" location="A125845770F" display="A125845770F" xr:uid="{7EB46E6C-6B08-4494-A4F0-74D52EFACB0D}"/>
    <hyperlink ref="AS139" location="A125912298W" display="A125912298W" xr:uid="{EE029CC8-9037-47CC-8128-8A0172A94788}"/>
    <hyperlink ref="AS152" location="A125879034R" display="A125879034R" xr:uid="{8DF100BD-450B-4B2D-B5DF-7738E1A3AC13}"/>
    <hyperlink ref="AS127" location="A125845490L" display="A125845490L" xr:uid="{8D8DA9A6-D669-49C3-A523-08A5D5996394}"/>
    <hyperlink ref="AS140" location="A125912018T" display="A125912018T" xr:uid="{A698BA07-CDEA-4F85-9B27-5A36D0DE7D17}"/>
    <hyperlink ref="AS153" location="A125878754V" display="A125878754V" xr:uid="{A3809C57-A27F-4168-BA01-8A045DE408D9}"/>
    <hyperlink ref="AS128" location="A125845826F" display="A125845826F" xr:uid="{959198B7-471A-4618-A95A-86A1DEBCE775}"/>
    <hyperlink ref="AS141" location="A125912354C" display="A125912354C" xr:uid="{AD9BEFCD-6317-44E5-AB51-8BA7D753D47C}"/>
    <hyperlink ref="AS154" location="A125879090J" display="A125879090J" xr:uid="{01D5F791-8B1D-438B-8B34-0C4A74EB6BAD}"/>
    <hyperlink ref="AS129" location="A125845882X" display="A125845882X" xr:uid="{A7D965C0-6213-46FD-91B4-D840E3701E17}"/>
    <hyperlink ref="AS142" location="A125912410K" display="A125912410K" xr:uid="{91B06A65-0E24-4718-912A-B225E4195D1E}"/>
    <hyperlink ref="AS155" location="A125879146J" display="A125879146J" xr:uid="{82E3BCB3-2738-4C5C-99B0-822F596E8B54}"/>
    <hyperlink ref="AS130" location="A125845546L" display="A125845546L" xr:uid="{5326F189-2F71-42EC-8361-C7E3BAC87EF4}"/>
    <hyperlink ref="AS143" location="A125912074K" display="A125912074K" xr:uid="{BF3EC91C-D01D-4696-9748-8E76D2BBDB50}"/>
    <hyperlink ref="AS156" location="A125878810A" display="A125878810A" xr:uid="{F740F58E-556B-49C1-AC84-EA153912436D}"/>
    <hyperlink ref="AS131" location="A125845602V" display="A125845602V" xr:uid="{792EB035-5402-428A-9153-1715A2EB3DE4}"/>
    <hyperlink ref="AS144" location="A125912130T" display="A125912130T" xr:uid="{8CC1F56C-B461-47D5-9267-F64FFC40A1AD}"/>
    <hyperlink ref="AS157" location="A125878866L" display="A125878866L" xr:uid="{237EBAD9-453D-4966-BAE3-90C4C81D4EF1}"/>
    <hyperlink ref="AS132" location="A125845658F" display="A125845658F" xr:uid="{39E95F4E-3B61-4CD4-A028-6857D7E3D031}"/>
    <hyperlink ref="AS145" location="A125912186C" display="A125912186C" xr:uid="{391BF4B8-014F-45F0-986B-9FC310343F0C}"/>
    <hyperlink ref="AS158" location="A125878922V" display="A125878922V" xr:uid="{8B7E635F-8406-4D2B-AB82-1611E9AFBFFE}"/>
    <hyperlink ref="AS133" location="A125845434V" display="A125845434V" xr:uid="{D793492C-3CEA-4DEA-8386-4AC9BEDFC854}"/>
    <hyperlink ref="AS146" location="A125911962R" display="A125911962R" xr:uid="{21D70E34-EDCA-46A8-9BAC-53C06A943F46}"/>
    <hyperlink ref="AS159" location="A125878698L" display="A125878698L" xr:uid="{A0532486-13F4-46FB-84BE-BCE76099CBC2}"/>
    <hyperlink ref="AS134" location="A125845938X" display="A125845938X" xr:uid="{47F55DFD-0864-4B7C-83E7-61ED0D6E2359}"/>
    <hyperlink ref="AS147" location="A125912466W" display="A125912466W" xr:uid="{DABD079C-A2D3-4CF1-95BF-85692307289E}"/>
    <hyperlink ref="AS160" location="A125879202R" display="A125879202R" xr:uid="{2FF8BB38-1ACE-453C-B146-08D3BB1DE59F}"/>
    <hyperlink ref="AS135" location="A125845714L" display="A125845714L" xr:uid="{2802099F-DB1A-452D-B3D1-E964519F0357}"/>
    <hyperlink ref="AS148" location="A125912242K" display="A125912242K" xr:uid="{FC850CDF-07A8-43F7-B517-DB869530468E}"/>
    <hyperlink ref="AS161" location="A125878978F" display="A125878978F" xr:uid="{F80ADB8F-D013-4900-B55F-D678AB501A67}"/>
    <hyperlink ref="AQ136" location="A125845990J" display="A125845990J" xr:uid="{CD4B1D4F-5D53-493F-BFC6-A36A28239042}"/>
    <hyperlink ref="AQ149" location="A125912518L" display="A125912518L" xr:uid="{6C726BB2-5CED-411B-BB45-9F29D92BD827}"/>
    <hyperlink ref="AQ162" location="A125879254T" display="A125879254T" xr:uid="{587A1200-C540-4620-8171-1C79AAFC89FD}"/>
    <hyperlink ref="AQ126" location="A125845766R" display="A125845766R" xr:uid="{F87BAFA8-0F11-4B27-8B28-A6FA3042F4F0}"/>
    <hyperlink ref="AQ139" location="A125912294L" display="A125912294L" xr:uid="{2DB9856C-6865-4D3E-96AA-543651F1A188}"/>
    <hyperlink ref="AQ152" location="A125879030F" display="A125879030F" xr:uid="{DFEE050D-5D4E-4A46-AFCA-58829F374AC8}"/>
    <hyperlink ref="AQ127" location="A125845486W" display="A125845486W" xr:uid="{A37DC140-1F63-421E-9156-3719BD1CF484}"/>
    <hyperlink ref="AQ140" location="A125912014J" display="A125912014J" xr:uid="{1F7C90E1-F1C7-40D0-96A4-D90C5F398BED}"/>
    <hyperlink ref="AQ153" location="A125878750K" display="A125878750K" xr:uid="{3A4939EF-1BB1-4306-AC21-095AE75A21C2}"/>
    <hyperlink ref="AQ128" location="A125845822W" display="A125845822W" xr:uid="{4F047078-102F-4929-BCED-57B300DF0518}"/>
    <hyperlink ref="AQ141" location="A125912350V" display="A125912350V" xr:uid="{8B65A26F-9D98-4395-B146-ECEE2625E7AC}"/>
    <hyperlink ref="AQ154" location="A125879086T" display="A125879086T" xr:uid="{5B36141B-23C2-45CC-9388-4D65469D9C89}"/>
    <hyperlink ref="AQ129" location="A125845878J" display="A125845878J" xr:uid="{86EF5322-0B68-4CAA-BC81-AAE3DFE0980F}"/>
    <hyperlink ref="AQ142" location="A125912406V" display="A125912406V" xr:uid="{8E32F496-0871-4B49-9945-779270BA4BA0}"/>
    <hyperlink ref="AQ155" location="A125879142X" display="A125879142X" xr:uid="{CB0C84A1-F260-4435-B120-3476F9BEBD18}"/>
    <hyperlink ref="AQ130" location="A125845542C" display="A125845542C" xr:uid="{92EF9645-4C48-42D5-9C9F-1050C1CD61FB}"/>
    <hyperlink ref="AQ143" location="A125912070A" display="A125912070A" xr:uid="{81E3BFCC-F1D7-4FBE-A0C8-4AF2B43AA05A}"/>
    <hyperlink ref="AQ156" location="A125878806K" display="A125878806K" xr:uid="{6BC793E4-47CC-433E-84A1-309C52AEB2B4}"/>
    <hyperlink ref="AQ131" location="A125845598R" display="A125845598R" xr:uid="{B9E44BEB-6E4A-406A-BB1F-B20CB8779971}"/>
    <hyperlink ref="AQ144" location="A125912126A" display="A125912126A" xr:uid="{FA341BF1-4494-4403-B05F-A6E574D25ADA}"/>
    <hyperlink ref="AQ157" location="A125878862C" display="A125878862C" xr:uid="{AFE9C55B-BA50-449E-B5B1-0DAEC933E594}"/>
    <hyperlink ref="AQ132" location="A125845654W" display="A125845654W" xr:uid="{DD075A89-EEB7-4157-8A5F-B6492737DE86}"/>
    <hyperlink ref="AQ145" location="A125912182V" display="A125912182V" xr:uid="{ADCE7DAD-D62F-4BBF-9051-7351270D6BC1}"/>
    <hyperlink ref="AQ158" location="A125878918C" display="A125878918C" xr:uid="{DB69D769-8CC6-49B5-84BE-87E854564DA2}"/>
    <hyperlink ref="AQ133" location="A125845430K" display="A125845430K" xr:uid="{A4C2E0FA-D6FE-414B-94F5-DD7E3AF4FAD2}"/>
    <hyperlink ref="AQ146" location="A125911958X" display="A125911958X" xr:uid="{57BD11E5-53A6-4036-B6D3-210A48B5EEC8}"/>
    <hyperlink ref="AQ159" location="A125878694C" display="A125878694C" xr:uid="{DDCA8A4C-05DA-4361-A536-0146FE84B031}"/>
    <hyperlink ref="AQ134" location="A125845934R" display="A125845934R" xr:uid="{BCAB7BC6-EDAE-42F9-888C-276DECB9D863}"/>
    <hyperlink ref="AQ147" location="A125912462L" display="A125912462L" xr:uid="{E9190F8D-47CA-4000-98B6-955BDCD44A15}"/>
    <hyperlink ref="AQ160" location="A125879198K" display="A125879198K" xr:uid="{73A2E196-DE2B-4A4B-B66D-3E1E4FD3A9A2}"/>
    <hyperlink ref="AQ135" location="A125845710C" display="A125845710C" xr:uid="{B58A4D84-90D5-45F7-B2DE-7918CB68FE40}"/>
    <hyperlink ref="AQ148" location="A125912238V" display="A125912238V" xr:uid="{701610A0-E552-4C6C-B1E5-7BEDFBB64DA1}"/>
    <hyperlink ref="AQ161" location="A125878974W" display="A125878974W" xr:uid="{54A1463B-62E1-4272-935F-5E1828F08A37}"/>
    <hyperlink ref="AM136" location="A125846038K" display="A125846038K" xr:uid="{E190DAD2-4329-46DE-B988-7D91B3FFA7C4}"/>
    <hyperlink ref="AM149" location="A125912566F" display="A125912566F" xr:uid="{B2FE674F-08AE-4AE1-B882-B093D97E497E}"/>
    <hyperlink ref="AM162" location="A125879302X" display="A125879302X" xr:uid="{0E2E94B7-F340-4D4A-9163-B762941232C9}"/>
    <hyperlink ref="AM126" location="A125845814W" display="A125845814W" xr:uid="{65C98166-BD44-4705-817A-BB9C9162481A}"/>
    <hyperlink ref="AM139" location="A125912342V" display="A125912342V" xr:uid="{D2400680-05A4-4E50-B87F-FA4E1FFA51FC}"/>
    <hyperlink ref="AM152" location="A125879078T" display="A125879078T" xr:uid="{4432809B-D498-4D4F-B2C2-23F4ED5DF2E0}"/>
    <hyperlink ref="AM127" location="A125845534C" display="A125845534C" xr:uid="{73D3EA2F-8F26-4E22-A917-4B1672F2295A}"/>
    <hyperlink ref="AM140" location="A125912062A" display="A125912062A" xr:uid="{03B47C02-E398-4F4D-B3DD-FF5DC96DBA28}"/>
    <hyperlink ref="AM153" location="A125878798W" display="A125878798W" xr:uid="{579F59D1-80F2-47FF-8DAF-9D933B485349}"/>
    <hyperlink ref="AM128" location="A125845870R" display="A125845870R" xr:uid="{74294541-884E-4A50-B56B-14441AEB6844}"/>
    <hyperlink ref="AM141" location="A125912398F" display="A125912398F" xr:uid="{503DA6BE-F7FE-40DA-AF7A-29E4A44C5657}"/>
    <hyperlink ref="AM154" location="A125879134X" display="A125879134X" xr:uid="{C2383FBD-1149-45BA-A83C-CF0BD6230885}"/>
    <hyperlink ref="AM129" location="A125845926R" display="A125845926R" xr:uid="{55895ACD-9B46-4DA0-A50B-B16D3F748FE6}"/>
    <hyperlink ref="AM142" location="A125912454L" display="A125912454L" xr:uid="{B223D113-8AF1-42D9-BC3B-6A10CA822389}"/>
    <hyperlink ref="AM155" location="A125879190T" display="A125879190T" xr:uid="{19EAD605-64E1-4D67-8D8E-BD420BAA2CCA}"/>
    <hyperlink ref="AM130" location="A125845590W" display="A125845590W" xr:uid="{F0A2CBBA-513C-4557-B87D-53FD929B6909}"/>
    <hyperlink ref="AM143" location="A125912118A" display="A125912118A" xr:uid="{F0B5CD12-2F60-4E30-A9D2-E7FA6D8DD698}"/>
    <hyperlink ref="AM156" location="A125878854C" display="A125878854C" xr:uid="{D5A97C31-2377-4ED2-9691-10AB13321BC3}"/>
    <hyperlink ref="AM131" location="A125845646W" display="A125845646W" xr:uid="{1D92E643-900E-4131-B30A-F7881D181911}"/>
    <hyperlink ref="AM144" location="A125912174V" display="A125912174V" xr:uid="{4F486184-30E6-44BC-BA3A-53ED0C349E06}"/>
    <hyperlink ref="AM157" location="A125878910K" display="A125878910K" xr:uid="{268F9C16-3B53-4579-949C-454461381BB5}"/>
    <hyperlink ref="AM132" location="A125845702C" display="A125845702C" xr:uid="{263150D2-F91B-4A98-AF36-EA666C756D62}"/>
    <hyperlink ref="AM145" location="A125912230A" display="A125912230A" xr:uid="{07152D6D-8EC9-4460-B8DF-7303740BCBC5}"/>
    <hyperlink ref="AM158" location="A125878966W" display="A125878966W" xr:uid="{F553C028-405E-49EA-811C-1D78A7CF3CEF}"/>
    <hyperlink ref="AM133" location="A125845478W" display="A125845478W" xr:uid="{A32424AD-555B-4DEB-BEED-341892DCCC5C}"/>
    <hyperlink ref="AM146" location="A125912006J" display="A125912006J" xr:uid="{EBD1FEE8-5DC5-4C93-991F-1D2D1E38DADD}"/>
    <hyperlink ref="AM159" location="A125878742K" display="A125878742K" xr:uid="{476428E1-686B-4794-BFC9-3F333DDAFF77}"/>
    <hyperlink ref="AM134" location="A125845982J" display="A125845982J" xr:uid="{71D670DC-74E2-49FD-9ABC-E97A28315875}"/>
    <hyperlink ref="AM147" location="A125912510V" display="A125912510V" xr:uid="{8E517222-5ABE-41A2-BCB0-A82139CCDD07}"/>
    <hyperlink ref="AM160" location="A125879246T" display="A125879246T" xr:uid="{DBFFE27D-E385-4468-BFA6-9AF8F97680DF}"/>
    <hyperlink ref="AM135" location="A125845758R" display="A125845758R" xr:uid="{D6D0A471-652F-4266-9B1D-560C0F910821}"/>
    <hyperlink ref="AM148" location="A125912286L" display="A125912286L" xr:uid="{E58F7917-1410-4FCC-9593-C630C581EA44}"/>
    <hyperlink ref="AM161" location="A125879022F" display="A125879022F" xr:uid="{6036116C-6DC5-46F7-80B4-99089BB63132}"/>
    <hyperlink ref="AN136" location="A125846022T" display="A125846022T" xr:uid="{29B607B7-E48D-48AA-98E6-D37843AF934C}"/>
    <hyperlink ref="AN149" location="A125912550L" display="A125912550L" xr:uid="{DF2D1D72-6E9D-4B3F-9515-CBF4AF962485}"/>
    <hyperlink ref="AN162" location="A125879286K" display="A125879286K" xr:uid="{D244F67B-B8F0-402B-B09C-D8FCF9E34EFB}"/>
    <hyperlink ref="AN126" location="A125845798J" display="A125845798J" xr:uid="{CA26F407-6E1E-4AB1-BE05-433C0E1306B9}"/>
    <hyperlink ref="AN139" location="A125912326V" display="A125912326V" xr:uid="{11301691-C65C-4147-8A9F-870A11EA7CD7}"/>
    <hyperlink ref="AN152" location="A125879062X" display="A125879062X" xr:uid="{01CD8215-EBB6-4D43-9745-94C3F3223394}"/>
    <hyperlink ref="AN127" location="A125845518C" display="A125845518C" xr:uid="{E6049FB5-670E-4467-B12D-0FAB9E0B5A64}"/>
    <hyperlink ref="AN140" location="A125912046A" display="A125912046A" xr:uid="{42BE6462-7244-42B8-BA96-7A0513D4A1AB}"/>
    <hyperlink ref="AN153" location="A125878782C" display="A125878782C" xr:uid="{B55084DE-BC1E-4B62-AEB5-6507C6F0102E}"/>
    <hyperlink ref="AN128" location="A125845854R" display="A125845854R" xr:uid="{5870B177-FA93-4492-9716-A9A3BC15ED56}"/>
    <hyperlink ref="AN141" location="A125912382L" display="A125912382L" xr:uid="{E560E64F-1045-4705-8773-DA5E72EDBCB3}"/>
    <hyperlink ref="AN154" location="A125879118X" display="A125879118X" xr:uid="{A8B05FFC-7FD0-4B7F-AC7A-D7A30C95A232}"/>
    <hyperlink ref="AN129" location="A125845910W" display="A125845910W" xr:uid="{F7CED29A-53C9-4DC8-8C50-B384A5A5A6BE}"/>
    <hyperlink ref="AN142" location="A125912438L" display="A125912438L" xr:uid="{2B96E5A8-434A-457F-B1B0-57610936C25A}"/>
    <hyperlink ref="AN155" location="A125879174T" display="A125879174T" xr:uid="{8B74361D-FD67-40C8-92CC-44164DF172CB}"/>
    <hyperlink ref="AN130" location="A125845574W" display="A125845574W" xr:uid="{FABA18EA-E133-40BD-B5B0-B9F553A98F15}"/>
    <hyperlink ref="AN143" location="A125912102J" display="A125912102J" xr:uid="{1A1DE4BA-1042-4F23-8E3F-47D201CAF592}"/>
    <hyperlink ref="AN156" location="A125878838C" display="A125878838C" xr:uid="{502697A5-2718-45AC-B8DE-05916C45FBB0}"/>
    <hyperlink ref="AN131" location="A125845630C" display="A125845630C" xr:uid="{7F5C5BEE-E317-4D55-B9C8-B0CBC494CED9}"/>
    <hyperlink ref="AN144" location="A125912158V" display="A125912158V" xr:uid="{01137906-AE13-4C98-BCEA-E03830D6CD31}"/>
    <hyperlink ref="AN157" location="A125878894W" display="A125878894W" xr:uid="{7E04B013-D5CD-4B13-8CE9-B72AEF4950CA}"/>
    <hyperlink ref="AN132" location="A125845686R" display="A125845686R" xr:uid="{E2A58A71-E157-48D0-91B8-6448A7450340}"/>
    <hyperlink ref="AN145" location="A125912214A" display="A125912214A" xr:uid="{1C0A5D97-915C-4099-A7C1-386618D91E5D}"/>
    <hyperlink ref="AN158" location="A125878950C" display="A125878950C" xr:uid="{D41C21FA-073F-4217-ADAE-30A1445C26DC}"/>
    <hyperlink ref="AN133" location="A125845462C" display="A125845462C" xr:uid="{6607D258-7381-47CC-95D5-BDE88066ED2A}"/>
    <hyperlink ref="AN146" location="A125911990X" display="A125911990X" xr:uid="{A9A04560-2421-427E-B9B7-77118C963179}"/>
    <hyperlink ref="AN159" location="A125878726K" display="A125878726K" xr:uid="{9272F466-9115-4C52-B75E-FF676FF289BE}"/>
    <hyperlink ref="AN134" location="A125845966J" display="A125845966J" xr:uid="{EAFF985A-7945-4C55-A267-0E1C634FD43F}"/>
    <hyperlink ref="AN147" location="A125912494F" display="A125912494F" xr:uid="{BA4BA725-32A3-4D79-8BD0-0BCEBDB60ED9}"/>
    <hyperlink ref="AN160" location="A125879230X" display="A125879230X" xr:uid="{EC0E2942-9FDA-45FA-9EA6-828D972E16D3}"/>
    <hyperlink ref="AN135" location="A125845742W" display="A125845742W" xr:uid="{51A38C9C-1F4C-4C56-A66F-990392711615}"/>
    <hyperlink ref="AN148" location="A125912270V" display="A125912270V" xr:uid="{36FEC6DE-1CC7-4368-8A46-D39F7CFD168B}"/>
    <hyperlink ref="AN161" location="A125879006F" display="A125879006F" xr:uid="{2D88DF39-68CD-4D55-86CC-200209675342}"/>
    <hyperlink ref="AO136" location="A125846042A" display="A125846042A" xr:uid="{7E098F4E-557E-45D1-B102-CC7764CEA167}"/>
    <hyperlink ref="AO149" location="A125912570W" display="A125912570W" xr:uid="{BBBBAD40-7392-4916-B028-2367E0E2EE99}"/>
    <hyperlink ref="AO162" location="A125879306J" display="A125879306J" xr:uid="{248E5A10-8B97-4B99-8AB6-C0296025A1DE}"/>
    <hyperlink ref="AO126" location="A125845818F" display="A125845818F" xr:uid="{F5E7F9C3-A6C1-48D5-A686-7E4B5038814B}"/>
    <hyperlink ref="AO139" location="A125912346C" display="A125912346C" xr:uid="{B0B2D767-DA30-4093-AAA2-6AA6485D08B1}"/>
    <hyperlink ref="AO152" location="A125879082J" display="A125879082J" xr:uid="{9B5DB33E-EAD0-4FE8-B0FD-ED22276A5D64}"/>
    <hyperlink ref="AO127" location="A125845538L" display="A125845538L" xr:uid="{B52CB2F6-6ED7-44FF-B0CE-226FB41C97D1}"/>
    <hyperlink ref="AO140" location="A125912066K" display="A125912066K" xr:uid="{B38A25A6-B061-41A5-A8ED-095527EA6616}"/>
    <hyperlink ref="AO153" location="A125878802A" display="A125878802A" xr:uid="{7B2DC483-C620-4CE7-9C30-0076BA430584}"/>
    <hyperlink ref="AO128" location="A125845874X" display="A125845874X" xr:uid="{398924B7-5DA8-4518-B791-61416901AA18}"/>
    <hyperlink ref="AO141" location="A125912402K" display="A125912402K" xr:uid="{34A2CB01-B9E5-42AC-8B70-6F5E260727E3}"/>
    <hyperlink ref="AO154" location="A125879138J" display="A125879138J" xr:uid="{C7B62F53-CF27-46CB-8401-78C5D495FEA2}"/>
    <hyperlink ref="AO129" location="A125845930F" display="A125845930F" xr:uid="{ED3ABF74-C284-4FCC-BF79-420F056EC75F}"/>
    <hyperlink ref="AO142" location="A125912458W" display="A125912458W" xr:uid="{0CBD556E-8824-453E-9D02-6E6C9C979ED7}"/>
    <hyperlink ref="AO155" location="A125879194A" display="A125879194A" xr:uid="{C1C87578-E8B1-4C0F-9781-CCFC992AD775}"/>
    <hyperlink ref="AO130" location="A125845594F" display="A125845594F" xr:uid="{7914F9EA-E940-4B12-8B22-041929F2411C}"/>
    <hyperlink ref="AO143" location="A125912122T" display="A125912122T" xr:uid="{85359B3B-293C-4F79-BA85-AFA4F8094729}"/>
    <hyperlink ref="AO156" location="A125878858L" display="A125878858L" xr:uid="{F32A948D-B16D-4FBC-803A-7EDFF2AD9D40}"/>
    <hyperlink ref="AO131" location="A125845650L" display="A125845650L" xr:uid="{4D4B4715-FF35-4D70-BEAA-700A5E94F73D}"/>
    <hyperlink ref="AO144" location="A125912178C" display="A125912178C" xr:uid="{14E663BF-C978-40C9-AF52-8E542B5DDB8F}"/>
    <hyperlink ref="AO157" location="A125878914V" display="A125878914V" xr:uid="{2C4BF02D-7E54-46AB-B553-7BECF6D1AB3E}"/>
    <hyperlink ref="AO132" location="A125845706L" display="A125845706L" xr:uid="{EBCBC1D4-0391-42C7-8674-301197762F90}"/>
    <hyperlink ref="AO145" location="A125912234K" display="A125912234K" xr:uid="{CA44A4AC-9DCD-49F3-8624-80C416277A9A}"/>
    <hyperlink ref="AO158" location="A125878970L" display="A125878970L" xr:uid="{1E484DD4-B489-4667-9D07-BAF896792EB7}"/>
    <hyperlink ref="AO133" location="A125845482L" display="A125845482L" xr:uid="{45ED172D-D828-4856-8E27-185998E6F14D}"/>
    <hyperlink ref="AO146" location="A125912010X" display="A125912010X" xr:uid="{F02DD810-7ABF-41AC-9D2F-82A7E694C270}"/>
    <hyperlink ref="AO159" location="A125878746V" display="A125878746V" xr:uid="{0E0F4F95-4624-4BB1-B3EA-BDAB97C4B8EB}"/>
    <hyperlink ref="AO134" location="A125845986T" display="A125845986T" xr:uid="{8603138F-2CCF-4A48-BBBD-1E3C117CD8AE}"/>
    <hyperlink ref="AO147" location="A125912514C" display="A125912514C" xr:uid="{D7DB53FB-2DED-437A-AC1B-A37D6EDEE508}"/>
    <hyperlink ref="AO160" location="A125879250J" display="A125879250J" xr:uid="{4536281F-7E9D-4EB3-A8A7-9EFC094C2201}"/>
    <hyperlink ref="AO135" location="A125845762F" display="A125845762F" xr:uid="{1E95AE18-7160-4BC7-B802-CAE6F40F1807}"/>
    <hyperlink ref="AO148" location="A125912290C" display="A125912290C" xr:uid="{02F0DFBF-D1F2-4495-9464-A8054FB163BB}"/>
    <hyperlink ref="AO161" location="A125879026R" display="A125879026R" xr:uid="{248DD63F-F5F6-439F-B96C-001E6D465C30}"/>
    <hyperlink ref="AP136" location="A125846002J" display="A125846002J" xr:uid="{5274AF17-EF1A-456B-8E49-5C86B57654E3}"/>
    <hyperlink ref="AP149" location="A125912530C" display="A125912530C" xr:uid="{9ECE6EBD-7AE2-4394-BEE9-8D85E9155733}"/>
    <hyperlink ref="AP162" location="A125879266A" display="A125879266A" xr:uid="{458E03AF-E66B-4CC5-A8B4-427B016175EA}"/>
    <hyperlink ref="AP126" location="A125845778X" display="A125845778X" xr:uid="{14204FA1-5419-4CDD-8247-3EAFB8149473}"/>
    <hyperlink ref="AP139" location="A125912306K" display="A125912306K" xr:uid="{8D7102A6-CC86-4D68-9DC9-9F2A657FC04D}"/>
    <hyperlink ref="AP152" location="A125879042R" display="A125879042R" xr:uid="{1A553903-5E22-4262-9940-F3528581B596}"/>
    <hyperlink ref="AP127" location="A125845498F" display="A125845498F" xr:uid="{AFCDBC94-F826-4A0E-BAF7-D91383B4E5B0}"/>
    <hyperlink ref="AP140" location="A125912026T" display="A125912026T" xr:uid="{ED53ADEE-9304-4399-97BC-ADB86F854FAA}"/>
    <hyperlink ref="AP153" location="A125878762V" display="A125878762V" xr:uid="{3E073257-EBFC-4DF3-8A24-B5A906065E00}"/>
    <hyperlink ref="AP128" location="A125845834F" display="A125845834F" xr:uid="{DB005591-03D2-4D20-9A12-2A35B24559F1}"/>
    <hyperlink ref="AP141" location="A125912362C" display="A125912362C" xr:uid="{DDB0C358-A59C-4E53-BD24-E424E21BE2F9}"/>
    <hyperlink ref="AP154" location="A125879098A" display="A125879098A" xr:uid="{58721228-459D-485A-A0D4-63A38F519BB4}"/>
    <hyperlink ref="AP129" location="A125845890X" display="A125845890X" xr:uid="{CE4FCC13-1EFF-49B3-997D-C18003983DAA}"/>
    <hyperlink ref="AP142" location="A125912418C" display="A125912418C" xr:uid="{4ECA89D0-BF4E-4192-8CD3-3FFF751025E4}"/>
    <hyperlink ref="AP155" location="A125879154J" display="A125879154J" xr:uid="{DC2E5D35-0ADA-4E3E-AFA9-55EEABB4CD40}"/>
    <hyperlink ref="AP130" location="A125845554L" display="A125845554L" xr:uid="{465134AB-A781-4D5C-A6BE-022BFFF4E1EB}"/>
    <hyperlink ref="AP143" location="A125912082K" display="A125912082K" xr:uid="{17E5B053-E1D2-4EE3-8B70-5478833E959F}"/>
    <hyperlink ref="AP156" location="A125878818V" display="A125878818V" xr:uid="{ACD4C6C5-2CCF-4D92-98AF-849E988CF090}"/>
    <hyperlink ref="AP131" location="A125845610V" display="A125845610V" xr:uid="{74104845-5CF1-4205-9EDB-E86EC47FDB48}"/>
    <hyperlink ref="AP144" location="A125912138K" display="A125912138K" xr:uid="{AEF1281B-B451-4C88-9308-B384D1F60467}"/>
    <hyperlink ref="AP157" location="A125878874L" display="A125878874L" xr:uid="{CD14A8C2-82E9-43D3-8DEB-C20D9F95A6A9}"/>
    <hyperlink ref="AP132" location="A125845666F" display="A125845666F" xr:uid="{045070A2-A795-45B1-A791-F3895613EFA9}"/>
    <hyperlink ref="AP145" location="A125912194C" display="A125912194C" xr:uid="{746B11EE-5224-45D6-9018-B134ADA1D8BC}"/>
    <hyperlink ref="AP158" location="A125878930V" display="A125878930V" xr:uid="{BBA587A7-334A-48BD-A946-A31B3D88B129}"/>
    <hyperlink ref="AP133" location="A125845442V" display="A125845442V" xr:uid="{B3474835-B357-43A7-AEAF-8045DC028C0C}"/>
    <hyperlink ref="AP146" location="A125911970R" display="A125911970R" xr:uid="{45F8A0E8-52B4-465B-A174-9678C20968DA}"/>
    <hyperlink ref="AP159" location="A125878706A" display="A125878706A" xr:uid="{5EEEDE97-445E-436D-B94D-B7F9D2B71802}"/>
    <hyperlink ref="AP134" location="A125845946X" display="A125845946X" xr:uid="{81469C4D-A899-4C4F-8A74-A06F099A5A72}"/>
    <hyperlink ref="AP147" location="A125912474W" display="A125912474W" xr:uid="{E1C3A47E-7ED7-4D0D-8666-C2F7D8FA0D79}"/>
    <hyperlink ref="AP160" location="A125879210R" display="A125879210R" xr:uid="{50F490C8-6DCE-46F3-BB4B-9AA12E53C29D}"/>
    <hyperlink ref="AP135" location="A125845722L" display="A125845722L" xr:uid="{8B1FFF7F-E414-472E-AF3F-8C7CB8BB855B}"/>
    <hyperlink ref="AP148" location="A125912250K" display="A125912250K" xr:uid="{D0798E1A-E312-4B2E-9010-AEFA50367DCF}"/>
    <hyperlink ref="AP161" location="A125878986F" display="A125878986F" xr:uid="{DF450816-79DC-4D3B-808E-92F286C562D8}"/>
    <hyperlink ref="AL136" location="A125845998A" display="A125845998A" xr:uid="{05EA3A97-0470-4C92-812F-24093C135BC2}"/>
    <hyperlink ref="AL149" location="A125912526L" display="A125912526L" xr:uid="{C06BD33B-6EE4-44A1-8565-EA582BE83173}"/>
    <hyperlink ref="AL162" location="A125879262T" display="A125879262T" xr:uid="{0C9C1FF3-C234-4CE6-911B-EFCACA95F2B1}"/>
    <hyperlink ref="AL126" location="A125845774R" display="A125845774R" xr:uid="{0737382C-0846-458A-B29F-E132D2DE6F82}"/>
    <hyperlink ref="AL139" location="A125912302A" display="A125912302A" xr:uid="{B09DBCE4-4B65-4B63-BD36-05138382F985}"/>
    <hyperlink ref="AL152" location="A125879038X" display="A125879038X" xr:uid="{9EA63983-8543-4924-9875-4718352E12DA}"/>
    <hyperlink ref="AL127" location="A125845494W" display="A125845494W" xr:uid="{D0586106-CFE3-4D14-BC17-B21CA4469313}"/>
    <hyperlink ref="AL140" location="A125912022J" display="A125912022J" xr:uid="{CC480D14-ACC2-4B38-B820-1D58EE2F28E0}"/>
    <hyperlink ref="AL153" location="A125878758C" display="A125878758C" xr:uid="{4073A040-1B2F-4748-845D-5015505B98B2}"/>
    <hyperlink ref="AL128" location="A125845830W" display="A125845830W" xr:uid="{BC6C25C6-31D5-4577-8F1F-7DDF0C4150FE}"/>
    <hyperlink ref="AL141" location="A125912358L" display="A125912358L" xr:uid="{0019CAC4-6B62-4AD1-985A-950045A9A09B}"/>
    <hyperlink ref="AL154" location="A125879094T" display="A125879094T" xr:uid="{E8810824-D98C-43EC-8364-BBE4EB000263}"/>
    <hyperlink ref="AL129" location="A125845886J" display="A125845886J" xr:uid="{330E99B5-9BE1-4BDD-8545-47FA8BEB8F54}"/>
    <hyperlink ref="AL142" location="A125912414V" display="A125912414V" xr:uid="{BEE278C2-212A-4AB0-AA7F-AFF7F247EE8F}"/>
    <hyperlink ref="AL155" location="A125879150X" display="A125879150X" xr:uid="{0F76B29E-4822-4B13-90EE-EC1CFB49618E}"/>
    <hyperlink ref="AL130" location="A125845550C" display="A125845550C" xr:uid="{E1A60FDE-0EA2-4C8C-930D-4EC06FCD07F3}"/>
    <hyperlink ref="AL143" location="A125912078V" display="A125912078V" xr:uid="{63237FB5-2C01-4CA4-8EC2-6B49F1E0F792}"/>
    <hyperlink ref="AL156" location="A125878814K" display="A125878814K" xr:uid="{66A3FFC2-6AF6-42FB-812A-737F8C4BF370}"/>
    <hyperlink ref="AL131" location="A125845606C" display="A125845606C" xr:uid="{D94FECE7-AB15-418E-BEF3-2F9418435975}"/>
    <hyperlink ref="AL144" location="A125912134A" display="A125912134A" xr:uid="{E7C02383-E74B-4B52-BE7A-D1F5853268C5}"/>
    <hyperlink ref="AL157" location="A125878870C" display="A125878870C" xr:uid="{CDE79929-A33A-4052-AA95-4B45E6998E16}"/>
    <hyperlink ref="AL132" location="A125845662W" display="A125845662W" xr:uid="{F9B9B515-57B6-482F-B1F6-4448BBCB0110}"/>
    <hyperlink ref="AL145" location="A125912190V" display="A125912190V" xr:uid="{C014F37C-58BC-43EC-9D18-910694114429}"/>
    <hyperlink ref="AL158" location="A125878926C" display="A125878926C" xr:uid="{C1E1DAA9-CCCE-4CD6-9A0A-5DE3FD978960}"/>
    <hyperlink ref="AL133" location="A125845438C" display="A125845438C" xr:uid="{3BF3E9FF-FDFD-4479-8CC9-C8F9DE6425F0}"/>
    <hyperlink ref="AL146" location="A125911966X" display="A125911966X" xr:uid="{2E5E2664-C533-4A2B-BE58-B35A38BDBE5E}"/>
    <hyperlink ref="AL159" location="A125878702T" display="A125878702T" xr:uid="{FF963908-05D6-4590-9B0F-FDE0D8050D22}"/>
    <hyperlink ref="AL134" location="A125845942R" display="A125845942R" xr:uid="{77A192FE-530A-4F7A-9777-7D212138C362}"/>
    <hyperlink ref="AL147" location="A125912470L" display="A125912470L" xr:uid="{1F024C9C-15BB-428B-A090-913B1D26FE92}"/>
    <hyperlink ref="AL160" location="A125879206X" display="A125879206X" xr:uid="{7F4E3F77-0C29-483D-91C8-9B8D561395E4}"/>
    <hyperlink ref="AL135" location="A125845718W" display="A125845718W" xr:uid="{0A68BB21-279B-4959-A645-BF3C3677554F}"/>
    <hyperlink ref="AL148" location="A125912246V" display="A125912246V" xr:uid="{501D0B69-0FEE-485F-833C-3C4E6FFB043C}"/>
    <hyperlink ref="AL161" location="A125878982W" display="A125878982W" xr:uid="{336F77C9-74F9-42D2-BAE4-D1E7C6B49B32}"/>
    <hyperlink ref="AF136" location="A125846026A" display="A125846026A" xr:uid="{CE30F6F8-9EC1-482B-AC71-C3886576AA65}"/>
    <hyperlink ref="AF149" location="A125912554W" display="A125912554W" xr:uid="{1CF33A06-787E-431C-B815-90B7690FBB53}"/>
    <hyperlink ref="AF162" location="A125879290A" display="A125879290A" xr:uid="{731B1C55-F8F8-4D83-94A0-CCA8A98FBB0B}"/>
    <hyperlink ref="AF126" location="A125845802L" display="A125845802L" xr:uid="{46FAFB86-CCC2-44E1-B317-753AB72030FE}"/>
    <hyperlink ref="AF139" location="A125912330K" display="A125912330K" xr:uid="{4C06C193-9ADC-49AD-AA42-3B5202619026}"/>
    <hyperlink ref="AF152" location="A125879066J" display="A125879066J" xr:uid="{C4FCC180-FF48-48E5-960F-0E1CC4B28E64}"/>
    <hyperlink ref="AF127" location="A125845522V" display="A125845522V" xr:uid="{5CBB9A37-D9DC-46B2-9FE2-20BB70D841F4}"/>
    <hyperlink ref="AF140" location="A125912050T" display="A125912050T" xr:uid="{2D357425-1DF9-463B-9A4A-85291A0987D4}"/>
    <hyperlink ref="AF153" location="A125878786L" display="A125878786L" xr:uid="{357D7170-6170-47C7-AB79-DA0A2A893C29}"/>
    <hyperlink ref="AF128" location="A125845858X" display="A125845858X" xr:uid="{59993E05-7B0D-471A-BBC3-9FB552E6201E}"/>
    <hyperlink ref="AF141" location="A125912386W" display="A125912386W" xr:uid="{03F6D4EC-C12C-4EFB-99F5-7B4113F8712C}"/>
    <hyperlink ref="AF154" location="A125879122R" display="A125879122R" xr:uid="{65F04489-7B71-486A-889A-55E18BDF02C8}"/>
    <hyperlink ref="AF129" location="A125845914F" display="A125845914F" xr:uid="{D6ABC036-A577-458C-8C92-99919A980C5B}"/>
    <hyperlink ref="AF142" location="A125912442C" display="A125912442C" xr:uid="{24C00003-F6D4-4CB7-9C9D-3392A43F4159}"/>
    <hyperlink ref="AF155" location="A125879178A" display="A125879178A" xr:uid="{552A6DC4-B81B-4052-925F-7CD8A8443026}"/>
    <hyperlink ref="AF130" location="A125845578F" display="A125845578F" xr:uid="{15D736F3-32EE-4B70-B18F-E87376DA9305}"/>
    <hyperlink ref="AF143" location="A125912106T" display="A125912106T" xr:uid="{254912A3-C86A-4435-AE71-BC7F88A2BE55}"/>
    <hyperlink ref="AF156" location="A125878842V" display="A125878842V" xr:uid="{04A31804-CDAC-486F-BBE8-9C2999FC65F7}"/>
    <hyperlink ref="AF131" location="A125845634L" display="A125845634L" xr:uid="{D51B14B1-C9C5-45C4-A62A-00BC303A3ACB}"/>
    <hyperlink ref="AF144" location="A125912162K" display="A125912162K" xr:uid="{01268B3F-6D7D-45BA-B4C8-729822E5B0BC}"/>
    <hyperlink ref="AF157" location="A125878898F" display="A125878898F" xr:uid="{7DDDCF39-FD17-4C3B-95ED-9993C5F9302A}"/>
    <hyperlink ref="AF132" location="A125845690F" display="A125845690F" xr:uid="{CB3D0254-B511-405A-B8D2-B848970CFF07}"/>
    <hyperlink ref="AF145" location="A125912218K" display="A125912218K" xr:uid="{B6E30536-0992-410F-97BD-C95AE81E0893}"/>
    <hyperlink ref="AF158" location="A125878954L" display="A125878954L" xr:uid="{8BBBEF9E-D46A-4E3B-A1EA-984F3549150A}"/>
    <hyperlink ref="AF133" location="A125845466L" display="A125845466L" xr:uid="{2BAB1FB1-B0D0-4CC6-B4BE-50672D1DCD31}"/>
    <hyperlink ref="AF146" location="A125911994J" display="A125911994J" xr:uid="{CBC529A6-1615-4B82-890E-969E41EADEFD}"/>
    <hyperlink ref="AF159" location="A125878730A" display="A125878730A" xr:uid="{98916F27-2778-4F95-8E06-20C5EF4822AB}"/>
    <hyperlink ref="AF134" location="A125845970X" display="A125845970X" xr:uid="{43638BD4-039F-44A6-968C-EEDC208B0D4B}"/>
    <hyperlink ref="AF147" location="A125912498R" display="A125912498R" xr:uid="{FB2BA75B-47EC-4CFE-BA2E-3A5E589CA208}"/>
    <hyperlink ref="AF160" location="A125879234J" display="A125879234J" xr:uid="{3DABB3FF-86BD-4A64-B509-7CDFBE3CC963}"/>
    <hyperlink ref="AF135" location="A125845746F" display="A125845746F" xr:uid="{4D3C5E81-253A-4628-91AE-C64D6D0571B9}"/>
    <hyperlink ref="AF148" location="A125912274C" display="A125912274C" xr:uid="{F8454B39-0936-4EA1-B708-83FBB883A838}"/>
    <hyperlink ref="AF161" location="A125879010W" display="A125879010W" xr:uid="{0FAD78FE-7E74-4A5A-819C-55F431A8DDBC}"/>
    <hyperlink ref="AG136" location="A125846006T" display="A125846006T" xr:uid="{ED0439D3-29E5-4C1F-B8B9-208DF5564849}"/>
    <hyperlink ref="AG149" location="A125912534L" display="A125912534L" xr:uid="{C4E1106A-4534-4108-B2E0-668571CA96F1}"/>
    <hyperlink ref="AG162" location="A125879270T" display="A125879270T" xr:uid="{8BA817F3-3277-42A3-82EC-D31DD12723AB}"/>
    <hyperlink ref="AG126" location="A125845782R" display="A125845782R" xr:uid="{737AF861-E97C-4719-A9B4-4F2A38BD2DB9}"/>
    <hyperlink ref="AG139" location="A125912310A" display="A125912310A" xr:uid="{5B435A63-2A92-4753-A175-6696EF86881F}"/>
    <hyperlink ref="AG152" location="A125879046X" display="A125879046X" xr:uid="{05435E64-797D-4567-B62E-C1B7D13D92C1}"/>
    <hyperlink ref="AG127" location="A125845502K" display="A125845502K" xr:uid="{C7126577-EE9C-4258-A537-6B67E3FB9E86}"/>
    <hyperlink ref="AG140" location="A125912030J" display="A125912030J" xr:uid="{6E21FB74-531E-4C50-B7E3-D4688F1BAEB0}"/>
    <hyperlink ref="AG153" location="A125878766C" display="A125878766C" xr:uid="{9ED47B31-A495-494F-87D3-4F2796BD33F2}"/>
    <hyperlink ref="AG128" location="A125845838R" display="A125845838R" xr:uid="{CCE72CA5-987A-4690-8A42-AAAC448F23A8}"/>
    <hyperlink ref="AG141" location="A125912366L" display="A125912366L" xr:uid="{099C5C82-8BB5-47EB-AAFA-B6AFF057EC52}"/>
    <hyperlink ref="AG154" location="A125879102F" display="A125879102F" xr:uid="{9E4327DF-A8DA-4EB4-887D-E0C77A4ACDD4}"/>
    <hyperlink ref="AG129" location="A125845894J" display="A125845894J" xr:uid="{FCE59F3D-72AA-409D-98C4-745246148427}"/>
    <hyperlink ref="AG142" location="A125912422V" display="A125912422V" xr:uid="{FFF347B5-94F7-4F59-B933-1F43B413A1C1}"/>
    <hyperlink ref="AG155" location="A125879158T" display="A125879158T" xr:uid="{6108CDBD-14B5-4A68-B21F-A2338F3B6F80}"/>
    <hyperlink ref="AG130" location="A125845558W" display="A125845558W" xr:uid="{17E8B3CE-A3F7-4C4F-ABAB-6C720AECD8C8}"/>
    <hyperlink ref="AG143" location="A125912086V" display="A125912086V" xr:uid="{B7D3A9B5-123D-42A6-88B3-FD9933551547}"/>
    <hyperlink ref="AG156" location="A125878822K" display="A125878822K" xr:uid="{17D83D65-4B99-411E-86FE-6593052D3AC6}"/>
    <hyperlink ref="AG131" location="A125845614C" display="A125845614C" xr:uid="{6360E309-010D-4FA8-A8EA-7C1A0A83B2F0}"/>
    <hyperlink ref="AG144" location="A125912142A" display="A125912142A" xr:uid="{62E5EB85-CBD1-4AF7-93CA-B5AD2CE764C3}"/>
    <hyperlink ref="AG157" location="A125878878W" display="A125878878W" xr:uid="{3A51F6CC-816D-480B-83DD-3CDB340F8E29}"/>
    <hyperlink ref="AG132" location="A125845670W" display="A125845670W" xr:uid="{340DBB3E-8DE1-4954-B947-0D5F6B58C38A}"/>
    <hyperlink ref="AG145" location="A125912198L" display="A125912198L" xr:uid="{14BB774C-28F2-4473-8D4E-A1886310857D}"/>
    <hyperlink ref="AG158" location="A125878934C" display="A125878934C" xr:uid="{E544C68F-2355-44EA-8686-8C622CEEC14A}"/>
    <hyperlink ref="AG133" location="A125845446C" display="A125845446C" xr:uid="{0B28C04D-DB44-43D1-99A8-FDEA459805DF}"/>
    <hyperlink ref="AG146" location="A125911974X" display="A125911974X" xr:uid="{66D2C91B-FF78-411D-843E-607E15762327}"/>
    <hyperlink ref="AG159" location="A125878710T" display="A125878710T" xr:uid="{E32195E9-ABC7-4554-9BFC-BD63F8371CF5}"/>
    <hyperlink ref="AG134" location="A125845950R" display="A125845950R" xr:uid="{065FC0C2-54BE-40B4-8FE9-50D7A78D30E0}"/>
    <hyperlink ref="AG147" location="A125912478F" display="A125912478F" xr:uid="{5A7CD778-7BA2-4462-BDC8-0E69FF99A8E2}"/>
    <hyperlink ref="AG160" location="A125879214X" display="A125879214X" xr:uid="{02CF7038-9366-4653-AEFB-0FE41ABB2868}"/>
    <hyperlink ref="AG135" location="A125845726W" display="A125845726W" xr:uid="{A22B1DCF-DE4F-4098-B16C-9083CC30FCB9}"/>
    <hyperlink ref="AG148" location="A125912254V" display="A125912254V" xr:uid="{8F6BE01F-4FFA-4690-9330-BECF7576A971}"/>
    <hyperlink ref="AG161" location="A125878990W" display="A125878990W" xr:uid="{B34AC79C-C4A0-448B-940E-122D7D8BB731}"/>
    <hyperlink ref="AH136" location="A125846030T" display="A125846030T" xr:uid="{CE9590C6-B787-4C87-AB34-DE83E8772B8E}"/>
    <hyperlink ref="AH149" location="A125912558F" display="A125912558F" xr:uid="{BBFEE676-B227-46E0-B04C-601347264ACB}"/>
    <hyperlink ref="AH162" location="A125879294K" display="A125879294K" xr:uid="{EFE996DD-99CA-4CA5-A7C8-7038E32E6C8C}"/>
    <hyperlink ref="AH126" location="A125845806W" display="A125845806W" xr:uid="{D6E69B76-8B68-4F10-A806-3C1900CCD0E7}"/>
    <hyperlink ref="AH139" location="A125912334V" display="A125912334V" xr:uid="{DCF4A37B-81AB-499D-9482-8574C5A0C2FC}"/>
    <hyperlink ref="AH152" location="A125879070X" display="A125879070X" xr:uid="{0CD6DB83-C67B-40F6-81C5-A809A6FC6A74}"/>
    <hyperlink ref="AH127" location="A125845526C" display="A125845526C" xr:uid="{D0B8D606-A134-4EEF-9738-C4C934CF3223}"/>
    <hyperlink ref="AH140" location="A125912054A" display="A125912054A" xr:uid="{3B1C2387-FF9C-4149-83FD-56FD22A17F79}"/>
    <hyperlink ref="AH153" location="A125878790C" display="A125878790C" xr:uid="{81EE53F4-9D0A-4224-8A31-692F311749EF}"/>
    <hyperlink ref="AH128" location="A125845862R" display="A125845862R" xr:uid="{4ECCAE8C-A278-404C-B4E9-C79C8C1B8BA6}"/>
    <hyperlink ref="AH141" location="A125912390L" display="A125912390L" xr:uid="{61039839-A353-43B4-A4CF-469E5D11F00E}"/>
    <hyperlink ref="AH154" location="A125879126X" display="A125879126X" xr:uid="{1BB9837A-E517-42BD-9877-2C35B7FD4952}"/>
    <hyperlink ref="AH129" location="A125845918R" display="A125845918R" xr:uid="{D9C138CA-0FAD-4498-B99B-991DB68DB1B2}"/>
    <hyperlink ref="AH142" location="A125912446L" display="A125912446L" xr:uid="{E24CECC2-B153-48FB-BB33-9571F40DDAB5}"/>
    <hyperlink ref="AH155" location="A125879182T" display="A125879182T" xr:uid="{B99E53CD-D0F5-4D99-80C6-A264223C1131}"/>
    <hyperlink ref="AH130" location="A125845582W" display="A125845582W" xr:uid="{8CC5762E-CA1A-4138-A67E-D53B11B1B11D}"/>
    <hyperlink ref="AH143" location="A125912110J" display="A125912110J" xr:uid="{A07860B2-117C-4B0D-B851-D2A1366EB4EC}"/>
    <hyperlink ref="AH156" location="A125878846C" display="A125878846C" xr:uid="{264E644F-79C4-4B93-A330-8C7404A1934E}"/>
    <hyperlink ref="AH131" location="A125845638W" display="A125845638W" xr:uid="{CF7AF463-3C8A-4B1D-BC69-12A860216A40}"/>
    <hyperlink ref="AH144" location="A125912166V" display="A125912166V" xr:uid="{C0B15640-A9B7-4873-900E-2D2E3B24C296}"/>
    <hyperlink ref="AH157" location="A125878902K" display="A125878902K" xr:uid="{0532A016-140C-4802-B928-1A6E85DEA853}"/>
    <hyperlink ref="AH132" location="A125845694R" display="A125845694R" xr:uid="{ECB7B0A3-98A4-44E7-A94A-F4E03AF44F94}"/>
    <hyperlink ref="AH145" location="A125912222A" display="A125912222A" xr:uid="{AE7C6E41-4B13-4E3E-B2B7-C40220E826B2}"/>
    <hyperlink ref="AH158" location="A125878958W" display="A125878958W" xr:uid="{02BA6EDF-AE71-4870-BB87-BC59177ABAC1}"/>
    <hyperlink ref="AH133" location="A125845470C" display="A125845470C" xr:uid="{556144E9-24B2-4845-BEC3-EC3451BB7A75}"/>
    <hyperlink ref="AH146" location="A125911998T" display="A125911998T" xr:uid="{3FF5632C-838D-4503-A751-3B293E224B47}"/>
    <hyperlink ref="AH159" location="A125878734K" display="A125878734K" xr:uid="{B600302E-D0F3-413A-8AB1-3460897874DA}"/>
    <hyperlink ref="AH134" location="A125845974J" display="A125845974J" xr:uid="{B0D3FA50-071D-4F48-ACCE-B8BFAC0AA746}"/>
    <hyperlink ref="AH147" location="A125912502V" display="A125912502V" xr:uid="{FC80903E-BCD9-48AA-8024-2948624F8250}"/>
    <hyperlink ref="AH160" location="A125879238T" display="A125879238T" xr:uid="{346A5522-1372-4F2C-AA79-B3BE09AB84B7}"/>
    <hyperlink ref="AH135" location="A125845750W" display="A125845750W" xr:uid="{B8A55DA1-04D3-4CD0-A892-A2C25BF3EF9A}"/>
    <hyperlink ref="AH148" location="A125912278L" display="A125912278L" xr:uid="{AB1DB2E0-C2E5-4D5D-96A0-2882E2FD3716}"/>
    <hyperlink ref="AH161" location="A125879014F" display="A125879014F" xr:uid="{BE244F9A-4D33-42FF-A6E2-30F7C260FB82}"/>
    <hyperlink ref="AI136" location="A125846034A" display="A125846034A" xr:uid="{22434B78-0328-4DDD-AC39-F16B9C4ABE41}"/>
    <hyperlink ref="AI149" location="A125912562W" display="A125912562W" xr:uid="{1EEA085D-F419-490D-8DED-9F533FD07C18}"/>
    <hyperlink ref="AI162" location="A125879298V" display="A125879298V" xr:uid="{A2B7276D-83C9-49D2-B7E6-FEFEC5921B6E}"/>
    <hyperlink ref="AI126" location="A125845810L" display="A125845810L" xr:uid="{C21CB8CC-9094-4CAF-A615-EBBB940C528F}"/>
    <hyperlink ref="AI139" location="A125912338C" display="A125912338C" xr:uid="{80B28E12-8D1D-4CE1-9679-10130E315AE2}"/>
    <hyperlink ref="AI152" location="A125879074J" display="A125879074J" xr:uid="{BEFBAB6B-41A5-49B5-8F38-DB4D81A8BA52}"/>
    <hyperlink ref="AI127" location="A125845530V" display="A125845530V" xr:uid="{C4E0B652-5D43-4D9B-8BBC-04DE9FD01B23}"/>
    <hyperlink ref="AI140" location="A125912058K" display="A125912058K" xr:uid="{0D45AE84-7AB5-44B0-8B0F-12AE507BE9BC}"/>
    <hyperlink ref="AI153" location="A125878794L" display="A125878794L" xr:uid="{23727CA2-51C4-4ED7-8A5F-A224B50A894B}"/>
    <hyperlink ref="AI128" location="A125845866X" display="A125845866X" xr:uid="{C139C46A-F24F-417F-8C37-FF189FDCAF89}"/>
    <hyperlink ref="AI141" location="A125912394W" display="A125912394W" xr:uid="{B97C8B63-3A92-489F-B49E-D82946E73069}"/>
    <hyperlink ref="AI154" location="A125879130R" display="A125879130R" xr:uid="{4D0175F5-E885-49A5-A7B8-930571645B0C}"/>
    <hyperlink ref="AI129" location="A125845922F" display="A125845922F" xr:uid="{4F8F8852-DF23-48CC-A3F1-E303CDA28F75}"/>
    <hyperlink ref="AI142" location="A125912450C" display="A125912450C" xr:uid="{EAABDAB1-1248-40AC-8609-D39DC42BE8D9}"/>
    <hyperlink ref="AI155" location="A125879186A" display="A125879186A" xr:uid="{B6479E0D-A2F6-418D-AFAB-A592D491B0D1}"/>
    <hyperlink ref="AI130" location="A125845586F" display="A125845586F" xr:uid="{75299F22-7DB6-4DEE-927F-F40DD7CB57E8}"/>
    <hyperlink ref="AI143" location="A125912114T" display="A125912114T" xr:uid="{B7748D61-1D3F-4128-B664-0E1F7BF0A1E6}"/>
    <hyperlink ref="AI156" location="A125878850V" display="A125878850V" xr:uid="{7C4E2791-7BFB-40E4-83C5-27A79F2081FE}"/>
    <hyperlink ref="AI131" location="A125845642L" display="A125845642L" xr:uid="{4F31E6F7-1CCB-4C7F-9A2D-8D7135FEA845}"/>
    <hyperlink ref="AI144" location="A125912170K" display="A125912170K" xr:uid="{2BE78DE3-C611-4C73-92A9-DA86928F5FDB}"/>
    <hyperlink ref="AI157" location="A125878906V" display="A125878906V" xr:uid="{B58537F4-51BA-416E-AA24-D7F458D6154A}"/>
    <hyperlink ref="AI132" location="A125845698X" display="A125845698X" xr:uid="{5AB76FFE-EA2C-4EF2-A884-823506AD9EBE}"/>
    <hyperlink ref="AI145" location="A125912226K" display="A125912226K" xr:uid="{C1D96C50-2045-41B9-9346-24AF772A6614}"/>
    <hyperlink ref="AI158" location="A125878962L" display="A125878962L" xr:uid="{9455FBED-C8FD-47C5-9F8F-1813122F44A7}"/>
    <hyperlink ref="AI133" location="A125845474L" display="A125845474L" xr:uid="{AA2DE691-3D47-485F-8D5A-95591E6C19DE}"/>
    <hyperlink ref="AI146" location="A125912002X" display="A125912002X" xr:uid="{94476FFA-70E1-4B77-AB81-F5FB6BB9EE43}"/>
    <hyperlink ref="AI159" location="A125878738V" display="A125878738V" xr:uid="{5003392F-4F08-4DDC-9BB1-205FDBC56094}"/>
    <hyperlink ref="AI134" location="A125845978T" display="A125845978T" xr:uid="{8D95C550-CD4F-4DC5-9806-76AF7180B465}"/>
    <hyperlink ref="AI147" location="A125912506C" display="A125912506C" xr:uid="{192A9B50-CEBD-479E-8AFB-0C7954DCDC61}"/>
    <hyperlink ref="AI160" location="A125879242J" display="A125879242J" xr:uid="{60CC9232-D5B4-4424-A2F3-0CF739CF42EB}"/>
    <hyperlink ref="AI135" location="A125845754F" display="A125845754F" xr:uid="{EA94BF8F-DBEA-42DE-AEEA-95CBAB1145C2}"/>
    <hyperlink ref="AI148" location="A125912282C" display="A125912282C" xr:uid="{F3BB2443-C710-40DF-8DC9-1F01D1D65007}"/>
    <hyperlink ref="AI161" location="A125879018R" display="A125879018R" xr:uid="{4C1AF93C-61DA-4B31-9B37-518963869651}"/>
    <hyperlink ref="AJ136" location="A125846010J" display="A125846010J" xr:uid="{30CCA6AB-04FF-41B0-832B-754C8BBE1EFF}"/>
    <hyperlink ref="AJ149" location="A125912538W" display="A125912538W" xr:uid="{ABC9E641-8481-4200-8730-938AB2C40315}"/>
    <hyperlink ref="AJ162" location="A125879274A" display="A125879274A" xr:uid="{64B672B9-2131-47BD-BF92-B41E492BE7AA}"/>
    <hyperlink ref="AJ126" location="A125845786X" display="A125845786X" xr:uid="{5AE42249-3435-467A-92C3-2C9788ED24B8}"/>
    <hyperlink ref="AJ139" location="A125912314K" display="A125912314K" xr:uid="{4074A54C-B17D-47F5-BB3F-0B8F3B10516F}"/>
    <hyperlink ref="AJ152" location="A125879050R" display="A125879050R" xr:uid="{7DC0F8A1-2839-46C8-89D4-9B255E18441D}"/>
    <hyperlink ref="AJ127" location="A125845506V" display="A125845506V" xr:uid="{AB8C3C7C-0173-4DC5-A6F9-1F8E80D27D20}"/>
    <hyperlink ref="AJ140" location="A125912034T" display="A125912034T" xr:uid="{6ABE762C-715A-416E-961A-A1C30E9444E6}"/>
    <hyperlink ref="AJ153" location="A125878770V" display="A125878770V" xr:uid="{BA113F60-9CB0-48B2-A43D-7E5D066FB26A}"/>
    <hyperlink ref="AJ128" location="A125845842F" display="A125845842F" xr:uid="{FC6A1800-7FBA-498C-93BE-3D8EFFC036E1}"/>
    <hyperlink ref="AJ141" location="A125912370C" display="A125912370C" xr:uid="{F3B896C2-24DB-4A29-AE83-69C44DB1C645}"/>
    <hyperlink ref="AJ154" location="A125879106R" display="A125879106R" xr:uid="{97D87B23-35D4-46D2-9F73-49125CF7164F}"/>
    <hyperlink ref="AJ129" location="A125845898T" display="A125845898T" xr:uid="{507BDFF3-DCD0-4E45-8FB1-DBD5E153F151}"/>
    <hyperlink ref="AJ142" location="A125912426C" display="A125912426C" xr:uid="{995DB48D-892A-49D9-AAF9-A0A80E318447}"/>
    <hyperlink ref="AJ155" location="A125879162J" display="A125879162J" xr:uid="{4C6FD408-4C1E-4AF7-9687-8D6BBA25482A}"/>
    <hyperlink ref="AJ130" location="A125845562L" display="A125845562L" xr:uid="{253EB17A-CA9F-440E-A3B9-28A2642E3D43}"/>
    <hyperlink ref="AJ143" location="A125912090K" display="A125912090K" xr:uid="{0FEA61DE-7AE7-4E5E-9149-4624989FAE1D}"/>
    <hyperlink ref="AJ156" location="A125878826V" display="A125878826V" xr:uid="{176E9EBD-41CD-4876-9273-78F0F2510D24}"/>
    <hyperlink ref="AJ131" location="A125845618L" display="A125845618L" xr:uid="{0159C4C2-27CE-43E0-B59F-E0AD3E2B6ABB}"/>
    <hyperlink ref="AJ144" location="A125912146K" display="A125912146K" xr:uid="{D351771A-3D8B-4A5B-9399-7017879A484F}"/>
    <hyperlink ref="AJ157" location="A125878882L" display="A125878882L" xr:uid="{021309C6-6F72-46BE-8E6A-2087C07BFD58}"/>
    <hyperlink ref="AJ132" location="A125845674F" display="A125845674F" xr:uid="{D66E29F2-0C33-472D-95EA-03BB417982B0}"/>
    <hyperlink ref="AJ145" location="A125912202T" display="A125912202T" xr:uid="{C0A40C24-0792-4963-85CC-F75E46652584}"/>
    <hyperlink ref="AJ158" location="A125878938L" display="A125878938L" xr:uid="{F62B3690-E225-4504-99F0-417EC2B6DE61}"/>
    <hyperlink ref="AJ133" location="A125845450V" display="A125845450V" xr:uid="{CEB4A5A7-52D5-434C-BD64-E8F3C0F45743}"/>
    <hyperlink ref="AJ146" location="A125911978J" display="A125911978J" xr:uid="{3ACACBA5-DFA0-4EFF-8AB1-591F0FD538BB}"/>
    <hyperlink ref="AJ159" location="A125878714A" display="A125878714A" xr:uid="{BCE76072-94EC-4B89-954D-F6C024C83225}"/>
    <hyperlink ref="AJ134" location="A125845954X" display="A125845954X" xr:uid="{1BE3E34E-A7EF-4142-870E-A3B3718C5164}"/>
    <hyperlink ref="AJ147" location="A125912482W" display="A125912482W" xr:uid="{3ADA05E2-734A-4E6C-9F0F-31B57C4AEA87}"/>
    <hyperlink ref="AJ160" location="A125879218J" display="A125879218J" xr:uid="{458AAA18-62C6-4915-A98E-2A3708173763}"/>
    <hyperlink ref="AJ135" location="A125845730L" display="A125845730L" xr:uid="{9B2520B4-BA98-4FE2-9823-3B6A0F5B6FE4}"/>
    <hyperlink ref="AJ148" location="A125912258C" display="A125912258C" xr:uid="{DC73F510-A928-452B-B620-B2433F928F4D}"/>
    <hyperlink ref="AJ161" location="A125878994F" display="A125878994F" xr:uid="{414B4053-7CFF-4232-820C-0F2CD3921F2E}"/>
    <hyperlink ref="AK136" location="A125846014T" display="A125846014T" xr:uid="{ECF2362C-0A6B-4FDA-8EDC-5EA39C3642A0}"/>
    <hyperlink ref="AK149" location="A125912542L" display="A125912542L" xr:uid="{8BEC040D-9D74-4BBF-8BF7-308F30B601EE}"/>
    <hyperlink ref="AK162" location="A125879278K" display="A125879278K" xr:uid="{81874704-ACC4-4884-A50B-9A7032D92393}"/>
    <hyperlink ref="AK126" location="A125845790R" display="A125845790R" xr:uid="{109073EF-58DA-415D-A274-31CFBFC3BBC0}"/>
    <hyperlink ref="AK139" location="A125912318V" display="A125912318V" xr:uid="{E74BB0A9-FA0E-41D4-8CDE-75509951A6EB}"/>
    <hyperlink ref="AK152" location="A125879054X" display="A125879054X" xr:uid="{53FD7B65-2D7A-4D9A-B6B3-095075790369}"/>
    <hyperlink ref="AK127" location="A125845510K" display="A125845510K" xr:uid="{7CE7AD34-66CF-42FE-B503-99D7A6865EE2}"/>
    <hyperlink ref="AK140" location="A125912038A" display="A125912038A" xr:uid="{5B15EB75-DBD1-4243-AEA0-22C96ABD5353}"/>
    <hyperlink ref="AK153" location="A125878774C" display="A125878774C" xr:uid="{F4475FFF-A592-4706-86B0-72F07F267609}"/>
    <hyperlink ref="AK128" location="A125845846R" display="A125845846R" xr:uid="{FA66C69D-3B87-4AFE-8FFB-E5028C37FC2D}"/>
    <hyperlink ref="AK141" location="A125912374L" display="A125912374L" xr:uid="{9601D8D5-3B97-4953-82FE-D665805F9396}"/>
    <hyperlink ref="AK154" location="A125879110F" display="A125879110F" xr:uid="{AB99B888-5CC4-49B4-A215-FF41007568CD}"/>
    <hyperlink ref="AK129" location="A125845902W" display="A125845902W" xr:uid="{1C20F6A8-DA9D-4C2F-A54E-0DA445F3042B}"/>
    <hyperlink ref="AK142" location="A125912430V" display="A125912430V" xr:uid="{C2865DB0-3299-494F-9C14-D089125E035C}"/>
    <hyperlink ref="AK155" location="A125879166T" display="A125879166T" xr:uid="{5CF415C5-1EC7-44FF-8ED1-0D17D572E1AA}"/>
    <hyperlink ref="AK130" location="A125845566W" display="A125845566W" xr:uid="{91CE021A-8D9B-461B-AB68-908655E6C1FB}"/>
    <hyperlink ref="AK143" location="A125912094V" display="A125912094V" xr:uid="{C88B0A0D-F12D-40C8-B035-890EA068B8BF}"/>
    <hyperlink ref="AK156" location="A125878830K" display="A125878830K" xr:uid="{F313E059-F955-4E0C-A5FF-0F52500C7667}"/>
    <hyperlink ref="AK131" location="A125845622C" display="A125845622C" xr:uid="{D8A2FD6B-58BF-4AE2-9B64-0BD7D5883BE4}"/>
    <hyperlink ref="AK144" location="A125912150A" display="A125912150A" xr:uid="{46DF1F1E-A42D-477E-BC76-854BEBF833F7}"/>
    <hyperlink ref="AK157" location="A125878886W" display="A125878886W" xr:uid="{DA2AEEC1-F42D-48B5-8BEB-5E40EC40B400}"/>
    <hyperlink ref="AK132" location="A125845678R" display="A125845678R" xr:uid="{366258D7-3BD5-47A5-8600-E3583731BDE5}"/>
    <hyperlink ref="AK145" location="A125912206A" display="A125912206A" xr:uid="{8F399F61-1C6C-4E62-A49E-510A607B2A3B}"/>
    <hyperlink ref="AK158" location="A125878942C" display="A125878942C" xr:uid="{06E679D2-3173-4625-B307-580CAE9DD886}"/>
    <hyperlink ref="AK133" location="A125845454C" display="A125845454C" xr:uid="{1A5B5607-ACAD-4E2A-B8E0-30A9721FEAF2}"/>
    <hyperlink ref="AK146" location="A125911982X" display="A125911982X" xr:uid="{CA916289-1704-4808-AB46-4972B92E125C}"/>
    <hyperlink ref="AK159" location="A125878718K" display="A125878718K" xr:uid="{6B8953C9-7500-4071-8D7D-C5065357C82E}"/>
    <hyperlink ref="AK134" location="A125845958J" display="A125845958J" xr:uid="{779A045B-2E80-452E-94BD-F82AAB1ED5E6}"/>
    <hyperlink ref="AK147" location="A125912486F" display="A125912486F" xr:uid="{017A85FC-B697-4682-AA65-43E88374729A}"/>
    <hyperlink ref="AK160" location="A125879222X" display="A125879222X" xr:uid="{83D362D5-F263-49BA-998E-58537B4CDAAD}"/>
    <hyperlink ref="AK135" location="A125845734W" display="A125845734W" xr:uid="{5E0D9BA3-E471-4E14-B452-B4B919AC41E0}"/>
    <hyperlink ref="AK148" location="A125912262V" display="A125912262V" xr:uid="{CBF06F60-415F-4A69-88C3-88A682B49D51}"/>
    <hyperlink ref="AK161" location="A125878998R" display="A125878998R" xr:uid="{4B330FA9-7B2F-4026-BAB6-9EFA79841AB1}"/>
    <hyperlink ref="AR136" location="A125846018A" display="A125846018A" xr:uid="{60D9F420-875A-4058-9AEE-F3F0C91A4AA1}"/>
    <hyperlink ref="AR149" location="A125912546W" display="A125912546W" xr:uid="{B459D344-B1ED-4348-A74D-0F337E301E7E}"/>
    <hyperlink ref="AR162" location="A125879282A" display="A125879282A" xr:uid="{90884754-5AAE-4C41-98BA-DB9C5CAD7166}"/>
    <hyperlink ref="AR126" location="A125845794X" display="A125845794X" xr:uid="{878EA227-AE9C-4066-A0E3-D719E683F161}"/>
    <hyperlink ref="AR139" location="A125912322K" display="A125912322K" xr:uid="{4C362504-7A99-4C7C-B799-5B8D1E88EE77}"/>
    <hyperlink ref="AR152" location="A125879058J" display="A125879058J" xr:uid="{F6F9E676-FABD-4D21-98F9-686E78F5D169}"/>
    <hyperlink ref="AR127" location="A125845514V" display="A125845514V" xr:uid="{ED1BA4B0-078F-48A4-B3B5-11E98BB0F819}"/>
    <hyperlink ref="AR140" location="A125912042T" display="A125912042T" xr:uid="{0E1CF4CF-2101-4EF4-917C-C128E39D5B70}"/>
    <hyperlink ref="AR153" location="A125878778L" display="A125878778L" xr:uid="{584E98DC-9538-48AE-BF98-0D9160B94901}"/>
    <hyperlink ref="AR128" location="A125845850F" display="A125845850F" xr:uid="{D4C8D364-E58E-46DA-9118-D1FD7D89A81A}"/>
    <hyperlink ref="AR141" location="A125912378W" display="A125912378W" xr:uid="{6BFEA780-A400-403A-8E0D-6C1C26AFE074}"/>
    <hyperlink ref="AR154" location="A125879114R" display="A125879114R" xr:uid="{99B16A8D-2402-4F4C-A81A-9B631057CAD8}"/>
    <hyperlink ref="AR129" location="A125845906F" display="A125845906F" xr:uid="{C58765E2-6467-42CF-A0D4-F58B82AA7C68}"/>
    <hyperlink ref="AR142" location="A125912434C" display="A125912434C" xr:uid="{467C1573-EF50-4AAE-8AA5-9BDA4EE463C4}"/>
    <hyperlink ref="AR155" location="A125879170J" display="A125879170J" xr:uid="{056EEB53-747B-49D1-91C4-A4AB61D6042D}"/>
    <hyperlink ref="AR130" location="A125845570L" display="A125845570L" xr:uid="{08A34334-847F-45E6-BCF4-2A4630CB581F}"/>
    <hyperlink ref="AR143" location="A125912098C" display="A125912098C" xr:uid="{BE6F31E5-F93A-4496-8212-28B972A9D5D8}"/>
    <hyperlink ref="AR156" location="A125878834V" display="A125878834V" xr:uid="{05E3BBBD-33DF-4A22-B7E3-AFAB52843790}"/>
    <hyperlink ref="AR131" location="A125845626L" display="A125845626L" xr:uid="{5E27426E-0F63-4919-ADBA-6E017398E0AF}"/>
    <hyperlink ref="AR144" location="A125912154K" display="A125912154K" xr:uid="{63CCA954-90D1-44A2-91A3-BB36FDE8E8E3}"/>
    <hyperlink ref="AR157" location="A125878890L" display="A125878890L" xr:uid="{FA5A6931-DA89-4C87-85AE-BDBD337A2441}"/>
    <hyperlink ref="AR132" location="A125845682F" display="A125845682F" xr:uid="{6C046BB0-6578-491B-ACB2-31667D480E5E}"/>
    <hyperlink ref="AR145" location="A125912210T" display="A125912210T" xr:uid="{C5F77A50-018C-4A5B-8783-ECBD95D1C100}"/>
    <hyperlink ref="AR158" location="A125878946L" display="A125878946L" xr:uid="{A8D11030-F1AA-4D30-8A8E-005570C2424C}"/>
    <hyperlink ref="AR133" location="A125845458L" display="A125845458L" xr:uid="{F3005EAF-115C-40C5-9130-8E0F6A4C2883}"/>
    <hyperlink ref="AR146" location="A125911986J" display="A125911986J" xr:uid="{8657D5FA-4D27-4C6A-BDD6-D3C3FDBDC447}"/>
    <hyperlink ref="AR159" location="A125878722A" display="A125878722A" xr:uid="{55C8D375-FB2A-4A68-8303-7687BD8C001E}"/>
    <hyperlink ref="AR134" location="A125845962X" display="A125845962X" xr:uid="{627D856E-E592-4E4A-B93A-7D10294802B2}"/>
    <hyperlink ref="AR147" location="A125912490W" display="A125912490W" xr:uid="{C78F8FC0-ED6E-46CD-891D-A2EBBA18DB47}"/>
    <hyperlink ref="AR160" location="A125879226J" display="A125879226J" xr:uid="{C1FA9B45-2469-442C-AEA8-616B3EA4DAB2}"/>
    <hyperlink ref="AR135" location="A125845738F" display="A125845738F" xr:uid="{FFA69E83-9195-4AFE-BE2F-13E2C7C150EA}"/>
    <hyperlink ref="AR148" location="A125912266C" display="A125912266C" xr:uid="{88305DB1-3562-41C6-B376-939FD4B14287}"/>
    <hyperlink ref="AR161" location="A125879002W" display="A125879002W" xr:uid="{2C0108D4-86BD-4189-9441-F0E321A2F594}"/>
    <hyperlink ref="BG136" location="A125849074X" display="A125849074X" xr:uid="{717F044B-72B7-4E77-98A6-73822EA41C4A}"/>
    <hyperlink ref="BG149" location="A125915602J" display="A125915602J" xr:uid="{C9236710-B83C-4D74-BC39-B457311CC99C}"/>
    <hyperlink ref="BG162" location="A125882338K" display="A125882338K" xr:uid="{41735FAD-241B-46DE-8A88-29422E72DCEE}"/>
    <hyperlink ref="BG126" location="A125848850K" display="A125848850K" xr:uid="{EF568A48-95EC-4340-B8E1-FC849DF6A5FA}"/>
    <hyperlink ref="BG139" location="A125915378A" display="A125915378A" xr:uid="{4741C811-608B-4BB1-9F9A-F7F5A9312742}"/>
    <hyperlink ref="BG152" location="A125882114X" display="A125882114X" xr:uid="{5104F5DB-1B50-4505-8BAE-4B09893B06CF}"/>
    <hyperlink ref="BG127" location="A125848570T" display="A125848570T" xr:uid="{E65ED4B3-02BE-4715-895E-3FB0636B7428}"/>
    <hyperlink ref="BG140" location="A125915098J" display="A125915098J" xr:uid="{27D5515E-404A-4506-A707-BB10815F6626}"/>
    <hyperlink ref="BG153" location="A125881834C" display="A125881834C" xr:uid="{6DBF090E-60D0-45A8-9A0B-F088DFE5F7E3}"/>
    <hyperlink ref="BG128" location="A125848906K" display="A125848906K" xr:uid="{05CCB81F-0B59-4DF6-AC68-DF02FB136B5B}"/>
    <hyperlink ref="BG141" location="A125915434J" display="A125915434J" xr:uid="{04968434-EE5B-4D81-A167-C3635E40FFAC}"/>
    <hyperlink ref="BG154" location="A125882170T" display="A125882170T" xr:uid="{588313AF-8228-49F5-A611-7A4872654195}"/>
    <hyperlink ref="BG129" location="A125848962C" display="A125848962C" xr:uid="{76C840B5-73DD-4879-9357-050A89716F6F}"/>
    <hyperlink ref="BG142" location="A125915490A" display="A125915490A" xr:uid="{B834626E-1B6A-41A2-8631-39ED3C085556}"/>
    <hyperlink ref="BG155" location="A125882226T" display="A125882226T" xr:uid="{AD84214C-F3BD-48C7-BFCD-A2B89385F307}"/>
    <hyperlink ref="BG130" location="A125848626T" display="A125848626T" xr:uid="{51B48410-762C-4E78-8309-C75479CE96D2}"/>
    <hyperlink ref="BG143" location="A125915154R" display="A125915154R" xr:uid="{120A2D90-0CDD-4196-AF63-1E804E0445B4}"/>
    <hyperlink ref="BG156" location="A125881890W" display="A125881890W" xr:uid="{9B36523D-8F4C-4668-8A86-E3EA2BC29EFF}"/>
    <hyperlink ref="BG131" location="A125848682K" display="A125848682K" xr:uid="{EE67D195-4DA4-45C5-A1FF-1B3ED345D18F}"/>
    <hyperlink ref="BG144" location="A125915210W" display="A125915210W" xr:uid="{FA970510-5304-43C8-8215-3AB045BDF62F}"/>
    <hyperlink ref="BG157" location="A125881946W" display="A125881946W" xr:uid="{2A4D7DFD-6DC0-4C1C-B67D-5E6C6FB826B8}"/>
    <hyperlink ref="BG132" location="A125848738K" display="A125848738K" xr:uid="{E7D8A362-A383-41C7-BF42-179494A29C89}"/>
    <hyperlink ref="BG145" location="A125915266J" display="A125915266J" xr:uid="{8B756F0D-9865-491E-A17C-6C0AB49DADFB}"/>
    <hyperlink ref="BG158" location="A125882002F" display="A125882002F" xr:uid="{F137B553-6FA6-4026-AD65-10FABE0187C6}"/>
    <hyperlink ref="BG133" location="A125848514X" display="A125848514X" xr:uid="{5B7A6197-7EC8-4D1F-93FC-84F28CEE604C}"/>
    <hyperlink ref="BG146" location="A125915042W" display="A125915042W" xr:uid="{AD426EB5-21EB-4C65-9178-C508FAC64817}"/>
    <hyperlink ref="BG159" location="A125881778W" display="A125881778W" xr:uid="{51EBC85B-01FB-4998-96AD-EE67EC9BCC73}"/>
    <hyperlink ref="BG134" location="A125849018F" display="A125849018F" xr:uid="{E26FB72C-7B79-4DB8-8EFD-59F82FDA5F61}"/>
    <hyperlink ref="BG147" location="A125915546A" display="A125915546A" xr:uid="{D69E6A2E-1B2E-4D14-9002-BEDF622ADE59}"/>
    <hyperlink ref="BG160" location="A125882282K" display="A125882282K" xr:uid="{0CA32200-1131-464A-A573-DD60C7F2EA28}"/>
    <hyperlink ref="BG135" location="A125848794C" display="A125848794C" xr:uid="{2C27263C-A41C-443F-B1FF-7879CCD3C9C5}"/>
    <hyperlink ref="BG148" location="A125915322R" display="A125915322R" xr:uid="{FB02F3A3-B21B-4347-9F70-74752253921F}"/>
    <hyperlink ref="BG161" location="A125882058T" display="A125882058T" xr:uid="{2E77A8E1-271C-4C20-A83D-D0D13ACD6CB1}"/>
    <hyperlink ref="BE136" location="A125849070R" display="A125849070R" xr:uid="{956DCA6C-F304-4EA9-A2F5-C62A9908E3A5}"/>
    <hyperlink ref="BE149" location="A125915598C" display="A125915598C" xr:uid="{946A2E71-4B1F-4B4E-A01D-DD03038B5D3A}"/>
    <hyperlink ref="BE162" location="A125882334A" display="A125882334A" xr:uid="{4A4E1779-A08F-4AE4-9D05-773E3DD02C72}"/>
    <hyperlink ref="BE126" location="A125848846V" display="A125848846V" xr:uid="{30056051-87EF-459F-882D-1FD96B923285}"/>
    <hyperlink ref="BE139" location="A125915374T" display="A125915374T" xr:uid="{D54F9DDA-7478-488E-80CC-58AC9A3369E2}"/>
    <hyperlink ref="BE152" location="A125882110R" display="A125882110R" xr:uid="{9FE09E90-6E7A-460E-83F7-D4D8BCCB8EDB}"/>
    <hyperlink ref="BE127" location="A125848566A" display="A125848566A" xr:uid="{156CD6E5-0120-4298-8553-428826FB5BB7}"/>
    <hyperlink ref="BE140" location="A125915094X" display="A125915094X" xr:uid="{294AF3EE-D2CB-49F6-A00F-74B02BFFAEFF}"/>
    <hyperlink ref="BE153" location="A125881830V" display="A125881830V" xr:uid="{CDA94C09-8456-4D0E-98A3-965F8C489398}"/>
    <hyperlink ref="BE128" location="A125848902A" display="A125848902A" xr:uid="{C0D6E2EA-8DE6-447F-BAD8-7F0F40479C67}"/>
    <hyperlink ref="BE141" location="A125915430X" display="A125915430X" xr:uid="{2E6D92F6-C11A-422A-A7CB-ED56EA080ED7}"/>
    <hyperlink ref="BE154" location="A125882166A" display="A125882166A" xr:uid="{A7C1D237-93C8-4DCD-BFE7-6DA5BD39574C}"/>
    <hyperlink ref="BE129" location="A125848958L" display="A125848958L" xr:uid="{31523FE4-1CB4-48DB-8E66-031CA8CDCB81}"/>
    <hyperlink ref="BE142" location="A125915486K" display="A125915486K" xr:uid="{3E3F3AB2-1CF2-4049-B07D-28E83F35AC6A}"/>
    <hyperlink ref="BE155" location="A125882222J" display="A125882222J" xr:uid="{E18A4F79-E55E-4FE8-ACD8-332E563BBE35}"/>
    <hyperlink ref="BE130" location="A125848622J" display="A125848622J" xr:uid="{67E2D0F0-566C-4021-9A4A-171138EB4E10}"/>
    <hyperlink ref="BE143" location="A125915150F" display="A125915150F" xr:uid="{9A9D1283-39C1-4D63-8994-21D4B6BBDB4C}"/>
    <hyperlink ref="BE156" location="A125881886F" display="A125881886F" xr:uid="{6A9BA878-76A8-4967-9E8C-6161C9F5E137}"/>
    <hyperlink ref="BE131" location="A125848678V" display="A125848678V" xr:uid="{C3D3DA86-7A9A-4035-966D-00CB8088F07E}"/>
    <hyperlink ref="BE144" location="A125915206F" display="A125915206F" xr:uid="{444B1891-2B56-4F4D-B05F-CB1AD41F9214}"/>
    <hyperlink ref="BE157" location="A125881942L" display="A125881942L" xr:uid="{CFCB1A9C-DD7A-4673-ADFF-45B7F1C58C6A}"/>
    <hyperlink ref="BE132" location="A125848734A" display="A125848734A" xr:uid="{A761D068-C7EC-44D9-AD69-5A2FC2AE01D9}"/>
    <hyperlink ref="BE145" location="A125915262X" display="A125915262X" xr:uid="{0506C3C4-E816-410A-A7D0-72EC1AC1471F}"/>
    <hyperlink ref="BE158" location="A125881998X" display="A125881998X" xr:uid="{06763479-3C99-4FF5-A0D5-06EF7CAA98A7}"/>
    <hyperlink ref="BE133" location="A125848510R" display="A125848510R" xr:uid="{F0E0D133-4ECE-4567-8CEB-2FE2BC7EC308}"/>
    <hyperlink ref="BE146" location="A125915038F" display="A125915038F" xr:uid="{8E59C22F-155A-461D-83E2-31CF789FA720}"/>
    <hyperlink ref="BE159" location="A125881774L" display="A125881774L" xr:uid="{DF0F5C57-5CD3-4FC4-A3B6-BD8445312701}"/>
    <hyperlink ref="BE134" location="A125849014W" display="A125849014W" xr:uid="{0A11850B-52F3-435A-B929-27FE117B2EBC}"/>
    <hyperlink ref="BE147" location="A125915542T" display="A125915542T" xr:uid="{DF9F3746-B7E2-4CE6-9F37-43AF4F0882F9}"/>
    <hyperlink ref="BE160" location="A125882278V" display="A125882278V" xr:uid="{C81A5C88-962B-460D-8C6E-E99001A99ED8}"/>
    <hyperlink ref="BE135" location="A125848790V" display="A125848790V" xr:uid="{F46479FE-7DEA-4944-BF45-CA010BF52CC3}"/>
    <hyperlink ref="BE148" location="A125915318X" display="A125915318X" xr:uid="{AD092CCA-D5C0-4F60-9867-EB9949CF6E97}"/>
    <hyperlink ref="BE161" location="A125882054J" display="A125882054J" xr:uid="{95DDC2BB-921B-4904-A449-72074B97E3B7}"/>
    <hyperlink ref="BA136" location="A125849118R" display="A125849118R" xr:uid="{A06B3734-149B-4F76-B978-B7EB5ADFEB0D}"/>
    <hyperlink ref="BA149" location="A125915646K" display="A125915646K" xr:uid="{7F25C572-3032-46B9-B965-C28BB6204765}"/>
    <hyperlink ref="BA162" location="A125882382V" display="A125882382V" xr:uid="{D1A420D0-9723-4780-8991-A2C3B5DF63B8}"/>
    <hyperlink ref="BA126" location="A125848894L" display="A125848894L" xr:uid="{DFC5ECFB-FF0F-40D2-BCDA-E16BEBCA953F}"/>
    <hyperlink ref="BA139" location="A125915422X" display="A125915422X" xr:uid="{A6440A53-0C66-4356-B49E-995EC398E2C9}"/>
    <hyperlink ref="BA152" location="A125882158A" display="A125882158A" xr:uid="{9D29A18D-FB4F-479E-BD24-86822A19E488}"/>
    <hyperlink ref="BA127" location="A125848614J" display="A125848614J" xr:uid="{50E5CD19-089F-4EDA-976C-1E3AAC6763DA}"/>
    <hyperlink ref="BA140" location="A125915142F" display="A125915142F" xr:uid="{3CECF4AF-BBD1-4B8E-987D-0F6842DB8EB5}"/>
    <hyperlink ref="BA153" location="A125881878F" display="A125881878F" xr:uid="{933B9CD0-393B-446D-A707-357E124893EF}"/>
    <hyperlink ref="BA128" location="A125848950V" display="A125848950V" xr:uid="{72176B8F-90F7-4C1C-BFF9-AF876167D5D5}"/>
    <hyperlink ref="BA141" location="A125915478K" display="A125915478K" xr:uid="{AA1EF64F-80F6-47D6-BA61-4EE4574538C0}"/>
    <hyperlink ref="BA154" location="A125882214J" display="A125882214J" xr:uid="{2F9854A7-D37B-4DC1-B45B-E7F65B0E770B}"/>
    <hyperlink ref="BA129" location="A125849006W" display="A125849006W" xr:uid="{E531FADD-1035-497A-9BCB-1988C66E7021}"/>
    <hyperlink ref="BA142" location="A125915534T" display="A125915534T" xr:uid="{61E5E26D-87A0-4D21-9965-4CC9E5D50D9E}"/>
    <hyperlink ref="BA155" location="A125882270A" display="A125882270A" xr:uid="{F7B3D130-31F4-4DB6-A364-5E0F4F726687}"/>
    <hyperlink ref="BA130" location="A125848670A" display="A125848670A" xr:uid="{2499432A-E17B-4A16-AD0F-A96166D52C9A}"/>
    <hyperlink ref="BA143" location="A125915198T" display="A125915198T" xr:uid="{88CEE7BF-5A2D-4E7C-BF75-74669278D7C5}"/>
    <hyperlink ref="BA156" location="A125881934L" display="A125881934L" xr:uid="{39D5B596-6434-4A8A-96C2-F1E6D3687256}"/>
    <hyperlink ref="BA131" location="A125848726A" display="A125848726A" xr:uid="{191D18C0-7A57-45D9-8B3C-BB4A8DB540F8}"/>
    <hyperlink ref="BA144" location="A125915254X" display="A125915254X" xr:uid="{DECB886C-4191-4331-B7A3-6D3EAF317537}"/>
    <hyperlink ref="BA157" location="A125881990F" display="A125881990F" xr:uid="{1E66FBA0-6825-4102-99EE-530AF3663E11}"/>
    <hyperlink ref="BA132" location="A125848782V" display="A125848782V" xr:uid="{32AABD23-CD1A-48B0-ACC9-C847A25E8850}"/>
    <hyperlink ref="BA145" location="A125915310F" display="A125915310F" xr:uid="{C0D55F18-867C-4F9B-AA16-058D11478F53}"/>
    <hyperlink ref="BA158" location="A125882046J" display="A125882046J" xr:uid="{D26B0784-06C0-42E6-8EE3-E7513531E2DB}"/>
    <hyperlink ref="BA133" location="A125848558A" display="A125848558A" xr:uid="{8461A2EA-EE21-4B62-8193-A4C2383DCCEC}"/>
    <hyperlink ref="BA146" location="A125915086X" display="A125915086X" xr:uid="{3D64C765-39BF-4A85-8A05-9069F8AB2843}"/>
    <hyperlink ref="BA159" location="A125881822V" display="A125881822V" xr:uid="{B3DE1330-6D50-4356-8E68-7226C1183D57}"/>
    <hyperlink ref="BA134" location="A125849062R" display="A125849062R" xr:uid="{9DB2FA45-4CD1-4654-952F-1EA679E43591}"/>
    <hyperlink ref="BA147" location="A125915590K" display="A125915590K" xr:uid="{02AB1292-A702-4752-999C-C98BCE0C2B4F}"/>
    <hyperlink ref="BA160" location="A125882326A" display="A125882326A" xr:uid="{C7E950E3-3E60-453C-9E4C-F79F316E12FF}"/>
    <hyperlink ref="BA135" location="A125848838V" display="A125848838V" xr:uid="{006ABD23-BFC8-42D5-991E-E75ABBBB83E9}"/>
    <hyperlink ref="BA148" location="A125915366T" display="A125915366T" xr:uid="{CD40255B-A02F-4C41-BCFC-E643D2FD51C1}"/>
    <hyperlink ref="BA161" location="A125882102R" display="A125882102R" xr:uid="{2A52855F-3180-45E6-B248-344B6459654F}"/>
    <hyperlink ref="BB136" location="A125849102W" display="A125849102W" xr:uid="{CA7BA652-2D0E-401F-A86B-84DAB8A5E3C9}"/>
    <hyperlink ref="BB149" location="A125915630T" display="A125915630T" xr:uid="{4E35C769-B535-421E-A818-151DFB89CA20}"/>
    <hyperlink ref="BB162" location="A125882366V" display="A125882366V" xr:uid="{3C74736D-E74F-4444-9848-01CC7244B566}"/>
    <hyperlink ref="BB126" location="A125848878L" display="A125848878L" xr:uid="{B789A072-CF50-4B07-A46B-5ADDF976850C}"/>
    <hyperlink ref="BB139" location="A125915406X" display="A125915406X" xr:uid="{BC1E39CF-8D2F-4B21-9395-C1305670BC06}"/>
    <hyperlink ref="BB152" location="A125882142J" display="A125882142J" xr:uid="{7365ABE4-2D4C-42E9-ABDB-A8C836A92991}"/>
    <hyperlink ref="BB127" location="A125848598V" display="A125848598V" xr:uid="{D544B43C-7AC6-467E-8468-1D9CBBC86D60}"/>
    <hyperlink ref="BB140" location="A125915126F" display="A125915126F" xr:uid="{57C4C0E5-0C09-4043-AE37-220C4B0449D0}"/>
    <hyperlink ref="BB153" location="A125881862L" display="A125881862L" xr:uid="{8263F35B-ADA9-4E1B-A3BA-079142C5A603}"/>
    <hyperlink ref="BB128" location="A125848934V" display="A125848934V" xr:uid="{6CB7F50C-0845-45F5-AB12-3E05ADBC6F56}"/>
    <hyperlink ref="BB141" location="A125915462T" display="A125915462T" xr:uid="{386B5FCC-16D4-4596-939E-9E4550FBD783}"/>
    <hyperlink ref="BB154" location="A125882198V" display="A125882198V" xr:uid="{E707D6A2-13B9-4AD2-AF87-1456C1A71039}"/>
    <hyperlink ref="BB129" location="A125848990L" display="A125848990L" xr:uid="{9B4E1429-73B4-4D7B-89FD-A842643A6225}"/>
    <hyperlink ref="BB142" location="A125915518T" display="A125915518T" xr:uid="{7B21124D-D206-449D-890F-6253B522E177}"/>
    <hyperlink ref="BB155" location="A125882254A" display="A125882254A" xr:uid="{E681DE61-6CB2-4934-BBC6-27642B842360}"/>
    <hyperlink ref="BB130" location="A125848654A" display="A125848654A" xr:uid="{0C89553D-C412-45D9-94E6-846FC7E1FFFB}"/>
    <hyperlink ref="BB143" location="A125915182X" display="A125915182X" xr:uid="{2A39125E-636F-490A-9ABA-FE90B26FE50B}"/>
    <hyperlink ref="BB156" location="A125881918L" display="A125881918L" xr:uid="{44B78C47-E8A5-4E7A-81AB-30D585603792}"/>
    <hyperlink ref="BB131" location="A125848710J" display="A125848710J" xr:uid="{E8BF5866-86E1-4EF3-B782-1D0EE337D385}"/>
    <hyperlink ref="BB144" location="A125915238X" display="A125915238X" xr:uid="{5CC33E98-BEC6-44E0-943F-35938D5B5FBF}"/>
    <hyperlink ref="BB157" location="A125881974F" display="A125881974F" xr:uid="{BFAC8481-A029-4D64-B218-C612B2CAE130}"/>
    <hyperlink ref="BB132" location="A125848766V" display="A125848766V" xr:uid="{27EC8B56-08A9-4E98-8B94-6551F48AC1FD}"/>
    <hyperlink ref="BB145" location="A125915294T" display="A125915294T" xr:uid="{3DA906A1-C93C-43A6-863A-E43017C874A3}"/>
    <hyperlink ref="BB158" location="A125882030R" display="A125882030R" xr:uid="{FA56E5BF-47F6-4786-8EE7-27C86A69EC27}"/>
    <hyperlink ref="BB133" location="A125848542J" display="A125848542J" xr:uid="{5CE8FA13-44E9-4845-B13A-184AB4BD372F}"/>
    <hyperlink ref="BB146" location="A125915070F" display="A125915070F" xr:uid="{AB4FABA0-DE40-4789-9C9A-66F693EB12BD}"/>
    <hyperlink ref="BB159" location="A125881806V" display="A125881806V" xr:uid="{579685FB-D9AD-4C95-89F3-6E481176E2A9}"/>
    <hyperlink ref="BB134" location="A125849046R" display="A125849046R" xr:uid="{DCAFCF8A-115F-45FE-BF88-F4C9B9FEFA98}"/>
    <hyperlink ref="BB147" location="A125915574K" display="A125915574K" xr:uid="{1480CE7D-9693-4D07-80F8-549D6EED323F}"/>
    <hyperlink ref="BB160" location="A125882310J" display="A125882310J" xr:uid="{1C8D42E4-AE1F-47C2-BB06-ABB379552425}"/>
    <hyperlink ref="BB135" location="A125848822A" display="A125848822A" xr:uid="{A7CABDF9-1323-4E2D-850B-E543C9131B49}"/>
    <hyperlink ref="BB148" location="A125915350X" display="A125915350X" xr:uid="{07D00AB9-BE3A-485F-A350-5A37B1412BC3}"/>
    <hyperlink ref="BB161" location="A125882086A" display="A125882086A" xr:uid="{AD34F817-F44F-4794-AD35-506503F52843}"/>
    <hyperlink ref="BC136" location="A125849122F" display="A125849122F" xr:uid="{9257BB74-2D43-4E77-AA9B-83E2C2D76E7F}"/>
    <hyperlink ref="BC149" location="A125915650A" display="A125915650A" xr:uid="{5B7D8A87-DEDC-49A9-91D4-A168530B253A}"/>
    <hyperlink ref="BC162" location="A125882386C" display="A125882386C" xr:uid="{0BD7343C-11BD-476F-9A3C-C7F405E27183}"/>
    <hyperlink ref="BC126" location="A125848898W" display="A125848898W" xr:uid="{26C7046C-8A56-4919-891A-538193F2A972}"/>
    <hyperlink ref="BC139" location="A125915426J" display="A125915426J" xr:uid="{8222D707-9DB3-468C-AE61-42A64B019B06}"/>
    <hyperlink ref="BC152" location="A125882162T" display="A125882162T" xr:uid="{43C7F173-EEF8-4FF7-BC27-37D413B55BC9}"/>
    <hyperlink ref="BC127" location="A125848618T" display="A125848618T" xr:uid="{D948B1E2-A363-4140-BAE9-A674CD593BBC}"/>
    <hyperlink ref="BC140" location="A125915146R" display="A125915146R" xr:uid="{B7F4BDE3-C684-4350-9F6C-A370EF969F58}"/>
    <hyperlink ref="BC153" location="A125881882W" display="A125881882W" xr:uid="{7F310CA7-3B7E-4E40-97FB-CE6E6177E2BF}"/>
    <hyperlink ref="BC128" location="A125848954C" display="A125848954C" xr:uid="{69B445C6-39CB-4967-86D5-40E2DC14F7A0}"/>
    <hyperlink ref="BC141" location="A125915482A" display="A125915482A" xr:uid="{D3E356A4-992F-4CEA-B02E-F77DD31093B5}"/>
    <hyperlink ref="BC154" location="A125882218T" display="A125882218T" xr:uid="{528CE05E-52DE-40E0-9BF3-CF1EAFA1BC72}"/>
    <hyperlink ref="BC129" location="A125849010L" display="A125849010L" xr:uid="{3DB8FFF3-978B-4DB1-802E-7CAFDFB4FB80}"/>
    <hyperlink ref="BC142" location="A125915538A" display="A125915538A" xr:uid="{D66408B4-34B3-4998-961E-ABB8AE104127}"/>
    <hyperlink ref="BC155" location="A125882274K" display="A125882274K" xr:uid="{50EDD71A-0A37-4B96-B590-50EAD71F3D52}"/>
    <hyperlink ref="BC130" location="A125848674K" display="A125848674K" xr:uid="{D27E7063-53FF-4FC3-88AD-29BDF592F86B}"/>
    <hyperlink ref="BC143" location="A125915202W" display="A125915202W" xr:uid="{DCD34DD3-278C-45C5-BC03-D266EB667FA4}"/>
    <hyperlink ref="BC156" location="A125881938W" display="A125881938W" xr:uid="{08A4F16E-8FB8-4D2B-9BE8-535AAAF1D7C8}"/>
    <hyperlink ref="BC131" location="A125848730T" display="A125848730T" xr:uid="{B3017D56-7095-4A7E-B027-249B9E47E6BB}"/>
    <hyperlink ref="BC144" location="A125915258J" display="A125915258J" xr:uid="{04E51AE1-58BD-4B57-9D83-11820641EB2A}"/>
    <hyperlink ref="BC157" location="A125881994R" display="A125881994R" xr:uid="{5A5A3F8D-6AA9-4FAA-B121-A0DEB03707EE}"/>
    <hyperlink ref="BC132" location="A125848786C" display="A125848786C" xr:uid="{26B18269-706A-40A1-9807-3E769BBFB01C}"/>
    <hyperlink ref="BC145" location="A125915314R" display="A125915314R" xr:uid="{FAE7D2CC-44AA-4955-9E10-B682BDDA0327}"/>
    <hyperlink ref="BC158" location="A125882050X" display="A125882050X" xr:uid="{451F9372-3469-48B8-BC12-E0188C0E0F2D}"/>
    <hyperlink ref="BC133" location="A125848562T" display="A125848562T" xr:uid="{211C079B-15D7-4AB8-A82E-9EC8E6792B4E}"/>
    <hyperlink ref="BC146" location="A125915090R" display="A125915090R" xr:uid="{F24FB78D-1032-44B5-9E0F-BBF1B5766F8B}"/>
    <hyperlink ref="BC159" location="A125881826C" display="A125881826C" xr:uid="{543A07B4-C1E8-4D71-8AE3-89E793219B9D}"/>
    <hyperlink ref="BC134" location="A125849066X" display="A125849066X" xr:uid="{FA2B83DD-22B1-49D4-A63F-F62983AB29BA}"/>
    <hyperlink ref="BC147" location="A125915594V" display="A125915594V" xr:uid="{1F1D6E8F-C148-4A03-AD09-C459A9EE16FC}"/>
    <hyperlink ref="BC160" location="A125882330T" display="A125882330T" xr:uid="{34DE1826-917A-4ECC-B075-E43C0C2D9F84}"/>
    <hyperlink ref="BC135" location="A125848842K" display="A125848842K" xr:uid="{BCB6AF7F-414D-4F94-98CA-ADC4EF443CA0}"/>
    <hyperlink ref="BC148" location="A125915370J" display="A125915370J" xr:uid="{1817FC9C-B3F8-4141-8559-EC4A841F4003}"/>
    <hyperlink ref="BC161" location="A125882106X" display="A125882106X" xr:uid="{D7848C07-6005-4B1B-9A06-CF17EBB2ED9A}"/>
    <hyperlink ref="BD136" location="A125849082X" display="A125849082X" xr:uid="{A3A3C495-C86F-4A20-ABF6-6BD9A47F3C05}"/>
    <hyperlink ref="BD149" location="A125915610J" display="A125915610J" xr:uid="{88CD2900-AFA3-458E-9096-9C31207C28B3}"/>
    <hyperlink ref="BD162" location="A125882346K" display="A125882346K" xr:uid="{CB2CCC12-4E7D-4906-8522-4785B20F1617}"/>
    <hyperlink ref="BD126" location="A125848858C" display="A125848858C" xr:uid="{5D0B1049-F8DF-4580-9989-61448CB062CF}"/>
    <hyperlink ref="BD139" location="A125915386A" display="A125915386A" xr:uid="{030D3BF8-1967-4525-85D6-D59EEA41C8E5}"/>
    <hyperlink ref="BD152" location="A125882122X" display="A125882122X" xr:uid="{8158D73B-33F3-4657-AF13-15EA5C087068}"/>
    <hyperlink ref="BD127" location="A125848578K" display="A125848578K" xr:uid="{3BA5226C-F547-4768-9CB5-2AAAB4B3BC4B}"/>
    <hyperlink ref="BD140" location="A125915106W" display="A125915106W" xr:uid="{3CF058E6-F906-4863-BB89-8BC0F2D30505}"/>
    <hyperlink ref="BD153" location="A125881842C" display="A125881842C" xr:uid="{0DD1EB74-EEE6-4371-81C5-5D0C28573958}"/>
    <hyperlink ref="BD128" location="A125848914K" display="A125848914K" xr:uid="{2FD60676-7258-404F-BDE7-9241470B7702}"/>
    <hyperlink ref="BD141" location="A125915442J" display="A125915442J" xr:uid="{A5D83096-91D9-4B4C-876D-6EE94136BCEB}"/>
    <hyperlink ref="BD154" location="A125882178K" display="A125882178K" xr:uid="{E6562C3C-C8CF-4B59-A03D-43C3ADF39C15}"/>
    <hyperlink ref="BD129" location="A125848970C" display="A125848970C" xr:uid="{3CBF8531-AB97-42D3-A800-A4233C28A72B}"/>
    <hyperlink ref="BD142" location="A125915498V" display="A125915498V" xr:uid="{28CE6598-6028-4294-802A-2BE330B3EAFB}"/>
    <hyperlink ref="BD155" location="A125882234T" display="A125882234T" xr:uid="{8AFF6F7D-33EB-4597-9113-BBEDD20B0CF8}"/>
    <hyperlink ref="BD130" location="A125848634T" display="A125848634T" xr:uid="{29963A59-C118-4601-BB9F-6F3F7146A7E2}"/>
    <hyperlink ref="BD143" location="A125915162R" display="A125915162R" xr:uid="{1B5B72EC-B9A4-45DE-BDE0-1D7666980EF0}"/>
    <hyperlink ref="BD156" location="A125881898R" display="A125881898R" xr:uid="{F5E9135A-A69A-431B-848E-877492F0BE6E}"/>
    <hyperlink ref="BD131" location="A125848690K" display="A125848690K" xr:uid="{F87E0F04-C66C-42A9-AFED-7F399042A0E5}"/>
    <hyperlink ref="BD144" location="A125915218R" display="A125915218R" xr:uid="{51B25A04-3755-46B6-BF64-DAA9580A1000}"/>
    <hyperlink ref="BD157" location="A125881954W" display="A125881954W" xr:uid="{423F7792-45EC-484A-8A40-E568523191A7}"/>
    <hyperlink ref="BD132" location="A125848746K" display="A125848746K" xr:uid="{103BB078-AAF0-484F-8F77-C02AD9F0BA64}"/>
    <hyperlink ref="BD145" location="A125915274J" display="A125915274J" xr:uid="{DF2555A0-3DD0-4069-97A2-C88E2398B2C1}"/>
    <hyperlink ref="BD158" location="A125882010F" display="A125882010F" xr:uid="{44B53E5F-BF3B-4924-9825-54FD1D91A29C}"/>
    <hyperlink ref="BD133" location="A125848522X" display="A125848522X" xr:uid="{2F4921B4-2409-47B4-85B6-10F9FBE1D1A4}"/>
    <hyperlink ref="BD146" location="A125915050W" display="A125915050W" xr:uid="{87005AAA-80DD-4076-B6DD-3B06E2C99390}"/>
    <hyperlink ref="BD159" location="A125881786W" display="A125881786W" xr:uid="{C1667D53-C1B5-46E3-A2B7-BC4ACE3C4A9B}"/>
    <hyperlink ref="BD134" location="A125849026F" display="A125849026F" xr:uid="{54A03098-3231-484C-B3B2-679BD3F693C2}"/>
    <hyperlink ref="BD147" location="A125915554A" display="A125915554A" xr:uid="{63CDD233-A70B-4AD4-B6D1-01FF39C94EBB}"/>
    <hyperlink ref="BD160" location="A125882290K" display="A125882290K" xr:uid="{64259EDC-9618-42A1-B244-07F4DECC9438}"/>
    <hyperlink ref="BD135" location="A125848802T" display="A125848802T" xr:uid="{9822DCCD-BE71-4F82-BCB9-3FD96F112D8A}"/>
    <hyperlink ref="BD148" location="A125915330R" display="A125915330R" xr:uid="{DE9D3876-56D5-4530-87B8-0C7E97D0B751}"/>
    <hyperlink ref="BD161" location="A125882066T" display="A125882066T" xr:uid="{A0097153-D190-4577-921E-CFC7CD45488F}"/>
    <hyperlink ref="AZ136" location="A125849078J" display="A125849078J" xr:uid="{5A3141B1-8237-41ED-AA9A-8F2233136E2B}"/>
    <hyperlink ref="AZ149" location="A125915606T" display="A125915606T" xr:uid="{9509D259-9E1A-4B55-A686-183C34B831AF}"/>
    <hyperlink ref="AZ162" location="A125882342A" display="A125882342A" xr:uid="{CA3E977E-8532-4E81-8957-7DC45B478628}"/>
    <hyperlink ref="AZ126" location="A125848854V" display="A125848854V" xr:uid="{2582371D-BBDF-4498-A641-AB5631EECCF0}"/>
    <hyperlink ref="AZ139" location="A125915382T" display="A125915382T" xr:uid="{73A6E2C2-481B-4D18-A061-A5E8A8C9BBA6}"/>
    <hyperlink ref="AZ152" location="A125882118J" display="A125882118J" xr:uid="{BDFD32A1-2B37-4B03-A5F2-1446C1B4C06D}"/>
    <hyperlink ref="AZ127" location="A125848574A" display="A125848574A" xr:uid="{A65F4B96-99D5-4FD0-AD17-040C34F2C01E}"/>
    <hyperlink ref="AZ140" location="A125915102L" display="A125915102L" xr:uid="{0EE695C1-F63F-4D98-A0D1-A24E51361B4B}"/>
    <hyperlink ref="AZ153" location="A125881838L" display="A125881838L" xr:uid="{40210834-5B4E-4608-B943-4DA7983F050D}"/>
    <hyperlink ref="AZ128" location="A125848910A" display="A125848910A" xr:uid="{7879DDBA-5634-4CAD-A1CB-EA2147FCCCEA}"/>
    <hyperlink ref="AZ141" location="A125915438T" display="A125915438T" xr:uid="{E2D909FF-826A-4C9A-98E7-B9AE056929C9}"/>
    <hyperlink ref="AZ154" location="A125882174A" display="A125882174A" xr:uid="{D63F72CA-089D-49D9-B751-953D13877077}"/>
    <hyperlink ref="AZ129" location="A125848966L" display="A125848966L" xr:uid="{293F5EFF-7D38-49BE-8B3D-06E3A1981CF7}"/>
    <hyperlink ref="AZ142" location="A125915494K" display="A125915494K" xr:uid="{6472403A-3556-4805-8893-9429BDEB4363}"/>
    <hyperlink ref="AZ155" location="A125882230J" display="A125882230J" xr:uid="{56F58FD0-62E3-4F12-83AD-94AC3F53486C}"/>
    <hyperlink ref="AZ130" location="A125848630J" display="A125848630J" xr:uid="{940BE52C-761D-4032-9287-B8A553F5B94E}"/>
    <hyperlink ref="AZ143" location="A125915158X" display="A125915158X" xr:uid="{AB27D561-B17A-41D2-86A2-E5D1276E410F}"/>
    <hyperlink ref="AZ156" location="A125881894F" display="A125881894F" xr:uid="{088283FB-F91A-4E4E-9CEC-669233B3DF9A}"/>
    <hyperlink ref="AZ131" location="A125848686V" display="A125848686V" xr:uid="{E8FC95AD-E252-4904-A62C-830F3F5D89ED}"/>
    <hyperlink ref="AZ144" location="A125915214F" display="A125915214F" xr:uid="{87360DE7-6A04-4CA0-A4E7-EF37D2793C13}"/>
    <hyperlink ref="AZ157" location="A125881950L" display="A125881950L" xr:uid="{51DDE0FA-2A32-4320-A959-C3240525FA7E}"/>
    <hyperlink ref="AZ132" location="A125848742A" display="A125848742A" xr:uid="{4C8009CC-3A8C-408E-9F02-83560EC743A5}"/>
    <hyperlink ref="AZ145" location="A125915270X" display="A125915270X" xr:uid="{E9600B5A-6417-43A5-A82B-960C95DFF7F4}"/>
    <hyperlink ref="AZ158" location="A125882006R" display="A125882006R" xr:uid="{9F563F8E-42E0-46CC-B275-9624D0B6E85C}"/>
    <hyperlink ref="AZ133" location="A125848518J" display="A125848518J" xr:uid="{4E7B0572-EBB4-4779-9461-07C921317BE8}"/>
    <hyperlink ref="AZ146" location="A125915046F" display="A125915046F" xr:uid="{EEF8FCDA-6121-4BC8-A874-629721AE92D6}"/>
    <hyperlink ref="AZ159" location="A125881782L" display="A125881782L" xr:uid="{DADBB112-032D-492E-917C-19133084F332}"/>
    <hyperlink ref="AZ134" location="A125849022W" display="A125849022W" xr:uid="{EEB894FF-2C33-4658-9500-8236781C0279}"/>
    <hyperlink ref="AZ147" location="A125915550T" display="A125915550T" xr:uid="{0A3D7A76-F798-4FE6-9CF6-974EC9C4D945}"/>
    <hyperlink ref="AZ160" location="A125882286V" display="A125882286V" xr:uid="{3B536C44-08CE-4E08-9DDB-39B9F644299C}"/>
    <hyperlink ref="AZ135" location="A125848798L" display="A125848798L" xr:uid="{D1E11EB3-C96F-4CE6-8EEB-59CB09251000}"/>
    <hyperlink ref="AZ148" location="A125915326X" display="A125915326X" xr:uid="{DDBF5B7C-3B92-4833-8E44-E29C68645242}"/>
    <hyperlink ref="AZ161" location="A125882062J" display="A125882062J" xr:uid="{46781A23-2955-48B1-91FE-8822559A62DB}"/>
    <hyperlink ref="AT136" location="A125849106F" display="A125849106F" xr:uid="{9C6050E6-2F77-4BD6-9749-B462CAC952EB}"/>
    <hyperlink ref="AT149" location="A125915634A" display="A125915634A" xr:uid="{FB4EB078-447C-4D0B-B298-206B2B09B34F}"/>
    <hyperlink ref="AT162" location="A125882370K" display="A125882370K" xr:uid="{1D597D84-8CD4-4EEB-B463-26DB4E976E5B}"/>
    <hyperlink ref="AT126" location="A125848882C" display="A125848882C" xr:uid="{7F112FE5-79E6-418C-A93B-34D0E4A8AEF8}"/>
    <hyperlink ref="AT139" location="A125915410R" display="A125915410R" xr:uid="{DCABE84F-0F57-44EE-AE8F-A036AB7993B7}"/>
    <hyperlink ref="AT152" location="A125882146T" display="A125882146T" xr:uid="{08933D0F-BF23-4A81-AB86-D22CAE8DF02D}"/>
    <hyperlink ref="AT127" location="A125848602X" display="A125848602X" xr:uid="{BFCE1F5B-86DF-4202-9BB3-100AE51CB085}"/>
    <hyperlink ref="AT140" location="A125915130W" display="A125915130W" xr:uid="{A1AACACF-7A7F-4F30-B4FA-5750B002EE14}"/>
    <hyperlink ref="AT153" location="A125881866W" display="A125881866W" xr:uid="{CD013C28-54B9-4559-9021-0907CF4D40DE}"/>
    <hyperlink ref="AT128" location="A125848938C" display="A125848938C" xr:uid="{C25E6151-6A6C-4647-B43E-8ED57FA0FAD2}"/>
    <hyperlink ref="AT141" location="A125915466A" display="A125915466A" xr:uid="{BE8B8E02-B350-4460-8D02-BDD9DFE85C35}"/>
    <hyperlink ref="AT154" location="A125882202X" display="A125882202X" xr:uid="{B5D9F39B-2CBB-4BDE-8E2E-82E92E072ECC}"/>
    <hyperlink ref="AT129" location="A125848994W" display="A125848994W" xr:uid="{129F84F8-ECDA-4C7A-AF08-CB142976FAC7}"/>
    <hyperlink ref="AT142" location="A125915522J" display="A125915522J" xr:uid="{DD53F0B4-51B9-4792-A501-34FC782A653A}"/>
    <hyperlink ref="AT155" location="A125882258K" display="A125882258K" xr:uid="{55FD2D45-FE6D-46A5-993B-416338E4C162}"/>
    <hyperlink ref="AT130" location="A125848658K" display="A125848658K" xr:uid="{8AACA039-C284-429F-A637-90A04EEDCB1C}"/>
    <hyperlink ref="AT143" location="A125915186J" display="A125915186J" xr:uid="{B8D2804C-4C6E-424F-AB0E-41B0CD325F37}"/>
    <hyperlink ref="AT156" location="A125881922C" display="A125881922C" xr:uid="{7EBBE231-B831-4CDF-B0F6-79610AA2243F}"/>
    <hyperlink ref="AT131" location="A125848714T" display="A125848714T" xr:uid="{15B91EFA-CE19-4F07-AE3B-062EB3F384C0}"/>
    <hyperlink ref="AT144" location="A125915242R" display="A125915242R" xr:uid="{E1C375E1-B0AB-4F2C-B756-2C870E967620}"/>
    <hyperlink ref="AT157" location="A125881978R" display="A125881978R" xr:uid="{66DDB7B2-BB7F-4FCA-8F41-6A7FADA46ACA}"/>
    <hyperlink ref="AT132" location="A125848770K" display="A125848770K" xr:uid="{3ACFBA61-4217-44BC-BDB1-35AE2C3162F7}"/>
    <hyperlink ref="AT145" location="A125915298A" display="A125915298A" xr:uid="{7E3D5B5C-507F-41A3-BB94-879BFFBBA265}"/>
    <hyperlink ref="AT158" location="A125882034X" display="A125882034X" xr:uid="{9EECA853-3046-4E51-AEC2-0B78EE9BBAAD}"/>
    <hyperlink ref="AT133" location="A125848546T" display="A125848546T" xr:uid="{BCA1C1CE-117A-4AB9-AB87-98EEE50F14F1}"/>
    <hyperlink ref="AT146" location="A125915074R" display="A125915074R" xr:uid="{73C27D77-8E26-4AE8-AA3B-3129906FFBF2}"/>
    <hyperlink ref="AT159" location="A125881810K" display="A125881810K" xr:uid="{8A3E6621-6F14-4B25-8FEA-33ADA2ECCFD1}"/>
    <hyperlink ref="AT134" location="A125849050F" display="A125849050F" xr:uid="{5C84C462-4F2F-4485-9730-45D99429847D}"/>
    <hyperlink ref="AT147" location="A125915578V" display="A125915578V" xr:uid="{94702DA1-5E21-4AAC-AD3B-6A3C1B29E16B}"/>
    <hyperlink ref="AT160" location="A125882314T" display="A125882314T" xr:uid="{CEFA06F9-00BF-4193-B702-14F9445DB462}"/>
    <hyperlink ref="AT135" location="A125848826K" display="A125848826K" xr:uid="{63572961-CE58-4F32-80E7-63266DE96410}"/>
    <hyperlink ref="AT148" location="A125915354J" display="A125915354J" xr:uid="{4E57B5EF-46A3-46AF-8017-C9D222F247C7}"/>
    <hyperlink ref="AT161" location="A125882090T" display="A125882090T" xr:uid="{2F0D2896-C750-4C3A-8412-4DA82324C355}"/>
    <hyperlink ref="AU136" location="A125849086J" display="A125849086J" xr:uid="{83BF82FE-9A01-4420-8B1D-A5DDB903E846}"/>
    <hyperlink ref="AU149" location="A125915614T" display="A125915614T" xr:uid="{CE65606D-0B4C-4DE8-9775-82C98FA0067D}"/>
    <hyperlink ref="AU162" location="A125882350A" display="A125882350A" xr:uid="{96B19CEF-96EC-4609-A6DB-CB9E69E4A230}"/>
    <hyperlink ref="AU126" location="A125848862V" display="A125848862V" xr:uid="{D489FBDA-A24D-4706-ACFD-4A62B42FE141}"/>
    <hyperlink ref="AU139" location="A125915390T" display="A125915390T" xr:uid="{8A1FF8CD-5267-4DE1-8ED3-A56E7A49D600}"/>
    <hyperlink ref="AU152" location="A125882126J" display="A125882126J" xr:uid="{17F775CD-9614-49CB-B0A3-9A8B58B44BF4}"/>
    <hyperlink ref="AU127" location="A125848582A" display="A125848582A" xr:uid="{2D799065-328E-4156-B22D-B0A3706741D3}"/>
    <hyperlink ref="AU140" location="A125915110L" display="A125915110L" xr:uid="{A0F3AF0B-4B89-432D-8175-C2805D359CE2}"/>
    <hyperlink ref="AU153" location="A125881846L" display="A125881846L" xr:uid="{0B016D4B-BD9A-49F2-8835-760EB2FFF347}"/>
    <hyperlink ref="AU128" location="A125848918V" display="A125848918V" xr:uid="{80B599A6-FB8B-4CB3-A997-D976FB492212}"/>
    <hyperlink ref="AU141" location="A125915446T" display="A125915446T" xr:uid="{44AF420D-BAD9-4595-9CDE-8B4FD04AA07C}"/>
    <hyperlink ref="AU154" location="A125882182A" display="A125882182A" xr:uid="{8D64BFAF-6B61-4BFB-86DC-9FB58A14039D}"/>
    <hyperlink ref="AU129" location="A125848974L" display="A125848974L" xr:uid="{48A512EA-B6C3-48A2-9B7D-01E16C927175}"/>
    <hyperlink ref="AU142" location="A125915502X" display="A125915502X" xr:uid="{3FC4088D-4B5D-408F-9FA0-B6C2214E5CFF}"/>
    <hyperlink ref="AU155" location="A125882238A" display="A125882238A" xr:uid="{35D5A57E-2907-4315-A0EE-BC70F685A565}"/>
    <hyperlink ref="AU130" location="A125848638A" display="A125848638A" xr:uid="{2765EBBA-3307-4CA4-9929-35038E79A994}"/>
    <hyperlink ref="AU143" location="A125915166X" display="A125915166X" xr:uid="{B9AEE9CE-F8B3-48FF-8A18-BAB3AEF36FBB}"/>
    <hyperlink ref="AU156" location="A125881902V" display="A125881902V" xr:uid="{D21C3604-EA01-4130-9E33-C31D1CF7AD0B}"/>
    <hyperlink ref="AU131" location="A125848694V" display="A125848694V" xr:uid="{FDB4B533-75E6-46AF-BE23-6F7F98326280}"/>
    <hyperlink ref="AU144" location="A125915222F" display="A125915222F" xr:uid="{309AD96E-ACAE-408A-996B-A7452F960E12}"/>
    <hyperlink ref="AU157" location="A125881958F" display="A125881958F" xr:uid="{F2D821C9-BF0E-4C82-963E-828B91D6FF99}"/>
    <hyperlink ref="AU132" location="A125848750A" display="A125848750A" xr:uid="{EC6FDDEB-BB45-491D-9319-33F0944B90A8}"/>
    <hyperlink ref="AU145" location="A125915278T" display="A125915278T" xr:uid="{E39BE36C-928D-44B2-B861-853CE98C9AD9}"/>
    <hyperlink ref="AU158" location="A125882014R" display="A125882014R" xr:uid="{82D78E86-47EE-4FB5-8331-AABAF173A1DC}"/>
    <hyperlink ref="AU133" location="A125848526J" display="A125848526J" xr:uid="{67D4F743-99CE-4469-B9A6-1480E795E012}"/>
    <hyperlink ref="AU146" location="A125915054F" display="A125915054F" xr:uid="{17AC2B6A-2E08-4317-88FF-894CEFA44066}"/>
    <hyperlink ref="AU159" location="A125881790L" display="A125881790L" xr:uid="{5978422E-4805-461B-A7A2-78C9ED2D0B91}"/>
    <hyperlink ref="AU134" location="A125849030W" display="A125849030W" xr:uid="{FFDC81DC-A69A-46BF-9FF5-4BC0297A0EA1}"/>
    <hyperlink ref="AU147" location="A125915558K" display="A125915558K" xr:uid="{2D02B2AE-AC62-4BE5-8960-40A9DAB24F9F}"/>
    <hyperlink ref="AU160" location="A125882294V" display="A125882294V" xr:uid="{DD198F8F-DFAE-4B07-B1F1-EB819F9F8A57}"/>
    <hyperlink ref="AU135" location="A125848806A" display="A125848806A" xr:uid="{B9571368-733E-44A7-A2FB-DD9DCACC2F72}"/>
    <hyperlink ref="AU148" location="A125915334X" display="A125915334X" xr:uid="{67E05327-2CEA-441F-9DEF-5D3D5367F34D}"/>
    <hyperlink ref="AU161" location="A125882070J" display="A125882070J" xr:uid="{69096E7D-96F1-4E76-BEB9-49BC7D4934B9}"/>
    <hyperlink ref="AV136" location="A125849110W" display="A125849110W" xr:uid="{14C30276-71C8-4B1B-B789-5D21B10C0F48}"/>
    <hyperlink ref="AV149" location="A125915638K" display="A125915638K" xr:uid="{4CE9E260-FC8D-4D2C-B17D-92A79D630290}"/>
    <hyperlink ref="AV162" location="A125882374V" display="A125882374V" xr:uid="{61E62017-1349-4A81-BED0-CB4676A3CDEB}"/>
    <hyperlink ref="AV126" location="A125848886L" display="A125848886L" xr:uid="{4CEB0F9E-337A-4DDA-B16F-05618687C35F}"/>
    <hyperlink ref="AV139" location="A125915414X" display="A125915414X" xr:uid="{93D9B2A1-C22D-4BF5-B5A5-D81F4F5D97D7}"/>
    <hyperlink ref="AV152" location="A125882150J" display="A125882150J" xr:uid="{47468CFB-A5D8-46CD-9074-097A0076BE48}"/>
    <hyperlink ref="AV127" location="A125848606J" display="A125848606J" xr:uid="{0481F9BD-54D4-4B6A-85E0-99B6DE2B1F41}"/>
    <hyperlink ref="AV140" location="A125915134F" display="A125915134F" xr:uid="{145F56FD-1DAC-4165-A873-A8B1B0E10979}"/>
    <hyperlink ref="AV153" location="A125881870L" display="A125881870L" xr:uid="{C5E86ABD-6D85-4283-BA6E-EDCCE24B423B}"/>
    <hyperlink ref="AV128" location="A125848942V" display="A125848942V" xr:uid="{7319540A-11F5-4789-89E9-5CB0DF7645B9}"/>
    <hyperlink ref="AV141" location="A125915470T" display="A125915470T" xr:uid="{F0B1A1B7-BEBD-4C37-8E3C-02AF7E19A866}"/>
    <hyperlink ref="AV154" location="A125882206J" display="A125882206J" xr:uid="{16D3C007-B849-40EF-B3E5-1320845C51D3}"/>
    <hyperlink ref="AV129" location="A125848998F" display="A125848998F" xr:uid="{B990CC9C-8DB3-45E3-AC28-ED3D6CB7879D}"/>
    <hyperlink ref="AV142" location="A125915526T" display="A125915526T" xr:uid="{D5FAB86B-22F4-4B52-A206-71ED2B6E388D}"/>
    <hyperlink ref="AV155" location="A125882262A" display="A125882262A" xr:uid="{6B84C054-492B-40CB-9B4E-AC325240A9D8}"/>
    <hyperlink ref="AV130" location="A125848662A" display="A125848662A" xr:uid="{B71E62BB-FA58-4147-B9FD-B31B7688714E}"/>
    <hyperlink ref="AV143" location="A125915190X" display="A125915190X" xr:uid="{38920FE7-5CB0-4619-BE61-9883657A21FE}"/>
    <hyperlink ref="AV156" location="A125881926L" display="A125881926L" xr:uid="{3E02341B-D85D-4955-BAFE-E788777B3862}"/>
    <hyperlink ref="AV131" location="A125848718A" display="A125848718A" xr:uid="{7ABCD262-F338-4810-BA4B-A17415B2EA03}"/>
    <hyperlink ref="AV144" location="A125915246X" display="A125915246X" xr:uid="{804796FE-30BF-40B5-A2DC-257C2199E608}"/>
    <hyperlink ref="AV157" location="A125881982F" display="A125881982F" xr:uid="{D76A0ACC-9FA2-48A0-A10F-ED6B073791BE}"/>
    <hyperlink ref="AV132" location="A125848774V" display="A125848774V" xr:uid="{B76D4054-5B0B-4AF7-AE7B-172D231265C6}"/>
    <hyperlink ref="AV145" location="A125915302F" display="A125915302F" xr:uid="{DF4B1D28-2E3B-4844-A664-767C064EDCFE}"/>
    <hyperlink ref="AV158" location="A125882038J" display="A125882038J" xr:uid="{50875F63-07B0-4FB6-9F17-02FBF548095B}"/>
    <hyperlink ref="AV133" location="A125848550J" display="A125848550J" xr:uid="{ECDF60AB-2E19-4063-ACC9-C1EA7313A05B}"/>
    <hyperlink ref="AV146" location="A125915078X" display="A125915078X" xr:uid="{7A8EB28F-479F-41C7-9FB3-EF0814B2E755}"/>
    <hyperlink ref="AV159" location="A125881814V" display="A125881814V" xr:uid="{4DCC15FA-FFFD-44B0-8856-D4A0047BA56B}"/>
    <hyperlink ref="AV134" location="A125849054R" display="A125849054R" xr:uid="{09864518-D9B8-4833-807D-D98C24D0ABD6}"/>
    <hyperlink ref="AV147" location="A125915582K" display="A125915582K" xr:uid="{182D285C-F223-493D-9E6A-4906F7CA168A}"/>
    <hyperlink ref="AV160" location="A125882318A" display="A125882318A" xr:uid="{CE2E0122-8004-43AD-B398-EA674E3E2005}"/>
    <hyperlink ref="AV135" location="A125848830A" display="A125848830A" xr:uid="{0AF52607-7A49-4658-88B2-6FB38D2CE966}"/>
    <hyperlink ref="AV148" location="A125915358T" display="A125915358T" xr:uid="{7E1B0680-A343-403B-8A71-780CBB352137}"/>
    <hyperlink ref="AV161" location="A125882094A" display="A125882094A" xr:uid="{45322FF6-ED76-42CC-8285-5EBB1E50024F}"/>
    <hyperlink ref="AW136" location="A125849114F" display="A125849114F" xr:uid="{9482A800-3ED0-43CF-94B8-57A5B44062B4}"/>
    <hyperlink ref="AW149" location="A125915642A" display="A125915642A" xr:uid="{A491167B-D8BE-4219-A63F-EC068EBD7872}"/>
    <hyperlink ref="AW162" location="A125882378C" display="A125882378C" xr:uid="{3A6C1B2B-12C6-4E04-97C3-61415063BC1E}"/>
    <hyperlink ref="AW126" location="A125848890C" display="A125848890C" xr:uid="{BAD54643-D030-4CB2-AA91-705804D73787}"/>
    <hyperlink ref="AW139" location="A125915418J" display="A125915418J" xr:uid="{5ED50DF6-EDCD-4958-AA6C-DAFFE7EBA672}"/>
    <hyperlink ref="AW152" location="A125882154T" display="A125882154T" xr:uid="{70767E5F-050F-4FC1-ABD9-3AEBFD9CC6AE}"/>
    <hyperlink ref="AW127" location="A125848610X" display="A125848610X" xr:uid="{A15DE0C4-B959-44CF-9573-A4AA66FDB707}"/>
    <hyperlink ref="AW140" location="A125915138R" display="A125915138R" xr:uid="{A5036627-0D77-4760-BF63-2BD8167CD634}"/>
    <hyperlink ref="AW153" location="A125881874W" display="A125881874W" xr:uid="{D251B543-8D1E-487E-B5C4-FC308744874C}"/>
    <hyperlink ref="AW128" location="A125848946C" display="A125848946C" xr:uid="{0418CB23-20F2-4B38-83D7-86E315CFC1C4}"/>
    <hyperlink ref="AW141" location="A125915474A" display="A125915474A" xr:uid="{EEF8227C-5805-477B-8590-B353C48A2274}"/>
    <hyperlink ref="AW154" location="A125882210X" display="A125882210X" xr:uid="{8806D995-C0D3-4293-A0EC-F9CFBB560D50}"/>
    <hyperlink ref="AW129" location="A125849002L" display="A125849002L" xr:uid="{69AAF705-2F83-4D1E-85B7-93A8285976CC}"/>
    <hyperlink ref="AW142" location="A125915530J" display="A125915530J" xr:uid="{F96C6E18-4CBD-45A3-B65A-3B484B27E1D2}"/>
    <hyperlink ref="AW155" location="A125882266K" display="A125882266K" xr:uid="{2BFFD0B8-CF56-424C-BD5E-B00B081B82D6}"/>
    <hyperlink ref="AW130" location="A125848666K" display="A125848666K" xr:uid="{A653F47E-C8F4-4275-A1B6-95F6931DFA9C}"/>
    <hyperlink ref="AW143" location="A125915194J" display="A125915194J" xr:uid="{02E6DBFE-D5AF-485D-B53B-0178D35B9C15}"/>
    <hyperlink ref="AW156" location="A125881930C" display="A125881930C" xr:uid="{946E9621-FF20-4F79-85E3-C51B6BF6DACA}"/>
    <hyperlink ref="AW131" location="A125848722T" display="A125848722T" xr:uid="{3313D29E-845C-47A2-99A3-921C96A14A21}"/>
    <hyperlink ref="AW144" location="A125915250R" display="A125915250R" xr:uid="{1D33E821-8AA8-426B-8E3E-397FC7C5F357}"/>
    <hyperlink ref="AW157" location="A125881986R" display="A125881986R" xr:uid="{2BD11E1A-828A-4E05-8C87-4A7AADC633A6}"/>
    <hyperlink ref="AW132" location="A125848778C" display="A125848778C" xr:uid="{9B88A38C-3ADA-4E17-B429-08A19444E86A}"/>
    <hyperlink ref="AW145" location="A125915306R" display="A125915306R" xr:uid="{288B326C-7A57-4782-A115-3E8DCD5A3E02}"/>
    <hyperlink ref="AW158" location="A125882042X" display="A125882042X" xr:uid="{8E445473-2A93-4114-A29A-0C050BDDF600}"/>
    <hyperlink ref="AW133" location="A125848554T" display="A125848554T" xr:uid="{BACE37DF-EEE6-4588-BE5B-0D325F47CDCB}"/>
    <hyperlink ref="AW146" location="A125915082R" display="A125915082R" xr:uid="{1DCC2923-8F52-4810-85C2-3D1BAFBEBC7D}"/>
    <hyperlink ref="AW159" location="A125881818C" display="A125881818C" xr:uid="{2127D92A-1BE3-41FC-982A-CB6417E9D02E}"/>
    <hyperlink ref="AW134" location="A125849058X" display="A125849058X" xr:uid="{C9205FB8-2657-40EE-8AA6-566BAB94EDB4}"/>
    <hyperlink ref="AW147" location="A125915586V" display="A125915586V" xr:uid="{B9F5AD84-1607-4A5F-B14C-DE216285D72E}"/>
    <hyperlink ref="AW160" location="A125882322T" display="A125882322T" xr:uid="{F56F6DB0-D6BB-46BB-AE0A-8008309F4ADE}"/>
    <hyperlink ref="AW135" location="A125848834K" display="A125848834K" xr:uid="{23494938-B035-440C-9AF1-41BC6FDC74BD}"/>
    <hyperlink ref="AW148" location="A125915362J" display="A125915362J" xr:uid="{431EFED9-D262-464B-9DE9-035B63E313FD}"/>
    <hyperlink ref="AW161" location="A125882098K" display="A125882098K" xr:uid="{10ABE75A-9E93-41E1-AD63-F89630120E0B}"/>
    <hyperlink ref="AX136" location="A125849090X" display="A125849090X" xr:uid="{1BDA4518-A852-4B20-8816-66540E10E9D1}"/>
    <hyperlink ref="AX149" location="A125915618A" display="A125915618A" xr:uid="{99351C0C-A3C7-4242-A5A8-10533BC0233A}"/>
    <hyperlink ref="AX162" location="A125882354K" display="A125882354K" xr:uid="{342DF011-88A7-4D03-9FA2-34562864ABC4}"/>
    <hyperlink ref="AX126" location="A125848866C" display="A125848866C" xr:uid="{1751F91D-37BD-49CA-ABA7-6B28665CC354}"/>
    <hyperlink ref="AX139" location="A125915394A" display="A125915394A" xr:uid="{97481C6F-9F38-4B55-A7AF-75EFE54D8C71}"/>
    <hyperlink ref="AX152" location="A125882130X" display="A125882130X" xr:uid="{AB5A2727-9E38-4694-8857-74DFD1159AB7}"/>
    <hyperlink ref="AX127" location="A125848586K" display="A125848586K" xr:uid="{FEB668E1-C18C-43D8-8C88-0C7A3EDB36E7}"/>
    <hyperlink ref="AX140" location="A125915114W" display="A125915114W" xr:uid="{BE31AEE0-F541-4E43-AF82-032A2946180E}"/>
    <hyperlink ref="AX153" location="A125881850C" display="A125881850C" xr:uid="{9FD69446-7CE7-4059-BE2D-36B54CB6E3B5}"/>
    <hyperlink ref="AX128" location="A125848922K" display="A125848922K" xr:uid="{255BA100-D701-48F6-A4E8-FBAD59CC0119}"/>
    <hyperlink ref="AX141" location="A125915450J" display="A125915450J" xr:uid="{C4F2C105-E629-42D3-90AE-C187C51B54A1}"/>
    <hyperlink ref="AX154" location="A125882186K" display="A125882186K" xr:uid="{FED3F06F-6019-42AF-8812-757C8126F061}"/>
    <hyperlink ref="AX129" location="A125848978W" display="A125848978W" xr:uid="{ED0D3937-315E-481D-B68A-0399BA66A930}"/>
    <hyperlink ref="AX142" location="A125915506J" display="A125915506J" xr:uid="{1DD1346D-8BC2-4113-BD27-99BF8190CBDF}"/>
    <hyperlink ref="AX155" location="A125882242T" display="A125882242T" xr:uid="{CFBBF917-EF43-42AE-B906-5B4803C5289E}"/>
    <hyperlink ref="AX130" location="A125848642T" display="A125848642T" xr:uid="{F5FE34AF-4A5A-4D73-A770-848B04F9E576}"/>
    <hyperlink ref="AX143" location="A125915170R" display="A125915170R" xr:uid="{E3B42675-4C81-4732-9AB0-6CCC69746619}"/>
    <hyperlink ref="AX156" location="A125881906C" display="A125881906C" xr:uid="{9771B60C-F88D-4CE1-8FD0-1832E982E22B}"/>
    <hyperlink ref="AX131" location="A125848698C" display="A125848698C" xr:uid="{DE16C294-1649-4C20-8B44-4F569531A334}"/>
    <hyperlink ref="AX144" location="A125915226R" display="A125915226R" xr:uid="{4E3F9464-C8CB-4DB6-AA9D-F0393AEDFF75}"/>
    <hyperlink ref="AX157" location="A125881962W" display="A125881962W" xr:uid="{020B0704-48C0-417B-AA35-353427B8A1C4}"/>
    <hyperlink ref="AX132" location="A125848754K" display="A125848754K" xr:uid="{68A6AF6C-E9C4-43E2-B52E-5AFABAB20EA8}"/>
    <hyperlink ref="AX145" location="A125915282J" display="A125915282J" xr:uid="{CF4B207C-D8EB-45B0-AF56-4B3A71CD5C0A}"/>
    <hyperlink ref="AX158" location="A125882018X" display="A125882018X" xr:uid="{5F5C537A-AD80-490E-BAFD-04B091522204}"/>
    <hyperlink ref="AX133" location="A125848530X" display="A125848530X" xr:uid="{CE0B75BD-EFB1-49E3-9C64-433C9B65D3E9}"/>
    <hyperlink ref="AX146" location="A125915058R" display="A125915058R" xr:uid="{3EC059E3-F3B4-44E0-87BA-C56F34799DA8}"/>
    <hyperlink ref="AX159" location="A125881794W" display="A125881794W" xr:uid="{43BAE1EE-5D2D-4CC7-8EB6-012DC43CF4FE}"/>
    <hyperlink ref="AX134" location="A125849034F" display="A125849034F" xr:uid="{C32DBA91-29E1-4E2E-988A-E0B7416B1506}"/>
    <hyperlink ref="AX147" location="A125915562A" display="A125915562A" xr:uid="{CA3E2CEC-A003-4419-A064-933881AEFBAC}"/>
    <hyperlink ref="AX160" location="A125882298C" display="A125882298C" xr:uid="{F602F9B9-CAD7-48A2-B53E-0BCB1830E048}"/>
    <hyperlink ref="AX135" location="A125848810T" display="A125848810T" xr:uid="{14CF83F1-25A5-4271-8BC6-B85569C354D0}"/>
    <hyperlink ref="AX148" location="A125915338J" display="A125915338J" xr:uid="{4D3DA501-7E86-4A28-BDD1-73AD89C47F76}"/>
    <hyperlink ref="AX161" location="A125882074T" display="A125882074T" xr:uid="{50D751DF-B419-4465-87D2-9D576363BC77}"/>
    <hyperlink ref="AY136" location="A125849094J" display="A125849094J" xr:uid="{A41326A0-2C29-41F5-85DD-75BD5B0BAEB9}"/>
    <hyperlink ref="AY149" location="A125915622T" display="A125915622T" xr:uid="{859362B7-B066-414F-8825-D755BC6ABBA3}"/>
    <hyperlink ref="AY162" location="A125882358V" display="A125882358V" xr:uid="{AEC5FF58-C804-4815-8054-972EE8FB8531}"/>
    <hyperlink ref="AY126" location="A125848870V" display="A125848870V" xr:uid="{53C2A880-6A83-4B66-9595-02381F9A58DB}"/>
    <hyperlink ref="AY139" location="A125915398K" display="A125915398K" xr:uid="{D1BF5BC7-9AF5-4309-A882-56AAC9AB246A}"/>
    <hyperlink ref="AY152" location="A125882134J" display="A125882134J" xr:uid="{3F9353CB-C8ED-4EEB-85D2-7BB5D7B95673}"/>
    <hyperlink ref="AY127" location="A125848590A" display="A125848590A" xr:uid="{4647EE0F-8F97-4747-BF5B-237FF5B9EF12}"/>
    <hyperlink ref="AY140" location="A125915118F" display="A125915118F" xr:uid="{C7BD03BA-886A-40B2-9F60-CE43D116C88C}"/>
    <hyperlink ref="AY153" location="A125881854L" display="A125881854L" xr:uid="{90E7B01A-E0C2-4D0B-9458-409A13A1EBE5}"/>
    <hyperlink ref="AY128" location="A125848926V" display="A125848926V" xr:uid="{7C6F12CE-F36C-4A21-A539-9FE1700B8DC2}"/>
    <hyperlink ref="AY141" location="A125915454T" display="A125915454T" xr:uid="{60F82027-3C63-4F2D-BFA3-C97DB1AE7DB2}"/>
    <hyperlink ref="AY154" location="A125882190A" display="A125882190A" xr:uid="{B33BB0A8-8002-46F0-BBD9-CEBA3F1690B9}"/>
    <hyperlink ref="AY129" location="A125848982L" display="A125848982L" xr:uid="{583F7EBB-E2C0-48CC-81B7-E336D80D5046}"/>
    <hyperlink ref="AY142" location="A125915510X" display="A125915510X" xr:uid="{A93B33CE-7CB8-4BCF-9424-060ED4D3E6B2}"/>
    <hyperlink ref="AY155" location="A125882246A" display="A125882246A" xr:uid="{2A55BB41-DF69-4C99-8C8D-08F5197BDC2C}"/>
    <hyperlink ref="AY130" location="A125848646A" display="A125848646A" xr:uid="{E7A5ED5C-1FD8-4ABC-95DA-EA49E6983E1F}"/>
    <hyperlink ref="AY143" location="A125915174X" display="A125915174X" xr:uid="{0E5C5C28-A8D2-45B7-81BA-0B8D5EA73264}"/>
    <hyperlink ref="AY156" location="A125881910V" display="A125881910V" xr:uid="{18EF27AA-24D2-4D0E-97C2-28C9EB0846B0}"/>
    <hyperlink ref="AY131" location="A125848702J" display="A125848702J" xr:uid="{742679F0-5829-4A0C-8FEF-5267B13E8571}"/>
    <hyperlink ref="AY144" location="A125915230F" display="A125915230F" xr:uid="{69D1F222-55AC-467B-A58D-4B144404C3AD}"/>
    <hyperlink ref="AY157" location="A125881966F" display="A125881966F" xr:uid="{AA643EE2-EC8D-4B0D-92BF-B8D5888C9955}"/>
    <hyperlink ref="AY132" location="A125848758V" display="A125848758V" xr:uid="{541123BB-BA9A-4D21-A96D-E59CBE474B05}"/>
    <hyperlink ref="AY145" location="A125915286T" display="A125915286T" xr:uid="{D2CE62FF-A507-4014-9811-58F5FEAD06F6}"/>
    <hyperlink ref="AY158" location="A125882022R" display="A125882022R" xr:uid="{3A82528A-C29D-46C6-BACE-7633D0DAD0BD}"/>
    <hyperlink ref="AY133" location="A125848534J" display="A125848534J" xr:uid="{83637289-13A7-4F49-AAB8-AFD52DADE3C7}"/>
    <hyperlink ref="AY146" location="A125915062F" display="A125915062F" xr:uid="{9778C10F-FEBC-43C7-A8B9-B247E017D610}"/>
    <hyperlink ref="AY159" location="A125881798F" display="A125881798F" xr:uid="{016462BA-F9D7-4BEA-B9F5-0CB3DB749F07}"/>
    <hyperlink ref="AY134" location="A125849038R" display="A125849038R" xr:uid="{29EDC8E8-4D2F-46E5-AD06-2ABBC6826CC8}"/>
    <hyperlink ref="AY147" location="A125915566K" display="A125915566K" xr:uid="{4D924129-32BD-495E-B8C7-E6A7E79B8837}"/>
    <hyperlink ref="AY160" location="A125882302J" display="A125882302J" xr:uid="{4D879CCD-9372-4341-91AF-64E09D572A08}"/>
    <hyperlink ref="AY135" location="A125848814A" display="A125848814A" xr:uid="{7BD6A137-9479-4267-A233-31EECEE5F1DA}"/>
    <hyperlink ref="AY148" location="A125915342X" display="A125915342X" xr:uid="{139A4EAA-B579-4B2A-94F9-A088D2AE8039}"/>
    <hyperlink ref="AY161" location="A125882078A" display="A125882078A" xr:uid="{F18E2720-3CD0-45E7-AA14-72D23F214826}"/>
    <hyperlink ref="BF136" location="A125849098T" display="A125849098T" xr:uid="{67144F4C-5537-4A82-BEAE-3F2B4B3515AD}"/>
    <hyperlink ref="BF149" location="A125915626A" display="A125915626A" xr:uid="{6DB9553C-6FDB-4BBA-867B-E1684037E363}"/>
    <hyperlink ref="BF162" location="A125882362K" display="A125882362K" xr:uid="{7D801E10-CE0E-4E87-A9F0-FC3382452825}"/>
    <hyperlink ref="BF126" location="A125848874C" display="A125848874C" xr:uid="{EE43EC3D-D787-4C70-987B-9A407C784F76}"/>
    <hyperlink ref="BF139" location="A125915402R" display="A125915402R" xr:uid="{90C82854-BAB8-42F5-B4E4-AA8A074BBDE1}"/>
    <hyperlink ref="BF152" location="A125882138T" display="A125882138T" xr:uid="{0C42E507-C1B8-47DE-BAD3-B6DB113468F4}"/>
    <hyperlink ref="BF127" location="A125848594K" display="A125848594K" xr:uid="{D77E4E05-8899-4993-9CBC-BA51333E884B}"/>
    <hyperlink ref="BF140" location="A125915122W" display="A125915122W" xr:uid="{029B32E2-F184-4AAF-A510-9711E435A9DA}"/>
    <hyperlink ref="BF153" location="A125881858W" display="A125881858W" xr:uid="{447A2B32-8F05-4B14-9D68-CF9D763736B2}"/>
    <hyperlink ref="BF128" location="A125848930K" display="A125848930K" xr:uid="{852AB81F-DFC2-4307-93B8-3B0C279B13DD}"/>
    <hyperlink ref="BF141" location="A125915458A" display="A125915458A" xr:uid="{46626989-CC4F-4703-B746-29D8ECBA1BE0}"/>
    <hyperlink ref="BF154" location="A125882194K" display="A125882194K" xr:uid="{55F764B9-E561-419C-9D24-7EC5F4BA9659}"/>
    <hyperlink ref="BF129" location="A125848986W" display="A125848986W" xr:uid="{5C5547E9-BB96-4FA5-8AB1-928C00C10FBA}"/>
    <hyperlink ref="BF142" location="A125915514J" display="A125915514J" xr:uid="{64417189-BE4F-4C3E-86D4-50C517EB322A}"/>
    <hyperlink ref="BF155" location="A125882250T" display="A125882250T" xr:uid="{35D57B01-AE02-4CDF-A0F8-A1C459FD5B8C}"/>
    <hyperlink ref="BF130" location="A125848650T" display="A125848650T" xr:uid="{166C71C9-126A-4042-BFE8-0D43D8870130}"/>
    <hyperlink ref="BF143" location="A125915178J" display="A125915178J" xr:uid="{4F583646-2F26-41A6-B2A3-3CC771B383B7}"/>
    <hyperlink ref="BF156" location="A125881914C" display="A125881914C" xr:uid="{47045E14-5383-4174-AF5C-F6D88B296900}"/>
    <hyperlink ref="BF131" location="A125848706T" display="A125848706T" xr:uid="{A3546FF9-760E-412F-A8CB-FDCBFC714370}"/>
    <hyperlink ref="BF144" location="A125915234R" display="A125915234R" xr:uid="{57C89F0F-8FB7-460D-A452-4318B77B3B08}"/>
    <hyperlink ref="BF157" location="A125881970W" display="A125881970W" xr:uid="{263DBBC4-6799-46E6-A270-6A57EF3D040B}"/>
    <hyperlink ref="BF132" location="A125848762K" display="A125848762K" xr:uid="{7EC58A4B-EBBD-42DD-9C2D-BD2A3374A79A}"/>
    <hyperlink ref="BF145" location="A125915290J" display="A125915290J" xr:uid="{65C1BF62-D071-43F9-948B-CC1A97680BF8}"/>
    <hyperlink ref="BF158" location="A125882026X" display="A125882026X" xr:uid="{7583CC98-0BB7-4026-9A24-CB5402DDD02A}"/>
    <hyperlink ref="BF133" location="A125848538T" display="A125848538T" xr:uid="{7D308DC2-BAAF-4247-8CBC-FFC89DB258B8}"/>
    <hyperlink ref="BF146" location="A125915066R" display="A125915066R" xr:uid="{D0D944FD-100C-4CCB-8702-507DF136CED1}"/>
    <hyperlink ref="BF159" location="A125881802K" display="A125881802K" xr:uid="{E0121374-9E9F-410E-B9E7-74891A2B8808}"/>
    <hyperlink ref="BF134" location="A125849042F" display="A125849042F" xr:uid="{6603D4F1-185A-477F-994F-C90DB9E6FACB}"/>
    <hyperlink ref="BF147" location="A125915570A" display="A125915570A" xr:uid="{42B188A7-7E71-46D5-8AD7-0EFC5C72650F}"/>
    <hyperlink ref="BF160" location="A125882306T" display="A125882306T" xr:uid="{3AE403D9-182A-45AF-BC92-9F88AB6A5D52}"/>
    <hyperlink ref="BF135" location="A125848818K" display="A125848818K" xr:uid="{0B7E41BD-9590-4CE1-A69B-E054F082DFFF}"/>
    <hyperlink ref="BF148" location="A125915346J" display="A125915346J" xr:uid="{D1D4FFD8-80DA-4B08-B162-546BA1EDCB96}"/>
    <hyperlink ref="BF161" location="A125882082T" display="A125882082T" xr:uid="{852F8F67-BCCA-4310-B1C6-EDD4E2270EC7}"/>
    <hyperlink ref="BU136" location="A125849690C" display="A125849690C" xr:uid="{6B09CF5D-94DE-40E8-B3F4-4EBBAD57A8D8}"/>
    <hyperlink ref="BU149" location="A125916218J" display="A125916218J" xr:uid="{D9709D07-3ADA-4040-942B-30058CB91468}"/>
    <hyperlink ref="BU162" location="A125882954R" display="A125882954R" xr:uid="{1E451FA5-3157-4AFE-B209-DAD751518EFE}"/>
    <hyperlink ref="BU126" location="A125849466K" display="A125849466K" xr:uid="{7BF8A663-7599-4B78-A569-334A3BDB2419}"/>
    <hyperlink ref="BU139" location="A125915994F" display="A125915994F" xr:uid="{6C009076-C774-4B95-9F1F-7F19EC397078}"/>
    <hyperlink ref="BU152" location="A125882730C" display="A125882730C" xr:uid="{14C61BF9-F45B-485E-AB74-3DB7A0D22F01}"/>
    <hyperlink ref="BU127" location="A125849186T" display="A125849186T" xr:uid="{E23B072D-9F1F-4CC5-9C1D-B378B62BDF01}"/>
    <hyperlink ref="BU140" location="A125915714A" display="A125915714A" xr:uid="{629484E8-A757-404E-AC48-9630E56F3967}"/>
    <hyperlink ref="BU153" location="A125882450K" display="A125882450K" xr:uid="{A6060012-F705-4691-86F4-05A6525E858C}"/>
    <hyperlink ref="BU128" location="A125849522T" display="A125849522T" xr:uid="{37E22BCE-A011-4660-A751-DEC5937E71EA}"/>
    <hyperlink ref="BU141" location="A125916050R" display="A125916050R" xr:uid="{4519F77B-F3B3-4072-B8F3-2C3EDB0724ED}"/>
    <hyperlink ref="BU154" location="A125882786R" display="A125882786R" xr:uid="{CD88CB9C-3B6D-4180-8C39-33A0660564F6}"/>
    <hyperlink ref="BU129" location="A125849578C" display="A125849578C" xr:uid="{CF2E8B87-73DD-4057-82DE-096755BEB3CA}"/>
    <hyperlink ref="BU142" location="A125916106R" display="A125916106R" xr:uid="{FDE16AF3-A663-4868-BC3B-4D16428486F1}"/>
    <hyperlink ref="BU155" location="A125882842W" display="A125882842W" xr:uid="{2DB08F73-7E05-44CF-8167-87DDCA995885}"/>
    <hyperlink ref="BU130" location="A125849242X" display="A125849242X" xr:uid="{2B85DAB2-9179-45D1-ABFE-99E7A57F55B1}"/>
    <hyperlink ref="BU143" location="A125915770V" display="A125915770V" xr:uid="{89501C7C-CFD8-43E9-8CA3-24DE4F19B208}"/>
    <hyperlink ref="BU156" location="A125882506K" display="A125882506K" xr:uid="{F6649377-D905-49BF-A8B4-F6D5E852C58B}"/>
    <hyperlink ref="BU131" location="A125849298K" display="A125849298K" xr:uid="{AB1C9344-6C88-459E-9029-AF58E1CA4467}"/>
    <hyperlink ref="BU144" location="A125915826V" display="A125915826V" xr:uid="{F2A467B6-A66A-475F-B8E1-1B61D191F9AF}"/>
    <hyperlink ref="BU157" location="A125882562C" display="A125882562C" xr:uid="{01E4FC45-B3E8-4EBF-BFB4-E2B9CB79377B}"/>
    <hyperlink ref="BU132" location="A125849354T" display="A125849354T" xr:uid="{ED662B53-D959-4253-89DE-4004AE187253}"/>
    <hyperlink ref="BU145" location="A125915882L" display="A125915882L" xr:uid="{949B907F-B9E3-4EFA-BF0A-BAB675F9C4B0}"/>
    <hyperlink ref="BU158" location="A125882618C" display="A125882618C" xr:uid="{C1CA2558-40B3-47B0-83F6-6F7F8BF5F00A}"/>
    <hyperlink ref="BU133" location="A125849130F" display="A125849130F" xr:uid="{2225D860-295B-41A5-8612-36B570AE2A23}"/>
    <hyperlink ref="BU146" location="A125915658V" display="A125915658V" xr:uid="{EF1B3736-B2FA-41DD-AC6A-46EDB2A6E036}"/>
    <hyperlink ref="BU159" location="A125882394C" display="A125882394C" xr:uid="{44380430-CF05-45C7-9EEC-F8CC46A42E0B}"/>
    <hyperlink ref="BU134" location="A125849634K" display="A125849634K" xr:uid="{5816143B-4D39-4AD8-9E5F-247BF8173E1A}"/>
    <hyperlink ref="BU147" location="A125916162J" display="A125916162J" xr:uid="{A2BA1890-D817-43CF-A8B0-947ABE3E2C81}"/>
    <hyperlink ref="BU160" location="A125882898J" display="A125882898J" xr:uid="{88346690-9E9A-4592-9882-0B60E4BD76CF}"/>
    <hyperlink ref="BU135" location="A125849410X" display="A125849410X" xr:uid="{D926E036-41E3-42B5-B66C-081DB18337E8}"/>
    <hyperlink ref="BU148" location="A125915938L" display="A125915938L" xr:uid="{62C0891D-D0FC-44C3-866D-5E00B9B2832B}"/>
    <hyperlink ref="BU161" location="A125882674W" display="A125882674W" xr:uid="{94291FB6-49C6-4E1C-89A9-3DD2B7055EC9}"/>
    <hyperlink ref="BS136" location="A125849686L" display="A125849686L" xr:uid="{513F9107-A17F-409D-A3A0-C43E614A944F}"/>
    <hyperlink ref="BS149" location="A125916214X" display="A125916214X" xr:uid="{43EFE6ED-461D-42AF-99DC-4C69D33AAF0F}"/>
    <hyperlink ref="BS162" location="A125882950F" display="A125882950F" xr:uid="{2347011F-7B5D-4326-88E1-6D6544AC0AEA}"/>
    <hyperlink ref="BS126" location="A125849462A" display="A125849462A" xr:uid="{23EADB0B-61A4-4FCD-BB03-DB34C238DD9A}"/>
    <hyperlink ref="BS139" location="A125915990W" display="A125915990W" xr:uid="{6A6210C3-BA0C-469B-B436-2906756614A0}"/>
    <hyperlink ref="BS152" location="A125882726L" display="A125882726L" xr:uid="{93CF2D12-5F3D-4FFF-B57E-E29CDA1E38C5}"/>
    <hyperlink ref="BS127" location="A125849182J" display="A125849182J" xr:uid="{8A891250-5B34-44A6-8A60-F440978DB7BD}"/>
    <hyperlink ref="BS140" location="A125915710T" display="A125915710T" xr:uid="{44331C95-77F7-4575-9643-A562DA19837F}"/>
    <hyperlink ref="BS153" location="A125882446V" display="A125882446V" xr:uid="{BDDDC7A6-BB73-4324-B742-75AF71708C4B}"/>
    <hyperlink ref="BS128" location="A125849518A" display="A125849518A" xr:uid="{BEBD3C11-5FB6-434D-9094-D066F9A18EF1}"/>
    <hyperlink ref="BS141" location="A125916046X" display="A125916046X" xr:uid="{7DD12B2F-2BF8-40EB-B399-76D6378D9A0F}"/>
    <hyperlink ref="BS154" location="A125882782F" display="A125882782F" xr:uid="{82A90515-0FC1-401A-AE6D-E032A3E74A4A}"/>
    <hyperlink ref="BS129" location="A125849574V" display="A125849574V" xr:uid="{9C44E244-A785-4A5A-A2B7-51D6B4CCD0CD}"/>
    <hyperlink ref="BS142" location="A125916102F" display="A125916102F" xr:uid="{0982A0A0-59E6-47DE-8728-25F606692E59}"/>
    <hyperlink ref="BS155" location="A125882838F" display="A125882838F" xr:uid="{EC6C9901-239B-4CE1-B76D-1581B6C69E6D}"/>
    <hyperlink ref="BS130" location="A125849238J" display="A125849238J" xr:uid="{27665D0D-F27F-4CD0-8B33-4CDAAA99318B}"/>
    <hyperlink ref="BS143" location="A125915766C" display="A125915766C" xr:uid="{409EEFAB-53FE-4552-83AD-D10B08BE0A57}"/>
    <hyperlink ref="BS156" location="A125882502A" display="A125882502A" xr:uid="{0831904B-C884-4195-825A-76379B188765}"/>
    <hyperlink ref="BS131" location="A125849294A" display="A125849294A" xr:uid="{FDAE95EB-6879-44FD-B090-0F3512DB66B0}"/>
    <hyperlink ref="BS144" location="A125915822K" display="A125915822K" xr:uid="{9B4DE336-4712-4DEE-8778-80D182CD797D}"/>
    <hyperlink ref="BS157" location="A125882558L" display="A125882558L" xr:uid="{334F7798-479A-4A19-81E0-BE63925500E5}"/>
    <hyperlink ref="BS132" location="A125849350J" display="A125849350J" xr:uid="{3AF6B7DE-E61F-4184-8586-F211BECF41EE}"/>
    <hyperlink ref="BS145" location="A125915878W" display="A125915878W" xr:uid="{23F11265-656A-4388-837A-E9319DCBF6FF}"/>
    <hyperlink ref="BS158" location="A125882614V" display="A125882614V" xr:uid="{82B0C30E-6E94-4B3C-AA58-64479ED710BD}"/>
    <hyperlink ref="BS133" location="A125849126R" display="A125849126R" xr:uid="{A58F3D83-B41F-4254-BEA5-25918A6C4D6A}"/>
    <hyperlink ref="BS146" location="A125915654K" display="A125915654K" xr:uid="{66B14894-A621-454D-8717-8B4E78D5AF77}"/>
    <hyperlink ref="BS159" location="A125882390V" display="A125882390V" xr:uid="{85CEF476-5508-4086-B9AD-2F7068C7662B}"/>
    <hyperlink ref="BS134" location="A125849630A" display="A125849630A" xr:uid="{250BDD19-867C-4F99-B79C-E02154BE7E72}"/>
    <hyperlink ref="BS147" location="A125916158T" display="A125916158T" xr:uid="{2072599F-4260-4675-A358-8C7D5373DABD}"/>
    <hyperlink ref="BS160" location="A125882894X" display="A125882894X" xr:uid="{1C012F94-D044-4E0C-B707-7FE295DA13EB}"/>
    <hyperlink ref="BS135" location="A125849406J" display="A125849406J" xr:uid="{0DFABF46-D7B1-40EC-97AE-FC074014368A}"/>
    <hyperlink ref="BS148" location="A125915934C" display="A125915934C" xr:uid="{5C027890-CEB0-4015-9F55-8799945E39D7}"/>
    <hyperlink ref="BS161" location="A125882670L" display="A125882670L" xr:uid="{3BDD4383-7BB0-4151-A9B2-9A9E36865986}"/>
    <hyperlink ref="BO136" location="A125849734V" display="A125849734V" xr:uid="{9607D738-2A46-48F8-B25E-CE246BDE35F1}"/>
    <hyperlink ref="BO149" location="A125916262T" display="A125916262T" xr:uid="{2AFEF669-785E-48C7-989C-B4439EB7CE13}"/>
    <hyperlink ref="BO162" location="A125882998T" display="A125882998T" xr:uid="{2F3021C9-CA01-4F25-9C90-A0710B487858}"/>
    <hyperlink ref="BO126" location="A125849510J" display="A125849510J" xr:uid="{4C1B8742-CE7D-43A4-9185-B225041EADC7}"/>
    <hyperlink ref="BO139" location="A125916038X" display="A125916038X" xr:uid="{3DB95E4A-6498-4FE1-A67E-A5BE9C8D4D58}"/>
    <hyperlink ref="BO152" location="A125882774F" display="A125882774F" xr:uid="{C3FB40F6-AA92-4F9E-A5E2-FEC0A3F86440}"/>
    <hyperlink ref="BO127" location="A125849230R" display="A125849230R" xr:uid="{8120B9B7-50C7-44B0-980F-FF23BE185781}"/>
    <hyperlink ref="BO140" location="A125915758C" display="A125915758C" xr:uid="{FE3F0FB2-ADB4-4FA1-8F63-CEDF72D8B76B}"/>
    <hyperlink ref="BO153" location="A125882494L" display="A125882494L" xr:uid="{5E972D9D-0530-445B-B7F9-86F86D05C894}"/>
    <hyperlink ref="BO128" location="A125849566V" display="A125849566V" xr:uid="{8ADF2949-513D-45D7-8F08-7A909BCC1601}"/>
    <hyperlink ref="BO141" location="A125916094T" display="A125916094T" xr:uid="{F7DB37AC-5D39-4892-8610-8BEB47D5618A}"/>
    <hyperlink ref="BO154" location="A125882830L" display="A125882830L" xr:uid="{01FCB68A-6E0A-4B61-84BA-3FA5CEE370B9}"/>
    <hyperlink ref="BO129" location="A125849622A" display="A125849622A" xr:uid="{033348A3-021F-4D00-811C-E24DC27B65E1}"/>
    <hyperlink ref="BO142" location="A125916150X" display="A125916150X" xr:uid="{D02072C1-E230-4249-B1B7-74128D14799F}"/>
    <hyperlink ref="BO155" location="A125882886X" display="A125882886X" xr:uid="{1CF82C97-30E8-4BB0-82F5-2D59F78FC739}"/>
    <hyperlink ref="BO130" location="A125849286A" display="A125849286A" xr:uid="{A1AAF39F-A4A0-48F1-A5EF-49209ACD75C8}"/>
    <hyperlink ref="BO143" location="A125915814K" display="A125915814K" xr:uid="{8C355CE4-956A-4EA3-ACD1-A75C7900B089}"/>
    <hyperlink ref="BO156" location="A125882550V" display="A125882550V" xr:uid="{C47A22E2-8602-47B7-BAAB-FCA30897B7C9}"/>
    <hyperlink ref="BO131" location="A125849342J" display="A125849342J" xr:uid="{73A5033B-BC52-412E-9200-D6087AA32589}"/>
    <hyperlink ref="BO144" location="A125915870C" display="A125915870C" xr:uid="{A94BC309-1256-479F-8D77-67EBC1155425}"/>
    <hyperlink ref="BO157" location="A125882606V" display="A125882606V" xr:uid="{F0FF877F-67F0-401B-9832-7FF5D7C94E7A}"/>
    <hyperlink ref="BO132" location="A125849398V" display="A125849398V" xr:uid="{4A357144-A328-4149-978A-DDDCE7810FB5}"/>
    <hyperlink ref="BO145" location="A125915926C" display="A125915926C" xr:uid="{BA783559-1320-4C14-ABCE-1AEDABD882D3}"/>
    <hyperlink ref="BO158" location="A125882662L" display="A125882662L" xr:uid="{80BFE090-2440-4E42-9DAF-F26A6115CC65}"/>
    <hyperlink ref="BO133" location="A125849174J" display="A125849174J" xr:uid="{9081EE9E-3CCD-429F-950F-616493B7F17E}"/>
    <hyperlink ref="BO146" location="A125915702T" display="A125915702T" xr:uid="{10F4319B-FA17-4695-A5DF-AF2E98FD8B5D}"/>
    <hyperlink ref="BO159" location="A125882438V" display="A125882438V" xr:uid="{DC904B5B-9E85-4B63-8079-CAE1C2277ED0}"/>
    <hyperlink ref="BO134" location="A125849678L" display="A125849678L" xr:uid="{0B643C57-9BC9-474D-ACD0-025875FE2D7B}"/>
    <hyperlink ref="BO147" location="A125916206X" display="A125916206X" xr:uid="{6A59435F-3C51-4FC9-AF01-7545C375D051}"/>
    <hyperlink ref="BO160" location="A125882942F" display="A125882942F" xr:uid="{9CB82503-C856-4DDC-8B42-DB1CE37C4C9F}"/>
    <hyperlink ref="BO135" location="A125849454A" display="A125849454A" xr:uid="{8CDDD294-270B-461C-B698-A425A7DBED8D}"/>
    <hyperlink ref="BO148" location="A125915982W" display="A125915982W" xr:uid="{FFE0AFE6-7424-4525-97BD-B934A27FE0C1}"/>
    <hyperlink ref="BO161" location="A125882718L" display="A125882718L" xr:uid="{0F87761B-C76D-4AC3-B3C6-D2764D144B68}"/>
    <hyperlink ref="BP136" location="A125849718V" display="A125849718V" xr:uid="{EB448D64-1808-4BFD-AEC1-451DD277F8C9}"/>
    <hyperlink ref="BP149" location="A125916246T" display="A125916246T" xr:uid="{6C1AD49D-67B1-4D87-8D6A-ECCDAB3BAF4D}"/>
    <hyperlink ref="BP162" location="A125882982X" display="A125882982X" xr:uid="{7D5F8014-609B-4F07-BD35-12B0F637FA5B}"/>
    <hyperlink ref="BP126" location="A125849494V" display="A125849494V" xr:uid="{91F3D1F1-FD30-43B5-ABE1-67697E0AE74D}"/>
    <hyperlink ref="BP139" location="A125916022F" display="A125916022F" xr:uid="{4F79AD19-2700-4716-AC74-CCC9A7F9581D}"/>
    <hyperlink ref="BP152" location="A125882758F" display="A125882758F" xr:uid="{4B49A3A8-E647-45B8-8E0E-C9CC0A20E0F0}"/>
    <hyperlink ref="BP127" location="A125849214R" display="A125849214R" xr:uid="{21E2154F-D79C-4200-94FB-15EAFB89C2AA}"/>
    <hyperlink ref="BP140" location="A125915742K" display="A125915742K" xr:uid="{6094342A-41D3-4489-8966-22751BFC7E4A}"/>
    <hyperlink ref="BP153" location="A125882478L" display="A125882478L" xr:uid="{1652F7C4-8446-49DB-8A69-5C93C8497363}"/>
    <hyperlink ref="BP128" location="A125849550A" display="A125849550A" xr:uid="{9D441F45-F86C-452D-BA7B-41B9D40EDD1E}"/>
    <hyperlink ref="BP141" location="A125916078T" display="A125916078T" xr:uid="{FD2E4EEE-06D0-4921-BBDC-DBA5892D3323}"/>
    <hyperlink ref="BP154" location="A125882814L" display="A125882814L" xr:uid="{3B8C184E-E1AD-4F81-9B46-066CC46F9625}"/>
    <hyperlink ref="BP129" location="A125849606A" display="A125849606A" xr:uid="{E08C6863-D9B2-460A-9C18-F256149ED37E}"/>
    <hyperlink ref="BP142" location="A125916134X" display="A125916134X" xr:uid="{904923FD-ADB4-4D5D-8E73-CDE58829EC56}"/>
    <hyperlink ref="BP155" location="A125882870F" display="A125882870F" xr:uid="{86C4C76F-7571-44F9-8CE2-FC67977B7261}"/>
    <hyperlink ref="BP130" location="A125849270J" display="A125849270J" xr:uid="{3311BA26-FEDF-4B4D-A955-B0562AE8689B}"/>
    <hyperlink ref="BP143" location="A125915798W" display="A125915798W" xr:uid="{3B6EEE18-9808-4FE1-B4C3-E1B0184F7DA5}"/>
    <hyperlink ref="BP156" location="A125882534V" display="A125882534V" xr:uid="{FD75CCA8-11D7-4A29-BD35-2A0C90050B5B}"/>
    <hyperlink ref="BP131" location="A125849326J" display="A125849326J" xr:uid="{9D24154D-C8DB-44D3-B229-301E25DE51C5}"/>
    <hyperlink ref="BP144" location="A125915854C" display="A125915854C" xr:uid="{ED533947-5FBE-4B2D-B75E-7E13ECDF0336}"/>
    <hyperlink ref="BP157" location="A125882590L" display="A125882590L" xr:uid="{7C085CA1-A497-4A5F-8140-B3B517F24B04}"/>
    <hyperlink ref="BP132" location="A125849382A" display="A125849382A" xr:uid="{F1684A83-B7A8-40C0-94EC-E85EE3A588C9}"/>
    <hyperlink ref="BP145" location="A125915910K" display="A125915910K" xr:uid="{34778AAE-7865-494B-B41A-FFC12B05C002}"/>
    <hyperlink ref="BP158" location="A125882646L" display="A125882646L" xr:uid="{30E894AB-DCD3-45FE-A096-A2AC3AA4E60C}"/>
    <hyperlink ref="BP133" location="A125849158J" display="A125849158J" xr:uid="{0609E34A-D488-4561-B1C4-F9F998EE4D96}"/>
    <hyperlink ref="BP146" location="A125915686C" display="A125915686C" xr:uid="{6F8BA29B-9D7C-4920-AEBF-C3E3B78D9028}"/>
    <hyperlink ref="BP159" location="A125882422A" display="A125882422A" xr:uid="{0FDFD294-09D1-45B5-827D-0A3B637C11CC}"/>
    <hyperlink ref="BP134" location="A125849662V" display="A125849662V" xr:uid="{57486CB8-EB03-43E7-9FCD-4132F44A0D1C}"/>
    <hyperlink ref="BP147" location="A125916190T" display="A125916190T" xr:uid="{FE2030CB-974B-4125-B7FE-79A0F55F3D1D}"/>
    <hyperlink ref="BP160" location="A125882926F" display="A125882926F" xr:uid="{627A9957-DB8B-44EE-9A51-0F35428AF49E}"/>
    <hyperlink ref="BP135" location="A125849438A" display="A125849438A" xr:uid="{B3B5F256-3A7F-4F90-BA5B-54E269F0BC80}"/>
    <hyperlink ref="BP148" location="A125915966W" display="A125915966W" xr:uid="{22D4C00A-1EC5-4D0C-BB40-739A3C8C9134}"/>
    <hyperlink ref="BP161" location="A125882702V" display="A125882702V" xr:uid="{0F171D39-49A5-419A-B24B-9C6A7A3F65B0}"/>
    <hyperlink ref="BQ136" location="A125849738C" display="A125849738C" xr:uid="{46412DCC-37F0-4475-9DA3-90F51CC26916}"/>
    <hyperlink ref="BQ149" location="A125916266A" display="A125916266A" xr:uid="{7611564F-9A7C-4DA4-9C38-6706041685F7}"/>
    <hyperlink ref="BQ162" location="A125883002X" display="A125883002X" xr:uid="{A1016A67-4522-458F-9FF3-2D97A814770D}"/>
    <hyperlink ref="BQ126" location="A125849514T" display="A125849514T" xr:uid="{2FA9F569-1617-4B80-A77A-698AA58453F4}"/>
    <hyperlink ref="BQ139" location="A125916042R" display="A125916042R" xr:uid="{033D3679-B07E-4653-B4DB-AB73DFB01ED9}"/>
    <hyperlink ref="BQ152" location="A125882778R" display="A125882778R" xr:uid="{C5E61351-B0CC-42C2-9B41-E57B7D558861}"/>
    <hyperlink ref="BQ127" location="A125849234X" display="A125849234X" xr:uid="{6CE3D4FE-7DF5-41C8-AABA-48E0EFC8EC72}"/>
    <hyperlink ref="BQ140" location="A125915762V" display="A125915762V" xr:uid="{36CFC8B1-8D4A-44F2-9921-B8C92C6B9382}"/>
    <hyperlink ref="BQ153" location="A125882498W" display="A125882498W" xr:uid="{12E5234A-DB1B-42E7-B2F9-1F9EC7B97FF5}"/>
    <hyperlink ref="BQ128" location="A125849570K" display="A125849570K" xr:uid="{D788FD04-DD8A-4335-89DD-AD2478B67AD8}"/>
    <hyperlink ref="BQ141" location="A125916098A" display="A125916098A" xr:uid="{B51769DD-1909-4D12-A267-E827AAB1276C}"/>
    <hyperlink ref="BQ154" location="A125882834W" display="A125882834W" xr:uid="{B5572FA0-CEA1-4BD1-B983-F58F596257B8}"/>
    <hyperlink ref="BQ129" location="A125849626K" display="A125849626K" xr:uid="{9F1329CC-DE80-41D0-9B46-724A71E6B4DA}"/>
    <hyperlink ref="BQ142" location="A125916154J" display="A125916154J" xr:uid="{10E02826-680A-4196-B34B-50045685DC8B}"/>
    <hyperlink ref="BQ155" location="A125882890R" display="A125882890R" xr:uid="{82F4D3C1-9204-4B97-87A6-069D174EC113}"/>
    <hyperlink ref="BQ130" location="A125849290T" display="A125849290T" xr:uid="{4FA3CBAE-19D5-44BB-B277-ADE36F9C2B07}"/>
    <hyperlink ref="BQ143" location="A125915818V" display="A125915818V" xr:uid="{FF041B6C-B178-4532-9939-5029982889F7}"/>
    <hyperlink ref="BQ156" location="A125882554C" display="A125882554C" xr:uid="{F8074D3B-77AA-488B-8D1D-46B16B06CF7C}"/>
    <hyperlink ref="BQ131" location="A125849346T" display="A125849346T" xr:uid="{20E6949F-1434-4629-B248-320DED8B6A9D}"/>
    <hyperlink ref="BQ144" location="A125915874L" display="A125915874L" xr:uid="{C50D00EA-655A-44E1-8AB7-5E34E935D708}"/>
    <hyperlink ref="BQ157" location="A125882610K" display="A125882610K" xr:uid="{3293329D-BCC9-488A-B0BD-66A9E13EAFC6}"/>
    <hyperlink ref="BQ132" location="A125849402X" display="A125849402X" xr:uid="{348F5C4D-721F-4FFC-8444-A114A09F5B92}"/>
    <hyperlink ref="BQ145" location="A125915930V" display="A125915930V" xr:uid="{D97D1E57-361E-445D-93A3-1599AFB2B5C5}"/>
    <hyperlink ref="BQ158" location="A125882666W" display="A125882666W" xr:uid="{E1A17145-DD12-42D7-80FC-D1BFF5337A92}"/>
    <hyperlink ref="BQ133" location="A125849178T" display="A125849178T" xr:uid="{755B89BB-95DF-486A-84DE-796A5BE864C8}"/>
    <hyperlink ref="BQ146" location="A125915706A" display="A125915706A" xr:uid="{D1C236A1-0F6A-400F-84BC-37D7CF780958}"/>
    <hyperlink ref="BQ159" location="A125882442K" display="A125882442K" xr:uid="{BC1948C2-CCAF-40E8-AC6E-33631196D65B}"/>
    <hyperlink ref="BQ134" location="A125849682C" display="A125849682C" xr:uid="{BAE59B41-5FFB-473A-95D4-DA753A3A453B}"/>
    <hyperlink ref="BQ147" location="A125916210R" display="A125916210R" xr:uid="{1F9DF4C8-2231-4800-A7A4-8D595092F325}"/>
    <hyperlink ref="BQ160" location="A125882946R" display="A125882946R" xr:uid="{CA356572-09AB-4563-8A47-C0F854D976AD}"/>
    <hyperlink ref="BQ135" location="A125849458K" display="A125849458K" xr:uid="{50B0DF44-7A1E-455A-B2A6-EEBD73BA2B24}"/>
    <hyperlink ref="BQ148" location="A125915986F" display="A125915986F" xr:uid="{1085DB68-F004-4818-83B5-B4345033AA3C}"/>
    <hyperlink ref="BQ161" location="A125882722C" display="A125882722C" xr:uid="{5C53CDC5-A5CA-43E6-BD84-A549F65A5FC3}"/>
    <hyperlink ref="BR136" location="A125849698W" display="A125849698W" xr:uid="{F3E8E948-1B5B-4286-B2FA-0CB0027E3991}"/>
    <hyperlink ref="BR149" location="A125916226J" display="A125916226J" xr:uid="{B537FD04-B790-4EE9-A270-33CF0A2AFCA5}"/>
    <hyperlink ref="BR162" location="A125882962R" display="A125882962R" xr:uid="{8A0BE26F-07B1-4B34-B4CA-984B63ECC234}"/>
    <hyperlink ref="BR126" location="A125849474K" display="A125849474K" xr:uid="{0C64BBCA-2304-4D8F-AADC-F6402D7873A8}"/>
    <hyperlink ref="BR139" location="A125916002W" display="A125916002W" xr:uid="{77898700-1E6F-400B-83A6-28E988683A75}"/>
    <hyperlink ref="BR152" location="A125882738W" display="A125882738W" xr:uid="{7182FEC2-ECE0-4E1E-98BD-1022666C4370}"/>
    <hyperlink ref="BR127" location="A125849194T" display="A125849194T" xr:uid="{133FADF9-F1DE-44D2-AEF9-1D071FB3559F}"/>
    <hyperlink ref="BR140" location="A125915722A" display="A125915722A" xr:uid="{9F8B7328-78FF-4095-9EFA-BA8ACAA0B1A3}"/>
    <hyperlink ref="BR153" location="A125882458C" display="A125882458C" xr:uid="{EFDB56CD-A77C-4A74-97F4-94ACD7F4C0E5}"/>
    <hyperlink ref="BR128" location="A125849530T" display="A125849530T" xr:uid="{4D7BA917-8CA5-4AF0-AA3F-FD4E592CB0EC}"/>
    <hyperlink ref="BR141" location="A125916058J" display="A125916058J" xr:uid="{788DB4BC-C681-41B5-82AF-AF143C00B223}"/>
    <hyperlink ref="BR154" location="A125882794R" display="A125882794R" xr:uid="{487576AF-2BB4-4C6C-A677-21AFA898BDA5}"/>
    <hyperlink ref="BR129" location="A125849586C" display="A125849586C" xr:uid="{1953544E-7968-4290-AB0F-ADE2C22A13A9}"/>
    <hyperlink ref="BR142" location="A125916114R" display="A125916114R" xr:uid="{6D69FFE3-A28B-4485-BCAC-BE4DA2B4B550}"/>
    <hyperlink ref="BR155" location="A125882850W" display="A125882850W" xr:uid="{2F82E681-A0B8-4903-BFD7-539FDF585099}"/>
    <hyperlink ref="BR130" location="A125849250X" display="A125849250X" xr:uid="{35094D24-11A6-435B-BB74-D105E9B2708D}"/>
    <hyperlink ref="BR143" location="A125915778L" display="A125915778L" xr:uid="{D734A29E-5A6A-4E6F-B78E-5AF77D2ABDEC}"/>
    <hyperlink ref="BR156" location="A125882514K" display="A125882514K" xr:uid="{3760495A-75B9-47AD-BAEF-FCAF4815B4ED}"/>
    <hyperlink ref="BR131" location="A125849306X" display="A125849306X" xr:uid="{E2D9B671-4122-426B-BBFE-379D6B5D2234}"/>
    <hyperlink ref="BR144" location="A125915834V" display="A125915834V" xr:uid="{A69D8472-FDA9-40BA-9902-02BC2C7E135A}"/>
    <hyperlink ref="BR157" location="A125882570C" display="A125882570C" xr:uid="{7504D456-1737-411D-AFB6-11DF4F1CF545}"/>
    <hyperlink ref="BR132" location="A125849362T" display="A125849362T" xr:uid="{2258CBBC-5CB8-4B93-A9F9-E4C52D36A5B1}"/>
    <hyperlink ref="BR145" location="A125915890L" display="A125915890L" xr:uid="{C4B02C97-AD97-47E1-BF92-8586BC1686CC}"/>
    <hyperlink ref="BR158" location="A125882626C" display="A125882626C" xr:uid="{B6A9B44F-16E9-4D0D-9EC9-0AC22DB2240E}"/>
    <hyperlink ref="BR133" location="A125849138X" display="A125849138X" xr:uid="{F6589910-23CC-48A5-9EE6-7B7F4F0D758F}"/>
    <hyperlink ref="BR146" location="A125915666V" display="A125915666V" xr:uid="{19952BB2-664D-4DCF-A3F5-8974AA5B989D}"/>
    <hyperlink ref="BR159" location="A125882402T" display="A125882402T" xr:uid="{D9C68F66-3989-4C14-B441-3ED537DDEAED}"/>
    <hyperlink ref="BR134" location="A125849642K" display="A125849642K" xr:uid="{72214424-BBC8-4A98-AA42-7D4D87E01FBC}"/>
    <hyperlink ref="BR147" location="A125916170J" display="A125916170J" xr:uid="{50410D99-0347-4B97-A837-1B32E67E8BCD}"/>
    <hyperlink ref="BR160" location="A125882906W" display="A125882906W" xr:uid="{CD6FE64F-733D-4D1A-B7A7-1A22CB014274}"/>
    <hyperlink ref="BR135" location="A125849418T" display="A125849418T" xr:uid="{70042048-C746-4B66-939D-A759E193A151}"/>
    <hyperlink ref="BR148" location="A125915946L" display="A125915946L" xr:uid="{32352B7B-9A7B-4287-8E61-F6C0E516D9DE}"/>
    <hyperlink ref="BR161" location="A125882682W" display="A125882682W" xr:uid="{DFFF0EA4-B279-47E3-964A-A6D5242A7333}"/>
    <hyperlink ref="BN136" location="A125849694L" display="A125849694L" xr:uid="{F3E9B423-FB07-44F8-A7BE-167420CFEC0D}"/>
    <hyperlink ref="BN149" location="A125916222X" display="A125916222X" xr:uid="{24DD2129-1F77-44A3-83E5-D6F32F1A412B}"/>
    <hyperlink ref="BN162" location="A125882958X" display="A125882958X" xr:uid="{8E193388-C31C-4E69-8909-EC5B5BA6F30D}"/>
    <hyperlink ref="BN126" location="A125849470A" display="A125849470A" xr:uid="{E72BEEA6-D094-4691-B2D9-AD6A5BE1B75D}"/>
    <hyperlink ref="BN139" location="A125915998R" display="A125915998R" xr:uid="{09AE31E5-65E5-43F5-ACD2-A2E01AC5B3C3}"/>
    <hyperlink ref="BN152" location="A125882734L" display="A125882734L" xr:uid="{E2ADE286-D6B6-41C0-88D5-0702A348DC5E}"/>
    <hyperlink ref="BN127" location="A125849190J" display="A125849190J" xr:uid="{66500CD5-AED3-45B5-9B60-549CFCD02DBF}"/>
    <hyperlink ref="BN140" location="A125915718K" display="A125915718K" xr:uid="{F18EFD48-FB5F-40DA-AB95-4003EA962926}"/>
    <hyperlink ref="BN153" location="A125882454V" display="A125882454V" xr:uid="{3DD9AA72-FB1B-479E-BCBC-E1297439F396}"/>
    <hyperlink ref="BN128" location="A125849526A" display="A125849526A" xr:uid="{5A3DC117-8A46-4905-84CE-154AFEC422D1}"/>
    <hyperlink ref="BN141" location="A125916054X" display="A125916054X" xr:uid="{4DDE9304-12E1-43B2-B219-0FCC7AF160E1}"/>
    <hyperlink ref="BN154" location="A125882790F" display="A125882790F" xr:uid="{021FED55-2298-4ABF-AD7C-4C8047F538A9}"/>
    <hyperlink ref="BN129" location="A125849582V" display="A125849582V" xr:uid="{EC68FC89-0C2D-4FAE-A2B1-744D8358D6A2}"/>
    <hyperlink ref="BN142" location="A125916110F" display="A125916110F" xr:uid="{DFBC238A-EDCC-49A8-935E-2BEB0C4CF897}"/>
    <hyperlink ref="BN155" location="A125882846F" display="A125882846F" xr:uid="{D86DD515-FAA4-4D25-9384-D5AF69273795}"/>
    <hyperlink ref="BN130" location="A125849246J" display="A125849246J" xr:uid="{7AAA0FAA-987A-4966-A9B0-F744ADF396AA}"/>
    <hyperlink ref="BN143" location="A125915774C" display="A125915774C" xr:uid="{3D09DD76-E44F-485E-8BF5-2E5F2289F3A0}"/>
    <hyperlink ref="BN156" location="A125882510A" display="A125882510A" xr:uid="{2CDE8C24-030F-4697-8641-A499A1408996}"/>
    <hyperlink ref="BN131" location="A125849302R" display="A125849302R" xr:uid="{25D3B5D1-76BF-4877-B7CC-176F88CA6B42}"/>
    <hyperlink ref="BN144" location="A125915830K" display="A125915830K" xr:uid="{83763DBB-5BDE-4F61-BFC2-CCA063076251}"/>
    <hyperlink ref="BN157" location="A125882566L" display="A125882566L" xr:uid="{28B9C06C-5AC3-4F88-8EE5-9750A9CBEC61}"/>
    <hyperlink ref="BN132" location="A125849358A" display="A125849358A" xr:uid="{335926D9-9275-4ED7-99A1-91D0218F4A6E}"/>
    <hyperlink ref="BN145" location="A125915886W" display="A125915886W" xr:uid="{0285C007-FE9B-4E25-BBCD-C9E85A7A953D}"/>
    <hyperlink ref="BN158" location="A125882622V" display="A125882622V" xr:uid="{4A06BABF-9D32-4C3E-BB41-7B7579CCF3B3}"/>
    <hyperlink ref="BN133" location="A125849134R" display="A125849134R" xr:uid="{7C510BB3-CF27-4591-8407-275322E65B1A}"/>
    <hyperlink ref="BN146" location="A125915662K" display="A125915662K" xr:uid="{92609922-156D-4DB1-95C4-012DDBED9C47}"/>
    <hyperlink ref="BN159" location="A125882398L" display="A125882398L" xr:uid="{E90060B9-7D31-42F4-8912-A9873D84C179}"/>
    <hyperlink ref="BN134" location="A125849638V" display="A125849638V" xr:uid="{96C30177-83F4-4124-B5B8-7CBA9AC8CE07}"/>
    <hyperlink ref="BN147" location="A125916166T" display="A125916166T" xr:uid="{651417F7-875B-426C-A261-525F35684994}"/>
    <hyperlink ref="BN160" location="A125882902L" display="A125882902L" xr:uid="{7EBCE913-0498-44D0-B025-A7CFF9895515}"/>
    <hyperlink ref="BN135" location="A125849414J" display="A125849414J" xr:uid="{997A6687-D593-49FC-B328-D867C3A991A5}"/>
    <hyperlink ref="BN148" location="A125915942C" display="A125915942C" xr:uid="{54E3D731-C640-434B-9B39-CFD8EF8A657B}"/>
    <hyperlink ref="BN161" location="A125882678F" display="A125882678F" xr:uid="{E3EE0165-1B95-473E-A5EB-D8E96A360536}"/>
    <hyperlink ref="BH136" location="A125849722K" display="A125849722K" xr:uid="{16291CDB-29D6-4B20-8B67-01FC02598213}"/>
    <hyperlink ref="BH149" location="A125916250J" display="A125916250J" xr:uid="{641E4DC5-7E76-462C-95E2-50D620ED9BD7}"/>
    <hyperlink ref="BH162" location="A125882986J" display="A125882986J" xr:uid="{0A34AB3C-AB3F-484C-9F62-B5EEBA1FFE87}"/>
    <hyperlink ref="BH126" location="A125849498C" display="A125849498C" xr:uid="{CA6621F7-7964-4C45-8E62-98B15393A741}"/>
    <hyperlink ref="BH139" location="A125916026R" display="A125916026R" xr:uid="{226F6D06-76D1-46F1-ABC2-7860B420D007}"/>
    <hyperlink ref="BH152" location="A125882762W" display="A125882762W" xr:uid="{462451D1-049D-48E5-B343-0993E608D3AF}"/>
    <hyperlink ref="BH127" location="A125849218X" display="A125849218X" xr:uid="{07EC87AE-91FA-43A7-AD40-0F86F6BBE620}"/>
    <hyperlink ref="BH140" location="A125915746V" display="A125915746V" xr:uid="{F57CAA07-54C3-4216-B658-9EAC61EBEDE3}"/>
    <hyperlink ref="BH153" location="A125882482C" display="A125882482C" xr:uid="{3657E921-ADED-425C-8884-33A4FFC382C2}"/>
    <hyperlink ref="BH128" location="A125849554K" display="A125849554K" xr:uid="{A63AF72A-DA17-4F91-9B63-A0BEAAF3C375}"/>
    <hyperlink ref="BH141" location="A125916082J" display="A125916082J" xr:uid="{DAA293C6-CCBE-4FD8-9975-C6D4C84D1319}"/>
    <hyperlink ref="BH154" location="A125882818W" display="A125882818W" xr:uid="{343C7154-4C1F-46B3-914F-D2959EF2EAC9}"/>
    <hyperlink ref="BH129" location="A125849610T" display="A125849610T" xr:uid="{A38F325D-FAB5-4AFB-97D4-EA38C8B92362}"/>
    <hyperlink ref="BH142" location="A125916138J" display="A125916138J" xr:uid="{FEBD1B32-6F1B-4524-A7EF-BB397C2AD17E}"/>
    <hyperlink ref="BH155" location="A125882874R" display="A125882874R" xr:uid="{F9569029-54BB-4E7A-A7D9-4066919C2D79}"/>
    <hyperlink ref="BH130" location="A125849274T" display="A125849274T" xr:uid="{BCC098B5-46C1-438C-A8F9-7B02DAD0C3E7}"/>
    <hyperlink ref="BH143" location="A125915802A" display="A125915802A" xr:uid="{D0B91FB3-9421-4631-AADE-3181C3516D82}"/>
    <hyperlink ref="BH156" location="A125882538C" display="A125882538C" xr:uid="{9E41CDE1-95A5-4AB7-8C09-A5DF3E0C1391}"/>
    <hyperlink ref="BH131" location="A125849330X" display="A125849330X" xr:uid="{CA366676-7AD7-40A5-B3CB-1BFE4BFC37C7}"/>
    <hyperlink ref="BH144" location="A125915858L" display="A125915858L" xr:uid="{4887B3F5-8973-4442-BF32-FBEBE082C1EC}"/>
    <hyperlink ref="BH157" location="A125882594W" display="A125882594W" xr:uid="{2590AE1F-F7F7-452A-A2FB-886C10587898}"/>
    <hyperlink ref="BH132" location="A125849386K" display="A125849386K" xr:uid="{BC29C220-703E-44A2-8BCB-F9A7117A98B3}"/>
    <hyperlink ref="BH145" location="A125915914V" display="A125915914V" xr:uid="{67296FE4-0DCB-402C-B47B-E71B0912336C}"/>
    <hyperlink ref="BH158" location="A125882650C" display="A125882650C" xr:uid="{D651B2CD-34ED-46BB-8D4B-225F98EE4EE0}"/>
    <hyperlink ref="BH133" location="A125849162X" display="A125849162X" xr:uid="{72144327-BDF1-4FA5-A29E-1849CF82B28C}"/>
    <hyperlink ref="BH146" location="A125915690V" display="A125915690V" xr:uid="{84BD4A47-35D5-4EFB-9A52-5A41F2D38A3A}"/>
    <hyperlink ref="BH159" location="A125882426K" display="A125882426K" xr:uid="{F7667D14-3190-4485-9A3D-B435EDB53966}"/>
    <hyperlink ref="BH134" location="A125849666C" display="A125849666C" xr:uid="{FB0FBE8C-0A4F-4ACB-BF6B-23BD4461775B}"/>
    <hyperlink ref="BH147" location="A125916194A" display="A125916194A" xr:uid="{4452DC0B-5845-4DA4-A3BE-149B650E2443}"/>
    <hyperlink ref="BH160" location="A125882930W" display="A125882930W" xr:uid="{D30DCA77-8DAB-4CDD-880C-8A035EE95434}"/>
    <hyperlink ref="BH135" location="A125849442T" display="A125849442T" xr:uid="{0B3470E4-C002-404E-9B71-6B2B5BD64820}"/>
    <hyperlink ref="BH148" location="A125915970L" display="A125915970L" xr:uid="{1D6A00A9-8DC8-41A2-A695-88148CCCB9E7}"/>
    <hyperlink ref="BH161" location="A125882706C" display="A125882706C" xr:uid="{70F6CA99-595B-4D68-AC76-682C654F4507}"/>
    <hyperlink ref="BI136" location="A125849702A" display="A125849702A" xr:uid="{A620A0E0-9B81-42EB-9FB9-6B300DA80EC9}"/>
    <hyperlink ref="BI149" location="A125916230X" display="A125916230X" xr:uid="{FB4C97A3-3AE8-481B-A370-426EF5D678D1}"/>
    <hyperlink ref="BI162" location="A125882966X" display="A125882966X" xr:uid="{19BC374E-FBF0-44E6-9343-EB45472C4DCB}"/>
    <hyperlink ref="BI126" location="A125849478V" display="A125849478V" xr:uid="{3A513A0A-B675-47DC-8B14-5677AF5432EE}"/>
    <hyperlink ref="BI139" location="A125916006F" display="A125916006F" xr:uid="{79FB271C-7A27-4695-AE80-E0BF265B4D9C}"/>
    <hyperlink ref="BI152" location="A125882742L" display="A125882742L" xr:uid="{918528D2-13C5-4FE1-8EAF-EC0F9DCC1EFB}"/>
    <hyperlink ref="BI127" location="A125849198A" display="A125849198A" xr:uid="{F9EC079F-F488-416A-B498-CE3F2FE0593F}"/>
    <hyperlink ref="BI140" location="A125915726K" display="A125915726K" xr:uid="{93E2B7DF-2173-4E68-8858-A1D93CFD1B57}"/>
    <hyperlink ref="BI153" location="A125882462V" display="A125882462V" xr:uid="{D24B5938-DD78-402E-89BA-5C4768F8E0A6}"/>
    <hyperlink ref="BI128" location="A125849534A" display="A125849534A" xr:uid="{29A84F95-7625-4E92-9F1D-94A45E951EAA}"/>
    <hyperlink ref="BI141" location="A125916062X" display="A125916062X" xr:uid="{F57B7DA3-E294-4603-8E4F-14FCED391D19}"/>
    <hyperlink ref="BI154" location="A125882798X" display="A125882798X" xr:uid="{C6480377-C5D9-4A14-BA8D-DCCBD1D154D0}"/>
    <hyperlink ref="BI129" location="A125849590V" display="A125849590V" xr:uid="{856B19AE-7659-4034-97EA-4DE076114B5B}"/>
    <hyperlink ref="BI142" location="A125916118X" display="A125916118X" xr:uid="{7374398F-CF8A-4463-A5A3-E7EB335CC772}"/>
    <hyperlink ref="BI155" location="A125882854F" display="A125882854F" xr:uid="{45E32912-A43A-4748-A0C5-1F4A5756F931}"/>
    <hyperlink ref="BI130" location="A125849254J" display="A125849254J" xr:uid="{BD878435-2876-405B-A0A6-BF1A93BBADF7}"/>
    <hyperlink ref="BI143" location="A125915782C" display="A125915782C" xr:uid="{AD602CFE-9B24-4692-886A-C9D5DEF4D6FD}"/>
    <hyperlink ref="BI156" location="A125882518V" display="A125882518V" xr:uid="{D8CDB9DD-1756-4146-A257-92840F912EA6}"/>
    <hyperlink ref="BI131" location="A125849310R" display="A125849310R" xr:uid="{7BD0DD9A-0971-4852-9935-B58176DF861E}"/>
    <hyperlink ref="BI144" location="A125915838C" display="A125915838C" xr:uid="{5A6FB099-A18F-40A4-8959-1C12E950B243}"/>
    <hyperlink ref="BI157" location="A125882574L" display="A125882574L" xr:uid="{76502654-9F24-483D-83A3-D9AA70F78FB8}"/>
    <hyperlink ref="BI132" location="A125849366A" display="A125849366A" xr:uid="{CB21E2A5-0C41-45E0-B224-5B36F6F7EF44}"/>
    <hyperlink ref="BI145" location="A125915894W" display="A125915894W" xr:uid="{2F4ADEC7-0693-41ED-9021-B7B3031BC150}"/>
    <hyperlink ref="BI158" location="A125882630V" display="A125882630V" xr:uid="{6E44238D-53C8-4C8D-BD12-CD520082D47F}"/>
    <hyperlink ref="BI133" location="A125849142R" display="A125849142R" xr:uid="{414AD3A8-C935-4B2E-B591-C8AA5031E73F}"/>
    <hyperlink ref="BI146" location="A125915670K" display="A125915670K" xr:uid="{ECA4C71B-76F0-481C-BA92-AFBA602AE60D}"/>
    <hyperlink ref="BI159" location="A125882406A" display="A125882406A" xr:uid="{24CFCAA1-9A7E-42D1-B035-50659652C7AC}"/>
    <hyperlink ref="BI134" location="A125849646V" display="A125849646V" xr:uid="{F7F55AAF-6B6A-4B86-A0BE-104D1B6BA4DD}"/>
    <hyperlink ref="BI147" location="A125916174T" display="A125916174T" xr:uid="{E68048FD-1943-4D3B-A370-F18C6DF4C4CA}"/>
    <hyperlink ref="BI160" location="A125882910L" display="A125882910L" xr:uid="{622B5740-7AC3-4F0D-A2FC-2C313DA7A7AD}"/>
    <hyperlink ref="BI135" location="A125849422J" display="A125849422J" xr:uid="{40CE09F6-9F5B-4D3D-AADF-39B4E55098D7}"/>
    <hyperlink ref="BI148" location="A125915950C" display="A125915950C" xr:uid="{F14C1398-A2D2-477E-BAD3-55BCF81D7F76}"/>
    <hyperlink ref="BI161" location="A125882686F" display="A125882686F" xr:uid="{ED254987-A9CE-4A3A-BFA2-9A37CCF4267D}"/>
    <hyperlink ref="BJ136" location="A125849726V" display="A125849726V" xr:uid="{ED96E9A3-4918-4F9E-AB72-5F3EF60ADA36}"/>
    <hyperlink ref="BJ149" location="A125916254T" display="A125916254T" xr:uid="{7E8D8C81-CFC2-4496-8DF8-D3455C9675BE}"/>
    <hyperlink ref="BJ162" location="A125882990X" display="A125882990X" xr:uid="{534EE2F2-89E3-449D-8E43-A052A3DF2130}"/>
    <hyperlink ref="BJ126" location="A125849502J" display="A125849502J" xr:uid="{53A9B31D-12F2-4417-9617-89491370D3D3}"/>
    <hyperlink ref="BJ139" location="A125916030F" display="A125916030F" xr:uid="{279A1747-3FF0-483F-B262-6A38F7761A2D}"/>
    <hyperlink ref="BJ152" location="A125882766F" display="A125882766F" xr:uid="{48E1EABB-925C-4653-ABEC-208B248DFA75}"/>
    <hyperlink ref="BJ127" location="A125849222R" display="A125849222R" xr:uid="{25BDE38C-A7E9-4392-B0C7-A59C65A56838}"/>
    <hyperlink ref="BJ140" location="A125915750K" display="A125915750K" xr:uid="{096E6670-E9B2-4D6F-9FC8-5E7420A80727}"/>
    <hyperlink ref="BJ153" location="A125882486L" display="A125882486L" xr:uid="{75B4ABC7-E6E9-47B4-AC93-3629B278F625}"/>
    <hyperlink ref="BJ128" location="A125849558V" display="A125849558V" xr:uid="{93B4FD4E-DC8A-4194-ADEC-F27D2C4659C5}"/>
    <hyperlink ref="BJ141" location="A125916086T" display="A125916086T" xr:uid="{5062AF7D-C6C0-4503-B846-E96B9E6B34F5}"/>
    <hyperlink ref="BJ154" location="A125882822L" display="A125882822L" xr:uid="{C8D42FBF-C1FE-435A-9273-CE1B86EF95F7}"/>
    <hyperlink ref="BJ129" location="A125849614A" display="A125849614A" xr:uid="{BC02B338-12B6-49A7-A2DD-D7D85DD09ECA}"/>
    <hyperlink ref="BJ142" location="A125916142X" display="A125916142X" xr:uid="{E1418D1E-7DDC-4B30-8976-83145C102A7C}"/>
    <hyperlink ref="BJ155" location="A125882878X" display="A125882878X" xr:uid="{8301858C-8A28-4585-B0D7-8918A9E494C2}"/>
    <hyperlink ref="BJ130" location="A125849278A" display="A125849278A" xr:uid="{1CFF0BAB-2E3F-46F5-B976-D93E837FBC7F}"/>
    <hyperlink ref="BJ143" location="A125915806K" display="A125915806K" xr:uid="{6F97E97C-C082-4A31-8489-53D469BBFFB9}"/>
    <hyperlink ref="BJ156" location="A125882542V" display="A125882542V" xr:uid="{57F7F63F-5FC9-4C82-945F-D20A67717C3B}"/>
    <hyperlink ref="BJ131" location="A125849334J" display="A125849334J" xr:uid="{06512D6D-610D-40AA-879A-B3D498543444}"/>
    <hyperlink ref="BJ144" location="A125915862C" display="A125915862C" xr:uid="{24D60FB5-2B9F-4C91-B48C-6AA9D6F65287}"/>
    <hyperlink ref="BJ157" location="A125882598F" display="A125882598F" xr:uid="{4CCF44C0-1970-408C-9DEC-B8831D400ACB}"/>
    <hyperlink ref="BJ132" location="A125849390A" display="A125849390A" xr:uid="{8F91C33C-1A6F-43FB-9C20-17877B402B6F}"/>
    <hyperlink ref="BJ145" location="A125915918C" display="A125915918C" xr:uid="{C1983754-B4B9-45B7-B008-657223A1F6C4}"/>
    <hyperlink ref="BJ158" location="A125882654L" display="A125882654L" xr:uid="{51F30D47-6F00-4454-AD1C-23E6AD05AC79}"/>
    <hyperlink ref="BJ133" location="A125849166J" display="A125849166J" xr:uid="{868E27E2-8E75-43E8-A854-D776558E73D0}"/>
    <hyperlink ref="BJ146" location="A125915694C" display="A125915694C" xr:uid="{0C0AD688-2793-4F96-8488-5551776B94C5}"/>
    <hyperlink ref="BJ159" location="A125882430A" display="A125882430A" xr:uid="{9A5C4099-A139-4B51-BB97-C03C4055BDC8}"/>
    <hyperlink ref="BJ134" location="A125849670V" display="A125849670V" xr:uid="{D128E73E-2BBB-4D5D-831E-189A498A2102}"/>
    <hyperlink ref="BJ147" location="A125916198K" display="A125916198K" xr:uid="{218C208E-EDD8-4C53-A740-1FA8E4C0C7B7}"/>
    <hyperlink ref="BJ160" location="A125882934F" display="A125882934F" xr:uid="{FEB6727B-B893-4A9E-BB84-31E172CEF676}"/>
    <hyperlink ref="BJ135" location="A125849446A" display="A125849446A" xr:uid="{07A375FF-B690-4C0F-BA53-D72ABA37CF79}"/>
    <hyperlink ref="BJ148" location="A125915974W" display="A125915974W" xr:uid="{4B1570DF-9B99-4614-915F-C1B1FCBD51A7}"/>
    <hyperlink ref="BJ161" location="A125882710V" display="A125882710V" xr:uid="{27AE1326-AD07-481B-9273-9BACC29FDC86}"/>
    <hyperlink ref="BK136" location="A125849730K" display="A125849730K" xr:uid="{591B49FC-054A-4E07-8A9E-3A55EDEF6B94}"/>
    <hyperlink ref="BK149" location="A125916258A" display="A125916258A" xr:uid="{952D5149-85C8-4677-B284-B33C3E42EF3F}"/>
    <hyperlink ref="BK162" location="A125882994J" display="A125882994J" xr:uid="{67B39CD1-4224-4933-BEFA-EC82A101389A}"/>
    <hyperlink ref="BK126" location="A125849506T" display="A125849506T" xr:uid="{11C6E96C-DF52-410D-9615-AC8EEA4FA2E3}"/>
    <hyperlink ref="BK139" location="A125916034R" display="A125916034R" xr:uid="{0AB40AD2-A448-4483-8302-4C87E3D33E81}"/>
    <hyperlink ref="BK152" location="A125882770W" display="A125882770W" xr:uid="{C5EAC86C-39AB-453A-AC72-FA95E00EFDE4}"/>
    <hyperlink ref="BK127" location="A125849226X" display="A125849226X" xr:uid="{F1233336-F769-46B5-9242-FAAEB17063CC}"/>
    <hyperlink ref="BK140" location="A125915754V" display="A125915754V" xr:uid="{18C09A12-926C-4C62-AF98-6153AF08ACE0}"/>
    <hyperlink ref="BK153" location="A125882490C" display="A125882490C" xr:uid="{5199FF52-5849-47AC-8EE8-D27319C2DDCC}"/>
    <hyperlink ref="BK128" location="A125849562K" display="A125849562K" xr:uid="{0F790017-80A1-4DE3-B0D3-89C7A262F02C}"/>
    <hyperlink ref="BK141" location="A125916090J" display="A125916090J" xr:uid="{65011857-E82F-4F92-9ECE-6AFE9D18D33F}"/>
    <hyperlink ref="BK154" location="A125882826W" display="A125882826W" xr:uid="{E8D9E235-62D1-4A0D-B1C4-952B715D8F2B}"/>
    <hyperlink ref="BK129" location="A125849618K" display="A125849618K" xr:uid="{D7DF1481-16AD-4507-8CED-4ADE1F59A8C5}"/>
    <hyperlink ref="BK142" location="A125916146J" display="A125916146J" xr:uid="{DBB15645-C7C1-4C46-92A9-8828BB155F7F}"/>
    <hyperlink ref="BK155" location="A125882882R" display="A125882882R" xr:uid="{6A59623D-E1E8-409F-91C4-D0067AC0D3F6}"/>
    <hyperlink ref="BK130" location="A125849282T" display="A125849282T" xr:uid="{4D2C9410-45A3-4FA0-B1DD-7D38C98CFEE8}"/>
    <hyperlink ref="BK143" location="A125915810A" display="A125915810A" xr:uid="{95D280C6-CA8F-4145-98CA-9DD7B3EB0997}"/>
    <hyperlink ref="BK156" location="A125882546C" display="A125882546C" xr:uid="{E7210B96-8BE5-4B5C-A8CC-C814A80930A5}"/>
    <hyperlink ref="BK131" location="A125849338T" display="A125849338T" xr:uid="{296A776E-E336-4065-80CA-822280B72570}"/>
    <hyperlink ref="BK144" location="A125915866L" display="A125915866L" xr:uid="{130EF808-7175-40CC-BD0D-72A119CFCDC3}"/>
    <hyperlink ref="BK157" location="A125882602K" display="A125882602K" xr:uid="{8CB2CF27-B100-48C3-BF91-3B14F3DDB037}"/>
    <hyperlink ref="BK132" location="A125849394K" display="A125849394K" xr:uid="{359FBD07-0F0F-434B-A9C3-CA60B0A53F4F}"/>
    <hyperlink ref="BK145" location="A125915922V" display="A125915922V" xr:uid="{0F2838A4-FD0D-48F4-B8F6-AD7B05248B1E}"/>
    <hyperlink ref="BK158" location="A125882658W" display="A125882658W" xr:uid="{C415D2FE-B1F0-4275-A71C-8BBE36F693A1}"/>
    <hyperlink ref="BK133" location="A125849170X" display="A125849170X" xr:uid="{3BB4B028-3670-4A17-BFCA-91EDECD25811}"/>
    <hyperlink ref="BK146" location="A125915698L" display="A125915698L" xr:uid="{7626527E-BC71-4B97-96A7-852F5ACE8FC9}"/>
    <hyperlink ref="BK159" location="A125882434K" display="A125882434K" xr:uid="{114EBB36-6D88-4B1E-ADFC-292271C88F21}"/>
    <hyperlink ref="BK134" location="A125849674C" display="A125849674C" xr:uid="{2EE18257-7E3F-4803-A6E2-0B6670FF046E}"/>
    <hyperlink ref="BK147" location="A125916202R" display="A125916202R" xr:uid="{D6DEA315-73E3-484B-8EC9-C81EE7F1F310}"/>
    <hyperlink ref="BK160" location="A125882938R" display="A125882938R" xr:uid="{0C901668-5750-4764-B402-3ABFB628276E}"/>
    <hyperlink ref="BK135" location="A125849450T" display="A125849450T" xr:uid="{0E33791B-2CEA-4982-9912-74B63C09DFA4}"/>
    <hyperlink ref="BK148" location="A125915978F" display="A125915978F" xr:uid="{39EDAD27-0D52-4EDC-9E33-8EC5B2195911}"/>
    <hyperlink ref="BK161" location="A125882714C" display="A125882714C" xr:uid="{E4CFBCD0-EFB9-496D-8384-38730C3725F2}"/>
    <hyperlink ref="BL136" location="A125849706K" display="A125849706K" xr:uid="{4E5A9AE9-3085-4CBF-83E6-4D90D939AB5D}"/>
    <hyperlink ref="BL149" location="A125916234J" display="A125916234J" xr:uid="{B9850624-B62E-4D9E-AC40-467FAD31198F}"/>
    <hyperlink ref="BL162" location="A125882970R" display="A125882970R" xr:uid="{06DD86BC-8BC6-4474-BA7E-6953B7832B06}"/>
    <hyperlink ref="BL126" location="A125849482K" display="A125849482K" xr:uid="{B77F1C18-4878-4B4C-996F-B7DC3FBB9325}"/>
    <hyperlink ref="BL139" location="A125916010W" display="A125916010W" xr:uid="{AF4D363E-4BB9-4793-BD60-DC2ED3E6914E}"/>
    <hyperlink ref="BL152" location="A125882746W" display="A125882746W" xr:uid="{BAC1DDEB-9744-4AA3-A2C4-9FAC7E2EE3AF}"/>
    <hyperlink ref="BL127" location="A125849202F" display="A125849202F" xr:uid="{FC1D75C9-C73C-4EA6-9BB7-1FC5C4392959}"/>
    <hyperlink ref="BL140" location="A125915730A" display="A125915730A" xr:uid="{91E382ED-70FB-4F39-809A-771F898EE041}"/>
    <hyperlink ref="BL153" location="A125882466C" display="A125882466C" xr:uid="{9FC960E9-8350-4C5B-BC4C-D4DCA219ACBA}"/>
    <hyperlink ref="BL128" location="A125849538K" display="A125849538K" xr:uid="{A6018506-878E-442E-9945-B65B7933B6E7}"/>
    <hyperlink ref="BL141" location="A125916066J" display="A125916066J" xr:uid="{05637B61-363A-4994-B880-C13CDE81028D}"/>
    <hyperlink ref="BL154" location="A125882802C" display="A125882802C" xr:uid="{E3FC21DF-8B56-4D0C-8E67-34C8E65CFA03}"/>
    <hyperlink ref="BL129" location="A125849594C" display="A125849594C" xr:uid="{8743933C-26C6-4977-9E83-4CFA3559583D}"/>
    <hyperlink ref="BL142" location="A125916122R" display="A125916122R" xr:uid="{1506718F-CFDE-4838-8557-7276C126578E}"/>
    <hyperlink ref="BL155" location="A125882858R" display="A125882858R" xr:uid="{EA11772E-BBA1-43B1-A530-8BB27DA729B2}"/>
    <hyperlink ref="BL130" location="A125849258T" display="A125849258T" xr:uid="{DBE36036-2088-47B1-B61F-272ACFD659AF}"/>
    <hyperlink ref="BL143" location="A125915786L" display="A125915786L" xr:uid="{BFF39124-56BC-485E-9D36-4F4F640686F1}"/>
    <hyperlink ref="BL156" location="A125882522K" display="A125882522K" xr:uid="{8A4423DB-4600-4A57-9461-AF9E8839AD2F}"/>
    <hyperlink ref="BL131" location="A125849314X" display="A125849314X" xr:uid="{3C202E67-029F-40B9-A4B9-C9A884D43697}"/>
    <hyperlink ref="BL144" location="A125915842V" display="A125915842V" xr:uid="{641B9854-8C2F-48F4-981C-BDE496E4016E}"/>
    <hyperlink ref="BL157" location="A125882578W" display="A125882578W" xr:uid="{0A643B1F-CFBE-4A0E-9D8F-56BE82899B4C}"/>
    <hyperlink ref="BL132" location="A125849370T" display="A125849370T" xr:uid="{6721D432-1EAD-47A2-9E19-A0F105A71568}"/>
    <hyperlink ref="BL145" location="A125915898F" display="A125915898F" xr:uid="{38FAFAA8-5EB9-4FA6-B93A-DD90C51F12BF}"/>
    <hyperlink ref="BL158" location="A125882634C" display="A125882634C" xr:uid="{10E9B6C3-493D-4A36-8F05-0DCF70586810}"/>
    <hyperlink ref="BL133" location="A125849146X" display="A125849146X" xr:uid="{458CDEAA-F018-448A-BFEA-D9926B06058B}"/>
    <hyperlink ref="BL146" location="A125915674V" display="A125915674V" xr:uid="{CBFF1B1F-505A-437C-AFE8-FAAADA31477A}"/>
    <hyperlink ref="BL159" location="A125882410T" display="A125882410T" xr:uid="{C15D752C-E7ED-4B61-B8CF-AA2A89B9706B}"/>
    <hyperlink ref="BL134" location="A125849650K" display="A125849650K" xr:uid="{1D006FE3-4DCA-4752-BF4F-2F0A51774EFB}"/>
    <hyperlink ref="BL147" location="A125916178A" display="A125916178A" xr:uid="{BAEDD25F-DB62-49AD-ADBC-61F90B1436E0}"/>
    <hyperlink ref="BL160" location="A125882914W" display="A125882914W" xr:uid="{46C1D6EE-F6B1-4324-BB01-84F3507C1DA8}"/>
    <hyperlink ref="BL135" location="A125849426T" display="A125849426T" xr:uid="{3F60F967-3495-4629-90E9-D2970209CF7F}"/>
    <hyperlink ref="BL148" location="A125915954L" display="A125915954L" xr:uid="{C5088644-6639-4455-8BC6-EFD9594B424A}"/>
    <hyperlink ref="BL161" location="A125882690W" display="A125882690W" xr:uid="{711D8C89-7EBE-4E52-9E30-60AC5FA566EC}"/>
    <hyperlink ref="BM136" location="A125849710A" display="A125849710A" xr:uid="{33A06867-9981-4C59-872D-ED1F2459115D}"/>
    <hyperlink ref="BM149" location="A125916238T" display="A125916238T" xr:uid="{4C06182F-D199-415E-8F19-554D0240958B}"/>
    <hyperlink ref="BM162" location="A125882974X" display="A125882974X" xr:uid="{D3B212C1-7707-4503-99AD-D627EAB320FF}"/>
    <hyperlink ref="BM126" location="A125849486V" display="A125849486V" xr:uid="{03F69E67-5637-49F7-9B14-1F403BF1A23B}"/>
    <hyperlink ref="BM139" location="A125916014F" display="A125916014F" xr:uid="{B1057CD1-B2DB-4FE6-8C87-48A09B3D2D70}"/>
    <hyperlink ref="BM152" location="A125882750L" display="A125882750L" xr:uid="{A19B6D5F-A444-4073-BCF2-0B22BEB8DCE6}"/>
    <hyperlink ref="BM127" location="A125849206R" display="A125849206R" xr:uid="{4D461C43-2EDB-460B-B4F3-C864229875D2}"/>
    <hyperlink ref="BM140" location="A125915734K" display="A125915734K" xr:uid="{05BFD025-C1E7-4A0E-AC40-66F69F12FC59}"/>
    <hyperlink ref="BM153" location="A125882470V" display="A125882470V" xr:uid="{EF852AF1-0D0A-4B08-A7EE-A133EC69017B}"/>
    <hyperlink ref="BM128" location="A125849542A" display="A125849542A" xr:uid="{7E7E1029-E1A2-4C17-A228-40987FA0A14E}"/>
    <hyperlink ref="BM141" location="A125916070X" display="A125916070X" xr:uid="{B5B2B9D2-56B2-4A35-817C-FE95B21E813B}"/>
    <hyperlink ref="BM154" location="A125882806L" display="A125882806L" xr:uid="{E9F15909-C5FA-4F56-AA0C-C76E092D1E1D}"/>
    <hyperlink ref="BM129" location="A125849598L" display="A125849598L" xr:uid="{1B90745F-31E9-46BC-A3E9-DE73830B2723}"/>
    <hyperlink ref="BM142" location="A125916126X" display="A125916126X" xr:uid="{1C88CC81-3E6B-40B8-BFAF-E2FA2E3602AA}"/>
    <hyperlink ref="BM155" location="A125882862F" display="A125882862F" xr:uid="{4A142C7E-27F3-4B7C-A3E1-9ACDA9547C30}"/>
    <hyperlink ref="BM130" location="A125849262J" display="A125849262J" xr:uid="{E25DB43E-C6EC-4FCE-8B32-3D21B5F5614E}"/>
    <hyperlink ref="BM143" location="A125915790C" display="A125915790C" xr:uid="{66A7E5F8-EE52-4DE6-B3BB-2D582A477EF2}"/>
    <hyperlink ref="BM156" location="A125882526V" display="A125882526V" xr:uid="{05446E34-1731-447E-B88A-0D44C1ADEB70}"/>
    <hyperlink ref="BM131" location="A125849318J" display="A125849318J" xr:uid="{6098BE37-1C55-436D-80A9-7C96CE35220F}"/>
    <hyperlink ref="BM144" location="A125915846C" display="A125915846C" xr:uid="{E3F4BDD3-A25F-40B5-AFAC-DB8445BD7072}"/>
    <hyperlink ref="BM157" location="A125882582L" display="A125882582L" xr:uid="{7252E156-9351-48F8-A957-DDF2EF1BA543}"/>
    <hyperlink ref="BM132" location="A125849374A" display="A125849374A" xr:uid="{E2BC62BC-A587-46FC-AA67-D0524961535C}"/>
    <hyperlink ref="BM145" location="A125915902K" display="A125915902K" xr:uid="{B919B34E-7A44-4021-8428-48ADF12C3825}"/>
    <hyperlink ref="BM158" location="A125882638L" display="A125882638L" xr:uid="{74317253-1D79-42D0-9814-FAEA1379FCC6}"/>
    <hyperlink ref="BM133" location="A125849150R" display="A125849150R" xr:uid="{A536D34A-6F97-446B-8EF5-5D9C6730BFE5}"/>
    <hyperlink ref="BM146" location="A125915678C" display="A125915678C" xr:uid="{4D08BC85-0D71-4BB8-BB75-B4FBA41DCAC2}"/>
    <hyperlink ref="BM159" location="A125882414A" display="A125882414A" xr:uid="{8AEB4B04-20CE-4C1A-98DC-4984F410234C}"/>
    <hyperlink ref="BM134" location="A125849654V" display="A125849654V" xr:uid="{A4422018-9509-4D60-8DC0-7AFEEAC53B23}"/>
    <hyperlink ref="BM147" location="A125916182T" display="A125916182T" xr:uid="{CC584A15-3175-4A2B-9407-60A90045556B}"/>
    <hyperlink ref="BM160" location="A125882918F" display="A125882918F" xr:uid="{FF780262-8687-40BB-90D3-E4DFFCB2CED4}"/>
    <hyperlink ref="BM135" location="A125849430J" display="A125849430J" xr:uid="{2EA33E9E-E01B-479E-9DF7-B1FC2552B14B}"/>
    <hyperlink ref="BM148" location="A125915958W" display="A125915958W" xr:uid="{4ECF61EB-A503-45B2-ABFF-D0626037948E}"/>
    <hyperlink ref="BM161" location="A125882694F" display="A125882694F" xr:uid="{2CB574DD-9508-4C72-ADC8-5AE39AAEC2DD}"/>
    <hyperlink ref="BT136" location="A125849714K" display="A125849714K" xr:uid="{C856499A-8833-4CAB-B3DF-0EB1E0907827}"/>
    <hyperlink ref="BT149" location="A125916242J" display="A125916242J" xr:uid="{4055490A-1BDE-43F8-B446-6D2B81FE4776}"/>
    <hyperlink ref="BT162" location="A125882978J" display="A125882978J" xr:uid="{92C88C4C-830B-4727-BB39-010C65764780}"/>
    <hyperlink ref="BT126" location="A125849490K" display="A125849490K" xr:uid="{1E076A81-7DCA-4C8D-BD08-5FFD9F88A77B}"/>
    <hyperlink ref="BT139" location="A125916018R" display="A125916018R" xr:uid="{C9E94E6C-ABC8-4700-AB2E-5820E9DB9156}"/>
    <hyperlink ref="BT152" location="A125882754W" display="A125882754W" xr:uid="{F78DCB9D-2517-4E72-B1C1-558D915887E5}"/>
    <hyperlink ref="BT127" location="A125849210F" display="A125849210F" xr:uid="{9E535518-FFD7-4DC2-80C1-156AF2EEE248}"/>
    <hyperlink ref="BT140" location="A125915738V" display="A125915738V" xr:uid="{F801C52F-BBCE-4B4D-928A-DC945C85C045}"/>
    <hyperlink ref="BT153" location="A125882474C" display="A125882474C" xr:uid="{80975EDD-A0CA-465D-9F54-BA3CC92D384B}"/>
    <hyperlink ref="BT128" location="A125849546K" display="A125849546K" xr:uid="{0C0010BB-6D56-4611-8CFA-B880A0AC4306}"/>
    <hyperlink ref="BT141" location="A125916074J" display="A125916074J" xr:uid="{939AF378-1242-496C-AA27-6304455F2A58}"/>
    <hyperlink ref="BT154" location="A125882810C" display="A125882810C" xr:uid="{5F831B6C-CF50-4126-8C15-F62B2CEA86D1}"/>
    <hyperlink ref="BT129" location="A125849602T" display="A125849602T" xr:uid="{FD091BE0-3EAF-4589-9793-C53C6C21E4DA}"/>
    <hyperlink ref="BT142" location="A125916130R" display="A125916130R" xr:uid="{E284F97D-3F72-4F76-8B32-BE40261DE188}"/>
    <hyperlink ref="BT155" location="A125882866R" display="A125882866R" xr:uid="{B2987BA1-C83A-4251-800B-BAB13291F402}"/>
    <hyperlink ref="BT130" location="A125849266T" display="A125849266T" xr:uid="{2B125807-B9B4-451E-A799-9D233B94ADF2}"/>
    <hyperlink ref="BT143" location="A125915794L" display="A125915794L" xr:uid="{B5D5E363-A91F-42A1-9CF4-5BD28B9B63A2}"/>
    <hyperlink ref="BT156" location="A125882530K" display="A125882530K" xr:uid="{F44C5F6C-0163-44C6-AC46-40CD73252092}"/>
    <hyperlink ref="BT131" location="A125849322X" display="A125849322X" xr:uid="{74050892-1DFA-4621-9FE9-48536B1FFFA9}"/>
    <hyperlink ref="BT144" location="A125915850V" display="A125915850V" xr:uid="{D9B2E55B-723F-4EA9-8A8B-8686130DFC96}"/>
    <hyperlink ref="BT157" location="A125882586W" display="A125882586W" xr:uid="{5B1605D3-C780-460E-B3B4-B1EFA1282235}"/>
    <hyperlink ref="BT132" location="A125849378K" display="A125849378K" xr:uid="{ECB97F2F-B793-4C86-9632-936F3D930998}"/>
    <hyperlink ref="BT145" location="A125915906V" display="A125915906V" xr:uid="{874A4587-AB98-4F2E-B8C1-F38C0ABB022C}"/>
    <hyperlink ref="BT158" location="A125882642C" display="A125882642C" xr:uid="{1D56F95A-693E-4A5C-810B-D84717AC801E}"/>
    <hyperlink ref="BT133" location="A125849154X" display="A125849154X" xr:uid="{707402D3-EEC6-481D-BBC4-06162EE94420}"/>
    <hyperlink ref="BT146" location="A125915682V" display="A125915682V" xr:uid="{4E5C0021-85A6-4A9F-923E-2EEEB9CD9CC6}"/>
    <hyperlink ref="BT159" location="A125882418K" display="A125882418K" xr:uid="{8D3FD305-ED04-4269-8BAC-62A3C0D9B5E6}"/>
    <hyperlink ref="BT134" location="A125849658C" display="A125849658C" xr:uid="{D96FFE4D-96D9-4FB6-80F8-C5B8CB61B1E0}"/>
    <hyperlink ref="BT147" location="A125916186A" display="A125916186A" xr:uid="{6ABF6111-DEA3-4A0E-98B5-BD26A6AF6D26}"/>
    <hyperlink ref="BT160" location="A125882922W" display="A125882922W" xr:uid="{A091E1B7-44C8-483C-99DC-EAF26EEF7DD2}"/>
    <hyperlink ref="BT135" location="A125849434T" display="A125849434T" xr:uid="{9A4EBCAC-E0C3-4D54-AA8D-6602471DD7C6}"/>
    <hyperlink ref="BT148" location="A125915962L" display="A125915962L" xr:uid="{36242EA5-9F40-43B1-A236-A6D8294F8224}"/>
    <hyperlink ref="BT161" location="A125882698R" display="A125882698R" xr:uid="{9FF1AAB2-0DED-4B14-B253-9A2B5B16D71F}"/>
    <hyperlink ref="CI136" location="A125846610L" display="A125846610L" xr:uid="{0467AB3C-09EC-4AA3-B778-E0670C5CA1A4}"/>
    <hyperlink ref="CI149" location="A125913138C" display="A125913138C" xr:uid="{54B4C8DE-C6CC-4841-94F1-57A8B7D857A4}"/>
    <hyperlink ref="CI162" location="A125879874F" display="A125879874F" xr:uid="{77BEEC54-FFBD-4813-B8EA-583101605165}"/>
    <hyperlink ref="CI126" location="A125846386F" display="A125846386F" xr:uid="{5294FCF5-7FB8-4648-BA98-10BFFB6AE7E3}"/>
    <hyperlink ref="CI139" location="A125912914R" display="A125912914R" xr:uid="{0DE5E534-A567-4ADF-AFFE-E98C658AF4F2}"/>
    <hyperlink ref="CI152" location="A125879650V" display="A125879650V" xr:uid="{A4C65D81-8911-4D14-8AAF-95FD1A5D18C7}"/>
    <hyperlink ref="CI127" location="A125846106A" display="A125846106A" xr:uid="{FA1A6577-03F9-443D-8F55-88F50BAE33AE}"/>
    <hyperlink ref="CI140" location="A125912634W" display="A125912634W" xr:uid="{F54CE85B-4907-4A64-80B1-CBEC1E80D775}"/>
    <hyperlink ref="CI153" location="A125879370A" display="A125879370A" xr:uid="{D73349EF-5AED-4FF2-AB54-E32956A9C453}"/>
    <hyperlink ref="CI128" location="A125846442L" display="A125846442L" xr:uid="{1B8A88CD-C8AE-456C-A5D3-0D5D84BE4745}"/>
    <hyperlink ref="CI141" location="A125912970J" display="A125912970J" xr:uid="{A43108B7-B8DE-40CA-8971-5769F2E93D4C}"/>
    <hyperlink ref="CI154" location="A125879706V" display="A125879706V" xr:uid="{09259207-C4CB-4510-83F3-0355B51311E3}"/>
    <hyperlink ref="CI129" location="A125846498X" display="A125846498X" xr:uid="{5E354974-B8A9-463B-8DEA-1F6FA39A8AE1}"/>
    <hyperlink ref="CI142" location="A125913026K" display="A125913026K" xr:uid="{14147CD6-3D73-4719-8766-79230ADA0A5B}"/>
    <hyperlink ref="CI155" location="A125879762L" display="A125879762L" xr:uid="{48AB8B30-ECE7-483A-836D-81A956ED6F68}"/>
    <hyperlink ref="CI130" location="A125846162V" display="A125846162V" xr:uid="{CADF9CAE-BF53-4AD1-B976-09B38B7A919F}"/>
    <hyperlink ref="CI143" location="A125912690R" display="A125912690R" xr:uid="{E68FD9C0-FAD5-4078-8A63-83701674A450}"/>
    <hyperlink ref="CI156" location="A125879426A" display="A125879426A" xr:uid="{F6E37DD7-7A92-4CC8-9D3F-F63C2952E46B}"/>
    <hyperlink ref="CI131" location="A125846218V" display="A125846218V" xr:uid="{4226F6C3-4502-455F-8C03-B3010E29A127}"/>
    <hyperlink ref="CI144" location="A125912746R" display="A125912746R" xr:uid="{FA47EC00-4A2C-4018-A037-811EF1222B0B}"/>
    <hyperlink ref="CI157" location="A125879482V" display="A125879482V" xr:uid="{CDA4087C-6293-413E-B875-CD2DB6469AEF}"/>
    <hyperlink ref="CI132" location="A125846274L" display="A125846274L" xr:uid="{56F682E3-BA4A-4119-B883-A6DB6DC89524}"/>
    <hyperlink ref="CI145" location="A125912802W" display="A125912802W" xr:uid="{6EE1956E-7D10-4C9A-BE50-5B8364A5C773}"/>
    <hyperlink ref="CI158" location="A125879538V" display="A125879538V" xr:uid="{CDCB3920-84C1-486F-A6DC-F9EDE7DDB3C0}"/>
    <hyperlink ref="CI133" location="A125846050A" display="A125846050A" xr:uid="{D3CC2EF1-F9A6-4A8B-9230-ED5A3D6BD7A6}"/>
    <hyperlink ref="CI146" location="A125912578R" display="A125912578R" xr:uid="{87D92DB0-0A25-48BA-955B-209F6B68C970}"/>
    <hyperlink ref="CI159" location="A125879314J" display="A125879314J" xr:uid="{BA4969BC-67B8-4480-9384-4BE11F0B8A1E}"/>
    <hyperlink ref="CI134" location="A125846554F" display="A125846554F" xr:uid="{E96CBD6D-34B9-4A25-B8A7-B4297D626835}"/>
    <hyperlink ref="CI147" location="A125913082C" display="A125913082C" xr:uid="{7C4E5192-6BCF-4D57-8FBA-47AA58F02F6E}"/>
    <hyperlink ref="CI160" location="A125879818L" display="A125879818L" xr:uid="{0CB779D9-94C1-4E39-B0DA-E2573A244ED2}"/>
    <hyperlink ref="CI135" location="A125846330V" display="A125846330V" xr:uid="{DC2CBA27-8F42-4C41-BA1A-759B9431BFE5}"/>
    <hyperlink ref="CI148" location="A125912858J" display="A125912858J" xr:uid="{EE4DDB53-DAC5-4BBD-97A9-D172B699C126}"/>
    <hyperlink ref="CI161" location="A125879594L" display="A125879594L" xr:uid="{4FFC2BE2-54E2-405E-BC4B-CEC149F7347F}"/>
    <hyperlink ref="CG136" location="A125846606W" display="A125846606W" xr:uid="{06A8A0AF-5EBD-4422-8378-9DAD4A2976D8}"/>
    <hyperlink ref="CG149" location="A125913134V" display="A125913134V" xr:uid="{B2A38244-6252-414F-A624-4236FA3CB073}"/>
    <hyperlink ref="CG162" location="A125879870W" display="A125879870W" xr:uid="{B62CB465-B922-4307-A5AD-FB1CC8C0D90C}"/>
    <hyperlink ref="CG126" location="A125846382W" display="A125846382W" xr:uid="{A65AF92E-D5D8-4C6B-B7E1-B6394293DAB5}"/>
    <hyperlink ref="CG139" location="A125912910F" display="A125912910F" xr:uid="{780DC793-3483-4653-9B82-2688ED39018F}"/>
    <hyperlink ref="CG152" location="A125879646C" display="A125879646C" xr:uid="{565ADA1E-1E6F-4483-86EA-A920A6B3F38F}"/>
    <hyperlink ref="CG127" location="A125846102T" display="A125846102T" xr:uid="{155AF94C-A576-4258-882B-13E66748C9DC}"/>
    <hyperlink ref="CG140" location="A125912630L" display="A125912630L" xr:uid="{B590E354-8168-4F9B-ABC2-3ED064058870}"/>
    <hyperlink ref="CG153" location="A125879366K" display="A125879366K" xr:uid="{0D06B832-F29E-4A2B-9370-CEBF9997AF64}"/>
    <hyperlink ref="CG128" location="A125846438W" display="A125846438W" xr:uid="{1FE866C0-31AE-4A4F-B08F-EECC0584CB75}"/>
    <hyperlink ref="CG141" location="A125912966T" display="A125912966T" xr:uid="{33C0F9C2-DB11-4CCD-A922-EA600505A8F1}"/>
    <hyperlink ref="CG154" location="A125879702K" display="A125879702K" xr:uid="{31803FAF-526E-462C-AD1F-915151E0B537}"/>
    <hyperlink ref="CG129" location="A125846494R" display="A125846494R" xr:uid="{1FD405B9-A4D5-4F6C-B47D-F2B9BD28B9F3}"/>
    <hyperlink ref="CG142" location="A125913022A" display="A125913022A" xr:uid="{016DBDD0-2D3D-4043-A3D0-7643AABEC41E}"/>
    <hyperlink ref="CG155" location="A125879758W" display="A125879758W" xr:uid="{46588A8D-33BE-4CF2-9F80-5779B9AA62E3}"/>
    <hyperlink ref="CG130" location="A125846158C" display="A125846158C" xr:uid="{21A951D3-B275-4F3A-B4D1-378398EDCA68}"/>
    <hyperlink ref="CG143" location="A125912686X" display="A125912686X" xr:uid="{057F9453-E108-418F-A130-FA949CAB9CB5}"/>
    <hyperlink ref="CG156" location="A125879422T" display="A125879422T" xr:uid="{4315A290-C42A-4CD0-8CCC-916207185E17}"/>
    <hyperlink ref="CG131" location="A125846214K" display="A125846214K" xr:uid="{89E5EEEE-5D14-4BA0-83B1-4E129D07E826}"/>
    <hyperlink ref="CG144" location="A125912742F" display="A125912742F" xr:uid="{83F830E0-0A66-4ABD-B171-63B835A3328A}"/>
    <hyperlink ref="CG157" location="A125879478C" display="A125879478C" xr:uid="{B053717E-D86F-4B7E-B890-74A0F09F4440}"/>
    <hyperlink ref="CG132" location="A125846270C" display="A125846270C" xr:uid="{C4832280-89CF-495D-80ED-6E86D0AF93D9}"/>
    <hyperlink ref="CG145" location="A125912798T" display="A125912798T" xr:uid="{B00A99A2-573A-420B-A143-AB1D01A329FC}"/>
    <hyperlink ref="CG158" location="A125879534K" display="A125879534K" xr:uid="{8C16B57A-16D8-4B8D-AD24-1428500CD166}"/>
    <hyperlink ref="CG133" location="A125846046K" display="A125846046K" xr:uid="{B1719F9C-4E38-40F3-82C2-0FB1F2DC071F}"/>
    <hyperlink ref="CG146" location="A125912574F" display="A125912574F" xr:uid="{A4ED3E1B-7E74-4888-8602-08261E82C2FD}"/>
    <hyperlink ref="CG159" location="A125879310X" display="A125879310X" xr:uid="{36C02C06-DA66-4F59-A31D-F7D7F4C40F0D}"/>
    <hyperlink ref="CG134" location="A125846550W" display="A125846550W" xr:uid="{0298C186-1BD9-41A5-881B-9171E15477D8}"/>
    <hyperlink ref="CG147" location="A125913078L" display="A125913078L" xr:uid="{508C5F71-7347-4D78-A63C-BE5C853EAAA5}"/>
    <hyperlink ref="CG160" location="A125879814C" display="A125879814C" xr:uid="{9F0F88B1-C8EC-4BFB-AAFD-2DBF88DC16E3}"/>
    <hyperlink ref="CG135" location="A125846326C" display="A125846326C" xr:uid="{497EAA1E-BAAB-46A5-B255-5C81FD97D712}"/>
    <hyperlink ref="CG148" location="A125912854X" display="A125912854X" xr:uid="{644DF78D-E438-40FF-BD3C-8E0BA6CD0F51}"/>
    <hyperlink ref="CG161" location="A125879590C" display="A125879590C" xr:uid="{71CEA6EA-4A55-47F2-8417-98FF74DA24B9}"/>
    <hyperlink ref="CC136" location="A125846654R" display="A125846654R" xr:uid="{0EF125BD-46F6-4EBC-8BD2-E475D6BD6133}"/>
    <hyperlink ref="CC149" location="A125913182L" display="A125913182L" xr:uid="{68DC7CD5-7B43-40CA-82C7-794E4D22B836}"/>
    <hyperlink ref="CC162" location="A125879918W" display="A125879918W" xr:uid="{9B1D65D9-B026-4587-978D-3C0626D22858}"/>
    <hyperlink ref="CC126" location="A125846430C" display="A125846430C" xr:uid="{F49506EE-BE13-48CD-B47E-38114A19C792}"/>
    <hyperlink ref="CC139" location="A125912958T" display="A125912958T" xr:uid="{DD680D9F-5A42-4634-93D2-120397ABBB29}"/>
    <hyperlink ref="CC152" location="A125879694W" display="A125879694W" xr:uid="{61C5E374-90F4-4C94-B410-DFD834EF3CC3}"/>
    <hyperlink ref="CC127" location="A125846150K" display="A125846150K" xr:uid="{B30B50D1-5277-413A-9A91-2790FA5A4BC2}"/>
    <hyperlink ref="CC140" location="A125912678X" display="A125912678X" xr:uid="{04564953-FABB-47ED-807E-F249F01AE171}"/>
    <hyperlink ref="CC153" location="A125879414T" display="A125879414T" xr:uid="{7A324573-299B-41A4-AB04-B8BD03285788}"/>
    <hyperlink ref="CC128" location="A125846486R" display="A125846486R" xr:uid="{7391748A-542B-4372-BE94-CD8D03E70E4B}"/>
    <hyperlink ref="CC141" location="A125913014A" display="A125913014A" xr:uid="{96D5AF90-1A15-4770-BD1A-6F86199D66FB}"/>
    <hyperlink ref="CC154" location="A125879750C" display="A125879750C" xr:uid="{ABCC6B75-FB3A-4D36-AD7B-46EDE3E94067}"/>
    <hyperlink ref="CC129" location="A125846542W" display="A125846542W" xr:uid="{DCCD0EB5-EF9B-4968-BE75-93B42657BC27}"/>
    <hyperlink ref="CC142" location="A125913070V" display="A125913070V" xr:uid="{750A0D63-98A3-4B38-9A9B-B02DE59429BF}"/>
    <hyperlink ref="CC155" location="A125879806C" display="A125879806C" xr:uid="{196C49D1-67B7-4C40-9F13-EA09BFB1D479}"/>
    <hyperlink ref="CC130" location="A125846206K" display="A125846206K" xr:uid="{8BB6E267-7A38-4FB3-8449-F28921D13773}"/>
    <hyperlink ref="CC143" location="A125912734F" display="A125912734F" xr:uid="{7144C9CD-9E69-4ABB-AC29-0EB0606AB696}"/>
    <hyperlink ref="CC156" location="A125879470K" display="A125879470K" xr:uid="{86CA66A2-DA76-4908-89C2-1ABAA465D90A}"/>
    <hyperlink ref="CC131" location="A125846262C" display="A125846262C" xr:uid="{64040A40-CFBB-471F-8AA7-37E063DB4EC0}"/>
    <hyperlink ref="CC144" location="A125912790X" display="A125912790X" xr:uid="{8A60D6A9-657B-41C0-AFB5-E8F1CB8E67F7}"/>
    <hyperlink ref="CC157" location="A125879526K" display="A125879526K" xr:uid="{A2C3B375-A17A-4713-BD98-84E24717FED8}"/>
    <hyperlink ref="CC132" location="A125846318C" display="A125846318C" xr:uid="{CBA39E89-9821-444C-8D67-402A79472901}"/>
    <hyperlink ref="CC145" location="A125912846X" display="A125912846X" xr:uid="{36A7DAD1-5082-4221-AEC7-1985768B868F}"/>
    <hyperlink ref="CC158" location="A125879582C" display="A125879582C" xr:uid="{3F81A12A-7E39-4A51-BEBD-FCB08E577E99}"/>
    <hyperlink ref="CC133" location="A125846094C" display="A125846094C" xr:uid="{B08DF52C-7965-49E4-9BD3-D5F01E47A1FD}"/>
    <hyperlink ref="CC146" location="A125912622L" display="A125912622L" xr:uid="{27B5A2C1-1A95-418A-A235-C30243233779}"/>
    <hyperlink ref="CC159" location="A125879358K" display="A125879358K" xr:uid="{D4B70B80-095D-4EF9-9EC1-0235EA262A9C}"/>
    <hyperlink ref="CC134" location="A125846598J" display="A125846598J" xr:uid="{6325C99A-FE91-45E2-944A-5362D3B4245E}"/>
    <hyperlink ref="CC147" location="A125913126V" display="A125913126V" xr:uid="{EF09848A-CC5D-4C7C-AA1D-C480E3837A29}"/>
    <hyperlink ref="CC160" location="A125879862W" display="A125879862W" xr:uid="{9D41AC11-86C0-4B40-BF51-EC339BC6DF4F}"/>
    <hyperlink ref="CC135" location="A125846374W" display="A125846374W" xr:uid="{F02B347B-F2A1-4087-A4F7-B7FAB612A2DD}"/>
    <hyperlink ref="CC148" location="A125912902F" display="A125912902F" xr:uid="{F60ABEA5-E3A8-4590-9B8E-AF43EDDF1759}"/>
    <hyperlink ref="CC161" location="A125879638C" display="A125879638C" xr:uid="{40EB168B-8AA9-449D-AEFA-754149ADBC79}"/>
    <hyperlink ref="CD136" location="A125846638R" display="A125846638R" xr:uid="{0E72B92A-AFCB-4AEF-A6C7-C0AA6F77F907}"/>
    <hyperlink ref="CD149" location="A125913166L" display="A125913166L" xr:uid="{ADEBD21E-32D3-4D2F-9E1C-FC2E60FB28D7}"/>
    <hyperlink ref="CD162" location="A125879902C" display="A125879902C" xr:uid="{5951EB2F-194D-439D-8198-2AF897578607}"/>
    <hyperlink ref="CD126" location="A125846414C" display="A125846414C" xr:uid="{817EF6EB-7125-4F07-A3CF-FF623B250F4E}"/>
    <hyperlink ref="CD139" location="A125912942X" display="A125912942X" xr:uid="{6D5B32EE-2D79-4B2F-8361-ACAE21116751}"/>
    <hyperlink ref="CD152" location="A125879678W" display="A125879678W" xr:uid="{E158FC8E-6971-4343-ADC1-02E8C303D10B}"/>
    <hyperlink ref="CD127" location="A125846134K" display="A125846134K" xr:uid="{D750FC33-71E4-4FE8-AD7A-D71727FDD6AF}"/>
    <hyperlink ref="CD140" location="A125912662F" display="A125912662F" xr:uid="{928564EF-5C89-4517-B9EE-2572BAE19568}"/>
    <hyperlink ref="CD153" location="A125879398C" display="A125879398C" xr:uid="{0411336F-0869-4F1C-B544-A204165F5C86}"/>
    <hyperlink ref="CD128" location="A125846470W" display="A125846470W" xr:uid="{DD9884A6-AF30-492E-BFEC-6B75B0A56FF1}"/>
    <hyperlink ref="CD141" location="A125912998K" display="A125912998K" xr:uid="{C0FA1647-3CA7-4D16-BAB6-E2C3889EAC8C}"/>
    <hyperlink ref="CD154" location="A125879734C" display="A125879734C" xr:uid="{18F0BE58-C560-405E-ABF8-E63D19C08A2F}"/>
    <hyperlink ref="CD129" location="A125846526W" display="A125846526W" xr:uid="{5F5B9FFE-9E2D-4002-AAEA-F6560534556B}"/>
    <hyperlink ref="CD142" location="A125913054V" display="A125913054V" xr:uid="{6142B612-F74C-4697-AE6D-4D641E944B56}"/>
    <hyperlink ref="CD155" location="A125879790W" display="A125879790W" xr:uid="{EA681556-F3E8-43EB-87DB-37D964C5851E}"/>
    <hyperlink ref="CD130" location="A125846190C" display="A125846190C" xr:uid="{A4C796E8-599C-4DEB-B43A-4AED20AF9152}"/>
    <hyperlink ref="CD143" location="A125912718F" display="A125912718F" xr:uid="{EB451B8C-0DAB-483E-A360-9DC62DCE3060}"/>
    <hyperlink ref="CD156" location="A125879454K" display="A125879454K" xr:uid="{03486046-62CF-4D9A-AD3C-76EC6B07BE41}"/>
    <hyperlink ref="CD131" location="A125846246C" display="A125846246C" xr:uid="{F9E98134-E957-47F7-9AAF-18F0B45D8C69}"/>
    <hyperlink ref="CD144" location="A125912774X" display="A125912774X" xr:uid="{80C069F5-2D1E-439A-920F-2B0ABAF57A05}"/>
    <hyperlink ref="CD157" location="A125879510T" display="A125879510T" xr:uid="{F6DE99A0-64FD-41B5-9E7B-AF7BC01EABC6}"/>
    <hyperlink ref="CD132" location="A125846302K" display="A125846302K" xr:uid="{771832B5-5DEE-4646-8240-FBC421C4B8A2}"/>
    <hyperlink ref="CD145" location="A125912830F" display="A125912830F" xr:uid="{A42DB12D-9549-42FB-B1F6-6998FCD34741}"/>
    <hyperlink ref="CD158" location="A125879566C" display="A125879566C" xr:uid="{7681C318-17FE-4506-8015-BAECB8369805}"/>
    <hyperlink ref="CD133" location="A125846078C" display="A125846078C" xr:uid="{11B96F1E-443A-496B-A298-39894ABC8E83}"/>
    <hyperlink ref="CD146" location="A125912606L" display="A125912606L" xr:uid="{DA0F6A44-5BC6-4694-B3DB-B259A8AF113B}"/>
    <hyperlink ref="CD159" location="A125879342T" display="A125879342T" xr:uid="{822676DB-3324-43ED-AF4D-AB07B4167A07}"/>
    <hyperlink ref="CD134" location="A125846582R" display="A125846582R" xr:uid="{5DF27C0D-D126-4635-AEEF-04D0A0FB2B35}"/>
    <hyperlink ref="CD147" location="A125913110A" display="A125913110A" xr:uid="{A0798373-0590-4269-B0D0-6D25EA91B790}"/>
    <hyperlink ref="CD160" location="A125879846W" display="A125879846W" xr:uid="{69047659-C8AD-492E-A88A-1AA8A15950DC}"/>
    <hyperlink ref="CD135" location="A125846358W" display="A125846358W" xr:uid="{C0F94A20-607E-46DD-901E-DB312AC537AD}"/>
    <hyperlink ref="CD148" location="A125912886T" display="A125912886T" xr:uid="{FAB4A041-2F6F-4CDF-A58B-CA8DB3620A07}"/>
    <hyperlink ref="CD161" location="A125879622K" display="A125879622K" xr:uid="{C9C06D65-52CB-4C1A-913A-B8DAF2DCF17E}"/>
    <hyperlink ref="CE136" location="A125846658X" display="A125846658X" xr:uid="{4FFFEBF8-D3FD-4A0D-99C4-FB366B78CFB2}"/>
    <hyperlink ref="CE149" location="A125913186W" display="A125913186W" xr:uid="{71541678-ECC8-4E52-8B7B-F91D44A88B80}"/>
    <hyperlink ref="CE162" location="A125879922L" display="A125879922L" xr:uid="{0EB54276-ACD8-44AE-ACD0-AC279BA3A14A}"/>
    <hyperlink ref="CE126" location="A125846434L" display="A125846434L" xr:uid="{7225C46B-F2BF-4556-9E10-D50B33C8E5B4}"/>
    <hyperlink ref="CE139" location="A125912962J" display="A125912962J" xr:uid="{299CC570-A159-414F-988D-0A406C4CD911}"/>
    <hyperlink ref="CE152" location="A125879698F" display="A125879698F" xr:uid="{0728926D-E360-4302-BF30-9A3AE832EA5A}"/>
    <hyperlink ref="CE127" location="A125846154V" display="A125846154V" xr:uid="{EEF68A9D-DD47-4AF2-B8E6-0590B6AA2C9E}"/>
    <hyperlink ref="CE140" location="A125912682R" display="A125912682R" xr:uid="{FF2340EF-C830-497D-A306-BBB6EDBC7415}"/>
    <hyperlink ref="CE153" location="A125879418A" display="A125879418A" xr:uid="{8BCFF6B5-DAA0-422D-9CC3-1DFDC4C2CA39}"/>
    <hyperlink ref="CE128" location="A125846490F" display="A125846490F" xr:uid="{0F38A436-1593-4493-BB69-7FA0C0305B1A}"/>
    <hyperlink ref="CE141" location="A125913018K" display="A125913018K" xr:uid="{932675C5-3FC8-4DAC-AFBE-CCDBFB04C894}"/>
    <hyperlink ref="CE154" location="A125879754L" display="A125879754L" xr:uid="{28D89E7D-8EEB-4C73-BCD9-30219AF9B540}"/>
    <hyperlink ref="CE129" location="A125846546F" display="A125846546F" xr:uid="{7E7C2E8B-27D0-468B-8C17-40E23BEC6D65}"/>
    <hyperlink ref="CE142" location="A125913074C" display="A125913074C" xr:uid="{BE2121C5-C301-4A9E-976B-97A1A52A1FCF}"/>
    <hyperlink ref="CE155" location="A125879810V" display="A125879810V" xr:uid="{095FEE9E-F12B-4A5E-A0EF-99508F9B88B4}"/>
    <hyperlink ref="CE130" location="A125846210A" display="A125846210A" xr:uid="{8BC108C6-61C8-4969-80A1-517EEED93881}"/>
    <hyperlink ref="CE143" location="A125912738R" display="A125912738R" xr:uid="{BEC1BD29-C499-43A0-912F-B9405ED2E7F7}"/>
    <hyperlink ref="CE156" location="A125879474V" display="A125879474V" xr:uid="{696BBE01-1F6C-4740-87ED-8B5F30D58B28}"/>
    <hyperlink ref="CE131" location="A125846266L" display="A125846266L" xr:uid="{C0EC7DF9-3F38-47DF-9277-31684B5FD7E8}"/>
    <hyperlink ref="CE144" location="A125912794J" display="A125912794J" xr:uid="{2B191F9A-3A4B-4E09-ADAD-E9CA31BC7C5F}"/>
    <hyperlink ref="CE157" location="A125879530A" display="A125879530A" xr:uid="{2EC2B328-EA28-4014-96D7-6566E3EB0D9A}"/>
    <hyperlink ref="CE132" location="A125846322V" display="A125846322V" xr:uid="{92E592F6-FE84-4664-9D88-FEDE8AB994F3}"/>
    <hyperlink ref="CE145" location="A125912850R" display="A125912850R" xr:uid="{F2A412DC-64C2-4C26-BC7F-6ED0031B4B07}"/>
    <hyperlink ref="CE158" location="A125879586L" display="A125879586L" xr:uid="{DD749210-A626-4A0A-AC89-FCFD4C4BB534}"/>
    <hyperlink ref="CE133" location="A125846098L" display="A125846098L" xr:uid="{8AF6ED77-EA77-453B-9F25-377955E73E97}"/>
    <hyperlink ref="CE146" location="A125912626W" display="A125912626W" xr:uid="{F7D464C3-7E15-4296-9F1E-D81F9500D4EF}"/>
    <hyperlink ref="CE159" location="A125879362A" display="A125879362A" xr:uid="{D1B29C4D-1DE1-43CA-A84B-82561ECBBE01}"/>
    <hyperlink ref="CE134" location="A125846602L" display="A125846602L" xr:uid="{3108DFE3-DB69-491C-ABEB-6BD23EE17C6E}"/>
    <hyperlink ref="CE147" location="A125913130K" display="A125913130K" xr:uid="{1B900FBF-10A3-436E-ADEA-6222CCB3BE5A}"/>
    <hyperlink ref="CE160" location="A125879866F" display="A125879866F" xr:uid="{5F469F3F-C82A-4CC2-B873-A59D4AA07214}"/>
    <hyperlink ref="CE135" location="A125846378F" display="A125846378F" xr:uid="{A4DB14F1-F6A4-437C-BFFF-63A174B96D52}"/>
    <hyperlink ref="CE148" location="A125912906R" display="A125912906R" xr:uid="{830517F8-7ADD-4663-AA53-7298E7B21B1F}"/>
    <hyperlink ref="CE161" location="A125879642V" display="A125879642V" xr:uid="{48300CA2-EC99-409B-9A64-4F9524F2A334}"/>
    <hyperlink ref="CF136" location="A125846618F" display="A125846618F" xr:uid="{B965E503-1412-4873-9542-73B4CE74B8B2}"/>
    <hyperlink ref="CF149" location="A125913146C" display="A125913146C" xr:uid="{9A1CC718-AD36-4C5D-877B-51D9BE906F78}"/>
    <hyperlink ref="CF162" location="A125879882F" display="A125879882F" xr:uid="{0C6EAD85-2833-44A9-90A0-BFA9522A16E1}"/>
    <hyperlink ref="CF126" location="A125846394F" display="A125846394F" xr:uid="{B1AA7860-1B2B-43B3-9F2A-7F33718A3169}"/>
    <hyperlink ref="CF139" location="A125912922R" display="A125912922R" xr:uid="{BA053DBF-69E4-48E6-B107-47094AB8E96B}"/>
    <hyperlink ref="CF152" location="A125879658L" display="A125879658L" xr:uid="{9469AE67-5E0A-4E30-8FE3-A814D7924DC5}"/>
    <hyperlink ref="CF127" location="A125846114A" display="A125846114A" xr:uid="{990BA36E-BB99-46AF-8294-E5F97D526E7C}"/>
    <hyperlink ref="CF140" location="A125912642W" display="A125912642W" xr:uid="{B2178502-11BE-42AA-8E5F-74140B11FF1D}"/>
    <hyperlink ref="CF153" location="A125879378V" display="A125879378V" xr:uid="{C5B2EBD8-EA10-4CA1-B56B-50A233D24DC5}"/>
    <hyperlink ref="CF128" location="A125846450L" display="A125846450L" xr:uid="{2273FB94-BCC7-437A-8BC4-E020507C251C}"/>
    <hyperlink ref="CF141" location="A125912978A" display="A125912978A" xr:uid="{D0CAB010-857B-4374-8641-2965645637BE}"/>
    <hyperlink ref="CF154" location="A125879714V" display="A125879714V" xr:uid="{1DCD8143-DFEB-472B-ADD2-062C1F24F45B}"/>
    <hyperlink ref="CF129" location="A125846506L" display="A125846506L" xr:uid="{52AA6A19-B5C2-4716-A388-D01D0DE1552F}"/>
    <hyperlink ref="CF142" location="A125913034K" display="A125913034K" xr:uid="{9610BE51-39B4-4FC8-B436-A64503731786}"/>
    <hyperlink ref="CF155" location="A125879770L" display="A125879770L" xr:uid="{251DCB65-611F-48B2-BDED-EBCEC1621577}"/>
    <hyperlink ref="CF130" location="A125846170V" display="A125846170V" xr:uid="{611B37AC-8AD4-4095-B2FD-E913C2E77940}"/>
    <hyperlink ref="CF143" location="A125912698J" display="A125912698J" xr:uid="{719A0EDE-2076-4B52-A312-E6815FCE32FC}"/>
    <hyperlink ref="CF156" location="A125879434A" display="A125879434A" xr:uid="{251086A9-FE97-4DCD-BEF8-866DDFBB63DB}"/>
    <hyperlink ref="CF131" location="A125846226V" display="A125846226V" xr:uid="{10FA8487-7EB6-40A1-83EF-AD1E12C7C2E0}"/>
    <hyperlink ref="CF144" location="A125912754R" display="A125912754R" xr:uid="{DDCFE8C2-2014-46A5-A144-72B7AC3E02AC}"/>
    <hyperlink ref="CF157" location="A125879490V" display="A125879490V" xr:uid="{952E3B52-3E4D-4924-9645-AFA540C55D5B}"/>
    <hyperlink ref="CF132" location="A125846282L" display="A125846282L" xr:uid="{565C4A17-04E2-41C6-9333-74E60C927EE6}"/>
    <hyperlink ref="CF145" location="A125912810W" display="A125912810W" xr:uid="{F9244097-FE6A-4C51-8551-6DC4AD1419EE}"/>
    <hyperlink ref="CF158" location="A125879546V" display="A125879546V" xr:uid="{87568EB4-F273-429E-B4E9-F379537666DA}"/>
    <hyperlink ref="CF133" location="A125846058V" display="A125846058V" xr:uid="{8487F179-45CA-4515-AF05-9626FE0604EF}"/>
    <hyperlink ref="CF146" location="A125912586R" display="A125912586R" xr:uid="{D750AF93-2E29-478E-942F-4A82FAFED22A}"/>
    <hyperlink ref="CF159" location="A125879322J" display="A125879322J" xr:uid="{BEB4F025-629A-4F0C-89CE-D2C024F967D7}"/>
    <hyperlink ref="CF134" location="A125846562F" display="A125846562F" xr:uid="{5AACD35F-E510-4CEE-BDF6-20E01843FC86}"/>
    <hyperlink ref="CF147" location="A125913090C" display="A125913090C" xr:uid="{41A36786-2482-4DA6-8134-EE9726317E4A}"/>
    <hyperlink ref="CF160" location="A125879826L" display="A125879826L" xr:uid="{5620DA39-E0A4-4764-8654-D1CA573D797E}"/>
    <hyperlink ref="CF135" location="A125846338L" display="A125846338L" xr:uid="{2F6D6F4F-8A95-4D4E-A624-55B35825946C}"/>
    <hyperlink ref="CF148" location="A125912866J" display="A125912866J" xr:uid="{761D98FC-7E22-4250-9CD9-0551F968A38E}"/>
    <hyperlink ref="CF161" location="A125879602A" display="A125879602A" xr:uid="{DD3BC206-8CB6-44B4-8D3F-649D3F36BF05}"/>
    <hyperlink ref="CB136" location="A125846614W" display="A125846614W" xr:uid="{BAF4F295-97DC-414B-93BE-6099644999F3}"/>
    <hyperlink ref="CB149" location="A125913142V" display="A125913142V" xr:uid="{D7402D11-A51A-4D24-A031-F575D2B15BAE}"/>
    <hyperlink ref="CB162" location="A125879878R" display="A125879878R" xr:uid="{3376DD9F-632F-45EE-A981-FBDD67B9AE47}"/>
    <hyperlink ref="CB126" location="A125846390W" display="A125846390W" xr:uid="{CE249114-5299-4058-8E3E-18886090701F}"/>
    <hyperlink ref="CB139" location="A125912918X" display="A125912918X" xr:uid="{9A67C78E-448A-4F72-BA78-DEF2DFCB17B3}"/>
    <hyperlink ref="CB152" location="A125879654C" display="A125879654C" xr:uid="{D7B3F22D-EA73-4E13-A888-9AD430813CD2}"/>
    <hyperlink ref="CB127" location="A125846110T" display="A125846110T" xr:uid="{5239B5AA-89F3-47D2-B912-D3499F169C36}"/>
    <hyperlink ref="CB140" location="A125912638F" display="A125912638F" xr:uid="{B6CA1FF0-2013-4109-AE05-3E5B531061A9}"/>
    <hyperlink ref="CB153" location="A125879374K" display="A125879374K" xr:uid="{1625AEED-B14D-4A83-96BD-A7CCDEB79781}"/>
    <hyperlink ref="CB128" location="A125846446W" display="A125846446W" xr:uid="{88DF1728-D940-4576-8B3E-B3B0659E70A9}"/>
    <hyperlink ref="CB141" location="A125912974T" display="A125912974T" xr:uid="{3435B35D-E48C-4FDC-84AB-E9B86BE747DC}"/>
    <hyperlink ref="CB154" location="A125879710K" display="A125879710K" xr:uid="{D778748A-AF50-437F-847B-B1375B4D8073}"/>
    <hyperlink ref="CB129" location="A125846502C" display="A125846502C" xr:uid="{99E71840-F96A-4486-9404-A2082111B48D}"/>
    <hyperlink ref="CB142" location="A125913030A" display="A125913030A" xr:uid="{7532DD67-25AD-46FC-B55B-DB2FB91AEBBB}"/>
    <hyperlink ref="CB155" location="A125879766W" display="A125879766W" xr:uid="{0E4C4D5C-1CE7-4FCD-AD12-DF1ECF067EA6}"/>
    <hyperlink ref="CB130" location="A125846166C" display="A125846166C" xr:uid="{D8314960-B8CE-43D6-945D-E4FC90180579}"/>
    <hyperlink ref="CB143" location="A125912694X" display="A125912694X" xr:uid="{D4A9248F-E7ED-407E-BCFF-44F62DF0CFA6}"/>
    <hyperlink ref="CB156" location="A125879430T" display="A125879430T" xr:uid="{C0BAF725-7894-4AA9-B019-100E63FFECF2}"/>
    <hyperlink ref="CB131" location="A125846222K" display="A125846222K" xr:uid="{327A7CEB-8F22-483B-914C-0265FBA7938F}"/>
    <hyperlink ref="CB144" location="A125912750F" display="A125912750F" xr:uid="{FA5E99BE-2F36-44DB-8ADB-F4C5C58EDE08}"/>
    <hyperlink ref="CB157" location="A125879486C" display="A125879486C" xr:uid="{7DE4AFD5-7D52-4CA0-9486-133B113FB461}"/>
    <hyperlink ref="CB132" location="A125846278W" display="A125846278W" xr:uid="{A8AA2AA5-9206-4DFD-9A2F-546A795C0C91}"/>
    <hyperlink ref="CB145" location="A125912806F" display="A125912806F" xr:uid="{23C27439-5FD7-4CC6-BBA7-260FF7CAC6C9}"/>
    <hyperlink ref="CB158" location="A125879542K" display="A125879542K" xr:uid="{9E5BCA57-7918-4992-885A-3DF87E62812D}"/>
    <hyperlink ref="CB133" location="A125846054K" display="A125846054K" xr:uid="{6A553C2A-3AA1-416A-A7E4-9217D6D3F880}"/>
    <hyperlink ref="CB146" location="A125912582F" display="A125912582F" xr:uid="{F7AC190C-A4F7-43FA-94A6-F39A3EB57F3C}"/>
    <hyperlink ref="CB159" location="A125879318T" display="A125879318T" xr:uid="{AC47AB24-4881-4FFF-A350-36E052130064}"/>
    <hyperlink ref="CB134" location="A125846558R" display="A125846558R" xr:uid="{AB94456F-B641-4DAE-BEE5-D274083A2BEA}"/>
    <hyperlink ref="CB147" location="A125913086L" display="A125913086L" xr:uid="{4ECB8ABC-5DDE-4937-A465-C563883CF038}"/>
    <hyperlink ref="CB160" location="A125879822C" display="A125879822C" xr:uid="{65A54E8D-27C1-4BB6-85F0-9EC06D0CB5E8}"/>
    <hyperlink ref="CB135" location="A125846334C" display="A125846334C" xr:uid="{E05A988C-4197-48A2-B10E-D6AB9E09C391}"/>
    <hyperlink ref="CB148" location="A125912862X" display="A125912862X" xr:uid="{A18EA0D1-663A-441B-A9B5-EB78F9772B1D}"/>
    <hyperlink ref="CB161" location="A125879598W" display="A125879598W" xr:uid="{96BB20A8-D17C-45B7-820B-101D08382E0C}"/>
    <hyperlink ref="BV136" location="A125846642F" display="A125846642F" xr:uid="{935EABD1-78AC-4B97-8223-21CC0CCDED06}"/>
    <hyperlink ref="BV149" location="A125913170C" display="A125913170C" xr:uid="{209FAC0A-C434-42AA-B2A0-B2BFC2EFCEB6}"/>
    <hyperlink ref="BV162" location="A125879906L" display="A125879906L" xr:uid="{B3552716-78DF-4F6A-8FD1-A3459A5B3FB9}"/>
    <hyperlink ref="BV126" location="A125846418L" display="A125846418L" xr:uid="{26FD7C49-4F5B-41FA-95F5-97E59EBEFE12}"/>
    <hyperlink ref="BV139" location="A125912946J" display="A125912946J" xr:uid="{73A3DC3E-682B-49A4-B45E-6C4FE3F8C65B}"/>
    <hyperlink ref="BV152" location="A125879682L" display="A125879682L" xr:uid="{727628DD-D51C-4401-B017-B51A1F0554C2}"/>
    <hyperlink ref="BV127" location="A125846138V" display="A125846138V" xr:uid="{C7CAB37A-A9BE-439E-8BC7-9809C63AF2D8}"/>
    <hyperlink ref="BV140" location="A125912666R" display="A125912666R" xr:uid="{B37DEBFA-27D3-4DAE-A305-B5C6951FDE08}"/>
    <hyperlink ref="BV153" location="A125879402J" display="A125879402J" xr:uid="{EB668548-6D35-4B2F-A7F9-A1735377B598}"/>
    <hyperlink ref="BV128" location="A125846474F" display="A125846474F" xr:uid="{C9331A63-AE8B-480C-8813-0052D5423522}"/>
    <hyperlink ref="BV141" location="A125913002T" display="A125913002T" xr:uid="{E54D5B74-F3F8-4F09-8529-EB2ACB06B816}"/>
    <hyperlink ref="BV154" location="A125879738L" display="A125879738L" xr:uid="{07A9108B-9735-4D64-8341-24399A08B372}"/>
    <hyperlink ref="BV129" location="A125846530L" display="A125846530L" xr:uid="{20556CF6-6D5A-452D-A911-BE22E19AE083}"/>
    <hyperlink ref="BV142" location="A125913058C" display="A125913058C" xr:uid="{9D61750B-70FE-48CD-9130-5842B738A012}"/>
    <hyperlink ref="BV155" location="A125879794F" display="A125879794F" xr:uid="{46B6517C-1D32-4A1B-9057-8CDE0B41F929}"/>
    <hyperlink ref="BV130" location="A125846194L" display="A125846194L" xr:uid="{F88E29D5-843D-4B3D-8DD9-86F48FBA62B0}"/>
    <hyperlink ref="BV143" location="A125912722W" display="A125912722W" xr:uid="{B34A434E-62A6-44E7-BFC9-CCE5E87D73A7}"/>
    <hyperlink ref="BV156" location="A125879458V" display="A125879458V" xr:uid="{E962052B-FF16-455C-A890-2D4F232C01E5}"/>
    <hyperlink ref="BV131" location="A125846250V" display="A125846250V" xr:uid="{16229003-D091-4016-86AC-1A2CE8343E5D}"/>
    <hyperlink ref="BV144" location="A125912778J" display="A125912778J" xr:uid="{52E7A2C4-32EB-4D49-90CA-8766372BCA97}"/>
    <hyperlink ref="BV157" location="A125879514A" display="A125879514A" xr:uid="{DB5203D5-BCEB-4E8E-A063-30D262D0AAAA}"/>
    <hyperlink ref="BV132" location="A125846306V" display="A125846306V" xr:uid="{DFF627B6-FE10-4228-8B53-10F64050A08A}"/>
    <hyperlink ref="BV145" location="A125912834R" display="A125912834R" xr:uid="{EBBC9854-22CD-4392-86BD-DEBB76A36C28}"/>
    <hyperlink ref="BV158" location="A125879570V" display="A125879570V" xr:uid="{41D7B59B-A818-4912-AF0B-DB65C5D87A82}"/>
    <hyperlink ref="BV133" location="A125846082V" display="A125846082V" xr:uid="{01BE18DD-E60F-4C78-B07A-504DF009E5D2}"/>
    <hyperlink ref="BV146" location="A125912610C" display="A125912610C" xr:uid="{B38BF409-ECBB-4562-B448-E85333506CF7}"/>
    <hyperlink ref="BV159" location="A125879346A" display="A125879346A" xr:uid="{68339849-5EB0-46FD-BDEA-FBCC796C9C3C}"/>
    <hyperlink ref="BV134" location="A125846586X" display="A125846586X" xr:uid="{0F422100-C98C-4556-82C9-C1C49D15690E}"/>
    <hyperlink ref="BV147" location="A125913114K" display="A125913114K" xr:uid="{EFE63E34-8DA6-4B8E-A43D-F3A53E3F0D4C}"/>
    <hyperlink ref="BV160" location="A125879850L" display="A125879850L" xr:uid="{DA3468B5-4ECC-4DE8-B80B-FBC50ADCB203}"/>
    <hyperlink ref="BV135" location="A125846362L" display="A125846362L" xr:uid="{F712DF5C-9024-4FEE-9DAD-8BA3148A4335}"/>
    <hyperlink ref="BV148" location="A125912890J" display="A125912890J" xr:uid="{A48A4B96-002C-48F9-A7A9-603C39A0D3F6}"/>
    <hyperlink ref="BV161" location="A125879626V" display="A125879626V" xr:uid="{0845D30C-BA4C-4E94-A16F-1D30F22A66A4}"/>
    <hyperlink ref="BW136" location="A125846622W" display="A125846622W" xr:uid="{CD18A331-507A-4C20-B9A8-8A10BE0B0366}"/>
    <hyperlink ref="BW149" location="A125913150V" display="A125913150V" xr:uid="{F333AC62-57E1-40B7-9643-5E0C134DE0DD}"/>
    <hyperlink ref="BW162" location="A125879886R" display="A125879886R" xr:uid="{EC612C22-0CC8-49C2-B483-12376C29646F}"/>
    <hyperlink ref="BW126" location="A125846398R" display="A125846398R" xr:uid="{3CF36FD4-42BD-449E-85F0-AEF1B8E3ECD8}"/>
    <hyperlink ref="BW139" location="A125912926X" display="A125912926X" xr:uid="{E1783D5F-9659-4BE1-9C36-75B576F125E4}"/>
    <hyperlink ref="BW152" location="A125879662C" display="A125879662C" xr:uid="{90C48FEA-4276-40D9-BA59-0CDD91BA49C6}"/>
    <hyperlink ref="BW127" location="A125846118K" display="A125846118K" xr:uid="{EA38CABC-D0D1-4370-A604-C7B0661494F8}"/>
    <hyperlink ref="BW140" location="A125912646F" display="A125912646F" xr:uid="{4546EA1E-9ECB-41F0-99AA-9B2CC9224BF7}"/>
    <hyperlink ref="BW153" location="A125879382K" display="A125879382K" xr:uid="{DAF1398B-840E-4181-ACF8-FD36D49D0D20}"/>
    <hyperlink ref="BW128" location="A125846454W" display="A125846454W" xr:uid="{D978746B-8A40-4083-82BC-DC181A75E660}"/>
    <hyperlink ref="BW141" location="A125912982T" display="A125912982T" xr:uid="{57AB5D9F-DB81-413E-9026-A9C9CD612C99}"/>
    <hyperlink ref="BW154" location="A125879718C" display="A125879718C" xr:uid="{4B922DDE-3A56-4C27-B24C-8D86012E1A2F}"/>
    <hyperlink ref="BW129" location="A125846510C" display="A125846510C" xr:uid="{9187A89E-C148-40E4-89C6-9042A2DAC6D8}"/>
    <hyperlink ref="BW142" location="A125913038V" display="A125913038V" xr:uid="{44D81570-01BA-4116-A9F2-69AF6219217F}"/>
    <hyperlink ref="BW155" location="A125879774W" display="A125879774W" xr:uid="{8990D7DE-306C-4054-87B1-4659B966BBEC}"/>
    <hyperlink ref="BW130" location="A125846174C" display="A125846174C" xr:uid="{3E795D52-96B9-4A6F-AAC7-17BF95B3C91D}"/>
    <hyperlink ref="BW143" location="A125912702L" display="A125912702L" xr:uid="{18EF82F3-30B2-4F20-B78B-5307DCB8E6CC}"/>
    <hyperlink ref="BW156" location="A125879438K" display="A125879438K" xr:uid="{F830940B-E8AD-43BB-9E92-FCB8958CF2DD}"/>
    <hyperlink ref="BW131" location="A125846230K" display="A125846230K" xr:uid="{2F171176-7648-47D8-A069-20BCC26D04B7}"/>
    <hyperlink ref="BW144" location="A125912758X" display="A125912758X" xr:uid="{C5759212-EF9F-45D3-AAEB-ECE2E1F6C51C}"/>
    <hyperlink ref="BW157" location="A125879494C" display="A125879494C" xr:uid="{40DDA8F7-9DB4-4E32-853A-1BCF02A28627}"/>
    <hyperlink ref="BW132" location="A125846286W" display="A125846286W" xr:uid="{EFEDDF8D-3040-43FB-AF87-9CE36FCD9AA1}"/>
    <hyperlink ref="BW145" location="A125912814F" display="A125912814F" xr:uid="{2F9A13A2-97A9-4DE1-B13E-70B78C7A5CC1}"/>
    <hyperlink ref="BW158" location="A125879550K" display="A125879550K" xr:uid="{CC4173B6-3AC1-463A-883A-075ACE3D5743}"/>
    <hyperlink ref="BW133" location="A125846062K" display="A125846062K" xr:uid="{99583236-B032-48E0-B7C8-75C5B7433D61}"/>
    <hyperlink ref="BW146" location="A125912590F" display="A125912590F" xr:uid="{58444978-2C3F-4756-8348-487FBF291045}"/>
    <hyperlink ref="BW159" location="A125879326T" display="A125879326T" xr:uid="{016626E2-01DB-4F87-BB91-5903826C71FF}"/>
    <hyperlink ref="BW134" location="A125846566R" display="A125846566R" xr:uid="{E0CCC0C7-FA5A-4AA5-8FD9-B912E5DA2F18}"/>
    <hyperlink ref="BW147" location="A125913094L" display="A125913094L" xr:uid="{C0250E8D-6F39-40B3-B02D-0FC566CD97FA}"/>
    <hyperlink ref="BW160" location="A125879830C" display="A125879830C" xr:uid="{AD741FF8-E3AA-442C-BED7-1FBBAA6564B5}"/>
    <hyperlink ref="BW135" location="A125846342C" display="A125846342C" xr:uid="{0CBD3AD7-9113-4575-92AA-0405406F86DE}"/>
    <hyperlink ref="BW148" location="A125912870X" display="A125912870X" xr:uid="{B7E90CAA-180A-4151-B518-E122590E0BF7}"/>
    <hyperlink ref="BW161" location="A125879606K" display="A125879606K" xr:uid="{90148AB2-1BAF-438D-B4D4-5797F3C34198}"/>
    <hyperlink ref="BX136" location="A125846646R" display="A125846646R" xr:uid="{1A61EA07-A4F7-49DB-B993-DC8B27793420}"/>
    <hyperlink ref="BX149" location="A125913174L" display="A125913174L" xr:uid="{23885804-1DDD-4320-A217-B88F9B3666DD}"/>
    <hyperlink ref="BX162" location="A125879910C" display="A125879910C" xr:uid="{413D8B01-2D06-41C5-8F0A-133BA990CFF1}"/>
    <hyperlink ref="BX126" location="A125846422C" display="A125846422C" xr:uid="{94A5AB69-311D-4CDB-BA2F-62B8B88538FC}"/>
    <hyperlink ref="BX139" location="A125912950X" display="A125912950X" xr:uid="{D3A66F61-EFB0-4D79-BFD1-EC660306158F}"/>
    <hyperlink ref="BX152" location="A125879686W" display="A125879686W" xr:uid="{4D068EC6-5410-450F-BE68-F2E4BD6545A0}"/>
    <hyperlink ref="BX127" location="A125846142K" display="A125846142K" xr:uid="{F7AD94E6-C155-4DCF-891A-24BF3E3EAB9F}"/>
    <hyperlink ref="BX140" location="A125912670F" display="A125912670F" xr:uid="{C5083C1F-1EED-4458-857B-EEC443C97410}"/>
    <hyperlink ref="BX153" location="A125879406T" display="A125879406T" xr:uid="{055220E0-0A8A-42DC-9757-715D8D1E5213}"/>
    <hyperlink ref="BX128" location="A125846478R" display="A125846478R" xr:uid="{437E49EB-E582-412D-8A05-A6086D1E11DB}"/>
    <hyperlink ref="BX141" location="A125913006A" display="A125913006A" xr:uid="{49A1DF60-6D88-4645-85F6-78E47485EEF2}"/>
    <hyperlink ref="BX154" location="A125879742C" display="A125879742C" xr:uid="{AD9D15B9-2262-4E07-8A1C-0AB204061E3E}"/>
    <hyperlink ref="BX129" location="A125846534W" display="A125846534W" xr:uid="{CCE728E1-6AFA-4835-8283-D1AB587EE8D0}"/>
    <hyperlink ref="BX142" location="A125913062V" display="A125913062V" xr:uid="{F20F690F-CDCC-4F7E-BFA4-DCBB2C8ADFF0}"/>
    <hyperlink ref="BX155" location="A125879798R" display="A125879798R" xr:uid="{E28DDC3B-9E25-41B2-9308-A7BECE04AA15}"/>
    <hyperlink ref="BX130" location="A125846198W" display="A125846198W" xr:uid="{7FA4C99E-B3CC-4E4D-9665-562E30F5853E}"/>
    <hyperlink ref="BX143" location="A125912726F" display="A125912726F" xr:uid="{2D9FC143-B33E-43BE-A07B-473F94BF5149}"/>
    <hyperlink ref="BX156" location="A125879462K" display="A125879462K" xr:uid="{BC86665E-0662-46E6-B80C-92BEBBF74B51}"/>
    <hyperlink ref="BX131" location="A125846254C" display="A125846254C" xr:uid="{DE614EF6-3AE1-4984-9A36-5C920EB1E5F2}"/>
    <hyperlink ref="BX144" location="A125912782X" display="A125912782X" xr:uid="{097EB997-629E-4106-B4F0-F5777C6F574D}"/>
    <hyperlink ref="BX157" location="A125879518K" display="A125879518K" xr:uid="{15E27749-F247-452A-A896-07BEBDFDC0AC}"/>
    <hyperlink ref="BX132" location="A125846310K" display="A125846310K" xr:uid="{CFB72911-331F-40A3-AAD4-8FBCE966A26A}"/>
    <hyperlink ref="BX145" location="A125912838X" display="A125912838X" xr:uid="{21FE0BF5-E9D8-4255-8EC7-AC8B209A4B55}"/>
    <hyperlink ref="BX158" location="A125879574C" display="A125879574C" xr:uid="{E2B25A82-4E6C-46BC-928E-3FC43166B27C}"/>
    <hyperlink ref="BX133" location="A125846086C" display="A125846086C" xr:uid="{92B8F67E-8FDE-49C4-96CC-C59657749BFF}"/>
    <hyperlink ref="BX146" location="A125912614L" display="A125912614L" xr:uid="{53E89192-8322-464A-B2DF-C57F3D25D843}"/>
    <hyperlink ref="BX159" location="A125879350T" display="A125879350T" xr:uid="{BC15498F-1D10-4FD3-8E4B-53461A924B95}"/>
    <hyperlink ref="BX134" location="A125846590R" display="A125846590R" xr:uid="{A0A5B84B-0E4D-457A-B81C-820B9BF6FD55}"/>
    <hyperlink ref="BX147" location="A125913118V" display="A125913118V" xr:uid="{628C1068-5A5C-4C3D-ADD3-85026D2A765B}"/>
    <hyperlink ref="BX160" location="A125879854W" display="A125879854W" xr:uid="{D812D129-857D-4659-9420-AF433028A217}"/>
    <hyperlink ref="BX135" location="A125846366W" display="A125846366W" xr:uid="{FD59B9BB-FDC2-4078-B832-ABA3A1B0E08E}"/>
    <hyperlink ref="BX148" location="A125912894T" display="A125912894T" xr:uid="{9B916E51-B11F-41FF-B272-A46848088EFD}"/>
    <hyperlink ref="BX161" location="A125879630K" display="A125879630K" xr:uid="{8CA449FD-9C17-4B04-AA58-2979AE21563C}"/>
    <hyperlink ref="BY136" location="A125846650F" display="A125846650F" xr:uid="{765B1D7B-062A-4AE2-97CF-97E66D501995}"/>
    <hyperlink ref="BY149" location="A125913178W" display="A125913178W" xr:uid="{B298CB67-8F25-4923-BC91-020344EBF94B}"/>
    <hyperlink ref="BY162" location="A125879914L" display="A125879914L" xr:uid="{014D7736-9683-435C-A8BC-306B98837D74}"/>
    <hyperlink ref="BY126" location="A125846426L" display="A125846426L" xr:uid="{FDA2973E-A31A-4858-9931-74B6466E27CB}"/>
    <hyperlink ref="BY139" location="A125912954J" display="A125912954J" xr:uid="{922656F4-5AD1-4237-8697-10A58FABCAE6}"/>
    <hyperlink ref="BY152" location="A125879690L" display="A125879690L" xr:uid="{522CAF00-4DFF-45CF-8262-69264190A954}"/>
    <hyperlink ref="BY127" location="A125846146V" display="A125846146V" xr:uid="{0EC530F6-A828-494A-B2F4-B0EE2A8E3996}"/>
    <hyperlink ref="BY140" location="A125912674R" display="A125912674R" xr:uid="{84886BE5-5742-47D0-A5AA-918DE06890D3}"/>
    <hyperlink ref="BY153" location="A125879410J" display="A125879410J" xr:uid="{7340BA4E-4C6A-41E4-8D15-182B6CB6282B}"/>
    <hyperlink ref="BY128" location="A125846482F" display="A125846482F" xr:uid="{089ACC2E-B0C3-46D6-9DE7-1DF8C1E1DC64}"/>
    <hyperlink ref="BY141" location="A125913010T" display="A125913010T" xr:uid="{037403C9-BAB5-4797-96CD-489508542328}"/>
    <hyperlink ref="BY154" location="A125879746L" display="A125879746L" xr:uid="{5685BF1C-9712-4C61-94BF-F65C2E573817}"/>
    <hyperlink ref="BY129" location="A125846538F" display="A125846538F" xr:uid="{B28175BA-66A8-47FB-928D-C00C951CB52F}"/>
    <hyperlink ref="BY142" location="A125913066C" display="A125913066C" xr:uid="{5B98FDB6-8EC9-48DB-B89D-3A44DA2787E3}"/>
    <hyperlink ref="BY155" location="A125879802V" display="A125879802V" xr:uid="{126AA0C8-A316-44F2-B493-42F1F2EFAECB}"/>
    <hyperlink ref="BY130" location="A125846202A" display="A125846202A" xr:uid="{7E28DC20-F9EF-4D7D-8A47-BA86AD9D1DB9}"/>
    <hyperlink ref="BY143" location="A125912730W" display="A125912730W" xr:uid="{FC5EAABB-FF42-463F-B59C-3B9A5C334CD0}"/>
    <hyperlink ref="BY156" location="A125879466V" display="A125879466V" xr:uid="{E8AC00CC-3BC4-4EA0-9B15-306A011BC473}"/>
    <hyperlink ref="BY131" location="A125846258L" display="A125846258L" xr:uid="{DC2F64CD-C0C5-4A55-97CE-2E2A38EE3763}"/>
    <hyperlink ref="BY144" location="A125912786J" display="A125912786J" xr:uid="{6B92E6C0-B3CE-4263-86F1-30E415D2CF1F}"/>
    <hyperlink ref="BY157" location="A125879522A" display="A125879522A" xr:uid="{8DE5EF95-F125-49E6-A806-596AA97DCF36}"/>
    <hyperlink ref="BY132" location="A125846314V" display="A125846314V" xr:uid="{A3274A43-CE35-424E-8B15-11F7589AE03E}"/>
    <hyperlink ref="BY145" location="A125912842R" display="A125912842R" xr:uid="{F3D3AEBD-A2FA-4D86-B28E-DBD100412016}"/>
    <hyperlink ref="BY158" location="A125879578L" display="A125879578L" xr:uid="{5D6E41E7-C75B-48BF-A4B2-0C5CD72CC058}"/>
    <hyperlink ref="BY133" location="A125846090V" display="A125846090V" xr:uid="{6DA95669-1DC3-4B8D-B72F-A19F35712A54}"/>
    <hyperlink ref="BY146" location="A125912618W" display="A125912618W" xr:uid="{F8B6D616-9777-4A0D-9A3D-5432A87CF3ED}"/>
    <hyperlink ref="BY159" location="A125879354A" display="A125879354A" xr:uid="{6E747C09-FAE4-439E-BB32-ED28D7CFCFE9}"/>
    <hyperlink ref="BY134" location="A125846594X" display="A125846594X" xr:uid="{5177A05E-474E-4585-AAD8-34CA58A0FD41}"/>
    <hyperlink ref="BY147" location="A125913122K" display="A125913122K" xr:uid="{47F74718-F5CD-42B7-AB9F-35F1EA021C84}"/>
    <hyperlink ref="BY160" location="A125879858F" display="A125879858F" xr:uid="{9F9BBDAB-C489-4123-AF67-A505C931E18F}"/>
    <hyperlink ref="BY135" location="A125846370L" display="A125846370L" xr:uid="{0842B917-2414-4B2F-AE2E-B625B72F6CD9}"/>
    <hyperlink ref="BY148" location="A125912898A" display="A125912898A" xr:uid="{2D519EF0-4020-4156-A43F-FE2D1E17F72C}"/>
    <hyperlink ref="BY161" location="A125879634V" display="A125879634V" xr:uid="{131BE7D4-CC3C-4749-BD32-2607BC17423D}"/>
    <hyperlink ref="BZ136" location="A125846626F" display="A125846626F" xr:uid="{FEB9A3A1-70AF-4442-8C4E-4CD05292C390}"/>
    <hyperlink ref="BZ149" location="A125913154C" display="A125913154C" xr:uid="{34C6ABF1-013F-46AB-BB90-4944FEEA48CF}"/>
    <hyperlink ref="BZ162" location="A125879890F" display="A125879890F" xr:uid="{139F97A1-1B4A-4F0B-AA58-4374E7A76705}"/>
    <hyperlink ref="BZ126" location="A125846402V" display="A125846402V" xr:uid="{081D3027-E731-4086-95B9-5C03914BF888}"/>
    <hyperlink ref="BZ139" location="A125912930R" display="A125912930R" xr:uid="{12685E33-27DB-482B-875C-D1935B50DCC5}"/>
    <hyperlink ref="BZ152" location="A125879666L" display="A125879666L" xr:uid="{80B3B49C-3B2D-473D-8855-4522AD8EEE54}"/>
    <hyperlink ref="BZ127" location="A125846122A" display="A125846122A" xr:uid="{5ECC85AC-AAFB-4060-B488-4DCD01885AC1}"/>
    <hyperlink ref="BZ140" location="A125912650W" display="A125912650W" xr:uid="{DE9D1443-B88F-4443-AB00-0E70FE2D5E68}"/>
    <hyperlink ref="BZ153" location="A125879386V" display="A125879386V" xr:uid="{234151A3-0E2E-431E-9F0E-3474EACC96FB}"/>
    <hyperlink ref="BZ128" location="A125846458F" display="A125846458F" xr:uid="{15653A61-9CC2-43EE-A48A-CC86EF240672}"/>
    <hyperlink ref="BZ141" location="A125912986A" display="A125912986A" xr:uid="{F475B58B-3DC7-4BA1-900A-C0B6BD05642A}"/>
    <hyperlink ref="BZ154" location="A125879722V" display="A125879722V" xr:uid="{EE046CB6-F6A3-47C5-853C-D0CBA474BFCF}"/>
    <hyperlink ref="BZ129" location="A125846514L" display="A125846514L" xr:uid="{45333976-5986-44DE-B63D-5E1A6A37F68B}"/>
    <hyperlink ref="BZ142" location="A125913042K" display="A125913042K" xr:uid="{FC06936F-F5A7-4ED5-BA63-35CDD037BA23}"/>
    <hyperlink ref="BZ155" location="A125879778F" display="A125879778F" xr:uid="{E381609A-49AC-4A03-ABA4-3F9A27B692EB}"/>
    <hyperlink ref="BZ130" location="A125846178L" display="A125846178L" xr:uid="{72BBFF95-D5E3-4C1A-A8E6-FD437E2F5646}"/>
    <hyperlink ref="BZ143" location="A125912706W" display="A125912706W" xr:uid="{62C2EF1E-5DA6-40A6-8888-FB4488D39DD1}"/>
    <hyperlink ref="BZ156" location="A125879442A" display="A125879442A" xr:uid="{C23453FD-9532-41CC-87F7-92B4602FDEF7}"/>
    <hyperlink ref="BZ131" location="A125846234V" display="A125846234V" xr:uid="{2E71192D-C9A0-48C5-92AA-B5748CF02656}"/>
    <hyperlink ref="BZ144" location="A125912762R" display="A125912762R" xr:uid="{C6ED777B-F31A-4809-BB04-D8F772E86126}"/>
    <hyperlink ref="BZ157" location="A125879498L" display="A125879498L" xr:uid="{892BF3D6-2310-4EC2-B033-75427208C7A2}"/>
    <hyperlink ref="BZ132" location="A125846290L" display="A125846290L" xr:uid="{6C62EDC2-37C0-4696-8631-E2BBF49F9FD8}"/>
    <hyperlink ref="BZ145" location="A125912818R" display="A125912818R" xr:uid="{C9AA0C34-0C6D-40A3-B366-2AA95C844BE0}"/>
    <hyperlink ref="BZ158" location="A125879554V" display="A125879554V" xr:uid="{B30ADB62-55A0-4026-B716-A24B291D0889}"/>
    <hyperlink ref="BZ133" location="A125846066V" display="A125846066V" xr:uid="{7D1AA2F5-84FC-4344-808C-EBA7A8429A93}"/>
    <hyperlink ref="BZ146" location="A125912594R" display="A125912594R" xr:uid="{554AD14F-F1E2-400B-B748-81C47FCE3239}"/>
    <hyperlink ref="BZ159" location="A125879330J" display="A125879330J" xr:uid="{5FC8D787-275B-4B99-8A3F-287125C181FB}"/>
    <hyperlink ref="BZ134" location="A125846570F" display="A125846570F" xr:uid="{E394A490-5FF6-4033-9D35-D001DDE6F14E}"/>
    <hyperlink ref="BZ147" location="A125913098W" display="A125913098W" xr:uid="{F5E8C224-7A4D-49C6-BD3D-2BFABC0B7D2D}"/>
    <hyperlink ref="BZ160" location="A125879834L" display="A125879834L" xr:uid="{9C81C1FD-6EC7-4B53-AF17-ADCBF0A9FF84}"/>
    <hyperlink ref="BZ135" location="A125846346L" display="A125846346L" xr:uid="{97013E7D-89A0-4738-BD1F-B9B9391F33C7}"/>
    <hyperlink ref="BZ148" location="A125912874J" display="A125912874J" xr:uid="{7A86AF4F-39AA-4117-A2E3-19240D9079BB}"/>
    <hyperlink ref="BZ161" location="A125879610A" display="A125879610A" xr:uid="{CCE67BDF-3D06-4018-9E7F-83E509AD3F27}"/>
    <hyperlink ref="CA136" location="A125846630W" display="A125846630W" xr:uid="{9C4D471C-8554-4226-8F8B-A776B8B5E58C}"/>
    <hyperlink ref="CA149" location="A125913158L" display="A125913158L" xr:uid="{BE07C0D8-255B-47A0-BA95-C171CF74C3AA}"/>
    <hyperlink ref="CA162" location="A125879894R" display="A125879894R" xr:uid="{B7F3867A-0014-44FF-84AF-DE68734791AC}"/>
    <hyperlink ref="CA126" location="A125846406C" display="A125846406C" xr:uid="{E12E512D-7CD8-400A-9299-B158397FEAC2}"/>
    <hyperlink ref="CA139" location="A125912934X" display="A125912934X" xr:uid="{AD34F69E-3281-48AC-84D1-E1EA527F54D2}"/>
    <hyperlink ref="CA152" location="A125879670C" display="A125879670C" xr:uid="{A53D167F-F9C4-43DE-A2A4-619455B0BD19}"/>
    <hyperlink ref="CA127" location="A125846126K" display="A125846126K" xr:uid="{79D05DDA-90C7-481F-B551-B5005F2B3393}"/>
    <hyperlink ref="CA140" location="A125912654F" display="A125912654F" xr:uid="{5570B1D8-C8D1-4D47-B55D-8396BBFD14F0}"/>
    <hyperlink ref="CA153" location="A125879390K" display="A125879390K" xr:uid="{B9907C5E-0025-49D8-93CF-69416B9392AE}"/>
    <hyperlink ref="CA128" location="A125846462W" display="A125846462W" xr:uid="{0D9EF7B2-B356-4B7B-ABC1-2AC87683E786}"/>
    <hyperlink ref="CA141" location="A125912990T" display="A125912990T" xr:uid="{93FBE4C7-EC2F-4858-ACF2-8667011BE6E8}"/>
    <hyperlink ref="CA154" location="A125879726C" display="A125879726C" xr:uid="{9A9F785C-DA1B-4CF7-9AEB-B745FBFB01E0}"/>
    <hyperlink ref="CA129" location="A125846518W" display="A125846518W" xr:uid="{D9B4395D-08D4-4B63-A5A5-11A745407DA8}"/>
    <hyperlink ref="CA142" location="A125913046V" display="A125913046V" xr:uid="{CCDEA8C2-CCB9-4AFC-A2E4-773DE29298C5}"/>
    <hyperlink ref="CA155" location="A125879782W" display="A125879782W" xr:uid="{26F8FFC0-AED5-4B11-9EED-0ADB3F9C00A0}"/>
    <hyperlink ref="CA130" location="A125846182C" display="A125846182C" xr:uid="{47F3FC36-6CA4-4D7B-AA96-A62E8FB7C488}"/>
    <hyperlink ref="CA143" location="A125912710L" display="A125912710L" xr:uid="{17E6C685-D1CF-4AC3-9497-66938F354E81}"/>
    <hyperlink ref="CA156" location="A125879446K" display="A125879446K" xr:uid="{5BA9276D-A032-4127-A736-C5AD4431E5A1}"/>
    <hyperlink ref="CA131" location="A125846238C" display="A125846238C" xr:uid="{707D02D8-EC55-4050-8C7A-89E95B74023A}"/>
    <hyperlink ref="CA144" location="A125912766X" display="A125912766X" xr:uid="{B1B29B32-DC8D-4783-A599-895BB7E24B7D}"/>
    <hyperlink ref="CA157" location="A125879502T" display="A125879502T" xr:uid="{94A90C81-1C63-425E-87FD-6E99E9433933}"/>
    <hyperlink ref="CA132" location="A125846294W" display="A125846294W" xr:uid="{0202C0CA-9A8C-4F6E-8784-1FE6ADE087C4}"/>
    <hyperlink ref="CA145" location="A125912822F" display="A125912822F" xr:uid="{2EC57C9E-4B49-48E4-B295-E1928B97C153}"/>
    <hyperlink ref="CA158" location="A125879558C" display="A125879558C" xr:uid="{90E5DCD7-D45D-4DE0-9977-6DD6688C262F}"/>
    <hyperlink ref="CA133" location="A125846070K" display="A125846070K" xr:uid="{C770CE37-1C2F-43E2-A253-7F141C2F650C}"/>
    <hyperlink ref="CA146" location="A125912598X" display="A125912598X" xr:uid="{DC36DC94-6F97-4C69-A542-DC1B69946146}"/>
    <hyperlink ref="CA159" location="A125879334T" display="A125879334T" xr:uid="{F2C03D16-2CEB-4782-B2B2-FFCA6B36A8BB}"/>
    <hyperlink ref="CA134" location="A125846574R" display="A125846574R" xr:uid="{59CE878D-4C3B-4639-8BB6-CD5A881D7CB2}"/>
    <hyperlink ref="CA147" location="A125913102A" display="A125913102A" xr:uid="{79690AE8-FF49-4790-97A8-A64232329D8E}"/>
    <hyperlink ref="CA160" location="A125879838W" display="A125879838W" xr:uid="{EAFCAB38-4A7A-43E5-9F62-0102F8463C58}"/>
    <hyperlink ref="CA135" location="A125846350C" display="A125846350C" xr:uid="{0A92AD85-3C0F-4F0A-8E27-106927017DD6}"/>
    <hyperlink ref="CA148" location="A125912878T" display="A125912878T" xr:uid="{8FE3F7EE-787A-4DCA-964E-46BE0A6F3F5B}"/>
    <hyperlink ref="CA161" location="A125879614K" display="A125879614K" xr:uid="{73D1661E-9DB8-4F3F-B36F-3FC61D2EA693}"/>
    <hyperlink ref="CH136" location="A125846634F" display="A125846634F" xr:uid="{3BE5DB37-209E-4DAC-827E-F25A0CCFA4BC}"/>
    <hyperlink ref="CH149" location="A125913162C" display="A125913162C" xr:uid="{ABF9369E-85B4-48B3-AF28-95D28615A1A2}"/>
    <hyperlink ref="CH162" location="A125879898X" display="A125879898X" xr:uid="{677BC36A-40FE-43B7-999E-DF0C8DF6110C}"/>
    <hyperlink ref="CH126" location="A125846410V" display="A125846410V" xr:uid="{24ACEA70-F90F-4620-8C40-BF48C859F0E5}"/>
    <hyperlink ref="CH139" location="A125912938J" display="A125912938J" xr:uid="{75DF116E-73B9-45F6-87D1-209E440A3CA7}"/>
    <hyperlink ref="CH152" location="A125879674L" display="A125879674L" xr:uid="{7E2BA610-667F-41E8-BF3E-AFF2410FAECE}"/>
    <hyperlink ref="CH127" location="A125846130A" display="A125846130A" xr:uid="{239B1E39-9199-4004-9C27-54D679A02729}"/>
    <hyperlink ref="CH140" location="A125912658R" display="A125912658R" xr:uid="{3F5CCCB1-D419-4C27-B3C4-6DEC689D91BE}"/>
    <hyperlink ref="CH153" location="A125879394V" display="A125879394V" xr:uid="{84FC5741-E0EF-4552-AE5C-7294DEB0C379}"/>
    <hyperlink ref="CH128" location="A125846466F" display="A125846466F" xr:uid="{F2683878-2E4C-4E02-BEA2-AC76D7F03050}"/>
    <hyperlink ref="CH141" location="A125912994A" display="A125912994A" xr:uid="{C8FE7616-6CFF-4A0B-89D0-6F05361EE35F}"/>
    <hyperlink ref="CH154" location="A125879730V" display="A125879730V" xr:uid="{3791C0F3-0599-4D52-875D-4EEEF05C1EAB}"/>
    <hyperlink ref="CH129" location="A125846522L" display="A125846522L" xr:uid="{60DF82E3-DC03-4A52-8CA8-527D45567D2B}"/>
    <hyperlink ref="CH142" location="A125913050K" display="A125913050K" xr:uid="{00B0A902-7D6E-437C-BA04-1F4DE26BC544}"/>
    <hyperlink ref="CH155" location="A125879786F" display="A125879786F" xr:uid="{60AFFFF2-BA36-47F2-A44C-A434F69B000D}"/>
    <hyperlink ref="CH130" location="A125846186L" display="A125846186L" xr:uid="{CCEDDDFC-7903-4E44-8F98-BC4385C549B5}"/>
    <hyperlink ref="CH143" location="A125912714W" display="A125912714W" xr:uid="{2A22F8CD-5E4F-4CF0-9A8C-EEEACE370814}"/>
    <hyperlink ref="CH156" location="A125879450A" display="A125879450A" xr:uid="{C264E64A-4811-4B39-90A4-EB2C7F7917F6}"/>
    <hyperlink ref="CH131" location="A125846242V" display="A125846242V" xr:uid="{318946DE-E779-4FE8-AEC1-20BB78B6FE46}"/>
    <hyperlink ref="CH144" location="A125912770R" display="A125912770R" xr:uid="{F7474588-6875-41B2-9471-25BC8355F383}"/>
    <hyperlink ref="CH157" location="A125879506A" display="A125879506A" xr:uid="{DDD2C2A1-A1ED-4CCB-AB0A-B88CEDC43AFA}"/>
    <hyperlink ref="CH132" location="A125846298F" display="A125846298F" xr:uid="{79D4059C-1C6C-421B-B845-8F47896017EB}"/>
    <hyperlink ref="CH145" location="A125912826R" display="A125912826R" xr:uid="{894D895D-0214-4643-BF8B-C71D52FD1FD7}"/>
    <hyperlink ref="CH158" location="A125879562V" display="A125879562V" xr:uid="{7BB3C796-CD21-4DE9-94E5-C64E51272F8F}"/>
    <hyperlink ref="CH133" location="A125846074V" display="A125846074V" xr:uid="{9C779F04-6FCC-4EB2-839A-8F40590E956B}"/>
    <hyperlink ref="CH146" location="A125912602C" display="A125912602C" xr:uid="{0574CE65-4A7F-4BE5-8A5E-E8D235765DE9}"/>
    <hyperlink ref="CH159" location="A125879338A" display="A125879338A" xr:uid="{02B1F6CF-C075-4AFC-8B55-1A3892B8E056}"/>
    <hyperlink ref="CH134" location="A125846578X" display="A125846578X" xr:uid="{0C8E786C-4E58-45BE-8F8B-A69FA2DD4980}"/>
    <hyperlink ref="CH147" location="A125913106K" display="A125913106K" xr:uid="{DE5B7C2A-0F03-4B6C-A704-FFE31C14B52E}"/>
    <hyperlink ref="CH160" location="A125879842L" display="A125879842L" xr:uid="{5147AB83-3A8D-4478-855A-C94742F90F0B}"/>
    <hyperlink ref="CH135" location="A125846354L" display="A125846354L" xr:uid="{DD7F64DB-4433-4677-9F50-638CC42267D3}"/>
    <hyperlink ref="CH148" location="A125912882J" display="A125912882J" xr:uid="{716004F3-9812-4862-AA15-6069D67D54D0}"/>
    <hyperlink ref="CH161" location="A125879618V" display="A125879618V" xr:uid="{3744731E-5012-41D5-A0F9-0C45AAECFC96}"/>
    <hyperlink ref="CW136" location="A125847226L" display="A125847226L" xr:uid="{202FD31B-D93D-4680-861D-530389054C65}"/>
    <hyperlink ref="CW149" location="A125913754J" display="A125913754J" xr:uid="{614F1516-FF20-4BAA-BEDF-04C029CFB669}"/>
    <hyperlink ref="CW162" location="A125880490T" display="A125880490T" xr:uid="{A5C82DF5-70F1-462F-8864-F0D45A429D81}"/>
    <hyperlink ref="CW126" location="A125847002A" display="A125847002A" xr:uid="{7276FF36-EFA4-4B79-8B61-669B827F76FB}"/>
    <hyperlink ref="CW139" location="A125913530W" display="A125913530W" xr:uid="{BEC690A7-FBE7-4DFE-84D1-A59789157362}"/>
    <hyperlink ref="CW152" location="A125880266X" display="A125880266X" xr:uid="{BC218EBE-4CD0-4210-8ADD-C64DB16D0051}"/>
    <hyperlink ref="CW127" location="A125846722F" display="A125846722F" xr:uid="{7015A12F-30E0-40F0-9E11-7B1D37C288DE}"/>
    <hyperlink ref="CW140" location="A125913250C" display="A125913250C" xr:uid="{3E5FF3AC-BDE1-493A-A4E1-FF69462647F5}"/>
    <hyperlink ref="CW153" location="A125879986X" display="A125879986X" xr:uid="{2031337E-7FB5-404B-80DA-666B9CE13DD1}"/>
    <hyperlink ref="CW128" location="A125847058L" display="A125847058L" xr:uid="{AC277D26-18B6-46E1-906E-07EF88F62F62}"/>
    <hyperlink ref="CW141" location="A125913586J" display="A125913586J" xr:uid="{A9126DBE-98F4-46D2-B8A3-1E24F4B05737}"/>
    <hyperlink ref="CW154" location="A125880322F" display="A125880322F" xr:uid="{6046EE99-785E-4677-BF29-30F8748E5F75}"/>
    <hyperlink ref="CW129" location="A125847114V" display="A125847114V" xr:uid="{29B0C3F8-F9BA-4E03-AC60-DDE5EA927040}"/>
    <hyperlink ref="CW142" location="A125913642R" display="A125913642R" xr:uid="{A9FD04EF-CF7A-471F-A3B1-8FD6C0E1FCF0}"/>
    <hyperlink ref="CW155" location="A125880378T" display="A125880378T" xr:uid="{DBB8A7FB-0DD4-4D1E-83D1-D3AAF0029D40}"/>
    <hyperlink ref="CW130" location="A125846778T" display="A125846778T" xr:uid="{9904186E-D59C-49D8-8C92-48DCE4557178}"/>
    <hyperlink ref="CW143" location="A125913306C" display="A125913306C" xr:uid="{A5CB98AE-FE6A-45B3-BF2D-D9490C425000}"/>
    <hyperlink ref="CW156" location="A125880042L" display="A125880042L" xr:uid="{1AD59355-16EB-4FE3-AB5A-ACAE6B7A3020}"/>
    <hyperlink ref="CW131" location="A125846834X" display="A125846834X" xr:uid="{63CEDE5E-7647-487B-84E9-FACD5412B6AA}"/>
    <hyperlink ref="CW144" location="A125913362W" display="A125913362W" xr:uid="{F3947CD1-90AA-4C4C-B7C0-D449C4EF0D8B}"/>
    <hyperlink ref="CW157" location="A125880098X" display="A125880098X" xr:uid="{49BDC025-4DE7-4538-A4C5-0AAC9D072DE8}"/>
    <hyperlink ref="CW132" location="A125846890T" display="A125846890T" xr:uid="{1682C772-61E8-4890-90D8-B4EA86FDF73E}"/>
    <hyperlink ref="CW145" location="A125913418W" display="A125913418W" xr:uid="{FEBD60CE-7CC2-4EFB-B11A-0FFE529345A1}"/>
    <hyperlink ref="CW158" location="A125880154F" display="A125880154F" xr:uid="{65246FAF-C025-4FC9-87C9-E906A4068C99}"/>
    <hyperlink ref="CW133" location="A125846666X" display="A125846666X" xr:uid="{6A03F2AB-1F5E-43BE-972E-6E7A9F0926BC}"/>
    <hyperlink ref="CW146" location="A125913194W" display="A125913194W" xr:uid="{1893F10A-2A22-4213-AA57-7A72C4C32533}"/>
    <hyperlink ref="CW159" location="A125879930L" display="A125879930L" xr:uid="{093F6A3B-01A9-4866-BDC2-1B3DE1D2B4C0}"/>
    <hyperlink ref="CW134" location="A125847170L" display="A125847170L" xr:uid="{8EBFB471-B693-4E77-8A41-447700D70566}"/>
    <hyperlink ref="CW147" location="A125913698A" display="A125913698A" xr:uid="{E2CE5DA9-9956-4476-B72D-46064D37695B}"/>
    <hyperlink ref="CW160" location="A125880434X" display="A125880434X" xr:uid="{639DE2C6-9D25-40FB-B11B-218D2E62EC0E}"/>
    <hyperlink ref="CW135" location="A125846946T" display="A125846946T" xr:uid="{7C888078-1AF8-4DF7-9230-2633D9BD21E1}"/>
    <hyperlink ref="CW148" location="A125913474R" display="A125913474R" xr:uid="{EEF9D6B1-2971-4692-A033-AE5E0B78E0BC}"/>
    <hyperlink ref="CW161" location="A125880210L" display="A125880210L" xr:uid="{5A640534-0F36-457F-AFF8-416EEE91EF39}"/>
    <hyperlink ref="CU136" location="A125847222C" display="A125847222C" xr:uid="{2179A00C-4ADB-4900-B7CE-14A458EE31E4}"/>
    <hyperlink ref="CU149" location="A125913750X" display="A125913750X" xr:uid="{F59995FE-055D-49D3-804D-5E53002FD39F}"/>
    <hyperlink ref="CU162" location="A125880486A" display="A125880486A" xr:uid="{469B6236-D117-41BE-B520-9925FD3719CA}"/>
    <hyperlink ref="CU126" location="A125846998V" display="A125846998V" xr:uid="{D6A02F66-2D4B-4D44-B1A2-44DAE55FC3F4}"/>
    <hyperlink ref="CU139" location="A125913526F" display="A125913526F" xr:uid="{6CB493B5-0676-415D-A85E-6B2792442B65}"/>
    <hyperlink ref="CU152" location="A125880262R" display="A125880262R" xr:uid="{C47ECAFE-AAE1-4ACA-88B9-7EC22E753896}"/>
    <hyperlink ref="CU127" location="A125846718R" display="A125846718R" xr:uid="{6885BB6B-FE54-4B2A-B0FC-05C1125A9BD6}"/>
    <hyperlink ref="CU140" location="A125913246L" display="A125913246L" xr:uid="{F6B0948E-04CB-41C7-B57D-5BFA78A1F92B}"/>
    <hyperlink ref="CU153" location="A125879982R" display="A125879982R" xr:uid="{F391DE74-67BD-4B0A-8341-F1FD5984FC6F}"/>
    <hyperlink ref="CU128" location="A125847054C" display="A125847054C" xr:uid="{4F47EEE0-6CB1-47E1-87B2-077641860015}"/>
    <hyperlink ref="CU141" location="A125913582X" display="A125913582X" xr:uid="{17F51D1E-37D3-4E79-A2D3-2BC0899828AE}"/>
    <hyperlink ref="CU154" location="A125880318R" display="A125880318R" xr:uid="{25E5D117-6B33-4922-B9EE-9D5B3231771F}"/>
    <hyperlink ref="CU129" location="A125847110K" display="A125847110K" xr:uid="{11AEA7E8-D59E-4051-8862-A510C69BC51A}"/>
    <hyperlink ref="CU142" location="A125913638X" display="A125913638X" xr:uid="{B2EA40ED-9842-45A5-9149-7A409E2BE96A}"/>
    <hyperlink ref="CU155" location="A125880374J" display="A125880374J" xr:uid="{9940F49B-CD68-4C69-8EE1-3507D7763E11}"/>
    <hyperlink ref="CU130" location="A125846774J" display="A125846774J" xr:uid="{D3B0B3DB-1AE9-4DA8-93BF-8F61720CC38B}"/>
    <hyperlink ref="CU143" location="A125913302V" display="A125913302V" xr:uid="{54230B94-6272-4A09-9197-A7861A832FB4}"/>
    <hyperlink ref="CU156" location="A125880038W" display="A125880038W" xr:uid="{9506B659-4548-492B-B0C1-C302FDFE0C5D}"/>
    <hyperlink ref="CU131" location="A125846830R" display="A125846830R" xr:uid="{5442F124-FD57-4115-B074-7824F8034A43}"/>
    <hyperlink ref="CU144" location="A125913358F" display="A125913358F" xr:uid="{882BA8AF-082F-4736-A678-981DEA18B8AA}"/>
    <hyperlink ref="CU157" location="A125880094R" display="A125880094R" xr:uid="{2F40B2C0-140D-4928-8A5C-AB8F5B995CA4}"/>
    <hyperlink ref="CU132" location="A125846886A" display="A125846886A" xr:uid="{AB879DE9-7E94-4220-A376-F63336019692}"/>
    <hyperlink ref="CU145" location="A125913414L" display="A125913414L" xr:uid="{BE19797C-C09E-41E9-A42C-6E2DC0CEB060}"/>
    <hyperlink ref="CU158" location="A125880150W" display="A125880150W" xr:uid="{F1AE1AC7-B486-45F3-A659-EA3843258DF7}"/>
    <hyperlink ref="CU133" location="A125846662R" display="A125846662R" xr:uid="{B8D106F8-0F21-49CD-9665-52DD5AE27442}"/>
    <hyperlink ref="CU146" location="A125913190L" display="A125913190L" xr:uid="{F3724169-9FC9-4336-974C-BA415AFB89B2}"/>
    <hyperlink ref="CU159" location="A125879926W" display="A125879926W" xr:uid="{18AC12A7-0ECD-48F7-A93D-952F15EB324E}"/>
    <hyperlink ref="CU134" location="A125847166W" display="A125847166W" xr:uid="{6CFEE7F3-5904-4C72-B6B3-0FEA665E08A2}"/>
    <hyperlink ref="CU147" location="A125913694T" display="A125913694T" xr:uid="{81EAB659-2AEC-495F-9F64-2BCB703A2CDA}"/>
    <hyperlink ref="CU160" location="A125880430R" display="A125880430R" xr:uid="{664ACD59-FC0C-4C20-BD1C-AEFEB20737D9}"/>
    <hyperlink ref="CU135" location="A125846942J" display="A125846942J" xr:uid="{DBC92380-225D-4958-BCCC-4916A6F1C815}"/>
    <hyperlink ref="CU148" location="A125913470F" display="A125913470F" xr:uid="{54DA3547-2072-4E03-A302-6FD6A0E46662}"/>
    <hyperlink ref="CU161" location="A125880206W" display="A125880206W" xr:uid="{E7373819-4368-493E-AD8B-B606AFDF7981}"/>
    <hyperlink ref="CQ136" location="A125847270W" display="A125847270W" xr:uid="{CBC16DF3-9A8C-4B1A-BF1D-76B3B473FCA5}"/>
    <hyperlink ref="CQ149" location="A125913798K" display="A125913798K" xr:uid="{39004E99-E8EE-4B33-A1F0-BA2C1EEEBF92}"/>
    <hyperlink ref="CQ162" location="A125880534J" display="A125880534J" xr:uid="{CB08CAEB-0713-45CF-ACE8-5CC84F3441EA}"/>
    <hyperlink ref="CQ126" location="A125847046C" display="A125847046C" xr:uid="{E74E36CF-E05E-431F-BB9E-823B24C8E937}"/>
    <hyperlink ref="CQ139" location="A125913574X" display="A125913574X" xr:uid="{027D3A91-FB0D-483C-A121-2117329424D9}"/>
    <hyperlink ref="CQ152" location="A125880310W" display="A125880310W" xr:uid="{7ACE3425-6817-4B27-96A7-7288EA65AE23}"/>
    <hyperlink ref="CQ127" location="A125846766J" display="A125846766J" xr:uid="{C02179BE-7F0A-447F-8CCB-204BA44107A2}"/>
    <hyperlink ref="CQ140" location="A125913294F" display="A125913294F" xr:uid="{D0BE4C71-4BF2-4066-8D17-805E63063B6B}"/>
    <hyperlink ref="CQ153" location="A125880030C" display="A125880030C" xr:uid="{5D0A9B22-9E3B-4E18-B48A-2C2A2975B599}"/>
    <hyperlink ref="CQ128" location="A125847102K" display="A125847102K" xr:uid="{A0413481-4C57-4A99-9D68-EA2CFEA83B8C}"/>
    <hyperlink ref="CQ141" location="A125913630F" display="A125913630F" xr:uid="{54D685C4-A5DC-40F9-A2D0-6C02A8ED4CC5}"/>
    <hyperlink ref="CQ154" location="A125880366J" display="A125880366J" xr:uid="{69103B39-5806-4C62-B882-81BCB1B95B3D}"/>
    <hyperlink ref="CQ129" location="A125847158W" display="A125847158W" xr:uid="{CC2651B0-AA92-42C4-8AC0-5A9A9B598F18}"/>
    <hyperlink ref="CQ142" location="A125913686T" display="A125913686T" xr:uid="{28FBA4E1-80A0-40FB-9805-505971CC86BA}"/>
    <hyperlink ref="CQ155" location="A125880422R" display="A125880422R" xr:uid="{707E2385-95C9-4C05-94F6-2B2B90D9A1C2}"/>
    <hyperlink ref="CQ130" location="A125846822R" display="A125846822R" xr:uid="{5F6E69E7-1030-42E4-8936-C74458458A1D}"/>
    <hyperlink ref="CQ143" location="A125913350L" display="A125913350L" xr:uid="{3FB8277B-8B9B-4D66-B226-8587994A6106}"/>
    <hyperlink ref="CQ156" location="A125880086R" display="A125880086R" xr:uid="{15B5BDF3-6C5D-4B13-B218-18356F3F6444}"/>
    <hyperlink ref="CQ131" location="A125846878A" display="A125846878A" xr:uid="{45FC9220-D599-496A-BC3A-A89DCCAD64AC}"/>
    <hyperlink ref="CQ144" location="A125913406L" display="A125913406L" xr:uid="{751550B7-DC2D-453B-909E-C4317AC5BAE5}"/>
    <hyperlink ref="CQ157" location="A125880142W" display="A125880142W" xr:uid="{272F6607-3313-470A-B344-C618DB63DE17}"/>
    <hyperlink ref="CQ132" location="A125846934J" display="A125846934J" xr:uid="{1D8BFCE2-2172-48A8-8ECB-8690004F9004}"/>
    <hyperlink ref="CQ145" location="A125913462F" display="A125913462F" xr:uid="{EB962685-DE45-444F-998B-D0D56A3DEC24}"/>
    <hyperlink ref="CQ158" location="A125880198J" display="A125880198J" xr:uid="{5699957B-8CAC-4833-AEE0-007D0A8D8FE6}"/>
    <hyperlink ref="CQ133" location="A125846710W" display="A125846710W" xr:uid="{FAF6BAA0-E05E-4447-8700-05F0B0D492DC}"/>
    <hyperlink ref="CQ146" location="A125913238L" display="A125913238L" xr:uid="{689CA125-5DFD-42AF-AE38-BD665B6652E2}"/>
    <hyperlink ref="CQ159" location="A125879974R" display="A125879974R" xr:uid="{09DB33EC-9A1F-4E82-AFF7-1FFF4B496906}"/>
    <hyperlink ref="CQ134" location="A125847214C" display="A125847214C" xr:uid="{2A72580A-CE8E-40D7-9996-6CEC163A9171}"/>
    <hyperlink ref="CQ147" location="A125913742X" display="A125913742X" xr:uid="{26219B81-2B58-4DFE-84CE-A284FC38D762}"/>
    <hyperlink ref="CQ160" location="A125880478A" display="A125880478A" xr:uid="{C77CE027-42FA-4EE3-AEC1-878F09C96A86}"/>
    <hyperlink ref="CQ135" location="A125846990A" display="A125846990A" xr:uid="{08A2DB5C-BDB7-4A30-B28E-7AAED838AB2E}"/>
    <hyperlink ref="CQ148" location="A125913518F" display="A125913518F" xr:uid="{F39F7AFE-FEFA-4FBE-AA3C-F43C9E22D87C}"/>
    <hyperlink ref="CQ161" location="A125880254R" display="A125880254R" xr:uid="{DE173CB6-E660-438F-A735-DEBB3DC932D3}"/>
    <hyperlink ref="CR136" location="A125847254W" display="A125847254W" xr:uid="{FAEA4D20-C3C9-4952-808F-71D3FBF01FF0}"/>
    <hyperlink ref="CR149" location="A125913782T" display="A125913782T" xr:uid="{3FB4DDC4-A064-4AF7-BB81-A9086707847D}"/>
    <hyperlink ref="CR162" location="A125880518J" display="A125880518J" xr:uid="{4382A30E-7FC2-4D0A-9175-A6AA205CDF29}"/>
    <hyperlink ref="CR126" location="A125847030K" display="A125847030K" xr:uid="{B473AFFD-B44B-44B9-8758-1A1B2BD444F2}"/>
    <hyperlink ref="CR139" location="A125913558X" display="A125913558X" xr:uid="{2E83B311-5A89-4059-BDF9-1700B8971A6A}"/>
    <hyperlink ref="CR152" location="A125880294J" display="A125880294J" xr:uid="{0151D82D-0183-4833-B7AB-16012C45E792}"/>
    <hyperlink ref="CR127" location="A125846750R" display="A125846750R" xr:uid="{48F3131A-8821-488C-AFF8-49CB179920AA}"/>
    <hyperlink ref="CR140" location="A125913278F" display="A125913278F" xr:uid="{00E77892-0A4C-4CDC-AF8A-DF590B9B59E6}"/>
    <hyperlink ref="CR153" location="A125880014C" display="A125880014C" xr:uid="{0989EFA1-AAE2-490C-B79B-4AFEC97A4970}"/>
    <hyperlink ref="CR128" location="A125847086W" display="A125847086W" xr:uid="{A5670125-3801-4774-8814-B7C9BC196318}"/>
    <hyperlink ref="CR141" location="A125913614F" display="A125913614F" xr:uid="{CC889B70-2360-49E1-9E91-A216E5A85454}"/>
    <hyperlink ref="CR154" location="A125880350R" display="A125880350R" xr:uid="{60F643B8-D5A2-463B-8AEB-094CD3F1EE1C}"/>
    <hyperlink ref="CR129" location="A125847142C" display="A125847142C" xr:uid="{40600B0B-AA12-4542-82B8-5C8B17F61867}"/>
    <hyperlink ref="CR142" location="A125913670X" display="A125913670X" xr:uid="{A53FE49D-07B2-4462-9F54-368A24C8B65F}"/>
    <hyperlink ref="CR155" location="A125880406R" display="A125880406R" xr:uid="{4DEE07C0-D9E3-491E-8ED3-45C634C80A82}"/>
    <hyperlink ref="CR130" location="A125846806R" display="A125846806R" xr:uid="{43D74794-16ED-438C-B924-0EC08CEDC3C0}"/>
    <hyperlink ref="CR143" location="A125913334L" display="A125913334L" xr:uid="{D12D34C1-D9F7-4C9C-8C40-F0C239877438}"/>
    <hyperlink ref="CR156" location="A125880070W" display="A125880070W" xr:uid="{FD04727B-036E-43F4-9047-A20DE79564AC}"/>
    <hyperlink ref="CR131" location="A125846862J" display="A125846862J" xr:uid="{7A0A7BA0-2F76-4F50-99DD-9F86951CB56D}"/>
    <hyperlink ref="CR144" location="A125913390F" display="A125913390F" xr:uid="{EFE3DC2D-F6E4-47C1-BB8D-61E4E3690559}"/>
    <hyperlink ref="CR157" location="A125880126W" display="A125880126W" xr:uid="{47065E61-D798-4B9D-A5D4-A209ECC91B5E}"/>
    <hyperlink ref="CR132" location="A125846918J" display="A125846918J" xr:uid="{984BBD31-3600-4844-ABF9-B8347F27F1F8}"/>
    <hyperlink ref="CR145" location="A125913446F" display="A125913446F" xr:uid="{8C53EC0F-95F4-4837-B632-A7C37513A4C3}"/>
    <hyperlink ref="CR158" location="A125880182R" display="A125880182R" xr:uid="{07499AB5-6FDC-4CFF-9C98-63CAA5441715}"/>
    <hyperlink ref="CR133" location="A125846694J" display="A125846694J" xr:uid="{BA934A77-A62D-400A-871B-05066B0C0414}"/>
    <hyperlink ref="CR146" location="A125913222V" display="A125913222V" xr:uid="{7A60F3F6-F105-431C-A717-2481FAB52F05}"/>
    <hyperlink ref="CR159" location="A125879958R" display="A125879958R" xr:uid="{3BAE2164-DA81-4AF0-A196-42369A09EAE3}"/>
    <hyperlink ref="CR134" location="A125847198R" display="A125847198R" xr:uid="{3CADF81D-2EA7-4313-9E52-A441C88367A3}"/>
    <hyperlink ref="CR147" location="A125913726X" display="A125913726X" xr:uid="{40E9BF85-0FD4-4848-AF8F-9BC6CB1A421E}"/>
    <hyperlink ref="CR160" location="A125880462J" display="A125880462J" xr:uid="{64D9A4ED-86F1-4ACF-A1B7-FBC7DF59EBF9}"/>
    <hyperlink ref="CR135" location="A125846974A" display="A125846974A" xr:uid="{7F6CCF2A-76BE-4520-80C3-A5A13716C0F4}"/>
    <hyperlink ref="CR148" location="A125913502L" display="A125913502L" xr:uid="{7031F094-4E83-4510-9B1C-1D59D2252313}"/>
    <hyperlink ref="CR161" location="A125880238R" display="A125880238R" xr:uid="{F7BD47CF-767D-4808-977D-91BDC7359909}"/>
    <hyperlink ref="CS136" location="A125847274F" display="A125847274F" xr:uid="{6770D08B-B2BE-4556-A2CC-BAE3B3D93BA8}"/>
    <hyperlink ref="CS149" location="A125913802R" display="A125913802R" xr:uid="{A1D75D80-A5C0-428F-8A37-DF85B4F59CD7}"/>
    <hyperlink ref="CS162" location="A125880538T" display="A125880538T" xr:uid="{608D4535-2CE7-441D-97FA-9D818DFA7411}"/>
    <hyperlink ref="CS126" location="A125847050V" display="A125847050V" xr:uid="{ADF4DF91-CEB2-4186-B411-E8DA36FA0C90}"/>
    <hyperlink ref="CS139" location="A125913578J" display="A125913578J" xr:uid="{D4948C50-8218-4A44-847E-4EEB8355EF23}"/>
    <hyperlink ref="CS152" location="A125880314F" display="A125880314F" xr:uid="{3E0D0480-0C29-4C62-8B06-332CDA309D2A}"/>
    <hyperlink ref="CS127" location="A125846770X" display="A125846770X" xr:uid="{C22BE9E2-948C-46D9-A6CB-F5F066D708A4}"/>
    <hyperlink ref="CS140" location="A125913298R" display="A125913298R" xr:uid="{BEDA22EA-C395-4F8E-96F4-4E2A10D3CBCD}"/>
    <hyperlink ref="CS153" location="A125880034L" display="A125880034L" xr:uid="{DC2C5CCE-35BC-45A8-B892-4E2D9F2D22E2}"/>
    <hyperlink ref="CS128" location="A125847106V" display="A125847106V" xr:uid="{2E19ABEE-87B6-48A4-AFAD-4127BFC153FE}"/>
    <hyperlink ref="CS141" location="A125913634R" display="A125913634R" xr:uid="{2D022C4E-97A1-4DD7-AD4A-C573D39C9845}"/>
    <hyperlink ref="CS154" location="A125880370X" display="A125880370X" xr:uid="{B7C49D42-F9D2-4B6A-86DC-AF238CAC65C5}"/>
    <hyperlink ref="CS129" location="A125847162L" display="A125847162L" xr:uid="{50FB9D48-3C43-472A-B28D-88D86DBE7E9D}"/>
    <hyperlink ref="CS142" location="A125913690J" display="A125913690J" xr:uid="{4F6D5305-F7DC-4A1C-BC5D-D42166AC58AA}"/>
    <hyperlink ref="CS155" location="A125880426X" display="A125880426X" xr:uid="{1127E2AF-880A-4519-977F-4434ED36F1E9}"/>
    <hyperlink ref="CS130" location="A125846826X" display="A125846826X" xr:uid="{2F0935C8-F5DE-4CDA-BDD9-0BCD2B9205C5}"/>
    <hyperlink ref="CS143" location="A125913354W" display="A125913354W" xr:uid="{68C48EB3-4A17-4E53-A940-C198DDA4ABA7}"/>
    <hyperlink ref="CS156" location="A125880090F" display="A125880090F" xr:uid="{AA445679-B244-4494-9C85-0B4B2EA2CADF}"/>
    <hyperlink ref="CS131" location="A125846882T" display="A125846882T" xr:uid="{D43BC7A9-E603-4DEC-9607-66EE12F53381}"/>
    <hyperlink ref="CS144" location="A125913410C" display="A125913410C" xr:uid="{D34A97B1-C9BE-4389-9D84-21C85103B8A3}"/>
    <hyperlink ref="CS157" location="A125880146F" display="A125880146F" xr:uid="{12D64EB0-AFB8-48F7-B29E-1B3EEC2C2141}"/>
    <hyperlink ref="CS132" location="A125846938T" display="A125846938T" xr:uid="{1493F9E7-D5D7-4593-BFEC-D1650CB5D451}"/>
    <hyperlink ref="CS145" location="A125913466R" display="A125913466R" xr:uid="{D378AD68-845E-4F0C-9E52-256C966F574F}"/>
    <hyperlink ref="CS158" location="A125880202L" display="A125880202L" xr:uid="{71BE739A-FF3D-4D28-B7AF-5AF10810997E}"/>
    <hyperlink ref="CS133" location="A125846714F" display="A125846714F" xr:uid="{46500D00-BB1C-4BBB-9891-BD546F3665E4}"/>
    <hyperlink ref="CS146" location="A125913242C" display="A125913242C" xr:uid="{9BC25A67-E184-47C4-9B7A-7F502FF09DBB}"/>
    <hyperlink ref="CS159" location="A125879978X" display="A125879978X" xr:uid="{32591549-6CEC-437B-AC9D-F083BA4AE620}"/>
    <hyperlink ref="CS134" location="A125847218L" display="A125847218L" xr:uid="{AEF9CCBF-C113-415E-9EB1-F4F4D0FCAAE6}"/>
    <hyperlink ref="CS147" location="A125913746J" display="A125913746J" xr:uid="{17D1F8C1-B041-4CA2-8DB2-A7E8F1980FCF}"/>
    <hyperlink ref="CS160" location="A125880482T" display="A125880482T" xr:uid="{76F0AE1F-991D-4C8B-B643-31DA687BF82F}"/>
    <hyperlink ref="CS135" location="A125846994K" display="A125846994K" xr:uid="{DBEAC92E-F338-43C2-BD2D-B2A3C3BBDC5E}"/>
    <hyperlink ref="CS148" location="A125913522W" display="A125913522W" xr:uid="{52E9815D-4942-4BE6-B2C1-FAE5C489FD1B}"/>
    <hyperlink ref="CS161" location="A125880258X" display="A125880258X" xr:uid="{CFA9E049-C5F6-4671-8FEB-D6CFCA21C9D7}"/>
    <hyperlink ref="CT136" location="A125847234L" display="A125847234L" xr:uid="{6BFDFFBE-D3BF-4E9A-B98C-59B1B69A5F17}"/>
    <hyperlink ref="CT149" location="A125913762J" display="A125913762J" xr:uid="{F725938C-ED47-4914-8C3A-E4B59DD74A25}"/>
    <hyperlink ref="CT162" location="A125880498K" display="A125880498K" xr:uid="{EECA443B-95F3-4074-9E73-29B12DF07126}"/>
    <hyperlink ref="CT126" location="A125847010A" display="A125847010A" xr:uid="{0C9AF2AB-C42A-46EC-8925-A368F22F8E0A}"/>
    <hyperlink ref="CT139" location="A125913538R" display="A125913538R" xr:uid="{4651ADCF-431F-4263-B09D-B425225EF9C5}"/>
    <hyperlink ref="CT152" location="A125880274X" display="A125880274X" xr:uid="{35CA5E77-06DF-4E5C-A586-80C1471C4672}"/>
    <hyperlink ref="CT127" location="A125846730F" display="A125846730F" xr:uid="{606162CD-AF6F-46D6-BB84-804FE1226A2F}"/>
    <hyperlink ref="CT140" location="A125913258W" display="A125913258W" xr:uid="{46CE456A-12EF-44C4-8B1C-A7E04F927F2A}"/>
    <hyperlink ref="CT153" location="A125879994X" display="A125879994X" xr:uid="{026D090D-88E4-44CE-B236-C820ACB6B795}"/>
    <hyperlink ref="CT128" location="A125847066L" display="A125847066L" xr:uid="{9DE42E8F-726E-4223-856B-FE5C2AD5D7D4}"/>
    <hyperlink ref="CT141" location="A125913594J" display="A125913594J" xr:uid="{BCD2CA97-B093-47C3-BC40-D737206FB12E}"/>
    <hyperlink ref="CT154" location="A125880330F" display="A125880330F" xr:uid="{8D44FECB-3DEE-44DB-A1F2-7290ABF4E138}"/>
    <hyperlink ref="CT129" location="A125847122V" display="A125847122V" xr:uid="{B7846F82-9A22-4BE7-B835-37646D263A84}"/>
    <hyperlink ref="CT142" location="A125913650R" display="A125913650R" xr:uid="{DC0AC62F-55FB-483D-9B90-E303477326A4}"/>
    <hyperlink ref="CT155" location="A125880386T" display="A125880386T" xr:uid="{78264C68-31C9-4992-9E37-71BB49AEE9E6}"/>
    <hyperlink ref="CT130" location="A125846786T" display="A125846786T" xr:uid="{D00FEC50-D17B-44C7-8CA5-FBEED7D48C0E}"/>
    <hyperlink ref="CT143" location="A125913314C" display="A125913314C" xr:uid="{3A92C571-F4F4-431B-9B27-4FE1A63E5B80}"/>
    <hyperlink ref="CT156" location="A125880050L" display="A125880050L" xr:uid="{93A7473B-7896-4191-8B97-D350547AA4AE}"/>
    <hyperlink ref="CT131" location="A125846842X" display="A125846842X" xr:uid="{807D3D37-F9EF-4B06-BC94-74DC8A38EC52}"/>
    <hyperlink ref="CT144" location="A125913370W" display="A125913370W" xr:uid="{765290F8-C23D-42C1-826F-A78B9FF84284}"/>
    <hyperlink ref="CT157" location="A125880106L" display="A125880106L" xr:uid="{DDC3D286-90C5-4D77-993E-76501B6EC9BE}"/>
    <hyperlink ref="CT132" location="A125846898K" display="A125846898K" xr:uid="{42B95FE5-C964-4428-9E9E-1405509DD206}"/>
    <hyperlink ref="CT145" location="A125913426W" display="A125913426W" xr:uid="{55510FB3-A117-4F28-B709-4CBF301131EC}"/>
    <hyperlink ref="CT158" location="A125880162F" display="A125880162F" xr:uid="{8BAA7B49-3237-40B3-A586-CBE033DCD2A4}"/>
    <hyperlink ref="CT133" location="A125846674X" display="A125846674X" xr:uid="{A0A5FF90-2241-44D4-9112-F7BD1998F985}"/>
    <hyperlink ref="CT146" location="A125913202K" display="A125913202K" xr:uid="{1AE75F91-516B-4B3B-BBE1-F34953BF53E8}"/>
    <hyperlink ref="CT159" location="A125879938F" display="A125879938F" xr:uid="{5116D8E9-A6E4-463A-B824-FAB2CBE74522}"/>
    <hyperlink ref="CT134" location="A125847178F" display="A125847178F" xr:uid="{DEB4E964-CCAC-44EF-BE68-8581C6147B3A}"/>
    <hyperlink ref="CT147" location="A125913706R" display="A125913706R" xr:uid="{EFA2F630-E9A0-4661-A835-88149CFCF377}"/>
    <hyperlink ref="CT160" location="A125880442X" display="A125880442X" xr:uid="{0B3557DF-81BE-4C66-83A4-77A51CB135D7}"/>
    <hyperlink ref="CT135" location="A125846954T" display="A125846954T" xr:uid="{F7A092A3-2E01-41D9-A22A-5C4733B9BB76}"/>
    <hyperlink ref="CT148" location="A125913482R" display="A125913482R" xr:uid="{C2210164-601B-4FD0-8976-10A0AE5EFD3C}"/>
    <hyperlink ref="CT161" location="A125880218F" display="A125880218F" xr:uid="{DF48BAA2-1D65-4EB7-98D8-D2D9FC0629BD}"/>
    <hyperlink ref="CP136" location="A125847230C" display="A125847230C" xr:uid="{817C2FFE-43D0-422C-9241-BADFEFEB9BB7}"/>
    <hyperlink ref="CP149" location="A125913758T" display="A125913758T" xr:uid="{4D3E56FC-0CC9-4066-A665-814E651C1B5A}"/>
    <hyperlink ref="CP162" location="A125880494A" display="A125880494A" xr:uid="{081BF30C-E899-4017-8856-019B23A35A70}"/>
    <hyperlink ref="CP126" location="A125847006K" display="A125847006K" xr:uid="{0909E836-920E-4404-921D-7084B5B5CE68}"/>
    <hyperlink ref="CP139" location="A125913534F" display="A125913534F" xr:uid="{2C710E2A-5085-4A38-B2EB-D081E92EA884}"/>
    <hyperlink ref="CP152" location="A125880270R" display="A125880270R" xr:uid="{B86E4E7C-1F2C-4AED-8BF3-7284336038BE}"/>
    <hyperlink ref="CP127" location="A125846726R" display="A125846726R" xr:uid="{E94371F5-FEDC-4B52-8F63-88EE63D8516C}"/>
    <hyperlink ref="CP140" location="A125913254L" display="A125913254L" xr:uid="{67A01E6D-FB17-4104-A1EE-82C814CD23FB}"/>
    <hyperlink ref="CP153" location="A125879990R" display="A125879990R" xr:uid="{03CCACEE-9F27-42E4-BB75-8A4DF24FB721}"/>
    <hyperlink ref="CP128" location="A125847062C" display="A125847062C" xr:uid="{263BC555-7759-4BCC-B3E5-99D32B633B25}"/>
    <hyperlink ref="CP141" location="A125913590X" display="A125913590X" xr:uid="{0B6EC127-C611-4819-B298-1CB5D0990AA3}"/>
    <hyperlink ref="CP154" location="A125880326R" display="A125880326R" xr:uid="{2868123D-D277-4701-AF8D-A12D1323DB95}"/>
    <hyperlink ref="CP129" location="A125847118C" display="A125847118C" xr:uid="{E1FCF112-642D-4ED3-B21F-4CC3B00C8378}"/>
    <hyperlink ref="CP142" location="A125913646X" display="A125913646X" xr:uid="{3DE81118-167E-4CE5-8F1A-E1F4CFD6E984}"/>
    <hyperlink ref="CP155" location="A125880382J" display="A125880382J" xr:uid="{C97F2CB6-DB2C-45DA-A546-33E941D5A458}"/>
    <hyperlink ref="CP130" location="A125846782J" display="A125846782J" xr:uid="{CC145135-1603-46EE-AACF-BDFFACEDC733}"/>
    <hyperlink ref="CP143" location="A125913310V" display="A125913310V" xr:uid="{DA6E0DC4-BF1C-4588-BF30-B59A8178B91F}"/>
    <hyperlink ref="CP156" location="A125880046W" display="A125880046W" xr:uid="{F2C8ADE3-5ABF-4892-BEA8-CF36E6A131FF}"/>
    <hyperlink ref="CP131" location="A125846838J" display="A125846838J" xr:uid="{9268E16F-C00D-44B1-8880-BDBA15CC5A29}"/>
    <hyperlink ref="CP144" location="A125913366F" display="A125913366F" xr:uid="{B373D851-38A2-44E6-A7C3-DEAF7A68419A}"/>
    <hyperlink ref="CP157" location="A125880102C" display="A125880102C" xr:uid="{2FEB0900-F082-4618-B0F6-6E51BC0A76D7}"/>
    <hyperlink ref="CP132" location="A125846894A" display="A125846894A" xr:uid="{87F485F1-3D96-4380-B577-4C54BA2B96DB}"/>
    <hyperlink ref="CP145" location="A125913422L" display="A125913422L" xr:uid="{E5144941-BC19-4AFB-8F49-7EBB385BBC2D}"/>
    <hyperlink ref="CP158" location="A125880158R" display="A125880158R" xr:uid="{148385D1-EA2C-4AE3-8886-F0ECABD82390}"/>
    <hyperlink ref="CP133" location="A125846670R" display="A125846670R" xr:uid="{294716D5-2370-4D0B-8363-262D2CF50C2D}"/>
    <hyperlink ref="CP146" location="A125913198F" display="A125913198F" xr:uid="{ADD3666F-0EA9-4056-BD80-74C55A3B202F}"/>
    <hyperlink ref="CP159" location="A125879934W" display="A125879934W" xr:uid="{42CB18E3-78BE-4C55-A7AB-70DE8D90EB1E}"/>
    <hyperlink ref="CP134" location="A125847174W" display="A125847174W" xr:uid="{DDCADC16-51E6-442B-926B-9DA101285748}"/>
    <hyperlink ref="CP147" location="A125913702F" display="A125913702F" xr:uid="{9E2C7E34-A3DA-4B91-806A-4E175E82059C}"/>
    <hyperlink ref="CP160" location="A125880438J" display="A125880438J" xr:uid="{B631B22B-2ACD-4C26-8628-FAC61C126705}"/>
    <hyperlink ref="CP135" location="A125846950J" display="A125846950J" xr:uid="{614DEB47-6116-4F8D-AA92-79FA01AD9469}"/>
    <hyperlink ref="CP148" location="A125913478X" display="A125913478X" xr:uid="{7C41752B-68FA-4100-AE8B-0B2ABF2125FC}"/>
    <hyperlink ref="CP161" location="A125880214W" display="A125880214W" xr:uid="{2CADA066-F1C0-4C4B-AF6B-CE11937BEDF0}"/>
    <hyperlink ref="CJ136" location="A125847258F" display="A125847258F" xr:uid="{CC122604-0E81-4A35-A147-64FEBD67142E}"/>
    <hyperlink ref="CJ149" location="A125913786A" display="A125913786A" xr:uid="{69A3223F-0956-40B3-8259-F8566A3BEE53}"/>
    <hyperlink ref="CJ162" location="A125880522X" display="A125880522X" xr:uid="{04FCB395-26B1-41F9-B7FE-A5E57627B9B3}"/>
    <hyperlink ref="CJ126" location="A125847034V" display="A125847034V" xr:uid="{02F80350-E187-4D5E-B72F-02C87C49A54A}"/>
    <hyperlink ref="CJ139" location="A125913562R" display="A125913562R" xr:uid="{EEDFC46B-ABF3-4C67-AC94-033E7649BEFF}"/>
    <hyperlink ref="CJ152" location="A125880298T" display="A125880298T" xr:uid="{D65F3DAA-7FA5-4544-9518-C4951BB74F9E}"/>
    <hyperlink ref="CJ127" location="A125846754X" display="A125846754X" xr:uid="{509A00BA-3497-4B1B-AB48-7CF06CB1FCD3}"/>
    <hyperlink ref="CJ140" location="A125913282W" display="A125913282W" xr:uid="{24CC22B8-8DE5-4E15-817A-DA9C6E9582A5}"/>
    <hyperlink ref="CJ153" location="A125880018L" display="A125880018L" xr:uid="{4B9844C2-5A0F-4794-8A1D-1915BC0E7E01}"/>
    <hyperlink ref="CJ128" location="A125847090L" display="A125847090L" xr:uid="{1E6FFD41-1497-4921-B66A-6724417B3C80}"/>
    <hyperlink ref="CJ141" location="A125913618R" display="A125913618R" xr:uid="{8DBAF487-FDA5-4D6F-99AD-770FD23C07BF}"/>
    <hyperlink ref="CJ154" location="A125880354X" display="A125880354X" xr:uid="{5E3868FD-2FA2-4F15-817D-F38BCC8E7037}"/>
    <hyperlink ref="CJ129" location="A125847146L" display="A125847146L" xr:uid="{AB3AE3C1-AC65-4316-B0DB-AAE8096C2B62}"/>
    <hyperlink ref="CJ142" location="A125913674J" display="A125913674J" xr:uid="{699A6842-0035-4667-BB80-D9C6D5BC97A5}"/>
    <hyperlink ref="CJ155" location="A125880410F" display="A125880410F" xr:uid="{CA43B8B6-C70D-4BAF-978C-BFE9C61A6945}"/>
    <hyperlink ref="CJ130" location="A125846810F" display="A125846810F" xr:uid="{B3E03954-AC94-4EFE-A361-69518D9B3D64}"/>
    <hyperlink ref="CJ143" location="A125913338W" display="A125913338W" xr:uid="{D8C4F3D6-8F03-43B4-B0F9-26B339D1D22B}"/>
    <hyperlink ref="CJ156" location="A125880074F" display="A125880074F" xr:uid="{4DC411FA-A5D0-4C92-9992-62DA26F8E393}"/>
    <hyperlink ref="CJ131" location="A125846866T" display="A125846866T" xr:uid="{2731A533-7277-428E-87FF-1B72685EC080}"/>
    <hyperlink ref="CJ144" location="A125913394R" display="A125913394R" xr:uid="{B4D19565-6BA1-4584-BE35-FFE711D39F61}"/>
    <hyperlink ref="CJ157" location="A125880130L" display="A125880130L" xr:uid="{6F739067-C885-4162-A792-62055111E362}"/>
    <hyperlink ref="CJ132" location="A125846922X" display="A125846922X" xr:uid="{69622A12-E7A6-435A-ABDB-29FBB6165106}"/>
    <hyperlink ref="CJ145" location="A125913450W" display="A125913450W" xr:uid="{78B36FD1-7F52-4E21-8DCF-DCD074FDA676}"/>
    <hyperlink ref="CJ158" location="A125880186X" display="A125880186X" xr:uid="{CFB51EBB-F678-42FB-84E3-C406D3CCA7A9}"/>
    <hyperlink ref="CJ133" location="A125846698T" display="A125846698T" xr:uid="{66003F5C-B80F-4378-8D64-018621442CAE}"/>
    <hyperlink ref="CJ146" location="A125913226C" display="A125913226C" xr:uid="{05748901-3339-4DA8-813B-6FDB82E14374}"/>
    <hyperlink ref="CJ159" location="A125879962F" display="A125879962F" xr:uid="{5EB76EA0-3190-4732-8F07-B26306AFDD1A}"/>
    <hyperlink ref="CJ134" location="A125847202V" display="A125847202V" xr:uid="{0CA4ED13-93E0-434D-B51D-59727458D893}"/>
    <hyperlink ref="CJ147" location="A125913730R" display="A125913730R" xr:uid="{3DD2E4C4-A7A8-42B5-8DB8-425222007758}"/>
    <hyperlink ref="CJ160" location="A125880466T" display="A125880466T" xr:uid="{1CC36EAA-51A7-441B-B2EA-1B407086E279}"/>
    <hyperlink ref="CJ135" location="A125846978K" display="A125846978K" xr:uid="{8419C7EE-4D5D-4B04-A69F-6A9DF52C493B}"/>
    <hyperlink ref="CJ148" location="A125913506W" display="A125913506W" xr:uid="{36E71890-F361-4E3B-B8A8-0E3D9DD47204}"/>
    <hyperlink ref="CJ161" location="A125880242F" display="A125880242F" xr:uid="{B816C7BC-B4F9-4306-A2EA-D14FDFC5F586}"/>
    <hyperlink ref="CK136" location="A125847238W" display="A125847238W" xr:uid="{A8F404A0-8C01-4CD2-9D0E-7B51A2905A78}"/>
    <hyperlink ref="CK149" location="A125913766T" display="A125913766T" xr:uid="{DDF10736-C842-46E7-A4CB-4C68F682C6BD}"/>
    <hyperlink ref="CK162" location="A125880502R" display="A125880502R" xr:uid="{49720420-6299-4AED-BB92-43BB48691678}"/>
    <hyperlink ref="CK126" location="A125847014K" display="A125847014K" xr:uid="{D0F009A8-5D3B-493E-8414-9F4B467BB3DB}"/>
    <hyperlink ref="CK139" location="A125913542F" display="A125913542F" xr:uid="{693F71C9-6E56-4FE9-9F3B-9E8519824D91}"/>
    <hyperlink ref="CK152" location="A125880278J" display="A125880278J" xr:uid="{C89C5C17-4F31-4730-B080-93A36636F4C5}"/>
    <hyperlink ref="CK127" location="A125846734R" display="A125846734R" xr:uid="{176E6167-EF23-4AC6-AC2C-0E003DCE7C3E}"/>
    <hyperlink ref="CK140" location="A125913262L" display="A125913262L" xr:uid="{1CC97101-6A64-4082-A5BB-E6C4EF3B6924}"/>
    <hyperlink ref="CK153" location="A125879998J" display="A125879998J" xr:uid="{7B785903-0AD3-4A30-A444-E3279E716AFD}"/>
    <hyperlink ref="CK128" location="A125847070C" display="A125847070C" xr:uid="{75BC54C2-23E6-4998-AEF1-C49C61513906}"/>
    <hyperlink ref="CK141" location="A125913598T" display="A125913598T" xr:uid="{453E770E-2EBB-4A72-AC65-0F4A216F3AF8}"/>
    <hyperlink ref="CK154" location="A125880334R" display="A125880334R" xr:uid="{2EA0D346-4BBD-43AC-88AF-2D888EE18F4D}"/>
    <hyperlink ref="CK129" location="A125847126C" display="A125847126C" xr:uid="{8C863301-1D13-432E-A4FF-61962F93BE0A}"/>
    <hyperlink ref="CK142" location="A125913654X" display="A125913654X" xr:uid="{886F1035-D321-40E4-9FCF-339FFD45EEC3}"/>
    <hyperlink ref="CK155" location="A125880390J" display="A125880390J" xr:uid="{D3D1B40C-3AE0-44CB-B649-870845683AF9}"/>
    <hyperlink ref="CK130" location="A125846790J" display="A125846790J" xr:uid="{C7987389-264B-4785-8209-0DDF468E7574}"/>
    <hyperlink ref="CK143" location="A125913318L" display="A125913318L" xr:uid="{A5C652E2-3E44-4688-9D0C-9D06A84AD773}"/>
    <hyperlink ref="CK156" location="A125880054W" display="A125880054W" xr:uid="{0F8C6A28-43C3-43A3-940E-D28C0A4E7311}"/>
    <hyperlink ref="CK131" location="A125846846J" display="A125846846J" xr:uid="{15D1825D-7EDD-410B-9766-688F4EFB4E09}"/>
    <hyperlink ref="CK144" location="A125913374F" display="A125913374F" xr:uid="{E4EDE2F4-A4A1-402B-AF22-46418EE715B0}"/>
    <hyperlink ref="CK157" location="A125880110C" display="A125880110C" xr:uid="{EFBADC22-E962-4357-94A6-35041E7B7D37}"/>
    <hyperlink ref="CK132" location="A125846902R" display="A125846902R" xr:uid="{A023DBB8-D82F-4E2E-82F6-EC78A88E6B59}"/>
    <hyperlink ref="CK145" location="A125913430L" display="A125913430L" xr:uid="{07726EA0-F3FD-4BAE-BC06-97565117BD20}"/>
    <hyperlink ref="CK158" location="A125880166R" display="A125880166R" xr:uid="{CDC92716-FD1D-41F1-8E29-8B5E3B158A65}"/>
    <hyperlink ref="CK133" location="A125846678J" display="A125846678J" xr:uid="{2783B0B8-1F1C-4F6E-901E-83C01187A9AD}"/>
    <hyperlink ref="CK146" location="A125913206V" display="A125913206V" xr:uid="{C090C9C2-D2A3-4F50-9C78-DD3DF94BABA0}"/>
    <hyperlink ref="CK159" location="A125879942W" display="A125879942W" xr:uid="{5032CA3A-B3DF-46E9-B361-37DA186D5DFE}"/>
    <hyperlink ref="CK134" location="A125847182W" display="A125847182W" xr:uid="{D584578A-3A83-4AB3-9645-666B2BF8DFBE}"/>
    <hyperlink ref="CK147" location="A125913710F" display="A125913710F" xr:uid="{C7D08342-A55C-489E-9CFF-95119CD55623}"/>
    <hyperlink ref="CK160" location="A125880446J" display="A125880446J" xr:uid="{D86FE909-D439-43BB-BA26-23DDD556BE13}"/>
    <hyperlink ref="CK135" location="A125846958A" display="A125846958A" xr:uid="{8726E30A-61B7-461C-A670-AC86A0E5B262}"/>
    <hyperlink ref="CK148" location="A125913486X" display="A125913486X" xr:uid="{685DB294-CCDA-4137-AC8D-6709ACA3BED1}"/>
    <hyperlink ref="CK161" location="A125880222W" display="A125880222W" xr:uid="{FA4B5963-836C-4D76-BEA8-1714010F6198}"/>
    <hyperlink ref="CL136" location="A125847262W" display="A125847262W" xr:uid="{73C7A88D-AAFF-4DB9-8D2D-6C71A9D69770}"/>
    <hyperlink ref="CL149" location="A125913790T" display="A125913790T" xr:uid="{1D11F5F6-15D5-44E3-8DB0-FB6D27B7F9C0}"/>
    <hyperlink ref="CL162" location="A125880526J" display="A125880526J" xr:uid="{D3532B6B-A240-4EB1-A3A0-2958ECFCDE3A}"/>
    <hyperlink ref="CL126" location="A125847038C" display="A125847038C" xr:uid="{9D10831E-FE84-4ED6-930F-24BFA5997EEC}"/>
    <hyperlink ref="CL139" location="A125913566X" display="A125913566X" xr:uid="{D65D5283-E0C9-4B5C-9B91-E8AED2F24047}"/>
    <hyperlink ref="CL152" location="A125880302W" display="A125880302W" xr:uid="{70FACCE8-95CA-47E2-AED2-111E8CADA392}"/>
    <hyperlink ref="CL127" location="A125846758J" display="A125846758J" xr:uid="{4BEC3EA2-F383-4AD7-8D4A-9C66A8C44527}"/>
    <hyperlink ref="CL140" location="A125913286F" display="A125913286F" xr:uid="{708BFC3F-97C6-48A9-BB7B-067C05B48291}"/>
    <hyperlink ref="CL153" location="A125880022C" display="A125880022C" xr:uid="{70D75BD8-70D0-4140-B876-1573E65D3478}"/>
    <hyperlink ref="CL128" location="A125847094W" display="A125847094W" xr:uid="{D5271594-EB8F-4343-BEBB-856195237CCF}"/>
    <hyperlink ref="CL141" location="A125913622F" display="A125913622F" xr:uid="{A77ACD1A-3738-47BB-8DCE-72B5D0DDCE77}"/>
    <hyperlink ref="CL154" location="A125880358J" display="A125880358J" xr:uid="{C4D596EC-4431-4C47-8B74-80FBC7CBEE7A}"/>
    <hyperlink ref="CL129" location="A125847150C" display="A125847150C" xr:uid="{B85A625B-3AF4-4997-B8F3-AB4E023F4110}"/>
    <hyperlink ref="CL142" location="A125913678T" display="A125913678T" xr:uid="{4A845475-6677-41C4-9208-5DC74D47847C}"/>
    <hyperlink ref="CL155" location="A125880414R" display="A125880414R" xr:uid="{8AC8B3D8-4D7B-48BB-B3D9-466797B073AA}"/>
    <hyperlink ref="CL130" location="A125846814R" display="A125846814R" xr:uid="{B5E34707-4948-42B3-8BEA-98EA43E2438C}"/>
    <hyperlink ref="CL143" location="A125913342L" display="A125913342L" xr:uid="{BA165C1A-F8BE-4D00-B8F8-D6EA8B805747}"/>
    <hyperlink ref="CL156" location="A125880078R" display="A125880078R" xr:uid="{67243AE6-0B51-4008-A1A0-854DDE9D19C7}"/>
    <hyperlink ref="CL131" location="A125846870J" display="A125846870J" xr:uid="{919C8AF2-41F6-4912-945E-DA781B3EF4DA}"/>
    <hyperlink ref="CL144" location="A125913398X" display="A125913398X" xr:uid="{CC393A38-8EFD-4383-B121-49D79559F6CC}"/>
    <hyperlink ref="CL157" location="A125880134W" display="A125880134W" xr:uid="{A3B40180-FEE9-4D07-8E78-16157E7E9587}"/>
    <hyperlink ref="CL132" location="A125846926J" display="A125846926J" xr:uid="{1ED6CE6A-665A-4B0D-8FC9-42635893B8C2}"/>
    <hyperlink ref="CL145" location="A125913454F" display="A125913454F" xr:uid="{BBB3E716-1B30-4249-911C-2D47CEDCCFA0}"/>
    <hyperlink ref="CL158" location="A125880190R" display="A125880190R" xr:uid="{D1610AEF-E57E-43E6-B91A-37728C290FD3}"/>
    <hyperlink ref="CL133" location="A125846702W" display="A125846702W" xr:uid="{FD30E503-7476-4514-B6A2-008CB001E87B}"/>
    <hyperlink ref="CL146" location="A125913230V" display="A125913230V" xr:uid="{EE5A5495-E5C3-44A0-BDEE-3431957AE053}"/>
    <hyperlink ref="CL159" location="A125879966R" display="A125879966R" xr:uid="{1B363871-D049-4FEA-8171-FCC463001AA5}"/>
    <hyperlink ref="CL134" location="A125847206C" display="A125847206C" xr:uid="{0E600177-6789-4290-BD7F-D9DAA908976E}"/>
    <hyperlink ref="CL147" location="A125913734X" display="A125913734X" xr:uid="{741997D5-808F-4817-9D84-1D900E1211F3}"/>
    <hyperlink ref="CL160" location="A125880470J" display="A125880470J" xr:uid="{E9677B1F-AB3C-4CAD-B1FD-642BD2287805}"/>
    <hyperlink ref="CL135" location="A125846982A" display="A125846982A" xr:uid="{6052B774-4B43-4E3A-BDB5-4141A6F0CD3C}"/>
    <hyperlink ref="CL148" location="A125913510L" display="A125913510L" xr:uid="{738B2D5F-D5A5-4EF5-A1C6-FED6D3FF02D2}"/>
    <hyperlink ref="CL161" location="A125880246R" display="A125880246R" xr:uid="{FB7AC8AC-1CD3-4EDC-9462-1065D698761C}"/>
    <hyperlink ref="CM136" location="A125847266F" display="A125847266F" xr:uid="{40AE5BB7-E83F-4401-92DA-316050B47B28}"/>
    <hyperlink ref="CM149" location="A125913794A" display="A125913794A" xr:uid="{50839ABE-86A6-4162-B2C0-59F181BEEF73}"/>
    <hyperlink ref="CM162" location="A125880530X" display="A125880530X" xr:uid="{CCC056E8-86AF-4552-B066-2DA2AD365F02}"/>
    <hyperlink ref="CM126" location="A125847042V" display="A125847042V" xr:uid="{C05341FE-FB56-468C-9A8E-1F6B3E49CAE9}"/>
    <hyperlink ref="CM139" location="A125913570R" display="A125913570R" xr:uid="{FBFE06F0-F647-485B-B215-119F94DCFDB8}"/>
    <hyperlink ref="CM152" location="A125880306F" display="A125880306F" xr:uid="{F0493E96-084C-4E85-9D50-B8B41831547F}"/>
    <hyperlink ref="CM127" location="A125846762X" display="A125846762X" xr:uid="{B82DF7AA-4580-4BBF-BA03-1A72B960947D}"/>
    <hyperlink ref="CM140" location="A125913290W" display="A125913290W" xr:uid="{077A62A1-5920-49ED-BFD4-F36835ACDDCB}"/>
    <hyperlink ref="CM153" location="A125880026L" display="A125880026L" xr:uid="{7F329235-4CB9-4BD6-B2AD-F8F4F5C2EDF6}"/>
    <hyperlink ref="CM128" location="A125847098F" display="A125847098F" xr:uid="{16D7BD49-74DD-4E9A-A17B-674810364B20}"/>
    <hyperlink ref="CM141" location="A125913626R" display="A125913626R" xr:uid="{C78E5DCA-E745-437A-A7BC-EC0FA5975160}"/>
    <hyperlink ref="CM154" location="A125880362X" display="A125880362X" xr:uid="{C122949F-5A85-43AD-ADDF-62C99B454D66}"/>
    <hyperlink ref="CM129" location="A125847154L" display="A125847154L" xr:uid="{E1FA2AD8-B5A9-40BE-A02A-AD914D70C090}"/>
    <hyperlink ref="CM142" location="A125913682J" display="A125913682J" xr:uid="{7CE1EE11-494B-4A4E-B572-B9AFA4FF0681}"/>
    <hyperlink ref="CM155" location="A125880418X" display="A125880418X" xr:uid="{2357FE75-9659-4F2F-85B2-85F6D8784367}"/>
    <hyperlink ref="CM130" location="A125846818X" display="A125846818X" xr:uid="{B54AAA1F-CD5B-4F04-8762-E721D1443B09}"/>
    <hyperlink ref="CM143" location="A125913346W" display="A125913346W" xr:uid="{B2050911-1A5E-408A-AE08-E562A015E1CB}"/>
    <hyperlink ref="CM156" location="A125880082F" display="A125880082F" xr:uid="{3B35AA7F-C6BA-447B-AFB6-8863C7BA89D5}"/>
    <hyperlink ref="CM131" location="A125846874T" display="A125846874T" xr:uid="{BE84F1DC-1C9C-459F-A44C-5C38B212E77D}"/>
    <hyperlink ref="CM144" location="A125913402C" display="A125913402C" xr:uid="{73EA4C34-331D-44C8-8AED-71A9A47C34A5}"/>
    <hyperlink ref="CM157" location="A125880138F" display="A125880138F" xr:uid="{1B124545-D220-4C65-BCE8-39D32BA5F811}"/>
    <hyperlink ref="CM132" location="A125846930X" display="A125846930X" xr:uid="{CA72D816-DDD3-42A3-BD71-31B5E2D3EAAC}"/>
    <hyperlink ref="CM145" location="A125913458R" display="A125913458R" xr:uid="{50A397AB-6B1E-4F2F-9E8A-C910516B0A90}"/>
    <hyperlink ref="CM158" location="A125880194X" display="A125880194X" xr:uid="{A4AC7B7D-5ACF-448D-8834-6EB2487D9AC8}"/>
    <hyperlink ref="CM133" location="A125846706F" display="A125846706F" xr:uid="{C8F59248-5419-4E8C-88FE-1A41EE066178}"/>
    <hyperlink ref="CM146" location="A125913234C" display="A125913234C" xr:uid="{0C451061-D8EE-4543-AEB4-FCC409750B84}"/>
    <hyperlink ref="CM159" location="A125879970F" display="A125879970F" xr:uid="{F79F67A9-CA9E-4301-B95F-CB599DF1AB35}"/>
    <hyperlink ref="CM134" location="A125847210V" display="A125847210V" xr:uid="{316D7507-92F4-4E8B-985E-1CE23E853655}"/>
    <hyperlink ref="CM147" location="A125913738J" display="A125913738J" xr:uid="{65BAA00C-97CC-4773-9438-E9E428185E85}"/>
    <hyperlink ref="CM160" location="A125880474T" display="A125880474T" xr:uid="{9A9C4030-5B27-4B8A-AB5D-3B6EF64CC420}"/>
    <hyperlink ref="CM135" location="A125846986K" display="A125846986K" xr:uid="{80C50482-9EEA-439C-92D4-57E24147EB8E}"/>
    <hyperlink ref="CM148" location="A125913514W" display="A125913514W" xr:uid="{C68F8207-427B-45DC-B4FD-B8701E3FAB43}"/>
    <hyperlink ref="CM161" location="A125880250F" display="A125880250F" xr:uid="{FB0648C3-D8F0-4A7A-B3B7-941DC34E55E1}"/>
    <hyperlink ref="CN136" location="A125847242L" display="A125847242L" xr:uid="{0B3ABC95-68A5-4D23-8FE5-9486F950128F}"/>
    <hyperlink ref="CN149" location="A125913770J" display="A125913770J" xr:uid="{C9F9FA0C-B9D9-44B5-82D4-6C7D69C808B8}"/>
    <hyperlink ref="CN162" location="A125880506X" display="A125880506X" xr:uid="{7113A56F-FC86-442E-BC47-620A716F9216}"/>
    <hyperlink ref="CN126" location="A125847018V" display="A125847018V" xr:uid="{8D01B747-B9D9-4B99-B119-06D97356DA68}"/>
    <hyperlink ref="CN139" location="A125913546R" display="A125913546R" xr:uid="{92E1A319-7996-4A2D-91A2-EC6A74BC0DB1}"/>
    <hyperlink ref="CN152" location="A125880282X" display="A125880282X" xr:uid="{D2AD3A80-2971-4512-A72F-0773E661B106}"/>
    <hyperlink ref="CN127" location="A125846738X" display="A125846738X" xr:uid="{C1C2D5EE-A025-4FA7-94DE-BBE62BA590CA}"/>
    <hyperlink ref="CN140" location="A125913266W" display="A125913266W" xr:uid="{BFAE6D4C-FC2B-4B75-ADF2-BC3B0D541165}"/>
    <hyperlink ref="CN153" location="A125880002V" display="A125880002V" xr:uid="{00A68877-E83E-4396-BB88-3B565AFB9E1B}"/>
    <hyperlink ref="CN128" location="A125847074L" display="A125847074L" xr:uid="{3E6D348D-049E-4C6D-AEE2-6EFA842F333D}"/>
    <hyperlink ref="CN141" location="A125913602W" display="A125913602W" xr:uid="{5BDC2910-B87C-4D85-9DC8-98B5F77985C8}"/>
    <hyperlink ref="CN154" location="A125880338X" display="A125880338X" xr:uid="{DFDE267F-8964-4845-9B58-3F6FEA4A80E8}"/>
    <hyperlink ref="CN129" location="A125847130V" display="A125847130V" xr:uid="{628D99AB-5022-4728-AEF2-EDA44566362C}"/>
    <hyperlink ref="CN142" location="A125913658J" display="A125913658J" xr:uid="{642520BB-32CD-4776-810E-6237EAA4F769}"/>
    <hyperlink ref="CN155" location="A125880394T" display="A125880394T" xr:uid="{A2156841-9DC8-467C-96E5-919244239E49}"/>
    <hyperlink ref="CN130" location="A125846794T" display="A125846794T" xr:uid="{5575A47F-AC1D-4AF3-8023-B25133D8646E}"/>
    <hyperlink ref="CN143" location="A125913322C" display="A125913322C" xr:uid="{8B04C964-F43D-4A07-B110-227D6EE3A4C4}"/>
    <hyperlink ref="CN156" location="A125880058F" display="A125880058F" xr:uid="{3933BEB2-40AB-4560-8CDB-0D4B2EEE710B}"/>
    <hyperlink ref="CN131" location="A125846850X" display="A125846850X" xr:uid="{9EA8F931-DF8C-4401-BF70-A4B8DC07AF4F}"/>
    <hyperlink ref="CN144" location="A125913378R" display="A125913378R" xr:uid="{5CD33872-B44B-4FA7-AF82-ABE25FFEECE5}"/>
    <hyperlink ref="CN157" location="A125880114L" display="A125880114L" xr:uid="{E45F3507-56AA-45B3-BC84-CB965A609FA5}"/>
    <hyperlink ref="CN132" location="A125846906X" display="A125846906X" xr:uid="{040A572E-4FC9-403A-B8D6-02DBC92BF81E}"/>
    <hyperlink ref="CN145" location="A125913434W" display="A125913434W" xr:uid="{42D6476B-5B82-4B29-976A-3110A496F378}"/>
    <hyperlink ref="CN158" location="A125880170F" display="A125880170F" xr:uid="{79934796-5419-451B-B8BA-7585853F9AFF}"/>
    <hyperlink ref="CN133" location="A125846682X" display="A125846682X" xr:uid="{67E97DC7-D32B-4D20-9823-C0D82E14FE96}"/>
    <hyperlink ref="CN146" location="A125913210K" display="A125913210K" xr:uid="{6D2DB5FB-8564-4ED9-9C64-09E4328FDADC}"/>
    <hyperlink ref="CN159" location="A125879946F" display="A125879946F" xr:uid="{146392DF-0CDE-4E16-89DA-BE36CFE77F03}"/>
    <hyperlink ref="CN134" location="A125847186F" display="A125847186F" xr:uid="{9F239E3B-8BA6-42F1-B580-87CF18DED2C9}"/>
    <hyperlink ref="CN147" location="A125913714R" display="A125913714R" xr:uid="{5E3AC392-27CF-46C9-9BF5-632F25E7B50A}"/>
    <hyperlink ref="CN160" location="A125880450X" display="A125880450X" xr:uid="{7B6AAEDA-BDC1-4983-AA51-ECFB401F582B}"/>
    <hyperlink ref="CN135" location="A125846962T" display="A125846962T" xr:uid="{243C1629-2DD6-4D65-931A-67FD195BB14A}"/>
    <hyperlink ref="CN148" location="A125913490R" display="A125913490R" xr:uid="{765416AD-D062-46CD-84FA-4D219C2D0D4E}"/>
    <hyperlink ref="CN161" location="A125880226F" display="A125880226F" xr:uid="{FF4F4FD9-EC5B-444E-98D6-ADC19DF099B3}"/>
    <hyperlink ref="CO136" location="A125847246W" display="A125847246W" xr:uid="{F8765983-C086-46C6-8175-E4AF48887F50}"/>
    <hyperlink ref="CO149" location="A125913774T" display="A125913774T" xr:uid="{43438B83-C6FC-4606-849C-B6C48CC5F48A}"/>
    <hyperlink ref="CO162" location="A125880510R" display="A125880510R" xr:uid="{BBFC06C7-ED45-4936-91DD-65A9F24D5BE4}"/>
    <hyperlink ref="CO126" location="A125847022K" display="A125847022K" xr:uid="{0F3E394A-6C35-4D4B-89A6-51615D117C56}"/>
    <hyperlink ref="CO139" location="A125913550F" display="A125913550F" xr:uid="{2287E078-5B2D-44B8-9DE2-36D7FC61F7C5}"/>
    <hyperlink ref="CO152" location="A125880286J" display="A125880286J" xr:uid="{FCE02F64-3EB5-402D-915B-056A9FBBA0B9}"/>
    <hyperlink ref="CO127" location="A125846742R" display="A125846742R" xr:uid="{4733A072-14C9-4B97-A09D-EADE24594F1E}"/>
    <hyperlink ref="CO140" location="A125913270L" display="A125913270L" xr:uid="{AAB06A88-BB3B-4320-9994-D860788A3C23}"/>
    <hyperlink ref="CO153" location="A125880006C" display="A125880006C" xr:uid="{20BB5F7C-DEF5-42E0-B4C1-3E2B21A97249}"/>
    <hyperlink ref="CO128" location="A125847078W" display="A125847078W" xr:uid="{E53B720A-1EC4-4814-94BA-73BFA1751A99}"/>
    <hyperlink ref="CO141" location="A125913606F" display="A125913606F" xr:uid="{DB74C217-B2D8-4BA2-8206-8E8CDA53C835}"/>
    <hyperlink ref="CO154" location="A125880342R" display="A125880342R" xr:uid="{63CB23D7-B2D3-4CE7-9BD5-B3BDD011BB7F}"/>
    <hyperlink ref="CO129" location="A125847134C" display="A125847134C" xr:uid="{CBCCCD7B-C708-4A26-AD28-FF66476A8FB1}"/>
    <hyperlink ref="CO142" location="A125913662X" display="A125913662X" xr:uid="{1BC52FF5-95C5-46CC-8E1E-632D5E036D61}"/>
    <hyperlink ref="CO155" location="A125880398A" display="A125880398A" xr:uid="{A308621F-F596-468B-8E43-831C1ED59BAF}"/>
    <hyperlink ref="CO130" location="A125846798A" display="A125846798A" xr:uid="{F2415C43-D409-4740-A15E-DA5BF3D61D6F}"/>
    <hyperlink ref="CO143" location="A125913326L" display="A125913326L" xr:uid="{8901CC50-1ACB-4E91-AD36-DAE4D3390B45}"/>
    <hyperlink ref="CO156" location="A125880062W" display="A125880062W" xr:uid="{0BF7348C-F49D-4DEB-95CA-E24AA06DEDDC}"/>
    <hyperlink ref="CO131" location="A125846854J" display="A125846854J" xr:uid="{1CC77542-46EC-49E1-AB67-0087CDF8C468}"/>
    <hyperlink ref="CO144" location="A125913382F" display="A125913382F" xr:uid="{17F55A55-4B18-4BC3-A2F2-0CBC16F0EEE9}"/>
    <hyperlink ref="CO157" location="A125880118W" display="A125880118W" xr:uid="{28D9E2F0-022E-4110-9AFC-9C6209D53A9D}"/>
    <hyperlink ref="CO132" location="A125846910R" display="A125846910R" xr:uid="{16268497-E05D-4BF2-84F4-7373239C86E9}"/>
    <hyperlink ref="CO145" location="A125913438F" display="A125913438F" xr:uid="{09B00726-8517-43F1-9593-9ECC54E3D1DA}"/>
    <hyperlink ref="CO158" location="A125880174R" display="A125880174R" xr:uid="{7048B794-3A8C-4E77-BCA2-B48A5F85A628}"/>
    <hyperlink ref="CO133" location="A125846686J" display="A125846686J" xr:uid="{123BA91F-DED7-4AE5-AD88-5A87238AAA20}"/>
    <hyperlink ref="CO146" location="A125913214V" display="A125913214V" xr:uid="{9EF824CF-292E-4A76-A62B-B51041EDD43A}"/>
    <hyperlink ref="CO159" location="A125879950W" display="A125879950W" xr:uid="{B9903A78-1D8C-4531-8516-C24EE980D94F}"/>
    <hyperlink ref="CO134" location="A125847190W" display="A125847190W" xr:uid="{C1CDAF4A-C7BF-458A-A4F8-065ACC3AFA37}"/>
    <hyperlink ref="CO147" location="A125913718X" display="A125913718X" xr:uid="{E56DCBD6-B938-46B0-A8CF-F2BCCCD6C103}"/>
    <hyperlink ref="CO160" location="A125880454J" display="A125880454J" xr:uid="{25A87E0B-7AAD-4CA5-9E58-92F3881F548A}"/>
    <hyperlink ref="CO135" location="A125846966A" display="A125846966A" xr:uid="{9137F203-83EE-4543-A216-FF144BE10ED0}"/>
    <hyperlink ref="CO148" location="A125913494X" display="A125913494X" xr:uid="{FBF7EB86-C28A-4BB9-9D8B-2706A3166C70}"/>
    <hyperlink ref="CO161" location="A125880230W" display="A125880230W" xr:uid="{9A596C80-2489-42C3-AEC3-84F04D6E08A1}"/>
    <hyperlink ref="CV136" location="A125847250L" display="A125847250L" xr:uid="{C8550F60-B375-4A82-8616-AC79F57D08CF}"/>
    <hyperlink ref="CV149" location="A125913778A" display="A125913778A" xr:uid="{ADE589B1-1E67-4454-B899-EA87724196AC}"/>
    <hyperlink ref="CV162" location="A125880514X" display="A125880514X" xr:uid="{621FE1A9-1FE5-4ABA-B1EF-F9E16DB03B2F}"/>
    <hyperlink ref="CV126" location="A125847026V" display="A125847026V" xr:uid="{9BA6E948-DD7C-4168-97F7-56C84A74DBB0}"/>
    <hyperlink ref="CV139" location="A125913554R" display="A125913554R" xr:uid="{88375982-E582-4DE0-954F-2B81EAC21A99}"/>
    <hyperlink ref="CV152" location="A125880290X" display="A125880290X" xr:uid="{A0545000-B07A-4EF6-B9B0-8A8F0B4B79AC}"/>
    <hyperlink ref="CV127" location="A125846746X" display="A125846746X" xr:uid="{0E274E47-F98B-4062-9109-70A3247C29F4}"/>
    <hyperlink ref="CV140" location="A125913274W" display="A125913274W" xr:uid="{88FDA9CE-BBBE-4701-A034-09ABBCE75A0F}"/>
    <hyperlink ref="CV153" location="A125880010V" display="A125880010V" xr:uid="{E0466E73-87A7-45B8-ACB1-05C0D00C6A8F}"/>
    <hyperlink ref="CV128" location="A125847082L" display="A125847082L" xr:uid="{9B386590-66AC-48B9-B0D5-E9E52C9FA4EC}"/>
    <hyperlink ref="CV141" location="A125913610W" display="A125913610W" xr:uid="{02FF18E0-A448-45B7-A7F8-D1AEA5AD2264}"/>
    <hyperlink ref="CV154" location="A125880346X" display="A125880346X" xr:uid="{4AB251D6-6BF3-433D-8DB2-DC229A38D017}"/>
    <hyperlink ref="CV129" location="A125847138L" display="A125847138L" xr:uid="{192437EE-6F65-4654-9576-C1DEC3337B6B}"/>
    <hyperlink ref="CV142" location="A125913666J" display="A125913666J" xr:uid="{5F00538E-03A7-44BA-85B4-DC7A551B17F3}"/>
    <hyperlink ref="CV155" location="A125880402F" display="A125880402F" xr:uid="{FCCD9C04-11CB-4804-9AC9-3A8BCFE3D220}"/>
    <hyperlink ref="CV130" location="A125846802F" display="A125846802F" xr:uid="{216E2571-6D32-437E-89A2-1A81C8C1B1A0}"/>
    <hyperlink ref="CV143" location="A125913330C" display="A125913330C" xr:uid="{421769D9-8312-414C-97EA-B760ADBE2585}"/>
    <hyperlink ref="CV156" location="A125880066F" display="A125880066F" xr:uid="{B332B4A9-7283-4BBF-ABD9-06F7F46A4F00}"/>
    <hyperlink ref="CV131" location="A125846858T" display="A125846858T" xr:uid="{A9D9298D-ADC0-4E81-8D82-AC3E86944A6B}"/>
    <hyperlink ref="CV144" location="A125913386R" display="A125913386R" xr:uid="{BB69C177-7666-43AC-AC8F-94DA40FCC9E1}"/>
    <hyperlink ref="CV157" location="A125880122L" display="A125880122L" xr:uid="{2F5C9391-FAD0-44FA-A5D2-40C7FFBFEBEE}"/>
    <hyperlink ref="CV132" location="A125846914X" display="A125846914X" xr:uid="{5947DCB9-4D84-4DB4-9E24-FA3A3A1E7AF3}"/>
    <hyperlink ref="CV145" location="A125913442W" display="A125913442W" xr:uid="{26BC1801-A782-484B-B8AC-F59424484E59}"/>
    <hyperlink ref="CV158" location="A125880178X" display="A125880178X" xr:uid="{F758BCC8-3F6A-4433-B74C-B5FA8E36515E}"/>
    <hyperlink ref="CV133" location="A125846690X" display="A125846690X" xr:uid="{265D56C3-D5F6-49E7-BDDB-526EEC84DDB0}"/>
    <hyperlink ref="CV146" location="A125913218C" display="A125913218C" xr:uid="{2F7AC77E-63EF-4103-BC7C-175E989D8955}"/>
    <hyperlink ref="CV159" location="A125879954F" display="A125879954F" xr:uid="{B83D4C03-50F7-4F4E-8FA6-8D2BADE64573}"/>
    <hyperlink ref="CV134" location="A125847194F" display="A125847194F" xr:uid="{4B756DEE-8363-45AF-A688-4BF8944DDAC7}"/>
    <hyperlink ref="CV147" location="A125913722R" display="A125913722R" xr:uid="{63D70724-F55C-47E8-B3F0-4C1D363E65FA}"/>
    <hyperlink ref="CV160" location="A125880458T" display="A125880458T" xr:uid="{8B624CB9-D170-45A9-9101-0D89AF312A8B}"/>
    <hyperlink ref="CV135" location="A125846970T" display="A125846970T" xr:uid="{FDF81430-65F9-47C0-83E5-0CA14C250860}"/>
    <hyperlink ref="CV148" location="A125913498J" display="A125913498J" xr:uid="{AB8D5ABD-027A-4A82-8CCC-CD8579A50991}"/>
    <hyperlink ref="CV161" location="A125880234F" display="A125880234F" xr:uid="{97A5E81A-D9B1-4A08-AC72-DE77FAE48AEE}"/>
    <hyperlink ref="DK136" location="A125847842T" display="A125847842T" xr:uid="{B0649B39-7D29-4C03-B5A1-940D06B86CED}"/>
    <hyperlink ref="DK149" location="A125914370R" display="A125914370R" xr:uid="{FDDA4F07-300A-4038-B6E5-C06C82A4F280}"/>
    <hyperlink ref="DK162" location="A125881106F" display="A125881106F" xr:uid="{2BAD35D8-C366-4009-B795-57ED7F42E9E4}"/>
    <hyperlink ref="DK126" location="A125847618X" display="A125847618X" xr:uid="{F3C1B66E-975A-40EB-9B65-51052A5C183E}"/>
    <hyperlink ref="DK139" location="A125914146W" display="A125914146W" xr:uid="{15D4D212-ABCE-4B01-BD85-8AB69AD0A128}"/>
    <hyperlink ref="DK152" location="A125880882C" display="A125880882C" xr:uid="{771784F0-B526-4F5B-8970-97345F495C4D}"/>
    <hyperlink ref="DK127" location="A125847338F" display="A125847338F" xr:uid="{3FD89444-D52B-45A2-A776-83634ED80021}"/>
    <hyperlink ref="DK140" location="A125913866A" display="A125913866A" xr:uid="{D630F081-1FEE-4636-913D-B4226ABDC8EF}"/>
    <hyperlink ref="DK153" location="A125880602X" display="A125880602X" xr:uid="{C5EADC5E-71EA-4C91-B171-83C5C673842D}"/>
    <hyperlink ref="DK128" location="A125847674T" display="A125847674T" xr:uid="{1A3328F1-B1A1-4065-ACD6-96A05B82D741}"/>
    <hyperlink ref="DK141" location="A125914202C" display="A125914202C" xr:uid="{F78EC6A4-08ED-45B2-A635-DDBD622FACF5}"/>
    <hyperlink ref="DK154" location="A125880938C" display="A125880938C" xr:uid="{08E4DB61-9220-4DF5-9CE9-B6568CAFAE80}"/>
    <hyperlink ref="DK129" location="A125847730X" display="A125847730X" xr:uid="{09CE424E-52A7-4FF5-8572-B36F82BF3733}"/>
    <hyperlink ref="DK142" location="A125914258R" display="A125914258R" xr:uid="{189A5402-56EE-4D04-9DB3-F8DAB6C8D096}"/>
    <hyperlink ref="DK155" location="A125880994W" display="A125880994W" xr:uid="{E23A0762-0982-47FC-B64D-3F0FF0D7DD66}"/>
    <hyperlink ref="DK130" location="A125847394X" display="A125847394X" xr:uid="{33C39597-644A-44CF-AEDF-D2B504DB7954}"/>
    <hyperlink ref="DK143" location="A125913922J" display="A125913922J" xr:uid="{1E536B92-4A41-47EF-9E96-99219B89727C}"/>
    <hyperlink ref="DK156" location="A125880658K" display="A125880658K" xr:uid="{4E13891F-8F03-420A-A61E-55F37DCE038B}"/>
    <hyperlink ref="DK131" location="A125847450F" display="A125847450F" xr:uid="{41BF5A55-01DF-4260-A04F-C6E8A0D9BF78}"/>
    <hyperlink ref="DK144" location="A125913978V" display="A125913978V" xr:uid="{83BB3D1F-01A1-4BD1-AF80-84E3BBC5BEF1}"/>
    <hyperlink ref="DK157" location="A125880714T" display="A125880714T" xr:uid="{BDEE3AEF-F6FC-405C-B7BF-624973018489}"/>
    <hyperlink ref="DK132" location="A125847506F" display="A125847506F" xr:uid="{623BB4F0-F035-4A3D-8FCB-290846A9F472}"/>
    <hyperlink ref="DK145" location="A125914034C" display="A125914034C" xr:uid="{653EB385-4F4E-41DA-A507-496B1BB93702}"/>
    <hyperlink ref="DK158" location="A125880770K" display="A125880770K" xr:uid="{7BC4A5D8-7D8E-4EFD-9A5F-670731A181B9}"/>
    <hyperlink ref="DK133" location="A125847282F" display="A125847282F" xr:uid="{4CFEE8D3-4CFF-4A57-B1F1-2D0EF8B2AF9D}"/>
    <hyperlink ref="DK146" location="A125913810R" display="A125913810R" xr:uid="{3B7CCCB3-B6B7-479E-89C5-D9FA574EA25D}"/>
    <hyperlink ref="DK159" location="A125880546T" display="A125880546T" xr:uid="{45EFFBAA-BAB4-4A6B-8180-F9100A480A5E}"/>
    <hyperlink ref="DK134" location="A125847786K" display="A125847786K" xr:uid="{D24BDAD6-32B9-466C-9448-4B024F85BC57}"/>
    <hyperlink ref="DK147" location="A125914314W" display="A125914314W" xr:uid="{3AF16910-2E8B-4DC5-B1D0-7C30D9A53000}"/>
    <hyperlink ref="DK160" location="A125881050F" display="A125881050F" xr:uid="{89FD3A66-2ED7-4D2C-BBD4-4B5B437CC941}"/>
    <hyperlink ref="DK135" location="A125847562X" display="A125847562X" xr:uid="{174AB6B6-184B-4279-8EE1-586A5B77E1C8}"/>
    <hyperlink ref="DK148" location="A125914090W" display="A125914090W" xr:uid="{2583CE65-B918-4FBA-8F22-E4D9BD11EABF}"/>
    <hyperlink ref="DK161" location="A125880826K" display="A125880826K" xr:uid="{6A1C4C20-A9D0-4878-8D95-3FB94A52265A}"/>
    <hyperlink ref="DI136" location="A125847838A" display="A125847838A" xr:uid="{84F50CC7-39B0-4C89-A4F3-40943B8E602C}"/>
    <hyperlink ref="DI149" location="A125914366X" display="A125914366X" xr:uid="{DAAB940A-BEDC-4099-816A-FDA3236B088F}"/>
    <hyperlink ref="DI162" location="A125881102W" display="A125881102W" xr:uid="{0B8BCF81-F8A3-44C2-9608-00D3A9D8D97B}"/>
    <hyperlink ref="DI126" location="A125847614R" display="A125847614R" xr:uid="{776B5082-CA5A-493C-8C9D-F1768B34D11F}"/>
    <hyperlink ref="DI139" location="A125914142L" display="A125914142L" xr:uid="{F8671065-A862-4DB6-8521-5739C7BB6A6D}"/>
    <hyperlink ref="DI152" location="A125880878L" display="A125880878L" xr:uid="{C24D7570-5737-4BF1-A0F0-8A073A451163}"/>
    <hyperlink ref="DI127" location="A125847334W" display="A125847334W" xr:uid="{D156D453-12C8-444B-8A41-C92608ECFB97}"/>
    <hyperlink ref="DI140" location="A125913862T" display="A125913862T" xr:uid="{346F922B-843C-481F-898A-30C9B6E7F2BA}"/>
    <hyperlink ref="DI153" location="A125880598V" display="A125880598V" xr:uid="{B94247A5-0BE2-4FC3-A02C-EEE1E1653F61}"/>
    <hyperlink ref="DI128" location="A125847670J" display="A125847670J" xr:uid="{DA034C80-7DC1-47E2-AD62-B9797E7C503A}"/>
    <hyperlink ref="DI141" location="A125914198X" display="A125914198X" xr:uid="{834FBD01-CDF9-4A3D-9A7B-D011FD7558A5}"/>
    <hyperlink ref="DI154" location="A125880934V" display="A125880934V" xr:uid="{F9C447F4-3E00-4A27-B963-849C6A2EE0EF}"/>
    <hyperlink ref="DI129" location="A125847726J" display="A125847726J" xr:uid="{A251808A-6263-4491-BE49-B9A0004690E9}"/>
    <hyperlink ref="DI142" location="A125914254F" display="A125914254F" xr:uid="{E71B50E1-E960-40D9-AB5C-4595FB30D5E8}"/>
    <hyperlink ref="DI155" location="A125880990L" display="A125880990L" xr:uid="{3F21232E-EBEA-48BB-8FE4-8A4216821708}"/>
    <hyperlink ref="DI130" location="A125847390R" display="A125847390R" xr:uid="{75E30007-E4BF-49A7-AD55-057A626AFB21}"/>
    <hyperlink ref="DI143" location="A125913918T" display="A125913918T" xr:uid="{43B0899C-F8FC-49DE-83DC-DB45B59FFE4E}"/>
    <hyperlink ref="DI156" location="A125880654A" display="A125880654A" xr:uid="{9873BF3A-2944-4075-81BE-28DAEEA3BA01}"/>
    <hyperlink ref="DI131" location="A125847446R" display="A125847446R" xr:uid="{18A4F281-696A-474F-A661-7A7807C4B628}"/>
    <hyperlink ref="DI144" location="A125913974K" display="A125913974K" xr:uid="{65384296-C5A7-4EE6-8DD0-46DE9C1C2FD6}"/>
    <hyperlink ref="DI157" location="A125880710J" display="A125880710J" xr:uid="{41DA4CC7-7E2D-4A70-B9CA-578AA636CDF8}"/>
    <hyperlink ref="DI132" location="A125847502W" display="A125847502W" xr:uid="{55EFEA08-1F3A-48C9-BC89-79D0455A5CBC}"/>
    <hyperlink ref="DI145" location="A125914030V" display="A125914030V" xr:uid="{8F873031-85D2-423D-9A8B-114920CDE0E5}"/>
    <hyperlink ref="DI158" location="A125880766V" display="A125880766V" xr:uid="{27185555-F39C-419D-A5C2-BFC28CD65618}"/>
    <hyperlink ref="DI133" location="A125847278R" display="A125847278R" xr:uid="{2F4700F4-F4E2-4973-87E3-5BD88F138675}"/>
    <hyperlink ref="DI146" location="A125913806X" display="A125913806X" xr:uid="{D01C0954-1046-43FE-8D6E-0FE3972CCC37}"/>
    <hyperlink ref="DI159" location="A125880542J" display="A125880542J" xr:uid="{001446F7-3E28-416A-B325-EA4CBA1CDE14}"/>
    <hyperlink ref="DI134" location="A125847782A" display="A125847782A" xr:uid="{6E6DDE51-B320-407C-B9A5-97C929141EB7}"/>
    <hyperlink ref="DI147" location="A125914310L" display="A125914310L" xr:uid="{E31539DF-510B-4BD9-8B9A-80BDBF83D245}"/>
    <hyperlink ref="DI160" location="A125881046R" display="A125881046R" xr:uid="{4950C284-EA63-42B4-9DF2-D8E1DE19D152}"/>
    <hyperlink ref="DI135" location="A125847558J" display="A125847558J" xr:uid="{91195D6C-2537-4787-809F-82EC12E91177}"/>
    <hyperlink ref="DI148" location="A125914086F" display="A125914086F" xr:uid="{BB1CCB8A-1668-4D88-99CD-FE13D21830CD}"/>
    <hyperlink ref="DI161" location="A125880822A" display="A125880822A" xr:uid="{DE78E27B-918E-4F31-993A-FED15B1DFF53}"/>
    <hyperlink ref="DE136" location="A125847886V" display="A125847886V" xr:uid="{B53F91EC-E403-44EA-B14F-866D95BCEA21}"/>
    <hyperlink ref="DE149" location="A125914414F" display="A125914414F" xr:uid="{BCF5E719-E0AE-46B4-A55F-1EEADEE07EC9}"/>
    <hyperlink ref="DE162" location="A125881150R" display="A125881150R" xr:uid="{A667ED14-F399-4526-AAFE-FB019F907D5B}"/>
    <hyperlink ref="DE126" location="A125847662J" display="A125847662J" xr:uid="{E48852AF-6538-4549-B3C0-1FD9157F3286}"/>
    <hyperlink ref="DE139" location="A125914190F" display="A125914190F" xr:uid="{B157E5F0-D36E-445A-84F3-A1C0FC307DB2}"/>
    <hyperlink ref="DE152" location="A125880926V" display="A125880926V" xr:uid="{9CB0A9E6-3E2D-40EF-9466-023C9036A2DB}"/>
    <hyperlink ref="DE127" location="A125847382R" display="A125847382R" xr:uid="{E479A22F-564D-4789-B705-C239C34D401A}"/>
    <hyperlink ref="DE140" location="A125913910X" display="A125913910X" xr:uid="{969DFBB1-D83B-4EC5-90F1-743EDD0ED086}"/>
    <hyperlink ref="DE153" location="A125880646A" display="A125880646A" xr:uid="{B91FCA74-05FC-4294-A728-56858F63BBD0}"/>
    <hyperlink ref="DE128" location="A125847718J" display="A125847718J" xr:uid="{8578774C-5A46-49B3-96D0-E4C6B60C3A74}"/>
    <hyperlink ref="DE141" location="A125914246F" display="A125914246F" xr:uid="{D2C8CF86-8497-4ED0-A0CC-D814048E4782}"/>
    <hyperlink ref="DE154" location="A125880982L" display="A125880982L" xr:uid="{18DA4AA8-FD0B-49CD-B01C-2E00A8D81C29}"/>
    <hyperlink ref="DE129" location="A125847774A" display="A125847774A" xr:uid="{7BF61707-5E93-4BB1-AD22-64CB22B2FE4A}"/>
    <hyperlink ref="DE142" location="A125914302L" display="A125914302L" xr:uid="{DAC5CB60-9849-47C9-A3FA-0D4BF19448AA}"/>
    <hyperlink ref="DE155" location="A125881038R" display="A125881038R" xr:uid="{8702509B-0044-49E5-A2A9-64121AAFBBB3}"/>
    <hyperlink ref="DE130" location="A125847438R" display="A125847438R" xr:uid="{590E85A5-7FC2-45EA-B826-DF34FB63F158}"/>
    <hyperlink ref="DE143" location="A125913966K" display="A125913966K" xr:uid="{1E2AE6EC-326C-4C36-B6D5-16D129BFF1C6}"/>
    <hyperlink ref="DE156" location="A125880702J" display="A125880702J" xr:uid="{7F1485B5-18AA-4412-8335-C725860281C6}"/>
    <hyperlink ref="DE131" location="A125847494J" display="A125847494J" xr:uid="{CC30EF4C-A543-4DAC-A467-D846F5F1FBD4}"/>
    <hyperlink ref="DE144" location="A125914022V" display="A125914022V" xr:uid="{CF856B68-AD63-4243-850C-A6CFFA40EA3F}"/>
    <hyperlink ref="DE157" location="A125880758V" display="A125880758V" xr:uid="{73ADFC90-BD61-46E6-AF54-8F190A5129BF}"/>
    <hyperlink ref="DE132" location="A125847550R" display="A125847550R" xr:uid="{39F9D1EA-8C9D-4598-BB37-5D3DC29D49EE}"/>
    <hyperlink ref="DE145" location="A125914078F" display="A125914078F" xr:uid="{CD9D5DB8-CD08-4C12-8690-96FF1EA3BEBD}"/>
    <hyperlink ref="DE158" location="A125880814A" display="A125880814A" xr:uid="{99A5F0D3-A167-4DC1-A67F-6E76A9C4F502}"/>
    <hyperlink ref="DE133" location="A125847326W" display="A125847326W" xr:uid="{79E1D82C-90BB-4F35-AD6B-1CEC895D1707}"/>
    <hyperlink ref="DE146" location="A125913854T" display="A125913854T" xr:uid="{6C6BF07A-BD68-4F06-843D-562C56A23EF8}"/>
    <hyperlink ref="DE159" location="A125880590A" display="A125880590A" xr:uid="{ABC517D8-01D6-43A2-A3E4-A33DB3EDC88C}"/>
    <hyperlink ref="DE134" location="A125847830J" display="A125847830J" xr:uid="{1EADF825-A7D6-4D74-824B-CC4792FEE058}"/>
    <hyperlink ref="DE147" location="A125914358X" display="A125914358X" xr:uid="{6C77B1BA-A416-4B65-A514-D799AA141645}"/>
    <hyperlink ref="DE160" location="A125881094J" display="A125881094J" xr:uid="{71424FC4-8D9C-4F4B-A09F-37345BACB316}"/>
    <hyperlink ref="DE135" location="A125847606R" display="A125847606R" xr:uid="{AAEA22F1-7824-4410-84D7-62CA71CE8BEB}"/>
    <hyperlink ref="DE148" location="A125914134L" display="A125914134L" xr:uid="{9AD4F988-9147-4191-A8AC-9FB7E57458B0}"/>
    <hyperlink ref="DE161" location="A125880870V" display="A125880870V" xr:uid="{3B51DE1D-0C3D-42A6-BD0B-B452C48B8300}"/>
    <hyperlink ref="DF136" location="A125847870A" display="A125847870A" xr:uid="{B29634D8-A4D4-4E81-9D9A-85E4117B370B}"/>
    <hyperlink ref="DF149" location="A125914398T" display="A125914398T" xr:uid="{8F14E528-DC20-465E-AB26-D8E23C476499}"/>
    <hyperlink ref="DF162" location="A125881134R" display="A125881134R" xr:uid="{94DD50F1-EE35-499A-B72E-B647E476D78C}"/>
    <hyperlink ref="DF126" location="A125847646J" display="A125847646J" xr:uid="{429EB937-7FDC-4E40-8E32-DF0A19AB5896}"/>
    <hyperlink ref="DF139" location="A125914174F" display="A125914174F" xr:uid="{F227805F-991C-4A62-A559-0F3985FFD2AE}"/>
    <hyperlink ref="DF152" location="A125880910A" display="A125880910A" xr:uid="{75D39A4F-867E-491F-863B-338142E4A190}"/>
    <hyperlink ref="DF127" location="A125847366R" display="A125847366R" xr:uid="{0A32D87D-6B26-44C3-9C30-E9FF5200F0F9}"/>
    <hyperlink ref="DF140" location="A125913894K" display="A125913894K" xr:uid="{2B4B211F-36E1-4590-B188-034639832134}"/>
    <hyperlink ref="DF153" location="A125880630J" display="A125880630J" xr:uid="{FD24155D-239C-4EED-AA24-0EA63383B228}"/>
    <hyperlink ref="DF128" location="A125847702R" display="A125847702R" xr:uid="{424FDE09-6F3F-45E2-9230-ED53BCEC43DD}"/>
    <hyperlink ref="DF141" location="A125914230L" display="A125914230L" xr:uid="{039374A9-B88C-434B-BE13-DAC7992E33C5}"/>
    <hyperlink ref="DF154" location="A125880966L" display="A125880966L" xr:uid="{D02760F2-A094-4A75-8497-2440B79D9012}"/>
    <hyperlink ref="DF129" location="A125847758A" display="A125847758A" xr:uid="{DB8807A1-F238-447C-B880-FCD657F8CF94}"/>
    <hyperlink ref="DF142" location="A125914286X" display="A125914286X" xr:uid="{8D20D82E-F909-4F88-89B3-3910E1B05933}"/>
    <hyperlink ref="DF155" location="A125881022W" display="A125881022W" xr:uid="{AB21AEDB-9A2E-4AB6-9EA8-5738B1D2DFE8}"/>
    <hyperlink ref="DF130" location="A125847422W" display="A125847422W" xr:uid="{563CE7EE-5487-4891-B478-689BFC6E88A5}"/>
    <hyperlink ref="DF143" location="A125913950T" display="A125913950T" xr:uid="{4D6FD79D-A9E8-4E36-9F80-89E51C92F86A}"/>
    <hyperlink ref="DF156" location="A125880686V" display="A125880686V" xr:uid="{000689AA-B48C-418C-9E3D-B58AF8210DD6}"/>
    <hyperlink ref="DF131" location="A125847478J" display="A125847478J" xr:uid="{0E03F4FC-CE00-4C1D-A11D-94052DAE5502}"/>
    <hyperlink ref="DF144" location="A125914006V" display="A125914006V" xr:uid="{D904FDFB-1ADC-4F89-B72C-01307A477E94}"/>
    <hyperlink ref="DF157" location="A125880742A" display="A125880742A" xr:uid="{5ADC2EE9-B10C-42ED-B6B8-D0BFFCBABF05}"/>
    <hyperlink ref="DF132" location="A125847534R" display="A125847534R" xr:uid="{AD097254-E242-466C-BAED-0E37744FE567}"/>
    <hyperlink ref="DF145" location="A125914062L" display="A125914062L" xr:uid="{448B09D9-DAE4-4AFA-AA7F-C915F8565FF6}"/>
    <hyperlink ref="DF158" location="A125880798L" display="A125880798L" xr:uid="{C9B9A02A-B39E-4492-B0C7-33B1FD7BD74C}"/>
    <hyperlink ref="DF133" location="A125847310C" display="A125847310C" xr:uid="{CDF906B7-BA8E-47E6-B4FF-8406C526E6EC}"/>
    <hyperlink ref="DF146" location="A125913838T" display="A125913838T" xr:uid="{AB987B92-818F-4032-8DFF-C3B455310552}"/>
    <hyperlink ref="DF159" location="A125880574A" display="A125880574A" xr:uid="{12F12C07-1EF9-41DA-8B96-B0BFA6490E4C}"/>
    <hyperlink ref="DF134" location="A125847814J" display="A125847814J" xr:uid="{06924B8B-C402-4569-A7EC-1E951C1366F4}"/>
    <hyperlink ref="DF147" location="A125914342F" display="A125914342F" xr:uid="{EAC4063B-F668-463F-A3FE-3E866DA81208}"/>
    <hyperlink ref="DF160" location="A125881078J" display="A125881078J" xr:uid="{13060994-E4B3-44C4-B44C-14DF40B93A90}"/>
    <hyperlink ref="DF135" location="A125847590J" display="A125847590J" xr:uid="{E81BE6EF-F432-4A23-B94E-A00EBEBED3E4}"/>
    <hyperlink ref="DF148" location="A125914118L" display="A125914118L" xr:uid="{11286DE5-2EEB-4991-BDD8-E57C22DB131F}"/>
    <hyperlink ref="DF161" location="A125880854V" display="A125880854V" xr:uid="{2FC85003-F51F-4793-A4D6-D6BDF9E0FEA3}"/>
    <hyperlink ref="DG136" location="A125847890K" display="A125847890K" xr:uid="{792703C0-96A7-400A-B897-21B4D4A94AC6}"/>
    <hyperlink ref="DG149" location="A125914418R" display="A125914418R" xr:uid="{3012AAC1-334E-4C82-ADA6-35607D71F32B}"/>
    <hyperlink ref="DG162" location="A125881154X" display="A125881154X" xr:uid="{F6676382-A80B-4CD2-A4EE-DD92DD4C8130}"/>
    <hyperlink ref="DG126" location="A125847666T" display="A125847666T" xr:uid="{7DBEE876-CD59-4269-B8EB-0617D4622EF7}"/>
    <hyperlink ref="DG139" location="A125914194R" display="A125914194R" xr:uid="{2A136907-8948-41C3-B11B-61C1B7DC0BBC}"/>
    <hyperlink ref="DG152" location="A125880930K" display="A125880930K" xr:uid="{14C33341-5B21-44C8-A19B-592E3784606A}"/>
    <hyperlink ref="DG127" location="A125847386X" display="A125847386X" xr:uid="{72446B00-8B19-445C-A02C-F44C6B8619F6}"/>
    <hyperlink ref="DG140" location="A125913914J" display="A125913914J" xr:uid="{C1F5D880-257D-442B-A810-3B03C86BA228}"/>
    <hyperlink ref="DG153" location="A125880650T" display="A125880650T" xr:uid="{DEB8DADF-0A1F-4ED1-B666-9AC4EC2C9438}"/>
    <hyperlink ref="DG128" location="A125847722X" display="A125847722X" xr:uid="{7D8D66CA-24C2-43EE-A902-A3624436060A}"/>
    <hyperlink ref="DG141" location="A125914250W" display="A125914250W" xr:uid="{BDC8BC3F-B150-4DD5-9FFB-F5BAE457DBEA}"/>
    <hyperlink ref="DG154" location="A125880986W" display="A125880986W" xr:uid="{9F500F3D-0EED-4AC5-9D13-7800FFDE16D5}"/>
    <hyperlink ref="DG129" location="A125847778K" display="A125847778K" xr:uid="{53F31F69-34B7-4CF8-B14B-D0163FD15F7E}"/>
    <hyperlink ref="DG142" location="A125914306W" display="A125914306W" xr:uid="{4FD9E949-F798-4517-807D-F43B864FE360}"/>
    <hyperlink ref="DG155" location="A125881042F" display="A125881042F" xr:uid="{8CA71525-DF28-49AD-A87C-63AFF7A5F72A}"/>
    <hyperlink ref="DG130" location="A125847442F" display="A125847442F" xr:uid="{102AA6EA-DEE4-436E-A12D-A20242947E7F}"/>
    <hyperlink ref="DG143" location="A125913970A" display="A125913970A" xr:uid="{308FC657-4EF7-479F-9686-C2931CB2F076}"/>
    <hyperlink ref="DG156" location="A125880706T" display="A125880706T" xr:uid="{33842601-DD3F-4A37-853B-46A46B4B6EB6}"/>
    <hyperlink ref="DG131" location="A125847498T" display="A125847498T" xr:uid="{580E0D38-2125-4CAF-B52A-9BFBBA5F11FD}"/>
    <hyperlink ref="DG144" location="A125914026C" display="A125914026C" xr:uid="{347508DE-8858-4E01-A61F-7C49237687E6}"/>
    <hyperlink ref="DG157" location="A125880762K" display="A125880762K" xr:uid="{3C144293-54C9-4BB6-B18E-93881D03351A}"/>
    <hyperlink ref="DG132" location="A125847554X" display="A125847554X" xr:uid="{7A9D6CD0-8C68-4711-899B-6B2F1DCDFCD2}"/>
    <hyperlink ref="DG145" location="A125914082W" display="A125914082W" xr:uid="{C05A618B-712B-4978-8675-B69102B10262}"/>
    <hyperlink ref="DG158" location="A125880818K" display="A125880818K" xr:uid="{9D459721-CFDC-4546-9008-62B53B114CA2}"/>
    <hyperlink ref="DG133" location="A125847330L" display="A125847330L" xr:uid="{B8732B9A-FEAC-426F-A302-CA56633F4DFA}"/>
    <hyperlink ref="DG146" location="A125913858A" display="A125913858A" xr:uid="{5A19B607-1960-452F-BE40-C28E9265DE8D}"/>
    <hyperlink ref="DG159" location="A125880594K" display="A125880594K" xr:uid="{C8C9F57D-27E0-49E3-B560-637FB5ACF181}"/>
    <hyperlink ref="DG134" location="A125847834T" display="A125847834T" xr:uid="{58083A3E-152C-4B8F-9178-E407607E0586}"/>
    <hyperlink ref="DG147" location="A125914362R" display="A125914362R" xr:uid="{504DB0C2-6601-43AD-AAB7-6192E2D29954}"/>
    <hyperlink ref="DG160" location="A125881098T" display="A125881098T" xr:uid="{6F7CECA8-1C45-4A97-842E-DD6867D3DFFA}"/>
    <hyperlink ref="DG135" location="A125847610F" display="A125847610F" xr:uid="{298A3E60-E3D9-4F5E-8323-8863120D7BD5}"/>
    <hyperlink ref="DG148" location="A125914138W" display="A125914138W" xr:uid="{48FFA591-BC75-4434-B64B-60EBECEB1CED}"/>
    <hyperlink ref="DG161" location="A125880874C" display="A125880874C" xr:uid="{6C42CBEF-05AD-4F24-BF12-ED514245E439}"/>
    <hyperlink ref="DH136" location="A125847850T" display="A125847850T" xr:uid="{13AE360A-DCE9-4094-853F-948B884AD55F}"/>
    <hyperlink ref="DH149" location="A125914378J" display="A125914378J" xr:uid="{ACD402EA-2EF2-4F08-AB4F-D94917A09665}"/>
    <hyperlink ref="DH162" location="A125881114F" display="A125881114F" xr:uid="{B71AF05F-9D8D-4771-AC0A-A42860F9DD28}"/>
    <hyperlink ref="DH126" location="A125847626X" display="A125847626X" xr:uid="{A1A3260A-BEF7-4514-98D0-10E33D385994}"/>
    <hyperlink ref="DH139" location="A125914154W" display="A125914154W" xr:uid="{04DCCAE9-D61F-4955-A03D-86E96B46F926}"/>
    <hyperlink ref="DH152" location="A125880890C" display="A125880890C" xr:uid="{938235C8-9E04-437E-BFFA-CD52F2486605}"/>
    <hyperlink ref="DH127" location="A125847346F" display="A125847346F" xr:uid="{505D3D00-FE22-45F9-879F-C2920C91B931}"/>
    <hyperlink ref="DH140" location="A125913874A" display="A125913874A" xr:uid="{0FE3C56D-0B3F-4C18-A718-93DF85E4633C}"/>
    <hyperlink ref="DH153" location="A125880610X" display="A125880610X" xr:uid="{8ED3C1E4-4459-48B6-8892-EA47A6D805FA}"/>
    <hyperlink ref="DH128" location="A125847682T" display="A125847682T" xr:uid="{D76EA717-C2F1-46E5-877E-DE1A9BBA4CAD}"/>
    <hyperlink ref="DH141" location="A125914210C" display="A125914210C" xr:uid="{AB0BFC6A-A544-43D6-8F19-91561B0D77AB}"/>
    <hyperlink ref="DH154" location="A125880946C" display="A125880946C" xr:uid="{01843C91-34C7-421B-B036-B513365F3254}"/>
    <hyperlink ref="DH129" location="A125847738T" display="A125847738T" xr:uid="{BD2CD12C-773C-4654-AAEF-7E1FBE09E241}"/>
    <hyperlink ref="DH142" location="A125914266R" display="A125914266R" xr:uid="{30626E96-821D-414E-9CED-3B5DF660805C}"/>
    <hyperlink ref="DH155" location="A125881002L" display="A125881002L" xr:uid="{9EF5EE2A-8702-4914-8E35-4E53AFF84B9D}"/>
    <hyperlink ref="DH130" location="A125847402L" display="A125847402L" xr:uid="{C359C851-995C-4018-B475-C787A93D75E7}"/>
    <hyperlink ref="DH143" location="A125913930J" display="A125913930J" xr:uid="{4AC96BAD-E7E3-4586-9186-6C9207C3199F}"/>
    <hyperlink ref="DH156" location="A125880666K" display="A125880666K" xr:uid="{78D79C0C-AFE0-43FD-8D97-828869F82FCB}"/>
    <hyperlink ref="DH131" location="A125847458X" display="A125847458X" xr:uid="{931FFCA7-0020-4D94-BDD6-55081258E510}"/>
    <hyperlink ref="DH144" location="A125913986V" display="A125913986V" xr:uid="{16CA9D76-C767-4DDA-82CC-D7A706EC07F8}"/>
    <hyperlink ref="DH157" location="A125880722T" display="A125880722T" xr:uid="{E4D2213B-7073-423B-9419-29A13A0208E8}"/>
    <hyperlink ref="DH132" location="A125847514F" display="A125847514F" xr:uid="{91575787-5789-450C-8792-FFB8868C86EC}"/>
    <hyperlink ref="DH145" location="A125914042C" display="A125914042C" xr:uid="{37163A59-81DA-4F56-B739-1CB3B6B7FA94}"/>
    <hyperlink ref="DH158" location="A125880778C" display="A125880778C" xr:uid="{014326DD-5B0C-4E25-9DC7-FEB9C62A807E}"/>
    <hyperlink ref="DH133" location="A125847290F" display="A125847290F" xr:uid="{5AC79BA7-360D-48DF-9223-5832D265363C}"/>
    <hyperlink ref="DH146" location="A125913818J" display="A125913818J" xr:uid="{02980DA5-40B4-40BD-B5E9-5EBD81845E55}"/>
    <hyperlink ref="DH159" location="A125880554T" display="A125880554T" xr:uid="{001CCCAC-A118-4C22-A9F4-18A3151251E7}"/>
    <hyperlink ref="DH134" location="A125847794K" display="A125847794K" xr:uid="{828A5D12-CFF4-4280-8A25-05C9F757F9D7}"/>
    <hyperlink ref="DH147" location="A125914322W" display="A125914322W" xr:uid="{7FB90912-BC9C-4ECA-80C7-D89A0509B71A}"/>
    <hyperlink ref="DH160" location="A125881058X" display="A125881058X" xr:uid="{A88E7A65-0365-49BD-994B-FCBCFAE6637D}"/>
    <hyperlink ref="DH135" location="A125847570X" display="A125847570X" xr:uid="{B808E817-8B51-4B91-9496-31689D6889B5}"/>
    <hyperlink ref="DH148" location="A125914098R" display="A125914098R" xr:uid="{285AE7D5-6A03-4428-869A-EF28EF044656}"/>
    <hyperlink ref="DH161" location="A125880834K" display="A125880834K" xr:uid="{6131578A-213F-4760-809A-A8E73DBD7394}"/>
    <hyperlink ref="DD136" location="A125847846A" display="A125847846A" xr:uid="{CDB09101-597A-4F45-8636-1A049F539FBC}"/>
    <hyperlink ref="DD149" location="A125914374X" display="A125914374X" xr:uid="{ACB5C7E3-C0D9-4A65-8093-F9B1E717A24D}"/>
    <hyperlink ref="DD162" location="A125881110W" display="A125881110W" xr:uid="{4627BE07-63BE-44A2-B152-3741582FC62B}"/>
    <hyperlink ref="DD126" location="A125847622R" display="A125847622R" xr:uid="{6AAE3BE7-8809-4217-BCB8-DC511DD65CF4}"/>
    <hyperlink ref="DD139" location="A125914150L" display="A125914150L" xr:uid="{3FB9C7CE-0293-4FA6-AE5A-37B8B658BC94}"/>
    <hyperlink ref="DD152" location="A125880886L" display="A125880886L" xr:uid="{0D2BB4FB-B9D8-42F1-A09A-420E655C1B0A}"/>
    <hyperlink ref="DD127" location="A125847342W" display="A125847342W" xr:uid="{5BD89564-D881-4406-89CB-DF3612A7DCC2}"/>
    <hyperlink ref="DD140" location="A125913870T" display="A125913870T" xr:uid="{A3553607-FDAC-4A44-8CEA-488228B20C75}"/>
    <hyperlink ref="DD153" location="A125880606J" display="A125880606J" xr:uid="{7B769EAB-A012-4FAD-8D42-485FE15D0DEB}"/>
    <hyperlink ref="DD128" location="A125847678A" display="A125847678A" xr:uid="{B19C9CA2-3C24-45B9-8C2F-149AD892465E}"/>
    <hyperlink ref="DD141" location="A125914206L" display="A125914206L" xr:uid="{EB71E0EF-038D-4B71-86B0-4A38C5B61384}"/>
    <hyperlink ref="DD154" location="A125880942V" display="A125880942V" xr:uid="{EF6BE2D1-D591-4DAF-9E81-1F4064811D53}"/>
    <hyperlink ref="DD129" location="A125847734J" display="A125847734J" xr:uid="{C19FDD18-908F-4E46-93BC-312801E6B01C}"/>
    <hyperlink ref="DD142" location="A125914262F" display="A125914262F" xr:uid="{A03C53AA-F63C-4F31-B520-12CB08DCCC69}"/>
    <hyperlink ref="DD155" location="A125880998F" display="A125880998F" xr:uid="{FAA22489-1702-43E7-AF1C-6F775367C06A}"/>
    <hyperlink ref="DD130" location="A125847398J" display="A125847398J" xr:uid="{829BA9E6-881F-466F-AB97-762901C5A615}"/>
    <hyperlink ref="DD143" location="A125913926T" display="A125913926T" xr:uid="{4960FDD7-21AA-4A84-B19F-C22696B05F3F}"/>
    <hyperlink ref="DD156" location="A125880662A" display="A125880662A" xr:uid="{2BB249FB-32F0-49FC-B322-EB6B864E56C4}"/>
    <hyperlink ref="DD131" location="A125847454R" display="A125847454R" xr:uid="{BEE88ED1-5A4A-4475-BF38-1B41BB7A9EA9}"/>
    <hyperlink ref="DD144" location="A125913982K" display="A125913982K" xr:uid="{E5CDA2D6-57E5-42AD-8CC1-3623824585D9}"/>
    <hyperlink ref="DD157" location="A125880718A" display="A125880718A" xr:uid="{03593B5B-2C27-4F2F-9B26-89BB9E6A6253}"/>
    <hyperlink ref="DD132" location="A125847510W" display="A125847510W" xr:uid="{3AA8379D-D521-4AA4-8A9F-8489256794FB}"/>
    <hyperlink ref="DD145" location="A125914038L" display="A125914038L" xr:uid="{2DCD48D8-9ADB-43A6-8A8F-44E773E1BFA0}"/>
    <hyperlink ref="DD158" location="A125880774V" display="A125880774V" xr:uid="{E542D70C-5C2E-4722-BABE-15DBDE0E252D}"/>
    <hyperlink ref="DD133" location="A125847286R" display="A125847286R" xr:uid="{DEE2B9A8-6E8A-4EA9-9F0B-4676ABB4F105}"/>
    <hyperlink ref="DD146" location="A125913814X" display="A125913814X" xr:uid="{A81071D6-B682-4EB4-85C9-AB1069714501}"/>
    <hyperlink ref="DD159" location="A125880550J" display="A125880550J" xr:uid="{17DFC8C4-D68E-4197-BCB5-AB5BEE771CAD}"/>
    <hyperlink ref="DD134" location="A125847790A" display="A125847790A" xr:uid="{A0858BA4-04DB-4412-8CEA-7F98ABBEC044}"/>
    <hyperlink ref="DD147" location="A125914318F" display="A125914318F" xr:uid="{B9B25A7C-E255-4DA8-872C-C9E42C2FDE1F}"/>
    <hyperlink ref="DD160" location="A125881054R" display="A125881054R" xr:uid="{34856A1B-1152-4492-BFD3-C6FC272AA9FE}"/>
    <hyperlink ref="DD135" location="A125847566J" display="A125847566J" xr:uid="{688283CB-EB79-424E-B492-5D9B765274E5}"/>
    <hyperlink ref="DD148" location="A125914094F" display="A125914094F" xr:uid="{6792A5CF-406E-4F3C-A08A-79BCEF7B2AFF}"/>
    <hyperlink ref="DD161" location="A125880830A" display="A125880830A" xr:uid="{9B65F0A5-8B5E-48AE-BB0D-6FBB04B4F08A}"/>
    <hyperlink ref="CX136" location="A125847874K" display="A125847874K" xr:uid="{C9B9574D-D49F-4ABC-99F3-EB7D1131C806}"/>
    <hyperlink ref="CX149" location="A125914402W" display="A125914402W" xr:uid="{EF2874E5-B8B0-416A-BC1D-69FA60BF320F}"/>
    <hyperlink ref="CX162" location="A125881138X" display="A125881138X" xr:uid="{D4F9F872-925B-4012-9A7A-CB0A4EAA4EF7}"/>
    <hyperlink ref="CX126" location="A125847650X" display="A125847650X" xr:uid="{300CBC2B-FFA6-4569-B477-22464567D652}"/>
    <hyperlink ref="CX139" location="A125914178R" display="A125914178R" xr:uid="{4CA43616-C50A-4B36-B54E-873E9E8F206E}"/>
    <hyperlink ref="CX152" location="A125880914K" display="A125880914K" xr:uid="{9E624559-A472-49B8-89F5-6DDA98A7B5D7}"/>
    <hyperlink ref="CX127" location="A125847370F" display="A125847370F" xr:uid="{5F62BE34-9D90-426A-A974-CBC563AAB4C7}"/>
    <hyperlink ref="CX140" location="A125913898V" display="A125913898V" xr:uid="{674288EB-768A-4335-BB19-420CC96865CD}"/>
    <hyperlink ref="CX153" location="A125880634T" display="A125880634T" xr:uid="{2F04B3F3-B836-4894-B405-71257A304245}"/>
    <hyperlink ref="CX128" location="A125847706X" display="A125847706X" xr:uid="{746E1536-3C5D-4653-82A6-9E35235A5A09}"/>
    <hyperlink ref="CX141" location="A125914234W" display="A125914234W" xr:uid="{793049CB-0F87-4898-8D96-2FAA67CD9C60}"/>
    <hyperlink ref="CX154" location="A125880970C" display="A125880970C" xr:uid="{950B84EF-F4E3-4C93-ADF6-8422D098AD1D}"/>
    <hyperlink ref="CX129" location="A125847762T" display="A125847762T" xr:uid="{CF7C3E35-BBBE-44FA-AD63-1B8C66B2DD4D}"/>
    <hyperlink ref="CX142" location="A125914290R" display="A125914290R" xr:uid="{FF970A9B-A94D-4CB0-B45F-6F9DA804B50C}"/>
    <hyperlink ref="CX155" location="A125881026F" display="A125881026F" xr:uid="{024682CF-B33A-4EE7-958B-04978F07DB9C}"/>
    <hyperlink ref="CX130" location="A125847426F" display="A125847426F" xr:uid="{EA5A494E-7F75-453F-8155-68A28C0E68CD}"/>
    <hyperlink ref="CX143" location="A125913954A" display="A125913954A" xr:uid="{4A0D9F5F-48DB-42EA-A567-6D996800D61E}"/>
    <hyperlink ref="CX156" location="A125880690K" display="A125880690K" xr:uid="{A9B8E4A8-C09E-4185-BE40-AC23F4849B5C}"/>
    <hyperlink ref="CX131" location="A125847482X" display="A125847482X" xr:uid="{2D0AEE7D-1872-4064-BF53-5A79B66198CE}"/>
    <hyperlink ref="CX144" location="A125914010K" display="A125914010K" xr:uid="{5F7BE4F7-DAB5-4C19-A9D3-B893914EB7C0}"/>
    <hyperlink ref="CX157" location="A125880746K" display="A125880746K" xr:uid="{96E46E66-4B83-4FF1-B05F-CC34CE7C46B7}"/>
    <hyperlink ref="CX132" location="A125847538X" display="A125847538X" xr:uid="{3C1BF731-C47D-4A2B-A543-ED4FCBAAECB4}"/>
    <hyperlink ref="CX145" location="A125914066W" display="A125914066W" xr:uid="{B2DEACC6-E0F1-44C2-ACEF-3786496BB061}"/>
    <hyperlink ref="CX158" location="A125880802T" display="A125880802T" xr:uid="{2B177F7F-E1F8-49A5-94A8-CBE8AA10FCA8}"/>
    <hyperlink ref="CX133" location="A125847314L" display="A125847314L" xr:uid="{F6DE0523-DF55-42A9-8784-95C8DD184A28}"/>
    <hyperlink ref="CX146" location="A125913842J" display="A125913842J" xr:uid="{2BE3959B-6329-4659-AB06-54A3FB853E1B}"/>
    <hyperlink ref="CX159" location="A125880578K" display="A125880578K" xr:uid="{8FF26249-27C9-4E17-B899-687C413368CF}"/>
    <hyperlink ref="CX134" location="A125847818T" display="A125847818T" xr:uid="{FA55616D-E537-4AED-B736-1FE5E13630CB}"/>
    <hyperlink ref="CX147" location="A125914346R" display="A125914346R" xr:uid="{3AC22999-DB17-442C-A0C5-0496B89EC6B4}"/>
    <hyperlink ref="CX160" location="A125881082X" display="A125881082X" xr:uid="{336BFE49-B57C-4AAB-ACF9-C3FB128763F0}"/>
    <hyperlink ref="CX135" location="A125847594T" display="A125847594T" xr:uid="{5FCA831D-B2DF-461F-AB11-82C79BF3828B}"/>
    <hyperlink ref="CX148" location="A125914122C" display="A125914122C" xr:uid="{A3041185-0486-4AE5-969D-CE8571F0C855}"/>
    <hyperlink ref="CX161" location="A125880858C" display="A125880858C" xr:uid="{48C10A39-85EA-4306-A33A-469789B7A0B0}"/>
    <hyperlink ref="CY136" location="A125847854A" display="A125847854A" xr:uid="{208BD8B9-A229-49D2-9FEB-6C6EBA4B930D}"/>
    <hyperlink ref="CY149" location="A125914382X" display="A125914382X" xr:uid="{21F9F75C-D2DF-4B35-92BA-884E6B18F24A}"/>
    <hyperlink ref="CY162" location="A125881118R" display="A125881118R" xr:uid="{460D1A96-9EDD-4BE1-B247-FECEDFC6C872}"/>
    <hyperlink ref="CY126" location="A125847630R" display="A125847630R" xr:uid="{262F6F98-371F-483A-8805-59CC5AB62DBE}"/>
    <hyperlink ref="CY139" location="A125914158F" display="A125914158F" xr:uid="{436DB58E-4EBF-4180-A9B6-92AED38F8E2E}"/>
    <hyperlink ref="CY152" location="A125880894L" display="A125880894L" xr:uid="{AA76239B-8F6C-4993-9A19-4E8138C781CD}"/>
    <hyperlink ref="CY127" location="A125847350W" display="A125847350W" xr:uid="{EB296432-4EC1-4BE4-B29D-914AD644427E}"/>
    <hyperlink ref="CY140" location="A125913878K" display="A125913878K" xr:uid="{BB77CD06-8A61-4C5F-BD68-E957DCAF229C}"/>
    <hyperlink ref="CY153" location="A125880614J" display="A125880614J" xr:uid="{EC237F93-8C5D-47D9-A214-18C4968EB76B}"/>
    <hyperlink ref="CY128" location="A125847686A" display="A125847686A" xr:uid="{A81D115A-5932-4958-8DE9-1075FC06B555}"/>
    <hyperlink ref="CY141" location="A125914214L" display="A125914214L" xr:uid="{2A4D5E8A-E66B-4A1A-AD95-3B179C4BCCCD}"/>
    <hyperlink ref="CY154" location="A125880950V" display="A125880950V" xr:uid="{5D3B6873-CCF3-46D1-A078-B77249F3500D}"/>
    <hyperlink ref="CY129" location="A125847742J" display="A125847742J" xr:uid="{6C080D60-22D2-48C0-91A8-3A30A81C3505}"/>
    <hyperlink ref="CY142" location="A125914270F" display="A125914270F" xr:uid="{396044BC-7980-4BAB-BAA4-7A8D4530626F}"/>
    <hyperlink ref="CY155" location="A125881006W" display="A125881006W" xr:uid="{3F28A22A-AFCE-4AB9-ADED-6BC38BDB94A8}"/>
    <hyperlink ref="CY130" location="A125847406W" display="A125847406W" xr:uid="{FAAEE54B-DFAB-40E7-A509-832A8759BC6C}"/>
    <hyperlink ref="CY143" location="A125913934T" display="A125913934T" xr:uid="{6BE4D75A-3231-4F06-999B-95E5A2CC56E4}"/>
    <hyperlink ref="CY156" location="A125880670A" display="A125880670A" xr:uid="{0D55755E-F7E5-4935-90FB-617759C4356B}"/>
    <hyperlink ref="CY131" location="A125847462R" display="A125847462R" xr:uid="{3263A5E5-45B4-4E95-B3FA-FEF537EA795D}"/>
    <hyperlink ref="CY144" location="A125913990K" display="A125913990K" xr:uid="{56B433B4-A548-4D93-9D03-FB295860F002}"/>
    <hyperlink ref="CY157" location="A125880726A" display="A125880726A" xr:uid="{E7247083-A0BA-4D55-B505-F8AE26911436}"/>
    <hyperlink ref="CY132" location="A125847518R" display="A125847518R" xr:uid="{F47ED851-0187-4C91-8863-ADA1AEB8E348}"/>
    <hyperlink ref="CY145" location="A125914046L" display="A125914046L" xr:uid="{19F6A866-BD82-4012-9B2F-24F05B18899E}"/>
    <hyperlink ref="CY158" location="A125880782V" display="A125880782V" xr:uid="{974F571A-5437-4436-A2B5-97B458E1E9B7}"/>
    <hyperlink ref="CY133" location="A125847294R" display="A125847294R" xr:uid="{4CFA1743-50C4-4D7B-9308-7F0D1F2146F0}"/>
    <hyperlink ref="CY146" location="A125913822X" display="A125913822X" xr:uid="{AD829E91-5560-4F86-B89E-D4E52C2EF966}"/>
    <hyperlink ref="CY159" location="A125880558A" display="A125880558A" xr:uid="{6C4F1780-8580-428A-8BD3-052A55AA9B1E}"/>
    <hyperlink ref="CY134" location="A125847798V" display="A125847798V" xr:uid="{01BB8EB6-7ACD-4D0F-89E1-8BCEEEAE054C}"/>
    <hyperlink ref="CY147" location="A125914326F" display="A125914326F" xr:uid="{30E8760E-0773-4D0C-B53F-242FD5B62622}"/>
    <hyperlink ref="CY160" location="A125881062R" display="A125881062R" xr:uid="{808253A7-3BEA-4B99-86E9-5250FC97E0C8}"/>
    <hyperlink ref="CY135" location="A125847574J" display="A125847574J" xr:uid="{5E27217C-8384-4FA3-A8FE-0FB4ED29F87E}"/>
    <hyperlink ref="CY148" location="A125914102V" display="A125914102V" xr:uid="{C492A0D4-9440-4BF0-B765-FF85D016364E}"/>
    <hyperlink ref="CY161" location="A125880838V" display="A125880838V" xr:uid="{4CE178D6-2757-4A8F-854D-DC6FDDA94914}"/>
    <hyperlink ref="CZ136" location="A125847878V" display="A125847878V" xr:uid="{D6D1E88A-78EB-4900-8A16-1089A36AEEB1}"/>
    <hyperlink ref="CZ149" location="A125914406F" display="A125914406F" xr:uid="{B0329AE2-F364-4C67-847B-D14EC4A3CAFB}"/>
    <hyperlink ref="CZ162" location="A125881142R" display="A125881142R" xr:uid="{6BBEBC86-1492-4700-9BEE-341E5189642D}"/>
    <hyperlink ref="CZ126" location="A125847654J" display="A125847654J" xr:uid="{2A5C2053-2588-4E84-94B5-6051F646CD18}"/>
    <hyperlink ref="CZ139" location="A125914182F" display="A125914182F" xr:uid="{6F96CEEE-099D-42E9-9463-F798D2405758}"/>
    <hyperlink ref="CZ152" location="A125880918V" display="A125880918V" xr:uid="{7205009A-7A95-4445-94BC-E601292928D6}"/>
    <hyperlink ref="CZ127" location="A125847374R" display="A125847374R" xr:uid="{B84FA6D0-B829-4E19-B9ED-193592F85C91}"/>
    <hyperlink ref="CZ140" location="A125913902X" display="A125913902X" xr:uid="{183F0DA2-34BB-4825-AF39-A3570A9F4A53}"/>
    <hyperlink ref="CZ153" location="A125880638A" display="A125880638A" xr:uid="{F1E90515-6458-4B41-87BA-384C3ED23031}"/>
    <hyperlink ref="CZ128" location="A125847710R" display="A125847710R" xr:uid="{5418B048-583F-434C-9334-6F41A129B7D8}"/>
    <hyperlink ref="CZ141" location="A125914238F" display="A125914238F" xr:uid="{B7644D66-9526-4AE0-9E38-DC31FD48F04B}"/>
    <hyperlink ref="CZ154" location="A125880974L" display="A125880974L" xr:uid="{853B1680-E110-4D07-AA19-94558CA3B342}"/>
    <hyperlink ref="CZ129" location="A125847766A" display="A125847766A" xr:uid="{56EB37D0-B186-47E8-A871-9D63714C570D}"/>
    <hyperlink ref="CZ142" location="A125914294X" display="A125914294X" xr:uid="{E1562614-084B-4257-ABC0-BBD597C0622F}"/>
    <hyperlink ref="CZ155" location="A125881030W" display="A125881030W" xr:uid="{7D8011EA-529B-4AA2-853C-0C5D0F65C311}"/>
    <hyperlink ref="CZ130" location="A125847430W" display="A125847430W" xr:uid="{978E70DE-62C9-4A4B-8956-D9BD6C1DBB4A}"/>
    <hyperlink ref="CZ143" location="A125913958K" display="A125913958K" xr:uid="{EE2B0A76-628A-496B-ABAB-BAA775D31CF8}"/>
    <hyperlink ref="CZ156" location="A125880694V" display="A125880694V" xr:uid="{6C8AA743-5834-40AE-BE48-2A65F7D7CE72}"/>
    <hyperlink ref="CZ131" location="A125847486J" display="A125847486J" xr:uid="{12188D75-33F5-4358-A208-E7D7DB929D94}"/>
    <hyperlink ref="CZ144" location="A125914014V" display="A125914014V" xr:uid="{2056D24D-1D93-4E64-AD87-3A7A5952A168}"/>
    <hyperlink ref="CZ157" location="A125880750A" display="A125880750A" xr:uid="{831F8909-4E78-45AF-A0EE-CF1259F8CC86}"/>
    <hyperlink ref="CZ132" location="A125847542R" display="A125847542R" xr:uid="{C6C8DA28-D5A2-486D-9A49-7ED39E3658A0}"/>
    <hyperlink ref="CZ145" location="A125914070L" display="A125914070L" xr:uid="{1254975D-8807-4A99-B93E-1B45B29DC70E}"/>
    <hyperlink ref="CZ158" location="A125880806A" display="A125880806A" xr:uid="{DB625E87-E965-42F7-A49A-E911E966936C}"/>
    <hyperlink ref="CZ133" location="A125847318W" display="A125847318W" xr:uid="{F2D6B4C9-3789-404A-8AAC-C087E88B81D0}"/>
    <hyperlink ref="CZ146" location="A125913846T" display="A125913846T" xr:uid="{0585915D-0922-404A-8742-3DF01D0ECAF1}"/>
    <hyperlink ref="CZ159" location="A125880582A" display="A125880582A" xr:uid="{A03A8806-F784-4580-A4E3-109070D48328}"/>
    <hyperlink ref="CZ134" location="A125847822J" display="A125847822J" xr:uid="{4B96F2BA-D60F-40DC-A1F9-D4302659A291}"/>
    <hyperlink ref="CZ147" location="A125914350F" display="A125914350F" xr:uid="{6F7423D4-6E20-4F30-AADF-44DEC46362AE}"/>
    <hyperlink ref="CZ160" location="A125881086J" display="A125881086J" xr:uid="{862A6BDC-A9A0-42FC-A0D5-6CBF98DDFB67}"/>
    <hyperlink ref="CZ135" location="A125847598A" display="A125847598A" xr:uid="{70D1DEEF-D0C9-419E-A15A-A0D68DDCB1D1}"/>
    <hyperlink ref="CZ148" location="A125914126L" display="A125914126L" xr:uid="{DBB8221A-65DC-412B-A5ED-6514BD80EC76}"/>
    <hyperlink ref="CZ161" location="A125880862V" display="A125880862V" xr:uid="{55F050EB-D7B5-47F2-84B8-91832CDBC7AF}"/>
    <hyperlink ref="DA136" location="A125847882K" display="A125847882K" xr:uid="{03B70821-CA87-4126-9C57-DB7ABE098D68}"/>
    <hyperlink ref="DA149" location="A125914410W" display="A125914410W" xr:uid="{85159A0A-AF22-4AAA-9627-B9C8FDDF90DD}"/>
    <hyperlink ref="DA162" location="A125881146X" display="A125881146X" xr:uid="{AACA9BC3-EC53-4308-AC70-D5A762F301C7}"/>
    <hyperlink ref="DA126" location="A125847658T" display="A125847658T" xr:uid="{46C90339-4F4C-4292-A6A7-DCEE3A3D211D}"/>
    <hyperlink ref="DA139" location="A125914186R" display="A125914186R" xr:uid="{7AC503BE-ED5C-4D78-B3A1-21C9D294BA28}"/>
    <hyperlink ref="DA152" location="A125880922K" display="A125880922K" xr:uid="{136C5901-EC82-4917-9AD4-FB7EBB2443E4}"/>
    <hyperlink ref="DA127" location="A125847378X" display="A125847378X" xr:uid="{5B8AB0F6-800A-4060-A391-109E58144530}"/>
    <hyperlink ref="DA140" location="A125913906J" display="A125913906J" xr:uid="{09E96920-4418-4EE6-ABE7-AD6D1837A4E8}"/>
    <hyperlink ref="DA153" location="A125880642T" display="A125880642T" xr:uid="{062C83D9-6CEB-4AF6-BD92-E5E3FF1F1AC8}"/>
    <hyperlink ref="DA128" location="A125847714X" display="A125847714X" xr:uid="{7BAE5E07-9B7F-402C-9D70-54FD8B68C2EE}"/>
    <hyperlink ref="DA141" location="A125914242W" display="A125914242W" xr:uid="{AE85C771-823F-4590-AAB5-8F922DA36AB3}"/>
    <hyperlink ref="DA154" location="A125880978W" display="A125880978W" xr:uid="{5E353EF8-8E4B-4957-A209-E02F4F1DBD1A}"/>
    <hyperlink ref="DA129" location="A125847770T" display="A125847770T" xr:uid="{9C177781-78F9-4218-91E4-5FDCFB408DE4}"/>
    <hyperlink ref="DA142" location="A125914298J" display="A125914298J" xr:uid="{3414BF82-EF24-43A9-A3B1-B2711F49F31C}"/>
    <hyperlink ref="DA155" location="A125881034F" display="A125881034F" xr:uid="{6B8A0A07-1F28-4A93-BECD-B885F0FDDE79}"/>
    <hyperlink ref="DA130" location="A125847434F" display="A125847434F" xr:uid="{3CD4D353-9B79-4FF2-9AA8-2E4F2A1475F5}"/>
    <hyperlink ref="DA143" location="A125913962A" display="A125913962A" xr:uid="{E68E0106-71D5-43EE-B075-DDCC11DAE3BD}"/>
    <hyperlink ref="DA156" location="A125880698C" display="A125880698C" xr:uid="{C2CE46A8-54F1-4B30-94F9-D08B936BDA05}"/>
    <hyperlink ref="DA131" location="A125847490X" display="A125847490X" xr:uid="{0BFC677F-5DCC-4B96-A2C8-B0F88DAD82A4}"/>
    <hyperlink ref="DA144" location="A125914018C" display="A125914018C" xr:uid="{A90697E0-030D-450D-9861-5781C7F4254C}"/>
    <hyperlink ref="DA157" location="A125880754K" display="A125880754K" xr:uid="{526BB0E2-EC69-4EA3-A957-11581AA4BBD2}"/>
    <hyperlink ref="DA132" location="A125847546X" display="A125847546X" xr:uid="{49F997C1-19FD-44E6-BA56-F84CFE0E7D55}"/>
    <hyperlink ref="DA145" location="A125914074W" display="A125914074W" xr:uid="{52090A2A-5B17-4400-A886-3BD4A71CACE1}"/>
    <hyperlink ref="DA158" location="A125880810T" display="A125880810T" xr:uid="{42BF58EA-69CC-4DD4-8E42-1D73B854AC13}"/>
    <hyperlink ref="DA133" location="A125847322L" display="A125847322L" xr:uid="{EAA67724-6644-423A-9FF2-16390DF94E23}"/>
    <hyperlink ref="DA146" location="A125913850J" display="A125913850J" xr:uid="{542141A1-D7BF-4F60-85D4-ABAB9935FFEF}"/>
    <hyperlink ref="DA159" location="A125880586K" display="A125880586K" xr:uid="{98D4D003-BD6E-4230-9E0D-0015A1C2C58B}"/>
    <hyperlink ref="DA134" location="A125847826T" display="A125847826T" xr:uid="{1E431609-78F1-4E18-9853-46E357B7405F}"/>
    <hyperlink ref="DA147" location="A125914354R" display="A125914354R" xr:uid="{3362AE8C-EAB3-4F7F-AC23-FB85DCAB7542}"/>
    <hyperlink ref="DA160" location="A125881090X" display="A125881090X" xr:uid="{30CCF0A2-8D0F-4698-8C00-3517D75FC804}"/>
    <hyperlink ref="DA135" location="A125847602F" display="A125847602F" xr:uid="{F0400526-B224-4EAE-9BE1-ABE274A940C2}"/>
    <hyperlink ref="DA148" location="A125914130C" display="A125914130C" xr:uid="{B008DCA1-170D-430A-9BAB-3F7469877ED8}"/>
    <hyperlink ref="DA161" location="A125880866C" display="A125880866C" xr:uid="{3AC304C5-4221-471F-885A-64ED1F0E69FD}"/>
    <hyperlink ref="DB136" location="A125847858K" display="A125847858K" xr:uid="{FAC03F94-BDD2-4CDA-B912-BB261EF0A081}"/>
    <hyperlink ref="DB149" location="A125914386J" display="A125914386J" xr:uid="{2146EE07-C4E7-401E-95E4-F831701B5AA8}"/>
    <hyperlink ref="DB162" location="A125881122F" display="A125881122F" xr:uid="{F53CFF2A-94D0-4A1F-8932-489E9F1A5668}"/>
    <hyperlink ref="DB126" location="A125847634X" display="A125847634X" xr:uid="{ECCC582B-6602-4015-957C-FBB63BE79AC1}"/>
    <hyperlink ref="DB139" location="A125914162W" display="A125914162W" xr:uid="{34D659D1-DA8B-4EA7-9B0E-81894B48D71E}"/>
    <hyperlink ref="DB152" location="A125880898W" display="A125880898W" xr:uid="{ABA6048D-9DAB-40C9-9FCB-E116AC600716}"/>
    <hyperlink ref="DB127" location="A125847354F" display="A125847354F" xr:uid="{A4413E53-5942-4B57-AD4D-A92E46CB1227}"/>
    <hyperlink ref="DB140" location="A125913882A" display="A125913882A" xr:uid="{AC8D7029-095C-4D08-9314-0EF5D86485C4}"/>
    <hyperlink ref="DB153" location="A125880618T" display="A125880618T" xr:uid="{56A1C969-0CBC-4BA7-8D73-DDFC1E4A1043}"/>
    <hyperlink ref="DB128" location="A125847690T" display="A125847690T" xr:uid="{F6244B80-8DA3-4B14-B740-45286E08D417}"/>
    <hyperlink ref="DB141" location="A125914218W" display="A125914218W" xr:uid="{54D9813E-C92A-4D29-82D0-B43974F2BC58}"/>
    <hyperlink ref="DB154" location="A125880954C" display="A125880954C" xr:uid="{5159B55F-7F36-4093-B4EF-0173EC2FF307}"/>
    <hyperlink ref="DB129" location="A125847746T" display="A125847746T" xr:uid="{7098F118-0A7B-487C-B83E-BC99F02F1A56}"/>
    <hyperlink ref="DB142" location="A125914274R" display="A125914274R" xr:uid="{DB1DB64A-9FEA-44AB-BE23-7B4A1B18654A}"/>
    <hyperlink ref="DB155" location="A125881010L" display="A125881010L" xr:uid="{8826308A-9A0D-4448-893D-1E3CAB62FDB6}"/>
    <hyperlink ref="DB130" location="A125847410L" display="A125847410L" xr:uid="{CDEAB993-09DD-4D61-982C-0C40DFE0B88C}"/>
    <hyperlink ref="DB143" location="A125913938A" display="A125913938A" xr:uid="{F4AF7E4E-2018-46F5-9DA3-B656B9C6576F}"/>
    <hyperlink ref="DB156" location="A125880674K" display="A125880674K" xr:uid="{0E8675C7-ED98-4313-A162-918EA06B6824}"/>
    <hyperlink ref="DB131" location="A125847466X" display="A125847466X" xr:uid="{EAB61065-5DEB-483A-9B11-F1EF30EA0553}"/>
    <hyperlink ref="DB144" location="A125913994V" display="A125913994V" xr:uid="{6F3B8B82-0049-48D7-8BD4-236BE4B66E43}"/>
    <hyperlink ref="DB157" location="A125880730T" display="A125880730T" xr:uid="{849F045F-7BCF-4115-A2AF-3065C4367654}"/>
    <hyperlink ref="DB132" location="A125847522F" display="A125847522F" xr:uid="{19DA6909-A2DB-41BA-8546-849458BA1134}"/>
    <hyperlink ref="DB145" location="A125914050C" display="A125914050C" xr:uid="{A1148B36-9F73-4E06-B9F1-F9AA170980AA}"/>
    <hyperlink ref="DB158" location="A125880786C" display="A125880786C" xr:uid="{D5F6A689-98A8-42BA-BF7C-E45C4BBA6985}"/>
    <hyperlink ref="DB133" location="A125847298X" display="A125847298X" xr:uid="{5F5E97FB-F8F8-4E7B-8E71-A34417D71336}"/>
    <hyperlink ref="DB146" location="A125913826J" display="A125913826J" xr:uid="{A20BDEF3-D8F7-4CC7-8719-2E9A3455A02A}"/>
    <hyperlink ref="DB159" location="A125880562T" display="A125880562T" xr:uid="{C0A7AF5C-24A7-42ED-B71F-601606F96D77}"/>
    <hyperlink ref="DB134" location="A125847802X" display="A125847802X" xr:uid="{DDD4BB54-92B4-4FA1-A61A-9E571A8911B0}"/>
    <hyperlink ref="DB147" location="A125914330W" display="A125914330W" xr:uid="{E4F6D723-6967-4756-A1F8-1BF6F78AEE86}"/>
    <hyperlink ref="DB160" location="A125881066X" display="A125881066X" xr:uid="{97CBB669-CBB9-4213-AA9F-CEB88E3744BE}"/>
    <hyperlink ref="DB135" location="A125847578T" display="A125847578T" xr:uid="{EE2EA575-4ACC-4203-98EB-24724DCADD9F}"/>
    <hyperlink ref="DB148" location="A125914106C" display="A125914106C" xr:uid="{B8EA1023-FFDE-4427-81D6-6DD401264EB5}"/>
    <hyperlink ref="DB161" location="A125880842K" display="A125880842K" xr:uid="{353A58BA-C8AC-4306-847A-A6345F13273C}"/>
    <hyperlink ref="DC136" location="A125847862A" display="A125847862A" xr:uid="{324F3249-1B6A-475B-9ABE-5C4367834ADB}"/>
    <hyperlink ref="DC149" location="A125914390X" display="A125914390X" xr:uid="{84073250-53B2-4D0D-8065-AAB9ABED9DD8}"/>
    <hyperlink ref="DC162" location="A125881126R" display="A125881126R" xr:uid="{1E9A3AFA-A0A0-417D-B053-AA94BBA19B38}"/>
    <hyperlink ref="DC126" location="A125847638J" display="A125847638J" xr:uid="{1F998313-DB8E-45E2-89D7-7AA31C7C2A05}"/>
    <hyperlink ref="DC139" location="A125914166F" display="A125914166F" xr:uid="{7DBA6525-2933-4B1C-B73F-45D5C708CD44}"/>
    <hyperlink ref="DC152" location="A125880902A" display="A125880902A" xr:uid="{83A2E465-D66F-49A1-9598-2A3603EBAE7F}"/>
    <hyperlink ref="DC127" location="A125847358R" display="A125847358R" xr:uid="{0C9DBD35-6F18-40F7-A94B-518E9628E12E}"/>
    <hyperlink ref="DC140" location="A125913886K" display="A125913886K" xr:uid="{1BE4732F-62DC-40BD-8966-E951F1831120}"/>
    <hyperlink ref="DC153" location="A125880622J" display="A125880622J" xr:uid="{690A0C1D-13A1-4689-BEEE-56D958540C61}"/>
    <hyperlink ref="DC128" location="A125847694A" display="A125847694A" xr:uid="{85A5CB31-2116-45DF-BD46-BC28EC23BEED}"/>
    <hyperlink ref="DC141" location="A125914222L" display="A125914222L" xr:uid="{4FDDE4DE-045E-4DDF-BB94-5E358F2F53A9}"/>
    <hyperlink ref="DC154" location="A125880958L" display="A125880958L" xr:uid="{E074C23C-EABC-4E61-87C3-542C61609F3B}"/>
    <hyperlink ref="DC129" location="A125847750J" display="A125847750J" xr:uid="{FD3A8619-8913-4149-8AD4-BEE2898A07F9}"/>
    <hyperlink ref="DC142" location="A125914278X" display="A125914278X" xr:uid="{1B3EDF6E-C1CC-49D6-A75D-7553CEB7C3E7}"/>
    <hyperlink ref="DC155" location="A125881014W" display="A125881014W" xr:uid="{0A934C5C-6911-455F-ADFC-16015AE613F1}"/>
    <hyperlink ref="DC130" location="A125847414W" display="A125847414W" xr:uid="{0E0817BF-91E0-4280-AED8-877CA48F639C}"/>
    <hyperlink ref="DC143" location="A125913942T" display="A125913942T" xr:uid="{0DB93FF5-26C2-44CB-85DE-158BF3F5C01C}"/>
    <hyperlink ref="DC156" location="A125880678V" display="A125880678V" xr:uid="{1F82C1A9-CB00-4F71-9F61-FDDC645D3069}"/>
    <hyperlink ref="DC131" location="A125847470R" display="A125847470R" xr:uid="{5F641C28-1BC5-42A2-8B58-977FAE9A5992}"/>
    <hyperlink ref="DC144" location="A125913998C" display="A125913998C" xr:uid="{2C384FAB-7C08-4156-B506-727245A7A3A6}"/>
    <hyperlink ref="DC157" location="A125880734A" display="A125880734A" xr:uid="{9D78C2CF-81C5-4A02-A3DF-73FCB30A3B99}"/>
    <hyperlink ref="DC132" location="A125847526R" display="A125847526R" xr:uid="{361E28AA-07BD-46D7-B169-BB34E444B9DA}"/>
    <hyperlink ref="DC145" location="A125914054L" display="A125914054L" xr:uid="{11FE7765-B111-4804-AE99-A285F317F883}"/>
    <hyperlink ref="DC158" location="A125880790V" display="A125880790V" xr:uid="{432AA7C7-DC4A-4A2E-A37A-B6143737837E}"/>
    <hyperlink ref="DC133" location="A125847302C" display="A125847302C" xr:uid="{C9D2C7F6-E03A-49EB-A9B1-E1181D489CDC}"/>
    <hyperlink ref="DC146" location="A125913830X" display="A125913830X" xr:uid="{D0184AA5-9A0D-4AC3-AB42-0C063408DB60}"/>
    <hyperlink ref="DC159" location="A125880566A" display="A125880566A" xr:uid="{CD919918-404B-4AD3-82F8-3B2B406BC88B}"/>
    <hyperlink ref="DC134" location="A125847806J" display="A125847806J" xr:uid="{4AAEEC2B-7B17-4D27-A365-B2B925AF3DA8}"/>
    <hyperlink ref="DC147" location="A125914334F" display="A125914334F" xr:uid="{1043AD6F-0334-4AB6-9C2A-33A6FF8B8900}"/>
    <hyperlink ref="DC160" location="A125881070R" display="A125881070R" xr:uid="{A63FB542-FC12-449D-9574-2378396DAC2F}"/>
    <hyperlink ref="DC135" location="A125847582J" display="A125847582J" xr:uid="{880F5D7B-2C1C-49A7-AC5E-76DE97901073}"/>
    <hyperlink ref="DC148" location="A125914110V" display="A125914110V" xr:uid="{D9EC9322-44C2-4342-9473-580CBBDADD12}"/>
    <hyperlink ref="DC161" location="A125880846V" display="A125880846V" xr:uid="{4FD89912-2B5D-412B-91F2-FC62F8FAD131}"/>
    <hyperlink ref="DJ136" location="A125847866K" display="A125847866K" xr:uid="{AE306F02-DDB5-4A27-9053-733373A81776}"/>
    <hyperlink ref="DJ149" location="A125914394J" display="A125914394J" xr:uid="{7BFCB5F0-CD89-4A0D-B074-6B08096BDC42}"/>
    <hyperlink ref="DJ162" location="A125881130F" display="A125881130F" xr:uid="{1838E61F-ECCF-42AB-8174-F3C9F83AB33C}"/>
    <hyperlink ref="DJ126" location="A125847642X" display="A125847642X" xr:uid="{62FD9A8F-A988-4FE7-858A-225E7DCBDFE9}"/>
    <hyperlink ref="DJ139" location="A125914170W" display="A125914170W" xr:uid="{21715CDE-4D6F-4166-9BE2-60D52F93B962}"/>
    <hyperlink ref="DJ152" location="A125880906K" display="A125880906K" xr:uid="{62833746-9FAA-4B4B-906C-032DFDA28F79}"/>
    <hyperlink ref="DJ127" location="A125847362F" display="A125847362F" xr:uid="{D3F5ACC8-B8C5-424F-B3A0-61453FDABB52}"/>
    <hyperlink ref="DJ140" location="A125913890A" display="A125913890A" xr:uid="{4CAA5B40-E7CC-4294-ADB2-D30EDCFEA3F9}"/>
    <hyperlink ref="DJ153" location="A125880626T" display="A125880626T" xr:uid="{5CBDA5D0-41EB-407C-A10B-18F55B345A07}"/>
    <hyperlink ref="DJ128" location="A125847698K" display="A125847698K" xr:uid="{2070FED4-CF6C-4CB2-94B6-D4A66E3A0BF5}"/>
    <hyperlink ref="DJ141" location="A125914226W" display="A125914226W" xr:uid="{3B6D2714-0194-41AB-A697-88A99CBA63C2}"/>
    <hyperlink ref="DJ154" location="A125880962C" display="A125880962C" xr:uid="{F4D7C5FC-0E2B-4BA0-8957-7A19BC24D663}"/>
    <hyperlink ref="DJ129" location="A125847754T" display="A125847754T" xr:uid="{3FA8EFF6-AE7F-40A4-BD9C-21017EC56143}"/>
    <hyperlink ref="DJ142" location="A125914282R" display="A125914282R" xr:uid="{A6F9A12A-CBB1-4585-AB6B-E7A3F91120DD}"/>
    <hyperlink ref="DJ155" location="A125881018F" display="A125881018F" xr:uid="{BF811FA0-377A-4590-A071-C2CE69337339}"/>
    <hyperlink ref="DJ130" location="A125847418F" display="A125847418F" xr:uid="{C52FFDC6-821F-4E0F-B9E2-EA3D45C7736C}"/>
    <hyperlink ref="DJ143" location="A125913946A" display="A125913946A" xr:uid="{6B381BEE-097B-4AB0-873B-44808CF04B04}"/>
    <hyperlink ref="DJ156" location="A125880682K" display="A125880682K" xr:uid="{B49B6C83-F0C5-48EE-BF27-30F05A4BC7B7}"/>
    <hyperlink ref="DJ131" location="A125847474X" display="A125847474X" xr:uid="{38BB8EEA-656F-403A-9C36-1FA92DE358EA}"/>
    <hyperlink ref="DJ144" location="A125914002K" display="A125914002K" xr:uid="{F6DFD8BE-D41E-4DF2-BABE-F8BA0459ADE1}"/>
    <hyperlink ref="DJ157" location="A125880738K" display="A125880738K" xr:uid="{8D8A9E41-B77D-4341-B17B-CE98D8C62588}"/>
    <hyperlink ref="DJ132" location="A125847530F" display="A125847530F" xr:uid="{C492A67E-F150-4D11-8AAF-4B9520394644}"/>
    <hyperlink ref="DJ145" location="A125914058W" display="A125914058W" xr:uid="{D5AE476F-3F66-40B4-935B-26E4F2F2BD88}"/>
    <hyperlink ref="DJ158" location="A125880794C" display="A125880794C" xr:uid="{D5BF347E-7717-41ED-884F-DC6A70C320FC}"/>
    <hyperlink ref="DJ133" location="A125847306L" display="A125847306L" xr:uid="{57648ED6-8F93-4A3E-AAE4-FC6AC4605BF3}"/>
    <hyperlink ref="DJ146" location="A125913834J" display="A125913834J" xr:uid="{B0B4432A-8FAB-4279-B663-E6E044DBAC35}"/>
    <hyperlink ref="DJ159" location="A125880570T" display="A125880570T" xr:uid="{72FFB06F-14E4-4377-9BC4-30EE394B0975}"/>
    <hyperlink ref="DJ134" location="A125847810X" display="A125847810X" xr:uid="{F7D51FF4-B61E-410F-8401-A029D460AF54}"/>
    <hyperlink ref="DJ147" location="A125914338R" display="A125914338R" xr:uid="{8D8E50BC-3F2B-44F9-9BA7-78971F3387FC}"/>
    <hyperlink ref="DJ160" location="A125881074X" display="A125881074X" xr:uid="{1943B807-142F-4C0F-BDE2-1EAB975F78CC}"/>
    <hyperlink ref="DJ135" location="A125847586T" display="A125847586T" xr:uid="{29245B74-82CA-41EA-BAD0-1E1E72AACF85}"/>
    <hyperlink ref="DJ148" location="A125914114C" display="A125914114C" xr:uid="{F1D77CF8-F5BF-4B4D-A112-BA94057C5925}"/>
    <hyperlink ref="DJ161" location="A125880850K" display="A125880850K" xr:uid="{5C717CC2-E538-4FE9-927F-8971CD3E05E6}"/>
    <hyperlink ref="DY136" location="A125845378L" display="A125845378L" xr:uid="{CFFAD588-3352-415D-ADBC-8F1FE51C1E9C}"/>
    <hyperlink ref="DY149" location="A125911906W" display="A125911906W" xr:uid="{1FBF6028-E614-41EA-A5B8-49ADE02FD95E}"/>
    <hyperlink ref="DY162" location="A125878642A" display="A125878642A" xr:uid="{70FAFF3F-BA8E-4E6C-BD4E-E55F8485E16B}"/>
    <hyperlink ref="DY126" location="A125845154A" display="A125845154A" xr:uid="{6C749D8E-F00A-45F0-94EF-89019BFF2385}"/>
    <hyperlink ref="DY139" location="A125911682W" display="A125911682W" xr:uid="{21539032-28FC-4E37-A992-CB1C961AE74D}"/>
    <hyperlink ref="DY152" location="A125878418J" display="A125878418J" xr:uid="{DD2975F9-F1DD-48DA-A886-F7978651A26B}"/>
    <hyperlink ref="DY127" location="A125844874F" display="A125844874F" xr:uid="{FF2844AA-5B1C-4C1A-B5B7-988D16087595}"/>
    <hyperlink ref="DY140" location="A125911402T" display="A125911402T" xr:uid="{F5138C67-92FD-4262-AB78-CFF0307EC1FB}"/>
    <hyperlink ref="DY153" location="A125878138R" display="A125878138R" xr:uid="{4767BD16-9813-4FE6-9B2A-A30EC5C319FB}"/>
    <hyperlink ref="DY128" location="A125845210J" display="A125845210J" xr:uid="{D23B622C-9C88-4DCC-9DEB-E7876630EC55}"/>
    <hyperlink ref="DY141" location="A125911738W" display="A125911738W" xr:uid="{414C6B15-365E-43A7-893D-38E3CB0938E6}"/>
    <hyperlink ref="DY154" location="A125878474A" display="A125878474A" xr:uid="{1C14B0AC-48A7-45E9-BA3E-999704ED739A}"/>
    <hyperlink ref="DY129" location="A125845266V" display="A125845266V" xr:uid="{B26C6434-54DD-4302-8257-1A790FAFC1DF}"/>
    <hyperlink ref="DY142" location="A125911794R" display="A125911794R" xr:uid="{BE7A96DE-B214-41D8-9F52-666CE99CAF8F}"/>
    <hyperlink ref="DY155" location="A125878530J" display="A125878530J" xr:uid="{3147D94F-5AFF-453F-AB50-A73A35AA6AAD}"/>
    <hyperlink ref="DY130" location="A125844930L" display="A125844930L" xr:uid="{267D03FD-A037-4479-9AB3-FD54D4B0CAFF}"/>
    <hyperlink ref="DY143" location="A125911458C" display="A125911458C" xr:uid="{6AABA265-CDE5-4D2B-8C83-0C47D96F1BFD}"/>
    <hyperlink ref="DY156" location="A125878194J" display="A125878194J" xr:uid="{9DF2C79F-E761-4004-A96E-4759F06111B0}"/>
    <hyperlink ref="DY131" location="A125844986X" display="A125844986X" xr:uid="{F8106D01-26D5-4F22-B0CD-CC1A6AC41B7D}"/>
    <hyperlink ref="DY144" location="A125911514K" display="A125911514K" xr:uid="{6D8A7A6C-8456-4B96-9087-C88ADC803227}"/>
    <hyperlink ref="DY157" location="A125878250R" display="A125878250R" xr:uid="{FB5CBA03-9EF0-4AE5-BEAF-E8CA858DFF6B}"/>
    <hyperlink ref="DY132" location="A125845042J" display="A125845042J" xr:uid="{237958D3-5C42-4395-A02E-7EC048A50727}"/>
    <hyperlink ref="DY145" location="A125911570C" display="A125911570C" xr:uid="{B94ED930-0555-4E3F-9AA7-0C9DFC67ACB8}"/>
    <hyperlink ref="DY158" location="A125878306R" display="A125878306R" xr:uid="{F387F4EE-A65C-4B69-95F7-7958BCB3B465}"/>
    <hyperlink ref="DY133" location="A125844818L" display="A125844818L" xr:uid="{FDCEB66C-DB69-4E48-A619-45ADFAE1C792}"/>
    <hyperlink ref="DY146" location="A125911346K" display="A125911346K" xr:uid="{1C4F7602-0EFF-4D42-A324-166F53681760}"/>
    <hyperlink ref="DY159" location="A125878082R" display="A125878082R" xr:uid="{6B2F70FB-B788-4537-800F-65C781B6B825}"/>
    <hyperlink ref="DY134" location="A125845322A" display="A125845322A" xr:uid="{A15D45F1-E813-4A85-A759-82EEE31553AA}"/>
    <hyperlink ref="DY147" location="A125911850W" display="A125911850W" xr:uid="{4CE9BF80-8BC5-4A34-9F82-7B9117881F87}"/>
    <hyperlink ref="DY160" location="A125878586V" display="A125878586V" xr:uid="{37C2101B-80BD-4FCE-A153-FEAADDC45DD5}"/>
    <hyperlink ref="DY135" location="A125845098V" display="A125845098V" xr:uid="{638A2360-134C-4EBA-8E72-7814404F6C82}"/>
    <hyperlink ref="DY148" location="A125911626C" display="A125911626C" xr:uid="{BC68921B-FF88-419E-998C-B88C5ED93C06}"/>
    <hyperlink ref="DY161" location="A125878362J" display="A125878362J" xr:uid="{90C9AA70-DF2F-46E2-B417-0033234AB6A7}"/>
    <hyperlink ref="DW136" location="A125845374C" display="A125845374C" xr:uid="{C595FD26-10AF-4EE5-A19C-3D599BE02785}"/>
    <hyperlink ref="DW149" location="A125911902L" display="A125911902L" xr:uid="{C67CE2ED-1FE3-4BE6-814E-C015F6DD28ED}"/>
    <hyperlink ref="DW162" location="A125878638K" display="A125878638K" xr:uid="{12CF53C9-4FF1-4B10-9172-060055887C05}"/>
    <hyperlink ref="DW126" location="A125845150T" display="A125845150T" xr:uid="{F34C52DD-C7B5-4858-B2B1-99E9631D6D65}"/>
    <hyperlink ref="DW139" location="A125911678F" display="A125911678F" xr:uid="{4DDF306B-4DB3-4E12-8600-904A28C302A4}"/>
    <hyperlink ref="DW152" location="A125878414X" display="A125878414X" xr:uid="{078D1A65-68F5-4F0F-A93A-B966540C1078}"/>
    <hyperlink ref="DW127" location="A125844870W" display="A125844870W" xr:uid="{CE2AE2F1-C89F-493D-9C3F-808894DE9D27}"/>
    <hyperlink ref="DW140" location="A125911398L" display="A125911398L" xr:uid="{80C0018B-A8A5-48A1-A8C1-88CB104A5F10}"/>
    <hyperlink ref="DW153" location="A125878134F" display="A125878134F" xr:uid="{5786FDA1-6DC7-45C7-BE29-17E47A707031}"/>
    <hyperlink ref="DW128" location="A125845206T" display="A125845206T" xr:uid="{A670A9D5-E177-405F-9360-CEC2C784B385}"/>
    <hyperlink ref="DW141" location="A125911734L" display="A125911734L" xr:uid="{386F3933-E027-4EF0-841B-6F84D6D19085}"/>
    <hyperlink ref="DW154" location="A125878470T" display="A125878470T" xr:uid="{17A984C9-DAC4-4D11-B893-67BEDB3E7998}"/>
    <hyperlink ref="DW129" location="A125845262K" display="A125845262K" xr:uid="{24F2B553-A475-4ED3-9A29-0B7B1E97E72B}"/>
    <hyperlink ref="DW142" location="A125911790F" display="A125911790F" xr:uid="{1BFFAD2C-EAD0-49B8-A770-ABE628260FD9}"/>
    <hyperlink ref="DW155" location="A125878526T" display="A125878526T" xr:uid="{68F24A07-47AB-4D53-8164-67B0CF9EF31D}"/>
    <hyperlink ref="DW130" location="A125844926W" display="A125844926W" xr:uid="{5CA3B032-1E4C-4E28-85F7-9B852544750A}"/>
    <hyperlink ref="DW143" location="A125911454V" display="A125911454V" xr:uid="{DC22539A-DD33-4462-AB16-67E9BB518617}"/>
    <hyperlink ref="DW156" location="A125878190X" display="A125878190X" xr:uid="{072E8D76-5F96-469F-A684-118F782F7F7B}"/>
    <hyperlink ref="DW131" location="A125844982R" display="A125844982R" xr:uid="{561C24A3-68F4-4957-B42C-BF5C18B9C382}"/>
    <hyperlink ref="DW144" location="A125911510A" display="A125911510A" xr:uid="{DF343CEE-E06E-4F97-AFD9-AF9F92601BCC}"/>
    <hyperlink ref="DW157" location="A125878246X" display="A125878246X" xr:uid="{6238B272-8B5B-40EF-844A-029861B48836}"/>
    <hyperlink ref="DW132" location="A125845038T" display="A125845038T" xr:uid="{72009F13-2412-45A6-B19D-0AFCA73E9452}"/>
    <hyperlink ref="DW145" location="A125911566L" display="A125911566L" xr:uid="{EEB03D78-5D8A-4521-9574-09BDA8F3F588}"/>
    <hyperlink ref="DW158" location="A125878302F" display="A125878302F" xr:uid="{F5399F59-6A28-44A9-AB2D-087474664449}"/>
    <hyperlink ref="DW133" location="A125844814C" display="A125844814C" xr:uid="{C40BCF30-4FB9-40D4-861A-45048805AD88}"/>
    <hyperlink ref="DW146" location="A125911342A" display="A125911342A" xr:uid="{13FE27F0-B8E6-470E-BFBF-5483085BF190}"/>
    <hyperlink ref="DW159" location="A125878078X" display="A125878078X" xr:uid="{E8A27AEA-4C6C-499A-BC86-8E1D84BC3059}"/>
    <hyperlink ref="DW134" location="A125845318K" display="A125845318K" xr:uid="{115D5961-3A4B-43D0-A449-74A6A1A9AF07}"/>
    <hyperlink ref="DW147" location="A125911846F" display="A125911846F" xr:uid="{8A9982AA-6CBE-4003-9A3C-0C5FECD27C87}"/>
    <hyperlink ref="DW160" location="A125878582K" display="A125878582K" xr:uid="{15E0728A-FBBB-4D00-8618-ADC93610327F}"/>
    <hyperlink ref="DW135" location="A125845094K" display="A125845094K" xr:uid="{FABBF06E-94EB-4D1B-9A16-481BFF40B2A8}"/>
    <hyperlink ref="DW148" location="A125911622V" display="A125911622V" xr:uid="{2524AA47-0EE2-4885-A898-DFCF6283E081}"/>
    <hyperlink ref="DW161" location="A125878358T" display="A125878358T" xr:uid="{9870FF18-822B-48B1-A35E-D2BE74630F08}"/>
    <hyperlink ref="DS136" location="A125845422K" display="A125845422K" xr:uid="{1CB7860E-CAAB-4F1E-8FEE-AB6B00114AE1}"/>
    <hyperlink ref="DS149" location="A125911950F" display="A125911950F" xr:uid="{83463BAF-0BE8-41A8-9F1A-2794ED3AD3BA}"/>
    <hyperlink ref="DS162" location="A125878686C" display="A125878686C" xr:uid="{46C10524-1A71-40CB-A4AB-9985A9A49637}"/>
    <hyperlink ref="DS126" location="A125845198C" display="A125845198C" xr:uid="{7CEC96CF-8293-4102-B887-CAE09D0F0B2F}"/>
    <hyperlink ref="DS139" location="A125911726L" display="A125911726L" xr:uid="{AF453C65-0C17-44D0-A35A-F4DAD70D86C0}"/>
    <hyperlink ref="DS152" location="A125878462T" display="A125878462T" xr:uid="{A25F6469-98F0-47B2-8226-04827560274E}"/>
    <hyperlink ref="DS127" location="A125844918W" display="A125844918W" xr:uid="{0B18513B-68CE-4025-BA75-AF817FFFE275}"/>
    <hyperlink ref="DS140" location="A125911446V" display="A125911446V" xr:uid="{643E92CE-7359-44DB-801A-9D97242C1F03}"/>
    <hyperlink ref="DS153" location="A125878182X" display="A125878182X" xr:uid="{BEA65ADB-15DB-405F-808C-AD43AB95D71D}"/>
    <hyperlink ref="DS128" location="A125845254K" display="A125845254K" xr:uid="{76E5103B-AC1E-4E19-B280-F5E557266A27}"/>
    <hyperlink ref="DS141" location="A125911782F" display="A125911782F" xr:uid="{B7C89AF4-31E0-4406-8F16-716FFC4DF206}"/>
    <hyperlink ref="DS154" location="A125878518T" display="A125878518T" xr:uid="{E1316A19-5042-4D33-B117-FB14F7C9F0FA}"/>
    <hyperlink ref="DS129" location="A125845310T" display="A125845310T" xr:uid="{D56FF95D-FFBF-4971-82AD-EEF54486CF2B}"/>
    <hyperlink ref="DS142" location="A125911838F" display="A125911838F" xr:uid="{BB81DD1F-40B4-4C60-82BA-7F039A3C2258}"/>
    <hyperlink ref="DS155" location="A125878574K" display="A125878574K" xr:uid="{BD578CCE-B820-41EA-883D-F3D804C1E816}"/>
    <hyperlink ref="DS130" location="A125844974R" display="A125844974R" xr:uid="{01AE8852-1DB8-4167-BFDD-B80D475509EC}"/>
    <hyperlink ref="DS143" location="A125911502A" display="A125911502A" xr:uid="{BC3EB99D-2729-4BC8-8036-CB3766EC195C}"/>
    <hyperlink ref="DS156" location="A125878238X" display="A125878238X" xr:uid="{F72570E3-A564-4F48-BAEC-8414ED8D5F5B}"/>
    <hyperlink ref="DS131" location="A125845030X" display="A125845030X" xr:uid="{9EE3C1F5-0AF7-4A05-BFB5-5D8D352FE252}"/>
    <hyperlink ref="DS144" location="A125911558L" display="A125911558L" xr:uid="{7D5669CF-2273-4158-9CE6-006DACDC56A3}"/>
    <hyperlink ref="DS157" location="A125878294T" display="A125878294T" xr:uid="{8B1611D4-28A4-4584-AF9C-F72889A4530D}"/>
    <hyperlink ref="DS132" location="A125845086K" display="A125845086K" xr:uid="{E17DFAA6-D148-4CE4-9D25-BF79A4D87ED7}"/>
    <hyperlink ref="DS145" location="A125911614V" display="A125911614V" xr:uid="{A038EA3C-C529-443E-A6CF-BD70598E12D1}"/>
    <hyperlink ref="DS158" location="A125878350X" display="A125878350X" xr:uid="{CAB6731B-F1E5-4735-A529-C66D41D9BDAE}"/>
    <hyperlink ref="DS133" location="A125844862W" display="A125844862W" xr:uid="{80F48C3E-7A68-45F0-AACC-ED189CDCC5B1}"/>
    <hyperlink ref="DS146" location="A125911390V" display="A125911390V" xr:uid="{3C1E3B46-B6B6-4921-9362-571F5FDAAC14}"/>
    <hyperlink ref="DS159" location="A125878126F" display="A125878126F" xr:uid="{30B079BE-0C36-4C45-B83D-3ECBE9174500}"/>
    <hyperlink ref="DS134" location="A125845366C" display="A125845366C" xr:uid="{4F3AA044-5887-4929-B2E7-D3DF28C554AD}"/>
    <hyperlink ref="DS147" location="A125911894X" display="A125911894X" xr:uid="{CFBEDA36-6F6C-4361-9B20-AFEE12BFBDD4}"/>
    <hyperlink ref="DS160" location="A125878630T" display="A125878630T" xr:uid="{461000AE-9427-44E8-B7F6-F0A33419761E}"/>
    <hyperlink ref="DS135" location="A125845142T" display="A125845142T" xr:uid="{6368CB15-59F3-4DC2-9861-0B3DCD61AE1D}"/>
    <hyperlink ref="DS148" location="A125911670L" display="A125911670L" xr:uid="{25CBAC9F-405E-4031-9ABA-CD643C15397E}"/>
    <hyperlink ref="DS161" location="A125878406X" display="A125878406X" xr:uid="{55D745CF-D2BE-48FD-A395-99A2B1554D20}"/>
    <hyperlink ref="DT136" location="A125845406K" display="A125845406K" xr:uid="{C60F7DD5-4459-47A4-AB30-F8620D47DB38}"/>
    <hyperlink ref="DT149" location="A125911934F" display="A125911934F" xr:uid="{BAFB7E05-388B-4AC8-AD17-880081E60ABD}"/>
    <hyperlink ref="DT162" location="A125878670K" display="A125878670K" xr:uid="{25019EC1-60F6-41DA-94C4-1D1001E9E9A9}"/>
    <hyperlink ref="DT126" location="A125845182K" display="A125845182K" xr:uid="{E2133A7B-3561-4BDB-B4CE-15782AE847ED}"/>
    <hyperlink ref="DT139" location="A125911710V" display="A125911710V" xr:uid="{03A84F98-DF56-4436-99B7-1E59ABAF51FA}"/>
    <hyperlink ref="DT152" location="A125878446T" display="A125878446T" xr:uid="{DDEBEE3E-081C-4605-B204-0210EAAA0492}"/>
    <hyperlink ref="DT127" location="A125844902C" display="A125844902C" xr:uid="{19C24FA5-EF6D-47AB-9802-B54B121C9B13}"/>
    <hyperlink ref="DT140" location="A125911430A" display="A125911430A" xr:uid="{0D2553E4-4666-40F0-8BD2-1F5FFA10233B}"/>
    <hyperlink ref="DT153" location="A125878166X" display="A125878166X" xr:uid="{E91C7C76-6FC5-421C-961F-369DC7D18016}"/>
    <hyperlink ref="DT128" location="A125845238K" display="A125845238K" xr:uid="{F06236FA-92E8-4B77-B217-5126D1F5B2FF}"/>
    <hyperlink ref="DT141" location="A125911766F" display="A125911766F" xr:uid="{A3032D61-F136-4D8F-BF18-6151C5FD626E}"/>
    <hyperlink ref="DT154" location="A125878502X" display="A125878502X" xr:uid="{FE656C24-C6A4-462B-8E96-51A51379D450}"/>
    <hyperlink ref="DT129" location="A125845294C" display="A125845294C" xr:uid="{7DACAD47-0742-4DE4-89D6-F31E1D45EAD9}"/>
    <hyperlink ref="DT142" location="A125911822L" display="A125911822L" xr:uid="{65ABDFC8-D3F0-4380-944B-A5ED51B09C21}"/>
    <hyperlink ref="DT155" location="A125878558K" display="A125878558K" xr:uid="{6CDB6005-789D-4F03-B0CB-DE6252191DAD}"/>
    <hyperlink ref="DT130" location="A125844958R" display="A125844958R" xr:uid="{B2417534-0C44-414C-91BA-86FF6B4F7F1A}"/>
    <hyperlink ref="DT143" location="A125911486L" display="A125911486L" xr:uid="{B5F517DE-50AA-4CB9-9D77-37C23710C5CE}"/>
    <hyperlink ref="DT156" location="A125878222F" display="A125878222F" xr:uid="{C23E82EE-BAFC-4E1F-BD32-209555E806A6}"/>
    <hyperlink ref="DT131" location="A125845014X" display="A125845014X" xr:uid="{B89006CB-05CA-4032-9A5B-D9789A1E5101}"/>
    <hyperlink ref="DT144" location="A125911542V" display="A125911542V" xr:uid="{96AF147A-9FD6-4A45-9801-782C51E724FA}"/>
    <hyperlink ref="DT157" location="A125878278T" display="A125878278T" xr:uid="{1A521FE4-F331-4902-A4A9-C596C33E852C}"/>
    <hyperlink ref="DT132" location="A125845070T" display="A125845070T" xr:uid="{D235C052-9E8D-42A6-8A8B-90A4CDF63B0E}"/>
    <hyperlink ref="DT145" location="A125911598F" display="A125911598F" xr:uid="{FEE911BE-D7ED-4C4D-BBD2-41847E56C1C6}"/>
    <hyperlink ref="DT158" location="A125878334X" display="A125878334X" xr:uid="{2B7677B5-4790-441E-9583-005A768E0C5B}"/>
    <hyperlink ref="DT133" location="A125844846W" display="A125844846W" xr:uid="{59F957A5-2E91-4FC3-BC6D-58D57F12A05B}"/>
    <hyperlink ref="DT146" location="A125911374V" display="A125911374V" xr:uid="{DE4FF67C-DD54-4DD5-B2D3-DB3946E9B340}"/>
    <hyperlink ref="DT159" location="A125878110L" display="A125878110L" xr:uid="{F76AFA95-554C-44D4-83F1-E2C5ACC16428}"/>
    <hyperlink ref="DT134" location="A125845350K" display="A125845350K" xr:uid="{CC60A1D7-690F-4B5B-BCEB-AF35841091B7}"/>
    <hyperlink ref="DT147" location="A125911878X" display="A125911878X" xr:uid="{F2060217-AB4D-4578-B876-35182A201729}"/>
    <hyperlink ref="DT160" location="A125878614T" display="A125878614T" xr:uid="{D78A5185-6093-4725-AADD-478467E2B057}"/>
    <hyperlink ref="DT135" location="A125845126T" display="A125845126T" xr:uid="{2649A933-A5E1-484D-BF9D-16D8AD72C684}"/>
    <hyperlink ref="DT148" location="A125911654L" display="A125911654L" xr:uid="{D95FF3E5-D940-4BD3-A0F4-D5FB0B6A80F3}"/>
    <hyperlink ref="DT161" location="A125878390T" display="A125878390T" xr:uid="{286B5715-89E0-46A3-85A8-DB8C8CBFC6C7}"/>
    <hyperlink ref="DU136" location="A125845426V" display="A125845426V" xr:uid="{1F3F5BCA-C363-4323-A031-7EC24DBB586D}"/>
    <hyperlink ref="DU149" location="A125911954R" display="A125911954R" xr:uid="{6C21537D-1420-4E1E-B64C-49A657AB8D7C}"/>
    <hyperlink ref="DU162" location="A125878690V" display="A125878690V" xr:uid="{A9390F6F-4ABD-4B7C-A93B-6A3EB940C67E}"/>
    <hyperlink ref="DU126" location="A125845202J" display="A125845202J" xr:uid="{9464AA38-670F-41BA-B43D-48B7C525D1A6}"/>
    <hyperlink ref="DU139" location="A125911730C" display="A125911730C" xr:uid="{0C227AF2-F4E0-418C-B457-3C3E528F2050}"/>
    <hyperlink ref="DU152" location="A125878466A" display="A125878466A" xr:uid="{8885327B-1206-4CAD-834F-6AF1BD8093F4}"/>
    <hyperlink ref="DU127" location="A125844922L" display="A125844922L" xr:uid="{0CB94657-B704-4C76-82C8-C386D46D6C47}"/>
    <hyperlink ref="DU140" location="A125911450K" display="A125911450K" xr:uid="{BF087B2E-A7FA-441B-9DC5-E52EF2A302EA}"/>
    <hyperlink ref="DU153" location="A125878186J" display="A125878186J" xr:uid="{C5FB8D76-5694-4C8F-8C5D-340D0101A3E1}"/>
    <hyperlink ref="DU128" location="A125845258V" display="A125845258V" xr:uid="{72255010-2F9B-4150-933B-EBCC85C99710}"/>
    <hyperlink ref="DU141" location="A125911786R" display="A125911786R" xr:uid="{D437997C-34C8-4B6B-A0D5-E254EB34F8E0}"/>
    <hyperlink ref="DU154" location="A125878522J" display="A125878522J" xr:uid="{684D66F7-4011-481B-AFE8-92D45268F373}"/>
    <hyperlink ref="DU129" location="A125845314A" display="A125845314A" xr:uid="{562B24D4-2D7B-4357-A59D-07289CC33F65}"/>
    <hyperlink ref="DU142" location="A125911842W" display="A125911842W" xr:uid="{55DAA551-C1F7-4691-94FB-5DA418C431DF}"/>
    <hyperlink ref="DU155" location="A125878578V" display="A125878578V" xr:uid="{D9ADA8E6-8146-4965-AAB6-236227CBFB05}"/>
    <hyperlink ref="DU130" location="A125844978X" display="A125844978X" xr:uid="{46A22612-3A51-4D88-BAF9-C2BFF7D6F5AB}"/>
    <hyperlink ref="DU143" location="A125911506K" display="A125911506K" xr:uid="{A885F2DA-45BA-47FF-B09C-0A1FAC09AAD3}"/>
    <hyperlink ref="DU156" location="A125878242R" display="A125878242R" xr:uid="{DB3422D2-6165-4649-BED2-163A8BEBEBC7}"/>
    <hyperlink ref="DU131" location="A125845034J" display="A125845034J" xr:uid="{0F0F14A5-BF82-4BBC-AC93-27A042233B94}"/>
    <hyperlink ref="DU144" location="A125911562C" display="A125911562C" xr:uid="{B3EDAD63-7FCE-4731-8A2D-9809C76A4EB4}"/>
    <hyperlink ref="DU157" location="A125878298A" display="A125878298A" xr:uid="{B68C802F-017D-4223-8108-5974B7AE52FD}"/>
    <hyperlink ref="DU132" location="A125845090A" display="A125845090A" xr:uid="{A3F85DDC-1239-4BC9-BE40-26F48A7E1EBA}"/>
    <hyperlink ref="DU145" location="A125911618C" display="A125911618C" xr:uid="{9BB09ED3-E0F8-47D6-AFA2-572F4FDEA95C}"/>
    <hyperlink ref="DU158" location="A125878354J" display="A125878354J" xr:uid="{223DE14C-9F8C-49F0-8830-9BCA6094E47B}"/>
    <hyperlink ref="DU133" location="A125844866F" display="A125844866F" xr:uid="{2FAD9890-9235-4C9B-8FA8-E047E6EA6EE6}"/>
    <hyperlink ref="DU146" location="A125911394C" display="A125911394C" xr:uid="{71558E68-4F4D-4D90-829D-4A4294519B94}"/>
    <hyperlink ref="DU159" location="A125878130W" display="A125878130W" xr:uid="{4166F6D0-D336-4F38-B34E-92B73A90C56B}"/>
    <hyperlink ref="DU134" location="A125845370V" display="A125845370V" xr:uid="{0D02980A-4940-41EB-992D-1C8D50B8A675}"/>
    <hyperlink ref="DU147" location="A125911898J" display="A125911898J" xr:uid="{AFCC77CC-BD85-453B-BE07-5BBF23D457D1}"/>
    <hyperlink ref="DU160" location="A125878634A" display="A125878634A" xr:uid="{D590DEDB-BE09-42E7-88E5-3421708BB098}"/>
    <hyperlink ref="DU135" location="A125845146A" display="A125845146A" xr:uid="{7E7C05E2-08AF-4605-B296-C603379E9D3D}"/>
    <hyperlink ref="DU148" location="A125911674W" display="A125911674W" xr:uid="{A4130130-B2D4-4751-B3DC-A13A86F67109}"/>
    <hyperlink ref="DU161" location="A125878410R" display="A125878410R" xr:uid="{42C60308-9E90-4145-AA3D-1A1CD72433DD}"/>
    <hyperlink ref="DV136" location="A125845386L" display="A125845386L" xr:uid="{D197BC67-0245-4D06-B99E-DF29679542F9}"/>
    <hyperlink ref="DV149" location="A125911914W" display="A125911914W" xr:uid="{094F55EE-C6E8-47EF-8F0B-1B5192FA4420}"/>
    <hyperlink ref="DV162" location="A125878650A" display="A125878650A" xr:uid="{1D4AFA1A-93BC-4D00-BB52-F9A6C698C929}"/>
    <hyperlink ref="DV126" location="A125845162A" display="A125845162A" xr:uid="{313D17F6-B986-448A-8DF4-A45C600C84E1}"/>
    <hyperlink ref="DV139" location="A125911690W" display="A125911690W" xr:uid="{021B30CC-2D68-4AC3-99D9-BAA5E7071D27}"/>
    <hyperlink ref="DV152" location="A125878426J" display="A125878426J" xr:uid="{440D6441-6F09-497D-8DC9-BCD21381E076}"/>
    <hyperlink ref="DV127" location="A125844882F" display="A125844882F" xr:uid="{5425F321-495F-45C2-A450-1CB3F70D380B}"/>
    <hyperlink ref="DV140" location="A125911410T" display="A125911410T" xr:uid="{FCE0334A-AA58-49FC-A02F-5E462F98F8DF}"/>
    <hyperlink ref="DV153" location="A125878146R" display="A125878146R" xr:uid="{F67F74FB-774A-4D1D-9412-5F15973D9B1F}"/>
    <hyperlink ref="DV128" location="A125845218A" display="A125845218A" xr:uid="{CAEF0AAD-E5F7-4842-A0A0-4730BDA9504A}"/>
    <hyperlink ref="DV141" location="A125911746W" display="A125911746W" xr:uid="{7410ABD3-397C-4E94-A694-EBF7F9A6C512}"/>
    <hyperlink ref="DV154" location="A125878482A" display="A125878482A" xr:uid="{8F2CE5D8-D13F-4998-9BBF-B476DC37FF0B}"/>
    <hyperlink ref="DV129" location="A125845274V" display="A125845274V" xr:uid="{54DB6CC0-B8C6-4933-8F7A-EB5560F236CE}"/>
    <hyperlink ref="DV142" location="A125911802C" display="A125911802C" xr:uid="{912A1E5B-F642-4F1E-8658-11F5F1AD23C1}"/>
    <hyperlink ref="DV155" location="A125878538A" display="A125878538A" xr:uid="{FBA0864F-9760-4D94-81B9-8EB92D45AE00}"/>
    <hyperlink ref="DV130" location="A125844938F" display="A125844938F" xr:uid="{09FA41DB-3532-48FC-A745-22F66A0B14EE}"/>
    <hyperlink ref="DV143" location="A125911466C" display="A125911466C" xr:uid="{5F898AD3-3236-4FE1-9756-DB5166109C08}"/>
    <hyperlink ref="DV156" location="A125878202W" display="A125878202W" xr:uid="{C9B06E90-BF78-4211-982B-A06685819A63}"/>
    <hyperlink ref="DV131" location="A125844994X" display="A125844994X" xr:uid="{D8F794F2-6252-41AC-81C8-F06FE766E55E}"/>
    <hyperlink ref="DV144" location="A125911522K" display="A125911522K" xr:uid="{E9071A1C-4A36-450F-8A4E-1C800F92314B}"/>
    <hyperlink ref="DV157" location="A125878258J" display="A125878258J" xr:uid="{F09A3710-C399-4838-9A3B-6410F37BCC50}"/>
    <hyperlink ref="DV132" location="A125845050J" display="A125845050J" xr:uid="{736619F4-BFB4-4425-91B7-6947350C9300}"/>
    <hyperlink ref="DV145" location="A125911578W" display="A125911578W" xr:uid="{79D256D9-C54F-4B33-B93A-4C7E42C4ED3A}"/>
    <hyperlink ref="DV158" location="A125878314R" display="A125878314R" xr:uid="{E7C9F9CB-C395-4A6A-8C22-104C08422954}"/>
    <hyperlink ref="DV133" location="A125844826L" display="A125844826L" xr:uid="{89EDF0B6-3455-4C9E-87A3-C9F837508755}"/>
    <hyperlink ref="DV146" location="A125911354K" display="A125911354K" xr:uid="{156877DA-BB33-4C0A-820B-69F15FF3D49A}"/>
    <hyperlink ref="DV159" location="A125878090R" display="A125878090R" xr:uid="{599D5E84-7E0E-407A-9817-19BD7E11DFDE}"/>
    <hyperlink ref="DV134" location="A125845330A" display="A125845330A" xr:uid="{0B069E47-5955-4DA7-B86A-BA1F1E745D23}"/>
    <hyperlink ref="DV147" location="A125911858R" display="A125911858R" xr:uid="{B67BCA75-12E5-4C8C-B960-57F9FC4FC4FA}"/>
    <hyperlink ref="DV160" location="A125878594V" display="A125878594V" xr:uid="{34533FFD-3222-4E7C-A70F-190594B70888}"/>
    <hyperlink ref="DV135" location="A125845106J" display="A125845106J" xr:uid="{D615E95B-A1C7-49BF-95BB-D227A203591B}"/>
    <hyperlink ref="DV148" location="A125911634C" display="A125911634C" xr:uid="{2606B68F-B9D7-484C-85DE-6747EA8A7322}"/>
    <hyperlink ref="DV161" location="A125878370J" display="A125878370J" xr:uid="{E4950269-E0D2-415F-9F54-D053F7C9E1DD}"/>
    <hyperlink ref="DR136" location="A125845382C" display="A125845382C" xr:uid="{156FE1EE-6342-4668-A84F-C997196A8E75}"/>
    <hyperlink ref="DR149" location="A125911910L" display="A125911910L" xr:uid="{4DEAFAE3-F824-4AF8-A45D-BAF31EBD49A1}"/>
    <hyperlink ref="DR162" location="A125878646K" display="A125878646K" xr:uid="{37B86718-072B-4AD6-AC29-7491BDF2744D}"/>
    <hyperlink ref="DR126" location="A125845158K" display="A125845158K" xr:uid="{7E468371-EF91-4859-A43E-C1FFBA882133}"/>
    <hyperlink ref="DR139" location="A125911686F" display="A125911686F" xr:uid="{A6047266-4144-49B8-953A-4ECA1B7C5408}"/>
    <hyperlink ref="DR152" location="A125878422X" display="A125878422X" xr:uid="{10AFB24C-C1B5-4C93-BC2C-15F1261FE205}"/>
    <hyperlink ref="DR127" location="A125844878R" display="A125844878R" xr:uid="{52C43A5E-15B2-4754-9E24-44994AD05E9B}"/>
    <hyperlink ref="DR140" location="A125911406A" display="A125911406A" xr:uid="{A33900BD-7FDF-4729-9BE5-A8FDD838CC30}"/>
    <hyperlink ref="DR153" location="A125878142F" display="A125878142F" xr:uid="{E0D5B657-4A8C-4FC4-9706-C59ED5CEB609}"/>
    <hyperlink ref="DR128" location="A125845214T" display="A125845214T" xr:uid="{F4C9E42F-E088-4287-9C4F-DC4466324E23}"/>
    <hyperlink ref="DR141" location="A125911742L" display="A125911742L" xr:uid="{9ADE6636-4F13-4C33-AF00-BFFF553F5AFC}"/>
    <hyperlink ref="DR154" location="A125878478K" display="A125878478K" xr:uid="{04C94DFB-A216-4E4C-872F-9C9FAEEDAFBC}"/>
    <hyperlink ref="DR129" location="A125845270K" display="A125845270K" xr:uid="{3F41290E-EB4F-494F-B88E-FC2325C0B5C6}"/>
    <hyperlink ref="DR142" location="A125911798X" display="A125911798X" xr:uid="{F8E97937-9BA9-4D32-9031-09C658F72C25}"/>
    <hyperlink ref="DR155" location="A125878534T" display="A125878534T" xr:uid="{3202E921-3FBA-42BE-9E97-78CA7C6EEAEA}"/>
    <hyperlink ref="DR130" location="A125844934W" display="A125844934W" xr:uid="{72813239-B6C9-4446-AB5E-E862DD40B15E}"/>
    <hyperlink ref="DR143" location="A125911462V" display="A125911462V" xr:uid="{67049188-7D24-415E-85C8-E9808F2F1A86}"/>
    <hyperlink ref="DR156" location="A125878198T" display="A125878198T" xr:uid="{70297BB8-07CC-4503-BE1D-D5AC088C39A3}"/>
    <hyperlink ref="DR131" location="A125844990R" display="A125844990R" xr:uid="{50524A92-CCE8-4319-9B7C-5A0535BA9F0B}"/>
    <hyperlink ref="DR144" location="A125911518V" display="A125911518V" xr:uid="{65A640C5-891B-457B-A346-30D45BD21CF5}"/>
    <hyperlink ref="DR157" location="A125878254X" display="A125878254X" xr:uid="{6FE76701-85CA-4BBB-B366-C34048D53010}"/>
    <hyperlink ref="DR132" location="A125845046T" display="A125845046T" xr:uid="{9EEEF668-87EC-48EE-8051-C5418B7BB61E}"/>
    <hyperlink ref="DR145" location="A125911574L" display="A125911574L" xr:uid="{CBE6C22F-9417-4BCC-955D-B74419CBC83F}"/>
    <hyperlink ref="DR158" location="A125878310F" display="A125878310F" xr:uid="{51E7EF95-3148-40B0-BF54-7E7D36EE8DD0}"/>
    <hyperlink ref="DR133" location="A125844822C" display="A125844822C" xr:uid="{87527492-C5DC-48EC-A246-409ED94ED5A7}"/>
    <hyperlink ref="DR146" location="A125911350A" display="A125911350A" xr:uid="{C8AEA9D8-828E-4034-ADE7-91BB0F6E7278}"/>
    <hyperlink ref="DR159" location="A125878086X" display="A125878086X" xr:uid="{E2C19A60-D1ED-4BA1-B519-586D57E98927}"/>
    <hyperlink ref="DR134" location="A125845326K" display="A125845326K" xr:uid="{10B9F621-EE69-40D8-A1FC-4AAC1AE730D1}"/>
    <hyperlink ref="DR147" location="A125911854F" display="A125911854F" xr:uid="{43B78CD8-17BB-4A0F-835A-DA0185B0D832}"/>
    <hyperlink ref="DR160" location="A125878590K" display="A125878590K" xr:uid="{6A618489-27C2-45D5-8CF6-2D87F128AFDB}"/>
    <hyperlink ref="DR135" location="A125845102X" display="A125845102X" xr:uid="{7C9D5B75-EC3B-4ED5-AA70-2CD0D28A1D3A}"/>
    <hyperlink ref="DR148" location="A125911630V" display="A125911630V" xr:uid="{AD4EAF7D-3185-4F4F-A8E7-17845A5905D5}"/>
    <hyperlink ref="DR161" location="A125878366T" display="A125878366T" xr:uid="{FD1326D9-A7D3-45BD-BD28-07B15C500BA6}"/>
    <hyperlink ref="DL136" location="A125845410A" display="A125845410A" xr:uid="{30FB69A1-3DBC-4993-B27F-7CA7BC24C07D}"/>
    <hyperlink ref="DL149" location="A125911938R" display="A125911938R" xr:uid="{E309E520-7151-4784-91CD-728172D93ADF}"/>
    <hyperlink ref="DL162" location="A125878674V" display="A125878674V" xr:uid="{896057E9-D67E-4D09-BC33-5CDC386DC7A7}"/>
    <hyperlink ref="DL126" location="A125845186V" display="A125845186V" xr:uid="{21E45797-678D-48FF-AD81-AB069C040FBF}"/>
    <hyperlink ref="DL139" location="A125911714C" display="A125911714C" xr:uid="{79CFE2FE-24FA-4277-A12C-516F08099889}"/>
    <hyperlink ref="DL152" location="A125878450J" display="A125878450J" xr:uid="{035F41FF-2523-420A-92A8-20759CDE7D5C}"/>
    <hyperlink ref="DL127" location="A125844906L" display="A125844906L" xr:uid="{139FE6E0-2A19-4EFF-A2BD-4E57A428CABD}"/>
    <hyperlink ref="DL140" location="A125911434K" display="A125911434K" xr:uid="{7E1F970F-8745-4956-9F1B-D38B49B4A9B0}"/>
    <hyperlink ref="DL153" location="A125878170R" display="A125878170R" xr:uid="{A64DCE02-F2F5-4E22-8062-E0AC783AB69A}"/>
    <hyperlink ref="DL128" location="A125845242A" display="A125845242A" xr:uid="{D6575E1E-51CD-4AF6-8D7D-EA592698F3C3}"/>
    <hyperlink ref="DL141" location="A125911770W" display="A125911770W" xr:uid="{7B581ACD-41E9-43BD-BDA3-E175F96F88A6}"/>
    <hyperlink ref="DL154" location="A125878506J" display="A125878506J" xr:uid="{FFBEC1A1-B30D-4095-9604-7059C1A9D7E5}"/>
    <hyperlink ref="DL129" location="A125845298L" display="A125845298L" xr:uid="{C0A2D707-4D98-4742-A861-1831306D271B}"/>
    <hyperlink ref="DL142" location="A125911826W" display="A125911826W" xr:uid="{6D320841-6991-4784-ABFA-A750E2FCA837}"/>
    <hyperlink ref="DL155" location="A125878562A" display="A125878562A" xr:uid="{CE7163C7-D9D8-4454-8654-BB6512A1502B}"/>
    <hyperlink ref="DL130" location="A125844962F" display="A125844962F" xr:uid="{11BA8F38-6E60-4A93-A1A4-D0BA330BC835}"/>
    <hyperlink ref="DL143" location="A125911490C" display="A125911490C" xr:uid="{A616BFD7-626C-40D7-AB90-1620A724A311}"/>
    <hyperlink ref="DL156" location="A125878226R" display="A125878226R" xr:uid="{2DC1C151-4E5A-4238-9652-86277B634925}"/>
    <hyperlink ref="DL131" location="A125845018J" display="A125845018J" xr:uid="{CF6E9B1E-0F00-4431-AE26-1CB2F20D41B4}"/>
    <hyperlink ref="DL144" location="A125911546C" display="A125911546C" xr:uid="{4762B99E-0BE0-443D-A144-22B352C5D89A}"/>
    <hyperlink ref="DL157" location="A125878282J" display="A125878282J" xr:uid="{13FBDDA9-8407-403E-9A91-8E1F27AB2E24}"/>
    <hyperlink ref="DL132" location="A125845074A" display="A125845074A" xr:uid="{A5353965-0FB8-429C-9937-EDBC14756C3C}"/>
    <hyperlink ref="DL145" location="A125911602K" display="A125911602K" xr:uid="{A5BD6700-F37F-4C57-B1F5-C67E4C8D2492}"/>
    <hyperlink ref="DL158" location="A125878338J" display="A125878338J" xr:uid="{371E1C91-1D51-4074-A0AE-BF7B6DA69A69}"/>
    <hyperlink ref="DL133" location="A125844850L" display="A125844850L" xr:uid="{2211DBAF-F4E2-467B-BA09-61D8ACECD575}"/>
    <hyperlink ref="DL146" location="A125911378C" display="A125911378C" xr:uid="{D73A6E43-2CD3-46E4-B233-F1331A1B9946}"/>
    <hyperlink ref="DL159" location="A125878114W" display="A125878114W" xr:uid="{9063DF88-17A8-434C-9C8D-2098F6DB217E}"/>
    <hyperlink ref="DL134" location="A125845354V" display="A125845354V" xr:uid="{9F100930-6475-449C-903C-D2FBAE2FA063}"/>
    <hyperlink ref="DL147" location="A125911882R" display="A125911882R" xr:uid="{13F259AD-2A07-478A-9AAB-05388539FEA4}"/>
    <hyperlink ref="DL160" location="A125878618A" display="A125878618A" xr:uid="{248CC8C2-17DF-4C70-8ECA-EBB14DE043B4}"/>
    <hyperlink ref="DL135" location="A125845130J" display="A125845130J" xr:uid="{27791919-7776-4563-8649-719A465BC633}"/>
    <hyperlink ref="DL148" location="A125911658W" display="A125911658W" xr:uid="{3D839AB8-3443-4002-935C-2810CB5484A0}"/>
    <hyperlink ref="DL161" location="A125878394A" display="A125878394A" xr:uid="{60E34CAF-5F19-465C-8A6F-7C29CFAE5DFB}"/>
    <hyperlink ref="DM136" location="A125845390C" display="A125845390C" xr:uid="{5A5351F3-A872-4220-A24B-E8F4D514F84F}"/>
    <hyperlink ref="DM149" location="A125911918F" display="A125911918F" xr:uid="{E85F8B15-6E74-4225-9265-6B9F1084D747}"/>
    <hyperlink ref="DM162" location="A125878654K" display="A125878654K" xr:uid="{037FD58F-1A68-4902-9ECE-2EE23E814C89}"/>
    <hyperlink ref="DM126" location="A125845166K" display="A125845166K" xr:uid="{ACB1B37D-2274-4D6F-9382-1D0A8EC515E8}"/>
    <hyperlink ref="DM139" location="A125911694F" display="A125911694F" xr:uid="{23EF4955-ACC8-4DAB-BA8B-91285BC35AD6}"/>
    <hyperlink ref="DM152" location="A125878430X" display="A125878430X" xr:uid="{8C3CAF61-4F23-477C-9BB9-9DE5D44DB170}"/>
    <hyperlink ref="DM127" location="A125844886R" display="A125844886R" xr:uid="{EED31D03-FA73-4297-ACE7-2B03167D9362}"/>
    <hyperlink ref="DM140" location="A125911414A" display="A125911414A" xr:uid="{046DAB71-1BF7-4262-926A-152A49D5B1C7}"/>
    <hyperlink ref="DM153" location="A125878150F" display="A125878150F" xr:uid="{F1C2CA8F-771D-4F31-9824-AFAF00DA9418}"/>
    <hyperlink ref="DM128" location="A125845222T" display="A125845222T" xr:uid="{9DAAB87B-1DFE-4BF5-9207-4FF2BFFDBABD}"/>
    <hyperlink ref="DM141" location="A125911750L" display="A125911750L" xr:uid="{11112D8B-1728-40CB-A55E-14D385EE34DC}"/>
    <hyperlink ref="DM154" location="A125878486K" display="A125878486K" xr:uid="{E33FC568-545D-4879-92F9-5962EEA94D4C}"/>
    <hyperlink ref="DM129" location="A125845278C" display="A125845278C" xr:uid="{4CE245EE-98DB-4E63-8B40-FC71C8D620A8}"/>
    <hyperlink ref="DM142" location="A125911806L" display="A125911806L" xr:uid="{A5608AEC-4B77-4E30-B4C5-FB48C0795ED4}"/>
    <hyperlink ref="DM155" location="A125878542T" display="A125878542T" xr:uid="{F0DAA0A8-0898-4352-AFCA-C1E9D38D5E4E}"/>
    <hyperlink ref="DM130" location="A125844942W" display="A125844942W" xr:uid="{00C835AE-4CEB-47FA-8011-6122FACB6C12}"/>
    <hyperlink ref="DM143" location="A125911470V" display="A125911470V" xr:uid="{C16182BD-1A40-408E-B9E4-C4B55442B3CF}"/>
    <hyperlink ref="DM156" location="A125878206F" display="A125878206F" xr:uid="{0792748C-2D5D-4668-8DD4-8438183881E3}"/>
    <hyperlink ref="DM131" location="A125844998J" display="A125844998J" xr:uid="{C124F2B8-0F0B-4443-8978-E476DAAE654B}"/>
    <hyperlink ref="DM144" location="A125911526V" display="A125911526V" xr:uid="{CCD1D933-156B-4574-A8A9-69AF31EB0EBC}"/>
    <hyperlink ref="DM157" location="A125878262X" display="A125878262X" xr:uid="{68E04A23-60A2-4792-BC9C-1BCF30121160}"/>
    <hyperlink ref="DM132" location="A125845054T" display="A125845054T" xr:uid="{C294B591-1F01-4E52-8F71-1BB7D7F51D66}"/>
    <hyperlink ref="DM145" location="A125911582L" display="A125911582L" xr:uid="{75AF8C5B-A97C-4E2F-B557-BC69E6D65F41}"/>
    <hyperlink ref="DM158" location="A125878318X" display="A125878318X" xr:uid="{CADBE87A-8314-413A-8C08-933C80D736F9}"/>
    <hyperlink ref="DM133" location="A125844830C" display="A125844830C" xr:uid="{A4530DC9-3FA9-469B-AD8A-C47A11375668}"/>
    <hyperlink ref="DM146" location="A125911358V" display="A125911358V" xr:uid="{5B98541E-4CC2-4E08-975B-551740DDACCB}"/>
    <hyperlink ref="DM159" location="A125878094X" display="A125878094X" xr:uid="{E2FC592B-A8F8-40F5-A942-FA9E52C1DF8C}"/>
    <hyperlink ref="DM134" location="A125845334K" display="A125845334K" xr:uid="{F2AADB6D-56D1-44F9-8E9A-CD48F350B4FA}"/>
    <hyperlink ref="DM147" location="A125911862F" display="A125911862F" xr:uid="{46264EDE-78DB-4EE3-9CA9-7A08D9C9C32A}"/>
    <hyperlink ref="DM160" location="A125878598C" display="A125878598C" xr:uid="{C3B099AA-8E96-42F5-BC02-217BAF73BF71}"/>
    <hyperlink ref="DM135" location="A125845110X" display="A125845110X" xr:uid="{CBAE119E-5D2F-402D-BC72-09E1350DDA88}"/>
    <hyperlink ref="DM148" location="A125911638L" display="A125911638L" xr:uid="{501BB9A6-1350-4037-97C8-453345CD2548}"/>
    <hyperlink ref="DM161" location="A125878374T" display="A125878374T" xr:uid="{D24C98CF-123A-4A46-A29F-27EC848B2E36}"/>
    <hyperlink ref="DN136" location="A125845414K" display="A125845414K" xr:uid="{478A1F30-ACBA-4072-9526-BFE7050AED3F}"/>
    <hyperlink ref="DN149" location="A125911942F" display="A125911942F" xr:uid="{7895D65C-14E8-485A-BCD6-E4228E75DDEB}"/>
    <hyperlink ref="DN162" location="A125878678C" display="A125878678C" xr:uid="{DEB10A80-A319-4613-9B82-9A4B06145D03}"/>
    <hyperlink ref="DN126" location="A125845190K" display="A125845190K" xr:uid="{92C6AD0F-4BA3-42F8-84CE-F3E371F298C0}"/>
    <hyperlink ref="DN139" location="A125911718L" display="A125911718L" xr:uid="{F4505B8C-1017-472C-A19C-A5E392FA5146}"/>
    <hyperlink ref="DN152" location="A125878454T" display="A125878454T" xr:uid="{8131EC3E-CC61-43B2-AFF8-3F6011CDB13E}"/>
    <hyperlink ref="DN127" location="A125844910C" display="A125844910C" xr:uid="{7097BB05-FA75-478B-BB1F-63AE065416F2}"/>
    <hyperlink ref="DN140" location="A125911438V" display="A125911438V" xr:uid="{45D82854-6D64-4C21-99CD-CAAC723EE480}"/>
    <hyperlink ref="DN153" location="A125878174X" display="A125878174X" xr:uid="{BBC9A478-2433-421A-AD05-ED21FCA685B8}"/>
    <hyperlink ref="DN128" location="A125845246K" display="A125845246K" xr:uid="{C09ECC95-8A79-45B2-AF07-FB33E2538D47}"/>
    <hyperlink ref="DN141" location="A125911774F" display="A125911774F" xr:uid="{AE775475-62D2-4C0F-8254-964C7A7EC004}"/>
    <hyperlink ref="DN154" location="A125878510X" display="A125878510X" xr:uid="{699764BC-8273-4EE7-AD86-C3DF40B9571F}"/>
    <hyperlink ref="DN129" location="A125845302T" display="A125845302T" xr:uid="{A1C8BAC6-9454-4510-AFD1-4C85A64B6C70}"/>
    <hyperlink ref="DN142" location="A125911830L" display="A125911830L" xr:uid="{69B859A8-5DDF-49D2-A436-60A73D63922E}"/>
    <hyperlink ref="DN155" location="A125878566K" display="A125878566K" xr:uid="{38E2CC0A-F05D-414F-B995-EFD9993AAA2A}"/>
    <hyperlink ref="DN130" location="A125844966R" display="A125844966R" xr:uid="{90A5344C-3086-4B8E-B334-A68F777FD2D9}"/>
    <hyperlink ref="DN143" location="A125911494L" display="A125911494L" xr:uid="{0A0EBC78-CE9F-4A10-9BBE-5D25515FB9C2}"/>
    <hyperlink ref="DN156" location="A125878230F" display="A125878230F" xr:uid="{0791DF1F-87BE-4C11-9535-D0BAA19503FC}"/>
    <hyperlink ref="DN131" location="A125845022X" display="A125845022X" xr:uid="{C7C48BC4-7DBE-4993-9922-805171B66C18}"/>
    <hyperlink ref="DN144" location="A125911550V" display="A125911550V" xr:uid="{D73B2635-0842-49F8-80BD-C66B4002CE80}"/>
    <hyperlink ref="DN157" location="A125878286T" display="A125878286T" xr:uid="{72FA04DC-793A-4BB9-A596-FDF6F66B680D}"/>
    <hyperlink ref="DN132" location="A125845078K" display="A125845078K" xr:uid="{96FB0101-B7EE-432A-A754-DBAD2EFB5F25}"/>
    <hyperlink ref="DN145" location="A125911606V" display="A125911606V" xr:uid="{2C25EE1B-3820-4B38-A6BC-0CD97244B386}"/>
    <hyperlink ref="DN158" location="A125878342X" display="A125878342X" xr:uid="{E6DFC92E-9EFD-4106-8994-5B7F72FE8CA7}"/>
    <hyperlink ref="DN133" location="A125844854W" display="A125844854W" xr:uid="{B90B650C-97CE-44AC-B824-7B11F9023936}"/>
    <hyperlink ref="DN146" location="A125911382V" display="A125911382V" xr:uid="{A90E3829-9E9B-4176-AADE-12AACE217CD5}"/>
    <hyperlink ref="DN159" location="A125878118F" display="A125878118F" xr:uid="{3110A016-27A1-4DE9-B50B-2E39E67637DC}"/>
    <hyperlink ref="DN134" location="A125845358C" display="A125845358C" xr:uid="{F8DCD7B0-A25E-4CDC-804E-B670F621219F}"/>
    <hyperlink ref="DN147" location="A125911886X" display="A125911886X" xr:uid="{A9CE523D-3817-4F75-B9BC-62580E6BEF14}"/>
    <hyperlink ref="DN160" location="A125878622T" display="A125878622T" xr:uid="{CADC18A8-A430-46E2-923A-BFEF2C448D5E}"/>
    <hyperlink ref="DN135" location="A125845134T" display="A125845134T" xr:uid="{BAB20A15-78A3-4119-B6A2-C8605E564E8D}"/>
    <hyperlink ref="DN148" location="A125911662L" display="A125911662L" xr:uid="{EB0BDB8D-BA8D-4FB5-A693-A5DA714204A1}"/>
    <hyperlink ref="DN161" location="A125878398K" display="A125878398K" xr:uid="{1B36FAA9-EFEB-4BD8-85FB-25DC9AC44C49}"/>
    <hyperlink ref="DO136" location="A125845418V" display="A125845418V" xr:uid="{D5C387F5-08E8-4A4E-A261-BE8BDF7A3230}"/>
    <hyperlink ref="DO149" location="A125911946R" display="A125911946R" xr:uid="{31B401F1-A6C1-4610-BEC0-DF3ED64B35AE}"/>
    <hyperlink ref="DO162" location="A125878682V" display="A125878682V" xr:uid="{80607C08-0B91-4D35-9126-FC9CD02A7FE0}"/>
    <hyperlink ref="DO126" location="A125845194V" display="A125845194V" xr:uid="{8CE1F2F3-5C93-48D6-B242-D65E668D3278}"/>
    <hyperlink ref="DO139" location="A125911722C" display="A125911722C" xr:uid="{FB9B4B1D-F541-4030-B440-8F43B0EB509F}"/>
    <hyperlink ref="DO152" location="A125878458A" display="A125878458A" xr:uid="{C5C2DC0D-A00E-4427-BA91-168636453837}"/>
    <hyperlink ref="DO127" location="A125844914L" display="A125844914L" xr:uid="{40203D34-1187-430D-AEC6-A949BA22C352}"/>
    <hyperlink ref="DO140" location="A125911442K" display="A125911442K" xr:uid="{12F6F560-613C-4A4D-B355-1267DD564269}"/>
    <hyperlink ref="DO153" location="A125878178J" display="A125878178J" xr:uid="{13F675BC-3F08-4016-AEC7-FEF2320442E8}"/>
    <hyperlink ref="DO128" location="A125845250A" display="A125845250A" xr:uid="{959805F1-FD21-480A-A1AB-E0ED4209E322}"/>
    <hyperlink ref="DO141" location="A125911778R" display="A125911778R" xr:uid="{32036960-63F1-48C4-A796-0AE28732D24F}"/>
    <hyperlink ref="DO154" location="A125878514J" display="A125878514J" xr:uid="{70942D1E-CFE8-4F5F-9772-854450F95A18}"/>
    <hyperlink ref="DO129" location="A125845306A" display="A125845306A" xr:uid="{9E404145-363F-4AAA-84A7-B02AF779F880}"/>
    <hyperlink ref="DO142" location="A125911834W" display="A125911834W" xr:uid="{B80D4740-93EA-471B-8913-351EBF65592D}"/>
    <hyperlink ref="DO155" location="A125878570A" display="A125878570A" xr:uid="{E87A43AD-CE87-439B-B4C0-D687746622B1}"/>
    <hyperlink ref="DO130" location="A125844970F" display="A125844970F" xr:uid="{99BF909B-AEE9-4CD1-AB92-3D83E4A4052C}"/>
    <hyperlink ref="DO143" location="A125911498W" display="A125911498W" xr:uid="{B029251A-9627-48EB-81F3-788814EA6342}"/>
    <hyperlink ref="DO156" location="A125878234R" display="A125878234R" xr:uid="{F6CC4BB8-9929-4B26-BBAB-1C76CBA571BA}"/>
    <hyperlink ref="DO131" location="A125845026J" display="A125845026J" xr:uid="{BBFE4002-1839-466D-A8D7-BF991057CEE1}"/>
    <hyperlink ref="DO144" location="A125911554C" display="A125911554C" xr:uid="{B7FEA132-1DD9-466C-A7CB-3A8462736934}"/>
    <hyperlink ref="DO157" location="A125878290J" display="A125878290J" xr:uid="{9ACA253A-7EF7-41F7-8834-EC15F96ACB25}"/>
    <hyperlink ref="DO132" location="A125845082A" display="A125845082A" xr:uid="{3001B089-F648-43B5-B9A4-75ED3CF601A1}"/>
    <hyperlink ref="DO145" location="A125911610K" display="A125911610K" xr:uid="{FAE455BA-EBBE-48D7-B8A3-D74FE62D7757}"/>
    <hyperlink ref="DO158" location="A125878346J" display="A125878346J" xr:uid="{AEE211D5-7982-4435-B36E-83F3372F31C3}"/>
    <hyperlink ref="DO133" location="A125844858F" display="A125844858F" xr:uid="{B34A3711-B8C4-41F3-BED7-D24EB37A9B31}"/>
    <hyperlink ref="DO146" location="A125911386C" display="A125911386C" xr:uid="{8FE13814-8AB4-4B75-841A-4B3D4799BC51}"/>
    <hyperlink ref="DO159" location="A125878122W" display="A125878122W" xr:uid="{1CE7BE7C-76D4-422C-BAFF-3B31F761FAB1}"/>
    <hyperlink ref="DO134" location="A125845362V" display="A125845362V" xr:uid="{941B543C-155B-4511-B09B-FCC0D20D7FFA}"/>
    <hyperlink ref="DO147" location="A125911890R" display="A125911890R" xr:uid="{A79F9FFE-C984-4163-896D-3CEA4046CAB2}"/>
    <hyperlink ref="DO160" location="A125878626A" display="A125878626A" xr:uid="{2E814B3F-3847-436C-9B52-4A3DCC864123}"/>
    <hyperlink ref="DO135" location="A125845138A" display="A125845138A" xr:uid="{6131AE2A-2622-414E-8E0C-603BBA966E18}"/>
    <hyperlink ref="DO148" location="A125911666W" display="A125911666W" xr:uid="{9904D1EB-9945-40E4-A127-10361B9E73E8}"/>
    <hyperlink ref="DO161" location="A125878402R" display="A125878402R" xr:uid="{1FE3AB1E-F8E6-435A-96B2-81B1F7E43924}"/>
    <hyperlink ref="DP136" location="A125845394L" display="A125845394L" xr:uid="{AB8C503D-45DB-4E19-9A23-827D03C93CF2}"/>
    <hyperlink ref="DP149" location="A125911922W" display="A125911922W" xr:uid="{43482A0C-E4A9-479E-BFF1-2A2EEA610F3C}"/>
    <hyperlink ref="DP162" location="A125878658V" display="A125878658V" xr:uid="{68F42A69-3BD6-4AAF-8C97-9EBB48491118}"/>
    <hyperlink ref="DP126" location="A125845170A" display="A125845170A" xr:uid="{74E7E553-40BB-4CBD-8753-52B26B18278F}"/>
    <hyperlink ref="DP139" location="A125911698R" display="A125911698R" xr:uid="{F0A77FD6-C1A7-453C-9716-4603379D3D7F}"/>
    <hyperlink ref="DP152" location="A125878434J" display="A125878434J" xr:uid="{BDF41C1F-D4E2-4026-B1CD-5361F1A8D7D3}"/>
    <hyperlink ref="DP127" location="A125844890F" display="A125844890F" xr:uid="{C8053AB1-BCB4-47BB-8150-51E1721A428F}"/>
    <hyperlink ref="DP140" location="A125911418K" display="A125911418K" xr:uid="{EB63C074-3741-4BC2-9C42-B3117C749B55}"/>
    <hyperlink ref="DP153" location="A125878154R" display="A125878154R" xr:uid="{3C5CDAFA-6F42-4C37-9937-A99B466E3209}"/>
    <hyperlink ref="DP128" location="A125845226A" display="A125845226A" xr:uid="{D8978936-71A1-4571-A9B5-A51AFF42E964}"/>
    <hyperlink ref="DP141" location="A125911754W" display="A125911754W" xr:uid="{95D7CF74-C025-4D31-A208-0F1A4AA9E7E6}"/>
    <hyperlink ref="DP154" location="A125878490A" display="A125878490A" xr:uid="{DD6156CD-DA33-46B8-8D3A-2EEF6C20ED5A}"/>
    <hyperlink ref="DP129" location="A125845282V" display="A125845282V" xr:uid="{E937893B-7120-4B62-86A2-D1C47EAD0194}"/>
    <hyperlink ref="DP142" location="A125911810C" display="A125911810C" xr:uid="{C8713CFF-2656-474B-8284-5E21B9785655}"/>
    <hyperlink ref="DP155" location="A125878546A" display="A125878546A" xr:uid="{36F91548-32F0-47FD-913D-1851DCDA0F50}"/>
    <hyperlink ref="DP130" location="A125844946F" display="A125844946F" xr:uid="{22E0ACD0-44D7-43A5-8E2A-503F6162385A}"/>
    <hyperlink ref="DP143" location="A125911474C" display="A125911474C" xr:uid="{314D33FC-5D3A-42D4-B5A4-FB1721500E67}"/>
    <hyperlink ref="DP156" location="A125878210W" display="A125878210W" xr:uid="{ED1A80E7-2BC1-48F5-995D-8A1B9EDC187C}"/>
    <hyperlink ref="DP131" location="A125845002R" display="A125845002R" xr:uid="{23C913EA-2E81-4896-83E6-E4447EDC7513}"/>
    <hyperlink ref="DP144" location="A125911530K" display="A125911530K" xr:uid="{80EC2F26-5281-430A-8155-30AACCB7E940}"/>
    <hyperlink ref="DP157" location="A125878266J" display="A125878266J" xr:uid="{638D79E1-9090-441F-B31C-D78569CC5DCA}"/>
    <hyperlink ref="DP132" location="A125845058A" display="A125845058A" xr:uid="{FD44A6C1-22A6-44B4-93C5-80DF4CBEEED3}"/>
    <hyperlink ref="DP145" location="A125911586W" display="A125911586W" xr:uid="{20507355-4FD4-4277-81D2-35D98CE3D9C8}"/>
    <hyperlink ref="DP158" location="A125878322R" display="A125878322R" xr:uid="{DB452CCD-CA31-4B57-9C70-1024BE62BF60}"/>
    <hyperlink ref="DP133" location="A125844834L" display="A125844834L" xr:uid="{A46765A6-FBD9-48ED-AAF1-83F0A2090F1D}"/>
    <hyperlink ref="DP146" location="A125911362K" display="A125911362K" xr:uid="{FDE4A5EB-DB46-47D7-B5A2-DBE38F4A1059}"/>
    <hyperlink ref="DP159" location="A125878098J" display="A125878098J" xr:uid="{0D37923E-F712-4DF9-BF4F-DCDB222EA2C0}"/>
    <hyperlink ref="DP134" location="A125845338V" display="A125845338V" xr:uid="{6FE589A6-C8CF-4C46-8264-4C6ECE6B28F5}"/>
    <hyperlink ref="DP147" location="A125911866R" display="A125911866R" xr:uid="{5A9BE078-8749-42C2-863C-18AFFAEDC78C}"/>
    <hyperlink ref="DP160" location="A125878602J" display="A125878602J" xr:uid="{B5BD0647-C0CC-43B3-AF21-CAA7D7E86939}"/>
    <hyperlink ref="DP135" location="A125845114J" display="A125845114J" xr:uid="{A8CF36D3-4E4C-43C9-BE93-956BC3C34CDD}"/>
    <hyperlink ref="DP148" location="A125911642C" display="A125911642C" xr:uid="{1B15ED74-DDF3-48E3-A9B0-0945842D84A0}"/>
    <hyperlink ref="DP161" location="A125878378A" display="A125878378A" xr:uid="{567348E1-44FA-49F7-B627-656660EE3FD5}"/>
    <hyperlink ref="DQ136" location="A125845398W" display="A125845398W" xr:uid="{3D6AE049-B191-42DE-A7EC-0DF0A1B04323}"/>
    <hyperlink ref="DQ149" location="A125911926F" display="A125911926F" xr:uid="{6225864B-5AC4-4E57-833C-F6A9692E2B13}"/>
    <hyperlink ref="DQ162" location="A125878662K" display="A125878662K" xr:uid="{98F215C1-845F-4364-A9AC-DBE95C80CF27}"/>
    <hyperlink ref="DQ126" location="A125845174K" display="A125845174K" xr:uid="{D51520FF-F10C-4869-BFC9-C51B093BB03F}"/>
    <hyperlink ref="DQ139" location="A125911702V" display="A125911702V" xr:uid="{B011B55C-1078-471A-BB38-207D68C01E6E}"/>
    <hyperlink ref="DQ152" location="A125878438T" display="A125878438T" xr:uid="{7F786450-2CDC-4F78-9D2E-6B4E7D51A59D}"/>
    <hyperlink ref="DQ127" location="A125844894R" display="A125844894R" xr:uid="{E95FDF49-8F29-4D8D-84C8-ED1FD010BE93}"/>
    <hyperlink ref="DQ140" location="A125911422A" display="A125911422A" xr:uid="{D0480311-9B51-4249-B812-498E795C974F}"/>
    <hyperlink ref="DQ153" location="A125878158X" display="A125878158X" xr:uid="{EB307C0D-FA82-410A-9F6D-78DC755F68D4}"/>
    <hyperlink ref="DQ128" location="A125845230T" display="A125845230T" xr:uid="{4CBD7DEA-2E9F-417F-ADBE-5F82D036447A}"/>
    <hyperlink ref="DQ141" location="A125911758F" display="A125911758F" xr:uid="{D8D5FCFC-37CB-4662-B14D-12BFA75BA929}"/>
    <hyperlink ref="DQ154" location="A125878494K" display="A125878494K" xr:uid="{AC281EBB-E912-449B-9638-045383C883E0}"/>
    <hyperlink ref="DQ129" location="A125845286C" display="A125845286C" xr:uid="{0F161226-8C43-4C76-8A45-677E972A4AB3}"/>
    <hyperlink ref="DQ142" location="A125911814L" display="A125911814L" xr:uid="{23F24081-8D02-4959-AC86-6A552E72AB85}"/>
    <hyperlink ref="DQ155" location="A125878550T" display="A125878550T" xr:uid="{6BC27D71-B5CE-4104-ABC4-2F01B67AACF0}"/>
    <hyperlink ref="DQ130" location="A125844950W" display="A125844950W" xr:uid="{E257F0CF-BC48-47B5-860C-06A145C3DC5D}"/>
    <hyperlink ref="DQ143" location="A125911478L" display="A125911478L" xr:uid="{383EB16B-1C77-4CA6-A906-D12553A90F6C}"/>
    <hyperlink ref="DQ156" location="A125878214F" display="A125878214F" xr:uid="{C8CD753E-1061-4EE0-A426-E4583BA6F814}"/>
    <hyperlink ref="DQ131" location="A125845006X" display="A125845006X" xr:uid="{F3FB55C4-D361-46F6-BB8C-6AB8125101F7}"/>
    <hyperlink ref="DQ144" location="A125911534V" display="A125911534V" xr:uid="{239DE36E-64AD-46BB-8708-60B1B42AF86A}"/>
    <hyperlink ref="DQ157" location="A125878270X" display="A125878270X" xr:uid="{59A10416-2152-4ABC-9429-F2797E417E64}"/>
    <hyperlink ref="DQ132" location="A125845062T" display="A125845062T" xr:uid="{62E73D41-72B5-4A0A-BCA6-E8041B10EB81}"/>
    <hyperlink ref="DQ145" location="A125911590L" display="A125911590L" xr:uid="{241973C6-D0A3-4F3A-B41E-6934139E506D}"/>
    <hyperlink ref="DQ158" location="A125878326X" display="A125878326X" xr:uid="{C63318F9-178D-490F-9558-E63C94DF844E}"/>
    <hyperlink ref="DQ133" location="A125844838W" display="A125844838W" xr:uid="{4ABD48C3-A0EC-4C77-85FD-53F427232C74}"/>
    <hyperlink ref="DQ146" location="A125911366V" display="A125911366V" xr:uid="{1800007E-CF81-4C0F-B3AB-602B5C3EA7C1}"/>
    <hyperlink ref="DQ159" location="A125878102L" display="A125878102L" xr:uid="{59CD535F-5385-43C6-9FFF-E1B22246B78A}"/>
    <hyperlink ref="DQ134" location="A125845342K" display="A125845342K" xr:uid="{8D180B15-4818-4F7B-BA34-142828770526}"/>
    <hyperlink ref="DQ147" location="A125911870F" display="A125911870F" xr:uid="{7574A10C-5BB4-48AD-AAFC-B4F9ABAA8032}"/>
    <hyperlink ref="DQ160" location="A125878606T" display="A125878606T" xr:uid="{A26011C8-5A12-453F-87F8-93B41E01BD3E}"/>
    <hyperlink ref="DQ135" location="A125845118T" display="A125845118T" xr:uid="{15DAC209-C905-408C-939F-2FA759E00307}"/>
    <hyperlink ref="DQ148" location="A125911646L" display="A125911646L" xr:uid="{7D86F337-FE13-4807-BAEC-9A2B4EE855DD}"/>
    <hyperlink ref="DQ161" location="A125878382T" display="A125878382T" xr:uid="{C9C910FD-A062-494F-AB9C-CB045479DE8A}"/>
    <hyperlink ref="DX136" location="A125845402A" display="A125845402A" xr:uid="{DCFEC7A6-9C07-4B9D-8017-EAC7DB8D3057}"/>
    <hyperlink ref="DX149" location="A125911930W" display="A125911930W" xr:uid="{D107A9B1-4347-4673-B67D-3CD6A87DA06A}"/>
    <hyperlink ref="DX162" location="A125878666V" display="A125878666V" xr:uid="{87B058BD-185D-4994-BDC8-A7FABF6FF4C8}"/>
    <hyperlink ref="DX126" location="A125845178V" display="A125845178V" xr:uid="{980FD4C4-0F47-4878-BB50-A3B6738087C5}"/>
    <hyperlink ref="DX139" location="A125911706C" display="A125911706C" xr:uid="{7E6FE1DC-CD0F-440E-B40E-AF66D54AD115}"/>
    <hyperlink ref="DX152" location="A125878442J" display="A125878442J" xr:uid="{2909D721-67AE-4C61-B9CD-1FF805B9EF68}"/>
    <hyperlink ref="DX127" location="A125844898X" display="A125844898X" xr:uid="{34551832-8956-44B1-9115-B63ABC7312CC}"/>
    <hyperlink ref="DX140" location="A125911426K" display="A125911426K" xr:uid="{EEDCD7B1-D658-4CE9-B50E-8510056CBCD9}"/>
    <hyperlink ref="DX153" location="A125878162R" display="A125878162R" xr:uid="{DE09F5BB-D7EA-4A65-B29A-5C4697184E52}"/>
    <hyperlink ref="DX128" location="A125845234A" display="A125845234A" xr:uid="{241B2140-7B44-4A33-9867-09F2B0B5BD12}"/>
    <hyperlink ref="DX141" location="A125911762W" display="A125911762W" xr:uid="{71CA7665-1D49-45FE-8A41-2A62C32E4C4F}"/>
    <hyperlink ref="DX154" location="A125878498V" display="A125878498V" xr:uid="{8B3E0D91-539E-404C-A907-B1B1BA7748DE}"/>
    <hyperlink ref="DX129" location="A125845290V" display="A125845290V" xr:uid="{97342B34-1955-494C-978A-7E49DA1C3BC1}"/>
    <hyperlink ref="DX142" location="A125911818W" display="A125911818W" xr:uid="{874E1BA3-D37B-4FA6-893C-518334D5C495}"/>
    <hyperlink ref="DX155" location="A125878554A" display="A125878554A" xr:uid="{14A3CC69-FA51-436E-820F-DED39C8B50C7}"/>
    <hyperlink ref="DX130" location="A125844954F" display="A125844954F" xr:uid="{5E4E68F4-D4CC-4508-A701-99ED5AE77EBC}"/>
    <hyperlink ref="DX143" location="A125911482C" display="A125911482C" xr:uid="{D86525BF-DD2F-4130-9514-12BE61CC8F48}"/>
    <hyperlink ref="DX156" location="A125878218R" display="A125878218R" xr:uid="{37D3294D-2490-4182-B8B7-E8D73954E4F0}"/>
    <hyperlink ref="DX131" location="A125845010R" display="A125845010R" xr:uid="{22AD981F-3229-4542-A9C6-31E3390FC49E}"/>
    <hyperlink ref="DX144" location="A125911538C" display="A125911538C" xr:uid="{F660ED10-AD6E-4B5F-82A2-5FE4FBEAFB73}"/>
    <hyperlink ref="DX157" location="A125878274J" display="A125878274J" xr:uid="{924F2D8E-4BD8-44F3-9579-EED4D591D974}"/>
    <hyperlink ref="DX132" location="A125845066A" display="A125845066A" xr:uid="{4CA9FF79-790A-4A5A-AA26-65762BB272E6}"/>
    <hyperlink ref="DX145" location="A125911594W" display="A125911594W" xr:uid="{629DD276-FC78-46F2-8A69-26CFCC6DF00E}"/>
    <hyperlink ref="DX158" location="A125878330R" display="A125878330R" xr:uid="{AC53F3BD-432F-4F68-9A9D-04FFF39050EC}"/>
    <hyperlink ref="DX133" location="A125844842L" display="A125844842L" xr:uid="{79922AB3-5717-4383-8097-327C8A8C7470}"/>
    <hyperlink ref="DX146" location="A125911370K" display="A125911370K" xr:uid="{7DB7AB55-EADC-4526-91FB-F3D7A52B97BF}"/>
    <hyperlink ref="DX159" location="A125878106W" display="A125878106W" xr:uid="{4825B382-9A39-4963-BECA-D105DB6B9D08}"/>
    <hyperlink ref="DX134" location="A125845346V" display="A125845346V" xr:uid="{503F1238-07AE-4AAC-90E8-A87EA4730125}"/>
    <hyperlink ref="DX147" location="A125911874R" display="A125911874R" xr:uid="{00D61C74-FFEA-41C4-B1A4-675D97E31B40}"/>
    <hyperlink ref="DX160" location="A125878610J" display="A125878610J" xr:uid="{C05740DE-18B9-4443-BAB7-CF5DD73C68AA}"/>
    <hyperlink ref="DX135" location="A125845122J" display="A125845122J" xr:uid="{A6D0FFA0-00EC-433B-B0CC-E290AB7BD292}"/>
    <hyperlink ref="DX148" location="A125911650C" display="A125911650C" xr:uid="{1C1DF017-EFA7-49A0-B5FD-0FAEA8D6272B}"/>
    <hyperlink ref="DX161" location="A125878386A" display="A125878386A" xr:uid="{1E75656C-AD27-46C1-B6DF-867CA3EA363A}"/>
    <hyperlink ref="Q136" location="A125844762L" display="A125844762L" xr:uid="{0DF81410-BCBE-4942-9AFE-AB6A34F090E0}"/>
    <hyperlink ref="Q149" location="A125911290K" display="A125911290K" xr:uid="{2BA4E7AD-94A1-4BF2-8EE7-7FF8AAC73D70}"/>
    <hyperlink ref="Q162" location="A125878026W" display="A125878026W" xr:uid="{CF2B0A08-A198-4BBE-8F3D-FDBCF0312435}"/>
    <hyperlink ref="Q126" location="A125844538V" display="A125844538V" xr:uid="{68FE7E9A-F3DA-429B-B285-E4ADD271257B}"/>
    <hyperlink ref="Q139" location="A125911066T" display="A125911066T" xr:uid="{DE89E48F-91C7-4999-82F3-2124DE0774B0}"/>
    <hyperlink ref="Q152" location="A125877802J" display="A125877802J" xr:uid="{A321061A-BA27-4BC0-A598-37FAC7CB0ACC}"/>
    <hyperlink ref="Q127" location="A125844258A" display="A125844258A" xr:uid="{91F843E0-FD52-437C-B5D4-689EFD66958D}"/>
    <hyperlink ref="Q140" location="A125910786W" display="A125910786W" xr:uid="{293BA40B-E988-4FA3-8BD9-27FCAE4F0ABD}"/>
    <hyperlink ref="Q153" location="A125877522R" display="A125877522R" xr:uid="{DB63BA16-75D2-4A39-BD6E-FF72F52D5F47}"/>
    <hyperlink ref="Q128" location="A125844594L" display="A125844594L" xr:uid="{698CF1F5-8AA7-43B4-BBE8-46A460686AB2}"/>
    <hyperlink ref="Q141" location="A125911122X" display="A125911122X" xr:uid="{494D24AC-55CC-4750-B1D3-388EA5D47985}"/>
    <hyperlink ref="Q154" location="A125877858V" display="A125877858V" xr:uid="{E161A820-0D36-4BE9-81DD-B929BE6E2400}"/>
    <hyperlink ref="Q129" location="A125844650V" display="A125844650V" xr:uid="{07B3C262-2EA7-4B99-B263-619035960254}"/>
    <hyperlink ref="Q142" location="A125911178K" display="A125911178K" xr:uid="{6085010E-3B99-4748-99B0-DDB67751387B}"/>
    <hyperlink ref="Q155" location="A125877914A" display="A125877914A" xr:uid="{2843B165-BB83-4732-B71C-194CA9BA5515}"/>
    <hyperlink ref="Q130" location="A125844314J" display="A125844314J" xr:uid="{9A58B4B3-0599-4345-AA52-04812AE2857F}"/>
    <hyperlink ref="Q143" location="A125910842C" display="A125910842C" xr:uid="{1C5BCE69-E688-4066-8FE4-3FD2962258AC}"/>
    <hyperlink ref="Q156" location="A125877578A" display="A125877578A" xr:uid="{B8D78459-5A04-4368-ACDD-253C53965AA1}"/>
    <hyperlink ref="Q131" location="A125844370A" display="A125844370A" xr:uid="{2CF33446-6B83-4393-9736-BAF4FC3E10A2}"/>
    <hyperlink ref="Q144" location="A125910898R" display="A125910898R" xr:uid="{E842B58D-680A-4EA3-9D18-AB058F3378EB}"/>
    <hyperlink ref="Q157" location="A125877634J" display="A125877634J" xr:uid="{0281E635-D405-4AA3-90EC-076AA6A7A40B}"/>
    <hyperlink ref="Q132" location="A125844426A" display="A125844426A" xr:uid="{DEF944B9-E984-4B3C-A80E-E9DFBF913F7A}"/>
    <hyperlink ref="Q145" location="A125910954W" display="A125910954W" xr:uid="{09F6F0F3-88DE-46C3-A029-BD268953BBFB}"/>
    <hyperlink ref="Q158" location="A125877690A" display="A125877690A" xr:uid="{5817F14F-1A52-4294-A1E4-D8C5B4FE8B1A}"/>
    <hyperlink ref="Q133" location="A125844202R" display="A125844202R" xr:uid="{2CD7A343-6359-472E-AC29-40EF1BB37E89}"/>
    <hyperlink ref="Q146" location="A125910730K" display="A125910730K" xr:uid="{531E5D8D-353F-42D0-8DEC-CA9E4946D62E}"/>
    <hyperlink ref="Q159" location="A125877466J" display="A125877466J" xr:uid="{8004431D-2AD0-419D-9966-84D6F184BAC9}"/>
    <hyperlink ref="Q134" location="A125844706V" display="A125844706V" xr:uid="{BD7A6F13-2803-4C4B-AB74-887F3667E506}"/>
    <hyperlink ref="Q147" location="A125911234T" display="A125911234T" xr:uid="{AE74FEB1-D7F2-4ED8-BD9F-9A99525694C9}"/>
    <hyperlink ref="Q160" location="A125877970V" display="A125877970V" xr:uid="{C10911CC-F8DB-443B-8EF0-21CE21E8A465}"/>
    <hyperlink ref="Q135" location="A125844482V" display="A125844482V" xr:uid="{A813EA04-4CD7-4842-A6BA-8DBFAE98AA42}"/>
    <hyperlink ref="Q148" location="A125911010F" display="A125911010F" xr:uid="{D2DA0A45-BB2F-4597-AE6C-A6ACC08273BD}"/>
    <hyperlink ref="Q161" location="A125877746A" display="A125877746A" xr:uid="{54FDFD68-208A-46CA-98BB-1CD57EDD0A28}"/>
    <hyperlink ref="O136" location="A125844758W" display="A125844758W" xr:uid="{EBEEC27D-C0AE-4689-B118-E705DD167218}"/>
    <hyperlink ref="O149" location="A125911286V" display="A125911286V" xr:uid="{DBA6E977-B901-4A1F-AAFD-6BD0C149A33B}"/>
    <hyperlink ref="O162" location="A125878022L" display="A125878022L" xr:uid="{624840F6-3CF5-481E-B0A1-868334AC877B}"/>
    <hyperlink ref="O126" location="A125844534K" display="A125844534K" xr:uid="{9B1D86BA-DF76-4B17-B3AB-979F3AE35951}"/>
    <hyperlink ref="O139" location="A125911062J" display="A125911062J" xr:uid="{F6232E0F-CBEE-49BC-A2FF-A51E46281C32}"/>
    <hyperlink ref="O152" location="A125877798C" display="A125877798C" xr:uid="{2F7E6B4F-56AE-4C04-873F-1AF4535146E2}"/>
    <hyperlink ref="O127" location="A125844254T" display="A125844254T" xr:uid="{BA6C4676-194D-4DD7-9A1A-81B3A373333C}"/>
    <hyperlink ref="O140" location="A125910782L" display="A125910782L" xr:uid="{F05CC4D9-92C9-416F-B648-69F014C060CA}"/>
    <hyperlink ref="O153" location="A125877518X" display="A125877518X" xr:uid="{DF45C409-8C0A-4F25-9703-135A486AF444}"/>
    <hyperlink ref="O128" location="A125844590C" display="A125844590C" xr:uid="{FA516FA9-AFEE-40BD-8FD6-A156D7E69BBB}"/>
    <hyperlink ref="O141" location="A125911118J" display="A125911118J" xr:uid="{AE9A193D-9C64-449F-A2A9-97BFA3BE6DCC}"/>
    <hyperlink ref="O154" location="A125877854K" display="A125877854K" xr:uid="{2EFEA588-8523-40AB-B407-EB230E73B6F1}"/>
    <hyperlink ref="O129" location="A125844646C" display="A125844646C" xr:uid="{0D8BA059-FB31-430A-8FF3-A9BD99ABCD9D}"/>
    <hyperlink ref="O142" location="A125911174A" display="A125911174A" xr:uid="{BD9E529C-DED2-4E7E-B8B8-A3376E6240F5}"/>
    <hyperlink ref="O155" location="A125877910T" display="A125877910T" xr:uid="{6431AA45-0651-40B2-B5F9-17CEA3DCEC86}"/>
    <hyperlink ref="O130" location="A125844310X" display="A125844310X" xr:uid="{6910F194-744A-4D57-9739-BFBC59E09F27}"/>
    <hyperlink ref="O143" location="A125910838L" display="A125910838L" xr:uid="{F5E306F4-A000-420B-8A12-E8EBE25DE4E6}"/>
    <hyperlink ref="O156" location="A125877574T" display="A125877574T" xr:uid="{1C9C0706-DD29-4C73-B7A2-36B0948A579F}"/>
    <hyperlink ref="O131" location="A125844366K" display="A125844366K" xr:uid="{BE4FF339-B70B-44A3-AA81-DF27519B86F8}"/>
    <hyperlink ref="O144" location="A125910894F" display="A125910894F" xr:uid="{6FE624E7-9E16-43E9-9234-6E1929F7E086}"/>
    <hyperlink ref="O157" location="A125877630X" display="A125877630X" xr:uid="{9C621170-BC12-4285-B7C1-21EE5CA801F2}"/>
    <hyperlink ref="O132" location="A125844422T" display="A125844422T" xr:uid="{74E8E3C0-2C78-4413-B9B2-D08DA4EC8996}"/>
    <hyperlink ref="O145" location="A125910950L" display="A125910950L" xr:uid="{B3FC48AC-A96C-4586-BE36-08701EF25BC3}"/>
    <hyperlink ref="O158" location="A125877686K" display="A125877686K" xr:uid="{5BFF78AA-8B4A-43D3-B590-80448E924A39}"/>
    <hyperlink ref="O133" location="A125844198K" display="A125844198K" xr:uid="{CB599F81-09D4-436D-8CC8-E19A3196E6BD}"/>
    <hyperlink ref="O146" location="A125910726V" display="A125910726V" xr:uid="{D578A905-EFD9-4391-BE4F-1990D30232C9}"/>
    <hyperlink ref="O159" location="A125877462X" display="A125877462X" xr:uid="{2FC5D7F7-1553-424A-BD31-04D3EFD0AF76}"/>
    <hyperlink ref="O134" location="A125844702K" display="A125844702K" xr:uid="{3CFB0A19-1FC7-4D06-98AE-3A776B96875B}"/>
    <hyperlink ref="O147" location="A125911230J" display="A125911230J" xr:uid="{CB5D78C7-718B-4A9C-AA9A-244883499F07}"/>
    <hyperlink ref="O160" location="A125877966C" display="A125877966C" xr:uid="{3B787E0F-BEF5-48CC-9F4D-18B681CA1F82}"/>
    <hyperlink ref="O135" location="A125844478C" display="A125844478C" xr:uid="{0BE00D24-E6CA-48D3-9613-7F06D631D6A0}"/>
    <hyperlink ref="O148" location="A125911006R" display="A125911006R" xr:uid="{05FD9675-87F5-49E7-A2CF-AF8724AA036C}"/>
    <hyperlink ref="O161" location="A125877742T" display="A125877742T" xr:uid="{0E929C11-CDD0-442A-99AD-DFE31AE2C487}"/>
    <hyperlink ref="K136" location="A125844806C" display="A125844806C" xr:uid="{16380AB3-22E5-492C-AF14-BD6932EB4EC6}"/>
    <hyperlink ref="K149" location="A125911334A" display="A125911334A" xr:uid="{81AECA81-5C96-4BAB-A74B-A1036264DD6D}"/>
    <hyperlink ref="K162" location="A125878070F" display="A125878070F" xr:uid="{68B7B7D2-5F07-42F0-BF43-E7F2646BA6F3}"/>
    <hyperlink ref="K126" location="A125844582C" display="A125844582C" xr:uid="{5BAA8F9B-201F-42C6-8FC2-04DBED9B7CC1}"/>
    <hyperlink ref="K139" location="A125911110R" display="A125911110R" xr:uid="{1E8D0380-0D84-4705-B494-C41D03DB56A3}"/>
    <hyperlink ref="K152" location="A125877846K" display="A125877846K" xr:uid="{FE1421AB-94F7-4683-ADAB-576BD3911690}"/>
    <hyperlink ref="K127" location="A125844302X" display="A125844302X" xr:uid="{7D440F2F-CE8A-445E-B939-FE605704B171}"/>
    <hyperlink ref="K140" location="A125910830V" display="A125910830V" xr:uid="{882B5B08-BE9E-41DE-87EB-5A040944514E}"/>
    <hyperlink ref="K153" location="A125877566T" display="A125877566T" xr:uid="{32224020-45A4-4939-8C49-7BC86BC40798}"/>
    <hyperlink ref="K128" location="A125844638C" display="A125844638C" xr:uid="{FDF09818-5C81-427B-BB18-380B9B9BA4EE}"/>
    <hyperlink ref="K141" location="A125911166A" display="A125911166A" xr:uid="{21469E4A-2259-434F-8CDD-2E23B4180232}"/>
    <hyperlink ref="K154" location="A125877902T" display="A125877902T" xr:uid="{92F8ED8A-FE95-493A-9B2F-D0F9BF0FA7C7}"/>
    <hyperlink ref="K129" location="A125844694W" display="A125844694W" xr:uid="{3D73E7AA-70A9-43D3-A570-5834EBDDB786}"/>
    <hyperlink ref="K142" location="A125911222J" display="A125911222J" xr:uid="{0F6A324D-699E-4876-8BB2-9AF20983C3DA}"/>
    <hyperlink ref="K155" location="A125877958C" display="A125877958C" xr:uid="{D4244583-E040-4A23-B119-55014DC5D696}"/>
    <hyperlink ref="K130" location="A125844358K" display="A125844358K" xr:uid="{1C448FD8-5AF2-404A-BA71-8EBA4DEC80AA}"/>
    <hyperlink ref="K143" location="A125910886F" display="A125910886F" xr:uid="{37DC8FB3-5569-45DA-BD22-43663CFFF7CA}"/>
    <hyperlink ref="K156" location="A125877622X" display="A125877622X" xr:uid="{3069B5E0-C930-45A0-8FFD-5F693E16C1DD}"/>
    <hyperlink ref="K131" location="A125844414T" display="A125844414T" xr:uid="{780D2DC2-5345-4D91-B4F4-601AF4E71172}"/>
    <hyperlink ref="K144" location="A125910942L" display="A125910942L" xr:uid="{5BEE2BE7-2FAB-45DF-AEF2-6B336C231769}"/>
    <hyperlink ref="K157" location="A125877678K" display="A125877678K" xr:uid="{0D7DC937-D127-47C7-A426-1DF14161BBA4}"/>
    <hyperlink ref="K132" location="A125844470K" display="A125844470K" xr:uid="{B3A7CB5D-9E43-46C8-93AB-402F3F0B7086}"/>
    <hyperlink ref="K145" location="A125910998X" display="A125910998X" xr:uid="{DC6EA56B-001F-4024-B2DD-250A1F82052A}"/>
    <hyperlink ref="K158" location="A125877734T" display="A125877734T" xr:uid="{994CAF95-4086-46FF-8D46-8E60AA16949A}"/>
    <hyperlink ref="K133" location="A125844246T" display="A125844246T" xr:uid="{AC3AD555-76A2-4B71-B243-5C9FFA0204F4}"/>
    <hyperlink ref="K146" location="A125910774L" display="A125910774L" xr:uid="{EA0AC432-E78A-4CAB-85D6-E377FFCCA84F}"/>
    <hyperlink ref="K159" location="A125877510F" display="A125877510F" xr:uid="{33975F95-9578-4EBC-8F00-B510C8DE0062}"/>
    <hyperlink ref="K134" location="A125844750C" display="A125844750C" xr:uid="{B0DB2640-34D6-4B10-9CE7-D15455182C9A}"/>
    <hyperlink ref="K147" location="A125911278V" display="A125911278V" xr:uid="{BD9A7A8B-6F93-4202-BFCF-2F9C0603ACB7}"/>
    <hyperlink ref="K160" location="A125878014L" display="A125878014L" xr:uid="{165523B6-3601-4F93-900F-572A822398A6}"/>
    <hyperlink ref="K135" location="A125844526K" display="A125844526K" xr:uid="{5CEB084A-DD66-429A-A93A-A0293BC46643}"/>
    <hyperlink ref="K148" location="A125911054J" display="A125911054J" xr:uid="{05E57463-C5A8-4118-9E00-7FF6233CC9B7}"/>
    <hyperlink ref="K161" location="A125877790K" display="A125877790K" xr:uid="{82D968B4-65C9-4AF9-AC2D-FD427546EA7F}"/>
    <hyperlink ref="L136" location="A125844790W" display="A125844790W" xr:uid="{40D9BE99-EB79-4B57-A159-68C0A578EA91}"/>
    <hyperlink ref="L149" location="A125911318A" display="A125911318A" xr:uid="{C5B26052-AB63-4AC0-8153-5699CAB4D39C}"/>
    <hyperlink ref="L162" location="A125878054F" display="A125878054F" xr:uid="{D521F675-8623-4CB2-BBB5-F15849433C45}"/>
    <hyperlink ref="L126" location="A125844566C" display="A125844566C" xr:uid="{1835B2D4-8637-438D-AE5F-FEDC948AEDF1}"/>
    <hyperlink ref="L139" location="A125911094A" display="A125911094A" xr:uid="{B41C13C1-10D0-44CB-B0ED-37A6A212959B}"/>
    <hyperlink ref="L152" location="A125877830T" display="A125877830T" xr:uid="{C328ADA2-3C10-429F-86BE-2D85D9586822}"/>
    <hyperlink ref="L127" location="A125844286K" display="A125844286K" xr:uid="{DEF0DE10-F113-4147-87E7-9EC76382ED0D}"/>
    <hyperlink ref="L140" location="A125910814V" display="A125910814V" xr:uid="{388001E1-527E-4BAA-A8F4-945E9110F129}"/>
    <hyperlink ref="L153" location="A125877550X" display="A125877550X" xr:uid="{88FDEA38-9E51-4305-B3B2-DEC0B442AE8A}"/>
    <hyperlink ref="L128" location="A125844622K" display="A125844622K" xr:uid="{7E4C6A24-DC33-4FFB-BD54-7C1D30924AA2}"/>
    <hyperlink ref="L141" location="A125911150J" display="A125911150J" xr:uid="{CF0FFB8C-5FEB-4186-AC34-7322C946686F}"/>
    <hyperlink ref="L154" location="A125877886C" display="A125877886C" xr:uid="{913605AA-0859-401D-94DA-AC82940EAEC9}"/>
    <hyperlink ref="L129" location="A125844678W" display="A125844678W" xr:uid="{09F27EBD-EBBE-4819-B35C-BC00EC837618}"/>
    <hyperlink ref="L142" location="A125911206J" display="A125911206J" xr:uid="{F76CF057-AE10-45FE-B1EB-00303881B090}"/>
    <hyperlink ref="L155" location="A125877942K" display="A125877942K" xr:uid="{C527F9D1-1092-4CE4-A1C7-4E24EEB1A634}"/>
    <hyperlink ref="L130" location="A125844342T" display="A125844342T" xr:uid="{E98D1E80-DB93-44B8-AC03-08F6E280D5B9}"/>
    <hyperlink ref="L143" location="A125910870L" display="A125910870L" xr:uid="{865FE8A1-D927-47B1-BC6E-C925B4503344}"/>
    <hyperlink ref="L156" location="A125877606X" display="A125877606X" xr:uid="{AA80B748-2BAD-47A1-B540-FF32613E6CE4}"/>
    <hyperlink ref="L131" location="A125844398C" display="A125844398C" xr:uid="{C90D80B6-0969-416B-94CE-D1EE1BC6B61A}"/>
    <hyperlink ref="L144" location="A125910926L" display="A125910926L" xr:uid="{EB151616-349D-4126-B8F5-911E976727DF}"/>
    <hyperlink ref="L157" location="A125877662T" display="A125877662T" xr:uid="{1A3C5165-F440-4FE6-A1BB-C32506B00E76}"/>
    <hyperlink ref="L132" location="A125844454K" display="A125844454K" xr:uid="{48368F99-D242-404E-81BF-839B36DBFB29}"/>
    <hyperlink ref="L145" location="A125910982F" display="A125910982F" xr:uid="{85F41AE7-26EF-4913-9E98-9B59DEB189C1}"/>
    <hyperlink ref="L158" location="A125877718T" display="A125877718T" xr:uid="{9D995726-5506-493B-8CC4-AE14EE9BECCD}"/>
    <hyperlink ref="L133" location="A125844230X" display="A125844230X" xr:uid="{0A892FDC-6856-43CD-AD61-4653C8157E35}"/>
    <hyperlink ref="L146" location="A125910758L" display="A125910758L" xr:uid="{521530A8-F779-4A6E-9148-63FBF7D760B8}"/>
    <hyperlink ref="L159" location="A125877494T" display="A125877494T" xr:uid="{6B29BD17-C259-4D66-BD86-AEAE4EE78459}"/>
    <hyperlink ref="L134" location="A125844734C" display="A125844734C" xr:uid="{0691DD0B-9817-406C-AE15-9859EBF0B1C3}"/>
    <hyperlink ref="L147" location="A125911262A" display="A125911262A" xr:uid="{DE284FE6-D1DB-486A-AA89-6556E3BB289C}"/>
    <hyperlink ref="L160" location="A125877998W" display="A125877998W" xr:uid="{ADEB9AC5-93A9-4918-BF7D-F9E137BFA068}"/>
    <hyperlink ref="L135" location="A125844510T" display="A125844510T" xr:uid="{DD3A4846-8FEB-4FB3-87A7-873C7AAA9756}"/>
    <hyperlink ref="L148" location="A125911038J" display="A125911038J" xr:uid="{CCE13450-26ED-4310-A63A-0B04927D2583}"/>
    <hyperlink ref="L161" location="A125877774K" display="A125877774K" xr:uid="{7A185528-1747-4E9C-8210-2392323B3BA3}"/>
    <hyperlink ref="M136" location="A125844810V" display="A125844810V" xr:uid="{6F0B5D13-FADA-45AB-BCB8-BD0877A68878}"/>
    <hyperlink ref="M149" location="A125911338K" display="A125911338K" xr:uid="{C2B6765D-237C-4336-9FC2-EFB97745624A}"/>
    <hyperlink ref="M162" location="A125878074R" display="A125878074R" xr:uid="{97744B8B-ED8F-4030-BCA0-D15057B58F5E}"/>
    <hyperlink ref="M126" location="A125844586L" display="A125844586L" xr:uid="{FC489EC5-B2C1-42DE-90DC-B6DBE24346A9}"/>
    <hyperlink ref="M139" location="A125911114X" display="A125911114X" xr:uid="{A58F16CC-7611-44C3-94ED-B1A7232AE7DD}"/>
    <hyperlink ref="M152" location="A125877850A" display="A125877850A" xr:uid="{E5DA2582-D764-401D-B239-DE728876174F}"/>
    <hyperlink ref="M127" location="A125844306J" display="A125844306J" xr:uid="{1A698CF6-CCC1-45D6-9C91-68587588891F}"/>
    <hyperlink ref="M140" location="A125910834C" display="A125910834C" xr:uid="{615505D4-9593-4066-8489-C02BB8F3E858}"/>
    <hyperlink ref="M153" location="A125877570J" display="A125877570J" xr:uid="{8528DE8E-7C5B-4E76-B2EA-CBDD72F0F2DC}"/>
    <hyperlink ref="M128" location="A125844642V" display="A125844642V" xr:uid="{7A995D25-92B4-4BF4-A578-6BC136320C76}"/>
    <hyperlink ref="M141" location="A125911170T" display="A125911170T" xr:uid="{9F27E50F-791F-49C7-A29F-A9ABD5C4BD45}"/>
    <hyperlink ref="M154" location="A125877906A" display="A125877906A" xr:uid="{82EF8FBC-6B39-4BF4-8E18-FD0F88B99127}"/>
    <hyperlink ref="M129" location="A125844698F" display="A125844698F" xr:uid="{3486ABC6-6920-49DF-8476-EADD95B7FB8D}"/>
    <hyperlink ref="M142" location="A125911226T" display="A125911226T" xr:uid="{99C145F7-1D9E-4885-AF70-0A280B86D678}"/>
    <hyperlink ref="M155" location="A125877962V" display="A125877962V" xr:uid="{30C0140C-21F1-47AC-884A-A86EA41E9922}"/>
    <hyperlink ref="M130" location="A125844362A" display="A125844362A" xr:uid="{B700C5AD-95AD-40FC-A60C-49C821CECDD6}"/>
    <hyperlink ref="M143" location="A125910890W" display="A125910890W" xr:uid="{08194C9A-D7D4-4204-8390-EAF9D0852948}"/>
    <hyperlink ref="M156" location="A125877626J" display="A125877626J" xr:uid="{630F5229-3BD9-4142-A8B8-89B22D5FAB09}"/>
    <hyperlink ref="M131" location="A125844418A" display="A125844418A" xr:uid="{765E321B-6BCB-44FD-83F1-91D1D57D1118}"/>
    <hyperlink ref="M144" location="A125910946W" display="A125910946W" xr:uid="{00AA1226-6283-45FA-9B97-42194B626045}"/>
    <hyperlink ref="M157" location="A125877682A" display="A125877682A" xr:uid="{3F5351DB-35AF-4DFE-A65D-9D89672E0351}"/>
    <hyperlink ref="M132" location="A125844474V" display="A125844474V" xr:uid="{FBCE8EAF-A326-4FF4-8C84-796DF4A88D85}"/>
    <hyperlink ref="M145" location="A125911002F" display="A125911002F" xr:uid="{CB531397-8ADA-4732-B26A-B86D3D8A9E96}"/>
    <hyperlink ref="M158" location="A125877738A" display="A125877738A" xr:uid="{C11EAF6A-0D04-4CE1-9404-1BC276C3A995}"/>
    <hyperlink ref="M133" location="A125844250J" display="A125844250J" xr:uid="{32E954E5-2DA9-43B4-B14F-DF0880CB7F87}"/>
    <hyperlink ref="M146" location="A125910778W" display="A125910778W" xr:uid="{311B01D5-F3DF-4BE6-A2D7-AB323AF424C4}"/>
    <hyperlink ref="M159" location="A125877514R" display="A125877514R" xr:uid="{63C90D19-8D40-4F6A-A24A-2A09346AD66A}"/>
    <hyperlink ref="M134" location="A125844754L" display="A125844754L" xr:uid="{BCA67E40-93E5-4011-80E5-D1B8F24653B4}"/>
    <hyperlink ref="M147" location="A125911282K" display="A125911282K" xr:uid="{26480A86-D120-416E-9919-8FA2C1DED08A}"/>
    <hyperlink ref="M160" location="A125878018W" display="A125878018W" xr:uid="{5F5A3D5B-AD2C-4E66-BCEE-8BA467E37423}"/>
    <hyperlink ref="M135" location="A125844530A" display="A125844530A" xr:uid="{8ABBD53C-1632-47D0-AF9B-CBCA7AF5D207}"/>
    <hyperlink ref="M148" location="A125911058T" display="A125911058T" xr:uid="{25CE9EAA-ADA4-4687-A3CB-EC65B039BA5E}"/>
    <hyperlink ref="M161" location="A125877794V" display="A125877794V" xr:uid="{B0003048-F87B-437D-A645-655F8A9AF0FA}"/>
    <hyperlink ref="N136" location="A125844770L" display="A125844770L" xr:uid="{4EC4C72A-E02A-49A6-96A9-88EDD44B4013}"/>
    <hyperlink ref="N149" location="A125911298C" display="A125911298C" xr:uid="{7207C03F-64AB-47F3-9A47-099193863D34}"/>
    <hyperlink ref="N162" location="A125878034W" display="A125878034W" xr:uid="{A5332520-72D6-480C-817F-949FBC9453BA}"/>
    <hyperlink ref="N126" location="A125844546V" display="A125844546V" xr:uid="{C68AA1DB-A025-4ECA-98BE-BCD52778E039}"/>
    <hyperlink ref="N139" location="A125911074T" display="A125911074T" xr:uid="{387A58C2-457D-495A-A57A-980E869986EF}"/>
    <hyperlink ref="N152" location="A125877810J" display="A125877810J" xr:uid="{530B4D18-09FB-46A0-994C-7B68D9FDE610}"/>
    <hyperlink ref="N127" location="A125844266A" display="A125844266A" xr:uid="{2BA5AC55-BF18-4F35-80D4-D76CAD426CD6}"/>
    <hyperlink ref="N140" location="A125910794W" display="A125910794W" xr:uid="{25C9CCA6-282B-4035-AE22-C42D5D6BE8B2}"/>
    <hyperlink ref="N153" location="A125877530R" display="A125877530R" xr:uid="{A2B817EC-3EC3-41C1-99D1-CC03135139B1}"/>
    <hyperlink ref="N128" location="A125844602A" display="A125844602A" xr:uid="{06940677-FD9C-41CA-96AA-D70847C68E35}"/>
    <hyperlink ref="N141" location="A125911130X" display="A125911130X" xr:uid="{7A316176-9AD5-44A9-B588-ABBF2FDF3603}"/>
    <hyperlink ref="N154" location="A125877866V" display="A125877866V" xr:uid="{AC234283-07D4-4855-82C5-3AF1F3E27BA5}"/>
    <hyperlink ref="N129" location="A125844658L" display="A125844658L" xr:uid="{86D71127-5487-4100-8EDF-675B19B10B6C}"/>
    <hyperlink ref="N142" location="A125911186K" display="A125911186K" xr:uid="{67CE813D-B162-42BE-9917-14528C3E8FE3}"/>
    <hyperlink ref="N155" location="A125877922A" display="A125877922A" xr:uid="{A1B5EA41-6C6C-4951-9464-6F43B3F7BA33}"/>
    <hyperlink ref="N130" location="A125844322J" display="A125844322J" xr:uid="{FFE2DF59-7072-4E70-89C2-B1C116D3D688}"/>
    <hyperlink ref="N143" location="A125910850C" display="A125910850C" xr:uid="{C3501CC6-2946-41B7-AB25-52340057EB67}"/>
    <hyperlink ref="N156" location="A125877586A" display="A125877586A" xr:uid="{E635E53B-7757-469A-8E13-FA67AEE9CF19}"/>
    <hyperlink ref="N131" location="A125844378V" display="A125844378V" xr:uid="{8907FEAA-359E-4DDE-BE8E-34368D8CD9F2}"/>
    <hyperlink ref="N144" location="A125910906C" display="A125910906C" xr:uid="{D48C5D38-5310-461B-A581-4A0651600691}"/>
    <hyperlink ref="N157" location="A125877642J" display="A125877642J" xr:uid="{ADEC1DA7-7660-4AA9-A9E6-26B7F5DCAEB3}"/>
    <hyperlink ref="N132" location="A125844434A" display="A125844434A" xr:uid="{5AC7BBF4-2FD1-4908-98D6-83B07BA56549}"/>
    <hyperlink ref="N145" location="A125910962W" display="A125910962W" xr:uid="{8FC55241-53E9-45D5-8B4D-6599BBB9A6E3}"/>
    <hyperlink ref="N158" location="A125877698V" display="A125877698V" xr:uid="{D1FA13B0-38C5-4EA0-AAAF-70DF4A28B6EF}"/>
    <hyperlink ref="N133" location="A125844210R" display="A125844210R" xr:uid="{C2BE7EF7-8B37-4DBB-9845-50567D4BBBBE}"/>
    <hyperlink ref="N146" location="A125910738C" display="A125910738C" xr:uid="{85779DF6-1841-40C7-9EC6-1EE3402694FE}"/>
    <hyperlink ref="N159" location="A125877474J" display="A125877474J" xr:uid="{14AA2DCE-1C4A-409B-B949-5C21FC9EFEA6}"/>
    <hyperlink ref="N134" location="A125844714V" display="A125844714V" xr:uid="{2735B1E9-6B75-4449-8994-1804D4D58E3E}"/>
    <hyperlink ref="N147" location="A125911242T" display="A125911242T" xr:uid="{D3B8FEB6-288B-43CA-9C2A-8E96D7D9E972}"/>
    <hyperlink ref="N160" location="A125877978L" display="A125877978L" xr:uid="{20C22231-2505-4F02-A390-DB0581ECADA0}"/>
    <hyperlink ref="N135" location="A125844490V" display="A125844490V" xr:uid="{A59756E2-1BA6-495F-86CF-FE8CDF162A5C}"/>
    <hyperlink ref="N148" location="A125911018X" display="A125911018X" xr:uid="{B5F75DD1-612E-4885-AE9E-A4D15A863818}"/>
    <hyperlink ref="N161" location="A125877754A" display="A125877754A" xr:uid="{5D4FFF9B-63A1-46E7-8736-651BC9A0DBE3}"/>
    <hyperlink ref="J136" location="A125844766W" display="A125844766W" xr:uid="{9B4B4D1C-3766-49AB-A4F9-E8314D3A90DF}"/>
    <hyperlink ref="J149" location="A125911294V" display="A125911294V" xr:uid="{B64565CC-1B43-42E7-98F1-07AE315A90A6}"/>
    <hyperlink ref="J162" location="A125878030L" display="A125878030L" xr:uid="{4FDBD1BE-22E9-4B0E-9B39-8C8824300FBB}"/>
    <hyperlink ref="J126" location="A125844542K" display="A125844542K" xr:uid="{E4537726-5F65-44CE-BE92-259B79A2C312}"/>
    <hyperlink ref="J139" location="A125911070J" display="A125911070J" xr:uid="{2A325492-26BC-4B19-B380-74C6DAEEFEAE}"/>
    <hyperlink ref="J152" location="A125877806T" display="A125877806T" xr:uid="{667FCDA5-F2D0-4A21-A116-22A6521A40FD}"/>
    <hyperlink ref="J127" location="A125844262T" display="A125844262T" xr:uid="{66758759-6F93-411D-8BEB-1D17F5020429}"/>
    <hyperlink ref="J140" location="A125910790L" display="A125910790L" xr:uid="{CFF90E06-4948-4480-BD34-9FDD7D4F72AB}"/>
    <hyperlink ref="J153" location="A125877526X" display="A125877526X" xr:uid="{597A5759-FBAB-46C7-A4F1-3CA348EE0EBA}"/>
    <hyperlink ref="J128" location="A125844598W" display="A125844598W" xr:uid="{4FFB3B38-743A-481F-9ACC-A21F28AA38A8}"/>
    <hyperlink ref="J141" location="A125911126J" display="A125911126J" xr:uid="{F4E27AFF-53AD-41B0-B632-A9809218CD45}"/>
    <hyperlink ref="J154" location="A125877862K" display="A125877862K" xr:uid="{095F4DE1-7145-499D-89DC-976758202C29}"/>
    <hyperlink ref="J129" location="A125844654C" display="A125844654C" xr:uid="{F4719795-E843-40D5-9E65-737EECF9F0C9}"/>
    <hyperlink ref="J142" location="A125911182A" display="A125911182A" xr:uid="{355E2A41-4EA6-4547-A40E-8FDF4F67E5C8}"/>
    <hyperlink ref="J155" location="A125877918K" display="A125877918K" xr:uid="{E9476E4F-4E6D-476F-A881-6552360F08FC}"/>
    <hyperlink ref="J130" location="A125844318T" display="A125844318T" xr:uid="{BC4690AB-6D8D-4D50-8886-1DDA291DCA95}"/>
    <hyperlink ref="J143" location="A125910846L" display="A125910846L" xr:uid="{A24D7C84-C9DF-44FF-957F-2CDDA0B79446}"/>
    <hyperlink ref="J156" location="A125877582T" display="A125877582T" xr:uid="{A82C093B-C0CF-475A-B835-0BFE754A3F47}"/>
    <hyperlink ref="J131" location="A125844374K" display="A125844374K" xr:uid="{A5AF4270-CBE5-4A05-A5E9-4E87F1C15AD7}"/>
    <hyperlink ref="J144" location="A125910902V" display="A125910902V" xr:uid="{FF7F5CB0-85C1-4336-BD13-DC97C5D50C3B}"/>
    <hyperlink ref="J157" location="A125877638T" display="A125877638T" xr:uid="{0B7444D5-0DF1-4966-8363-2F136650B166}"/>
    <hyperlink ref="J132" location="A125844430T" display="A125844430T" xr:uid="{540B3AC6-E612-4B52-B4E5-4C139A55DA7C}"/>
    <hyperlink ref="J145" location="A125910958F" display="A125910958F" xr:uid="{BCB0F01A-7015-4895-B9DF-DCC8414B85B5}"/>
    <hyperlink ref="J158" location="A125877694K" display="A125877694K" xr:uid="{7CA2D83F-F4ED-4897-A0A9-10455CDFB69F}"/>
    <hyperlink ref="J133" location="A125844206X" display="A125844206X" xr:uid="{42BB79F8-AC73-4B86-8019-150E93C98918}"/>
    <hyperlink ref="J146" location="A125910734V" display="A125910734V" xr:uid="{475D52F7-4064-47B7-AFEB-A260CA2323D1}"/>
    <hyperlink ref="J159" location="A125877470X" display="A125877470X" xr:uid="{0F2B38DF-B49D-4229-9C01-30D093D49EBE}"/>
    <hyperlink ref="J134" location="A125844710K" display="A125844710K" xr:uid="{212DEEA6-8CB7-4F34-BD57-4BDADE804471}"/>
    <hyperlink ref="J147" location="A125911238A" display="A125911238A" xr:uid="{AA71D5F2-7030-4E0D-9374-AD8549F9D415}"/>
    <hyperlink ref="J160" location="A125877974C" display="A125877974C" xr:uid="{25B043B3-1DD2-4E28-BE7E-5C6AE2C27B98}"/>
    <hyperlink ref="J135" location="A125844486C" display="A125844486C" xr:uid="{739ACE85-71D9-45E4-B132-23B7B52BC1FB}"/>
    <hyperlink ref="J148" location="A125911014R" display="A125911014R" xr:uid="{F9AD4EF1-59DD-4B5A-9F4F-CEF1CE9A7656}"/>
    <hyperlink ref="J161" location="A125877750T" display="A125877750T" xr:uid="{5107BCA9-79A8-4CA2-8117-0D373D2DF1BA}"/>
    <hyperlink ref="D136" location="A125844794F" display="A125844794F" xr:uid="{E0FFE69A-A6E2-42DD-A1A1-B1C139FA0B4F}"/>
    <hyperlink ref="D149" location="A125911322T" display="A125911322T" xr:uid="{5171735F-1D7F-46FE-B3A3-A5ECC0944BF8}"/>
    <hyperlink ref="D162" location="A125878058R" display="A125878058R" xr:uid="{2E6B672C-02A3-4717-BB51-C221A27D19AA}"/>
    <hyperlink ref="D126" location="A125844570V" display="A125844570V" xr:uid="{2153032A-2C04-4608-8C61-8D4E482C01E6}"/>
    <hyperlink ref="D139" location="A125911098K" display="A125911098K" xr:uid="{C38F978A-EFBD-42B0-8495-F5A1D792571C}"/>
    <hyperlink ref="D152" location="A125877834A" display="A125877834A" xr:uid="{9960D00F-61F3-472C-8A15-CB394B063B61}"/>
    <hyperlink ref="D127" location="A125844290A" display="A125844290A" xr:uid="{2A043FBE-D588-4824-8772-4DA578B2950A}"/>
    <hyperlink ref="D140" location="A125910818C" display="A125910818C" xr:uid="{9A62F72D-896D-4AF7-9F10-9E46F73D03B4}"/>
    <hyperlink ref="D153" location="A125877554J" display="A125877554J" xr:uid="{758FBD40-DAAC-4C7A-98C6-6F8E6596BDE7}"/>
    <hyperlink ref="D128" location="A125844626V" display="A125844626V" xr:uid="{46E8E43D-4620-4DAD-A2A1-241B1197A773}"/>
    <hyperlink ref="D141" location="A125911154T" display="A125911154T" xr:uid="{880A48F6-9044-4CE2-8D16-2B425C4CD4E9}"/>
    <hyperlink ref="D154" location="A125877890V" display="A125877890V" xr:uid="{04222025-66DF-42D3-9568-6253A68E32FC}"/>
    <hyperlink ref="D129" location="A125844682L" display="A125844682L" xr:uid="{3F1187A5-2E66-48D6-A817-962DE7EF5C35}"/>
    <hyperlink ref="D142" location="A125911210X" display="A125911210X" xr:uid="{0CAD9179-4C94-4AD3-85F8-47771D07CDFF}"/>
    <hyperlink ref="D155" location="A125877946V" display="A125877946V" xr:uid="{A2F48B50-6F49-481B-AAC8-AC0D7912E63F}"/>
    <hyperlink ref="D130" location="A125844346A" display="A125844346A" xr:uid="{51289E54-BFB8-47A6-AFA9-A220ED123971}"/>
    <hyperlink ref="D143" location="A125910874W" display="A125910874W" xr:uid="{B9BC9CB9-AAB4-4DD5-92BF-6062912F73A2}"/>
    <hyperlink ref="D156" location="A125877610R" display="A125877610R" xr:uid="{0DB40A97-185D-4724-821D-06377EFB52BA}"/>
    <hyperlink ref="D131" location="A125844402J" display="A125844402J" xr:uid="{EAD47D30-FF59-4D69-9760-E97608B19DA4}"/>
    <hyperlink ref="D144" location="A125910930C" display="A125910930C" xr:uid="{F2F480FA-62BA-4F3A-BC76-98A02BC95AED}"/>
    <hyperlink ref="D157" location="A125877666A" display="A125877666A" xr:uid="{C577F2F1-2845-442B-9232-48FE3C65C734}"/>
    <hyperlink ref="D132" location="A125844458V" display="A125844458V" xr:uid="{44E9099C-23B1-45E5-BCB1-75BCFB265736}"/>
    <hyperlink ref="D145" location="A125910986R" display="A125910986R" xr:uid="{9348302C-E0AE-4A3C-86A9-00F3DA36C461}"/>
    <hyperlink ref="D158" location="A125877722J" display="A125877722J" xr:uid="{A1F123DC-56BF-43F2-854C-CF87C4C288AF}"/>
    <hyperlink ref="D133" location="A125844234J" display="A125844234J" xr:uid="{74AEA268-005E-4B1B-A924-1F692E96ECF9}"/>
    <hyperlink ref="D146" location="A125910762C" display="A125910762C" xr:uid="{4CBC86BB-1F7C-4CA7-8D74-7CA265019667}"/>
    <hyperlink ref="D159" location="A125877498A" display="A125877498A" xr:uid="{431818B6-2639-44BB-9504-E534569D830F}"/>
    <hyperlink ref="D134" location="A125844738L" display="A125844738L" xr:uid="{65B62908-1AFD-4A99-961D-CCAD54544FB5}"/>
    <hyperlink ref="D147" location="A125911266K" display="A125911266K" xr:uid="{F8B373A0-7044-418B-BD9E-B43B29BF8FCE}"/>
    <hyperlink ref="D160" location="A125878002C" display="A125878002C" xr:uid="{43D0C713-742C-417E-B929-BA29EB25566F}"/>
    <hyperlink ref="D135" location="A125844514A" display="A125844514A" xr:uid="{779E0497-1E1C-4293-83A0-CC8484B253DE}"/>
    <hyperlink ref="D148" location="A125911042X" display="A125911042X" xr:uid="{C8211826-0CF8-468F-879F-4B2BD2DA4F69}"/>
    <hyperlink ref="D161" location="A125877778V" display="A125877778V" xr:uid="{F8A8E928-F867-412D-B74A-4AAB490516F1}"/>
    <hyperlink ref="E136" location="A125844774W" display="A125844774W" xr:uid="{2A8881D0-8741-44A6-95E0-1B0DC222380A}"/>
    <hyperlink ref="E149" location="A125911302J" display="A125911302J" xr:uid="{F7EAC051-4D2C-43D6-802A-8B2DA4048E91}"/>
    <hyperlink ref="E162" location="A125878038F" display="A125878038F" xr:uid="{7B128C85-A055-4C53-9216-EF420F69143F}"/>
    <hyperlink ref="E126" location="A125844550K" display="A125844550K" xr:uid="{B339F79D-5C14-439C-A48D-3FAF13DBDA5E}"/>
    <hyperlink ref="E139" location="A125911078A" display="A125911078A" xr:uid="{7A9800F1-30EB-4AE8-B5D4-7D3F69713B2E}"/>
    <hyperlink ref="E152" location="A125877814T" display="A125877814T" xr:uid="{58C7D7B4-F3EF-4451-8F22-AE5D7D9FBF2E}"/>
    <hyperlink ref="E127" location="A125844270T" display="A125844270T" xr:uid="{1DD962F1-80A9-4E10-AB75-8B019187C246}"/>
    <hyperlink ref="E140" location="A125910798F" display="A125910798F" xr:uid="{8E36199B-12DE-4B41-997D-99C336FD77D0}"/>
    <hyperlink ref="E153" location="A125877534X" display="A125877534X" xr:uid="{05296CC1-2F63-43C0-90B5-EB7341CB8112}"/>
    <hyperlink ref="E128" location="A125844606K" display="A125844606K" xr:uid="{0295EF80-2CD2-40D3-94D1-75BF68C7D5E4}"/>
    <hyperlink ref="E141" location="A125911134J" display="A125911134J" xr:uid="{55C76E06-9D3C-4368-BA35-BEB984DCA5C5}"/>
    <hyperlink ref="E154" location="A125877870K" display="A125877870K" xr:uid="{67AA579E-E037-4DE0-8997-D1FAD68C5643}"/>
    <hyperlink ref="E129" location="A125844662C" display="A125844662C" xr:uid="{1E3886BE-4990-4BFF-831C-CAEDD8C5F690}"/>
    <hyperlink ref="E142" location="A125911190A" display="A125911190A" xr:uid="{F7B5C09D-D4C5-4897-B620-A44154486CCF}"/>
    <hyperlink ref="E155" location="A125877926K" display="A125877926K" xr:uid="{D0A194AD-8C59-4576-A20E-25519D2C2C35}"/>
    <hyperlink ref="E130" location="A125844326T" display="A125844326T" xr:uid="{4B36844B-E52F-455B-AC1B-DAAF75498FC1}"/>
    <hyperlink ref="E143" location="A125910854L" display="A125910854L" xr:uid="{453C4385-CE08-4650-B43A-77111932C5B0}"/>
    <hyperlink ref="E156" location="A125877590T" display="A125877590T" xr:uid="{EC04E207-0380-4E53-9BEC-45B59DA89BE0}"/>
    <hyperlink ref="E131" location="A125844382K" display="A125844382K" xr:uid="{A49C9762-0549-478C-B38F-D6EE042A4344}"/>
    <hyperlink ref="E144" location="A125910910V" display="A125910910V" xr:uid="{CEA6B19F-1251-4307-BDFC-93492729E605}"/>
    <hyperlink ref="E157" location="A125877646T" display="A125877646T" xr:uid="{E3AC4384-A65A-4ECC-B8AF-F38FD12D7073}"/>
    <hyperlink ref="E132" location="A125844438K" display="A125844438K" xr:uid="{97BDE60F-2CD3-42DF-8944-440199F3632E}"/>
    <hyperlink ref="E145" location="A125910966F" display="A125910966F" xr:uid="{9FD3BA58-79D6-4413-BFCF-6318E9025322}"/>
    <hyperlink ref="E158" location="A125877702X" display="A125877702X" xr:uid="{C03129BC-283A-40BA-A089-022478EA9834}"/>
    <hyperlink ref="E133" location="A125844214X" display="A125844214X" xr:uid="{8A59CBA3-B29E-4491-8DFB-2C5BE10337DD}"/>
    <hyperlink ref="E146" location="A125910742V" display="A125910742V" xr:uid="{FD911F90-00E1-482C-89DF-056E91E2A3E3}"/>
    <hyperlink ref="E159" location="A125877478T" display="A125877478T" xr:uid="{99B71F14-4C2F-4012-AE8E-5105CF757FE4}"/>
    <hyperlink ref="E134" location="A125844718C" display="A125844718C" xr:uid="{E30ADAD0-49D6-4D28-86EE-FB7FC4FC71BC}"/>
    <hyperlink ref="E147" location="A125911246A" display="A125911246A" xr:uid="{9426E856-C093-4E1F-9562-B31462F7D472}"/>
    <hyperlink ref="E160" location="A125877982C" display="A125877982C" xr:uid="{BFEEF153-9141-4B93-9DB1-B4A2E5AD523C}"/>
    <hyperlink ref="E135" location="A125844494C" display="A125844494C" xr:uid="{83770D18-E64B-4F65-8205-F7B1FDF29C75}"/>
    <hyperlink ref="E148" location="A125911022R" display="A125911022R" xr:uid="{8E7CC533-313A-4234-AB6F-869CAEC00B14}"/>
    <hyperlink ref="E161" location="A125877758K" display="A125877758K" xr:uid="{60DF9E5A-60AE-4D1F-A77E-D988B72ABA3A}"/>
    <hyperlink ref="F136" location="A125844798R" display="A125844798R" xr:uid="{E0B38AC2-9521-4EB4-B6C8-D6376607CF1E}"/>
    <hyperlink ref="F149" location="A125911326A" display="A125911326A" xr:uid="{A5A10E6B-AA4E-4BEC-A0DC-335F47B53F6D}"/>
    <hyperlink ref="F162" location="A125878062F" display="A125878062F" xr:uid="{40643290-39B5-42A8-A586-65ACD5A3E96D}"/>
    <hyperlink ref="F126" location="A125844574C" display="A125844574C" xr:uid="{F34FD506-0E67-48D3-9C91-B576E990D2D3}"/>
    <hyperlink ref="F139" location="A125911102R" display="A125911102R" xr:uid="{58E963B3-B207-4866-9696-0A06F6A44A7B}"/>
    <hyperlink ref="F152" location="A125877838K" display="A125877838K" xr:uid="{2586EF66-541A-4DF4-83B8-448D3128F3D6}"/>
    <hyperlink ref="F127" location="A125844294K" display="A125844294K" xr:uid="{CEB02ADC-0CB5-485B-8892-F62B527023AA}"/>
    <hyperlink ref="F140" location="A125910822V" display="A125910822V" xr:uid="{EE5B7005-5C8B-4D71-8724-422F516D1749}"/>
    <hyperlink ref="F153" location="A125877558T" display="A125877558T" xr:uid="{A30B5B16-400C-4363-9851-1B63ED8D5948}"/>
    <hyperlink ref="F128" location="A125844630K" display="A125844630K" xr:uid="{F169A18C-F2FB-486D-B522-2D30090E5ED5}"/>
    <hyperlink ref="F141" location="A125911158A" display="A125911158A" xr:uid="{CB762B68-EE9D-412C-99EE-38A4274CC105}"/>
    <hyperlink ref="F154" location="A125877894C" display="A125877894C" xr:uid="{F9B3B13F-858F-4C81-8C8D-61C3243D4EE3}"/>
    <hyperlink ref="F129" location="A125844686W" display="A125844686W" xr:uid="{07619ABD-0D72-437D-9212-1411FBCFAABE}"/>
    <hyperlink ref="F142" location="A125911214J" display="A125911214J" xr:uid="{B50179AA-5012-40CE-ADB9-18711F2B3385}"/>
    <hyperlink ref="F155" location="A125877950K" display="A125877950K" xr:uid="{021F3B0B-8EAF-41D1-8299-CAF75B266BA7}"/>
    <hyperlink ref="F130" location="A125844350T" display="A125844350T" xr:uid="{64EC258C-49E8-4E8D-A05E-807F9502AFBD}"/>
    <hyperlink ref="F143" location="A125910878F" display="A125910878F" xr:uid="{EC8CE5AA-87ED-479C-A44D-342904C96531}"/>
    <hyperlink ref="F156" location="A125877614X" display="A125877614X" xr:uid="{3F7DE890-AE27-4A93-9F71-843DD675EFB5}"/>
    <hyperlink ref="F131" location="A125844406T" display="A125844406T" xr:uid="{1394A328-855B-4648-96AE-5CD840AB4FAB}"/>
    <hyperlink ref="F144" location="A125910934L" display="A125910934L" xr:uid="{D149F29A-7A02-430D-B920-1240B309F0BD}"/>
    <hyperlink ref="F157" location="A125877670T" display="A125877670T" xr:uid="{607EC500-06F3-468F-8341-EC97C7852977}"/>
    <hyperlink ref="F132" location="A125844462K" display="A125844462K" xr:uid="{6DAEC542-C5A4-485E-BA3C-048BA7B6B74B}"/>
    <hyperlink ref="F145" location="A125910990F" display="A125910990F" xr:uid="{5E80B469-F45C-437C-9869-9582072F4CB3}"/>
    <hyperlink ref="F158" location="A125877726T" display="A125877726T" xr:uid="{0E8DA70D-4C82-4298-9B71-1A7F66B3B517}"/>
    <hyperlink ref="F133" location="A125844238T" display="A125844238T" xr:uid="{4B5FF9DB-0498-42C4-B28C-668080A55D4D}"/>
    <hyperlink ref="F146" location="A125910766L" display="A125910766L" xr:uid="{05C668AE-6E36-48C1-9A15-FCC7D64B3957}"/>
    <hyperlink ref="F159" location="A125877502F" display="A125877502F" xr:uid="{96B49A7E-0534-4D87-AA1C-6CDB685EF224}"/>
    <hyperlink ref="F134" location="A125844742C" display="A125844742C" xr:uid="{38007026-B1FF-4499-B96B-FB2FD4C94492}"/>
    <hyperlink ref="F147" location="A125911270A" display="A125911270A" xr:uid="{03C64140-B7C6-47E3-87B9-69A6A4D822CD}"/>
    <hyperlink ref="F160" location="A125878006L" display="A125878006L" xr:uid="{BF3BB4D2-9A26-44D4-B1DB-5B06BD3ABD41}"/>
    <hyperlink ref="F135" location="A125844518K" display="A125844518K" xr:uid="{36832157-3AD4-493D-8C59-815B80A8E324}"/>
    <hyperlink ref="F148" location="A125911046J" display="A125911046J" xr:uid="{4733E971-6A5A-42B4-BC56-AC7949AD23E7}"/>
    <hyperlink ref="F161" location="A125877782K" display="A125877782K" xr:uid="{036FFB47-619F-46B0-86C1-650982160D91}"/>
    <hyperlink ref="G136" location="A125844802V" display="A125844802V" xr:uid="{E56DFFD9-1A1A-4A34-8730-20E0D1D324FC}"/>
    <hyperlink ref="G149" location="A125911330T" display="A125911330T" xr:uid="{D97D2676-4543-423A-A33B-C20B78D9D058}"/>
    <hyperlink ref="G162" location="A125878066R" display="A125878066R" xr:uid="{94EA1287-C537-4A50-B42F-5AA80F1D6EC1}"/>
    <hyperlink ref="G126" location="A125844578L" display="A125844578L" xr:uid="{3C4B2EC6-48F6-4142-AB91-C3CE3DC4827E}"/>
    <hyperlink ref="G139" location="A125911106X" display="A125911106X" xr:uid="{9000E5CB-04CA-4809-B594-5E6F23EEAEC0}"/>
    <hyperlink ref="G152" location="A125877842A" display="A125877842A" xr:uid="{0AD6F1C8-16AF-437D-9AB8-338C3E2DF048}"/>
    <hyperlink ref="G127" location="A125844298V" display="A125844298V" xr:uid="{7B751245-4550-44B5-86EC-A9B1CF28713D}"/>
    <hyperlink ref="G140" location="A125910826C" display="A125910826C" xr:uid="{825661B7-DAAE-4E9E-86F2-9332CEE9DC05}"/>
    <hyperlink ref="G153" location="A125877562J" display="A125877562J" xr:uid="{EEF95E57-C2A9-4BC5-A977-7E25091BDA25}"/>
    <hyperlink ref="G128" location="A125844634V" display="A125844634V" xr:uid="{4B6FD1EE-3CFC-411B-89B7-408E8360511A}"/>
    <hyperlink ref="G141" location="A125911162T" display="A125911162T" xr:uid="{149F6756-E559-4293-B7B5-632A26CBF835}"/>
    <hyperlink ref="G154" location="A125877898L" display="A125877898L" xr:uid="{5AAA6EC1-B2C5-4A3C-A8C3-E3E77DF4BC5B}"/>
    <hyperlink ref="G129" location="A125844690L" display="A125844690L" xr:uid="{FC161F14-9DE9-425F-9E31-F27CD8BB830F}"/>
    <hyperlink ref="G142" location="A125911218T" display="A125911218T" xr:uid="{AEDAA8A7-F9BE-492F-A3AF-85856AA65574}"/>
    <hyperlink ref="G155" location="A125877954V" display="A125877954V" xr:uid="{86CE0BE7-2EC2-4D3D-933A-83D6D2FCEF6A}"/>
    <hyperlink ref="G130" location="A125844354A" display="A125844354A" xr:uid="{2920F169-9380-4781-8CB7-2FC73AB00767}"/>
    <hyperlink ref="G143" location="A125910882W" display="A125910882W" xr:uid="{9A2C6D1F-E0DE-478F-B1CB-A4D9D64DFE3D}"/>
    <hyperlink ref="G156" location="A125877618J" display="A125877618J" xr:uid="{5EE486A1-ECD8-46E2-A62C-D59B79208734}"/>
    <hyperlink ref="G131" location="A125844410J" display="A125844410J" xr:uid="{79C08A1A-6E69-4E0D-936E-ED8B455491F5}"/>
    <hyperlink ref="G144" location="A125910938W" display="A125910938W" xr:uid="{736A163A-0E17-47C7-9ED1-42A0976098E4}"/>
    <hyperlink ref="G157" location="A125877674A" display="A125877674A" xr:uid="{5F28734C-EB8B-46FD-887A-2FB4B0150B51}"/>
    <hyperlink ref="G132" location="A125844466V" display="A125844466V" xr:uid="{EBE485DB-77C0-4900-BB64-5671CB9C73AF}"/>
    <hyperlink ref="G145" location="A125910994R" display="A125910994R" xr:uid="{D992D00F-3611-4A61-9874-38ADFAA7E33E}"/>
    <hyperlink ref="G158" location="A125877730J" display="A125877730J" xr:uid="{78F3B817-4E55-4F97-AD24-9FDA0F97FFF8}"/>
    <hyperlink ref="G133" location="A125844242J" display="A125844242J" xr:uid="{BBFE82D5-492C-469C-8B6F-B15B85D17185}"/>
    <hyperlink ref="G146" location="A125910770C" display="A125910770C" xr:uid="{40233092-0953-4334-B4A2-C8377FC1455F}"/>
    <hyperlink ref="G159" location="A125877506R" display="A125877506R" xr:uid="{0DA237A9-E183-4810-B84B-B46B9CE7BD12}"/>
    <hyperlink ref="G134" location="A125844746L" display="A125844746L" xr:uid="{601E2D5A-7412-4223-BEF7-4081CD26D778}"/>
    <hyperlink ref="G147" location="A125911274K" display="A125911274K" xr:uid="{2227E224-8B5B-4976-87BA-A48700ED4238}"/>
    <hyperlink ref="G160" location="A125878010C" display="A125878010C" xr:uid="{4D4BDC42-7EEC-4AD8-B296-8B5592783A47}"/>
    <hyperlink ref="G135" location="A125844522A" display="A125844522A" xr:uid="{B2B48660-22FC-4EE9-B492-0328821AC95E}"/>
    <hyperlink ref="G148" location="A125911050X" display="A125911050X" xr:uid="{36FFD711-6B25-4697-B4CD-F3BB507C86B5}"/>
    <hyperlink ref="G161" location="A125877786V" display="A125877786V" xr:uid="{212C07F8-3B29-44C1-8B04-B745A120FFE3}"/>
    <hyperlink ref="H136" location="A125844778F" display="A125844778F" xr:uid="{EE9B69D3-8772-4F6F-AEF3-7784F23B29CC}"/>
    <hyperlink ref="H149" location="A125911306T" display="A125911306T" xr:uid="{D3D36185-8D79-469F-8972-F6A7F4B3101B}"/>
    <hyperlink ref="H162" location="A125878042W" display="A125878042W" xr:uid="{95A196A9-2913-43BD-9071-41EB7D0986E2}"/>
    <hyperlink ref="H126" location="A125844554V" display="A125844554V" xr:uid="{7FDD6893-DE9C-4716-8AC0-C55819E18CE7}"/>
    <hyperlink ref="H139" location="A125911082T" display="A125911082T" xr:uid="{4A224AA1-4AED-4C44-BCAA-418B1566268E}"/>
    <hyperlink ref="H152" location="A125877818A" display="A125877818A" xr:uid="{0E5F424C-F2B3-4194-AAB4-BA6B08B34F30}"/>
    <hyperlink ref="H127" location="A125844274A" display="A125844274A" xr:uid="{FF2FEC91-DBA4-4FAA-9152-808365F4C505}"/>
    <hyperlink ref="H140" location="A125910802K" display="A125910802K" xr:uid="{8F5C8749-B843-44E9-8700-026F4DB69670}"/>
    <hyperlink ref="H153" location="A125877538J" display="A125877538J" xr:uid="{24196F04-5539-449E-AE7C-9D900867D754}"/>
    <hyperlink ref="H128" location="A125844610A" display="A125844610A" xr:uid="{E0F56993-EC7F-471B-B479-7D5C94DC6D2D}"/>
    <hyperlink ref="H141" location="A125911138T" display="A125911138T" xr:uid="{C48C7EE2-D522-4F6A-8387-11850EB17BF9}"/>
    <hyperlink ref="H154" location="A125877874V" display="A125877874V" xr:uid="{0FDA5052-56BB-4822-9B2D-6C9A23880693}"/>
    <hyperlink ref="H129" location="A125844666L" display="A125844666L" xr:uid="{9066EBDE-5989-4772-8024-5F69AC520B86}"/>
    <hyperlink ref="H142" location="A125911194K" display="A125911194K" xr:uid="{198259B2-902D-4294-9A09-BA0D5BED1B73}"/>
    <hyperlink ref="H155" location="A125877930A" display="A125877930A" xr:uid="{0BF3DF97-4236-407F-98B8-14EC025B87F8}"/>
    <hyperlink ref="H130" location="A125844330J" display="A125844330J" xr:uid="{7113E7A1-DD27-4877-8EF7-E2733E4BBBA4}"/>
    <hyperlink ref="H143" location="A125910858W" display="A125910858W" xr:uid="{FE75FC08-3175-498C-973D-FD260F9CE817}"/>
    <hyperlink ref="H156" location="A125877594A" display="A125877594A" xr:uid="{00A6299A-985E-4310-8706-1AA21BE774A7}"/>
    <hyperlink ref="H131" location="A125844386V" display="A125844386V" xr:uid="{AE04BD96-425F-4436-90E8-E6609A923927}"/>
    <hyperlink ref="H144" location="A125910914C" display="A125910914C" xr:uid="{11AD3A5D-3E66-40F3-9700-CB71464D76C8}"/>
    <hyperlink ref="H157" location="A125877650J" display="A125877650J" xr:uid="{1E80A452-B558-43EF-B98A-E7EE2A215687}"/>
    <hyperlink ref="H132" location="A125844442A" display="A125844442A" xr:uid="{8D52C8FF-5E2E-45C6-926D-6FEE069F99D6}"/>
    <hyperlink ref="H145" location="A125910970W" display="A125910970W" xr:uid="{663F61E8-9C48-4273-8343-EA8DC235CF83}"/>
    <hyperlink ref="H158" location="A125877706J" display="A125877706J" xr:uid="{8AB937B6-A054-4B7C-B90A-E5B9A90F478C}"/>
    <hyperlink ref="H133" location="A125844218J" display="A125844218J" xr:uid="{48347E51-EE94-4036-9BE0-AA6308C3E48F}"/>
    <hyperlink ref="H146" location="A125910746C" display="A125910746C" xr:uid="{BA65DEF5-A935-46A5-B591-F78CB13ACD72}"/>
    <hyperlink ref="H159" location="A125877482J" display="A125877482J" xr:uid="{A0790D12-7F6E-4804-9381-C246BF58869D}"/>
    <hyperlink ref="H134" location="A125844722V" display="A125844722V" xr:uid="{ACA9E6F1-DC3D-45F0-93E5-386EC9F5266E}"/>
    <hyperlink ref="H147" location="A125911250T" display="A125911250T" xr:uid="{7D95DFE8-2AAD-41D1-A34C-BD1DEA00AE4C}"/>
    <hyperlink ref="H160" location="A125877986L" display="A125877986L" xr:uid="{F3D25566-6173-444A-83EA-7B21A3578356}"/>
    <hyperlink ref="H135" location="A125844498L" display="A125844498L" xr:uid="{2BEF269F-4F95-4C03-A58A-FA6A65E405C4}"/>
    <hyperlink ref="H148" location="A125911026X" display="A125911026X" xr:uid="{1F8F1619-9B87-431F-971B-2FBF76CA62BB}"/>
    <hyperlink ref="H161" location="A125877762A" display="A125877762A" xr:uid="{BA887B25-CCFA-468E-A033-2AC251B1387C}"/>
    <hyperlink ref="I136" location="A125844782W" display="A125844782W" xr:uid="{1D72EC19-0A12-4A8C-ACE7-88C814D5CB0B}"/>
    <hyperlink ref="I149" location="A125911310J" display="A125911310J" xr:uid="{B428A56F-D36B-4AB4-B34B-3F75810D2101}"/>
    <hyperlink ref="I162" location="A125878046F" display="A125878046F" xr:uid="{8A43ADC3-134E-4136-B181-3F9A759A4A61}"/>
    <hyperlink ref="I126" location="A125844558C" display="A125844558C" xr:uid="{42B7B1AA-ACC2-4385-8ECC-D019B8949525}"/>
    <hyperlink ref="I139" location="A125911086A" display="A125911086A" xr:uid="{8CF59E3E-D7F7-4366-A54C-D1D9F6C07201}"/>
    <hyperlink ref="I152" location="A125877822T" display="A125877822T" xr:uid="{F3CB5AA3-4283-425B-9C31-A649071E3580}"/>
    <hyperlink ref="I127" location="A125844278K" display="A125844278K" xr:uid="{F51B94F7-4872-46BD-974A-011E72F82D3D}"/>
    <hyperlink ref="I140" location="A125910806V" display="A125910806V" xr:uid="{9CF416F5-E194-467A-B942-1560876C5F08}"/>
    <hyperlink ref="I153" location="A125877542X" display="A125877542X" xr:uid="{73FCC074-4F8D-4573-A633-C20110D90CED}"/>
    <hyperlink ref="I128" location="A125844614K" display="A125844614K" xr:uid="{12DCF9E6-E0FB-4E40-AE09-A9B53AC5B156}"/>
    <hyperlink ref="I141" location="A125911142J" display="A125911142J" xr:uid="{2C83222E-2B5B-428B-81CF-55B3636FD96D}"/>
    <hyperlink ref="I154" location="A125877878C" display="A125877878C" xr:uid="{46613BBC-F49F-4025-901C-0A29EA29DC48}"/>
    <hyperlink ref="I129" location="A125844670C" display="A125844670C" xr:uid="{AFBA890D-47A5-4D59-9DE4-0276454BABAC}"/>
    <hyperlink ref="I142" location="A125911198V" display="A125911198V" xr:uid="{6A213283-F7BF-47BE-86C5-F8335D18B2B3}"/>
    <hyperlink ref="I155" location="A125877934K" display="A125877934K" xr:uid="{933794FB-EC25-4CBB-883D-2295119FC927}"/>
    <hyperlink ref="I130" location="A125844334T" display="A125844334T" xr:uid="{A01FD57A-10F1-416E-9EB4-876C1778A995}"/>
    <hyperlink ref="I143" location="A125910862L" display="A125910862L" xr:uid="{CBE113F6-F9A1-4C86-9BBB-2BF7B1EF04CA}"/>
    <hyperlink ref="I156" location="A125877598K" display="A125877598K" xr:uid="{EE4627AC-3448-4AAB-9323-E97FA687226D}"/>
    <hyperlink ref="I131" location="A125844390K" display="A125844390K" xr:uid="{6E9A0244-63CB-4D27-8E31-3716C48BF64A}"/>
    <hyperlink ref="I144" location="A125910918L" display="A125910918L" xr:uid="{E7A0A749-68EA-4B67-A5E7-1192D1C9817A}"/>
    <hyperlink ref="I157" location="A125877654T" display="A125877654T" xr:uid="{846CBA39-CA56-4788-A2B5-962E39A09F08}"/>
    <hyperlink ref="I132" location="A125844446K" display="A125844446K" xr:uid="{C0BA5E26-FC18-4BE2-8A3F-5EAAE96C7E5A}"/>
    <hyperlink ref="I145" location="A125910974F" display="A125910974F" xr:uid="{78829B72-655A-4D1D-9498-ABF2439A530D}"/>
    <hyperlink ref="I158" location="A125877710X" display="A125877710X" xr:uid="{B4E6BBDB-636C-4311-9611-5B7563672974}"/>
    <hyperlink ref="I133" location="A125844222X" display="A125844222X" xr:uid="{F3819326-3315-4EC0-AEEC-8B402B5BA160}"/>
    <hyperlink ref="I146" location="A125910750V" display="A125910750V" xr:uid="{8EF7451B-209C-4B33-873B-25132BBA4AB4}"/>
    <hyperlink ref="I159" location="A125877486T" display="A125877486T" xr:uid="{54FF0EB4-AFD9-4184-A6E3-93084BB1527C}"/>
    <hyperlink ref="I134" location="A125844726C" display="A125844726C" xr:uid="{92CC0DA2-9987-454F-B13D-585A93FFA8D9}"/>
    <hyperlink ref="I147" location="A125911254A" display="A125911254A" xr:uid="{9CCA805E-8968-4ABD-AF9C-F1DB0B7A1D99}"/>
    <hyperlink ref="I160" location="A125877990C" display="A125877990C" xr:uid="{63B96B54-914B-4642-9C08-6B81A26E0BC6}"/>
    <hyperlink ref="I135" location="A125844502T" display="A125844502T" xr:uid="{EFAC30E7-E749-4AB8-AF4B-FF72483D0B24}"/>
    <hyperlink ref="I148" location="A125911030R" display="A125911030R" xr:uid="{812C7FCF-1606-4195-9C53-0110DCAB2B31}"/>
    <hyperlink ref="I161" location="A125877766K" display="A125877766K" xr:uid="{21C62866-18B4-4D97-B9C8-34D1F74B773C}"/>
    <hyperlink ref="P136" location="A125844786F" display="A125844786F" xr:uid="{904C65C1-89B1-4C7A-9598-33E3247D59D0}"/>
    <hyperlink ref="P149" location="A125911314T" display="A125911314T" xr:uid="{7220BB58-E0F6-4D2D-A3A2-9226B9F040FC}"/>
    <hyperlink ref="P162" location="A125878050W" display="A125878050W" xr:uid="{72E244B4-AA5B-4BA0-A1F9-71DF37A4B244}"/>
    <hyperlink ref="P126" location="A125844562V" display="A125844562V" xr:uid="{B8498B81-0553-4499-9AF9-CBB20DB3F951}"/>
    <hyperlink ref="P139" location="A125911090T" display="A125911090T" xr:uid="{31411506-DE87-459C-8E72-E374B91FAB7C}"/>
    <hyperlink ref="P152" location="A125877826A" display="A125877826A" xr:uid="{E42484AD-8545-4533-8A76-C04B6D25DB6C}"/>
    <hyperlink ref="P127" location="A125844282A" display="A125844282A" xr:uid="{7B5F4A53-662D-4321-800C-215BC6680167}"/>
    <hyperlink ref="P140" location="A125910810K" display="A125910810K" xr:uid="{ACBF68D5-309D-4A43-967A-D10C22543866}"/>
    <hyperlink ref="P153" location="A125877546J" display="A125877546J" xr:uid="{998C98FE-B797-45AD-9480-48CBA6B36F5A}"/>
    <hyperlink ref="P128" location="A125844618V" display="A125844618V" xr:uid="{DF283C8F-1570-4897-96E7-2295F0ABA740}"/>
    <hyperlink ref="P141" location="A125911146T" display="A125911146T" xr:uid="{FD728104-6568-4230-B31E-4792E795CE64}"/>
    <hyperlink ref="P154" location="A125877882V" display="A125877882V" xr:uid="{1557427D-050F-49CC-B648-D116C9F6EF12}"/>
    <hyperlink ref="P129" location="A125844674L" display="A125844674L" xr:uid="{E444CE8C-9815-4CA2-B3AB-D5E04C8B8613}"/>
    <hyperlink ref="P142" location="A125911202X" display="A125911202X" xr:uid="{F01BAD88-E85A-4E53-8627-18694CD9A777}"/>
    <hyperlink ref="P155" location="A125877938V" display="A125877938V" xr:uid="{46CE9012-77F7-44AB-8971-248B905D05B8}"/>
    <hyperlink ref="P130" location="A125844338A" display="A125844338A" xr:uid="{0BD1753C-10DD-4E0A-A664-80AEB7D83CB8}"/>
    <hyperlink ref="P143" location="A125910866W" display="A125910866W" xr:uid="{E2805509-2990-4E1F-A671-26F3D88160D0}"/>
    <hyperlink ref="P156" location="A125877602R" display="A125877602R" xr:uid="{7A4E4073-3513-4858-B0E6-A7906ECEEB70}"/>
    <hyperlink ref="P131" location="A125844394V" display="A125844394V" xr:uid="{DA6582A5-678A-4B2A-A488-A75C7781126F}"/>
    <hyperlink ref="P144" location="A125910922C" display="A125910922C" xr:uid="{597EC634-3533-48B0-925D-5F5658BBCEA4}"/>
    <hyperlink ref="P157" location="A125877658A" display="A125877658A" xr:uid="{E536F8D3-16EC-418B-98E9-E7D1A9B12685}"/>
    <hyperlink ref="P132" location="A125844450A" display="A125844450A" xr:uid="{30E4E436-6BA4-4EAF-9A88-233F81FC3CE0}"/>
    <hyperlink ref="P145" location="A125910978R" display="A125910978R" xr:uid="{28F32084-4484-4FF8-9043-D08BBD3F8680}"/>
    <hyperlink ref="P158" location="A125877714J" display="A125877714J" xr:uid="{09E1D740-84A7-4C17-B05D-96E82730DBD0}"/>
    <hyperlink ref="P133" location="A125844226J" display="A125844226J" xr:uid="{47957F74-4697-4084-96DC-8DDFA6AAD9D0}"/>
    <hyperlink ref="P146" location="A125910754C" display="A125910754C" xr:uid="{CC6D3FC7-933E-4F03-A377-8AC8D0A3C086}"/>
    <hyperlink ref="P159" location="A125877490J" display="A125877490J" xr:uid="{1D4873A0-29B3-4FCF-984E-69CC4712BB99}"/>
    <hyperlink ref="P134" location="A125844730V" display="A125844730V" xr:uid="{0A2AC78C-C40D-4509-9E9E-E17C8A11D23A}"/>
    <hyperlink ref="P147" location="A125911258K" display="A125911258K" xr:uid="{96B232A6-1734-4B5A-AC14-D7AF0D213B20}"/>
    <hyperlink ref="P160" location="A125877994L" display="A125877994L" xr:uid="{4838AD62-CFC2-4497-BB6D-B80B5CC1CCCF}"/>
    <hyperlink ref="P135" location="A125844506A" display="A125844506A" xr:uid="{3F1A449A-72CE-44D9-AC32-EDEB5D66DDBB}"/>
    <hyperlink ref="P148" location="A125911034X" display="A125911034X" xr:uid="{125BD7C3-8C03-45F0-A3DE-AF07CD68D5BA}"/>
    <hyperlink ref="P161" location="A125877770A" display="A125877770A" xr:uid="{EAFFC0ED-1425-4BDE-B6C1-ADACB6A1DE83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  <legacy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HK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19" s="2" customFormat="1" ht="99.95" customHeight="1">
      <c r="B1" s="3" t="s">
        <v>12512</v>
      </c>
      <c r="C1" s="3" t="s">
        <v>12513</v>
      </c>
      <c r="D1" s="3" t="s">
        <v>12514</v>
      </c>
      <c r="E1" s="3" t="s">
        <v>12515</v>
      </c>
      <c r="F1" s="3" t="s">
        <v>12516</v>
      </c>
      <c r="G1" s="3" t="s">
        <v>12517</v>
      </c>
      <c r="H1" s="3" t="s">
        <v>12518</v>
      </c>
      <c r="I1" s="3" t="s">
        <v>12519</v>
      </c>
      <c r="J1" s="3" t="s">
        <v>12520</v>
      </c>
      <c r="K1" s="3" t="s">
        <v>12521</v>
      </c>
      <c r="L1" s="3" t="s">
        <v>12522</v>
      </c>
      <c r="M1" s="3" t="s">
        <v>12523</v>
      </c>
      <c r="N1" s="3" t="s">
        <v>12524</v>
      </c>
      <c r="O1" s="3" t="s">
        <v>12525</v>
      </c>
      <c r="P1" s="3" t="s">
        <v>12526</v>
      </c>
      <c r="Q1" s="3" t="s">
        <v>12527</v>
      </c>
      <c r="R1" s="3" t="s">
        <v>12528</v>
      </c>
      <c r="S1" s="3" t="s">
        <v>12529</v>
      </c>
      <c r="T1" s="3" t="s">
        <v>12530</v>
      </c>
      <c r="U1" s="3" t="s">
        <v>12531</v>
      </c>
      <c r="V1" s="3" t="s">
        <v>12532</v>
      </c>
      <c r="W1" s="3" t="s">
        <v>12533</v>
      </c>
      <c r="X1" s="3" t="s">
        <v>12534</v>
      </c>
      <c r="Y1" s="3" t="s">
        <v>12535</v>
      </c>
      <c r="Z1" s="3" t="s">
        <v>12536</v>
      </c>
      <c r="AA1" s="3" t="s">
        <v>12537</v>
      </c>
      <c r="AB1" s="3" t="s">
        <v>12538</v>
      </c>
      <c r="AC1" s="3" t="s">
        <v>12539</v>
      </c>
      <c r="AD1" s="3" t="s">
        <v>12540</v>
      </c>
      <c r="AE1" s="3" t="s">
        <v>12541</v>
      </c>
      <c r="AF1" s="3" t="s">
        <v>12542</v>
      </c>
      <c r="AG1" s="3" t="s">
        <v>12543</v>
      </c>
      <c r="AH1" s="3" t="s">
        <v>12544</v>
      </c>
      <c r="AI1" s="3" t="s">
        <v>12545</v>
      </c>
      <c r="AJ1" s="3" t="s">
        <v>12546</v>
      </c>
      <c r="AK1" s="3" t="s">
        <v>12547</v>
      </c>
      <c r="AL1" s="3" t="s">
        <v>12548</v>
      </c>
      <c r="AM1" s="3" t="s">
        <v>12549</v>
      </c>
      <c r="AN1" s="3" t="s">
        <v>12550</v>
      </c>
      <c r="AO1" s="3" t="s">
        <v>12551</v>
      </c>
      <c r="AP1" s="3" t="s">
        <v>12552</v>
      </c>
      <c r="AQ1" s="3" t="s">
        <v>12553</v>
      </c>
      <c r="AR1" s="3" t="s">
        <v>12554</v>
      </c>
      <c r="AS1" s="3" t="s">
        <v>12555</v>
      </c>
      <c r="AT1" s="3" t="s">
        <v>12556</v>
      </c>
      <c r="AU1" s="3" t="s">
        <v>12557</v>
      </c>
      <c r="AV1" s="3" t="s">
        <v>12558</v>
      </c>
      <c r="AW1" s="3" t="s">
        <v>12559</v>
      </c>
      <c r="AX1" s="3" t="s">
        <v>12560</v>
      </c>
      <c r="AY1" s="3" t="s">
        <v>12561</v>
      </c>
      <c r="AZ1" s="3" t="s">
        <v>12562</v>
      </c>
      <c r="BA1" s="3" t="s">
        <v>12563</v>
      </c>
      <c r="BB1" s="3" t="s">
        <v>12564</v>
      </c>
      <c r="BC1" s="3" t="s">
        <v>12565</v>
      </c>
      <c r="BD1" s="3" t="s">
        <v>12566</v>
      </c>
      <c r="BE1" s="3" t="s">
        <v>12567</v>
      </c>
      <c r="BF1" s="3" t="s">
        <v>12568</v>
      </c>
      <c r="BG1" s="3" t="s">
        <v>12569</v>
      </c>
      <c r="BH1" s="3" t="s">
        <v>12570</v>
      </c>
      <c r="BI1" s="3" t="s">
        <v>12571</v>
      </c>
      <c r="BJ1" s="3" t="s">
        <v>12572</v>
      </c>
      <c r="BK1" s="3" t="s">
        <v>12573</v>
      </c>
      <c r="BL1" s="3" t="s">
        <v>12574</v>
      </c>
      <c r="BM1" s="3" t="s">
        <v>12575</v>
      </c>
      <c r="BN1" s="3" t="s">
        <v>12576</v>
      </c>
      <c r="BO1" s="3" t="s">
        <v>12577</v>
      </c>
      <c r="BP1" s="3" t="s">
        <v>12578</v>
      </c>
      <c r="BQ1" s="3" t="s">
        <v>12579</v>
      </c>
      <c r="BR1" s="3" t="s">
        <v>12580</v>
      </c>
      <c r="BS1" s="3" t="s">
        <v>12581</v>
      </c>
      <c r="BT1" s="3" t="s">
        <v>12582</v>
      </c>
      <c r="BU1" s="3" t="s">
        <v>12583</v>
      </c>
      <c r="BV1" s="3" t="s">
        <v>12584</v>
      </c>
      <c r="BW1" s="3" t="s">
        <v>12585</v>
      </c>
      <c r="BX1" s="3" t="s">
        <v>12586</v>
      </c>
      <c r="BY1" s="3" t="s">
        <v>12587</v>
      </c>
      <c r="BZ1" s="3" t="s">
        <v>12588</v>
      </c>
      <c r="CA1" s="3" t="s">
        <v>12589</v>
      </c>
      <c r="CB1" s="3" t="s">
        <v>12590</v>
      </c>
      <c r="CC1" s="3" t="s">
        <v>12591</v>
      </c>
      <c r="CD1" s="3" t="s">
        <v>12592</v>
      </c>
      <c r="CE1" s="3" t="s">
        <v>12593</v>
      </c>
      <c r="CF1" s="3" t="s">
        <v>12594</v>
      </c>
      <c r="CG1" s="3" t="s">
        <v>12595</v>
      </c>
      <c r="CH1" s="3" t="s">
        <v>12596</v>
      </c>
      <c r="CI1" s="3" t="s">
        <v>12597</v>
      </c>
      <c r="CJ1" s="3" t="s">
        <v>12598</v>
      </c>
      <c r="CK1" s="3" t="s">
        <v>12599</v>
      </c>
      <c r="CL1" s="3" t="s">
        <v>12600</v>
      </c>
      <c r="CM1" s="3" t="s">
        <v>12601</v>
      </c>
      <c r="CN1" s="3" t="s">
        <v>12602</v>
      </c>
      <c r="CO1" s="3" t="s">
        <v>12603</v>
      </c>
      <c r="CP1" s="3" t="s">
        <v>12604</v>
      </c>
      <c r="CQ1" s="3" t="s">
        <v>12605</v>
      </c>
      <c r="CR1" s="3" t="s">
        <v>12606</v>
      </c>
      <c r="CS1" s="3" t="s">
        <v>12607</v>
      </c>
      <c r="CT1" s="3" t="s">
        <v>12608</v>
      </c>
      <c r="CU1" s="3" t="s">
        <v>12609</v>
      </c>
      <c r="CV1" s="3" t="s">
        <v>12610</v>
      </c>
      <c r="CW1" s="3" t="s">
        <v>12611</v>
      </c>
      <c r="CX1" s="3" t="s">
        <v>12612</v>
      </c>
      <c r="CY1" s="3" t="s">
        <v>12613</v>
      </c>
      <c r="CZ1" s="3" t="s">
        <v>12614</v>
      </c>
      <c r="DA1" s="3" t="s">
        <v>12615</v>
      </c>
      <c r="DB1" s="3" t="s">
        <v>12616</v>
      </c>
      <c r="DC1" s="3" t="s">
        <v>12617</v>
      </c>
      <c r="DD1" s="3" t="s">
        <v>12618</v>
      </c>
      <c r="DE1" s="3" t="s">
        <v>12619</v>
      </c>
      <c r="DF1" s="3" t="s">
        <v>12620</v>
      </c>
      <c r="DG1" s="3" t="s">
        <v>12621</v>
      </c>
      <c r="DH1" s="3" t="s">
        <v>12622</v>
      </c>
      <c r="DI1" s="3" t="s">
        <v>12623</v>
      </c>
      <c r="DJ1" s="3" t="s">
        <v>12624</v>
      </c>
      <c r="DK1" s="3" t="s">
        <v>12625</v>
      </c>
      <c r="DL1" s="3" t="s">
        <v>12626</v>
      </c>
      <c r="DM1" s="3" t="s">
        <v>12627</v>
      </c>
      <c r="DN1" s="3" t="s">
        <v>12628</v>
      </c>
      <c r="DO1" s="3" t="s">
        <v>12629</v>
      </c>
      <c r="DP1" s="3" t="s">
        <v>12630</v>
      </c>
      <c r="DQ1" s="3" t="s">
        <v>12631</v>
      </c>
      <c r="DR1" s="3" t="s">
        <v>12632</v>
      </c>
      <c r="DS1" s="3" t="s">
        <v>12633</v>
      </c>
      <c r="DT1" s="3" t="s">
        <v>12634</v>
      </c>
      <c r="DU1" s="3" t="s">
        <v>12635</v>
      </c>
      <c r="DV1" s="3" t="s">
        <v>12636</v>
      </c>
      <c r="DW1" s="3" t="s">
        <v>12637</v>
      </c>
      <c r="DX1" s="3" t="s">
        <v>12638</v>
      </c>
      <c r="DY1" s="3" t="s">
        <v>12639</v>
      </c>
      <c r="DZ1" s="3" t="s">
        <v>12640</v>
      </c>
      <c r="EA1" s="3" t="s">
        <v>12641</v>
      </c>
      <c r="EB1" s="3" t="s">
        <v>12642</v>
      </c>
      <c r="EC1" s="3" t="s">
        <v>12643</v>
      </c>
      <c r="ED1" s="3" t="s">
        <v>12644</v>
      </c>
      <c r="EE1" s="3" t="s">
        <v>12645</v>
      </c>
      <c r="EF1" s="3" t="s">
        <v>12646</v>
      </c>
      <c r="EG1" s="3" t="s">
        <v>12647</v>
      </c>
      <c r="EH1" s="3" t="s">
        <v>12648</v>
      </c>
      <c r="EI1" s="3" t="s">
        <v>12649</v>
      </c>
      <c r="EJ1" s="3" t="s">
        <v>12650</v>
      </c>
      <c r="EK1" s="3" t="s">
        <v>12651</v>
      </c>
      <c r="EL1" s="3" t="s">
        <v>12652</v>
      </c>
      <c r="EM1" s="3" t="s">
        <v>12653</v>
      </c>
      <c r="EN1" s="3" t="s">
        <v>12654</v>
      </c>
      <c r="EO1" s="3" t="s">
        <v>12655</v>
      </c>
      <c r="EP1" s="3" t="s">
        <v>12656</v>
      </c>
      <c r="EQ1" s="3" t="s">
        <v>12657</v>
      </c>
      <c r="ER1" s="3" t="s">
        <v>12658</v>
      </c>
      <c r="ES1" s="3" t="s">
        <v>12659</v>
      </c>
      <c r="ET1" s="3" t="s">
        <v>12660</v>
      </c>
      <c r="EU1" s="3" t="s">
        <v>12661</v>
      </c>
      <c r="EV1" s="3" t="s">
        <v>12662</v>
      </c>
      <c r="EW1" s="3" t="s">
        <v>12663</v>
      </c>
      <c r="EX1" s="3" t="s">
        <v>12664</v>
      </c>
      <c r="EY1" s="3" t="s">
        <v>12665</v>
      </c>
      <c r="EZ1" s="3" t="s">
        <v>12666</v>
      </c>
      <c r="FA1" s="3" t="s">
        <v>12667</v>
      </c>
      <c r="FB1" s="3" t="s">
        <v>12668</v>
      </c>
      <c r="FC1" s="3" t="s">
        <v>12669</v>
      </c>
      <c r="FD1" s="3" t="s">
        <v>12670</v>
      </c>
      <c r="FE1" s="3" t="s">
        <v>12671</v>
      </c>
      <c r="FF1" s="3" t="s">
        <v>12672</v>
      </c>
      <c r="FG1" s="3" t="s">
        <v>12673</v>
      </c>
      <c r="FH1" s="3" t="s">
        <v>12674</v>
      </c>
      <c r="FI1" s="3" t="s">
        <v>12675</v>
      </c>
      <c r="FJ1" s="3" t="s">
        <v>12676</v>
      </c>
      <c r="FK1" s="3" t="s">
        <v>12677</v>
      </c>
      <c r="FL1" s="3" t="s">
        <v>12678</v>
      </c>
      <c r="FM1" s="3" t="s">
        <v>12679</v>
      </c>
      <c r="FN1" s="3" t="s">
        <v>12680</v>
      </c>
      <c r="FO1" s="3" t="s">
        <v>12681</v>
      </c>
      <c r="FP1" s="3" t="s">
        <v>12682</v>
      </c>
      <c r="FQ1" s="3" t="s">
        <v>12683</v>
      </c>
      <c r="FR1" s="3" t="s">
        <v>12684</v>
      </c>
      <c r="FS1" s="3" t="s">
        <v>12685</v>
      </c>
      <c r="FT1" s="3" t="s">
        <v>12686</v>
      </c>
      <c r="FU1" s="3" t="s">
        <v>12687</v>
      </c>
      <c r="FV1" s="3" t="s">
        <v>12688</v>
      </c>
      <c r="FW1" s="3" t="s">
        <v>12689</v>
      </c>
      <c r="FX1" s="3" t="s">
        <v>12690</v>
      </c>
      <c r="FY1" s="3" t="s">
        <v>12691</v>
      </c>
      <c r="FZ1" s="3" t="s">
        <v>12692</v>
      </c>
      <c r="GA1" s="3" t="s">
        <v>12693</v>
      </c>
      <c r="GB1" s="3" t="s">
        <v>12694</v>
      </c>
      <c r="GC1" s="3" t="s">
        <v>12695</v>
      </c>
      <c r="GD1" s="3" t="s">
        <v>12696</v>
      </c>
      <c r="GE1" s="3" t="s">
        <v>12697</v>
      </c>
      <c r="GF1" s="3" t="s">
        <v>12698</v>
      </c>
      <c r="GG1" s="3" t="s">
        <v>12699</v>
      </c>
      <c r="GH1" s="3" t="s">
        <v>12700</v>
      </c>
      <c r="GI1" s="3" t="s">
        <v>12701</v>
      </c>
      <c r="GJ1" s="3" t="s">
        <v>12702</v>
      </c>
      <c r="GK1" s="3" t="s">
        <v>12703</v>
      </c>
      <c r="GL1" s="3" t="s">
        <v>12704</v>
      </c>
      <c r="GM1" s="3" t="s">
        <v>12705</v>
      </c>
      <c r="GN1" s="3" t="s">
        <v>12706</v>
      </c>
      <c r="GO1" s="3" t="s">
        <v>12707</v>
      </c>
      <c r="GP1" s="3" t="s">
        <v>12708</v>
      </c>
      <c r="GQ1" s="3" t="s">
        <v>12709</v>
      </c>
      <c r="GR1" s="3" t="s">
        <v>12710</v>
      </c>
      <c r="GS1" s="3" t="s">
        <v>12711</v>
      </c>
      <c r="GT1" s="3" t="s">
        <v>12712</v>
      </c>
      <c r="GU1" s="3" t="s">
        <v>12713</v>
      </c>
      <c r="GV1" s="3" t="s">
        <v>12714</v>
      </c>
      <c r="GW1" s="3" t="s">
        <v>12715</v>
      </c>
      <c r="GX1" s="3" t="s">
        <v>12716</v>
      </c>
      <c r="GY1" s="3" t="s">
        <v>12717</v>
      </c>
      <c r="GZ1" s="3" t="s">
        <v>12718</v>
      </c>
      <c r="HA1" s="3" t="s">
        <v>12719</v>
      </c>
      <c r="HB1" s="3" t="s">
        <v>12720</v>
      </c>
      <c r="HC1" s="3" t="s">
        <v>12721</v>
      </c>
      <c r="HD1" s="3" t="s">
        <v>12722</v>
      </c>
      <c r="HE1" s="3" t="s">
        <v>12723</v>
      </c>
      <c r="HF1" s="3" t="s">
        <v>12724</v>
      </c>
      <c r="HG1" s="3" t="s">
        <v>12725</v>
      </c>
      <c r="HH1" s="3" t="s">
        <v>12726</v>
      </c>
      <c r="HI1" s="3" t="s">
        <v>12727</v>
      </c>
      <c r="HJ1" s="3" t="s">
        <v>12728</v>
      </c>
      <c r="HK1" s="3" t="s">
        <v>12729</v>
      </c>
    </row>
    <row r="2" spans="1:219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</row>
    <row r="3" spans="1:219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</row>
    <row r="4" spans="1:219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</row>
    <row r="5" spans="1:219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</row>
    <row r="6" spans="1:219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</row>
    <row r="7" spans="1:219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</row>
    <row r="8" spans="1:219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</row>
    <row r="9" spans="1:219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</row>
    <row r="10" spans="1:219">
      <c r="A10" s="4" t="s">
        <v>258</v>
      </c>
      <c r="B10" s="8" t="s">
        <v>12730</v>
      </c>
      <c r="C10" s="8" t="s">
        <v>12731</v>
      </c>
      <c r="D10" s="8" t="s">
        <v>12732</v>
      </c>
      <c r="E10" s="8" t="s">
        <v>12733</v>
      </c>
      <c r="F10" s="8" t="s">
        <v>12734</v>
      </c>
      <c r="G10" s="8" t="s">
        <v>12735</v>
      </c>
      <c r="H10" s="8" t="s">
        <v>12736</v>
      </c>
      <c r="I10" s="8" t="s">
        <v>12737</v>
      </c>
      <c r="J10" s="8" t="s">
        <v>12738</v>
      </c>
      <c r="K10" s="8" t="s">
        <v>12739</v>
      </c>
      <c r="L10" s="8" t="s">
        <v>12740</v>
      </c>
      <c r="M10" s="8" t="s">
        <v>12741</v>
      </c>
      <c r="N10" s="8" t="s">
        <v>12742</v>
      </c>
      <c r="O10" s="8" t="s">
        <v>12743</v>
      </c>
      <c r="P10" s="8" t="s">
        <v>12744</v>
      </c>
      <c r="Q10" s="8" t="s">
        <v>12745</v>
      </c>
      <c r="R10" s="8" t="s">
        <v>12746</v>
      </c>
      <c r="S10" s="8" t="s">
        <v>12747</v>
      </c>
      <c r="T10" s="8" t="s">
        <v>12748</v>
      </c>
      <c r="U10" s="8" t="s">
        <v>12749</v>
      </c>
      <c r="V10" s="8" t="s">
        <v>12750</v>
      </c>
      <c r="W10" s="8" t="s">
        <v>12751</v>
      </c>
      <c r="X10" s="8" t="s">
        <v>12752</v>
      </c>
      <c r="Y10" s="8" t="s">
        <v>12753</v>
      </c>
      <c r="Z10" s="8" t="s">
        <v>12754</v>
      </c>
      <c r="AA10" s="8" t="s">
        <v>12755</v>
      </c>
      <c r="AB10" s="8" t="s">
        <v>12756</v>
      </c>
      <c r="AC10" s="8" t="s">
        <v>12757</v>
      </c>
      <c r="AD10" s="8" t="s">
        <v>12758</v>
      </c>
      <c r="AE10" s="8" t="s">
        <v>12759</v>
      </c>
      <c r="AF10" s="8" t="s">
        <v>12760</v>
      </c>
      <c r="AG10" s="8" t="s">
        <v>12761</v>
      </c>
      <c r="AH10" s="8" t="s">
        <v>12762</v>
      </c>
      <c r="AI10" s="8" t="s">
        <v>12763</v>
      </c>
      <c r="AJ10" s="8" t="s">
        <v>12764</v>
      </c>
      <c r="AK10" s="8" t="s">
        <v>12765</v>
      </c>
      <c r="AL10" s="8" t="s">
        <v>12766</v>
      </c>
      <c r="AM10" s="8" t="s">
        <v>12767</v>
      </c>
      <c r="AN10" s="8" t="s">
        <v>12768</v>
      </c>
      <c r="AO10" s="8" t="s">
        <v>12769</v>
      </c>
      <c r="AP10" s="8" t="s">
        <v>12770</v>
      </c>
      <c r="AQ10" s="8" t="s">
        <v>12771</v>
      </c>
      <c r="AR10" s="8" t="s">
        <v>12772</v>
      </c>
      <c r="AS10" s="8" t="s">
        <v>12773</v>
      </c>
      <c r="AT10" s="8" t="s">
        <v>12774</v>
      </c>
      <c r="AU10" s="8" t="s">
        <v>12775</v>
      </c>
      <c r="AV10" s="8" t="s">
        <v>12776</v>
      </c>
      <c r="AW10" s="8" t="s">
        <v>12777</v>
      </c>
      <c r="AX10" s="8" t="s">
        <v>12778</v>
      </c>
      <c r="AY10" s="8" t="s">
        <v>12779</v>
      </c>
      <c r="AZ10" s="8" t="s">
        <v>12780</v>
      </c>
      <c r="BA10" s="8" t="s">
        <v>12781</v>
      </c>
      <c r="BB10" s="8" t="s">
        <v>12782</v>
      </c>
      <c r="BC10" s="8" t="s">
        <v>12783</v>
      </c>
      <c r="BD10" s="8" t="s">
        <v>12784</v>
      </c>
      <c r="BE10" s="8" t="s">
        <v>12785</v>
      </c>
      <c r="BF10" s="8" t="s">
        <v>12786</v>
      </c>
      <c r="BG10" s="8" t="s">
        <v>12787</v>
      </c>
      <c r="BH10" s="8" t="s">
        <v>12788</v>
      </c>
      <c r="BI10" s="8" t="s">
        <v>12789</v>
      </c>
      <c r="BJ10" s="8" t="s">
        <v>12790</v>
      </c>
      <c r="BK10" s="8" t="s">
        <v>12791</v>
      </c>
      <c r="BL10" s="8" t="s">
        <v>12792</v>
      </c>
      <c r="BM10" s="8" t="s">
        <v>12793</v>
      </c>
      <c r="BN10" s="8" t="s">
        <v>12794</v>
      </c>
      <c r="BO10" s="8" t="s">
        <v>12795</v>
      </c>
      <c r="BP10" s="8" t="s">
        <v>12796</v>
      </c>
      <c r="BQ10" s="8" t="s">
        <v>12797</v>
      </c>
      <c r="BR10" s="8" t="s">
        <v>12798</v>
      </c>
      <c r="BS10" s="8" t="s">
        <v>12799</v>
      </c>
      <c r="BT10" s="8" t="s">
        <v>12800</v>
      </c>
      <c r="BU10" s="8" t="s">
        <v>12801</v>
      </c>
      <c r="BV10" s="8" t="s">
        <v>12802</v>
      </c>
      <c r="BW10" s="8" t="s">
        <v>12803</v>
      </c>
      <c r="BX10" s="8" t="s">
        <v>12804</v>
      </c>
      <c r="BY10" s="8" t="s">
        <v>12805</v>
      </c>
      <c r="BZ10" s="8" t="s">
        <v>12806</v>
      </c>
      <c r="CA10" s="8" t="s">
        <v>12807</v>
      </c>
      <c r="CB10" s="8" t="s">
        <v>12808</v>
      </c>
      <c r="CC10" s="8" t="s">
        <v>12809</v>
      </c>
      <c r="CD10" s="8" t="s">
        <v>12810</v>
      </c>
      <c r="CE10" s="8" t="s">
        <v>12811</v>
      </c>
      <c r="CF10" s="8" t="s">
        <v>12812</v>
      </c>
      <c r="CG10" s="8" t="s">
        <v>12813</v>
      </c>
      <c r="CH10" s="8" t="s">
        <v>12814</v>
      </c>
      <c r="CI10" s="8" t="s">
        <v>12815</v>
      </c>
      <c r="CJ10" s="8" t="s">
        <v>12816</v>
      </c>
      <c r="CK10" s="8" t="s">
        <v>12817</v>
      </c>
      <c r="CL10" s="8" t="s">
        <v>12818</v>
      </c>
      <c r="CM10" s="8" t="s">
        <v>12819</v>
      </c>
      <c r="CN10" s="8" t="s">
        <v>12820</v>
      </c>
      <c r="CO10" s="8" t="s">
        <v>12821</v>
      </c>
      <c r="CP10" s="8" t="s">
        <v>12822</v>
      </c>
      <c r="CQ10" s="8" t="s">
        <v>12823</v>
      </c>
      <c r="CR10" s="8" t="s">
        <v>12824</v>
      </c>
      <c r="CS10" s="8" t="s">
        <v>12825</v>
      </c>
      <c r="CT10" s="8" t="s">
        <v>12826</v>
      </c>
      <c r="CU10" s="8" t="s">
        <v>12827</v>
      </c>
      <c r="CV10" s="8" t="s">
        <v>12828</v>
      </c>
      <c r="CW10" s="8" t="s">
        <v>12829</v>
      </c>
      <c r="CX10" s="8" t="s">
        <v>12830</v>
      </c>
      <c r="CY10" s="8" t="s">
        <v>12831</v>
      </c>
      <c r="CZ10" s="8" t="s">
        <v>12832</v>
      </c>
      <c r="DA10" s="8" t="s">
        <v>12833</v>
      </c>
      <c r="DB10" s="8" t="s">
        <v>12834</v>
      </c>
      <c r="DC10" s="8" t="s">
        <v>12835</v>
      </c>
      <c r="DD10" s="8" t="s">
        <v>12836</v>
      </c>
      <c r="DE10" s="8" t="s">
        <v>12837</v>
      </c>
      <c r="DF10" s="8" t="s">
        <v>12838</v>
      </c>
      <c r="DG10" s="8" t="s">
        <v>12839</v>
      </c>
      <c r="DH10" s="8" t="s">
        <v>12840</v>
      </c>
      <c r="DI10" s="8" t="s">
        <v>12841</v>
      </c>
      <c r="DJ10" s="8" t="s">
        <v>12842</v>
      </c>
      <c r="DK10" s="8" t="s">
        <v>12843</v>
      </c>
      <c r="DL10" s="8" t="s">
        <v>12844</v>
      </c>
      <c r="DM10" s="8" t="s">
        <v>12845</v>
      </c>
      <c r="DN10" s="8" t="s">
        <v>12846</v>
      </c>
      <c r="DO10" s="8" t="s">
        <v>12847</v>
      </c>
      <c r="DP10" s="8" t="s">
        <v>12848</v>
      </c>
      <c r="DQ10" s="8" t="s">
        <v>12849</v>
      </c>
      <c r="DR10" s="8" t="s">
        <v>12850</v>
      </c>
      <c r="DS10" s="8" t="s">
        <v>12851</v>
      </c>
      <c r="DT10" s="8" t="s">
        <v>12852</v>
      </c>
      <c r="DU10" s="8" t="s">
        <v>12853</v>
      </c>
      <c r="DV10" s="8" t="s">
        <v>12854</v>
      </c>
      <c r="DW10" s="8" t="s">
        <v>12855</v>
      </c>
      <c r="DX10" s="8" t="s">
        <v>12856</v>
      </c>
      <c r="DY10" s="8" t="s">
        <v>12857</v>
      </c>
      <c r="DZ10" s="8" t="s">
        <v>12858</v>
      </c>
      <c r="EA10" s="8" t="s">
        <v>12859</v>
      </c>
      <c r="EB10" s="8" t="s">
        <v>12860</v>
      </c>
      <c r="EC10" s="8" t="s">
        <v>12861</v>
      </c>
      <c r="ED10" s="8" t="s">
        <v>12862</v>
      </c>
      <c r="EE10" s="8" t="s">
        <v>12863</v>
      </c>
      <c r="EF10" s="8" t="s">
        <v>12864</v>
      </c>
      <c r="EG10" s="8" t="s">
        <v>12865</v>
      </c>
      <c r="EH10" s="8" t="s">
        <v>12866</v>
      </c>
      <c r="EI10" s="8" t="s">
        <v>12867</v>
      </c>
      <c r="EJ10" s="8" t="s">
        <v>12868</v>
      </c>
      <c r="EK10" s="8" t="s">
        <v>12869</v>
      </c>
      <c r="EL10" s="8" t="s">
        <v>12870</v>
      </c>
      <c r="EM10" s="8" t="s">
        <v>12871</v>
      </c>
      <c r="EN10" s="8" t="s">
        <v>12872</v>
      </c>
      <c r="EO10" s="8" t="s">
        <v>12873</v>
      </c>
      <c r="EP10" s="8" t="s">
        <v>12874</v>
      </c>
      <c r="EQ10" s="8" t="s">
        <v>12875</v>
      </c>
      <c r="ER10" s="8" t="s">
        <v>12876</v>
      </c>
      <c r="ES10" s="8" t="s">
        <v>12877</v>
      </c>
      <c r="ET10" s="8" t="s">
        <v>12878</v>
      </c>
      <c r="EU10" s="8" t="s">
        <v>12879</v>
      </c>
      <c r="EV10" s="8" t="s">
        <v>12880</v>
      </c>
      <c r="EW10" s="8" t="s">
        <v>12881</v>
      </c>
      <c r="EX10" s="8" t="s">
        <v>12882</v>
      </c>
      <c r="EY10" s="8" t="s">
        <v>12883</v>
      </c>
      <c r="EZ10" s="8" t="s">
        <v>12884</v>
      </c>
      <c r="FA10" s="8" t="s">
        <v>12885</v>
      </c>
      <c r="FB10" s="8" t="s">
        <v>12886</v>
      </c>
      <c r="FC10" s="8" t="s">
        <v>12887</v>
      </c>
      <c r="FD10" s="8" t="s">
        <v>12888</v>
      </c>
      <c r="FE10" s="8" t="s">
        <v>12889</v>
      </c>
      <c r="FF10" s="8" t="s">
        <v>12890</v>
      </c>
      <c r="FG10" s="8" t="s">
        <v>12891</v>
      </c>
      <c r="FH10" s="8" t="s">
        <v>12892</v>
      </c>
      <c r="FI10" s="8" t="s">
        <v>12893</v>
      </c>
      <c r="FJ10" s="8" t="s">
        <v>12894</v>
      </c>
      <c r="FK10" s="8" t="s">
        <v>12895</v>
      </c>
      <c r="FL10" s="8" t="s">
        <v>12896</v>
      </c>
      <c r="FM10" s="8" t="s">
        <v>12897</v>
      </c>
      <c r="FN10" s="8" t="s">
        <v>12898</v>
      </c>
      <c r="FO10" s="8" t="s">
        <v>12899</v>
      </c>
      <c r="FP10" s="8" t="s">
        <v>12900</v>
      </c>
      <c r="FQ10" s="8" t="s">
        <v>12901</v>
      </c>
      <c r="FR10" s="8" t="s">
        <v>12902</v>
      </c>
      <c r="FS10" s="8" t="s">
        <v>12903</v>
      </c>
      <c r="FT10" s="8" t="s">
        <v>12904</v>
      </c>
      <c r="FU10" s="8" t="s">
        <v>12905</v>
      </c>
      <c r="FV10" s="8" t="s">
        <v>12906</v>
      </c>
      <c r="FW10" s="8" t="s">
        <v>12907</v>
      </c>
      <c r="FX10" s="8" t="s">
        <v>12908</v>
      </c>
      <c r="FY10" s="8" t="s">
        <v>12909</v>
      </c>
      <c r="FZ10" s="8" t="s">
        <v>12910</v>
      </c>
      <c r="GA10" s="8" t="s">
        <v>12911</v>
      </c>
      <c r="GB10" s="8" t="s">
        <v>12912</v>
      </c>
      <c r="GC10" s="8" t="s">
        <v>12913</v>
      </c>
      <c r="GD10" s="8" t="s">
        <v>12914</v>
      </c>
      <c r="GE10" s="8" t="s">
        <v>12915</v>
      </c>
      <c r="GF10" s="8" t="s">
        <v>12916</v>
      </c>
      <c r="GG10" s="8" t="s">
        <v>12917</v>
      </c>
      <c r="GH10" s="8" t="s">
        <v>12918</v>
      </c>
      <c r="GI10" s="8" t="s">
        <v>12919</v>
      </c>
      <c r="GJ10" s="8" t="s">
        <v>12920</v>
      </c>
      <c r="GK10" s="8" t="s">
        <v>12921</v>
      </c>
      <c r="GL10" s="8" t="s">
        <v>12922</v>
      </c>
      <c r="GM10" s="8" t="s">
        <v>12923</v>
      </c>
      <c r="GN10" s="8" t="s">
        <v>12924</v>
      </c>
      <c r="GO10" s="8" t="s">
        <v>12925</v>
      </c>
      <c r="GP10" s="8" t="s">
        <v>12926</v>
      </c>
      <c r="GQ10" s="8" t="s">
        <v>12927</v>
      </c>
      <c r="GR10" s="8" t="s">
        <v>12928</v>
      </c>
      <c r="GS10" s="8" t="s">
        <v>12929</v>
      </c>
      <c r="GT10" s="8" t="s">
        <v>12930</v>
      </c>
      <c r="GU10" s="8" t="s">
        <v>12931</v>
      </c>
      <c r="GV10" s="8" t="s">
        <v>12932</v>
      </c>
      <c r="GW10" s="8" t="s">
        <v>12933</v>
      </c>
      <c r="GX10" s="8" t="s">
        <v>12934</v>
      </c>
      <c r="GY10" s="8" t="s">
        <v>12935</v>
      </c>
      <c r="GZ10" s="8" t="s">
        <v>12936</v>
      </c>
      <c r="HA10" s="8" t="s">
        <v>12937</v>
      </c>
      <c r="HB10" s="8" t="s">
        <v>12938</v>
      </c>
      <c r="HC10" s="8" t="s">
        <v>12939</v>
      </c>
      <c r="HD10" s="8" t="s">
        <v>12940</v>
      </c>
      <c r="HE10" s="8" t="s">
        <v>12941</v>
      </c>
      <c r="HF10" s="8" t="s">
        <v>12942</v>
      </c>
      <c r="HG10" s="8" t="s">
        <v>12943</v>
      </c>
      <c r="HH10" s="8" t="s">
        <v>12944</v>
      </c>
      <c r="HI10" s="8" t="s">
        <v>12945</v>
      </c>
      <c r="HJ10" s="8" t="s">
        <v>12946</v>
      </c>
      <c r="HK10" s="8" t="s">
        <v>12947</v>
      </c>
    </row>
    <row r="11" spans="1:219">
      <c r="A11" s="10">
        <v>42036</v>
      </c>
      <c r="B11" s="9">
        <v>0.20899999999999999</v>
      </c>
      <c r="C11" s="9">
        <v>0.193</v>
      </c>
      <c r="D11" s="9">
        <v>3.2879999999999998</v>
      </c>
      <c r="E11" s="9">
        <v>2.1469999999999998</v>
      </c>
      <c r="F11" s="9">
        <v>1.1399999999999999</v>
      </c>
      <c r="G11" s="9">
        <v>1.395</v>
      </c>
      <c r="H11" s="9">
        <v>0.76600000000000001</v>
      </c>
      <c r="I11" s="9">
        <v>0.629</v>
      </c>
      <c r="J11" s="9">
        <v>1.1870000000000001</v>
      </c>
      <c r="K11" s="9">
        <v>1.034</v>
      </c>
      <c r="L11" s="9">
        <v>0.153</v>
      </c>
      <c r="M11" s="9">
        <v>0.70599999999999996</v>
      </c>
      <c r="N11" s="9">
        <v>0.34699999999999998</v>
      </c>
      <c r="O11" s="9">
        <v>0.35899999999999999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0</v>
      </c>
      <c r="V11" s="9">
        <v>2.036</v>
      </c>
      <c r="W11" s="9">
        <v>1.0980000000000001</v>
      </c>
      <c r="X11" s="9">
        <v>0.93799999999999994</v>
      </c>
      <c r="Y11" s="9">
        <v>1.262</v>
      </c>
      <c r="Z11" s="9">
        <v>0.66500000000000004</v>
      </c>
      <c r="AA11" s="9">
        <v>0.59799999999999998</v>
      </c>
      <c r="AB11" s="9">
        <v>0.47299999999999998</v>
      </c>
      <c r="AC11" s="9">
        <v>0.17799999999999999</v>
      </c>
      <c r="AD11" s="9">
        <v>0.29499999999999998</v>
      </c>
      <c r="AE11" s="9">
        <v>0</v>
      </c>
      <c r="AF11" s="9">
        <v>0</v>
      </c>
      <c r="AG11" s="9">
        <v>0</v>
      </c>
      <c r="AH11" s="9">
        <v>0.78900000000000003</v>
      </c>
      <c r="AI11" s="9">
        <v>0.48699999999999999</v>
      </c>
      <c r="AJ11" s="9">
        <v>0.30299999999999999</v>
      </c>
      <c r="AK11" s="9">
        <v>0.77400000000000002</v>
      </c>
      <c r="AL11" s="9">
        <v>0.433</v>
      </c>
      <c r="AM11" s="9">
        <v>0.34</v>
      </c>
      <c r="AN11" s="9">
        <v>0.65300000000000002</v>
      </c>
      <c r="AO11" s="9">
        <v>0.433</v>
      </c>
      <c r="AP11" s="9">
        <v>0.22</v>
      </c>
      <c r="AQ11" s="9">
        <v>0.121</v>
      </c>
      <c r="AR11" s="9">
        <v>0</v>
      </c>
      <c r="AS11" s="9">
        <v>0.121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9.3010000000000002</v>
      </c>
      <c r="BD11" s="9">
        <v>5.2549999999999999</v>
      </c>
      <c r="BE11" s="9">
        <v>4.0460000000000003</v>
      </c>
      <c r="BF11" s="9">
        <v>3.2389999999999999</v>
      </c>
      <c r="BG11" s="9">
        <v>1.51</v>
      </c>
      <c r="BH11" s="9">
        <v>1.7290000000000001</v>
      </c>
      <c r="BI11" s="9">
        <v>0.78</v>
      </c>
      <c r="BJ11" s="9">
        <v>0.29399999999999998</v>
      </c>
      <c r="BK11" s="9">
        <v>0.48599999999999999</v>
      </c>
      <c r="BL11" s="9">
        <v>0.43</v>
      </c>
      <c r="BM11" s="9">
        <v>0.43</v>
      </c>
      <c r="BN11" s="9">
        <v>0</v>
      </c>
      <c r="BO11" s="9">
        <v>2.0289999999999999</v>
      </c>
      <c r="BP11" s="9">
        <v>0.78600000000000003</v>
      </c>
      <c r="BQ11" s="9">
        <v>1.2430000000000001</v>
      </c>
      <c r="BR11" s="9">
        <v>6.0620000000000003</v>
      </c>
      <c r="BS11" s="9">
        <v>3.7450000000000001</v>
      </c>
      <c r="BT11" s="9">
        <v>2.3170000000000002</v>
      </c>
      <c r="BU11" s="9">
        <v>2.976</v>
      </c>
      <c r="BV11" s="9">
        <v>1.9750000000000001</v>
      </c>
      <c r="BW11" s="9">
        <v>1.0009999999999999</v>
      </c>
      <c r="BX11" s="9">
        <v>1.246</v>
      </c>
      <c r="BY11" s="9">
        <v>0.70799999999999996</v>
      </c>
      <c r="BZ11" s="9">
        <v>0.53900000000000003</v>
      </c>
      <c r="CA11" s="9">
        <v>0.98599999999999999</v>
      </c>
      <c r="CB11" s="9">
        <v>0.38100000000000001</v>
      </c>
      <c r="CC11" s="9">
        <v>0.60599999999999998</v>
      </c>
      <c r="CD11" s="9">
        <v>0.85299999999999998</v>
      </c>
      <c r="CE11" s="9">
        <v>0.68100000000000005</v>
      </c>
      <c r="CF11" s="9">
        <v>0.17199999999999999</v>
      </c>
      <c r="CG11" s="9">
        <v>0</v>
      </c>
      <c r="CH11" s="9">
        <v>0</v>
      </c>
      <c r="CI11" s="9">
        <v>0</v>
      </c>
      <c r="CJ11" s="9">
        <v>2.1859999999999999</v>
      </c>
      <c r="CK11" s="9">
        <v>0.93899999999999995</v>
      </c>
      <c r="CL11" s="9">
        <v>1.2470000000000001</v>
      </c>
      <c r="CM11" s="9">
        <v>0.41099999999999998</v>
      </c>
      <c r="CN11" s="9">
        <v>0.18</v>
      </c>
      <c r="CO11" s="9">
        <v>0.23100000000000001</v>
      </c>
      <c r="CP11" s="9">
        <v>0.23100000000000001</v>
      </c>
      <c r="CQ11" s="9">
        <v>0</v>
      </c>
      <c r="CR11" s="9">
        <v>0.23100000000000001</v>
      </c>
      <c r="CS11" s="9">
        <v>0.18</v>
      </c>
      <c r="CT11" s="9">
        <v>0.18</v>
      </c>
      <c r="CU11" s="9">
        <v>0</v>
      </c>
      <c r="CV11" s="9">
        <v>0</v>
      </c>
      <c r="CW11" s="9">
        <v>0</v>
      </c>
      <c r="CX11" s="9">
        <v>0</v>
      </c>
      <c r="CY11" s="9">
        <v>1.7749999999999999</v>
      </c>
      <c r="CZ11" s="9">
        <v>0.75900000000000001</v>
      </c>
      <c r="DA11" s="9">
        <v>1.0169999999999999</v>
      </c>
      <c r="DB11" s="9">
        <v>0</v>
      </c>
      <c r="DC11" s="9">
        <v>0</v>
      </c>
      <c r="DD11" s="9">
        <v>0</v>
      </c>
      <c r="DE11" s="9">
        <v>0.187</v>
      </c>
      <c r="DF11" s="9">
        <v>0</v>
      </c>
      <c r="DG11" s="9">
        <v>0.187</v>
      </c>
      <c r="DH11" s="9">
        <v>0.193</v>
      </c>
      <c r="DI11" s="9">
        <v>0.193</v>
      </c>
      <c r="DJ11" s="9">
        <v>0</v>
      </c>
      <c r="DK11" s="9">
        <v>0.38300000000000001</v>
      </c>
      <c r="DL11" s="9">
        <v>0.193</v>
      </c>
      <c r="DM11" s="9">
        <v>0.19</v>
      </c>
      <c r="DN11" s="9">
        <v>1.0129999999999999</v>
      </c>
      <c r="DO11" s="9">
        <v>0.373</v>
      </c>
      <c r="DP11" s="9">
        <v>0.64</v>
      </c>
      <c r="DQ11" s="9">
        <v>3.544</v>
      </c>
      <c r="DR11" s="9">
        <v>1.141</v>
      </c>
      <c r="DS11" s="9">
        <v>2.4020000000000001</v>
      </c>
      <c r="DT11" s="9">
        <v>1.2410000000000001</v>
      </c>
      <c r="DU11" s="9">
        <v>0.75900000000000001</v>
      </c>
      <c r="DV11" s="9">
        <v>0.48199999999999998</v>
      </c>
      <c r="DW11" s="9">
        <v>0.192</v>
      </c>
      <c r="DX11" s="9">
        <v>0.192</v>
      </c>
      <c r="DY11" s="9">
        <v>0</v>
      </c>
      <c r="DZ11" s="9">
        <v>0.66500000000000004</v>
      </c>
      <c r="EA11" s="9">
        <v>0.34899999999999998</v>
      </c>
      <c r="EB11" s="9">
        <v>0.316</v>
      </c>
      <c r="EC11" s="9">
        <v>0.38300000000000001</v>
      </c>
      <c r="ED11" s="9">
        <v>0.218</v>
      </c>
      <c r="EE11" s="9">
        <v>0.16600000000000001</v>
      </c>
      <c r="EF11" s="9">
        <v>2.3029999999999999</v>
      </c>
      <c r="EG11" s="9">
        <v>0.38300000000000001</v>
      </c>
      <c r="EH11" s="9">
        <v>1.92</v>
      </c>
      <c r="EI11" s="9">
        <v>1.272</v>
      </c>
      <c r="EJ11" s="9">
        <v>0.38300000000000001</v>
      </c>
      <c r="EK11" s="9">
        <v>0.88900000000000001</v>
      </c>
      <c r="EL11" s="9">
        <v>0.33700000000000002</v>
      </c>
      <c r="EM11" s="9">
        <v>0</v>
      </c>
      <c r="EN11" s="9">
        <v>0.33700000000000002</v>
      </c>
      <c r="EO11" s="9">
        <v>0</v>
      </c>
      <c r="EP11" s="9">
        <v>0</v>
      </c>
      <c r="EQ11" s="9">
        <v>0</v>
      </c>
      <c r="ER11" s="9">
        <v>0.47199999999999998</v>
      </c>
      <c r="ES11" s="9">
        <v>0</v>
      </c>
      <c r="ET11" s="9">
        <v>0.47199999999999998</v>
      </c>
      <c r="EU11" s="9">
        <v>0.222</v>
      </c>
      <c r="EV11" s="9">
        <v>0</v>
      </c>
      <c r="EW11" s="9">
        <v>0.222</v>
      </c>
      <c r="EX11" s="9">
        <v>0.192</v>
      </c>
      <c r="EY11" s="9">
        <v>0.192</v>
      </c>
      <c r="EZ11" s="9">
        <v>0</v>
      </c>
      <c r="FA11" s="9">
        <v>0.192</v>
      </c>
      <c r="FB11" s="9">
        <v>0.192</v>
      </c>
      <c r="FC11" s="9">
        <v>0</v>
      </c>
      <c r="FD11" s="9">
        <v>0</v>
      </c>
      <c r="FE11" s="9">
        <v>0</v>
      </c>
      <c r="FF11" s="9">
        <v>0</v>
      </c>
      <c r="FG11" s="9">
        <v>0.192</v>
      </c>
      <c r="FH11" s="9">
        <v>0.192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2.0649999999999999</v>
      </c>
      <c r="GF11" s="9">
        <v>1.597</v>
      </c>
      <c r="GG11" s="9">
        <v>0.46899999999999997</v>
      </c>
      <c r="GH11" s="9">
        <v>0.14099999999999999</v>
      </c>
      <c r="GI11" s="9">
        <v>0.14099999999999999</v>
      </c>
      <c r="GJ11" s="9">
        <v>0</v>
      </c>
      <c r="GK11" s="9">
        <v>0.14099999999999999</v>
      </c>
      <c r="GL11" s="9">
        <v>0.14099999999999999</v>
      </c>
      <c r="GM11" s="9">
        <v>0</v>
      </c>
      <c r="GN11" s="9">
        <v>0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1.9239999999999999</v>
      </c>
      <c r="GU11" s="9">
        <v>1.456</v>
      </c>
      <c r="GV11" s="9">
        <v>0.46899999999999997</v>
      </c>
      <c r="GW11" s="9">
        <v>0.89100000000000001</v>
      </c>
      <c r="GX11" s="9">
        <v>0.57799999999999996</v>
      </c>
      <c r="GY11" s="9">
        <v>0.312</v>
      </c>
      <c r="GZ11" s="9">
        <v>0</v>
      </c>
      <c r="HA11" s="9">
        <v>0</v>
      </c>
      <c r="HB11" s="9">
        <v>0</v>
      </c>
      <c r="HC11" s="9">
        <v>0.53500000000000003</v>
      </c>
      <c r="HD11" s="9">
        <v>0.53500000000000003</v>
      </c>
      <c r="HE11" s="9">
        <v>0</v>
      </c>
      <c r="HF11" s="9">
        <v>0.499</v>
      </c>
      <c r="HG11" s="9">
        <v>0.34200000000000003</v>
      </c>
      <c r="HH11" s="9">
        <v>0.156</v>
      </c>
      <c r="HI11" s="9">
        <v>0</v>
      </c>
      <c r="HJ11" s="9">
        <v>0</v>
      </c>
      <c r="HK11" s="9">
        <v>0</v>
      </c>
    </row>
    <row r="12" spans="1:219">
      <c r="A12" s="10">
        <v>42401</v>
      </c>
      <c r="B12" s="9">
        <v>0.73899999999999999</v>
      </c>
      <c r="C12" s="9">
        <v>0.69899999999999995</v>
      </c>
      <c r="D12" s="9">
        <v>2.7480000000000002</v>
      </c>
      <c r="E12" s="9">
        <v>0.71799999999999997</v>
      </c>
      <c r="F12" s="9">
        <v>2.0299999999999998</v>
      </c>
      <c r="G12" s="9">
        <v>1.8340000000000001</v>
      </c>
      <c r="H12" s="9">
        <v>0.43099999999999999</v>
      </c>
      <c r="I12" s="9">
        <v>1.403</v>
      </c>
      <c r="J12" s="9">
        <v>0.73099999999999998</v>
      </c>
      <c r="K12" s="9">
        <v>0.28699999999999998</v>
      </c>
      <c r="L12" s="9">
        <v>0.44400000000000001</v>
      </c>
      <c r="M12" s="9">
        <v>0</v>
      </c>
      <c r="N12" s="9">
        <v>0</v>
      </c>
      <c r="O12" s="9">
        <v>0</v>
      </c>
      <c r="P12" s="9">
        <v>0.183</v>
      </c>
      <c r="Q12" s="9">
        <v>0</v>
      </c>
      <c r="R12" s="9">
        <v>0.183</v>
      </c>
      <c r="S12" s="9">
        <v>0</v>
      </c>
      <c r="T12" s="9">
        <v>0</v>
      </c>
      <c r="U12" s="9">
        <v>0</v>
      </c>
      <c r="V12" s="9">
        <v>2.1819999999999999</v>
      </c>
      <c r="W12" s="9">
        <v>0.78100000000000003</v>
      </c>
      <c r="X12" s="9">
        <v>1.401</v>
      </c>
      <c r="Y12" s="9">
        <v>1.1499999999999999</v>
      </c>
      <c r="Z12" s="9">
        <v>0.434</v>
      </c>
      <c r="AA12" s="9">
        <v>0.71599999999999997</v>
      </c>
      <c r="AB12" s="9">
        <v>0.41899999999999998</v>
      </c>
      <c r="AC12" s="9">
        <v>0.154</v>
      </c>
      <c r="AD12" s="9">
        <v>0.26600000000000001</v>
      </c>
      <c r="AE12" s="9">
        <v>0.20100000000000001</v>
      </c>
      <c r="AF12" s="9">
        <v>0</v>
      </c>
      <c r="AG12" s="9">
        <v>0.20100000000000001</v>
      </c>
      <c r="AH12" s="9">
        <v>0.53</v>
      </c>
      <c r="AI12" s="9">
        <v>0.28000000000000003</v>
      </c>
      <c r="AJ12" s="9">
        <v>0.25</v>
      </c>
      <c r="AK12" s="9">
        <v>1.032</v>
      </c>
      <c r="AL12" s="9">
        <v>0.34699999999999998</v>
      </c>
      <c r="AM12" s="9">
        <v>0.68400000000000005</v>
      </c>
      <c r="AN12" s="9">
        <v>1.032</v>
      </c>
      <c r="AO12" s="9">
        <v>0.34699999999999998</v>
      </c>
      <c r="AP12" s="9">
        <v>0.68400000000000005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10.834</v>
      </c>
      <c r="BD12" s="9">
        <v>5.6289999999999996</v>
      </c>
      <c r="BE12" s="9">
        <v>5.2050000000000001</v>
      </c>
      <c r="BF12" s="9">
        <v>3.073</v>
      </c>
      <c r="BG12" s="9">
        <v>1.105</v>
      </c>
      <c r="BH12" s="9">
        <v>1.968</v>
      </c>
      <c r="BI12" s="9">
        <v>0.70799999999999996</v>
      </c>
      <c r="BJ12" s="9">
        <v>0.16200000000000001</v>
      </c>
      <c r="BK12" s="9">
        <v>0.54500000000000004</v>
      </c>
      <c r="BL12" s="9">
        <v>0.61199999999999999</v>
      </c>
      <c r="BM12" s="9">
        <v>0.19</v>
      </c>
      <c r="BN12" s="9">
        <v>0.42199999999999999</v>
      </c>
      <c r="BO12" s="9">
        <v>1.7529999999999999</v>
      </c>
      <c r="BP12" s="9">
        <v>0.753</v>
      </c>
      <c r="BQ12" s="9">
        <v>1.0009999999999999</v>
      </c>
      <c r="BR12" s="9">
        <v>7.7610000000000001</v>
      </c>
      <c r="BS12" s="9">
        <v>4.524</v>
      </c>
      <c r="BT12" s="9">
        <v>3.2370000000000001</v>
      </c>
      <c r="BU12" s="9">
        <v>2.3450000000000002</v>
      </c>
      <c r="BV12" s="9">
        <v>1.345</v>
      </c>
      <c r="BW12" s="9">
        <v>1</v>
      </c>
      <c r="BX12" s="9">
        <v>3.2879999999999998</v>
      </c>
      <c r="BY12" s="9">
        <v>1.6859999999999999</v>
      </c>
      <c r="BZ12" s="9">
        <v>1.6020000000000001</v>
      </c>
      <c r="CA12" s="9">
        <v>1.3220000000000001</v>
      </c>
      <c r="CB12" s="9">
        <v>0.89400000000000002</v>
      </c>
      <c r="CC12" s="9">
        <v>0.42899999999999999</v>
      </c>
      <c r="CD12" s="9">
        <v>0.80600000000000005</v>
      </c>
      <c r="CE12" s="9">
        <v>0.6</v>
      </c>
      <c r="CF12" s="9">
        <v>0.20599999999999999</v>
      </c>
      <c r="CG12" s="9">
        <v>0</v>
      </c>
      <c r="CH12" s="9">
        <v>0</v>
      </c>
      <c r="CI12" s="9">
        <v>0</v>
      </c>
      <c r="CJ12" s="9">
        <v>1.3680000000000001</v>
      </c>
      <c r="CK12" s="9">
        <v>0.68799999999999994</v>
      </c>
      <c r="CL12" s="9">
        <v>0.67900000000000005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1.3680000000000001</v>
      </c>
      <c r="CZ12" s="9">
        <v>0.68799999999999994</v>
      </c>
      <c r="DA12" s="9">
        <v>0.67900000000000005</v>
      </c>
      <c r="DB12" s="9">
        <v>0</v>
      </c>
      <c r="DC12" s="9">
        <v>0</v>
      </c>
      <c r="DD12" s="9">
        <v>0</v>
      </c>
      <c r="DE12" s="9">
        <v>0.36099999999999999</v>
      </c>
      <c r="DF12" s="9">
        <v>0.191</v>
      </c>
      <c r="DG12" s="9">
        <v>0.17</v>
      </c>
      <c r="DH12" s="9">
        <v>0.17299999999999999</v>
      </c>
      <c r="DI12" s="9">
        <v>0.17299999999999999</v>
      </c>
      <c r="DJ12" s="9">
        <v>0</v>
      </c>
      <c r="DK12" s="9">
        <v>0.48099999999999998</v>
      </c>
      <c r="DL12" s="9">
        <v>0.15</v>
      </c>
      <c r="DM12" s="9">
        <v>0.33100000000000002</v>
      </c>
      <c r="DN12" s="9">
        <v>0.35199999999999998</v>
      </c>
      <c r="DO12" s="9">
        <v>0.17399999999999999</v>
      </c>
      <c r="DP12" s="9">
        <v>0.17799999999999999</v>
      </c>
      <c r="DQ12" s="9">
        <v>3.3119999999999998</v>
      </c>
      <c r="DR12" s="9">
        <v>0.41199999999999998</v>
      </c>
      <c r="DS12" s="9">
        <v>2.899</v>
      </c>
      <c r="DT12" s="9">
        <v>1.2490000000000001</v>
      </c>
      <c r="DU12" s="9">
        <v>0.154</v>
      </c>
      <c r="DV12" s="9">
        <v>1.0960000000000001</v>
      </c>
      <c r="DW12" s="9">
        <v>0.23100000000000001</v>
      </c>
      <c r="DX12" s="9">
        <v>0</v>
      </c>
      <c r="DY12" s="9">
        <v>0.23100000000000001</v>
      </c>
      <c r="DZ12" s="9">
        <v>0.154</v>
      </c>
      <c r="EA12" s="9">
        <v>0.154</v>
      </c>
      <c r="EB12" s="9">
        <v>0</v>
      </c>
      <c r="EC12" s="9">
        <v>0.86499999999999999</v>
      </c>
      <c r="ED12" s="9">
        <v>0</v>
      </c>
      <c r="EE12" s="9">
        <v>0.86499999999999999</v>
      </c>
      <c r="EF12" s="9">
        <v>2.0619999999999998</v>
      </c>
      <c r="EG12" s="9">
        <v>0.25900000000000001</v>
      </c>
      <c r="EH12" s="9">
        <v>1.804</v>
      </c>
      <c r="EI12" s="9">
        <v>0.81599999999999995</v>
      </c>
      <c r="EJ12" s="9">
        <v>0</v>
      </c>
      <c r="EK12" s="9">
        <v>0.81599999999999995</v>
      </c>
      <c r="EL12" s="9">
        <v>0.64400000000000002</v>
      </c>
      <c r="EM12" s="9">
        <v>0.25900000000000001</v>
      </c>
      <c r="EN12" s="9">
        <v>0.38500000000000001</v>
      </c>
      <c r="EO12" s="9">
        <v>0.41299999999999998</v>
      </c>
      <c r="EP12" s="9">
        <v>0</v>
      </c>
      <c r="EQ12" s="9">
        <v>0.41299999999999998</v>
      </c>
      <c r="ER12" s="9">
        <v>0.189</v>
      </c>
      <c r="ES12" s="9">
        <v>0</v>
      </c>
      <c r="ET12" s="9">
        <v>0.189</v>
      </c>
      <c r="EU12" s="9">
        <v>0</v>
      </c>
      <c r="EV12" s="9">
        <v>0</v>
      </c>
      <c r="EW12" s="9">
        <v>0</v>
      </c>
      <c r="EX12" s="9">
        <v>0.23400000000000001</v>
      </c>
      <c r="EY12" s="9">
        <v>0.23400000000000001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0.23400000000000001</v>
      </c>
      <c r="FN12" s="9">
        <v>0.23400000000000001</v>
      </c>
      <c r="FO12" s="9">
        <v>0</v>
      </c>
      <c r="FP12" s="9">
        <v>0.23400000000000001</v>
      </c>
      <c r="FQ12" s="9">
        <v>0.23400000000000001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3.7650000000000001</v>
      </c>
      <c r="GF12" s="9">
        <v>2.101</v>
      </c>
      <c r="GG12" s="9">
        <v>1.663</v>
      </c>
      <c r="GH12" s="9">
        <v>1.6819999999999999</v>
      </c>
      <c r="GI12" s="9">
        <v>1.1080000000000001</v>
      </c>
      <c r="GJ12" s="9">
        <v>0.57499999999999996</v>
      </c>
      <c r="GK12" s="9">
        <v>0.80200000000000005</v>
      </c>
      <c r="GL12" s="9">
        <v>0.51100000000000001</v>
      </c>
      <c r="GM12" s="9">
        <v>0.29099999999999998</v>
      </c>
      <c r="GN12" s="9">
        <v>0.88100000000000001</v>
      </c>
      <c r="GO12" s="9">
        <v>0.59699999999999998</v>
      </c>
      <c r="GP12" s="9">
        <v>0.28399999999999997</v>
      </c>
      <c r="GQ12" s="9">
        <v>0</v>
      </c>
      <c r="GR12" s="9">
        <v>0</v>
      </c>
      <c r="GS12" s="9">
        <v>0</v>
      </c>
      <c r="GT12" s="9">
        <v>2.0819999999999999</v>
      </c>
      <c r="GU12" s="9">
        <v>0.99299999999999999</v>
      </c>
      <c r="GV12" s="9">
        <v>1.089</v>
      </c>
      <c r="GW12" s="9">
        <v>1.0149999999999999</v>
      </c>
      <c r="GX12" s="9">
        <v>0.249</v>
      </c>
      <c r="GY12" s="9">
        <v>0.76600000000000001</v>
      </c>
      <c r="GZ12" s="9">
        <v>0.52200000000000002</v>
      </c>
      <c r="HA12" s="9">
        <v>0.52200000000000002</v>
      </c>
      <c r="HB12" s="9">
        <v>0</v>
      </c>
      <c r="HC12" s="9">
        <v>0.222</v>
      </c>
      <c r="HD12" s="9">
        <v>0.222</v>
      </c>
      <c r="HE12" s="9">
        <v>0</v>
      </c>
      <c r="HF12" s="9">
        <v>0.32300000000000001</v>
      </c>
      <c r="HG12" s="9">
        <v>0</v>
      </c>
      <c r="HH12" s="9">
        <v>0.32300000000000001</v>
      </c>
      <c r="HI12" s="9">
        <v>0</v>
      </c>
      <c r="HJ12" s="9">
        <v>0</v>
      </c>
      <c r="HK12" s="9">
        <v>0</v>
      </c>
    </row>
    <row r="13" spans="1:219">
      <c r="A13" s="10">
        <v>42767</v>
      </c>
      <c r="B13" s="9">
        <v>0.52300000000000002</v>
      </c>
      <c r="C13" s="9">
        <v>0</v>
      </c>
      <c r="D13" s="9">
        <v>1.0469999999999999</v>
      </c>
      <c r="E13" s="9">
        <v>0.18099999999999999</v>
      </c>
      <c r="F13" s="9">
        <v>0.86499999999999999</v>
      </c>
      <c r="G13" s="9">
        <v>0.28599999999999998</v>
      </c>
      <c r="H13" s="9">
        <v>0</v>
      </c>
      <c r="I13" s="9">
        <v>0.28599999999999998</v>
      </c>
      <c r="J13" s="9">
        <v>0.187</v>
      </c>
      <c r="K13" s="9">
        <v>0</v>
      </c>
      <c r="L13" s="9">
        <v>0.187</v>
      </c>
      <c r="M13" s="9">
        <v>0.38600000000000001</v>
      </c>
      <c r="N13" s="9">
        <v>0.18099999999999999</v>
      </c>
      <c r="O13" s="9">
        <v>0.20499999999999999</v>
      </c>
      <c r="P13" s="9">
        <v>0.187</v>
      </c>
      <c r="Q13" s="9">
        <v>0</v>
      </c>
      <c r="R13" s="9">
        <v>0.187</v>
      </c>
      <c r="S13" s="9">
        <v>0</v>
      </c>
      <c r="T13" s="9">
        <v>0</v>
      </c>
      <c r="U13" s="9">
        <v>0</v>
      </c>
      <c r="V13" s="9">
        <v>2.3769999999999998</v>
      </c>
      <c r="W13" s="9">
        <v>0.98099999999999998</v>
      </c>
      <c r="X13" s="9">
        <v>1.3959999999999999</v>
      </c>
      <c r="Y13" s="9">
        <v>1.3620000000000001</v>
      </c>
      <c r="Z13" s="9">
        <v>0.624</v>
      </c>
      <c r="AA13" s="9">
        <v>0.73899999999999999</v>
      </c>
      <c r="AB13" s="9">
        <v>0.56799999999999995</v>
      </c>
      <c r="AC13" s="9">
        <v>0</v>
      </c>
      <c r="AD13" s="9">
        <v>0.56799999999999995</v>
      </c>
      <c r="AE13" s="9">
        <v>0.44800000000000001</v>
      </c>
      <c r="AF13" s="9">
        <v>0.44800000000000001</v>
      </c>
      <c r="AG13" s="9">
        <v>0</v>
      </c>
      <c r="AH13" s="9">
        <v>0.34599999999999997</v>
      </c>
      <c r="AI13" s="9">
        <v>0.17499999999999999</v>
      </c>
      <c r="AJ13" s="9">
        <v>0.17100000000000001</v>
      </c>
      <c r="AK13" s="9">
        <v>1.0149999999999999</v>
      </c>
      <c r="AL13" s="9">
        <v>0.35799999999999998</v>
      </c>
      <c r="AM13" s="9">
        <v>0.65800000000000003</v>
      </c>
      <c r="AN13" s="9">
        <v>0.59699999999999998</v>
      </c>
      <c r="AO13" s="9">
        <v>0.35799999999999998</v>
      </c>
      <c r="AP13" s="9">
        <v>0.23899999999999999</v>
      </c>
      <c r="AQ13" s="9">
        <v>0</v>
      </c>
      <c r="AR13" s="9">
        <v>0</v>
      </c>
      <c r="AS13" s="9">
        <v>0</v>
      </c>
      <c r="AT13" s="9">
        <v>0.41899999999999998</v>
      </c>
      <c r="AU13" s="9">
        <v>0</v>
      </c>
      <c r="AV13" s="9">
        <v>0.41899999999999998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12.234</v>
      </c>
      <c r="BD13" s="9">
        <v>5.6150000000000002</v>
      </c>
      <c r="BE13" s="9">
        <v>6.6189999999999998</v>
      </c>
      <c r="BF13" s="9">
        <v>3.9140000000000001</v>
      </c>
      <c r="BG13" s="9">
        <v>1.929</v>
      </c>
      <c r="BH13" s="9">
        <v>1.984</v>
      </c>
      <c r="BI13" s="9">
        <v>0.246</v>
      </c>
      <c r="BJ13" s="9">
        <v>0.246</v>
      </c>
      <c r="BK13" s="9">
        <v>0</v>
      </c>
      <c r="BL13" s="9">
        <v>0.85799999999999998</v>
      </c>
      <c r="BM13" s="9">
        <v>0.85799999999999998</v>
      </c>
      <c r="BN13" s="9">
        <v>0</v>
      </c>
      <c r="BO13" s="9">
        <v>2.81</v>
      </c>
      <c r="BP13" s="9">
        <v>0.82499999999999996</v>
      </c>
      <c r="BQ13" s="9">
        <v>1.984</v>
      </c>
      <c r="BR13" s="9">
        <v>8.32</v>
      </c>
      <c r="BS13" s="9">
        <v>3.6859999999999999</v>
      </c>
      <c r="BT13" s="9">
        <v>4.6340000000000003</v>
      </c>
      <c r="BU13" s="9">
        <v>2.766</v>
      </c>
      <c r="BV13" s="9">
        <v>1.609</v>
      </c>
      <c r="BW13" s="9">
        <v>1.157</v>
      </c>
      <c r="BX13" s="9">
        <v>2.327</v>
      </c>
      <c r="BY13" s="9">
        <v>1.3</v>
      </c>
      <c r="BZ13" s="9">
        <v>1.0269999999999999</v>
      </c>
      <c r="CA13" s="9">
        <v>2.637</v>
      </c>
      <c r="CB13" s="9">
        <v>0.77700000000000002</v>
      </c>
      <c r="CC13" s="9">
        <v>1.86</v>
      </c>
      <c r="CD13" s="9">
        <v>0.59</v>
      </c>
      <c r="CE13" s="9">
        <v>0</v>
      </c>
      <c r="CF13" s="9">
        <v>0.59</v>
      </c>
      <c r="CG13" s="9">
        <v>0</v>
      </c>
      <c r="CH13" s="9">
        <v>0</v>
      </c>
      <c r="CI13" s="9">
        <v>0</v>
      </c>
      <c r="CJ13" s="9">
        <v>2.8849999999999998</v>
      </c>
      <c r="CK13" s="9">
        <v>1.554</v>
      </c>
      <c r="CL13" s="9">
        <v>1.331</v>
      </c>
      <c r="CM13" s="9">
        <v>0.111</v>
      </c>
      <c r="CN13" s="9">
        <v>0.111</v>
      </c>
      <c r="CO13" s="9">
        <v>0</v>
      </c>
      <c r="CP13" s="9">
        <v>0</v>
      </c>
      <c r="CQ13" s="9">
        <v>0</v>
      </c>
      <c r="CR13" s="9">
        <v>0</v>
      </c>
      <c r="CS13" s="9">
        <v>0.111</v>
      </c>
      <c r="CT13" s="9">
        <v>0.111</v>
      </c>
      <c r="CU13" s="9">
        <v>0</v>
      </c>
      <c r="CV13" s="9">
        <v>0</v>
      </c>
      <c r="CW13" s="9">
        <v>0</v>
      </c>
      <c r="CX13" s="9">
        <v>0</v>
      </c>
      <c r="CY13" s="9">
        <v>2.7749999999999999</v>
      </c>
      <c r="CZ13" s="9">
        <v>1.444</v>
      </c>
      <c r="DA13" s="9">
        <v>1.331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0.41399999999999998</v>
      </c>
      <c r="DI13" s="9">
        <v>0.189</v>
      </c>
      <c r="DJ13" s="9">
        <v>0.22600000000000001</v>
      </c>
      <c r="DK13" s="9">
        <v>0.90800000000000003</v>
      </c>
      <c r="DL13" s="9">
        <v>0.20499999999999999</v>
      </c>
      <c r="DM13" s="9">
        <v>0.70299999999999996</v>
      </c>
      <c r="DN13" s="9">
        <v>1.452</v>
      </c>
      <c r="DO13" s="9">
        <v>1.05</v>
      </c>
      <c r="DP13" s="9">
        <v>0.40300000000000002</v>
      </c>
      <c r="DQ13" s="9">
        <v>4.2549999999999999</v>
      </c>
      <c r="DR13" s="9">
        <v>1.415</v>
      </c>
      <c r="DS13" s="9">
        <v>2.839</v>
      </c>
      <c r="DT13" s="9">
        <v>0.96299999999999997</v>
      </c>
      <c r="DU13" s="9">
        <v>0.54500000000000004</v>
      </c>
      <c r="DV13" s="9">
        <v>0.41899999999999998</v>
      </c>
      <c r="DW13" s="9">
        <v>0</v>
      </c>
      <c r="DX13" s="9">
        <v>0</v>
      </c>
      <c r="DY13" s="9">
        <v>0</v>
      </c>
      <c r="DZ13" s="9">
        <v>0.76600000000000001</v>
      </c>
      <c r="EA13" s="9">
        <v>0.54500000000000004</v>
      </c>
      <c r="EB13" s="9">
        <v>0.222</v>
      </c>
      <c r="EC13" s="9">
        <v>0.19700000000000001</v>
      </c>
      <c r="ED13" s="9">
        <v>0</v>
      </c>
      <c r="EE13" s="9">
        <v>0.19700000000000001</v>
      </c>
      <c r="EF13" s="9">
        <v>3.2919999999999998</v>
      </c>
      <c r="EG13" s="9">
        <v>0.871</v>
      </c>
      <c r="EH13" s="9">
        <v>2.4209999999999998</v>
      </c>
      <c r="EI13" s="9">
        <v>1.3240000000000001</v>
      </c>
      <c r="EJ13" s="9">
        <v>0.39700000000000002</v>
      </c>
      <c r="EK13" s="9">
        <v>0.92700000000000005</v>
      </c>
      <c r="EL13" s="9">
        <v>1.214</v>
      </c>
      <c r="EM13" s="9">
        <v>0.47399999999999998</v>
      </c>
      <c r="EN13" s="9">
        <v>0.74099999999999999</v>
      </c>
      <c r="EO13" s="9">
        <v>0.55600000000000005</v>
      </c>
      <c r="EP13" s="9">
        <v>0</v>
      </c>
      <c r="EQ13" s="9">
        <v>0.55600000000000005</v>
      </c>
      <c r="ER13" s="9">
        <v>0.19700000000000001</v>
      </c>
      <c r="ES13" s="9">
        <v>0</v>
      </c>
      <c r="ET13" s="9">
        <v>0.19700000000000001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3.3319999999999999</v>
      </c>
      <c r="GF13" s="9">
        <v>1.446</v>
      </c>
      <c r="GG13" s="9">
        <v>1.8859999999999999</v>
      </c>
      <c r="GH13" s="9">
        <v>1.3240000000000001</v>
      </c>
      <c r="GI13" s="9">
        <v>0.75</v>
      </c>
      <c r="GJ13" s="9">
        <v>0.57499999999999996</v>
      </c>
      <c r="GK13" s="9">
        <v>0.67600000000000005</v>
      </c>
      <c r="GL13" s="9">
        <v>0.505</v>
      </c>
      <c r="GM13" s="9">
        <v>0.17100000000000001</v>
      </c>
      <c r="GN13" s="9">
        <v>0.245</v>
      </c>
      <c r="GO13" s="9">
        <v>0.245</v>
      </c>
      <c r="GP13" s="9">
        <v>0</v>
      </c>
      <c r="GQ13" s="9">
        <v>0.40400000000000003</v>
      </c>
      <c r="GR13" s="9">
        <v>0</v>
      </c>
      <c r="GS13" s="9">
        <v>0.40400000000000003</v>
      </c>
      <c r="GT13" s="9">
        <v>2.008</v>
      </c>
      <c r="GU13" s="9">
        <v>0.69699999999999995</v>
      </c>
      <c r="GV13" s="9">
        <v>1.3109999999999999</v>
      </c>
      <c r="GW13" s="9">
        <v>1.0640000000000001</v>
      </c>
      <c r="GX13" s="9">
        <v>0.50800000000000001</v>
      </c>
      <c r="GY13" s="9">
        <v>0.55600000000000005</v>
      </c>
      <c r="GZ13" s="9">
        <v>0</v>
      </c>
      <c r="HA13" s="9">
        <v>0</v>
      </c>
      <c r="HB13" s="9">
        <v>0</v>
      </c>
      <c r="HC13" s="9">
        <v>0.54200000000000004</v>
      </c>
      <c r="HD13" s="9">
        <v>0</v>
      </c>
      <c r="HE13" s="9">
        <v>0.54200000000000004</v>
      </c>
      <c r="HF13" s="9">
        <v>0</v>
      </c>
      <c r="HG13" s="9">
        <v>0</v>
      </c>
      <c r="HH13" s="9">
        <v>0</v>
      </c>
      <c r="HI13" s="9">
        <v>0.40200000000000002</v>
      </c>
      <c r="HJ13" s="9">
        <v>0.189</v>
      </c>
      <c r="HK13" s="9">
        <v>0.21299999999999999</v>
      </c>
    </row>
    <row r="14" spans="1:219">
      <c r="A14" s="10">
        <v>43132</v>
      </c>
      <c r="B14" s="9">
        <v>0.41299999999999998</v>
      </c>
      <c r="C14" s="9">
        <v>0</v>
      </c>
      <c r="D14" s="9">
        <v>2.5830000000000002</v>
      </c>
      <c r="E14" s="9">
        <v>1.83</v>
      </c>
      <c r="F14" s="9">
        <v>0.753</v>
      </c>
      <c r="G14" s="9">
        <v>0.96299999999999997</v>
      </c>
      <c r="H14" s="9">
        <v>0.40400000000000003</v>
      </c>
      <c r="I14" s="9">
        <v>0.55900000000000005</v>
      </c>
      <c r="J14" s="9">
        <v>1.0940000000000001</v>
      </c>
      <c r="K14" s="9">
        <v>0.9</v>
      </c>
      <c r="L14" s="9">
        <v>0.19400000000000001</v>
      </c>
      <c r="M14" s="9">
        <v>0.21299999999999999</v>
      </c>
      <c r="N14" s="9">
        <v>0.21299999999999999</v>
      </c>
      <c r="O14" s="9">
        <v>0</v>
      </c>
      <c r="P14" s="9">
        <v>0.313</v>
      </c>
      <c r="Q14" s="9">
        <v>0.313</v>
      </c>
      <c r="R14" s="9">
        <v>0</v>
      </c>
      <c r="S14" s="9">
        <v>0</v>
      </c>
      <c r="T14" s="9">
        <v>0</v>
      </c>
      <c r="U14" s="9">
        <v>0</v>
      </c>
      <c r="V14" s="9">
        <v>3.0739999999999998</v>
      </c>
      <c r="W14" s="9">
        <v>1.5349999999999999</v>
      </c>
      <c r="X14" s="9">
        <v>1.5389999999999999</v>
      </c>
      <c r="Y14" s="9">
        <v>1.8120000000000001</v>
      </c>
      <c r="Z14" s="9">
        <v>1.224</v>
      </c>
      <c r="AA14" s="9">
        <v>0.58899999999999997</v>
      </c>
      <c r="AB14" s="9">
        <v>0.65200000000000002</v>
      </c>
      <c r="AC14" s="9">
        <v>0.65200000000000002</v>
      </c>
      <c r="AD14" s="9">
        <v>0</v>
      </c>
      <c r="AE14" s="9">
        <v>0.498</v>
      </c>
      <c r="AF14" s="9">
        <v>0.315</v>
      </c>
      <c r="AG14" s="9">
        <v>0.183</v>
      </c>
      <c r="AH14" s="9">
        <v>0.66200000000000003</v>
      </c>
      <c r="AI14" s="9">
        <v>0.25600000000000001</v>
      </c>
      <c r="AJ14" s="9">
        <v>0.40600000000000003</v>
      </c>
      <c r="AK14" s="9">
        <v>1.262</v>
      </c>
      <c r="AL14" s="9">
        <v>0.311</v>
      </c>
      <c r="AM14" s="9">
        <v>0.95</v>
      </c>
      <c r="AN14" s="9">
        <v>0.628</v>
      </c>
      <c r="AO14" s="9">
        <v>0.311</v>
      </c>
      <c r="AP14" s="9">
        <v>0.317</v>
      </c>
      <c r="AQ14" s="9">
        <v>0.49</v>
      </c>
      <c r="AR14" s="9">
        <v>0</v>
      </c>
      <c r="AS14" s="9">
        <v>0.49</v>
      </c>
      <c r="AT14" s="9">
        <v>0.14399999999999999</v>
      </c>
      <c r="AU14" s="9">
        <v>0</v>
      </c>
      <c r="AV14" s="9">
        <v>0.14399999999999999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10.683</v>
      </c>
      <c r="BD14" s="9">
        <v>5.8250000000000002</v>
      </c>
      <c r="BE14" s="9">
        <v>4.859</v>
      </c>
      <c r="BF14" s="9">
        <v>3.1760000000000002</v>
      </c>
      <c r="BG14" s="9">
        <v>1.5249999999999999</v>
      </c>
      <c r="BH14" s="9">
        <v>1.651</v>
      </c>
      <c r="BI14" s="9">
        <v>0.95399999999999996</v>
      </c>
      <c r="BJ14" s="9">
        <v>0.33100000000000002</v>
      </c>
      <c r="BK14" s="9">
        <v>0.623</v>
      </c>
      <c r="BL14" s="9">
        <v>0.67400000000000004</v>
      </c>
      <c r="BM14" s="9">
        <v>0.17599999999999999</v>
      </c>
      <c r="BN14" s="9">
        <v>0.498</v>
      </c>
      <c r="BO14" s="9">
        <v>1.5469999999999999</v>
      </c>
      <c r="BP14" s="9">
        <v>1.018</v>
      </c>
      <c r="BQ14" s="9">
        <v>0.53</v>
      </c>
      <c r="BR14" s="9">
        <v>7.508</v>
      </c>
      <c r="BS14" s="9">
        <v>4.3</v>
      </c>
      <c r="BT14" s="9">
        <v>3.2080000000000002</v>
      </c>
      <c r="BU14" s="9">
        <v>3.6389999999999998</v>
      </c>
      <c r="BV14" s="9">
        <v>2.1379999999999999</v>
      </c>
      <c r="BW14" s="9">
        <v>1.5009999999999999</v>
      </c>
      <c r="BX14" s="9">
        <v>1.1359999999999999</v>
      </c>
      <c r="BY14" s="9">
        <v>1.004</v>
      </c>
      <c r="BZ14" s="9">
        <v>0.13200000000000001</v>
      </c>
      <c r="CA14" s="9">
        <v>2.2050000000000001</v>
      </c>
      <c r="CB14" s="9">
        <v>0.78200000000000003</v>
      </c>
      <c r="CC14" s="9">
        <v>1.423</v>
      </c>
      <c r="CD14" s="9">
        <v>0.376</v>
      </c>
      <c r="CE14" s="9">
        <v>0.376</v>
      </c>
      <c r="CF14" s="9">
        <v>0</v>
      </c>
      <c r="CG14" s="9">
        <v>0.152</v>
      </c>
      <c r="CH14" s="9">
        <v>0</v>
      </c>
      <c r="CI14" s="9">
        <v>0.152</v>
      </c>
      <c r="CJ14" s="9">
        <v>1.6879999999999999</v>
      </c>
      <c r="CK14" s="9">
        <v>0.91200000000000003</v>
      </c>
      <c r="CL14" s="9">
        <v>0.77600000000000002</v>
      </c>
      <c r="CM14" s="9">
        <v>0.29599999999999999</v>
      </c>
      <c r="CN14" s="9">
        <v>0.158</v>
      </c>
      <c r="CO14" s="9">
        <v>0.13800000000000001</v>
      </c>
      <c r="CP14" s="9">
        <v>0</v>
      </c>
      <c r="CQ14" s="9">
        <v>0</v>
      </c>
      <c r="CR14" s="9">
        <v>0</v>
      </c>
      <c r="CS14" s="9">
        <v>0.158</v>
      </c>
      <c r="CT14" s="9">
        <v>0.158</v>
      </c>
      <c r="CU14" s="9">
        <v>0</v>
      </c>
      <c r="CV14" s="9">
        <v>0.13800000000000001</v>
      </c>
      <c r="CW14" s="9">
        <v>0</v>
      </c>
      <c r="CX14" s="9">
        <v>0.13800000000000001</v>
      </c>
      <c r="CY14" s="9">
        <v>1.3919999999999999</v>
      </c>
      <c r="CZ14" s="9">
        <v>0.754</v>
      </c>
      <c r="DA14" s="9">
        <v>0.63800000000000001</v>
      </c>
      <c r="DB14" s="9">
        <v>0.158</v>
      </c>
      <c r="DC14" s="9">
        <v>0.158</v>
      </c>
      <c r="DD14" s="9">
        <v>0</v>
      </c>
      <c r="DE14" s="9">
        <v>0.158</v>
      </c>
      <c r="DF14" s="9">
        <v>0</v>
      </c>
      <c r="DG14" s="9">
        <v>0.158</v>
      </c>
      <c r="DH14" s="9">
        <v>0.13800000000000001</v>
      </c>
      <c r="DI14" s="9">
        <v>0.13800000000000001</v>
      </c>
      <c r="DJ14" s="9">
        <v>0</v>
      </c>
      <c r="DK14" s="9">
        <v>0.78</v>
      </c>
      <c r="DL14" s="9">
        <v>0.45800000000000002</v>
      </c>
      <c r="DM14" s="9">
        <v>0.32200000000000001</v>
      </c>
      <c r="DN14" s="9">
        <v>0.158</v>
      </c>
      <c r="DO14" s="9">
        <v>0</v>
      </c>
      <c r="DP14" s="9">
        <v>0.158</v>
      </c>
      <c r="DQ14" s="9">
        <v>4.9119999999999999</v>
      </c>
      <c r="DR14" s="9">
        <v>2.3919999999999999</v>
      </c>
      <c r="DS14" s="9">
        <v>2.52</v>
      </c>
      <c r="DT14" s="9">
        <v>1.4430000000000001</v>
      </c>
      <c r="DU14" s="9">
        <v>0.76</v>
      </c>
      <c r="DV14" s="9">
        <v>0.68300000000000005</v>
      </c>
      <c r="DW14" s="9">
        <v>0.13</v>
      </c>
      <c r="DX14" s="9">
        <v>0.13</v>
      </c>
      <c r="DY14" s="9">
        <v>0</v>
      </c>
      <c r="DZ14" s="9">
        <v>0.156</v>
      </c>
      <c r="EA14" s="9">
        <v>0</v>
      </c>
      <c r="EB14" s="9">
        <v>0.156</v>
      </c>
      <c r="EC14" s="9">
        <v>1.1559999999999999</v>
      </c>
      <c r="ED14" s="9">
        <v>0.63</v>
      </c>
      <c r="EE14" s="9">
        <v>0.52700000000000002</v>
      </c>
      <c r="EF14" s="9">
        <v>3.4689999999999999</v>
      </c>
      <c r="EG14" s="9">
        <v>1.6319999999999999</v>
      </c>
      <c r="EH14" s="9">
        <v>1.837</v>
      </c>
      <c r="EI14" s="9">
        <v>1.7769999999999999</v>
      </c>
      <c r="EJ14" s="9">
        <v>0.93</v>
      </c>
      <c r="EK14" s="9">
        <v>0.84699999999999998</v>
      </c>
      <c r="EL14" s="9">
        <v>0.85599999999999998</v>
      </c>
      <c r="EM14" s="9">
        <v>0.33300000000000002</v>
      </c>
      <c r="EN14" s="9">
        <v>0.52200000000000002</v>
      </c>
      <c r="EO14" s="9">
        <v>0.34399999999999997</v>
      </c>
      <c r="EP14" s="9">
        <v>0.17899999999999999</v>
      </c>
      <c r="EQ14" s="9">
        <v>0.16500000000000001</v>
      </c>
      <c r="ER14" s="9">
        <v>0.34599999999999997</v>
      </c>
      <c r="ES14" s="9">
        <v>0.19</v>
      </c>
      <c r="ET14" s="9">
        <v>0.156</v>
      </c>
      <c r="EU14" s="9">
        <v>0.14699999999999999</v>
      </c>
      <c r="EV14" s="9">
        <v>0</v>
      </c>
      <c r="EW14" s="9">
        <v>0.14699999999999999</v>
      </c>
      <c r="EX14" s="9">
        <v>0.53400000000000003</v>
      </c>
      <c r="EY14" s="9">
        <v>0.214</v>
      </c>
      <c r="EZ14" s="9">
        <v>0.32</v>
      </c>
      <c r="FA14" s="9">
        <v>0.214</v>
      </c>
      <c r="FB14" s="9">
        <v>0.214</v>
      </c>
      <c r="FC14" s="9">
        <v>0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0.214</v>
      </c>
      <c r="FK14" s="9">
        <v>0.214</v>
      </c>
      <c r="FL14" s="9">
        <v>0</v>
      </c>
      <c r="FM14" s="9">
        <v>0.32</v>
      </c>
      <c r="FN14" s="9">
        <v>0</v>
      </c>
      <c r="FO14" s="9">
        <v>0.32</v>
      </c>
      <c r="FP14" s="9">
        <v>0</v>
      </c>
      <c r="FQ14" s="9">
        <v>0</v>
      </c>
      <c r="FR14" s="9">
        <v>0</v>
      </c>
      <c r="FS14" s="9">
        <v>0.32</v>
      </c>
      <c r="FT14" s="9">
        <v>0</v>
      </c>
      <c r="FU14" s="9">
        <v>0.32</v>
      </c>
      <c r="FV14" s="9">
        <v>0</v>
      </c>
      <c r="FW14" s="9">
        <v>0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4.2949999999999999</v>
      </c>
      <c r="GF14" s="9">
        <v>1.548</v>
      </c>
      <c r="GG14" s="9">
        <v>2.7469999999999999</v>
      </c>
      <c r="GH14" s="9">
        <v>1.448</v>
      </c>
      <c r="GI14" s="9">
        <v>0.81100000000000005</v>
      </c>
      <c r="GJ14" s="9">
        <v>0.63700000000000001</v>
      </c>
      <c r="GK14" s="9">
        <v>0</v>
      </c>
      <c r="GL14" s="9">
        <v>0</v>
      </c>
      <c r="GM14" s="9">
        <v>0</v>
      </c>
      <c r="GN14" s="9">
        <v>0.14299999999999999</v>
      </c>
      <c r="GO14" s="9">
        <v>0</v>
      </c>
      <c r="GP14" s="9">
        <v>0.14299999999999999</v>
      </c>
      <c r="GQ14" s="9">
        <v>1.3049999999999999</v>
      </c>
      <c r="GR14" s="9">
        <v>0.81100000000000005</v>
      </c>
      <c r="GS14" s="9">
        <v>0.49399999999999999</v>
      </c>
      <c r="GT14" s="9">
        <v>2.8479999999999999</v>
      </c>
      <c r="GU14" s="9">
        <v>0.73699999999999999</v>
      </c>
      <c r="GV14" s="9">
        <v>2.11</v>
      </c>
      <c r="GW14" s="9">
        <v>1.1719999999999999</v>
      </c>
      <c r="GX14" s="9">
        <v>0.40200000000000002</v>
      </c>
      <c r="GY14" s="9">
        <v>0.77</v>
      </c>
      <c r="GZ14" s="9">
        <v>0.61399999999999999</v>
      </c>
      <c r="HA14" s="9">
        <v>0.33600000000000002</v>
      </c>
      <c r="HB14" s="9">
        <v>0.27800000000000002</v>
      </c>
      <c r="HC14" s="9">
        <v>0.40400000000000003</v>
      </c>
      <c r="HD14" s="9">
        <v>0</v>
      </c>
      <c r="HE14" s="9">
        <v>0.40400000000000003</v>
      </c>
      <c r="HF14" s="9">
        <v>0.33900000000000002</v>
      </c>
      <c r="HG14" s="9">
        <v>0</v>
      </c>
      <c r="HH14" s="9">
        <v>0.33900000000000002</v>
      </c>
      <c r="HI14" s="9">
        <v>0.318</v>
      </c>
      <c r="HJ14" s="9">
        <v>0</v>
      </c>
      <c r="HK14" s="9">
        <v>0.318</v>
      </c>
    </row>
    <row r="15" spans="1:219">
      <c r="A15" s="10">
        <v>43497</v>
      </c>
      <c r="B15" s="9">
        <v>0</v>
      </c>
      <c r="C15" s="9">
        <v>0.41099999999999998</v>
      </c>
      <c r="D15" s="9">
        <v>1.5229999999999999</v>
      </c>
      <c r="E15" s="9">
        <v>0.48499999999999999</v>
      </c>
      <c r="F15" s="9">
        <v>1.038</v>
      </c>
      <c r="G15" s="9">
        <v>1.0529999999999999</v>
      </c>
      <c r="H15" s="9">
        <v>0.25700000000000001</v>
      </c>
      <c r="I15" s="9">
        <v>0.79600000000000004</v>
      </c>
      <c r="J15" s="9">
        <v>0.47</v>
      </c>
      <c r="K15" s="9">
        <v>0.22800000000000001</v>
      </c>
      <c r="L15" s="9">
        <v>0.24199999999999999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>
        <v>0</v>
      </c>
      <c r="V15" s="9">
        <v>3.754</v>
      </c>
      <c r="W15" s="9">
        <v>1.01</v>
      </c>
      <c r="X15" s="9">
        <v>2.7440000000000002</v>
      </c>
      <c r="Y15" s="9">
        <v>3.1930000000000001</v>
      </c>
      <c r="Z15" s="9">
        <v>1.01</v>
      </c>
      <c r="AA15" s="9">
        <v>2.1829999999999998</v>
      </c>
      <c r="AB15" s="9">
        <v>0.83699999999999997</v>
      </c>
      <c r="AC15" s="9">
        <v>0.219</v>
      </c>
      <c r="AD15" s="9">
        <v>0.61699999999999999</v>
      </c>
      <c r="AE15" s="9">
        <v>0.218</v>
      </c>
      <c r="AF15" s="9">
        <v>0</v>
      </c>
      <c r="AG15" s="9">
        <v>0.218</v>
      </c>
      <c r="AH15" s="9">
        <v>2.1379999999999999</v>
      </c>
      <c r="AI15" s="9">
        <v>0.79100000000000004</v>
      </c>
      <c r="AJ15" s="9">
        <v>1.347</v>
      </c>
      <c r="AK15" s="9">
        <v>0.56100000000000005</v>
      </c>
      <c r="AL15" s="9">
        <v>0</v>
      </c>
      <c r="AM15" s="9">
        <v>0.56100000000000005</v>
      </c>
      <c r="AN15" s="9">
        <v>0.56100000000000005</v>
      </c>
      <c r="AO15" s="9">
        <v>0</v>
      </c>
      <c r="AP15" s="9">
        <v>0.56100000000000005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13.773</v>
      </c>
      <c r="BD15" s="9">
        <v>5.8730000000000002</v>
      </c>
      <c r="BE15" s="9">
        <v>7.9</v>
      </c>
      <c r="BF15" s="9">
        <v>4.2699999999999996</v>
      </c>
      <c r="BG15" s="9">
        <v>1.7330000000000001</v>
      </c>
      <c r="BH15" s="9">
        <v>2.536</v>
      </c>
      <c r="BI15" s="9">
        <v>0.69699999999999995</v>
      </c>
      <c r="BJ15" s="9">
        <v>0</v>
      </c>
      <c r="BK15" s="9">
        <v>0.69699999999999995</v>
      </c>
      <c r="BL15" s="9">
        <v>0.94699999999999995</v>
      </c>
      <c r="BM15" s="9">
        <v>0.46600000000000003</v>
      </c>
      <c r="BN15" s="9">
        <v>0.48099999999999998</v>
      </c>
      <c r="BO15" s="9">
        <v>2.6259999999999999</v>
      </c>
      <c r="BP15" s="9">
        <v>1.2669999999999999</v>
      </c>
      <c r="BQ15" s="9">
        <v>1.3580000000000001</v>
      </c>
      <c r="BR15" s="9">
        <v>9.5030000000000001</v>
      </c>
      <c r="BS15" s="9">
        <v>4.1390000000000002</v>
      </c>
      <c r="BT15" s="9">
        <v>5.3639999999999999</v>
      </c>
      <c r="BU15" s="9">
        <v>4.9180000000000001</v>
      </c>
      <c r="BV15" s="9">
        <v>2.9169999999999998</v>
      </c>
      <c r="BW15" s="9">
        <v>2.0009999999999999</v>
      </c>
      <c r="BX15" s="9">
        <v>2.46</v>
      </c>
      <c r="BY15" s="9">
        <v>0.27</v>
      </c>
      <c r="BZ15" s="9">
        <v>2.19</v>
      </c>
      <c r="CA15" s="9">
        <v>1.462</v>
      </c>
      <c r="CB15" s="9">
        <v>0.72099999999999997</v>
      </c>
      <c r="CC15" s="9">
        <v>0.74099999999999999</v>
      </c>
      <c r="CD15" s="9">
        <v>0.46</v>
      </c>
      <c r="CE15" s="9">
        <v>0.23200000000000001</v>
      </c>
      <c r="CF15" s="9">
        <v>0.22800000000000001</v>
      </c>
      <c r="CG15" s="9">
        <v>0.20300000000000001</v>
      </c>
      <c r="CH15" s="9">
        <v>0</v>
      </c>
      <c r="CI15" s="9">
        <v>0.20300000000000001</v>
      </c>
      <c r="CJ15" s="9">
        <v>2.2770000000000001</v>
      </c>
      <c r="CK15" s="9">
        <v>1.3149999999999999</v>
      </c>
      <c r="CL15" s="9">
        <v>0.96099999999999997</v>
      </c>
      <c r="CM15" s="9">
        <v>0.377</v>
      </c>
      <c r="CN15" s="9">
        <v>0.377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0.377</v>
      </c>
      <c r="CW15" s="9">
        <v>0.377</v>
      </c>
      <c r="CX15" s="9">
        <v>0</v>
      </c>
      <c r="CY15" s="9">
        <v>1.9</v>
      </c>
      <c r="CZ15" s="9">
        <v>0.93899999999999995</v>
      </c>
      <c r="DA15" s="9">
        <v>0.96099999999999997</v>
      </c>
      <c r="DB15" s="9">
        <v>0.24299999999999999</v>
      </c>
      <c r="DC15" s="9">
        <v>0.24299999999999999</v>
      </c>
      <c r="DD15" s="9">
        <v>0</v>
      </c>
      <c r="DE15" s="9">
        <v>0</v>
      </c>
      <c r="DF15" s="9">
        <v>0</v>
      </c>
      <c r="DG15" s="9">
        <v>0</v>
      </c>
      <c r="DH15" s="9">
        <v>0.49199999999999999</v>
      </c>
      <c r="DI15" s="9">
        <v>0</v>
      </c>
      <c r="DJ15" s="9">
        <v>0.49199999999999999</v>
      </c>
      <c r="DK15" s="9">
        <v>0.34699999999999998</v>
      </c>
      <c r="DL15" s="9">
        <v>0.34699999999999998</v>
      </c>
      <c r="DM15" s="9">
        <v>0</v>
      </c>
      <c r="DN15" s="9">
        <v>0.81699999999999995</v>
      </c>
      <c r="DO15" s="9">
        <v>0.34799999999999998</v>
      </c>
      <c r="DP15" s="9">
        <v>0.46899999999999997</v>
      </c>
      <c r="DQ15" s="9">
        <v>4.6449999999999996</v>
      </c>
      <c r="DR15" s="9">
        <v>1.5309999999999999</v>
      </c>
      <c r="DS15" s="9">
        <v>3.1139999999999999</v>
      </c>
      <c r="DT15" s="9">
        <v>2.5099999999999998</v>
      </c>
      <c r="DU15" s="9">
        <v>1.0169999999999999</v>
      </c>
      <c r="DV15" s="9">
        <v>1.4930000000000001</v>
      </c>
      <c r="DW15" s="9">
        <v>0.28499999999999998</v>
      </c>
      <c r="DX15" s="9">
        <v>0.28499999999999998</v>
      </c>
      <c r="DY15" s="9">
        <v>0</v>
      </c>
      <c r="DZ15" s="9">
        <v>0.154</v>
      </c>
      <c r="EA15" s="9">
        <v>0</v>
      </c>
      <c r="EB15" s="9">
        <v>0.154</v>
      </c>
      <c r="EC15" s="9">
        <v>2.0710000000000002</v>
      </c>
      <c r="ED15" s="9">
        <v>0.73199999999999998</v>
      </c>
      <c r="EE15" s="9">
        <v>1.339</v>
      </c>
      <c r="EF15" s="9">
        <v>2.1349999999999998</v>
      </c>
      <c r="EG15" s="9">
        <v>0.51400000000000001</v>
      </c>
      <c r="EH15" s="9">
        <v>1.621</v>
      </c>
      <c r="EI15" s="9">
        <v>0.72099999999999997</v>
      </c>
      <c r="EJ15" s="9">
        <v>0.25700000000000001</v>
      </c>
      <c r="EK15" s="9">
        <v>0.46400000000000002</v>
      </c>
      <c r="EL15" s="9">
        <v>0.20399999999999999</v>
      </c>
      <c r="EM15" s="9">
        <v>0</v>
      </c>
      <c r="EN15" s="9">
        <v>0.20399999999999999</v>
      </c>
      <c r="EO15" s="9">
        <v>0.73799999999999999</v>
      </c>
      <c r="EP15" s="9">
        <v>0.25700000000000001</v>
      </c>
      <c r="EQ15" s="9">
        <v>0.48099999999999998</v>
      </c>
      <c r="ER15" s="9">
        <v>0.47199999999999998</v>
      </c>
      <c r="ES15" s="9">
        <v>0</v>
      </c>
      <c r="ET15" s="9">
        <v>0.47199999999999998</v>
      </c>
      <c r="EU15" s="9">
        <v>0</v>
      </c>
      <c r="EV15" s="9">
        <v>0</v>
      </c>
      <c r="EW15" s="9">
        <v>0</v>
      </c>
      <c r="EX15" s="9">
        <v>0.50600000000000001</v>
      </c>
      <c r="EY15" s="9">
        <v>0.25700000000000001</v>
      </c>
      <c r="EZ15" s="9">
        <v>0.248</v>
      </c>
      <c r="FA15" s="9">
        <v>0.50600000000000001</v>
      </c>
      <c r="FB15" s="9">
        <v>0.25700000000000001</v>
      </c>
      <c r="FC15" s="9">
        <v>0.248</v>
      </c>
      <c r="FD15" s="9">
        <v>0.25700000000000001</v>
      </c>
      <c r="FE15" s="9">
        <v>0.25700000000000001</v>
      </c>
      <c r="FF15" s="9">
        <v>0</v>
      </c>
      <c r="FG15" s="9">
        <v>0</v>
      </c>
      <c r="FH15" s="9">
        <v>0</v>
      </c>
      <c r="FI15" s="9">
        <v>0</v>
      </c>
      <c r="FJ15" s="9">
        <v>0.248</v>
      </c>
      <c r="FK15" s="9">
        <v>0</v>
      </c>
      <c r="FL15" s="9">
        <v>0.248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2.76</v>
      </c>
      <c r="GF15" s="9">
        <v>0.254</v>
      </c>
      <c r="GG15" s="9">
        <v>2.5059999999999998</v>
      </c>
      <c r="GH15" s="9">
        <v>0.20300000000000001</v>
      </c>
      <c r="GI15" s="9">
        <v>0</v>
      </c>
      <c r="GJ15" s="9">
        <v>0.20300000000000001</v>
      </c>
      <c r="GK15" s="9">
        <v>0.20300000000000001</v>
      </c>
      <c r="GL15" s="9">
        <v>0</v>
      </c>
      <c r="GM15" s="9">
        <v>0.20300000000000001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2.5569999999999999</v>
      </c>
      <c r="GU15" s="9">
        <v>0.254</v>
      </c>
      <c r="GV15" s="9">
        <v>2.3029999999999999</v>
      </c>
      <c r="GW15" s="9">
        <v>0.90600000000000003</v>
      </c>
      <c r="GX15" s="9">
        <v>0</v>
      </c>
      <c r="GY15" s="9">
        <v>0.90600000000000003</v>
      </c>
      <c r="GZ15" s="9">
        <v>0.436</v>
      </c>
      <c r="HA15" s="9">
        <v>0</v>
      </c>
      <c r="HB15" s="9">
        <v>0.436</v>
      </c>
      <c r="HC15" s="9">
        <v>0.36599999999999999</v>
      </c>
      <c r="HD15" s="9">
        <v>0</v>
      </c>
      <c r="HE15" s="9">
        <v>0.36599999999999999</v>
      </c>
      <c r="HF15" s="9">
        <v>0.65800000000000003</v>
      </c>
      <c r="HG15" s="9">
        <v>0.254</v>
      </c>
      <c r="HH15" s="9">
        <v>0.40400000000000003</v>
      </c>
      <c r="HI15" s="9">
        <v>0.191</v>
      </c>
      <c r="HJ15" s="9">
        <v>0</v>
      </c>
      <c r="HK15" s="9">
        <v>0.191</v>
      </c>
    </row>
    <row r="16" spans="1:219">
      <c r="A16" s="10">
        <v>43862</v>
      </c>
      <c r="B16" s="9">
        <v>0.625</v>
      </c>
      <c r="C16" s="9">
        <v>0</v>
      </c>
      <c r="D16" s="9">
        <v>1.8879999999999999</v>
      </c>
      <c r="E16" s="9">
        <v>0.53100000000000003</v>
      </c>
      <c r="F16" s="9">
        <v>1.357</v>
      </c>
      <c r="G16" s="9">
        <v>1.0009999999999999</v>
      </c>
      <c r="H16" s="9">
        <v>0.33200000000000002</v>
      </c>
      <c r="I16" s="9">
        <v>0.67</v>
      </c>
      <c r="J16" s="9">
        <v>0.66500000000000004</v>
      </c>
      <c r="K16" s="9">
        <v>0.19900000000000001</v>
      </c>
      <c r="L16" s="9">
        <v>0.46600000000000003</v>
      </c>
      <c r="M16" s="9">
        <v>0.221</v>
      </c>
      <c r="N16" s="9">
        <v>0</v>
      </c>
      <c r="O16" s="9">
        <v>0.221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2.3199999999999998</v>
      </c>
      <c r="W16" s="9">
        <v>0.86399999999999999</v>
      </c>
      <c r="X16" s="9">
        <v>1.456</v>
      </c>
      <c r="Y16" s="9">
        <v>1.5029999999999999</v>
      </c>
      <c r="Z16" s="9">
        <v>0.626</v>
      </c>
      <c r="AA16" s="9">
        <v>0.877</v>
      </c>
      <c r="AB16" s="9">
        <v>1.2070000000000001</v>
      </c>
      <c r="AC16" s="9">
        <v>0.626</v>
      </c>
      <c r="AD16" s="9">
        <v>0.57999999999999996</v>
      </c>
      <c r="AE16" s="9">
        <v>0.29699999999999999</v>
      </c>
      <c r="AF16" s="9">
        <v>0</v>
      </c>
      <c r="AG16" s="9">
        <v>0.29699999999999999</v>
      </c>
      <c r="AH16" s="9">
        <v>0</v>
      </c>
      <c r="AI16" s="9">
        <v>0</v>
      </c>
      <c r="AJ16" s="9">
        <v>0</v>
      </c>
      <c r="AK16" s="9">
        <v>0.81699999999999995</v>
      </c>
      <c r="AL16" s="9">
        <v>0.23799999999999999</v>
      </c>
      <c r="AM16" s="9">
        <v>0.57899999999999996</v>
      </c>
      <c r="AN16" s="9">
        <v>0.37</v>
      </c>
      <c r="AO16" s="9">
        <v>0</v>
      </c>
      <c r="AP16" s="9">
        <v>0.37</v>
      </c>
      <c r="AQ16" s="9">
        <v>0.44600000000000001</v>
      </c>
      <c r="AR16" s="9">
        <v>0.23799999999999999</v>
      </c>
      <c r="AS16" s="9">
        <v>0.20799999999999999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14.263</v>
      </c>
      <c r="BD16" s="9">
        <v>7.4740000000000002</v>
      </c>
      <c r="BE16" s="9">
        <v>6.7889999999999997</v>
      </c>
      <c r="BF16" s="9">
        <v>5.2359999999999998</v>
      </c>
      <c r="BG16" s="9">
        <v>3.4020000000000001</v>
      </c>
      <c r="BH16" s="9">
        <v>1.833</v>
      </c>
      <c r="BI16" s="9">
        <v>0</v>
      </c>
      <c r="BJ16" s="9">
        <v>0</v>
      </c>
      <c r="BK16" s="9">
        <v>0</v>
      </c>
      <c r="BL16" s="9">
        <v>1.9370000000000001</v>
      </c>
      <c r="BM16" s="9">
        <v>1.085</v>
      </c>
      <c r="BN16" s="9">
        <v>0.85199999999999998</v>
      </c>
      <c r="BO16" s="9">
        <v>3.298</v>
      </c>
      <c r="BP16" s="9">
        <v>2.3170000000000002</v>
      </c>
      <c r="BQ16" s="9">
        <v>0.98099999999999998</v>
      </c>
      <c r="BR16" s="9">
        <v>9.0269999999999992</v>
      </c>
      <c r="BS16" s="9">
        <v>4.0720000000000001</v>
      </c>
      <c r="BT16" s="9">
        <v>4.9560000000000004</v>
      </c>
      <c r="BU16" s="9">
        <v>4.7619999999999996</v>
      </c>
      <c r="BV16" s="9">
        <v>2.0739999999999998</v>
      </c>
      <c r="BW16" s="9">
        <v>2.6880000000000002</v>
      </c>
      <c r="BX16" s="9">
        <v>1.6779999999999999</v>
      </c>
      <c r="BY16" s="9">
        <v>0.71899999999999997</v>
      </c>
      <c r="BZ16" s="9">
        <v>0.95799999999999996</v>
      </c>
      <c r="CA16" s="9">
        <v>1.1359999999999999</v>
      </c>
      <c r="CB16" s="9">
        <v>0.47399999999999998</v>
      </c>
      <c r="CC16" s="9">
        <v>0.66300000000000003</v>
      </c>
      <c r="CD16" s="9">
        <v>1.228</v>
      </c>
      <c r="CE16" s="9">
        <v>0.80400000000000005</v>
      </c>
      <c r="CF16" s="9">
        <v>0.42399999999999999</v>
      </c>
      <c r="CG16" s="9">
        <v>0.223</v>
      </c>
      <c r="CH16" s="9">
        <v>0</v>
      </c>
      <c r="CI16" s="9">
        <v>0.223</v>
      </c>
      <c r="CJ16" s="9">
        <v>2.105</v>
      </c>
      <c r="CK16" s="9">
        <v>1.504</v>
      </c>
      <c r="CL16" s="9">
        <v>0.60099999999999998</v>
      </c>
      <c r="CM16" s="9">
        <v>0.29699999999999999</v>
      </c>
      <c r="CN16" s="9">
        <v>0</v>
      </c>
      <c r="CO16" s="9">
        <v>0.29699999999999999</v>
      </c>
      <c r="CP16" s="9">
        <v>0.29699999999999999</v>
      </c>
      <c r="CQ16" s="9">
        <v>0</v>
      </c>
      <c r="CR16" s="9">
        <v>0.29699999999999999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1.8080000000000001</v>
      </c>
      <c r="CZ16" s="9">
        <v>1.504</v>
      </c>
      <c r="DA16" s="9">
        <v>0.30399999999999999</v>
      </c>
      <c r="DB16" s="9">
        <v>0.25</v>
      </c>
      <c r="DC16" s="9">
        <v>0.25</v>
      </c>
      <c r="DD16" s="9">
        <v>0</v>
      </c>
      <c r="DE16" s="9">
        <v>0.30099999999999999</v>
      </c>
      <c r="DF16" s="9">
        <v>0.30099999999999999</v>
      </c>
      <c r="DG16" s="9">
        <v>0</v>
      </c>
      <c r="DH16" s="9">
        <v>0.38400000000000001</v>
      </c>
      <c r="DI16" s="9">
        <v>0.38400000000000001</v>
      </c>
      <c r="DJ16" s="9">
        <v>0</v>
      </c>
      <c r="DK16" s="9">
        <v>0.873</v>
      </c>
      <c r="DL16" s="9">
        <v>0.56899999999999995</v>
      </c>
      <c r="DM16" s="9">
        <v>0.30399999999999999</v>
      </c>
      <c r="DN16" s="9">
        <v>0</v>
      </c>
      <c r="DO16" s="9">
        <v>0</v>
      </c>
      <c r="DP16" s="9">
        <v>0</v>
      </c>
      <c r="DQ16" s="9">
        <v>1.518</v>
      </c>
      <c r="DR16" s="9">
        <v>0.27</v>
      </c>
      <c r="DS16" s="9">
        <v>1.248</v>
      </c>
      <c r="DT16" s="9">
        <v>1.0389999999999999</v>
      </c>
      <c r="DU16" s="9">
        <v>0.27</v>
      </c>
      <c r="DV16" s="9">
        <v>0.76900000000000002</v>
      </c>
      <c r="DW16" s="9">
        <v>0.27</v>
      </c>
      <c r="DX16" s="9">
        <v>0.27</v>
      </c>
      <c r="DY16" s="9">
        <v>0</v>
      </c>
      <c r="DZ16" s="9">
        <v>0.25</v>
      </c>
      <c r="EA16" s="9">
        <v>0</v>
      </c>
      <c r="EB16" s="9">
        <v>0.25</v>
      </c>
      <c r="EC16" s="9">
        <v>0.51900000000000002</v>
      </c>
      <c r="ED16" s="9">
        <v>0</v>
      </c>
      <c r="EE16" s="9">
        <v>0.51900000000000002</v>
      </c>
      <c r="EF16" s="9">
        <v>0.47899999999999998</v>
      </c>
      <c r="EG16" s="9">
        <v>0</v>
      </c>
      <c r="EH16" s="9">
        <v>0.47899999999999998</v>
      </c>
      <c r="EI16" s="9">
        <v>0.26700000000000002</v>
      </c>
      <c r="EJ16" s="9">
        <v>0</v>
      </c>
      <c r="EK16" s="9">
        <v>0.26700000000000002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0.21199999999999999</v>
      </c>
      <c r="EV16" s="9">
        <v>0</v>
      </c>
      <c r="EW16" s="9">
        <v>0.21199999999999999</v>
      </c>
      <c r="EX16" s="9">
        <v>0.46300000000000002</v>
      </c>
      <c r="EY16" s="9">
        <v>0.46300000000000002</v>
      </c>
      <c r="EZ16" s="9">
        <v>0</v>
      </c>
      <c r="FA16" s="9">
        <v>0.187</v>
      </c>
      <c r="FB16" s="9">
        <v>0.187</v>
      </c>
      <c r="FC16" s="9">
        <v>0</v>
      </c>
      <c r="FD16" s="9">
        <v>0.187</v>
      </c>
      <c r="FE16" s="9">
        <v>0.187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0.27500000000000002</v>
      </c>
      <c r="FN16" s="9">
        <v>0.27500000000000002</v>
      </c>
      <c r="FO16" s="9">
        <v>0</v>
      </c>
      <c r="FP16" s="9">
        <v>0</v>
      </c>
      <c r="FQ16" s="9">
        <v>0</v>
      </c>
      <c r="FR16" s="9">
        <v>0</v>
      </c>
      <c r="FS16" s="9">
        <v>0.27500000000000002</v>
      </c>
      <c r="FT16" s="9">
        <v>0.27500000000000002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5.6269999999999998</v>
      </c>
      <c r="GF16" s="9">
        <v>2.093</v>
      </c>
      <c r="GG16" s="9">
        <v>3.5339999999999998</v>
      </c>
      <c r="GH16" s="9">
        <v>1.32</v>
      </c>
      <c r="GI16" s="9">
        <v>0.56999999999999995</v>
      </c>
      <c r="GJ16" s="9">
        <v>0.75</v>
      </c>
      <c r="GK16" s="9">
        <v>0.30099999999999999</v>
      </c>
      <c r="GL16" s="9">
        <v>0.30099999999999999</v>
      </c>
      <c r="GM16" s="9">
        <v>0</v>
      </c>
      <c r="GN16" s="9">
        <v>0.504</v>
      </c>
      <c r="GO16" s="9">
        <v>0.26900000000000002</v>
      </c>
      <c r="GP16" s="9">
        <v>0.23599999999999999</v>
      </c>
      <c r="GQ16" s="9">
        <v>0.51500000000000001</v>
      </c>
      <c r="GR16" s="9">
        <v>0</v>
      </c>
      <c r="GS16" s="9">
        <v>0.51500000000000001</v>
      </c>
      <c r="GT16" s="9">
        <v>4.3070000000000004</v>
      </c>
      <c r="GU16" s="9">
        <v>1.5229999999999999</v>
      </c>
      <c r="GV16" s="9">
        <v>2.7839999999999998</v>
      </c>
      <c r="GW16" s="9">
        <v>2.355</v>
      </c>
      <c r="GX16" s="9">
        <v>0.755</v>
      </c>
      <c r="GY16" s="9">
        <v>1.6</v>
      </c>
      <c r="GZ16" s="9">
        <v>1.268</v>
      </c>
      <c r="HA16" s="9">
        <v>0.76800000000000002</v>
      </c>
      <c r="HB16" s="9">
        <v>0.5</v>
      </c>
      <c r="HC16" s="9">
        <v>0.39900000000000002</v>
      </c>
      <c r="HD16" s="9">
        <v>0</v>
      </c>
      <c r="HE16" s="9">
        <v>0.39900000000000002</v>
      </c>
      <c r="HF16" s="9">
        <v>0.28499999999999998</v>
      </c>
      <c r="HG16" s="9">
        <v>0</v>
      </c>
      <c r="HH16" s="9">
        <v>0.28499999999999998</v>
      </c>
      <c r="HI16" s="9">
        <v>0</v>
      </c>
      <c r="HJ16" s="9">
        <v>0</v>
      </c>
      <c r="HK16" s="9">
        <v>0</v>
      </c>
    </row>
    <row r="17" spans="1:219">
      <c r="A17" s="10">
        <v>44228</v>
      </c>
      <c r="B17" s="9">
        <v>0</v>
      </c>
      <c r="C17" s="9">
        <v>0.434</v>
      </c>
      <c r="D17" s="9">
        <v>1.7569999999999999</v>
      </c>
      <c r="E17" s="9">
        <v>0.53600000000000003</v>
      </c>
      <c r="F17" s="9">
        <v>1.22</v>
      </c>
      <c r="G17" s="9">
        <v>1.3959999999999999</v>
      </c>
      <c r="H17" s="9">
        <v>0.53600000000000003</v>
      </c>
      <c r="I17" s="9">
        <v>0.85899999999999999</v>
      </c>
      <c r="J17" s="9">
        <v>0</v>
      </c>
      <c r="K17" s="9">
        <v>0</v>
      </c>
      <c r="L17" s="9">
        <v>0</v>
      </c>
      <c r="M17" s="9">
        <v>0.13500000000000001</v>
      </c>
      <c r="N17" s="9">
        <v>0</v>
      </c>
      <c r="O17" s="9">
        <v>0.13500000000000001</v>
      </c>
      <c r="P17" s="9">
        <v>0.22600000000000001</v>
      </c>
      <c r="Q17" s="9">
        <v>0</v>
      </c>
      <c r="R17" s="9">
        <v>0.22600000000000001</v>
      </c>
      <c r="S17" s="9">
        <v>0</v>
      </c>
      <c r="T17" s="9">
        <v>0</v>
      </c>
      <c r="U17" s="9">
        <v>0</v>
      </c>
      <c r="V17" s="9">
        <v>0.73299999999999998</v>
      </c>
      <c r="W17" s="9">
        <v>0</v>
      </c>
      <c r="X17" s="9">
        <v>0.73299999999999998</v>
      </c>
      <c r="Y17" s="9">
        <v>0.41099999999999998</v>
      </c>
      <c r="Z17" s="9">
        <v>0</v>
      </c>
      <c r="AA17" s="9">
        <v>0.41099999999999998</v>
      </c>
      <c r="AB17" s="9">
        <v>0.41099999999999998</v>
      </c>
      <c r="AC17" s="9">
        <v>0</v>
      </c>
      <c r="AD17" s="9">
        <v>0.41099999999999998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0.32200000000000001</v>
      </c>
      <c r="AL17" s="9">
        <v>0</v>
      </c>
      <c r="AM17" s="9">
        <v>0.32200000000000001</v>
      </c>
      <c r="AN17" s="9">
        <v>0.32200000000000001</v>
      </c>
      <c r="AO17" s="9">
        <v>0</v>
      </c>
      <c r="AP17" s="9">
        <v>0.32200000000000001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12.486000000000001</v>
      </c>
      <c r="BD17" s="9">
        <v>5.2549999999999999</v>
      </c>
      <c r="BE17" s="9">
        <v>7.2309999999999999</v>
      </c>
      <c r="BF17" s="9">
        <v>3.5910000000000002</v>
      </c>
      <c r="BG17" s="9">
        <v>2.145</v>
      </c>
      <c r="BH17" s="9">
        <v>1.446</v>
      </c>
      <c r="BI17" s="9">
        <v>1.06</v>
      </c>
      <c r="BJ17" s="9">
        <v>0.71599999999999997</v>
      </c>
      <c r="BK17" s="9">
        <v>0.34399999999999997</v>
      </c>
      <c r="BL17" s="9">
        <v>0.99</v>
      </c>
      <c r="BM17" s="9">
        <v>0.29599999999999999</v>
      </c>
      <c r="BN17" s="9">
        <v>0.69399999999999995</v>
      </c>
      <c r="BO17" s="9">
        <v>1.5409999999999999</v>
      </c>
      <c r="BP17" s="9">
        <v>1.133</v>
      </c>
      <c r="BQ17" s="9">
        <v>0.40799999999999997</v>
      </c>
      <c r="BR17" s="9">
        <v>8.8949999999999996</v>
      </c>
      <c r="BS17" s="9">
        <v>3.11</v>
      </c>
      <c r="BT17" s="9">
        <v>5.7839999999999998</v>
      </c>
      <c r="BU17" s="9">
        <v>4.0140000000000002</v>
      </c>
      <c r="BV17" s="9">
        <v>0.86599999999999999</v>
      </c>
      <c r="BW17" s="9">
        <v>3.1469999999999998</v>
      </c>
      <c r="BX17" s="9">
        <v>2.714</v>
      </c>
      <c r="BY17" s="9">
        <v>1.2450000000000001</v>
      </c>
      <c r="BZ17" s="9">
        <v>1.4690000000000001</v>
      </c>
      <c r="CA17" s="9">
        <v>0.95299999999999996</v>
      </c>
      <c r="CB17" s="9">
        <v>0.41199999999999998</v>
      </c>
      <c r="CC17" s="9">
        <v>0.54</v>
      </c>
      <c r="CD17" s="9">
        <v>1.0009999999999999</v>
      </c>
      <c r="CE17" s="9">
        <v>0.373</v>
      </c>
      <c r="CF17" s="9">
        <v>0.628</v>
      </c>
      <c r="CG17" s="9">
        <v>0.21299999999999999</v>
      </c>
      <c r="CH17" s="9">
        <v>0.21299999999999999</v>
      </c>
      <c r="CI17" s="9">
        <v>0</v>
      </c>
      <c r="CJ17" s="9">
        <v>2.6</v>
      </c>
      <c r="CK17" s="9">
        <v>1.8149999999999999</v>
      </c>
      <c r="CL17" s="9">
        <v>0.78500000000000003</v>
      </c>
      <c r="CM17" s="9">
        <v>0.74399999999999999</v>
      </c>
      <c r="CN17" s="9">
        <v>0.23799999999999999</v>
      </c>
      <c r="CO17" s="9">
        <v>0.50600000000000001</v>
      </c>
      <c r="CP17" s="9">
        <v>0.432</v>
      </c>
      <c r="CQ17" s="9">
        <v>0.23799999999999999</v>
      </c>
      <c r="CR17" s="9">
        <v>0.19400000000000001</v>
      </c>
      <c r="CS17" s="9">
        <v>0</v>
      </c>
      <c r="CT17" s="9">
        <v>0</v>
      </c>
      <c r="CU17" s="9">
        <v>0</v>
      </c>
      <c r="CV17" s="9">
        <v>0.312</v>
      </c>
      <c r="CW17" s="9">
        <v>0</v>
      </c>
      <c r="CX17" s="9">
        <v>0.312</v>
      </c>
      <c r="CY17" s="9">
        <v>1.855</v>
      </c>
      <c r="CZ17" s="9">
        <v>1.577</v>
      </c>
      <c r="DA17" s="9">
        <v>0.27900000000000003</v>
      </c>
      <c r="DB17" s="9">
        <v>0.17699999999999999</v>
      </c>
      <c r="DC17" s="9">
        <v>0</v>
      </c>
      <c r="DD17" s="9">
        <v>0.17699999999999999</v>
      </c>
      <c r="DE17" s="9">
        <v>0.39100000000000001</v>
      </c>
      <c r="DF17" s="9">
        <v>0.39100000000000001</v>
      </c>
      <c r="DG17" s="9">
        <v>0</v>
      </c>
      <c r="DH17" s="9">
        <v>0.27300000000000002</v>
      </c>
      <c r="DI17" s="9">
        <v>0.17199999999999999</v>
      </c>
      <c r="DJ17" s="9">
        <v>0.10199999999999999</v>
      </c>
      <c r="DK17" s="9">
        <v>0.39700000000000002</v>
      </c>
      <c r="DL17" s="9">
        <v>0.39700000000000002</v>
      </c>
      <c r="DM17" s="9">
        <v>0</v>
      </c>
      <c r="DN17" s="9">
        <v>0.61699999999999999</v>
      </c>
      <c r="DO17" s="9">
        <v>0.61699999999999999</v>
      </c>
      <c r="DP17" s="9">
        <v>0</v>
      </c>
      <c r="DQ17" s="9">
        <v>3.1469999999999998</v>
      </c>
      <c r="DR17" s="9">
        <v>0.52200000000000002</v>
      </c>
      <c r="DS17" s="9">
        <v>2.625</v>
      </c>
      <c r="DT17" s="9">
        <v>0.54300000000000004</v>
      </c>
      <c r="DU17" s="9">
        <v>0.17699999999999999</v>
      </c>
      <c r="DV17" s="9">
        <v>0.36599999999999999</v>
      </c>
      <c r="DW17" s="9">
        <v>0.159</v>
      </c>
      <c r="DX17" s="9">
        <v>0</v>
      </c>
      <c r="DY17" s="9">
        <v>0.159</v>
      </c>
      <c r="DZ17" s="9">
        <v>0</v>
      </c>
      <c r="EA17" s="9">
        <v>0</v>
      </c>
      <c r="EB17" s="9">
        <v>0</v>
      </c>
      <c r="EC17" s="9">
        <v>0.38400000000000001</v>
      </c>
      <c r="ED17" s="9">
        <v>0.17699999999999999</v>
      </c>
      <c r="EE17" s="9">
        <v>0.20699999999999999</v>
      </c>
      <c r="EF17" s="9">
        <v>2.6040000000000001</v>
      </c>
      <c r="EG17" s="9">
        <v>0.34499999999999997</v>
      </c>
      <c r="EH17" s="9">
        <v>2.2589999999999999</v>
      </c>
      <c r="EI17" s="9">
        <v>1.0980000000000001</v>
      </c>
      <c r="EJ17" s="9">
        <v>0.34499999999999997</v>
      </c>
      <c r="EK17" s="9">
        <v>0.753</v>
      </c>
      <c r="EL17" s="9">
        <v>0.92800000000000005</v>
      </c>
      <c r="EM17" s="9">
        <v>0</v>
      </c>
      <c r="EN17" s="9">
        <v>0.92800000000000005</v>
      </c>
      <c r="EO17" s="9">
        <v>0.39100000000000001</v>
      </c>
      <c r="EP17" s="9">
        <v>0</v>
      </c>
      <c r="EQ17" s="9">
        <v>0.39100000000000001</v>
      </c>
      <c r="ER17" s="9">
        <v>0.187</v>
      </c>
      <c r="ES17" s="9">
        <v>0</v>
      </c>
      <c r="ET17" s="9">
        <v>0.187</v>
      </c>
      <c r="EU17" s="9">
        <v>0</v>
      </c>
      <c r="EV17" s="9">
        <v>0</v>
      </c>
      <c r="EW17" s="9">
        <v>0</v>
      </c>
      <c r="EX17" s="9">
        <v>0.38400000000000001</v>
      </c>
      <c r="EY17" s="9">
        <v>0.20399999999999999</v>
      </c>
      <c r="EZ17" s="9">
        <v>0.17899999999999999</v>
      </c>
      <c r="FA17" s="9">
        <v>0.20399999999999999</v>
      </c>
      <c r="FB17" s="9">
        <v>0.20399999999999999</v>
      </c>
      <c r="FC17" s="9">
        <v>0</v>
      </c>
      <c r="FD17" s="9">
        <v>0.20399999999999999</v>
      </c>
      <c r="FE17" s="9">
        <v>0.20399999999999999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0.17899999999999999</v>
      </c>
      <c r="FN17" s="9">
        <v>0</v>
      </c>
      <c r="FO17" s="9">
        <v>0.17899999999999999</v>
      </c>
      <c r="FP17" s="9">
        <v>0.17899999999999999</v>
      </c>
      <c r="FQ17" s="9">
        <v>0</v>
      </c>
      <c r="FR17" s="9">
        <v>0.17899999999999999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7.5880000000000001</v>
      </c>
      <c r="GF17" s="9">
        <v>2.9830000000000001</v>
      </c>
      <c r="GG17" s="9">
        <v>4.6050000000000004</v>
      </c>
      <c r="GH17" s="9">
        <v>2.5870000000000002</v>
      </c>
      <c r="GI17" s="9">
        <v>0.96699999999999997</v>
      </c>
      <c r="GJ17" s="9">
        <v>1.62</v>
      </c>
      <c r="GK17" s="9">
        <v>0.68500000000000005</v>
      </c>
      <c r="GL17" s="9">
        <v>0.29599999999999999</v>
      </c>
      <c r="GM17" s="9">
        <v>0.39</v>
      </c>
      <c r="GN17" s="9">
        <v>0.40600000000000003</v>
      </c>
      <c r="GO17" s="9">
        <v>0.191</v>
      </c>
      <c r="GP17" s="9">
        <v>0.215</v>
      </c>
      <c r="GQ17" s="9">
        <v>1.4970000000000001</v>
      </c>
      <c r="GR17" s="9">
        <v>0.48099999999999998</v>
      </c>
      <c r="GS17" s="9">
        <v>1.016</v>
      </c>
      <c r="GT17" s="9">
        <v>5.0010000000000003</v>
      </c>
      <c r="GU17" s="9">
        <v>2.016</v>
      </c>
      <c r="GV17" s="9">
        <v>2.9849999999999999</v>
      </c>
      <c r="GW17" s="9">
        <v>3.31</v>
      </c>
      <c r="GX17" s="9">
        <v>1.833</v>
      </c>
      <c r="GY17" s="9">
        <v>1.4770000000000001</v>
      </c>
      <c r="GZ17" s="9">
        <v>0.4</v>
      </c>
      <c r="HA17" s="9">
        <v>0</v>
      </c>
      <c r="HB17" s="9">
        <v>0.4</v>
      </c>
      <c r="HC17" s="9">
        <v>0.73399999999999999</v>
      </c>
      <c r="HD17" s="9">
        <v>0</v>
      </c>
      <c r="HE17" s="9">
        <v>0.73399999999999999</v>
      </c>
      <c r="HF17" s="9">
        <v>0.55600000000000005</v>
      </c>
      <c r="HG17" s="9">
        <v>0.183</v>
      </c>
      <c r="HH17" s="9">
        <v>0.373</v>
      </c>
      <c r="HI17" s="9">
        <v>0</v>
      </c>
      <c r="HJ17" s="9">
        <v>0</v>
      </c>
      <c r="HK17" s="9">
        <v>0</v>
      </c>
    </row>
    <row r="18" spans="1:219">
      <c r="A18" s="10">
        <v>44593</v>
      </c>
      <c r="B18" s="9">
        <v>0.26500000000000001</v>
      </c>
      <c r="C18" s="9">
        <v>0</v>
      </c>
      <c r="D18" s="9">
        <v>3.3879999999999999</v>
      </c>
      <c r="E18" s="9">
        <v>1.296</v>
      </c>
      <c r="F18" s="9">
        <v>2.0920000000000001</v>
      </c>
      <c r="G18" s="9">
        <v>2.6669999999999998</v>
      </c>
      <c r="H18" s="9">
        <v>1.296</v>
      </c>
      <c r="I18" s="9">
        <v>1.371</v>
      </c>
      <c r="J18" s="9">
        <v>0.252</v>
      </c>
      <c r="K18" s="9">
        <v>0</v>
      </c>
      <c r="L18" s="9">
        <v>0.252</v>
      </c>
      <c r="M18" s="9">
        <v>0</v>
      </c>
      <c r="N18" s="9">
        <v>0</v>
      </c>
      <c r="O18" s="9">
        <v>0</v>
      </c>
      <c r="P18" s="9">
        <v>0.23599999999999999</v>
      </c>
      <c r="Q18" s="9">
        <v>0</v>
      </c>
      <c r="R18" s="9">
        <v>0.23599999999999999</v>
      </c>
      <c r="S18" s="9">
        <v>0.23300000000000001</v>
      </c>
      <c r="T18" s="9">
        <v>0</v>
      </c>
      <c r="U18" s="9">
        <v>0.23300000000000001</v>
      </c>
      <c r="V18" s="9">
        <v>1.5169999999999999</v>
      </c>
      <c r="W18" s="9">
        <v>0.19400000000000001</v>
      </c>
      <c r="X18" s="9">
        <v>1.323</v>
      </c>
      <c r="Y18" s="9">
        <v>1.0189999999999999</v>
      </c>
      <c r="Z18" s="9">
        <v>0.19400000000000001</v>
      </c>
      <c r="AA18" s="9">
        <v>0.82499999999999996</v>
      </c>
      <c r="AB18" s="9">
        <v>0.19400000000000001</v>
      </c>
      <c r="AC18" s="9">
        <v>0.19400000000000001</v>
      </c>
      <c r="AD18" s="9">
        <v>0</v>
      </c>
      <c r="AE18" s="9">
        <v>0.50900000000000001</v>
      </c>
      <c r="AF18" s="9">
        <v>0</v>
      </c>
      <c r="AG18" s="9">
        <v>0.50900000000000001</v>
      </c>
      <c r="AH18" s="9">
        <v>0.316</v>
      </c>
      <c r="AI18" s="9">
        <v>0</v>
      </c>
      <c r="AJ18" s="9">
        <v>0.316</v>
      </c>
      <c r="AK18" s="9">
        <v>0.498</v>
      </c>
      <c r="AL18" s="9">
        <v>0</v>
      </c>
      <c r="AM18" s="9">
        <v>0.498</v>
      </c>
      <c r="AN18" s="9">
        <v>0.498</v>
      </c>
      <c r="AO18" s="9">
        <v>0</v>
      </c>
      <c r="AP18" s="9">
        <v>0.498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21.884</v>
      </c>
      <c r="BD18" s="9">
        <v>12.097</v>
      </c>
      <c r="BE18" s="9">
        <v>9.7880000000000003</v>
      </c>
      <c r="BF18" s="9">
        <v>3.9689999999999999</v>
      </c>
      <c r="BG18" s="9">
        <v>2.0910000000000002</v>
      </c>
      <c r="BH18" s="9">
        <v>1.8779999999999999</v>
      </c>
      <c r="BI18" s="9">
        <v>0.68600000000000005</v>
      </c>
      <c r="BJ18" s="9">
        <v>0.28199999999999997</v>
      </c>
      <c r="BK18" s="9">
        <v>0.40400000000000003</v>
      </c>
      <c r="BL18" s="9">
        <v>0.8</v>
      </c>
      <c r="BM18" s="9">
        <v>0.378</v>
      </c>
      <c r="BN18" s="9">
        <v>0.42199999999999999</v>
      </c>
      <c r="BO18" s="9">
        <v>2.4830000000000001</v>
      </c>
      <c r="BP18" s="9">
        <v>1.431</v>
      </c>
      <c r="BQ18" s="9">
        <v>1.052</v>
      </c>
      <c r="BR18" s="9">
        <v>17.914999999999999</v>
      </c>
      <c r="BS18" s="9">
        <v>10.005000000000001</v>
      </c>
      <c r="BT18" s="9">
        <v>7.91</v>
      </c>
      <c r="BU18" s="9">
        <v>9.7799999999999994</v>
      </c>
      <c r="BV18" s="9">
        <v>6.367</v>
      </c>
      <c r="BW18" s="9">
        <v>3.4140000000000001</v>
      </c>
      <c r="BX18" s="9">
        <v>3.9950000000000001</v>
      </c>
      <c r="BY18" s="9">
        <v>1.984</v>
      </c>
      <c r="BZ18" s="9">
        <v>2.0110000000000001</v>
      </c>
      <c r="CA18" s="9">
        <v>2.5680000000000001</v>
      </c>
      <c r="CB18" s="9">
        <v>1.1679999999999999</v>
      </c>
      <c r="CC18" s="9">
        <v>1.4</v>
      </c>
      <c r="CD18" s="9">
        <v>1.256</v>
      </c>
      <c r="CE18" s="9">
        <v>0.17</v>
      </c>
      <c r="CF18" s="9">
        <v>1.0860000000000001</v>
      </c>
      <c r="CG18" s="9">
        <v>0.316</v>
      </c>
      <c r="CH18" s="9">
        <v>0.316</v>
      </c>
      <c r="CI18" s="9">
        <v>0</v>
      </c>
      <c r="CJ18" s="9">
        <v>2.5590000000000002</v>
      </c>
      <c r="CK18" s="9">
        <v>0.78900000000000003</v>
      </c>
      <c r="CL18" s="9">
        <v>1.7689999999999999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2.5590000000000002</v>
      </c>
      <c r="CZ18" s="9">
        <v>0.78900000000000003</v>
      </c>
      <c r="DA18" s="9">
        <v>1.7689999999999999</v>
      </c>
      <c r="DB18" s="9">
        <v>0.21099999999999999</v>
      </c>
      <c r="DC18" s="9">
        <v>0.21099999999999999</v>
      </c>
      <c r="DD18" s="9">
        <v>0</v>
      </c>
      <c r="DE18" s="9">
        <v>0.20499999999999999</v>
      </c>
      <c r="DF18" s="9">
        <v>0.20499999999999999</v>
      </c>
      <c r="DG18" s="9">
        <v>0</v>
      </c>
      <c r="DH18" s="9">
        <v>0.47899999999999998</v>
      </c>
      <c r="DI18" s="9">
        <v>0</v>
      </c>
      <c r="DJ18" s="9">
        <v>0.47899999999999998</v>
      </c>
      <c r="DK18" s="9">
        <v>0.66</v>
      </c>
      <c r="DL18" s="9">
        <v>0.16300000000000001</v>
      </c>
      <c r="DM18" s="9">
        <v>0.497</v>
      </c>
      <c r="DN18" s="9">
        <v>1.004</v>
      </c>
      <c r="DO18" s="9">
        <v>0.21099999999999999</v>
      </c>
      <c r="DP18" s="9">
        <v>0.79300000000000004</v>
      </c>
      <c r="DQ18" s="9">
        <v>2.952</v>
      </c>
      <c r="DR18" s="9">
        <v>1.1819999999999999</v>
      </c>
      <c r="DS18" s="9">
        <v>1.77</v>
      </c>
      <c r="DT18" s="9">
        <v>0.49399999999999999</v>
      </c>
      <c r="DU18" s="9">
        <v>0.28199999999999997</v>
      </c>
      <c r="DV18" s="9">
        <v>0.21199999999999999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0.49399999999999999</v>
      </c>
      <c r="ED18" s="9">
        <v>0.28199999999999997</v>
      </c>
      <c r="EE18" s="9">
        <v>0.21199999999999999</v>
      </c>
      <c r="EF18" s="9">
        <v>2.4580000000000002</v>
      </c>
      <c r="EG18" s="9">
        <v>0.9</v>
      </c>
      <c r="EH18" s="9">
        <v>1.5580000000000001</v>
      </c>
      <c r="EI18" s="9">
        <v>1.3759999999999999</v>
      </c>
      <c r="EJ18" s="9">
        <v>0.28199999999999997</v>
      </c>
      <c r="EK18" s="9">
        <v>1.0940000000000001</v>
      </c>
      <c r="EL18" s="9">
        <v>0.57399999999999995</v>
      </c>
      <c r="EM18" s="9">
        <v>0.33800000000000002</v>
      </c>
      <c r="EN18" s="9">
        <v>0.23599999999999999</v>
      </c>
      <c r="EO18" s="9">
        <v>0</v>
      </c>
      <c r="EP18" s="9">
        <v>0</v>
      </c>
      <c r="EQ18" s="9">
        <v>0</v>
      </c>
      <c r="ER18" s="9">
        <v>0.50800000000000001</v>
      </c>
      <c r="ES18" s="9">
        <v>0.28000000000000003</v>
      </c>
      <c r="ET18" s="9">
        <v>0.22800000000000001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4.8460000000000001</v>
      </c>
      <c r="GF18" s="9">
        <v>1.8009999999999999</v>
      </c>
      <c r="GG18" s="9">
        <v>3.0449999999999999</v>
      </c>
      <c r="GH18" s="9">
        <v>2.4009999999999998</v>
      </c>
      <c r="GI18" s="9">
        <v>1.1100000000000001</v>
      </c>
      <c r="GJ18" s="9">
        <v>1.2909999999999999</v>
      </c>
      <c r="GK18" s="9">
        <v>0.95499999999999996</v>
      </c>
      <c r="GL18" s="9">
        <v>0.35399999999999998</v>
      </c>
      <c r="GM18" s="9">
        <v>0.60099999999999998</v>
      </c>
      <c r="GN18" s="9">
        <v>0.502</v>
      </c>
      <c r="GO18" s="9">
        <v>0.23300000000000001</v>
      </c>
      <c r="GP18" s="9">
        <v>0.27</v>
      </c>
      <c r="GQ18" s="9">
        <v>0.94299999999999995</v>
      </c>
      <c r="GR18" s="9">
        <v>0.52300000000000002</v>
      </c>
      <c r="GS18" s="9">
        <v>0.42</v>
      </c>
      <c r="GT18" s="9">
        <v>2.4449999999999998</v>
      </c>
      <c r="GU18" s="9">
        <v>0.69099999999999995</v>
      </c>
      <c r="GV18" s="9">
        <v>1.754</v>
      </c>
      <c r="GW18" s="9">
        <v>1.238</v>
      </c>
      <c r="GX18" s="9">
        <v>0.442</v>
      </c>
      <c r="GY18" s="9">
        <v>0.79700000000000004</v>
      </c>
      <c r="GZ18" s="9">
        <v>0.501</v>
      </c>
      <c r="HA18" s="9">
        <v>0</v>
      </c>
      <c r="HB18" s="9">
        <v>0.501</v>
      </c>
      <c r="HC18" s="9">
        <v>0.45600000000000002</v>
      </c>
      <c r="HD18" s="9">
        <v>0</v>
      </c>
      <c r="HE18" s="9">
        <v>0.45600000000000002</v>
      </c>
      <c r="HF18" s="9">
        <v>0.25</v>
      </c>
      <c r="HG18" s="9">
        <v>0.25</v>
      </c>
      <c r="HH18" s="9">
        <v>0</v>
      </c>
      <c r="HI18" s="9">
        <v>0</v>
      </c>
      <c r="HJ18" s="9">
        <v>0</v>
      </c>
      <c r="HK18" s="9">
        <v>0</v>
      </c>
    </row>
    <row r="19" spans="1:219">
      <c r="A19" s="10">
        <v>44958</v>
      </c>
      <c r="B19" s="9">
        <v>0.27700000000000002</v>
      </c>
      <c r="C19" s="9">
        <v>0.28299999999999997</v>
      </c>
      <c r="D19" s="9">
        <v>2.09</v>
      </c>
      <c r="E19" s="9">
        <v>0.76300000000000001</v>
      </c>
      <c r="F19" s="9">
        <v>1.3260000000000001</v>
      </c>
      <c r="G19" s="9">
        <v>0.99099999999999999</v>
      </c>
      <c r="H19" s="9">
        <v>0.52400000000000002</v>
      </c>
      <c r="I19" s="9">
        <v>0.46800000000000003</v>
      </c>
      <c r="J19" s="9">
        <v>0.23200000000000001</v>
      </c>
      <c r="K19" s="9">
        <v>0</v>
      </c>
      <c r="L19" s="9">
        <v>0.23200000000000001</v>
      </c>
      <c r="M19" s="9">
        <v>0.627</v>
      </c>
      <c r="N19" s="9">
        <v>0</v>
      </c>
      <c r="O19" s="9">
        <v>0.627</v>
      </c>
      <c r="P19" s="9">
        <v>0.24</v>
      </c>
      <c r="Q19" s="9">
        <v>0.24</v>
      </c>
      <c r="R19" s="9">
        <v>0</v>
      </c>
      <c r="S19" s="9">
        <v>0</v>
      </c>
      <c r="T19" s="9">
        <v>0</v>
      </c>
      <c r="U19" s="9">
        <v>0</v>
      </c>
      <c r="V19" s="9">
        <v>2.1659999999999999</v>
      </c>
      <c r="W19" s="9">
        <v>0.47399999999999998</v>
      </c>
      <c r="X19" s="9">
        <v>1.6919999999999999</v>
      </c>
      <c r="Y19" s="9">
        <v>1.373</v>
      </c>
      <c r="Z19" s="9">
        <v>0.21299999999999999</v>
      </c>
      <c r="AA19" s="9">
        <v>1.1599999999999999</v>
      </c>
      <c r="AB19" s="9">
        <v>9.2999999999999999E-2</v>
      </c>
      <c r="AC19" s="9">
        <v>0</v>
      </c>
      <c r="AD19" s="9">
        <v>9.2999999999999999E-2</v>
      </c>
      <c r="AE19" s="9">
        <v>0.21299999999999999</v>
      </c>
      <c r="AF19" s="9">
        <v>0.21299999999999999</v>
      </c>
      <c r="AG19" s="9">
        <v>0</v>
      </c>
      <c r="AH19" s="9">
        <v>1.0669999999999999</v>
      </c>
      <c r="AI19" s="9">
        <v>0</v>
      </c>
      <c r="AJ19" s="9">
        <v>1.0669999999999999</v>
      </c>
      <c r="AK19" s="9">
        <v>0.79300000000000004</v>
      </c>
      <c r="AL19" s="9">
        <v>0.26200000000000001</v>
      </c>
      <c r="AM19" s="9">
        <v>0.53200000000000003</v>
      </c>
      <c r="AN19" s="9">
        <v>0.79300000000000004</v>
      </c>
      <c r="AO19" s="9">
        <v>0.26200000000000001</v>
      </c>
      <c r="AP19" s="9">
        <v>0.53200000000000003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21.311</v>
      </c>
      <c r="BD19" s="9">
        <v>10.589</v>
      </c>
      <c r="BE19" s="9">
        <v>10.722</v>
      </c>
      <c r="BF19" s="9">
        <v>5.319</v>
      </c>
      <c r="BG19" s="9">
        <v>1.8149999999999999</v>
      </c>
      <c r="BH19" s="9">
        <v>3.504</v>
      </c>
      <c r="BI19" s="9">
        <v>0.25</v>
      </c>
      <c r="BJ19" s="9">
        <v>0.25</v>
      </c>
      <c r="BK19" s="9">
        <v>0</v>
      </c>
      <c r="BL19" s="9">
        <v>1.665</v>
      </c>
      <c r="BM19" s="9">
        <v>0.218</v>
      </c>
      <c r="BN19" s="9">
        <v>1.4470000000000001</v>
      </c>
      <c r="BO19" s="9">
        <v>3.4049999999999998</v>
      </c>
      <c r="BP19" s="9">
        <v>1.3480000000000001</v>
      </c>
      <c r="BQ19" s="9">
        <v>2.0569999999999999</v>
      </c>
      <c r="BR19" s="9">
        <v>15.992000000000001</v>
      </c>
      <c r="BS19" s="9">
        <v>8.7739999999999991</v>
      </c>
      <c r="BT19" s="9">
        <v>7.218</v>
      </c>
      <c r="BU19" s="9">
        <v>8.516</v>
      </c>
      <c r="BV19" s="9">
        <v>4.8620000000000001</v>
      </c>
      <c r="BW19" s="9">
        <v>3.6549999999999998</v>
      </c>
      <c r="BX19" s="9">
        <v>2.6869999999999998</v>
      </c>
      <c r="BY19" s="9">
        <v>0.25900000000000001</v>
      </c>
      <c r="BZ19" s="9">
        <v>2.4279999999999999</v>
      </c>
      <c r="CA19" s="9">
        <v>2.6459999999999999</v>
      </c>
      <c r="CB19" s="9">
        <v>2.2050000000000001</v>
      </c>
      <c r="CC19" s="9">
        <v>0.442</v>
      </c>
      <c r="CD19" s="9">
        <v>2.1419999999999999</v>
      </c>
      <c r="CE19" s="9">
        <v>1.4490000000000001</v>
      </c>
      <c r="CF19" s="9">
        <v>0.69399999999999995</v>
      </c>
      <c r="CG19" s="9">
        <v>0</v>
      </c>
      <c r="CH19" s="9">
        <v>0</v>
      </c>
      <c r="CI19" s="9">
        <v>0</v>
      </c>
      <c r="CJ19" s="9">
        <v>2.415</v>
      </c>
      <c r="CK19" s="9">
        <v>1.46</v>
      </c>
      <c r="CL19" s="9">
        <v>0.95499999999999996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>
        <v>0</v>
      </c>
      <c r="CY19" s="9">
        <v>2.415</v>
      </c>
      <c r="CZ19" s="9">
        <v>1.46</v>
      </c>
      <c r="DA19" s="9">
        <v>0.95499999999999996</v>
      </c>
      <c r="DB19" s="9">
        <v>0.26500000000000001</v>
      </c>
      <c r="DC19" s="9">
        <v>0</v>
      </c>
      <c r="DD19" s="9">
        <v>0.26500000000000001</v>
      </c>
      <c r="DE19" s="9">
        <v>0.24</v>
      </c>
      <c r="DF19" s="9">
        <v>0.24</v>
      </c>
      <c r="DG19" s="9">
        <v>0</v>
      </c>
      <c r="DH19" s="9">
        <v>0.45700000000000002</v>
      </c>
      <c r="DI19" s="9">
        <v>0</v>
      </c>
      <c r="DJ19" s="9">
        <v>0.45700000000000002</v>
      </c>
      <c r="DK19" s="9">
        <v>0.22900000000000001</v>
      </c>
      <c r="DL19" s="9">
        <v>0.22900000000000001</v>
      </c>
      <c r="DM19" s="9">
        <v>0</v>
      </c>
      <c r="DN19" s="9">
        <v>1.224</v>
      </c>
      <c r="DO19" s="9">
        <v>0.99099999999999999</v>
      </c>
      <c r="DP19" s="9">
        <v>0.23300000000000001</v>
      </c>
      <c r="DQ19" s="9">
        <v>4.3890000000000002</v>
      </c>
      <c r="DR19" s="9">
        <v>1.0109999999999999</v>
      </c>
      <c r="DS19" s="9">
        <v>3.3769999999999998</v>
      </c>
      <c r="DT19" s="9">
        <v>0.92500000000000004</v>
      </c>
      <c r="DU19" s="9">
        <v>0.23300000000000001</v>
      </c>
      <c r="DV19" s="9">
        <v>0.69099999999999995</v>
      </c>
      <c r="DW19" s="9">
        <v>0.23599999999999999</v>
      </c>
      <c r="DX19" s="9">
        <v>0</v>
      </c>
      <c r="DY19" s="9">
        <v>0.23599999999999999</v>
      </c>
      <c r="DZ19" s="9">
        <v>0</v>
      </c>
      <c r="EA19" s="9">
        <v>0</v>
      </c>
      <c r="EB19" s="9">
        <v>0</v>
      </c>
      <c r="EC19" s="9">
        <v>0.68899999999999995</v>
      </c>
      <c r="ED19" s="9">
        <v>0.23300000000000001</v>
      </c>
      <c r="EE19" s="9">
        <v>0.45600000000000002</v>
      </c>
      <c r="EF19" s="9">
        <v>3.464</v>
      </c>
      <c r="EG19" s="9">
        <v>0.77800000000000002</v>
      </c>
      <c r="EH19" s="9">
        <v>2.6859999999999999</v>
      </c>
      <c r="EI19" s="9">
        <v>1.27</v>
      </c>
      <c r="EJ19" s="9">
        <v>0.218</v>
      </c>
      <c r="EK19" s="9">
        <v>1.052</v>
      </c>
      <c r="EL19" s="9">
        <v>0.745</v>
      </c>
      <c r="EM19" s="9">
        <v>0.29599999999999999</v>
      </c>
      <c r="EN19" s="9">
        <v>0.44800000000000001</v>
      </c>
      <c r="EO19" s="9">
        <v>0.94499999999999995</v>
      </c>
      <c r="EP19" s="9">
        <v>0</v>
      </c>
      <c r="EQ19" s="9">
        <v>0.94499999999999995</v>
      </c>
      <c r="ER19" s="9">
        <v>0.505</v>
      </c>
      <c r="ES19" s="9">
        <v>0.26400000000000001</v>
      </c>
      <c r="ET19" s="9">
        <v>0.24099999999999999</v>
      </c>
      <c r="EU19" s="9">
        <v>0</v>
      </c>
      <c r="EV19" s="9">
        <v>0</v>
      </c>
      <c r="EW19" s="9">
        <v>0</v>
      </c>
      <c r="EX19" s="9">
        <v>0.94499999999999995</v>
      </c>
      <c r="EY19" s="9">
        <v>0.94499999999999995</v>
      </c>
      <c r="EZ19" s="9">
        <v>0</v>
      </c>
      <c r="FA19" s="9">
        <v>0.246</v>
      </c>
      <c r="FB19" s="9">
        <v>0.246</v>
      </c>
      <c r="FC19" s="9">
        <v>0</v>
      </c>
      <c r="FD19" s="9">
        <v>0</v>
      </c>
      <c r="FE19" s="9">
        <v>0</v>
      </c>
      <c r="FF19" s="9">
        <v>0</v>
      </c>
      <c r="FG19" s="9">
        <v>0.246</v>
      </c>
      <c r="FH19" s="9">
        <v>0.246</v>
      </c>
      <c r="FI19" s="9">
        <v>0</v>
      </c>
      <c r="FJ19" s="9">
        <v>0</v>
      </c>
      <c r="FK19" s="9">
        <v>0</v>
      </c>
      <c r="FL19" s="9">
        <v>0</v>
      </c>
      <c r="FM19" s="9">
        <v>0.69899999999999995</v>
      </c>
      <c r="FN19" s="9">
        <v>0.69899999999999995</v>
      </c>
      <c r="FO19" s="9">
        <v>0</v>
      </c>
      <c r="FP19" s="9">
        <v>0.218</v>
      </c>
      <c r="FQ19" s="9">
        <v>0.218</v>
      </c>
      <c r="FR19" s="9">
        <v>0</v>
      </c>
      <c r="FS19" s="9">
        <v>0.48099999999999998</v>
      </c>
      <c r="FT19" s="9">
        <v>0.48099999999999998</v>
      </c>
      <c r="FU19" s="9">
        <v>0</v>
      </c>
      <c r="FV19" s="9">
        <v>0</v>
      </c>
      <c r="FW19" s="9">
        <v>0</v>
      </c>
      <c r="FX19" s="9">
        <v>0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4.4889999999999999</v>
      </c>
      <c r="GF19" s="9">
        <v>1.9570000000000001</v>
      </c>
      <c r="GG19" s="9">
        <v>2.5329999999999999</v>
      </c>
      <c r="GH19" s="9">
        <v>0.67300000000000004</v>
      </c>
      <c r="GI19" s="9">
        <v>0</v>
      </c>
      <c r="GJ19" s="9">
        <v>0.67300000000000004</v>
      </c>
      <c r="GK19" s="9">
        <v>0.27100000000000002</v>
      </c>
      <c r="GL19" s="9">
        <v>0</v>
      </c>
      <c r="GM19" s="9">
        <v>0.27100000000000002</v>
      </c>
      <c r="GN19" s="9">
        <v>0</v>
      </c>
      <c r="GO19" s="9">
        <v>0</v>
      </c>
      <c r="GP19" s="9">
        <v>0</v>
      </c>
      <c r="GQ19" s="9">
        <v>0.40200000000000002</v>
      </c>
      <c r="GR19" s="9">
        <v>0</v>
      </c>
      <c r="GS19" s="9">
        <v>0.40200000000000002</v>
      </c>
      <c r="GT19" s="9">
        <v>3.8170000000000002</v>
      </c>
      <c r="GU19" s="9">
        <v>1.9570000000000001</v>
      </c>
      <c r="GV19" s="9">
        <v>1.86</v>
      </c>
      <c r="GW19" s="9">
        <v>2.7240000000000002</v>
      </c>
      <c r="GX19" s="9">
        <v>1.054</v>
      </c>
      <c r="GY19" s="9">
        <v>1.67</v>
      </c>
      <c r="GZ19" s="9">
        <v>0.60799999999999998</v>
      </c>
      <c r="HA19" s="9">
        <v>0.41799999999999998</v>
      </c>
      <c r="HB19" s="9">
        <v>0.19</v>
      </c>
      <c r="HC19" s="9">
        <v>0.27100000000000002</v>
      </c>
      <c r="HD19" s="9">
        <v>0.27100000000000002</v>
      </c>
      <c r="HE19" s="9">
        <v>0</v>
      </c>
      <c r="HF19" s="9">
        <v>0</v>
      </c>
      <c r="HG19" s="9">
        <v>0</v>
      </c>
      <c r="HH19" s="9">
        <v>0</v>
      </c>
      <c r="HI19" s="9">
        <v>0.21299999999999999</v>
      </c>
      <c r="HJ19" s="9">
        <v>0.21299999999999999</v>
      </c>
      <c r="HK19" s="9">
        <v>0</v>
      </c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M648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12948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12949</v>
      </c>
    </row>
    <row r="6" spans="1:13" ht="15.75" customHeight="1">
      <c r="B6" s="75" t="s">
        <v>12950</v>
      </c>
      <c r="C6" s="75"/>
      <c r="D6" s="75"/>
      <c r="E6" s="75"/>
      <c r="F6" s="75"/>
      <c r="G6" s="75"/>
      <c r="H6" s="75"/>
      <c r="I6" s="75"/>
      <c r="J6" s="75"/>
      <c r="K6" s="75"/>
      <c r="L6" s="75"/>
    </row>
    <row r="8" spans="1:13" ht="15">
      <c r="D8" s="16" t="s">
        <v>12952</v>
      </c>
    </row>
    <row r="9" spans="1:13" s="17" customFormat="1"/>
    <row r="10" spans="1:13" ht="22.5" customHeight="1">
      <c r="A10" s="18" t="s">
        <v>12953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12954</v>
      </c>
      <c r="I10" s="18" t="s">
        <v>250</v>
      </c>
      <c r="J10" s="18" t="s">
        <v>252</v>
      </c>
      <c r="K10" s="18" t="s">
        <v>12955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44958</v>
      </c>
      <c r="H12" s="11">
        <v>9</v>
      </c>
      <c r="I12" s="20" t="s">
        <v>259</v>
      </c>
      <c r="J12" s="11" t="s">
        <v>261</v>
      </c>
      <c r="K12" s="11" t="s">
        <v>12957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44958</v>
      </c>
      <c r="H13" s="11">
        <v>9</v>
      </c>
      <c r="I13" s="20" t="s">
        <v>259</v>
      </c>
      <c r="J13" s="11" t="s">
        <v>261</v>
      </c>
      <c r="K13" s="11" t="s">
        <v>12957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44958</v>
      </c>
      <c r="H14" s="11">
        <v>9</v>
      </c>
      <c r="I14" s="20" t="s">
        <v>259</v>
      </c>
      <c r="J14" s="11" t="s">
        <v>261</v>
      </c>
      <c r="K14" s="11" t="s">
        <v>12957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44958</v>
      </c>
      <c r="H15" s="11">
        <v>9</v>
      </c>
      <c r="I15" s="20" t="s">
        <v>259</v>
      </c>
      <c r="J15" s="11" t="s">
        <v>261</v>
      </c>
      <c r="K15" s="11" t="s">
        <v>12957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44958</v>
      </c>
      <c r="H16" s="11">
        <v>9</v>
      </c>
      <c r="I16" s="20" t="s">
        <v>259</v>
      </c>
      <c r="J16" s="11" t="s">
        <v>261</v>
      </c>
      <c r="K16" s="11" t="s">
        <v>12957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44958</v>
      </c>
      <c r="H17" s="11">
        <v>9</v>
      </c>
      <c r="I17" s="20" t="s">
        <v>259</v>
      </c>
      <c r="J17" s="11" t="s">
        <v>261</v>
      </c>
      <c r="K17" s="11" t="s">
        <v>12957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44958</v>
      </c>
      <c r="H18" s="11">
        <v>9</v>
      </c>
      <c r="I18" s="20" t="s">
        <v>259</v>
      </c>
      <c r="J18" s="11" t="s">
        <v>261</v>
      </c>
      <c r="K18" s="11" t="s">
        <v>12957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44958</v>
      </c>
      <c r="H19" s="11">
        <v>9</v>
      </c>
      <c r="I19" s="20" t="s">
        <v>259</v>
      </c>
      <c r="J19" s="11" t="s">
        <v>261</v>
      </c>
      <c r="K19" s="11" t="s">
        <v>12957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44958</v>
      </c>
      <c r="H20" s="11">
        <v>9</v>
      </c>
      <c r="I20" s="20" t="s">
        <v>259</v>
      </c>
      <c r="J20" s="11" t="s">
        <v>261</v>
      </c>
      <c r="K20" s="11" t="s">
        <v>12957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44958</v>
      </c>
      <c r="H21" s="11">
        <v>9</v>
      </c>
      <c r="I21" s="20" t="s">
        <v>259</v>
      </c>
      <c r="J21" s="11" t="s">
        <v>261</v>
      </c>
      <c r="K21" s="11" t="s">
        <v>12957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44958</v>
      </c>
      <c r="H22" s="11">
        <v>9</v>
      </c>
      <c r="I22" s="20" t="s">
        <v>259</v>
      </c>
      <c r="J22" s="11" t="s">
        <v>261</v>
      </c>
      <c r="K22" s="11" t="s">
        <v>12957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44958</v>
      </c>
      <c r="H23" s="11">
        <v>9</v>
      </c>
      <c r="I23" s="20" t="s">
        <v>259</v>
      </c>
      <c r="J23" s="11" t="s">
        <v>261</v>
      </c>
      <c r="K23" s="11" t="s">
        <v>12957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44958</v>
      </c>
      <c r="H24" s="11">
        <v>9</v>
      </c>
      <c r="I24" s="20" t="s">
        <v>259</v>
      </c>
      <c r="J24" s="11" t="s">
        <v>261</v>
      </c>
      <c r="K24" s="11" t="s">
        <v>12957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44958</v>
      </c>
      <c r="H25" s="11">
        <v>9</v>
      </c>
      <c r="I25" s="20" t="s">
        <v>259</v>
      </c>
      <c r="J25" s="11" t="s">
        <v>261</v>
      </c>
      <c r="K25" s="11" t="s">
        <v>12957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44958</v>
      </c>
      <c r="H26" s="11">
        <v>9</v>
      </c>
      <c r="I26" s="20" t="s">
        <v>259</v>
      </c>
      <c r="J26" s="11" t="s">
        <v>261</v>
      </c>
      <c r="K26" s="11" t="s">
        <v>12957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44958</v>
      </c>
      <c r="H27" s="11">
        <v>9</v>
      </c>
      <c r="I27" s="20" t="s">
        <v>259</v>
      </c>
      <c r="J27" s="11" t="s">
        <v>261</v>
      </c>
      <c r="K27" s="11" t="s">
        <v>12957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44958</v>
      </c>
      <c r="H28" s="11">
        <v>9</v>
      </c>
      <c r="I28" s="20" t="s">
        <v>259</v>
      </c>
      <c r="J28" s="11" t="s">
        <v>261</v>
      </c>
      <c r="K28" s="11" t="s">
        <v>12957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44958</v>
      </c>
      <c r="H29" s="11">
        <v>9</v>
      </c>
      <c r="I29" s="20" t="s">
        <v>259</v>
      </c>
      <c r="J29" s="11" t="s">
        <v>261</v>
      </c>
      <c r="K29" s="11" t="s">
        <v>12957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44958</v>
      </c>
      <c r="H30" s="11">
        <v>9</v>
      </c>
      <c r="I30" s="20" t="s">
        <v>259</v>
      </c>
      <c r="J30" s="11" t="s">
        <v>261</v>
      </c>
      <c r="K30" s="11" t="s">
        <v>12957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44958</v>
      </c>
      <c r="H31" s="11">
        <v>9</v>
      </c>
      <c r="I31" s="20" t="s">
        <v>259</v>
      </c>
      <c r="J31" s="11" t="s">
        <v>261</v>
      </c>
      <c r="K31" s="11" t="s">
        <v>12957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44958</v>
      </c>
      <c r="H32" s="11">
        <v>9</v>
      </c>
      <c r="I32" s="20" t="s">
        <v>259</v>
      </c>
      <c r="J32" s="11" t="s">
        <v>261</v>
      </c>
      <c r="K32" s="11" t="s">
        <v>12957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44958</v>
      </c>
      <c r="H33" s="11">
        <v>9</v>
      </c>
      <c r="I33" s="20" t="s">
        <v>259</v>
      </c>
      <c r="J33" s="11" t="s">
        <v>261</v>
      </c>
      <c r="K33" s="11" t="s">
        <v>12957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44958</v>
      </c>
      <c r="H34" s="11">
        <v>9</v>
      </c>
      <c r="I34" s="20" t="s">
        <v>259</v>
      </c>
      <c r="J34" s="11" t="s">
        <v>261</v>
      </c>
      <c r="K34" s="11" t="s">
        <v>12957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44958</v>
      </c>
      <c r="H35" s="11">
        <v>9</v>
      </c>
      <c r="I35" s="20" t="s">
        <v>259</v>
      </c>
      <c r="J35" s="11" t="s">
        <v>261</v>
      </c>
      <c r="K35" s="11" t="s">
        <v>12957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44958</v>
      </c>
      <c r="H36" s="11">
        <v>9</v>
      </c>
      <c r="I36" s="20" t="s">
        <v>259</v>
      </c>
      <c r="J36" s="11" t="s">
        <v>261</v>
      </c>
      <c r="K36" s="11" t="s">
        <v>12957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44958</v>
      </c>
      <c r="H37" s="11">
        <v>9</v>
      </c>
      <c r="I37" s="20" t="s">
        <v>259</v>
      </c>
      <c r="J37" s="11" t="s">
        <v>261</v>
      </c>
      <c r="K37" s="11" t="s">
        <v>12957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44958</v>
      </c>
      <c r="H38" s="11">
        <v>9</v>
      </c>
      <c r="I38" s="20" t="s">
        <v>259</v>
      </c>
      <c r="J38" s="11" t="s">
        <v>261</v>
      </c>
      <c r="K38" s="11" t="s">
        <v>12957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44958</v>
      </c>
      <c r="H39" s="11">
        <v>9</v>
      </c>
      <c r="I39" s="20" t="s">
        <v>259</v>
      </c>
      <c r="J39" s="11" t="s">
        <v>261</v>
      </c>
      <c r="K39" s="11" t="s">
        <v>12957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44958</v>
      </c>
      <c r="H40" s="11">
        <v>9</v>
      </c>
      <c r="I40" s="20" t="s">
        <v>259</v>
      </c>
      <c r="J40" s="11" t="s">
        <v>261</v>
      </c>
      <c r="K40" s="11" t="s">
        <v>12957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44958</v>
      </c>
      <c r="H41" s="11">
        <v>9</v>
      </c>
      <c r="I41" s="20" t="s">
        <v>259</v>
      </c>
      <c r="J41" s="11" t="s">
        <v>261</v>
      </c>
      <c r="K41" s="11" t="s">
        <v>12957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44958</v>
      </c>
      <c r="H42" s="11">
        <v>9</v>
      </c>
      <c r="I42" s="20" t="s">
        <v>259</v>
      </c>
      <c r="J42" s="11" t="s">
        <v>261</v>
      </c>
      <c r="K42" s="11" t="s">
        <v>12957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44958</v>
      </c>
      <c r="H43" s="11">
        <v>9</v>
      </c>
      <c r="I43" s="20" t="s">
        <v>259</v>
      </c>
      <c r="J43" s="11" t="s">
        <v>261</v>
      </c>
      <c r="K43" s="11" t="s">
        <v>12957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44958</v>
      </c>
      <c r="H44" s="11">
        <v>9</v>
      </c>
      <c r="I44" s="20" t="s">
        <v>259</v>
      </c>
      <c r="J44" s="11" t="s">
        <v>261</v>
      </c>
      <c r="K44" s="11" t="s">
        <v>12957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44958</v>
      </c>
      <c r="H45" s="11">
        <v>9</v>
      </c>
      <c r="I45" s="20" t="s">
        <v>259</v>
      </c>
      <c r="J45" s="11" t="s">
        <v>261</v>
      </c>
      <c r="K45" s="11" t="s">
        <v>12957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44958</v>
      </c>
      <c r="H46" s="11">
        <v>9</v>
      </c>
      <c r="I46" s="20" t="s">
        <v>259</v>
      </c>
      <c r="J46" s="11" t="s">
        <v>261</v>
      </c>
      <c r="K46" s="11" t="s">
        <v>12957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44958</v>
      </c>
      <c r="H47" s="11">
        <v>9</v>
      </c>
      <c r="I47" s="20" t="s">
        <v>259</v>
      </c>
      <c r="J47" s="11" t="s">
        <v>261</v>
      </c>
      <c r="K47" s="11" t="s">
        <v>12957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44958</v>
      </c>
      <c r="H48" s="11">
        <v>9</v>
      </c>
      <c r="I48" s="20" t="s">
        <v>259</v>
      </c>
      <c r="J48" s="11" t="s">
        <v>261</v>
      </c>
      <c r="K48" s="11" t="s">
        <v>12957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44958</v>
      </c>
      <c r="H49" s="11">
        <v>9</v>
      </c>
      <c r="I49" s="20" t="s">
        <v>259</v>
      </c>
      <c r="J49" s="11" t="s">
        <v>261</v>
      </c>
      <c r="K49" s="11" t="s">
        <v>12957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44958</v>
      </c>
      <c r="H50" s="11">
        <v>9</v>
      </c>
      <c r="I50" s="20" t="s">
        <v>259</v>
      </c>
      <c r="J50" s="11" t="s">
        <v>261</v>
      </c>
      <c r="K50" s="11" t="s">
        <v>12957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44958</v>
      </c>
      <c r="H51" s="11">
        <v>9</v>
      </c>
      <c r="I51" s="20" t="s">
        <v>259</v>
      </c>
      <c r="J51" s="11" t="s">
        <v>261</v>
      </c>
      <c r="K51" s="11" t="s">
        <v>12957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44958</v>
      </c>
      <c r="H52" s="11">
        <v>9</v>
      </c>
      <c r="I52" s="20" t="s">
        <v>259</v>
      </c>
      <c r="J52" s="11" t="s">
        <v>261</v>
      </c>
      <c r="K52" s="11" t="s">
        <v>12957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44958</v>
      </c>
      <c r="H53" s="11">
        <v>9</v>
      </c>
      <c r="I53" s="20" t="s">
        <v>259</v>
      </c>
      <c r="J53" s="11" t="s">
        <v>261</v>
      </c>
      <c r="K53" s="11" t="s">
        <v>12957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44958</v>
      </c>
      <c r="H54" s="11">
        <v>9</v>
      </c>
      <c r="I54" s="20" t="s">
        <v>259</v>
      </c>
      <c r="J54" s="11" t="s">
        <v>261</v>
      </c>
      <c r="K54" s="11" t="s">
        <v>12957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44958</v>
      </c>
      <c r="H55" s="11">
        <v>9</v>
      </c>
      <c r="I55" s="20" t="s">
        <v>259</v>
      </c>
      <c r="J55" s="11" t="s">
        <v>261</v>
      </c>
      <c r="K55" s="11" t="s">
        <v>12957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44958</v>
      </c>
      <c r="H56" s="11">
        <v>9</v>
      </c>
      <c r="I56" s="20" t="s">
        <v>259</v>
      </c>
      <c r="J56" s="11" t="s">
        <v>261</v>
      </c>
      <c r="K56" s="11" t="s">
        <v>12957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44958</v>
      </c>
      <c r="H57" s="11">
        <v>9</v>
      </c>
      <c r="I57" s="20" t="s">
        <v>259</v>
      </c>
      <c r="J57" s="11" t="s">
        <v>261</v>
      </c>
      <c r="K57" s="11" t="s">
        <v>12957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44958</v>
      </c>
      <c r="H58" s="11">
        <v>9</v>
      </c>
      <c r="I58" s="20" t="s">
        <v>259</v>
      </c>
      <c r="J58" s="11" t="s">
        <v>261</v>
      </c>
      <c r="K58" s="11" t="s">
        <v>12957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44958</v>
      </c>
      <c r="H59" s="11">
        <v>9</v>
      </c>
      <c r="I59" s="20" t="s">
        <v>259</v>
      </c>
      <c r="J59" s="11" t="s">
        <v>261</v>
      </c>
      <c r="K59" s="11" t="s">
        <v>12957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44958</v>
      </c>
      <c r="H60" s="11">
        <v>9</v>
      </c>
      <c r="I60" s="20" t="s">
        <v>259</v>
      </c>
      <c r="J60" s="11" t="s">
        <v>261</v>
      </c>
      <c r="K60" s="11" t="s">
        <v>12957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44958</v>
      </c>
      <c r="H61" s="11">
        <v>9</v>
      </c>
      <c r="I61" s="20" t="s">
        <v>259</v>
      </c>
      <c r="J61" s="11" t="s">
        <v>261</v>
      </c>
      <c r="K61" s="11" t="s">
        <v>12957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44958</v>
      </c>
      <c r="H62" s="11">
        <v>9</v>
      </c>
      <c r="I62" s="20" t="s">
        <v>259</v>
      </c>
      <c r="J62" s="11" t="s">
        <v>261</v>
      </c>
      <c r="K62" s="11" t="s">
        <v>12957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44958</v>
      </c>
      <c r="H63" s="11">
        <v>9</v>
      </c>
      <c r="I63" s="20" t="s">
        <v>259</v>
      </c>
      <c r="J63" s="11" t="s">
        <v>261</v>
      </c>
      <c r="K63" s="11" t="s">
        <v>12957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44958</v>
      </c>
      <c r="H64" s="11">
        <v>9</v>
      </c>
      <c r="I64" s="20" t="s">
        <v>259</v>
      </c>
      <c r="J64" s="11" t="s">
        <v>261</v>
      </c>
      <c r="K64" s="11" t="s">
        <v>12957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44958</v>
      </c>
      <c r="H65" s="11">
        <v>9</v>
      </c>
      <c r="I65" s="20" t="s">
        <v>259</v>
      </c>
      <c r="J65" s="11" t="s">
        <v>261</v>
      </c>
      <c r="K65" s="11" t="s">
        <v>12957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44958</v>
      </c>
      <c r="H66" s="11">
        <v>9</v>
      </c>
      <c r="I66" s="20" t="s">
        <v>259</v>
      </c>
      <c r="J66" s="11" t="s">
        <v>261</v>
      </c>
      <c r="K66" s="11" t="s">
        <v>12957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44958</v>
      </c>
      <c r="H67" s="11">
        <v>9</v>
      </c>
      <c r="I67" s="20" t="s">
        <v>259</v>
      </c>
      <c r="J67" s="11" t="s">
        <v>261</v>
      </c>
      <c r="K67" s="11" t="s">
        <v>12957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44958</v>
      </c>
      <c r="H68" s="11">
        <v>9</v>
      </c>
      <c r="I68" s="20" t="s">
        <v>259</v>
      </c>
      <c r="J68" s="11" t="s">
        <v>261</v>
      </c>
      <c r="K68" s="11" t="s">
        <v>12957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44958</v>
      </c>
      <c r="H69" s="11">
        <v>9</v>
      </c>
      <c r="I69" s="20" t="s">
        <v>259</v>
      </c>
      <c r="J69" s="11" t="s">
        <v>261</v>
      </c>
      <c r="K69" s="11" t="s">
        <v>12957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44958</v>
      </c>
      <c r="H70" s="11">
        <v>9</v>
      </c>
      <c r="I70" s="20" t="s">
        <v>259</v>
      </c>
      <c r="J70" s="11" t="s">
        <v>261</v>
      </c>
      <c r="K70" s="11" t="s">
        <v>12957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44958</v>
      </c>
      <c r="H71" s="11">
        <v>9</v>
      </c>
      <c r="I71" s="20" t="s">
        <v>259</v>
      </c>
      <c r="J71" s="11" t="s">
        <v>261</v>
      </c>
      <c r="K71" s="11" t="s">
        <v>12957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44958</v>
      </c>
      <c r="H72" s="11">
        <v>9</v>
      </c>
      <c r="I72" s="20" t="s">
        <v>259</v>
      </c>
      <c r="J72" s="11" t="s">
        <v>261</v>
      </c>
      <c r="K72" s="11" t="s">
        <v>12957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44958</v>
      </c>
      <c r="H73" s="11">
        <v>9</v>
      </c>
      <c r="I73" s="20" t="s">
        <v>259</v>
      </c>
      <c r="J73" s="11" t="s">
        <v>261</v>
      </c>
      <c r="K73" s="11" t="s">
        <v>12957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44958</v>
      </c>
      <c r="H74" s="11">
        <v>9</v>
      </c>
      <c r="I74" s="20" t="s">
        <v>259</v>
      </c>
      <c r="J74" s="11" t="s">
        <v>261</v>
      </c>
      <c r="K74" s="11" t="s">
        <v>12957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44958</v>
      </c>
      <c r="H75" s="11">
        <v>9</v>
      </c>
      <c r="I75" s="20" t="s">
        <v>259</v>
      </c>
      <c r="J75" s="11" t="s">
        <v>261</v>
      </c>
      <c r="K75" s="11" t="s">
        <v>12957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44958</v>
      </c>
      <c r="H76" s="11">
        <v>9</v>
      </c>
      <c r="I76" s="20" t="s">
        <v>259</v>
      </c>
      <c r="J76" s="11" t="s">
        <v>261</v>
      </c>
      <c r="K76" s="11" t="s">
        <v>12957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44958</v>
      </c>
      <c r="H77" s="11">
        <v>9</v>
      </c>
      <c r="I77" s="20" t="s">
        <v>259</v>
      </c>
      <c r="J77" s="11" t="s">
        <v>261</v>
      </c>
      <c r="K77" s="11" t="s">
        <v>12957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44958</v>
      </c>
      <c r="H78" s="11">
        <v>9</v>
      </c>
      <c r="I78" s="20" t="s">
        <v>259</v>
      </c>
      <c r="J78" s="11" t="s">
        <v>261</v>
      </c>
      <c r="K78" s="11" t="s">
        <v>12957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44958</v>
      </c>
      <c r="H79" s="11">
        <v>9</v>
      </c>
      <c r="I79" s="20" t="s">
        <v>259</v>
      </c>
      <c r="J79" s="11" t="s">
        <v>261</v>
      </c>
      <c r="K79" s="11" t="s">
        <v>12957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44958</v>
      </c>
      <c r="H80" s="11">
        <v>9</v>
      </c>
      <c r="I80" s="20" t="s">
        <v>259</v>
      </c>
      <c r="J80" s="11" t="s">
        <v>261</v>
      </c>
      <c r="K80" s="11" t="s">
        <v>12957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44958</v>
      </c>
      <c r="H81" s="11">
        <v>9</v>
      </c>
      <c r="I81" s="20" t="s">
        <v>259</v>
      </c>
      <c r="J81" s="11" t="s">
        <v>261</v>
      </c>
      <c r="K81" s="11" t="s">
        <v>12957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44958</v>
      </c>
      <c r="H82" s="11">
        <v>9</v>
      </c>
      <c r="I82" s="20" t="s">
        <v>259</v>
      </c>
      <c r="J82" s="11" t="s">
        <v>261</v>
      </c>
      <c r="K82" s="11" t="s">
        <v>12957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44958</v>
      </c>
      <c r="H83" s="11">
        <v>9</v>
      </c>
      <c r="I83" s="20" t="s">
        <v>259</v>
      </c>
      <c r="J83" s="11" t="s">
        <v>261</v>
      </c>
      <c r="K83" s="11" t="s">
        <v>12957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44958</v>
      </c>
      <c r="H84" s="11">
        <v>9</v>
      </c>
      <c r="I84" s="20" t="s">
        <v>259</v>
      </c>
      <c r="J84" s="11" t="s">
        <v>261</v>
      </c>
      <c r="K84" s="11" t="s">
        <v>12957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44958</v>
      </c>
      <c r="H85" s="11">
        <v>9</v>
      </c>
      <c r="I85" s="20" t="s">
        <v>259</v>
      </c>
      <c r="J85" s="11" t="s">
        <v>261</v>
      </c>
      <c r="K85" s="11" t="s">
        <v>12957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44958</v>
      </c>
      <c r="H86" s="11">
        <v>9</v>
      </c>
      <c r="I86" s="20" t="s">
        <v>259</v>
      </c>
      <c r="J86" s="11" t="s">
        <v>261</v>
      </c>
      <c r="K86" s="11" t="s">
        <v>12957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44958</v>
      </c>
      <c r="H87" s="11">
        <v>9</v>
      </c>
      <c r="I87" s="20" t="s">
        <v>259</v>
      </c>
      <c r="J87" s="11" t="s">
        <v>261</v>
      </c>
      <c r="K87" s="11" t="s">
        <v>12957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44958</v>
      </c>
      <c r="H88" s="11">
        <v>9</v>
      </c>
      <c r="I88" s="20" t="s">
        <v>259</v>
      </c>
      <c r="J88" s="11" t="s">
        <v>261</v>
      </c>
      <c r="K88" s="11" t="s">
        <v>12957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44958</v>
      </c>
      <c r="H89" s="11">
        <v>9</v>
      </c>
      <c r="I89" s="20" t="s">
        <v>259</v>
      </c>
      <c r="J89" s="11" t="s">
        <v>261</v>
      </c>
      <c r="K89" s="11" t="s">
        <v>12957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44958</v>
      </c>
      <c r="H90" s="11">
        <v>9</v>
      </c>
      <c r="I90" s="20" t="s">
        <v>259</v>
      </c>
      <c r="J90" s="11" t="s">
        <v>261</v>
      </c>
      <c r="K90" s="11" t="s">
        <v>12957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44958</v>
      </c>
      <c r="H91" s="11">
        <v>9</v>
      </c>
      <c r="I91" s="20" t="s">
        <v>259</v>
      </c>
      <c r="J91" s="11" t="s">
        <v>261</v>
      </c>
      <c r="K91" s="11" t="s">
        <v>12957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44958</v>
      </c>
      <c r="H92" s="11">
        <v>9</v>
      </c>
      <c r="I92" s="20" t="s">
        <v>259</v>
      </c>
      <c r="J92" s="11" t="s">
        <v>261</v>
      </c>
      <c r="K92" s="11" t="s">
        <v>12957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44958</v>
      </c>
      <c r="H93" s="11">
        <v>9</v>
      </c>
      <c r="I93" s="20" t="s">
        <v>259</v>
      </c>
      <c r="J93" s="11" t="s">
        <v>261</v>
      </c>
      <c r="K93" s="11" t="s">
        <v>12957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44958</v>
      </c>
      <c r="H94" s="11">
        <v>9</v>
      </c>
      <c r="I94" s="20" t="s">
        <v>259</v>
      </c>
      <c r="J94" s="11" t="s">
        <v>261</v>
      </c>
      <c r="K94" s="11" t="s">
        <v>12957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44958</v>
      </c>
      <c r="H95" s="11">
        <v>9</v>
      </c>
      <c r="I95" s="20" t="s">
        <v>259</v>
      </c>
      <c r="J95" s="11" t="s">
        <v>261</v>
      </c>
      <c r="K95" s="11" t="s">
        <v>12957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44958</v>
      </c>
      <c r="H96" s="11">
        <v>9</v>
      </c>
      <c r="I96" s="20" t="s">
        <v>259</v>
      </c>
      <c r="J96" s="11" t="s">
        <v>261</v>
      </c>
      <c r="K96" s="11" t="s">
        <v>12957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44958</v>
      </c>
      <c r="H97" s="11">
        <v>9</v>
      </c>
      <c r="I97" s="20" t="s">
        <v>259</v>
      </c>
      <c r="J97" s="11" t="s">
        <v>261</v>
      </c>
      <c r="K97" s="11" t="s">
        <v>12957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44958</v>
      </c>
      <c r="H98" s="11">
        <v>9</v>
      </c>
      <c r="I98" s="20" t="s">
        <v>259</v>
      </c>
      <c r="J98" s="11" t="s">
        <v>261</v>
      </c>
      <c r="K98" s="11" t="s">
        <v>12957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44958</v>
      </c>
      <c r="H99" s="11">
        <v>9</v>
      </c>
      <c r="I99" s="20" t="s">
        <v>259</v>
      </c>
      <c r="J99" s="11" t="s">
        <v>261</v>
      </c>
      <c r="K99" s="11" t="s">
        <v>12957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44958</v>
      </c>
      <c r="H100" s="11">
        <v>9</v>
      </c>
      <c r="I100" s="20" t="s">
        <v>259</v>
      </c>
      <c r="J100" s="11" t="s">
        <v>261</v>
      </c>
      <c r="K100" s="11" t="s">
        <v>12957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44958</v>
      </c>
      <c r="H101" s="11">
        <v>9</v>
      </c>
      <c r="I101" s="20" t="s">
        <v>259</v>
      </c>
      <c r="J101" s="11" t="s">
        <v>261</v>
      </c>
      <c r="K101" s="11" t="s">
        <v>12957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44958</v>
      </c>
      <c r="H102" s="11">
        <v>9</v>
      </c>
      <c r="I102" s="20" t="s">
        <v>259</v>
      </c>
      <c r="J102" s="11" t="s">
        <v>261</v>
      </c>
      <c r="K102" s="11" t="s">
        <v>12957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44958</v>
      </c>
      <c r="H103" s="11">
        <v>9</v>
      </c>
      <c r="I103" s="20" t="s">
        <v>259</v>
      </c>
      <c r="J103" s="11" t="s">
        <v>261</v>
      </c>
      <c r="K103" s="11" t="s">
        <v>12957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44958</v>
      </c>
      <c r="H104" s="11">
        <v>9</v>
      </c>
      <c r="I104" s="20" t="s">
        <v>259</v>
      </c>
      <c r="J104" s="11" t="s">
        <v>261</v>
      </c>
      <c r="K104" s="11" t="s">
        <v>12957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44958</v>
      </c>
      <c r="H105" s="11">
        <v>9</v>
      </c>
      <c r="I105" s="20" t="s">
        <v>259</v>
      </c>
      <c r="J105" s="11" t="s">
        <v>261</v>
      </c>
      <c r="K105" s="11" t="s">
        <v>12957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44958</v>
      </c>
      <c r="H106" s="11">
        <v>9</v>
      </c>
      <c r="I106" s="20" t="s">
        <v>259</v>
      </c>
      <c r="J106" s="11" t="s">
        <v>261</v>
      </c>
      <c r="K106" s="11" t="s">
        <v>12957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44958</v>
      </c>
      <c r="H107" s="11">
        <v>9</v>
      </c>
      <c r="I107" s="20" t="s">
        <v>259</v>
      </c>
      <c r="J107" s="11" t="s">
        <v>261</v>
      </c>
      <c r="K107" s="11" t="s">
        <v>12957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44958</v>
      </c>
      <c r="H108" s="11">
        <v>9</v>
      </c>
      <c r="I108" s="20" t="s">
        <v>259</v>
      </c>
      <c r="J108" s="11" t="s">
        <v>261</v>
      </c>
      <c r="K108" s="11" t="s">
        <v>12957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44958</v>
      </c>
      <c r="H109" s="11">
        <v>9</v>
      </c>
      <c r="I109" s="20" t="s">
        <v>259</v>
      </c>
      <c r="J109" s="11" t="s">
        <v>261</v>
      </c>
      <c r="K109" s="11" t="s">
        <v>12957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44958</v>
      </c>
      <c r="H110" s="11">
        <v>9</v>
      </c>
      <c r="I110" s="20" t="s">
        <v>259</v>
      </c>
      <c r="J110" s="11" t="s">
        <v>261</v>
      </c>
      <c r="K110" s="11" t="s">
        <v>12957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44958</v>
      </c>
      <c r="H111" s="11">
        <v>9</v>
      </c>
      <c r="I111" s="20" t="s">
        <v>259</v>
      </c>
      <c r="J111" s="11" t="s">
        <v>261</v>
      </c>
      <c r="K111" s="11" t="s">
        <v>12957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44958</v>
      </c>
      <c r="H112" s="11">
        <v>9</v>
      </c>
      <c r="I112" s="20" t="s">
        <v>259</v>
      </c>
      <c r="J112" s="11" t="s">
        <v>261</v>
      </c>
      <c r="K112" s="11" t="s">
        <v>12957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44958</v>
      </c>
      <c r="H113" s="11">
        <v>9</v>
      </c>
      <c r="I113" s="20" t="s">
        <v>259</v>
      </c>
      <c r="J113" s="11" t="s">
        <v>261</v>
      </c>
      <c r="K113" s="11" t="s">
        <v>12957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44958</v>
      </c>
      <c r="H114" s="11">
        <v>9</v>
      </c>
      <c r="I114" s="20" t="s">
        <v>259</v>
      </c>
      <c r="J114" s="11" t="s">
        <v>261</v>
      </c>
      <c r="K114" s="11" t="s">
        <v>12957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44958</v>
      </c>
      <c r="H115" s="11">
        <v>9</v>
      </c>
      <c r="I115" s="20" t="s">
        <v>259</v>
      </c>
      <c r="J115" s="11" t="s">
        <v>261</v>
      </c>
      <c r="K115" s="11" t="s">
        <v>12957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44958</v>
      </c>
      <c r="H116" s="11">
        <v>9</v>
      </c>
      <c r="I116" s="20" t="s">
        <v>259</v>
      </c>
      <c r="J116" s="11" t="s">
        <v>261</v>
      </c>
      <c r="K116" s="11" t="s">
        <v>12957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44958</v>
      </c>
      <c r="H117" s="11">
        <v>9</v>
      </c>
      <c r="I117" s="20" t="s">
        <v>259</v>
      </c>
      <c r="J117" s="11" t="s">
        <v>261</v>
      </c>
      <c r="K117" s="11" t="s">
        <v>12957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44958</v>
      </c>
      <c r="H118" s="11">
        <v>9</v>
      </c>
      <c r="I118" s="20" t="s">
        <v>259</v>
      </c>
      <c r="J118" s="11" t="s">
        <v>261</v>
      </c>
      <c r="K118" s="11" t="s">
        <v>12957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44958</v>
      </c>
      <c r="H119" s="11">
        <v>9</v>
      </c>
      <c r="I119" s="20" t="s">
        <v>259</v>
      </c>
      <c r="J119" s="11" t="s">
        <v>261</v>
      </c>
      <c r="K119" s="11" t="s">
        <v>12957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44958</v>
      </c>
      <c r="H120" s="11">
        <v>9</v>
      </c>
      <c r="I120" s="20" t="s">
        <v>259</v>
      </c>
      <c r="J120" s="11" t="s">
        <v>261</v>
      </c>
      <c r="K120" s="11" t="s">
        <v>12957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44958</v>
      </c>
      <c r="H121" s="11">
        <v>9</v>
      </c>
      <c r="I121" s="20" t="s">
        <v>259</v>
      </c>
      <c r="J121" s="11" t="s">
        <v>261</v>
      </c>
      <c r="K121" s="11" t="s">
        <v>12957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44958</v>
      </c>
      <c r="H122" s="11">
        <v>9</v>
      </c>
      <c r="I122" s="20" t="s">
        <v>259</v>
      </c>
      <c r="J122" s="11" t="s">
        <v>261</v>
      </c>
      <c r="K122" s="11" t="s">
        <v>12957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44958</v>
      </c>
      <c r="H123" s="11">
        <v>9</v>
      </c>
      <c r="I123" s="20" t="s">
        <v>259</v>
      </c>
      <c r="J123" s="11" t="s">
        <v>261</v>
      </c>
      <c r="K123" s="11" t="s">
        <v>12957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44958</v>
      </c>
      <c r="H124" s="11">
        <v>9</v>
      </c>
      <c r="I124" s="20" t="s">
        <v>259</v>
      </c>
      <c r="J124" s="11" t="s">
        <v>261</v>
      </c>
      <c r="K124" s="11" t="s">
        <v>12957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44958</v>
      </c>
      <c r="H125" s="11">
        <v>9</v>
      </c>
      <c r="I125" s="20" t="s">
        <v>259</v>
      </c>
      <c r="J125" s="11" t="s">
        <v>261</v>
      </c>
      <c r="K125" s="11" t="s">
        <v>12957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44958</v>
      </c>
      <c r="H126" s="11">
        <v>9</v>
      </c>
      <c r="I126" s="20" t="s">
        <v>259</v>
      </c>
      <c r="J126" s="11" t="s">
        <v>261</v>
      </c>
      <c r="K126" s="11" t="s">
        <v>12957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44958</v>
      </c>
      <c r="H127" s="11">
        <v>9</v>
      </c>
      <c r="I127" s="20" t="s">
        <v>259</v>
      </c>
      <c r="J127" s="11" t="s">
        <v>261</v>
      </c>
      <c r="K127" s="11" t="s">
        <v>12957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44958</v>
      </c>
      <c r="H128" s="11">
        <v>9</v>
      </c>
      <c r="I128" s="20" t="s">
        <v>259</v>
      </c>
      <c r="J128" s="11" t="s">
        <v>261</v>
      </c>
      <c r="K128" s="11" t="s">
        <v>12957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44958</v>
      </c>
      <c r="H129" s="11">
        <v>9</v>
      </c>
      <c r="I129" s="20" t="s">
        <v>259</v>
      </c>
      <c r="J129" s="11" t="s">
        <v>261</v>
      </c>
      <c r="K129" s="11" t="s">
        <v>12957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44958</v>
      </c>
      <c r="H130" s="11">
        <v>9</v>
      </c>
      <c r="I130" s="20" t="s">
        <v>259</v>
      </c>
      <c r="J130" s="11" t="s">
        <v>261</v>
      </c>
      <c r="K130" s="11" t="s">
        <v>12957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44958</v>
      </c>
      <c r="H131" s="11">
        <v>9</v>
      </c>
      <c r="I131" s="20" t="s">
        <v>259</v>
      </c>
      <c r="J131" s="11" t="s">
        <v>261</v>
      </c>
      <c r="K131" s="11" t="s">
        <v>12957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44958</v>
      </c>
      <c r="H132" s="11">
        <v>9</v>
      </c>
      <c r="I132" s="20" t="s">
        <v>259</v>
      </c>
      <c r="J132" s="11" t="s">
        <v>261</v>
      </c>
      <c r="K132" s="11" t="s">
        <v>12957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44958</v>
      </c>
      <c r="H133" s="11">
        <v>9</v>
      </c>
      <c r="I133" s="20" t="s">
        <v>259</v>
      </c>
      <c r="J133" s="11" t="s">
        <v>261</v>
      </c>
      <c r="K133" s="11" t="s">
        <v>12957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44958</v>
      </c>
      <c r="H134" s="11">
        <v>9</v>
      </c>
      <c r="I134" s="20" t="s">
        <v>259</v>
      </c>
      <c r="J134" s="11" t="s">
        <v>261</v>
      </c>
      <c r="K134" s="11" t="s">
        <v>12957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44958</v>
      </c>
      <c r="H135" s="11">
        <v>9</v>
      </c>
      <c r="I135" s="20" t="s">
        <v>259</v>
      </c>
      <c r="J135" s="11" t="s">
        <v>261</v>
      </c>
      <c r="K135" s="11" t="s">
        <v>12957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44958</v>
      </c>
      <c r="H136" s="11">
        <v>9</v>
      </c>
      <c r="I136" s="20" t="s">
        <v>259</v>
      </c>
      <c r="J136" s="11" t="s">
        <v>261</v>
      </c>
      <c r="K136" s="11" t="s">
        <v>12957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44958</v>
      </c>
      <c r="H137" s="11">
        <v>9</v>
      </c>
      <c r="I137" s="20" t="s">
        <v>259</v>
      </c>
      <c r="J137" s="11" t="s">
        <v>261</v>
      </c>
      <c r="K137" s="11" t="s">
        <v>12957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44958</v>
      </c>
      <c r="H138" s="11">
        <v>9</v>
      </c>
      <c r="I138" s="20" t="s">
        <v>259</v>
      </c>
      <c r="J138" s="11" t="s">
        <v>261</v>
      </c>
      <c r="K138" s="11" t="s">
        <v>12957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44958</v>
      </c>
      <c r="H139" s="11">
        <v>9</v>
      </c>
      <c r="I139" s="20" t="s">
        <v>259</v>
      </c>
      <c r="J139" s="11" t="s">
        <v>261</v>
      </c>
      <c r="K139" s="11" t="s">
        <v>12957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44958</v>
      </c>
      <c r="H140" s="11">
        <v>9</v>
      </c>
      <c r="I140" s="20" t="s">
        <v>259</v>
      </c>
      <c r="J140" s="11" t="s">
        <v>261</v>
      </c>
      <c r="K140" s="11" t="s">
        <v>12957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44958</v>
      </c>
      <c r="H141" s="11">
        <v>9</v>
      </c>
      <c r="I141" s="20" t="s">
        <v>259</v>
      </c>
      <c r="J141" s="11" t="s">
        <v>261</v>
      </c>
      <c r="K141" s="11" t="s">
        <v>12957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44958</v>
      </c>
      <c r="H142" s="11">
        <v>9</v>
      </c>
      <c r="I142" s="20" t="s">
        <v>259</v>
      </c>
      <c r="J142" s="11" t="s">
        <v>261</v>
      </c>
      <c r="K142" s="11" t="s">
        <v>12957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44958</v>
      </c>
      <c r="H143" s="11">
        <v>9</v>
      </c>
      <c r="I143" s="20" t="s">
        <v>259</v>
      </c>
      <c r="J143" s="11" t="s">
        <v>261</v>
      </c>
      <c r="K143" s="11" t="s">
        <v>12957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44958</v>
      </c>
      <c r="H144" s="11">
        <v>9</v>
      </c>
      <c r="I144" s="20" t="s">
        <v>259</v>
      </c>
      <c r="J144" s="11" t="s">
        <v>261</v>
      </c>
      <c r="K144" s="11" t="s">
        <v>12957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44958</v>
      </c>
      <c r="H145" s="11">
        <v>9</v>
      </c>
      <c r="I145" s="20" t="s">
        <v>259</v>
      </c>
      <c r="J145" s="11" t="s">
        <v>261</v>
      </c>
      <c r="K145" s="11" t="s">
        <v>12957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44958</v>
      </c>
      <c r="H146" s="11">
        <v>9</v>
      </c>
      <c r="I146" s="20" t="s">
        <v>259</v>
      </c>
      <c r="J146" s="11" t="s">
        <v>261</v>
      </c>
      <c r="K146" s="11" t="s">
        <v>12957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44958</v>
      </c>
      <c r="H147" s="11">
        <v>9</v>
      </c>
      <c r="I147" s="20" t="s">
        <v>259</v>
      </c>
      <c r="J147" s="11" t="s">
        <v>261</v>
      </c>
      <c r="K147" s="11" t="s">
        <v>12957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44958</v>
      </c>
      <c r="H148" s="11">
        <v>9</v>
      </c>
      <c r="I148" s="20" t="s">
        <v>259</v>
      </c>
      <c r="J148" s="11" t="s">
        <v>261</v>
      </c>
      <c r="K148" s="11" t="s">
        <v>12957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44958</v>
      </c>
      <c r="H149" s="11">
        <v>9</v>
      </c>
      <c r="I149" s="20" t="s">
        <v>259</v>
      </c>
      <c r="J149" s="11" t="s">
        <v>261</v>
      </c>
      <c r="K149" s="11" t="s">
        <v>12957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44958</v>
      </c>
      <c r="H150" s="11">
        <v>9</v>
      </c>
      <c r="I150" s="20" t="s">
        <v>259</v>
      </c>
      <c r="J150" s="11" t="s">
        <v>261</v>
      </c>
      <c r="K150" s="11" t="s">
        <v>12957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44958</v>
      </c>
      <c r="H151" s="11">
        <v>9</v>
      </c>
      <c r="I151" s="20" t="s">
        <v>259</v>
      </c>
      <c r="J151" s="11" t="s">
        <v>261</v>
      </c>
      <c r="K151" s="11" t="s">
        <v>12957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44958</v>
      </c>
      <c r="H152" s="11">
        <v>9</v>
      </c>
      <c r="I152" s="20" t="s">
        <v>259</v>
      </c>
      <c r="J152" s="11" t="s">
        <v>261</v>
      </c>
      <c r="K152" s="11" t="s">
        <v>12957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44958</v>
      </c>
      <c r="H153" s="11">
        <v>9</v>
      </c>
      <c r="I153" s="20" t="s">
        <v>259</v>
      </c>
      <c r="J153" s="11" t="s">
        <v>261</v>
      </c>
      <c r="K153" s="11" t="s">
        <v>12957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44958</v>
      </c>
      <c r="H154" s="11">
        <v>9</v>
      </c>
      <c r="I154" s="20" t="s">
        <v>259</v>
      </c>
      <c r="J154" s="11" t="s">
        <v>261</v>
      </c>
      <c r="K154" s="11" t="s">
        <v>12957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44958</v>
      </c>
      <c r="H155" s="11">
        <v>9</v>
      </c>
      <c r="I155" s="20" t="s">
        <v>259</v>
      </c>
      <c r="J155" s="11" t="s">
        <v>261</v>
      </c>
      <c r="K155" s="11" t="s">
        <v>12957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44958</v>
      </c>
      <c r="H156" s="11">
        <v>9</v>
      </c>
      <c r="I156" s="20" t="s">
        <v>259</v>
      </c>
      <c r="J156" s="11" t="s">
        <v>261</v>
      </c>
      <c r="K156" s="11" t="s">
        <v>12957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44958</v>
      </c>
      <c r="H157" s="11">
        <v>9</v>
      </c>
      <c r="I157" s="20" t="s">
        <v>259</v>
      </c>
      <c r="J157" s="11" t="s">
        <v>261</v>
      </c>
      <c r="K157" s="11" t="s">
        <v>12957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44958</v>
      </c>
      <c r="H158" s="11">
        <v>9</v>
      </c>
      <c r="I158" s="20" t="s">
        <v>259</v>
      </c>
      <c r="J158" s="11" t="s">
        <v>261</v>
      </c>
      <c r="K158" s="11" t="s">
        <v>12957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44958</v>
      </c>
      <c r="H159" s="11">
        <v>9</v>
      </c>
      <c r="I159" s="20" t="s">
        <v>259</v>
      </c>
      <c r="J159" s="11" t="s">
        <v>261</v>
      </c>
      <c r="K159" s="11" t="s">
        <v>12957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44958</v>
      </c>
      <c r="H160" s="11">
        <v>9</v>
      </c>
      <c r="I160" s="20" t="s">
        <v>259</v>
      </c>
      <c r="J160" s="11" t="s">
        <v>261</v>
      </c>
      <c r="K160" s="11" t="s">
        <v>12957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44958</v>
      </c>
      <c r="H161" s="11">
        <v>9</v>
      </c>
      <c r="I161" s="20" t="s">
        <v>259</v>
      </c>
      <c r="J161" s="11" t="s">
        <v>261</v>
      </c>
      <c r="K161" s="11" t="s">
        <v>12957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44958</v>
      </c>
      <c r="H162" s="11">
        <v>9</v>
      </c>
      <c r="I162" s="20" t="s">
        <v>259</v>
      </c>
      <c r="J162" s="11" t="s">
        <v>261</v>
      </c>
      <c r="K162" s="11" t="s">
        <v>12957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44958</v>
      </c>
      <c r="H163" s="11">
        <v>9</v>
      </c>
      <c r="I163" s="20" t="s">
        <v>259</v>
      </c>
      <c r="J163" s="11" t="s">
        <v>261</v>
      </c>
      <c r="K163" s="11" t="s">
        <v>12957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44958</v>
      </c>
      <c r="H164" s="11">
        <v>9</v>
      </c>
      <c r="I164" s="20" t="s">
        <v>259</v>
      </c>
      <c r="J164" s="11" t="s">
        <v>261</v>
      </c>
      <c r="K164" s="11" t="s">
        <v>12957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44958</v>
      </c>
      <c r="H165" s="11">
        <v>9</v>
      </c>
      <c r="I165" s="20" t="s">
        <v>259</v>
      </c>
      <c r="J165" s="11" t="s">
        <v>261</v>
      </c>
      <c r="K165" s="11" t="s">
        <v>12957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44958</v>
      </c>
      <c r="H166" s="11">
        <v>9</v>
      </c>
      <c r="I166" s="20" t="s">
        <v>259</v>
      </c>
      <c r="J166" s="11" t="s">
        <v>261</v>
      </c>
      <c r="K166" s="11" t="s">
        <v>12957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44958</v>
      </c>
      <c r="H167" s="11">
        <v>9</v>
      </c>
      <c r="I167" s="20" t="s">
        <v>259</v>
      </c>
      <c r="J167" s="11" t="s">
        <v>261</v>
      </c>
      <c r="K167" s="11" t="s">
        <v>12957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44958</v>
      </c>
      <c r="H168" s="11">
        <v>9</v>
      </c>
      <c r="I168" s="20" t="s">
        <v>259</v>
      </c>
      <c r="J168" s="11" t="s">
        <v>261</v>
      </c>
      <c r="K168" s="11" t="s">
        <v>12957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44958</v>
      </c>
      <c r="H169" s="11">
        <v>9</v>
      </c>
      <c r="I169" s="20" t="s">
        <v>259</v>
      </c>
      <c r="J169" s="11" t="s">
        <v>261</v>
      </c>
      <c r="K169" s="11" t="s">
        <v>12957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44958</v>
      </c>
      <c r="H170" s="11">
        <v>9</v>
      </c>
      <c r="I170" s="20" t="s">
        <v>259</v>
      </c>
      <c r="J170" s="11" t="s">
        <v>261</v>
      </c>
      <c r="K170" s="11" t="s">
        <v>12957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44958</v>
      </c>
      <c r="H171" s="11">
        <v>9</v>
      </c>
      <c r="I171" s="20" t="s">
        <v>259</v>
      </c>
      <c r="J171" s="11" t="s">
        <v>261</v>
      </c>
      <c r="K171" s="11" t="s">
        <v>12957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44958</v>
      </c>
      <c r="H172" s="11">
        <v>9</v>
      </c>
      <c r="I172" s="20" t="s">
        <v>259</v>
      </c>
      <c r="J172" s="11" t="s">
        <v>261</v>
      </c>
      <c r="K172" s="11" t="s">
        <v>12957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44958</v>
      </c>
      <c r="H173" s="11">
        <v>9</v>
      </c>
      <c r="I173" s="20" t="s">
        <v>259</v>
      </c>
      <c r="J173" s="11" t="s">
        <v>261</v>
      </c>
      <c r="K173" s="11" t="s">
        <v>12957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44958</v>
      </c>
      <c r="H174" s="11">
        <v>9</v>
      </c>
      <c r="I174" s="20" t="s">
        <v>259</v>
      </c>
      <c r="J174" s="11" t="s">
        <v>261</v>
      </c>
      <c r="K174" s="11" t="s">
        <v>12957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44958</v>
      </c>
      <c r="H175" s="11">
        <v>9</v>
      </c>
      <c r="I175" s="20" t="s">
        <v>259</v>
      </c>
      <c r="J175" s="11" t="s">
        <v>261</v>
      </c>
      <c r="K175" s="11" t="s">
        <v>12957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44958</v>
      </c>
      <c r="H176" s="11">
        <v>9</v>
      </c>
      <c r="I176" s="20" t="s">
        <v>259</v>
      </c>
      <c r="J176" s="11" t="s">
        <v>261</v>
      </c>
      <c r="K176" s="11" t="s">
        <v>12957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44958</v>
      </c>
      <c r="H177" s="11">
        <v>9</v>
      </c>
      <c r="I177" s="20" t="s">
        <v>259</v>
      </c>
      <c r="J177" s="11" t="s">
        <v>261</v>
      </c>
      <c r="K177" s="11" t="s">
        <v>12957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44958</v>
      </c>
      <c r="H178" s="11">
        <v>9</v>
      </c>
      <c r="I178" s="20" t="s">
        <v>259</v>
      </c>
      <c r="J178" s="11" t="s">
        <v>261</v>
      </c>
      <c r="K178" s="11" t="s">
        <v>12957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44958</v>
      </c>
      <c r="H179" s="11">
        <v>9</v>
      </c>
      <c r="I179" s="20" t="s">
        <v>259</v>
      </c>
      <c r="J179" s="11" t="s">
        <v>261</v>
      </c>
      <c r="K179" s="11" t="s">
        <v>12957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44958</v>
      </c>
      <c r="H180" s="11">
        <v>9</v>
      </c>
      <c r="I180" s="20" t="s">
        <v>259</v>
      </c>
      <c r="J180" s="11" t="s">
        <v>261</v>
      </c>
      <c r="K180" s="11" t="s">
        <v>12957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44958</v>
      </c>
      <c r="H181" s="11">
        <v>9</v>
      </c>
      <c r="I181" s="20" t="s">
        <v>259</v>
      </c>
      <c r="J181" s="11" t="s">
        <v>261</v>
      </c>
      <c r="K181" s="11" t="s">
        <v>12957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44958</v>
      </c>
      <c r="H182" s="11">
        <v>9</v>
      </c>
      <c r="I182" s="20" t="s">
        <v>259</v>
      </c>
      <c r="J182" s="11" t="s">
        <v>261</v>
      </c>
      <c r="K182" s="11" t="s">
        <v>12957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44958</v>
      </c>
      <c r="H183" s="11">
        <v>9</v>
      </c>
      <c r="I183" s="20" t="s">
        <v>259</v>
      </c>
      <c r="J183" s="11" t="s">
        <v>261</v>
      </c>
      <c r="K183" s="11" t="s">
        <v>12957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44958</v>
      </c>
      <c r="H184" s="11">
        <v>9</v>
      </c>
      <c r="I184" s="20" t="s">
        <v>259</v>
      </c>
      <c r="J184" s="11" t="s">
        <v>261</v>
      </c>
      <c r="K184" s="11" t="s">
        <v>12957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44958</v>
      </c>
      <c r="H185" s="11">
        <v>9</v>
      </c>
      <c r="I185" s="20" t="s">
        <v>259</v>
      </c>
      <c r="J185" s="11" t="s">
        <v>261</v>
      </c>
      <c r="K185" s="11" t="s">
        <v>12957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44958</v>
      </c>
      <c r="H186" s="11">
        <v>9</v>
      </c>
      <c r="I186" s="20" t="s">
        <v>259</v>
      </c>
      <c r="J186" s="11" t="s">
        <v>261</v>
      </c>
      <c r="K186" s="11" t="s">
        <v>12957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44958</v>
      </c>
      <c r="H187" s="11">
        <v>9</v>
      </c>
      <c r="I187" s="20" t="s">
        <v>259</v>
      </c>
      <c r="J187" s="11" t="s">
        <v>261</v>
      </c>
      <c r="K187" s="11" t="s">
        <v>12957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44958</v>
      </c>
      <c r="H188" s="11">
        <v>9</v>
      </c>
      <c r="I188" s="20" t="s">
        <v>259</v>
      </c>
      <c r="J188" s="11" t="s">
        <v>261</v>
      </c>
      <c r="K188" s="11" t="s">
        <v>12957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44958</v>
      </c>
      <c r="H189" s="11">
        <v>9</v>
      </c>
      <c r="I189" s="20" t="s">
        <v>259</v>
      </c>
      <c r="J189" s="11" t="s">
        <v>261</v>
      </c>
      <c r="K189" s="11" t="s">
        <v>12957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44958</v>
      </c>
      <c r="H190" s="11">
        <v>9</v>
      </c>
      <c r="I190" s="20" t="s">
        <v>259</v>
      </c>
      <c r="J190" s="11" t="s">
        <v>261</v>
      </c>
      <c r="K190" s="11" t="s">
        <v>12957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44958</v>
      </c>
      <c r="H191" s="11">
        <v>9</v>
      </c>
      <c r="I191" s="20" t="s">
        <v>259</v>
      </c>
      <c r="J191" s="11" t="s">
        <v>261</v>
      </c>
      <c r="K191" s="11" t="s">
        <v>12957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44958</v>
      </c>
      <c r="H192" s="11">
        <v>9</v>
      </c>
      <c r="I192" s="20" t="s">
        <v>259</v>
      </c>
      <c r="J192" s="11" t="s">
        <v>261</v>
      </c>
      <c r="K192" s="11" t="s">
        <v>12957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44958</v>
      </c>
      <c r="H193" s="11">
        <v>9</v>
      </c>
      <c r="I193" s="20" t="s">
        <v>259</v>
      </c>
      <c r="J193" s="11" t="s">
        <v>261</v>
      </c>
      <c r="K193" s="11" t="s">
        <v>12957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44958</v>
      </c>
      <c r="H194" s="11">
        <v>9</v>
      </c>
      <c r="I194" s="20" t="s">
        <v>259</v>
      </c>
      <c r="J194" s="11" t="s">
        <v>261</v>
      </c>
      <c r="K194" s="11" t="s">
        <v>12957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44958</v>
      </c>
      <c r="H195" s="11">
        <v>9</v>
      </c>
      <c r="I195" s="20" t="s">
        <v>259</v>
      </c>
      <c r="J195" s="11" t="s">
        <v>261</v>
      </c>
      <c r="K195" s="11" t="s">
        <v>12957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44958</v>
      </c>
      <c r="H196" s="11">
        <v>9</v>
      </c>
      <c r="I196" s="20" t="s">
        <v>259</v>
      </c>
      <c r="J196" s="11" t="s">
        <v>261</v>
      </c>
      <c r="K196" s="11" t="s">
        <v>12957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44958</v>
      </c>
      <c r="H197" s="11">
        <v>9</v>
      </c>
      <c r="I197" s="20" t="s">
        <v>259</v>
      </c>
      <c r="J197" s="11" t="s">
        <v>261</v>
      </c>
      <c r="K197" s="11" t="s">
        <v>12957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44958</v>
      </c>
      <c r="H198" s="11">
        <v>9</v>
      </c>
      <c r="I198" s="20" t="s">
        <v>259</v>
      </c>
      <c r="J198" s="11" t="s">
        <v>261</v>
      </c>
      <c r="K198" s="11" t="s">
        <v>12957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44958</v>
      </c>
      <c r="H199" s="11">
        <v>9</v>
      </c>
      <c r="I199" s="20" t="s">
        <v>259</v>
      </c>
      <c r="J199" s="11" t="s">
        <v>261</v>
      </c>
      <c r="K199" s="11" t="s">
        <v>12957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44958</v>
      </c>
      <c r="H200" s="11">
        <v>9</v>
      </c>
      <c r="I200" s="20" t="s">
        <v>259</v>
      </c>
      <c r="J200" s="11" t="s">
        <v>261</v>
      </c>
      <c r="K200" s="11" t="s">
        <v>12957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44958</v>
      </c>
      <c r="H201" s="11">
        <v>9</v>
      </c>
      <c r="I201" s="20" t="s">
        <v>259</v>
      </c>
      <c r="J201" s="11" t="s">
        <v>261</v>
      </c>
      <c r="K201" s="11" t="s">
        <v>12957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44958</v>
      </c>
      <c r="H202" s="11">
        <v>9</v>
      </c>
      <c r="I202" s="20" t="s">
        <v>259</v>
      </c>
      <c r="J202" s="11" t="s">
        <v>261</v>
      </c>
      <c r="K202" s="11" t="s">
        <v>12957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44958</v>
      </c>
      <c r="H203" s="11">
        <v>9</v>
      </c>
      <c r="I203" s="20" t="s">
        <v>259</v>
      </c>
      <c r="J203" s="11" t="s">
        <v>261</v>
      </c>
      <c r="K203" s="11" t="s">
        <v>12957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44958</v>
      </c>
      <c r="H204" s="11">
        <v>9</v>
      </c>
      <c r="I204" s="20" t="s">
        <v>259</v>
      </c>
      <c r="J204" s="11" t="s">
        <v>261</v>
      </c>
      <c r="K204" s="11" t="s">
        <v>12957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44958</v>
      </c>
      <c r="H205" s="11">
        <v>9</v>
      </c>
      <c r="I205" s="20" t="s">
        <v>259</v>
      </c>
      <c r="J205" s="11" t="s">
        <v>261</v>
      </c>
      <c r="K205" s="11" t="s">
        <v>12957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44958</v>
      </c>
      <c r="H206" s="11">
        <v>9</v>
      </c>
      <c r="I206" s="20" t="s">
        <v>259</v>
      </c>
      <c r="J206" s="11" t="s">
        <v>261</v>
      </c>
      <c r="K206" s="11" t="s">
        <v>12957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44958</v>
      </c>
      <c r="H207" s="11">
        <v>9</v>
      </c>
      <c r="I207" s="20" t="s">
        <v>259</v>
      </c>
      <c r="J207" s="11" t="s">
        <v>261</v>
      </c>
      <c r="K207" s="11" t="s">
        <v>12957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44958</v>
      </c>
      <c r="H208" s="11">
        <v>9</v>
      </c>
      <c r="I208" s="20" t="s">
        <v>259</v>
      </c>
      <c r="J208" s="11" t="s">
        <v>261</v>
      </c>
      <c r="K208" s="11" t="s">
        <v>12957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44958</v>
      </c>
      <c r="H209" s="11">
        <v>9</v>
      </c>
      <c r="I209" s="20" t="s">
        <v>259</v>
      </c>
      <c r="J209" s="11" t="s">
        <v>261</v>
      </c>
      <c r="K209" s="11" t="s">
        <v>12957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44958</v>
      </c>
      <c r="H210" s="11">
        <v>9</v>
      </c>
      <c r="I210" s="20" t="s">
        <v>259</v>
      </c>
      <c r="J210" s="11" t="s">
        <v>261</v>
      </c>
      <c r="K210" s="11" t="s">
        <v>12957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44958</v>
      </c>
      <c r="H211" s="11">
        <v>9</v>
      </c>
      <c r="I211" s="20" t="s">
        <v>259</v>
      </c>
      <c r="J211" s="11" t="s">
        <v>261</v>
      </c>
      <c r="K211" s="11" t="s">
        <v>12957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44958</v>
      </c>
      <c r="H212" s="11">
        <v>9</v>
      </c>
      <c r="I212" s="20" t="s">
        <v>259</v>
      </c>
      <c r="J212" s="11" t="s">
        <v>261</v>
      </c>
      <c r="K212" s="11" t="s">
        <v>12957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44958</v>
      </c>
      <c r="H213" s="11">
        <v>9</v>
      </c>
      <c r="I213" s="20" t="s">
        <v>259</v>
      </c>
      <c r="J213" s="11" t="s">
        <v>261</v>
      </c>
      <c r="K213" s="11" t="s">
        <v>12957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44958</v>
      </c>
      <c r="H214" s="11">
        <v>9</v>
      </c>
      <c r="I214" s="20" t="s">
        <v>259</v>
      </c>
      <c r="J214" s="11" t="s">
        <v>261</v>
      </c>
      <c r="K214" s="11" t="s">
        <v>12957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44958</v>
      </c>
      <c r="H215" s="11">
        <v>9</v>
      </c>
      <c r="I215" s="20" t="s">
        <v>259</v>
      </c>
      <c r="J215" s="11" t="s">
        <v>261</v>
      </c>
      <c r="K215" s="11" t="s">
        <v>12957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44958</v>
      </c>
      <c r="H216" s="11">
        <v>9</v>
      </c>
      <c r="I216" s="20" t="s">
        <v>259</v>
      </c>
      <c r="J216" s="11" t="s">
        <v>261</v>
      </c>
      <c r="K216" s="11" t="s">
        <v>12957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44958</v>
      </c>
      <c r="H217" s="11">
        <v>9</v>
      </c>
      <c r="I217" s="20" t="s">
        <v>259</v>
      </c>
      <c r="J217" s="11" t="s">
        <v>261</v>
      </c>
      <c r="K217" s="11" t="s">
        <v>12957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44958</v>
      </c>
      <c r="H218" s="11">
        <v>9</v>
      </c>
      <c r="I218" s="20" t="s">
        <v>259</v>
      </c>
      <c r="J218" s="11" t="s">
        <v>261</v>
      </c>
      <c r="K218" s="11" t="s">
        <v>12957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44958</v>
      </c>
      <c r="H219" s="11">
        <v>9</v>
      </c>
      <c r="I219" s="20" t="s">
        <v>259</v>
      </c>
      <c r="J219" s="11" t="s">
        <v>261</v>
      </c>
      <c r="K219" s="11" t="s">
        <v>12957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44958</v>
      </c>
      <c r="H220" s="11">
        <v>9</v>
      </c>
      <c r="I220" s="20" t="s">
        <v>259</v>
      </c>
      <c r="J220" s="11" t="s">
        <v>261</v>
      </c>
      <c r="K220" s="11" t="s">
        <v>12957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44958</v>
      </c>
      <c r="H221" s="11">
        <v>9</v>
      </c>
      <c r="I221" s="20" t="s">
        <v>259</v>
      </c>
      <c r="J221" s="11" t="s">
        <v>261</v>
      </c>
      <c r="K221" s="11" t="s">
        <v>12957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44958</v>
      </c>
      <c r="H222" s="11">
        <v>9</v>
      </c>
      <c r="I222" s="20" t="s">
        <v>259</v>
      </c>
      <c r="J222" s="11" t="s">
        <v>261</v>
      </c>
      <c r="K222" s="11" t="s">
        <v>12957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44958</v>
      </c>
      <c r="H223" s="11">
        <v>9</v>
      </c>
      <c r="I223" s="20" t="s">
        <v>259</v>
      </c>
      <c r="J223" s="11" t="s">
        <v>261</v>
      </c>
      <c r="K223" s="11" t="s">
        <v>12957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44958</v>
      </c>
      <c r="H224" s="11">
        <v>9</v>
      </c>
      <c r="I224" s="20" t="s">
        <v>259</v>
      </c>
      <c r="J224" s="11" t="s">
        <v>261</v>
      </c>
      <c r="K224" s="11" t="s">
        <v>12957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44958</v>
      </c>
      <c r="H225" s="11">
        <v>9</v>
      </c>
      <c r="I225" s="20" t="s">
        <v>259</v>
      </c>
      <c r="J225" s="11" t="s">
        <v>261</v>
      </c>
      <c r="K225" s="11" t="s">
        <v>12957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44958</v>
      </c>
      <c r="H226" s="11">
        <v>9</v>
      </c>
      <c r="I226" s="20" t="s">
        <v>259</v>
      </c>
      <c r="J226" s="11" t="s">
        <v>261</v>
      </c>
      <c r="K226" s="11" t="s">
        <v>12957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44958</v>
      </c>
      <c r="H227" s="11">
        <v>9</v>
      </c>
      <c r="I227" s="20" t="s">
        <v>259</v>
      </c>
      <c r="J227" s="11" t="s">
        <v>261</v>
      </c>
      <c r="K227" s="11" t="s">
        <v>12957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44958</v>
      </c>
      <c r="H228" s="11">
        <v>9</v>
      </c>
      <c r="I228" s="20" t="s">
        <v>259</v>
      </c>
      <c r="J228" s="11" t="s">
        <v>261</v>
      </c>
      <c r="K228" s="11" t="s">
        <v>12957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44958</v>
      </c>
      <c r="H229" s="11">
        <v>9</v>
      </c>
      <c r="I229" s="20" t="s">
        <v>259</v>
      </c>
      <c r="J229" s="11" t="s">
        <v>261</v>
      </c>
      <c r="K229" s="11" t="s">
        <v>12957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44958</v>
      </c>
      <c r="H230" s="11">
        <v>9</v>
      </c>
      <c r="I230" s="20" t="s">
        <v>259</v>
      </c>
      <c r="J230" s="11" t="s">
        <v>261</v>
      </c>
      <c r="K230" s="11" t="s">
        <v>12957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44958</v>
      </c>
      <c r="H231" s="11">
        <v>9</v>
      </c>
      <c r="I231" s="20" t="s">
        <v>259</v>
      </c>
      <c r="J231" s="11" t="s">
        <v>261</v>
      </c>
      <c r="K231" s="11" t="s">
        <v>12957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44958</v>
      </c>
      <c r="H232" s="11">
        <v>9</v>
      </c>
      <c r="I232" s="20" t="s">
        <v>259</v>
      </c>
      <c r="J232" s="11" t="s">
        <v>261</v>
      </c>
      <c r="K232" s="11" t="s">
        <v>12957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44958</v>
      </c>
      <c r="H233" s="11">
        <v>9</v>
      </c>
      <c r="I233" s="20" t="s">
        <v>259</v>
      </c>
      <c r="J233" s="11" t="s">
        <v>261</v>
      </c>
      <c r="K233" s="11" t="s">
        <v>12957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44958</v>
      </c>
      <c r="H234" s="11">
        <v>9</v>
      </c>
      <c r="I234" s="20" t="s">
        <v>259</v>
      </c>
      <c r="J234" s="11" t="s">
        <v>261</v>
      </c>
      <c r="K234" s="11" t="s">
        <v>12957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44958</v>
      </c>
      <c r="H235" s="11">
        <v>9</v>
      </c>
      <c r="I235" s="20" t="s">
        <v>259</v>
      </c>
      <c r="J235" s="11" t="s">
        <v>261</v>
      </c>
      <c r="K235" s="11" t="s">
        <v>12957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44958</v>
      </c>
      <c r="H236" s="11">
        <v>9</v>
      </c>
      <c r="I236" s="20" t="s">
        <v>259</v>
      </c>
      <c r="J236" s="11" t="s">
        <v>261</v>
      </c>
      <c r="K236" s="11" t="s">
        <v>12957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44958</v>
      </c>
      <c r="H237" s="11">
        <v>9</v>
      </c>
      <c r="I237" s="20" t="s">
        <v>259</v>
      </c>
      <c r="J237" s="11" t="s">
        <v>261</v>
      </c>
      <c r="K237" s="11" t="s">
        <v>12957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44958</v>
      </c>
      <c r="H238" s="11">
        <v>9</v>
      </c>
      <c r="I238" s="20" t="s">
        <v>259</v>
      </c>
      <c r="J238" s="11" t="s">
        <v>261</v>
      </c>
      <c r="K238" s="11" t="s">
        <v>12957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44958</v>
      </c>
      <c r="H239" s="11">
        <v>9</v>
      </c>
      <c r="I239" s="20" t="s">
        <v>259</v>
      </c>
      <c r="J239" s="11" t="s">
        <v>261</v>
      </c>
      <c r="K239" s="11" t="s">
        <v>12957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44958</v>
      </c>
      <c r="H240" s="11">
        <v>9</v>
      </c>
      <c r="I240" s="20" t="s">
        <v>259</v>
      </c>
      <c r="J240" s="11" t="s">
        <v>261</v>
      </c>
      <c r="K240" s="11" t="s">
        <v>12957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44958</v>
      </c>
      <c r="H241" s="11">
        <v>9</v>
      </c>
      <c r="I241" s="20" t="s">
        <v>259</v>
      </c>
      <c r="J241" s="11" t="s">
        <v>261</v>
      </c>
      <c r="K241" s="11" t="s">
        <v>12957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44958</v>
      </c>
      <c r="H242" s="11">
        <v>9</v>
      </c>
      <c r="I242" s="20" t="s">
        <v>259</v>
      </c>
      <c r="J242" s="11" t="s">
        <v>261</v>
      </c>
      <c r="K242" s="11" t="s">
        <v>12957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44958</v>
      </c>
      <c r="H243" s="11">
        <v>9</v>
      </c>
      <c r="I243" s="20" t="s">
        <v>259</v>
      </c>
      <c r="J243" s="11" t="s">
        <v>261</v>
      </c>
      <c r="K243" s="11" t="s">
        <v>12957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44958</v>
      </c>
      <c r="H244" s="11">
        <v>9</v>
      </c>
      <c r="I244" s="20" t="s">
        <v>259</v>
      </c>
      <c r="J244" s="11" t="s">
        <v>261</v>
      </c>
      <c r="K244" s="11" t="s">
        <v>12957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44958</v>
      </c>
      <c r="H245" s="11">
        <v>9</v>
      </c>
      <c r="I245" s="20" t="s">
        <v>259</v>
      </c>
      <c r="J245" s="11" t="s">
        <v>261</v>
      </c>
      <c r="K245" s="11" t="s">
        <v>12957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44958</v>
      </c>
      <c r="H246" s="11">
        <v>9</v>
      </c>
      <c r="I246" s="20" t="s">
        <v>259</v>
      </c>
      <c r="J246" s="11" t="s">
        <v>261</v>
      </c>
      <c r="K246" s="11" t="s">
        <v>12957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44958</v>
      </c>
      <c r="H247" s="11">
        <v>9</v>
      </c>
      <c r="I247" s="20" t="s">
        <v>259</v>
      </c>
      <c r="J247" s="11" t="s">
        <v>261</v>
      </c>
      <c r="K247" s="11" t="s">
        <v>12957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44958</v>
      </c>
      <c r="H248" s="11">
        <v>9</v>
      </c>
      <c r="I248" s="20" t="s">
        <v>259</v>
      </c>
      <c r="J248" s="11" t="s">
        <v>261</v>
      </c>
      <c r="K248" s="11" t="s">
        <v>12957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44958</v>
      </c>
      <c r="H249" s="11">
        <v>9</v>
      </c>
      <c r="I249" s="20" t="s">
        <v>259</v>
      </c>
      <c r="J249" s="11" t="s">
        <v>261</v>
      </c>
      <c r="K249" s="11" t="s">
        <v>12957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44958</v>
      </c>
      <c r="H250" s="11">
        <v>9</v>
      </c>
      <c r="I250" s="20" t="s">
        <v>259</v>
      </c>
      <c r="J250" s="11" t="s">
        <v>261</v>
      </c>
      <c r="K250" s="11" t="s">
        <v>12957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44958</v>
      </c>
      <c r="H251" s="11">
        <v>9</v>
      </c>
      <c r="I251" s="20" t="s">
        <v>259</v>
      </c>
      <c r="J251" s="11" t="s">
        <v>261</v>
      </c>
      <c r="K251" s="11" t="s">
        <v>12957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44958</v>
      </c>
      <c r="H252" s="11">
        <v>9</v>
      </c>
      <c r="I252" s="20" t="s">
        <v>259</v>
      </c>
      <c r="J252" s="11" t="s">
        <v>261</v>
      </c>
      <c r="K252" s="11" t="s">
        <v>12957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44958</v>
      </c>
      <c r="H253" s="11">
        <v>9</v>
      </c>
      <c r="I253" s="20" t="s">
        <v>259</v>
      </c>
      <c r="J253" s="11" t="s">
        <v>261</v>
      </c>
      <c r="K253" s="11" t="s">
        <v>12957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44958</v>
      </c>
      <c r="H254" s="11">
        <v>9</v>
      </c>
      <c r="I254" s="20" t="s">
        <v>259</v>
      </c>
      <c r="J254" s="11" t="s">
        <v>261</v>
      </c>
      <c r="K254" s="11" t="s">
        <v>12957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44958</v>
      </c>
      <c r="H255" s="11">
        <v>9</v>
      </c>
      <c r="I255" s="20" t="s">
        <v>259</v>
      </c>
      <c r="J255" s="11" t="s">
        <v>261</v>
      </c>
      <c r="K255" s="11" t="s">
        <v>12957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44958</v>
      </c>
      <c r="H256" s="11">
        <v>9</v>
      </c>
      <c r="I256" s="20" t="s">
        <v>259</v>
      </c>
      <c r="J256" s="11" t="s">
        <v>261</v>
      </c>
      <c r="K256" s="11" t="s">
        <v>12957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44958</v>
      </c>
      <c r="H257" s="11">
        <v>9</v>
      </c>
      <c r="I257" s="20" t="s">
        <v>259</v>
      </c>
      <c r="J257" s="11" t="s">
        <v>261</v>
      </c>
      <c r="K257" s="11" t="s">
        <v>12957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44958</v>
      </c>
      <c r="H258" s="11">
        <v>9</v>
      </c>
      <c r="I258" s="20" t="s">
        <v>259</v>
      </c>
      <c r="J258" s="11" t="s">
        <v>261</v>
      </c>
      <c r="K258" s="11" t="s">
        <v>12957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44958</v>
      </c>
      <c r="H259" s="11">
        <v>9</v>
      </c>
      <c r="I259" s="20" t="s">
        <v>259</v>
      </c>
      <c r="J259" s="11" t="s">
        <v>261</v>
      </c>
      <c r="K259" s="11" t="s">
        <v>12957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44958</v>
      </c>
      <c r="H260" s="11">
        <v>9</v>
      </c>
      <c r="I260" s="20" t="s">
        <v>259</v>
      </c>
      <c r="J260" s="11" t="s">
        <v>261</v>
      </c>
      <c r="K260" s="11" t="s">
        <v>12957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44958</v>
      </c>
      <c r="H261" s="11">
        <v>9</v>
      </c>
      <c r="I261" s="20" t="s">
        <v>259</v>
      </c>
      <c r="J261" s="11" t="s">
        <v>261</v>
      </c>
      <c r="K261" s="11" t="s">
        <v>12957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44958</v>
      </c>
      <c r="H262" s="11">
        <v>9</v>
      </c>
      <c r="I262" s="20" t="s">
        <v>259</v>
      </c>
      <c r="J262" s="11" t="s">
        <v>261</v>
      </c>
      <c r="K262" s="11" t="s">
        <v>12957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44958</v>
      </c>
      <c r="H263" s="11">
        <v>9</v>
      </c>
      <c r="I263" s="20" t="s">
        <v>259</v>
      </c>
      <c r="J263" s="11" t="s">
        <v>261</v>
      </c>
      <c r="K263" s="11" t="s">
        <v>12957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44958</v>
      </c>
      <c r="H264" s="11">
        <v>9</v>
      </c>
      <c r="I264" s="20" t="s">
        <v>259</v>
      </c>
      <c r="J264" s="11" t="s">
        <v>261</v>
      </c>
      <c r="K264" s="11" t="s">
        <v>12957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44958</v>
      </c>
      <c r="H265" s="11">
        <v>9</v>
      </c>
      <c r="I265" s="20" t="s">
        <v>259</v>
      </c>
      <c r="J265" s="11" t="s">
        <v>261</v>
      </c>
      <c r="K265" s="11" t="s">
        <v>12957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44958</v>
      </c>
      <c r="H266" s="11">
        <v>9</v>
      </c>
      <c r="I266" s="20" t="s">
        <v>259</v>
      </c>
      <c r="J266" s="11" t="s">
        <v>261</v>
      </c>
      <c r="K266" s="11" t="s">
        <v>12957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44958</v>
      </c>
      <c r="H267" s="11">
        <v>9</v>
      </c>
      <c r="I267" s="20" t="s">
        <v>259</v>
      </c>
      <c r="J267" s="11" t="s">
        <v>261</v>
      </c>
      <c r="K267" s="11" t="s">
        <v>12957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44958</v>
      </c>
      <c r="H268" s="11">
        <v>9</v>
      </c>
      <c r="I268" s="20" t="s">
        <v>259</v>
      </c>
      <c r="J268" s="11" t="s">
        <v>261</v>
      </c>
      <c r="K268" s="11" t="s">
        <v>12957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44958</v>
      </c>
      <c r="H269" s="11">
        <v>9</v>
      </c>
      <c r="I269" s="20" t="s">
        <v>259</v>
      </c>
      <c r="J269" s="11" t="s">
        <v>261</v>
      </c>
      <c r="K269" s="11" t="s">
        <v>12957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44958</v>
      </c>
      <c r="H270" s="11">
        <v>9</v>
      </c>
      <c r="I270" s="20" t="s">
        <v>259</v>
      </c>
      <c r="J270" s="11" t="s">
        <v>261</v>
      </c>
      <c r="K270" s="11" t="s">
        <v>12957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44958</v>
      </c>
      <c r="H271" s="11">
        <v>9</v>
      </c>
      <c r="I271" s="20" t="s">
        <v>259</v>
      </c>
      <c r="J271" s="11" t="s">
        <v>261</v>
      </c>
      <c r="K271" s="11" t="s">
        <v>12957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44958</v>
      </c>
      <c r="H272" s="11">
        <v>9</v>
      </c>
      <c r="I272" s="20" t="s">
        <v>259</v>
      </c>
      <c r="J272" s="11" t="s">
        <v>261</v>
      </c>
      <c r="K272" s="11" t="s">
        <v>12957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44958</v>
      </c>
      <c r="H273" s="11">
        <v>9</v>
      </c>
      <c r="I273" s="20" t="s">
        <v>259</v>
      </c>
      <c r="J273" s="11" t="s">
        <v>261</v>
      </c>
      <c r="K273" s="11" t="s">
        <v>12957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44958</v>
      </c>
      <c r="H274" s="11">
        <v>9</v>
      </c>
      <c r="I274" s="20" t="s">
        <v>259</v>
      </c>
      <c r="J274" s="11" t="s">
        <v>261</v>
      </c>
      <c r="K274" s="11" t="s">
        <v>12957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44958</v>
      </c>
      <c r="H275" s="11">
        <v>9</v>
      </c>
      <c r="I275" s="20" t="s">
        <v>259</v>
      </c>
      <c r="J275" s="11" t="s">
        <v>261</v>
      </c>
      <c r="K275" s="11" t="s">
        <v>12957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44958</v>
      </c>
      <c r="H276" s="11">
        <v>9</v>
      </c>
      <c r="I276" s="20" t="s">
        <v>259</v>
      </c>
      <c r="J276" s="11" t="s">
        <v>261</v>
      </c>
      <c r="K276" s="11" t="s">
        <v>12957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44958</v>
      </c>
      <c r="H277" s="11">
        <v>9</v>
      </c>
      <c r="I277" s="20" t="s">
        <v>259</v>
      </c>
      <c r="J277" s="11" t="s">
        <v>261</v>
      </c>
      <c r="K277" s="11" t="s">
        <v>12957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44958</v>
      </c>
      <c r="H278" s="11">
        <v>9</v>
      </c>
      <c r="I278" s="20" t="s">
        <v>259</v>
      </c>
      <c r="J278" s="11" t="s">
        <v>261</v>
      </c>
      <c r="K278" s="11" t="s">
        <v>12957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44958</v>
      </c>
      <c r="H279" s="11">
        <v>9</v>
      </c>
      <c r="I279" s="20" t="s">
        <v>259</v>
      </c>
      <c r="J279" s="11" t="s">
        <v>261</v>
      </c>
      <c r="K279" s="11" t="s">
        <v>12957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44958</v>
      </c>
      <c r="H280" s="11">
        <v>9</v>
      </c>
      <c r="I280" s="20" t="s">
        <v>259</v>
      </c>
      <c r="J280" s="11" t="s">
        <v>261</v>
      </c>
      <c r="K280" s="11" t="s">
        <v>12957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44958</v>
      </c>
      <c r="H281" s="11">
        <v>9</v>
      </c>
      <c r="I281" s="20" t="s">
        <v>259</v>
      </c>
      <c r="J281" s="11" t="s">
        <v>261</v>
      </c>
      <c r="K281" s="11" t="s">
        <v>12957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44958</v>
      </c>
      <c r="H282" s="11">
        <v>9</v>
      </c>
      <c r="I282" s="20" t="s">
        <v>259</v>
      </c>
      <c r="J282" s="11" t="s">
        <v>261</v>
      </c>
      <c r="K282" s="11" t="s">
        <v>12957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44958</v>
      </c>
      <c r="H283" s="11">
        <v>9</v>
      </c>
      <c r="I283" s="20" t="s">
        <v>259</v>
      </c>
      <c r="J283" s="11" t="s">
        <v>261</v>
      </c>
      <c r="K283" s="11" t="s">
        <v>12957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44958</v>
      </c>
      <c r="H284" s="11">
        <v>9</v>
      </c>
      <c r="I284" s="20" t="s">
        <v>259</v>
      </c>
      <c r="J284" s="11" t="s">
        <v>261</v>
      </c>
      <c r="K284" s="11" t="s">
        <v>12957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44958</v>
      </c>
      <c r="H285" s="11">
        <v>9</v>
      </c>
      <c r="I285" s="20" t="s">
        <v>259</v>
      </c>
      <c r="J285" s="11" t="s">
        <v>261</v>
      </c>
      <c r="K285" s="11" t="s">
        <v>12957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44958</v>
      </c>
      <c r="H286" s="11">
        <v>9</v>
      </c>
      <c r="I286" s="20" t="s">
        <v>259</v>
      </c>
      <c r="J286" s="11" t="s">
        <v>261</v>
      </c>
      <c r="K286" s="11" t="s">
        <v>12957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44958</v>
      </c>
      <c r="H287" s="11">
        <v>9</v>
      </c>
      <c r="I287" s="20" t="s">
        <v>259</v>
      </c>
      <c r="J287" s="11" t="s">
        <v>261</v>
      </c>
      <c r="K287" s="11" t="s">
        <v>12957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44958</v>
      </c>
      <c r="H288" s="11">
        <v>9</v>
      </c>
      <c r="I288" s="20" t="s">
        <v>259</v>
      </c>
      <c r="J288" s="11" t="s">
        <v>261</v>
      </c>
      <c r="K288" s="11" t="s">
        <v>12957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44958</v>
      </c>
      <c r="H289" s="11">
        <v>9</v>
      </c>
      <c r="I289" s="20" t="s">
        <v>259</v>
      </c>
      <c r="J289" s="11" t="s">
        <v>261</v>
      </c>
      <c r="K289" s="11" t="s">
        <v>12957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44958</v>
      </c>
      <c r="H290" s="11">
        <v>9</v>
      </c>
      <c r="I290" s="20" t="s">
        <v>259</v>
      </c>
      <c r="J290" s="11" t="s">
        <v>261</v>
      </c>
      <c r="K290" s="11" t="s">
        <v>12957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44958</v>
      </c>
      <c r="H291" s="11">
        <v>9</v>
      </c>
      <c r="I291" s="20" t="s">
        <v>259</v>
      </c>
      <c r="J291" s="11" t="s">
        <v>261</v>
      </c>
      <c r="K291" s="11" t="s">
        <v>12957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44958</v>
      </c>
      <c r="H292" s="11">
        <v>9</v>
      </c>
      <c r="I292" s="20" t="s">
        <v>259</v>
      </c>
      <c r="J292" s="11" t="s">
        <v>261</v>
      </c>
      <c r="K292" s="11" t="s">
        <v>12957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44958</v>
      </c>
      <c r="H293" s="11">
        <v>9</v>
      </c>
      <c r="I293" s="20" t="s">
        <v>259</v>
      </c>
      <c r="J293" s="11" t="s">
        <v>261</v>
      </c>
      <c r="K293" s="11" t="s">
        <v>12957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44958</v>
      </c>
      <c r="H294" s="11">
        <v>9</v>
      </c>
      <c r="I294" s="20" t="s">
        <v>259</v>
      </c>
      <c r="J294" s="11" t="s">
        <v>261</v>
      </c>
      <c r="K294" s="11" t="s">
        <v>12957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44958</v>
      </c>
      <c r="H295" s="11">
        <v>9</v>
      </c>
      <c r="I295" s="20" t="s">
        <v>259</v>
      </c>
      <c r="J295" s="11" t="s">
        <v>261</v>
      </c>
      <c r="K295" s="11" t="s">
        <v>12957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44958</v>
      </c>
      <c r="H296" s="11">
        <v>9</v>
      </c>
      <c r="I296" s="20" t="s">
        <v>259</v>
      </c>
      <c r="J296" s="11" t="s">
        <v>261</v>
      </c>
      <c r="K296" s="11" t="s">
        <v>12957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44958</v>
      </c>
      <c r="H297" s="11">
        <v>9</v>
      </c>
      <c r="I297" s="20" t="s">
        <v>259</v>
      </c>
      <c r="J297" s="11" t="s">
        <v>261</v>
      </c>
      <c r="K297" s="11" t="s">
        <v>12957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44958</v>
      </c>
      <c r="H298" s="11">
        <v>9</v>
      </c>
      <c r="I298" s="20" t="s">
        <v>259</v>
      </c>
      <c r="J298" s="11" t="s">
        <v>261</v>
      </c>
      <c r="K298" s="11" t="s">
        <v>12957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44958</v>
      </c>
      <c r="H299" s="11">
        <v>9</v>
      </c>
      <c r="I299" s="20" t="s">
        <v>259</v>
      </c>
      <c r="J299" s="11" t="s">
        <v>261</v>
      </c>
      <c r="K299" s="11" t="s">
        <v>12957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44958</v>
      </c>
      <c r="H300" s="11">
        <v>9</v>
      </c>
      <c r="I300" s="20" t="s">
        <v>259</v>
      </c>
      <c r="J300" s="11" t="s">
        <v>261</v>
      </c>
      <c r="K300" s="11" t="s">
        <v>12957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44958</v>
      </c>
      <c r="H301" s="11">
        <v>9</v>
      </c>
      <c r="I301" s="20" t="s">
        <v>259</v>
      </c>
      <c r="J301" s="11" t="s">
        <v>261</v>
      </c>
      <c r="K301" s="11" t="s">
        <v>12957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44958</v>
      </c>
      <c r="H302" s="11">
        <v>9</v>
      </c>
      <c r="I302" s="20" t="s">
        <v>259</v>
      </c>
      <c r="J302" s="11" t="s">
        <v>261</v>
      </c>
      <c r="K302" s="11" t="s">
        <v>12957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44958</v>
      </c>
      <c r="H303" s="11">
        <v>9</v>
      </c>
      <c r="I303" s="20" t="s">
        <v>259</v>
      </c>
      <c r="J303" s="11" t="s">
        <v>261</v>
      </c>
      <c r="K303" s="11" t="s">
        <v>12957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44958</v>
      </c>
      <c r="H304" s="11">
        <v>9</v>
      </c>
      <c r="I304" s="20" t="s">
        <v>259</v>
      </c>
      <c r="J304" s="11" t="s">
        <v>261</v>
      </c>
      <c r="K304" s="11" t="s">
        <v>12957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44958</v>
      </c>
      <c r="H305" s="11">
        <v>9</v>
      </c>
      <c r="I305" s="20" t="s">
        <v>259</v>
      </c>
      <c r="J305" s="11" t="s">
        <v>261</v>
      </c>
      <c r="K305" s="11" t="s">
        <v>12957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44958</v>
      </c>
      <c r="H306" s="11">
        <v>9</v>
      </c>
      <c r="I306" s="20" t="s">
        <v>259</v>
      </c>
      <c r="J306" s="11" t="s">
        <v>261</v>
      </c>
      <c r="K306" s="11" t="s">
        <v>12957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44958</v>
      </c>
      <c r="H307" s="11">
        <v>9</v>
      </c>
      <c r="I307" s="20" t="s">
        <v>259</v>
      </c>
      <c r="J307" s="11" t="s">
        <v>261</v>
      </c>
      <c r="K307" s="11" t="s">
        <v>12957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44958</v>
      </c>
      <c r="H308" s="11">
        <v>9</v>
      </c>
      <c r="I308" s="20" t="s">
        <v>259</v>
      </c>
      <c r="J308" s="11" t="s">
        <v>261</v>
      </c>
      <c r="K308" s="11" t="s">
        <v>12957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44958</v>
      </c>
      <c r="H309" s="11">
        <v>9</v>
      </c>
      <c r="I309" s="20" t="s">
        <v>259</v>
      </c>
      <c r="J309" s="11" t="s">
        <v>261</v>
      </c>
      <c r="K309" s="11" t="s">
        <v>12957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44958</v>
      </c>
      <c r="H310" s="11">
        <v>9</v>
      </c>
      <c r="I310" s="20" t="s">
        <v>259</v>
      </c>
      <c r="J310" s="11" t="s">
        <v>261</v>
      </c>
      <c r="K310" s="11" t="s">
        <v>12957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44958</v>
      </c>
      <c r="H311" s="11">
        <v>9</v>
      </c>
      <c r="I311" s="20" t="s">
        <v>259</v>
      </c>
      <c r="J311" s="11" t="s">
        <v>261</v>
      </c>
      <c r="K311" s="11" t="s">
        <v>12957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44958</v>
      </c>
      <c r="H312" s="11">
        <v>9</v>
      </c>
      <c r="I312" s="20" t="s">
        <v>259</v>
      </c>
      <c r="J312" s="11" t="s">
        <v>261</v>
      </c>
      <c r="K312" s="11" t="s">
        <v>12957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44958</v>
      </c>
      <c r="H313" s="11">
        <v>9</v>
      </c>
      <c r="I313" s="20" t="s">
        <v>259</v>
      </c>
      <c r="J313" s="11" t="s">
        <v>261</v>
      </c>
      <c r="K313" s="11" t="s">
        <v>12957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44958</v>
      </c>
      <c r="H314" s="11">
        <v>9</v>
      </c>
      <c r="I314" s="20" t="s">
        <v>259</v>
      </c>
      <c r="J314" s="11" t="s">
        <v>261</v>
      </c>
      <c r="K314" s="11" t="s">
        <v>12957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44958</v>
      </c>
      <c r="H315" s="11">
        <v>9</v>
      </c>
      <c r="I315" s="20" t="s">
        <v>259</v>
      </c>
      <c r="J315" s="11" t="s">
        <v>261</v>
      </c>
      <c r="K315" s="11" t="s">
        <v>12957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44958</v>
      </c>
      <c r="H316" s="11">
        <v>9</v>
      </c>
      <c r="I316" s="20" t="s">
        <v>259</v>
      </c>
      <c r="J316" s="11" t="s">
        <v>261</v>
      </c>
      <c r="K316" s="11" t="s">
        <v>12957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44958</v>
      </c>
      <c r="H317" s="11">
        <v>9</v>
      </c>
      <c r="I317" s="20" t="s">
        <v>259</v>
      </c>
      <c r="J317" s="11" t="s">
        <v>261</v>
      </c>
      <c r="K317" s="11" t="s">
        <v>12957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44958</v>
      </c>
      <c r="H318" s="11">
        <v>9</v>
      </c>
      <c r="I318" s="20" t="s">
        <v>259</v>
      </c>
      <c r="J318" s="11" t="s">
        <v>261</v>
      </c>
      <c r="K318" s="11" t="s">
        <v>12957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44958</v>
      </c>
      <c r="H319" s="11">
        <v>9</v>
      </c>
      <c r="I319" s="20" t="s">
        <v>259</v>
      </c>
      <c r="J319" s="11" t="s">
        <v>261</v>
      </c>
      <c r="K319" s="11" t="s">
        <v>12957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44958</v>
      </c>
      <c r="H320" s="11">
        <v>9</v>
      </c>
      <c r="I320" s="20" t="s">
        <v>259</v>
      </c>
      <c r="J320" s="11" t="s">
        <v>261</v>
      </c>
      <c r="K320" s="11" t="s">
        <v>12957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44958</v>
      </c>
      <c r="H321" s="11">
        <v>9</v>
      </c>
      <c r="I321" s="20" t="s">
        <v>259</v>
      </c>
      <c r="J321" s="11" t="s">
        <v>261</v>
      </c>
      <c r="K321" s="11" t="s">
        <v>12957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44958</v>
      </c>
      <c r="H322" s="11">
        <v>9</v>
      </c>
      <c r="I322" s="20" t="s">
        <v>259</v>
      </c>
      <c r="J322" s="11" t="s">
        <v>261</v>
      </c>
      <c r="K322" s="11" t="s">
        <v>12957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44958</v>
      </c>
      <c r="H323" s="11">
        <v>9</v>
      </c>
      <c r="I323" s="20" t="s">
        <v>259</v>
      </c>
      <c r="J323" s="11" t="s">
        <v>261</v>
      </c>
      <c r="K323" s="11" t="s">
        <v>12957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44958</v>
      </c>
      <c r="H324" s="11">
        <v>9</v>
      </c>
      <c r="I324" s="20" t="s">
        <v>259</v>
      </c>
      <c r="J324" s="11" t="s">
        <v>261</v>
      </c>
      <c r="K324" s="11" t="s">
        <v>12957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44958</v>
      </c>
      <c r="H325" s="11">
        <v>9</v>
      </c>
      <c r="I325" s="20" t="s">
        <v>259</v>
      </c>
      <c r="J325" s="11" t="s">
        <v>261</v>
      </c>
      <c r="K325" s="11" t="s">
        <v>12957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44958</v>
      </c>
      <c r="H326" s="11">
        <v>9</v>
      </c>
      <c r="I326" s="20" t="s">
        <v>259</v>
      </c>
      <c r="J326" s="11" t="s">
        <v>261</v>
      </c>
      <c r="K326" s="11" t="s">
        <v>12957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44958</v>
      </c>
      <c r="H327" s="11">
        <v>9</v>
      </c>
      <c r="I327" s="20" t="s">
        <v>259</v>
      </c>
      <c r="J327" s="11" t="s">
        <v>261</v>
      </c>
      <c r="K327" s="11" t="s">
        <v>12957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44958</v>
      </c>
      <c r="H328" s="11">
        <v>9</v>
      </c>
      <c r="I328" s="20" t="s">
        <v>259</v>
      </c>
      <c r="J328" s="11" t="s">
        <v>261</v>
      </c>
      <c r="K328" s="11" t="s">
        <v>12957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44958</v>
      </c>
      <c r="H329" s="11">
        <v>9</v>
      </c>
      <c r="I329" s="20" t="s">
        <v>259</v>
      </c>
      <c r="J329" s="11" t="s">
        <v>261</v>
      </c>
      <c r="K329" s="11" t="s">
        <v>12957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44958</v>
      </c>
      <c r="H330" s="11">
        <v>9</v>
      </c>
      <c r="I330" s="20" t="s">
        <v>259</v>
      </c>
      <c r="J330" s="11" t="s">
        <v>261</v>
      </c>
      <c r="K330" s="11" t="s">
        <v>12957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44958</v>
      </c>
      <c r="H331" s="11">
        <v>9</v>
      </c>
      <c r="I331" s="20" t="s">
        <v>259</v>
      </c>
      <c r="J331" s="11" t="s">
        <v>261</v>
      </c>
      <c r="K331" s="11" t="s">
        <v>12957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44958</v>
      </c>
      <c r="H332" s="11">
        <v>9</v>
      </c>
      <c r="I332" s="20" t="s">
        <v>259</v>
      </c>
      <c r="J332" s="11" t="s">
        <v>261</v>
      </c>
      <c r="K332" s="11" t="s">
        <v>12957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44958</v>
      </c>
      <c r="H333" s="11">
        <v>9</v>
      </c>
      <c r="I333" s="20" t="s">
        <v>259</v>
      </c>
      <c r="J333" s="11" t="s">
        <v>261</v>
      </c>
      <c r="K333" s="11" t="s">
        <v>12957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44958</v>
      </c>
      <c r="H334" s="11">
        <v>9</v>
      </c>
      <c r="I334" s="20" t="s">
        <v>259</v>
      </c>
      <c r="J334" s="11" t="s">
        <v>261</v>
      </c>
      <c r="K334" s="11" t="s">
        <v>12957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44958</v>
      </c>
      <c r="H335" s="11">
        <v>9</v>
      </c>
      <c r="I335" s="20" t="s">
        <v>259</v>
      </c>
      <c r="J335" s="11" t="s">
        <v>261</v>
      </c>
      <c r="K335" s="11" t="s">
        <v>12957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44958</v>
      </c>
      <c r="H336" s="11">
        <v>9</v>
      </c>
      <c r="I336" s="20" t="s">
        <v>259</v>
      </c>
      <c r="J336" s="11" t="s">
        <v>261</v>
      </c>
      <c r="K336" s="11" t="s">
        <v>12957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44958</v>
      </c>
      <c r="H337" s="11">
        <v>9</v>
      </c>
      <c r="I337" s="20" t="s">
        <v>259</v>
      </c>
      <c r="J337" s="11" t="s">
        <v>261</v>
      </c>
      <c r="K337" s="11" t="s">
        <v>12957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44958</v>
      </c>
      <c r="H338" s="11">
        <v>9</v>
      </c>
      <c r="I338" s="20" t="s">
        <v>259</v>
      </c>
      <c r="J338" s="11" t="s">
        <v>261</v>
      </c>
      <c r="K338" s="11" t="s">
        <v>12957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44958</v>
      </c>
      <c r="H339" s="11">
        <v>9</v>
      </c>
      <c r="I339" s="20" t="s">
        <v>259</v>
      </c>
      <c r="J339" s="11" t="s">
        <v>261</v>
      </c>
      <c r="K339" s="11" t="s">
        <v>12957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44958</v>
      </c>
      <c r="H340" s="11">
        <v>9</v>
      </c>
      <c r="I340" s="20" t="s">
        <v>259</v>
      </c>
      <c r="J340" s="11" t="s">
        <v>261</v>
      </c>
      <c r="K340" s="11" t="s">
        <v>12957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44958</v>
      </c>
      <c r="H341" s="11">
        <v>9</v>
      </c>
      <c r="I341" s="20" t="s">
        <v>259</v>
      </c>
      <c r="J341" s="11" t="s">
        <v>261</v>
      </c>
      <c r="K341" s="11" t="s">
        <v>12957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44958</v>
      </c>
      <c r="H342" s="11">
        <v>9</v>
      </c>
      <c r="I342" s="20" t="s">
        <v>259</v>
      </c>
      <c r="J342" s="11" t="s">
        <v>261</v>
      </c>
      <c r="K342" s="11" t="s">
        <v>12957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44958</v>
      </c>
      <c r="H343" s="11">
        <v>9</v>
      </c>
      <c r="I343" s="20" t="s">
        <v>259</v>
      </c>
      <c r="J343" s="11" t="s">
        <v>261</v>
      </c>
      <c r="K343" s="11" t="s">
        <v>12957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44958</v>
      </c>
      <c r="H344" s="11">
        <v>9</v>
      </c>
      <c r="I344" s="20" t="s">
        <v>259</v>
      </c>
      <c r="J344" s="11" t="s">
        <v>261</v>
      </c>
      <c r="K344" s="11" t="s">
        <v>12957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44958</v>
      </c>
      <c r="H345" s="11">
        <v>9</v>
      </c>
      <c r="I345" s="20" t="s">
        <v>259</v>
      </c>
      <c r="J345" s="11" t="s">
        <v>261</v>
      </c>
      <c r="K345" s="11" t="s">
        <v>12957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44958</v>
      </c>
      <c r="H346" s="11">
        <v>9</v>
      </c>
      <c r="I346" s="20" t="s">
        <v>259</v>
      </c>
      <c r="J346" s="11" t="s">
        <v>261</v>
      </c>
      <c r="K346" s="11" t="s">
        <v>12957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44958</v>
      </c>
      <c r="H347" s="11">
        <v>9</v>
      </c>
      <c r="I347" s="20" t="s">
        <v>259</v>
      </c>
      <c r="J347" s="11" t="s">
        <v>261</v>
      </c>
      <c r="K347" s="11" t="s">
        <v>12957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44958</v>
      </c>
      <c r="H348" s="11">
        <v>9</v>
      </c>
      <c r="I348" s="20" t="s">
        <v>259</v>
      </c>
      <c r="J348" s="11" t="s">
        <v>261</v>
      </c>
      <c r="K348" s="11" t="s">
        <v>12957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44958</v>
      </c>
      <c r="H349" s="11">
        <v>9</v>
      </c>
      <c r="I349" s="20" t="s">
        <v>259</v>
      </c>
      <c r="J349" s="11" t="s">
        <v>261</v>
      </c>
      <c r="K349" s="11" t="s">
        <v>12957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44958</v>
      </c>
      <c r="H350" s="11">
        <v>9</v>
      </c>
      <c r="I350" s="20" t="s">
        <v>259</v>
      </c>
      <c r="J350" s="11" t="s">
        <v>261</v>
      </c>
      <c r="K350" s="11" t="s">
        <v>12957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44958</v>
      </c>
      <c r="H351" s="11">
        <v>9</v>
      </c>
      <c r="I351" s="20" t="s">
        <v>259</v>
      </c>
      <c r="J351" s="11" t="s">
        <v>261</v>
      </c>
      <c r="K351" s="11" t="s">
        <v>12957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44958</v>
      </c>
      <c r="H352" s="11">
        <v>9</v>
      </c>
      <c r="I352" s="20" t="s">
        <v>259</v>
      </c>
      <c r="J352" s="11" t="s">
        <v>261</v>
      </c>
      <c r="K352" s="11" t="s">
        <v>12957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44958</v>
      </c>
      <c r="H353" s="11">
        <v>9</v>
      </c>
      <c r="I353" s="20" t="s">
        <v>259</v>
      </c>
      <c r="J353" s="11" t="s">
        <v>261</v>
      </c>
      <c r="K353" s="11" t="s">
        <v>12957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44958</v>
      </c>
      <c r="H354" s="11">
        <v>9</v>
      </c>
      <c r="I354" s="20" t="s">
        <v>259</v>
      </c>
      <c r="J354" s="11" t="s">
        <v>261</v>
      </c>
      <c r="K354" s="11" t="s">
        <v>12957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44958</v>
      </c>
      <c r="H355" s="11">
        <v>9</v>
      </c>
      <c r="I355" s="20" t="s">
        <v>259</v>
      </c>
      <c r="J355" s="11" t="s">
        <v>261</v>
      </c>
      <c r="K355" s="11" t="s">
        <v>12957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44958</v>
      </c>
      <c r="H356" s="11">
        <v>9</v>
      </c>
      <c r="I356" s="20" t="s">
        <v>259</v>
      </c>
      <c r="J356" s="11" t="s">
        <v>261</v>
      </c>
      <c r="K356" s="11" t="s">
        <v>12957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44958</v>
      </c>
      <c r="H357" s="11">
        <v>9</v>
      </c>
      <c r="I357" s="20" t="s">
        <v>259</v>
      </c>
      <c r="J357" s="11" t="s">
        <v>261</v>
      </c>
      <c r="K357" s="11" t="s">
        <v>12957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44958</v>
      </c>
      <c r="H358" s="11">
        <v>9</v>
      </c>
      <c r="I358" s="20" t="s">
        <v>259</v>
      </c>
      <c r="J358" s="11" t="s">
        <v>261</v>
      </c>
      <c r="K358" s="11" t="s">
        <v>12957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44958</v>
      </c>
      <c r="H359" s="11">
        <v>9</v>
      </c>
      <c r="I359" s="20" t="s">
        <v>259</v>
      </c>
      <c r="J359" s="11" t="s">
        <v>261</v>
      </c>
      <c r="K359" s="11" t="s">
        <v>12957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44958</v>
      </c>
      <c r="H360" s="11">
        <v>9</v>
      </c>
      <c r="I360" s="20" t="s">
        <v>259</v>
      </c>
      <c r="J360" s="11" t="s">
        <v>261</v>
      </c>
      <c r="K360" s="11" t="s">
        <v>12957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44958</v>
      </c>
      <c r="H361" s="11">
        <v>9</v>
      </c>
      <c r="I361" s="20" t="s">
        <v>259</v>
      </c>
      <c r="J361" s="11" t="s">
        <v>261</v>
      </c>
      <c r="K361" s="11" t="s">
        <v>12957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44958</v>
      </c>
      <c r="H362" s="11">
        <v>9</v>
      </c>
      <c r="I362" s="20" t="s">
        <v>259</v>
      </c>
      <c r="J362" s="11" t="s">
        <v>261</v>
      </c>
      <c r="K362" s="11" t="s">
        <v>12957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44958</v>
      </c>
      <c r="H363" s="11">
        <v>9</v>
      </c>
      <c r="I363" s="20" t="s">
        <v>259</v>
      </c>
      <c r="J363" s="11" t="s">
        <v>261</v>
      </c>
      <c r="K363" s="11" t="s">
        <v>12957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44958</v>
      </c>
      <c r="H364" s="11">
        <v>9</v>
      </c>
      <c r="I364" s="20" t="s">
        <v>259</v>
      </c>
      <c r="J364" s="11" t="s">
        <v>261</v>
      </c>
      <c r="K364" s="11" t="s">
        <v>12957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44958</v>
      </c>
      <c r="H365" s="11">
        <v>9</v>
      </c>
      <c r="I365" s="20" t="s">
        <v>259</v>
      </c>
      <c r="J365" s="11" t="s">
        <v>261</v>
      </c>
      <c r="K365" s="11" t="s">
        <v>12957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44958</v>
      </c>
      <c r="H366" s="11">
        <v>9</v>
      </c>
      <c r="I366" s="20" t="s">
        <v>259</v>
      </c>
      <c r="J366" s="11" t="s">
        <v>261</v>
      </c>
      <c r="K366" s="11" t="s">
        <v>12957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44958</v>
      </c>
      <c r="H367" s="11">
        <v>9</v>
      </c>
      <c r="I367" s="20" t="s">
        <v>259</v>
      </c>
      <c r="J367" s="11" t="s">
        <v>261</v>
      </c>
      <c r="K367" s="11" t="s">
        <v>12957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44958</v>
      </c>
      <c r="H368" s="11">
        <v>9</v>
      </c>
      <c r="I368" s="20" t="s">
        <v>259</v>
      </c>
      <c r="J368" s="11" t="s">
        <v>261</v>
      </c>
      <c r="K368" s="11" t="s">
        <v>12957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44958</v>
      </c>
      <c r="H369" s="11">
        <v>9</v>
      </c>
      <c r="I369" s="20" t="s">
        <v>259</v>
      </c>
      <c r="J369" s="11" t="s">
        <v>261</v>
      </c>
      <c r="K369" s="11" t="s">
        <v>12957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44958</v>
      </c>
      <c r="H370" s="11">
        <v>9</v>
      </c>
      <c r="I370" s="20" t="s">
        <v>259</v>
      </c>
      <c r="J370" s="11" t="s">
        <v>261</v>
      </c>
      <c r="K370" s="11" t="s">
        <v>12957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44958</v>
      </c>
      <c r="H371" s="11">
        <v>9</v>
      </c>
      <c r="I371" s="20" t="s">
        <v>259</v>
      </c>
      <c r="J371" s="11" t="s">
        <v>261</v>
      </c>
      <c r="K371" s="11" t="s">
        <v>12957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44958</v>
      </c>
      <c r="H372" s="11">
        <v>9</v>
      </c>
      <c r="I372" s="20" t="s">
        <v>259</v>
      </c>
      <c r="J372" s="11" t="s">
        <v>261</v>
      </c>
      <c r="K372" s="11" t="s">
        <v>12957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44958</v>
      </c>
      <c r="H373" s="11">
        <v>9</v>
      </c>
      <c r="I373" s="20" t="s">
        <v>259</v>
      </c>
      <c r="J373" s="11" t="s">
        <v>261</v>
      </c>
      <c r="K373" s="11" t="s">
        <v>12957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44958</v>
      </c>
      <c r="H374" s="11">
        <v>9</v>
      </c>
      <c r="I374" s="20" t="s">
        <v>259</v>
      </c>
      <c r="J374" s="11" t="s">
        <v>261</v>
      </c>
      <c r="K374" s="11" t="s">
        <v>12957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44958</v>
      </c>
      <c r="H375" s="11">
        <v>9</v>
      </c>
      <c r="I375" s="20" t="s">
        <v>259</v>
      </c>
      <c r="J375" s="11" t="s">
        <v>261</v>
      </c>
      <c r="K375" s="11" t="s">
        <v>12957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44958</v>
      </c>
      <c r="H376" s="11">
        <v>9</v>
      </c>
      <c r="I376" s="20" t="s">
        <v>259</v>
      </c>
      <c r="J376" s="11" t="s">
        <v>261</v>
      </c>
      <c r="K376" s="11" t="s">
        <v>12957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44958</v>
      </c>
      <c r="H377" s="11">
        <v>9</v>
      </c>
      <c r="I377" s="20" t="s">
        <v>259</v>
      </c>
      <c r="J377" s="11" t="s">
        <v>261</v>
      </c>
      <c r="K377" s="11" t="s">
        <v>12957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44958</v>
      </c>
      <c r="H378" s="11">
        <v>9</v>
      </c>
      <c r="I378" s="20" t="s">
        <v>259</v>
      </c>
      <c r="J378" s="11" t="s">
        <v>261</v>
      </c>
      <c r="K378" s="11" t="s">
        <v>12957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44958</v>
      </c>
      <c r="H379" s="11">
        <v>9</v>
      </c>
      <c r="I379" s="20" t="s">
        <v>259</v>
      </c>
      <c r="J379" s="11" t="s">
        <v>261</v>
      </c>
      <c r="K379" s="11" t="s">
        <v>12957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44958</v>
      </c>
      <c r="H380" s="11">
        <v>9</v>
      </c>
      <c r="I380" s="20" t="s">
        <v>259</v>
      </c>
      <c r="J380" s="11" t="s">
        <v>261</v>
      </c>
      <c r="K380" s="11" t="s">
        <v>12957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44958</v>
      </c>
      <c r="H381" s="11">
        <v>9</v>
      </c>
      <c r="I381" s="20" t="s">
        <v>259</v>
      </c>
      <c r="J381" s="11" t="s">
        <v>261</v>
      </c>
      <c r="K381" s="11" t="s">
        <v>12957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44958</v>
      </c>
      <c r="H382" s="11">
        <v>9</v>
      </c>
      <c r="I382" s="20" t="s">
        <v>259</v>
      </c>
      <c r="J382" s="11" t="s">
        <v>261</v>
      </c>
      <c r="K382" s="11" t="s">
        <v>12957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44958</v>
      </c>
      <c r="H383" s="11">
        <v>9</v>
      </c>
      <c r="I383" s="20" t="s">
        <v>259</v>
      </c>
      <c r="J383" s="11" t="s">
        <v>261</v>
      </c>
      <c r="K383" s="11" t="s">
        <v>12957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44958</v>
      </c>
      <c r="H384" s="11">
        <v>9</v>
      </c>
      <c r="I384" s="20" t="s">
        <v>259</v>
      </c>
      <c r="J384" s="11" t="s">
        <v>261</v>
      </c>
      <c r="K384" s="11" t="s">
        <v>12957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44958</v>
      </c>
      <c r="H385" s="11">
        <v>9</v>
      </c>
      <c r="I385" s="20" t="s">
        <v>259</v>
      </c>
      <c r="J385" s="11" t="s">
        <v>261</v>
      </c>
      <c r="K385" s="11" t="s">
        <v>12957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44958</v>
      </c>
      <c r="H386" s="11">
        <v>9</v>
      </c>
      <c r="I386" s="20" t="s">
        <v>259</v>
      </c>
      <c r="J386" s="11" t="s">
        <v>261</v>
      </c>
      <c r="K386" s="11" t="s">
        <v>12957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44958</v>
      </c>
      <c r="H387" s="11">
        <v>9</v>
      </c>
      <c r="I387" s="20" t="s">
        <v>259</v>
      </c>
      <c r="J387" s="11" t="s">
        <v>261</v>
      </c>
      <c r="K387" s="11" t="s">
        <v>12957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44958</v>
      </c>
      <c r="H388" s="11">
        <v>9</v>
      </c>
      <c r="I388" s="20" t="s">
        <v>259</v>
      </c>
      <c r="J388" s="11" t="s">
        <v>261</v>
      </c>
      <c r="K388" s="11" t="s">
        <v>12957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44958</v>
      </c>
      <c r="H389" s="11">
        <v>9</v>
      </c>
      <c r="I389" s="20" t="s">
        <v>259</v>
      </c>
      <c r="J389" s="11" t="s">
        <v>261</v>
      </c>
      <c r="K389" s="11" t="s">
        <v>12957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44958</v>
      </c>
      <c r="H390" s="11">
        <v>9</v>
      </c>
      <c r="I390" s="20" t="s">
        <v>259</v>
      </c>
      <c r="J390" s="11" t="s">
        <v>261</v>
      </c>
      <c r="K390" s="11" t="s">
        <v>12957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44958</v>
      </c>
      <c r="H391" s="11">
        <v>9</v>
      </c>
      <c r="I391" s="20" t="s">
        <v>259</v>
      </c>
      <c r="J391" s="11" t="s">
        <v>261</v>
      </c>
      <c r="K391" s="11" t="s">
        <v>12957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44958</v>
      </c>
      <c r="H392" s="11">
        <v>9</v>
      </c>
      <c r="I392" s="20" t="s">
        <v>259</v>
      </c>
      <c r="J392" s="11" t="s">
        <v>261</v>
      </c>
      <c r="K392" s="11" t="s">
        <v>12957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44958</v>
      </c>
      <c r="H393" s="11">
        <v>9</v>
      </c>
      <c r="I393" s="20" t="s">
        <v>259</v>
      </c>
      <c r="J393" s="11" t="s">
        <v>261</v>
      </c>
      <c r="K393" s="11" t="s">
        <v>12957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44958</v>
      </c>
      <c r="H394" s="11">
        <v>9</v>
      </c>
      <c r="I394" s="20" t="s">
        <v>259</v>
      </c>
      <c r="J394" s="11" t="s">
        <v>261</v>
      </c>
      <c r="K394" s="11" t="s">
        <v>12957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44958</v>
      </c>
      <c r="H395" s="11">
        <v>9</v>
      </c>
      <c r="I395" s="20" t="s">
        <v>259</v>
      </c>
      <c r="J395" s="11" t="s">
        <v>261</v>
      </c>
      <c r="K395" s="11" t="s">
        <v>12957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44958</v>
      </c>
      <c r="H396" s="11">
        <v>9</v>
      </c>
      <c r="I396" s="20" t="s">
        <v>259</v>
      </c>
      <c r="J396" s="11" t="s">
        <v>261</v>
      </c>
      <c r="K396" s="11" t="s">
        <v>12957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44958</v>
      </c>
      <c r="H397" s="11">
        <v>9</v>
      </c>
      <c r="I397" s="20" t="s">
        <v>259</v>
      </c>
      <c r="J397" s="11" t="s">
        <v>261</v>
      </c>
      <c r="K397" s="11" t="s">
        <v>12957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44958</v>
      </c>
      <c r="H398" s="11">
        <v>9</v>
      </c>
      <c r="I398" s="20" t="s">
        <v>259</v>
      </c>
      <c r="J398" s="11" t="s">
        <v>261</v>
      </c>
      <c r="K398" s="11" t="s">
        <v>12957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44958</v>
      </c>
      <c r="H399" s="11">
        <v>9</v>
      </c>
      <c r="I399" s="20" t="s">
        <v>259</v>
      </c>
      <c r="J399" s="11" t="s">
        <v>261</v>
      </c>
      <c r="K399" s="11" t="s">
        <v>12957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44958</v>
      </c>
      <c r="H400" s="11">
        <v>9</v>
      </c>
      <c r="I400" s="20" t="s">
        <v>259</v>
      </c>
      <c r="J400" s="11" t="s">
        <v>261</v>
      </c>
      <c r="K400" s="11" t="s">
        <v>12957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44958</v>
      </c>
      <c r="H401" s="11">
        <v>9</v>
      </c>
      <c r="I401" s="20" t="s">
        <v>259</v>
      </c>
      <c r="J401" s="11" t="s">
        <v>261</v>
      </c>
      <c r="K401" s="11" t="s">
        <v>12957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44958</v>
      </c>
      <c r="H402" s="11">
        <v>9</v>
      </c>
      <c r="I402" s="20" t="s">
        <v>259</v>
      </c>
      <c r="J402" s="11" t="s">
        <v>261</v>
      </c>
      <c r="K402" s="11" t="s">
        <v>12957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44958</v>
      </c>
      <c r="H403" s="11">
        <v>9</v>
      </c>
      <c r="I403" s="20" t="s">
        <v>259</v>
      </c>
      <c r="J403" s="11" t="s">
        <v>261</v>
      </c>
      <c r="K403" s="11" t="s">
        <v>12957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44958</v>
      </c>
      <c r="H404" s="11">
        <v>9</v>
      </c>
      <c r="I404" s="20" t="s">
        <v>259</v>
      </c>
      <c r="J404" s="11" t="s">
        <v>261</v>
      </c>
      <c r="K404" s="11" t="s">
        <v>12957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44958</v>
      </c>
      <c r="H405" s="11">
        <v>9</v>
      </c>
      <c r="I405" s="20" t="s">
        <v>259</v>
      </c>
      <c r="J405" s="11" t="s">
        <v>261</v>
      </c>
      <c r="K405" s="11" t="s">
        <v>12957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44958</v>
      </c>
      <c r="H406" s="11">
        <v>9</v>
      </c>
      <c r="I406" s="20" t="s">
        <v>259</v>
      </c>
      <c r="J406" s="11" t="s">
        <v>261</v>
      </c>
      <c r="K406" s="11" t="s">
        <v>12957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44958</v>
      </c>
      <c r="H407" s="11">
        <v>9</v>
      </c>
      <c r="I407" s="20" t="s">
        <v>259</v>
      </c>
      <c r="J407" s="11" t="s">
        <v>261</v>
      </c>
      <c r="K407" s="11" t="s">
        <v>12957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44958</v>
      </c>
      <c r="H408" s="11">
        <v>9</v>
      </c>
      <c r="I408" s="20" t="s">
        <v>259</v>
      </c>
      <c r="J408" s="11" t="s">
        <v>261</v>
      </c>
      <c r="K408" s="11" t="s">
        <v>12957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44958</v>
      </c>
      <c r="H409" s="11">
        <v>9</v>
      </c>
      <c r="I409" s="20" t="s">
        <v>259</v>
      </c>
      <c r="J409" s="11" t="s">
        <v>261</v>
      </c>
      <c r="K409" s="11" t="s">
        <v>12957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44958</v>
      </c>
      <c r="H410" s="11">
        <v>9</v>
      </c>
      <c r="I410" s="20" t="s">
        <v>259</v>
      </c>
      <c r="J410" s="11" t="s">
        <v>261</v>
      </c>
      <c r="K410" s="11" t="s">
        <v>12957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44958</v>
      </c>
      <c r="H411" s="11">
        <v>9</v>
      </c>
      <c r="I411" s="20" t="s">
        <v>259</v>
      </c>
      <c r="J411" s="11" t="s">
        <v>261</v>
      </c>
      <c r="K411" s="11" t="s">
        <v>12957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44958</v>
      </c>
      <c r="H412" s="11">
        <v>9</v>
      </c>
      <c r="I412" s="20" t="s">
        <v>259</v>
      </c>
      <c r="J412" s="11" t="s">
        <v>261</v>
      </c>
      <c r="K412" s="11" t="s">
        <v>12957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44958</v>
      </c>
      <c r="H413" s="11">
        <v>9</v>
      </c>
      <c r="I413" s="20" t="s">
        <v>259</v>
      </c>
      <c r="J413" s="11" t="s">
        <v>261</v>
      </c>
      <c r="K413" s="11" t="s">
        <v>12957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44958</v>
      </c>
      <c r="H414" s="11">
        <v>9</v>
      </c>
      <c r="I414" s="20" t="s">
        <v>259</v>
      </c>
      <c r="J414" s="11" t="s">
        <v>261</v>
      </c>
      <c r="K414" s="11" t="s">
        <v>12957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44958</v>
      </c>
      <c r="H415" s="11">
        <v>9</v>
      </c>
      <c r="I415" s="20" t="s">
        <v>259</v>
      </c>
      <c r="J415" s="11" t="s">
        <v>261</v>
      </c>
      <c r="K415" s="11" t="s">
        <v>12957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44958</v>
      </c>
      <c r="H416" s="11">
        <v>9</v>
      </c>
      <c r="I416" s="20" t="s">
        <v>259</v>
      </c>
      <c r="J416" s="11" t="s">
        <v>261</v>
      </c>
      <c r="K416" s="11" t="s">
        <v>12957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44958</v>
      </c>
      <c r="H417" s="11">
        <v>9</v>
      </c>
      <c r="I417" s="20" t="s">
        <v>259</v>
      </c>
      <c r="J417" s="11" t="s">
        <v>261</v>
      </c>
      <c r="K417" s="11" t="s">
        <v>12957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44958</v>
      </c>
      <c r="H418" s="11">
        <v>9</v>
      </c>
      <c r="I418" s="20" t="s">
        <v>259</v>
      </c>
      <c r="J418" s="11" t="s">
        <v>261</v>
      </c>
      <c r="K418" s="11" t="s">
        <v>12957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44958</v>
      </c>
      <c r="H419" s="11">
        <v>9</v>
      </c>
      <c r="I419" s="20" t="s">
        <v>259</v>
      </c>
      <c r="J419" s="11" t="s">
        <v>261</v>
      </c>
      <c r="K419" s="11" t="s">
        <v>12957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44958</v>
      </c>
      <c r="H420" s="11">
        <v>9</v>
      </c>
      <c r="I420" s="20" t="s">
        <v>259</v>
      </c>
      <c r="J420" s="11" t="s">
        <v>261</v>
      </c>
      <c r="K420" s="11" t="s">
        <v>12957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44958</v>
      </c>
      <c r="H421" s="11">
        <v>9</v>
      </c>
      <c r="I421" s="20" t="s">
        <v>259</v>
      </c>
      <c r="J421" s="11" t="s">
        <v>261</v>
      </c>
      <c r="K421" s="11" t="s">
        <v>12957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44958</v>
      </c>
      <c r="H422" s="11">
        <v>9</v>
      </c>
      <c r="I422" s="20" t="s">
        <v>259</v>
      </c>
      <c r="J422" s="11" t="s">
        <v>261</v>
      </c>
      <c r="K422" s="11" t="s">
        <v>12957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44958</v>
      </c>
      <c r="H423" s="11">
        <v>9</v>
      </c>
      <c r="I423" s="20" t="s">
        <v>259</v>
      </c>
      <c r="J423" s="11" t="s">
        <v>261</v>
      </c>
      <c r="K423" s="11" t="s">
        <v>12957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44958</v>
      </c>
      <c r="H424" s="11">
        <v>9</v>
      </c>
      <c r="I424" s="20" t="s">
        <v>259</v>
      </c>
      <c r="J424" s="11" t="s">
        <v>261</v>
      </c>
      <c r="K424" s="11" t="s">
        <v>12957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44958</v>
      </c>
      <c r="H425" s="11">
        <v>9</v>
      </c>
      <c r="I425" s="20" t="s">
        <v>259</v>
      </c>
      <c r="J425" s="11" t="s">
        <v>261</v>
      </c>
      <c r="K425" s="11" t="s">
        <v>12957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44958</v>
      </c>
      <c r="H426" s="11">
        <v>9</v>
      </c>
      <c r="I426" s="20" t="s">
        <v>259</v>
      </c>
      <c r="J426" s="11" t="s">
        <v>261</v>
      </c>
      <c r="K426" s="11" t="s">
        <v>12957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44958</v>
      </c>
      <c r="H427" s="11">
        <v>9</v>
      </c>
      <c r="I427" s="20" t="s">
        <v>259</v>
      </c>
      <c r="J427" s="11" t="s">
        <v>261</v>
      </c>
      <c r="K427" s="11" t="s">
        <v>12957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44958</v>
      </c>
      <c r="H428" s="11">
        <v>9</v>
      </c>
      <c r="I428" s="20" t="s">
        <v>259</v>
      </c>
      <c r="J428" s="11" t="s">
        <v>261</v>
      </c>
      <c r="K428" s="11" t="s">
        <v>12957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44958</v>
      </c>
      <c r="H429" s="11">
        <v>9</v>
      </c>
      <c r="I429" s="20" t="s">
        <v>259</v>
      </c>
      <c r="J429" s="11" t="s">
        <v>261</v>
      </c>
      <c r="K429" s="11" t="s">
        <v>12957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44958</v>
      </c>
      <c r="H430" s="11">
        <v>9</v>
      </c>
      <c r="I430" s="20" t="s">
        <v>259</v>
      </c>
      <c r="J430" s="11" t="s">
        <v>261</v>
      </c>
      <c r="K430" s="11" t="s">
        <v>12957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44958</v>
      </c>
      <c r="H431" s="11">
        <v>9</v>
      </c>
      <c r="I431" s="20" t="s">
        <v>259</v>
      </c>
      <c r="J431" s="11" t="s">
        <v>261</v>
      </c>
      <c r="K431" s="11" t="s">
        <v>12957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44958</v>
      </c>
      <c r="H432" s="11">
        <v>9</v>
      </c>
      <c r="I432" s="20" t="s">
        <v>259</v>
      </c>
      <c r="J432" s="11" t="s">
        <v>261</v>
      </c>
      <c r="K432" s="11" t="s">
        <v>12957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44958</v>
      </c>
      <c r="H433" s="11">
        <v>9</v>
      </c>
      <c r="I433" s="20" t="s">
        <v>259</v>
      </c>
      <c r="J433" s="11" t="s">
        <v>261</v>
      </c>
      <c r="K433" s="11" t="s">
        <v>12957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44958</v>
      </c>
      <c r="H434" s="11">
        <v>9</v>
      </c>
      <c r="I434" s="20" t="s">
        <v>259</v>
      </c>
      <c r="J434" s="11" t="s">
        <v>261</v>
      </c>
      <c r="K434" s="11" t="s">
        <v>12957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44958</v>
      </c>
      <c r="H435" s="11">
        <v>9</v>
      </c>
      <c r="I435" s="20" t="s">
        <v>259</v>
      </c>
      <c r="J435" s="11" t="s">
        <v>261</v>
      </c>
      <c r="K435" s="11" t="s">
        <v>12957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44958</v>
      </c>
      <c r="H436" s="11">
        <v>9</v>
      </c>
      <c r="I436" s="20" t="s">
        <v>259</v>
      </c>
      <c r="J436" s="11" t="s">
        <v>261</v>
      </c>
      <c r="K436" s="11" t="s">
        <v>12957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44958</v>
      </c>
      <c r="H437" s="11">
        <v>9</v>
      </c>
      <c r="I437" s="20" t="s">
        <v>259</v>
      </c>
      <c r="J437" s="11" t="s">
        <v>261</v>
      </c>
      <c r="K437" s="11" t="s">
        <v>12957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44958</v>
      </c>
      <c r="H438" s="11">
        <v>9</v>
      </c>
      <c r="I438" s="20" t="s">
        <v>259</v>
      </c>
      <c r="J438" s="11" t="s">
        <v>261</v>
      </c>
      <c r="K438" s="11" t="s">
        <v>12957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44958</v>
      </c>
      <c r="H439" s="11">
        <v>9</v>
      </c>
      <c r="I439" s="20" t="s">
        <v>259</v>
      </c>
      <c r="J439" s="11" t="s">
        <v>261</v>
      </c>
      <c r="K439" s="11" t="s">
        <v>12957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44958</v>
      </c>
      <c r="H440" s="11">
        <v>9</v>
      </c>
      <c r="I440" s="20" t="s">
        <v>259</v>
      </c>
      <c r="J440" s="11" t="s">
        <v>261</v>
      </c>
      <c r="K440" s="11" t="s">
        <v>12957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44958</v>
      </c>
      <c r="H441" s="11">
        <v>9</v>
      </c>
      <c r="I441" s="20" t="s">
        <v>259</v>
      </c>
      <c r="J441" s="11" t="s">
        <v>261</v>
      </c>
      <c r="K441" s="11" t="s">
        <v>12957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44958</v>
      </c>
      <c r="H442" s="11">
        <v>9</v>
      </c>
      <c r="I442" s="20" t="s">
        <v>259</v>
      </c>
      <c r="J442" s="11" t="s">
        <v>261</v>
      </c>
      <c r="K442" s="11" t="s">
        <v>12957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44958</v>
      </c>
      <c r="H443" s="11">
        <v>9</v>
      </c>
      <c r="I443" s="20" t="s">
        <v>259</v>
      </c>
      <c r="J443" s="11" t="s">
        <v>261</v>
      </c>
      <c r="K443" s="11" t="s">
        <v>12957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44958</v>
      </c>
      <c r="H444" s="11">
        <v>9</v>
      </c>
      <c r="I444" s="20" t="s">
        <v>259</v>
      </c>
      <c r="J444" s="11" t="s">
        <v>261</v>
      </c>
      <c r="K444" s="11" t="s">
        <v>12957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44958</v>
      </c>
      <c r="H445" s="11">
        <v>9</v>
      </c>
      <c r="I445" s="20" t="s">
        <v>259</v>
      </c>
      <c r="J445" s="11" t="s">
        <v>261</v>
      </c>
      <c r="K445" s="11" t="s">
        <v>12957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44958</v>
      </c>
      <c r="H446" s="11">
        <v>9</v>
      </c>
      <c r="I446" s="20" t="s">
        <v>259</v>
      </c>
      <c r="J446" s="11" t="s">
        <v>261</v>
      </c>
      <c r="K446" s="11" t="s">
        <v>12957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44958</v>
      </c>
      <c r="H447" s="11">
        <v>9</v>
      </c>
      <c r="I447" s="20" t="s">
        <v>259</v>
      </c>
      <c r="J447" s="11" t="s">
        <v>261</v>
      </c>
      <c r="K447" s="11" t="s">
        <v>12957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44958</v>
      </c>
      <c r="H448" s="11">
        <v>9</v>
      </c>
      <c r="I448" s="20" t="s">
        <v>259</v>
      </c>
      <c r="J448" s="11" t="s">
        <v>261</v>
      </c>
      <c r="K448" s="11" t="s">
        <v>12957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44958</v>
      </c>
      <c r="H449" s="11">
        <v>9</v>
      </c>
      <c r="I449" s="20" t="s">
        <v>259</v>
      </c>
      <c r="J449" s="11" t="s">
        <v>261</v>
      </c>
      <c r="K449" s="11" t="s">
        <v>12957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44958</v>
      </c>
      <c r="H450" s="11">
        <v>9</v>
      </c>
      <c r="I450" s="20" t="s">
        <v>259</v>
      </c>
      <c r="J450" s="11" t="s">
        <v>261</v>
      </c>
      <c r="K450" s="11" t="s">
        <v>12957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44958</v>
      </c>
      <c r="H451" s="11">
        <v>9</v>
      </c>
      <c r="I451" s="20" t="s">
        <v>259</v>
      </c>
      <c r="J451" s="11" t="s">
        <v>261</v>
      </c>
      <c r="K451" s="11" t="s">
        <v>12957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44958</v>
      </c>
      <c r="H452" s="11">
        <v>9</v>
      </c>
      <c r="I452" s="20" t="s">
        <v>259</v>
      </c>
      <c r="J452" s="11" t="s">
        <v>261</v>
      </c>
      <c r="K452" s="11" t="s">
        <v>12957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44958</v>
      </c>
      <c r="H453" s="11">
        <v>9</v>
      </c>
      <c r="I453" s="20" t="s">
        <v>259</v>
      </c>
      <c r="J453" s="11" t="s">
        <v>261</v>
      </c>
      <c r="K453" s="11" t="s">
        <v>12957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44958</v>
      </c>
      <c r="H454" s="11">
        <v>9</v>
      </c>
      <c r="I454" s="20" t="s">
        <v>259</v>
      </c>
      <c r="J454" s="11" t="s">
        <v>261</v>
      </c>
      <c r="K454" s="11" t="s">
        <v>12957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44958</v>
      </c>
      <c r="H455" s="11">
        <v>9</v>
      </c>
      <c r="I455" s="20" t="s">
        <v>259</v>
      </c>
      <c r="J455" s="11" t="s">
        <v>261</v>
      </c>
      <c r="K455" s="11" t="s">
        <v>12957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44958</v>
      </c>
      <c r="H456" s="11">
        <v>9</v>
      </c>
      <c r="I456" s="20" t="s">
        <v>259</v>
      </c>
      <c r="J456" s="11" t="s">
        <v>261</v>
      </c>
      <c r="K456" s="11" t="s">
        <v>12957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44958</v>
      </c>
      <c r="H457" s="11">
        <v>9</v>
      </c>
      <c r="I457" s="20" t="s">
        <v>259</v>
      </c>
      <c r="J457" s="11" t="s">
        <v>261</v>
      </c>
      <c r="K457" s="11" t="s">
        <v>12957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44958</v>
      </c>
      <c r="H458" s="11">
        <v>9</v>
      </c>
      <c r="I458" s="20" t="s">
        <v>259</v>
      </c>
      <c r="J458" s="11" t="s">
        <v>261</v>
      </c>
      <c r="K458" s="11" t="s">
        <v>12957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44958</v>
      </c>
      <c r="H459" s="11">
        <v>9</v>
      </c>
      <c r="I459" s="20" t="s">
        <v>259</v>
      </c>
      <c r="J459" s="11" t="s">
        <v>261</v>
      </c>
      <c r="K459" s="11" t="s">
        <v>12957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44958</v>
      </c>
      <c r="H460" s="11">
        <v>9</v>
      </c>
      <c r="I460" s="20" t="s">
        <v>259</v>
      </c>
      <c r="J460" s="11" t="s">
        <v>261</v>
      </c>
      <c r="K460" s="11" t="s">
        <v>12957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44958</v>
      </c>
      <c r="H461" s="11">
        <v>9</v>
      </c>
      <c r="I461" s="20" t="s">
        <v>259</v>
      </c>
      <c r="J461" s="11" t="s">
        <v>261</v>
      </c>
      <c r="K461" s="11" t="s">
        <v>12957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44958</v>
      </c>
      <c r="H462" s="11">
        <v>9</v>
      </c>
      <c r="I462" s="20" t="s">
        <v>259</v>
      </c>
      <c r="J462" s="11" t="s">
        <v>261</v>
      </c>
      <c r="K462" s="11" t="s">
        <v>12957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44958</v>
      </c>
      <c r="H463" s="11">
        <v>9</v>
      </c>
      <c r="I463" s="20" t="s">
        <v>259</v>
      </c>
      <c r="J463" s="11" t="s">
        <v>261</v>
      </c>
      <c r="K463" s="11" t="s">
        <v>12957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44958</v>
      </c>
      <c r="H464" s="11">
        <v>9</v>
      </c>
      <c r="I464" s="20" t="s">
        <v>259</v>
      </c>
      <c r="J464" s="11" t="s">
        <v>261</v>
      </c>
      <c r="K464" s="11" t="s">
        <v>12957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44958</v>
      </c>
      <c r="H465" s="11">
        <v>9</v>
      </c>
      <c r="I465" s="20" t="s">
        <v>259</v>
      </c>
      <c r="J465" s="11" t="s">
        <v>261</v>
      </c>
      <c r="K465" s="11" t="s">
        <v>12957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44958</v>
      </c>
      <c r="H466" s="11">
        <v>9</v>
      </c>
      <c r="I466" s="20" t="s">
        <v>259</v>
      </c>
      <c r="J466" s="11" t="s">
        <v>261</v>
      </c>
      <c r="K466" s="11" t="s">
        <v>12957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44958</v>
      </c>
      <c r="H467" s="11">
        <v>9</v>
      </c>
      <c r="I467" s="20" t="s">
        <v>259</v>
      </c>
      <c r="J467" s="11" t="s">
        <v>261</v>
      </c>
      <c r="K467" s="11" t="s">
        <v>12957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44958</v>
      </c>
      <c r="H468" s="11">
        <v>9</v>
      </c>
      <c r="I468" s="20" t="s">
        <v>259</v>
      </c>
      <c r="J468" s="11" t="s">
        <v>261</v>
      </c>
      <c r="K468" s="11" t="s">
        <v>12957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44958</v>
      </c>
      <c r="H469" s="11">
        <v>9</v>
      </c>
      <c r="I469" s="20" t="s">
        <v>259</v>
      </c>
      <c r="J469" s="11" t="s">
        <v>261</v>
      </c>
      <c r="K469" s="11" t="s">
        <v>12957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44958</v>
      </c>
      <c r="H470" s="11">
        <v>9</v>
      </c>
      <c r="I470" s="20" t="s">
        <v>259</v>
      </c>
      <c r="J470" s="11" t="s">
        <v>261</v>
      </c>
      <c r="K470" s="11" t="s">
        <v>12957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44958</v>
      </c>
      <c r="H471" s="11">
        <v>9</v>
      </c>
      <c r="I471" s="20" t="s">
        <v>259</v>
      </c>
      <c r="J471" s="11" t="s">
        <v>261</v>
      </c>
      <c r="K471" s="11" t="s">
        <v>12957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44958</v>
      </c>
      <c r="H472" s="11">
        <v>9</v>
      </c>
      <c r="I472" s="20" t="s">
        <v>259</v>
      </c>
      <c r="J472" s="11" t="s">
        <v>261</v>
      </c>
      <c r="K472" s="11" t="s">
        <v>12957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44958</v>
      </c>
      <c r="H473" s="11">
        <v>9</v>
      </c>
      <c r="I473" s="20" t="s">
        <v>259</v>
      </c>
      <c r="J473" s="11" t="s">
        <v>261</v>
      </c>
      <c r="K473" s="11" t="s">
        <v>12957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44958</v>
      </c>
      <c r="H474" s="11">
        <v>9</v>
      </c>
      <c r="I474" s="20" t="s">
        <v>259</v>
      </c>
      <c r="J474" s="11" t="s">
        <v>261</v>
      </c>
      <c r="K474" s="11" t="s">
        <v>12957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44958</v>
      </c>
      <c r="H475" s="11">
        <v>9</v>
      </c>
      <c r="I475" s="20" t="s">
        <v>259</v>
      </c>
      <c r="J475" s="11" t="s">
        <v>261</v>
      </c>
      <c r="K475" s="11" t="s">
        <v>12957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44958</v>
      </c>
      <c r="H476" s="11">
        <v>9</v>
      </c>
      <c r="I476" s="20" t="s">
        <v>259</v>
      </c>
      <c r="J476" s="11" t="s">
        <v>261</v>
      </c>
      <c r="K476" s="11" t="s">
        <v>12957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44958</v>
      </c>
      <c r="H477" s="11">
        <v>9</v>
      </c>
      <c r="I477" s="20" t="s">
        <v>259</v>
      </c>
      <c r="J477" s="11" t="s">
        <v>261</v>
      </c>
      <c r="K477" s="11" t="s">
        <v>12957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44958</v>
      </c>
      <c r="H478" s="11">
        <v>9</v>
      </c>
      <c r="I478" s="20" t="s">
        <v>259</v>
      </c>
      <c r="J478" s="11" t="s">
        <v>261</v>
      </c>
      <c r="K478" s="11" t="s">
        <v>12957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44958</v>
      </c>
      <c r="H479" s="11">
        <v>9</v>
      </c>
      <c r="I479" s="20" t="s">
        <v>259</v>
      </c>
      <c r="J479" s="11" t="s">
        <v>261</v>
      </c>
      <c r="K479" s="11" t="s">
        <v>12957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44958</v>
      </c>
      <c r="H480" s="11">
        <v>9</v>
      </c>
      <c r="I480" s="20" t="s">
        <v>259</v>
      </c>
      <c r="J480" s="11" t="s">
        <v>261</v>
      </c>
      <c r="K480" s="11" t="s">
        <v>12957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44958</v>
      </c>
      <c r="H481" s="11">
        <v>9</v>
      </c>
      <c r="I481" s="20" t="s">
        <v>259</v>
      </c>
      <c r="J481" s="11" t="s">
        <v>261</v>
      </c>
      <c r="K481" s="11" t="s">
        <v>12957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44958</v>
      </c>
      <c r="H482" s="11">
        <v>9</v>
      </c>
      <c r="I482" s="20" t="s">
        <v>259</v>
      </c>
      <c r="J482" s="11" t="s">
        <v>261</v>
      </c>
      <c r="K482" s="11" t="s">
        <v>12957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44958</v>
      </c>
      <c r="H483" s="11">
        <v>9</v>
      </c>
      <c r="I483" s="20" t="s">
        <v>259</v>
      </c>
      <c r="J483" s="11" t="s">
        <v>261</v>
      </c>
      <c r="K483" s="11" t="s">
        <v>12957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44958</v>
      </c>
      <c r="H484" s="11">
        <v>9</v>
      </c>
      <c r="I484" s="20" t="s">
        <v>259</v>
      </c>
      <c r="J484" s="11" t="s">
        <v>261</v>
      </c>
      <c r="K484" s="11" t="s">
        <v>12957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44958</v>
      </c>
      <c r="H485" s="11">
        <v>9</v>
      </c>
      <c r="I485" s="20" t="s">
        <v>259</v>
      </c>
      <c r="J485" s="11" t="s">
        <v>261</v>
      </c>
      <c r="K485" s="11" t="s">
        <v>12957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44958</v>
      </c>
      <c r="H486" s="11">
        <v>9</v>
      </c>
      <c r="I486" s="20" t="s">
        <v>259</v>
      </c>
      <c r="J486" s="11" t="s">
        <v>261</v>
      </c>
      <c r="K486" s="11" t="s">
        <v>12957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44958</v>
      </c>
      <c r="H487" s="11">
        <v>9</v>
      </c>
      <c r="I487" s="20" t="s">
        <v>259</v>
      </c>
      <c r="J487" s="11" t="s">
        <v>261</v>
      </c>
      <c r="K487" s="11" t="s">
        <v>12957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44958</v>
      </c>
      <c r="H488" s="11">
        <v>9</v>
      </c>
      <c r="I488" s="20" t="s">
        <v>259</v>
      </c>
      <c r="J488" s="11" t="s">
        <v>261</v>
      </c>
      <c r="K488" s="11" t="s">
        <v>12957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44958</v>
      </c>
      <c r="H489" s="11">
        <v>9</v>
      </c>
      <c r="I489" s="20" t="s">
        <v>259</v>
      </c>
      <c r="J489" s="11" t="s">
        <v>261</v>
      </c>
      <c r="K489" s="11" t="s">
        <v>12957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44958</v>
      </c>
      <c r="H490" s="11">
        <v>9</v>
      </c>
      <c r="I490" s="20" t="s">
        <v>259</v>
      </c>
      <c r="J490" s="11" t="s">
        <v>261</v>
      </c>
      <c r="K490" s="11" t="s">
        <v>12957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44958</v>
      </c>
      <c r="H491" s="11">
        <v>9</v>
      </c>
      <c r="I491" s="20" t="s">
        <v>259</v>
      </c>
      <c r="J491" s="11" t="s">
        <v>261</v>
      </c>
      <c r="K491" s="11" t="s">
        <v>12957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44958</v>
      </c>
      <c r="H492" s="11">
        <v>9</v>
      </c>
      <c r="I492" s="20" t="s">
        <v>259</v>
      </c>
      <c r="J492" s="11" t="s">
        <v>261</v>
      </c>
      <c r="K492" s="11" t="s">
        <v>12957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44958</v>
      </c>
      <c r="H493" s="11">
        <v>9</v>
      </c>
      <c r="I493" s="20" t="s">
        <v>259</v>
      </c>
      <c r="J493" s="11" t="s">
        <v>261</v>
      </c>
      <c r="K493" s="11" t="s">
        <v>12957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44958</v>
      </c>
      <c r="H494" s="11">
        <v>9</v>
      </c>
      <c r="I494" s="20" t="s">
        <v>259</v>
      </c>
      <c r="J494" s="11" t="s">
        <v>261</v>
      </c>
      <c r="K494" s="11" t="s">
        <v>12957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44958</v>
      </c>
      <c r="H495" s="11">
        <v>9</v>
      </c>
      <c r="I495" s="20" t="s">
        <v>259</v>
      </c>
      <c r="J495" s="11" t="s">
        <v>261</v>
      </c>
      <c r="K495" s="11" t="s">
        <v>12957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44958</v>
      </c>
      <c r="H496" s="11">
        <v>9</v>
      </c>
      <c r="I496" s="20" t="s">
        <v>259</v>
      </c>
      <c r="J496" s="11" t="s">
        <v>261</v>
      </c>
      <c r="K496" s="11" t="s">
        <v>12957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44958</v>
      </c>
      <c r="H497" s="11">
        <v>9</v>
      </c>
      <c r="I497" s="20" t="s">
        <v>259</v>
      </c>
      <c r="J497" s="11" t="s">
        <v>261</v>
      </c>
      <c r="K497" s="11" t="s">
        <v>12957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44958</v>
      </c>
      <c r="H498" s="11">
        <v>9</v>
      </c>
      <c r="I498" s="20" t="s">
        <v>259</v>
      </c>
      <c r="J498" s="11" t="s">
        <v>261</v>
      </c>
      <c r="K498" s="11" t="s">
        <v>12957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44958</v>
      </c>
      <c r="H499" s="11">
        <v>9</v>
      </c>
      <c r="I499" s="20" t="s">
        <v>259</v>
      </c>
      <c r="J499" s="11" t="s">
        <v>261</v>
      </c>
      <c r="K499" s="11" t="s">
        <v>12957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44958</v>
      </c>
      <c r="H500" s="11">
        <v>9</v>
      </c>
      <c r="I500" s="20" t="s">
        <v>259</v>
      </c>
      <c r="J500" s="11" t="s">
        <v>261</v>
      </c>
      <c r="K500" s="11" t="s">
        <v>12957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44958</v>
      </c>
      <c r="H501" s="11">
        <v>9</v>
      </c>
      <c r="I501" s="20" t="s">
        <v>259</v>
      </c>
      <c r="J501" s="11" t="s">
        <v>261</v>
      </c>
      <c r="K501" s="11" t="s">
        <v>12957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44958</v>
      </c>
      <c r="H502" s="11">
        <v>9</v>
      </c>
      <c r="I502" s="20" t="s">
        <v>259</v>
      </c>
      <c r="J502" s="11" t="s">
        <v>261</v>
      </c>
      <c r="K502" s="11" t="s">
        <v>12957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44958</v>
      </c>
      <c r="H503" s="11">
        <v>9</v>
      </c>
      <c r="I503" s="20" t="s">
        <v>259</v>
      </c>
      <c r="J503" s="11" t="s">
        <v>261</v>
      </c>
      <c r="K503" s="11" t="s">
        <v>12957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44958</v>
      </c>
      <c r="H504" s="11">
        <v>9</v>
      </c>
      <c r="I504" s="20" t="s">
        <v>259</v>
      </c>
      <c r="J504" s="11" t="s">
        <v>261</v>
      </c>
      <c r="K504" s="11" t="s">
        <v>12957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44958</v>
      </c>
      <c r="H505" s="11">
        <v>9</v>
      </c>
      <c r="I505" s="20" t="s">
        <v>259</v>
      </c>
      <c r="J505" s="11" t="s">
        <v>261</v>
      </c>
      <c r="K505" s="11" t="s">
        <v>12957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44958</v>
      </c>
      <c r="H506" s="11">
        <v>9</v>
      </c>
      <c r="I506" s="20" t="s">
        <v>259</v>
      </c>
      <c r="J506" s="11" t="s">
        <v>261</v>
      </c>
      <c r="K506" s="11" t="s">
        <v>12957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44958</v>
      </c>
      <c r="H507" s="11">
        <v>9</v>
      </c>
      <c r="I507" s="20" t="s">
        <v>259</v>
      </c>
      <c r="J507" s="11" t="s">
        <v>261</v>
      </c>
      <c r="K507" s="11" t="s">
        <v>12957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44958</v>
      </c>
      <c r="H508" s="11">
        <v>9</v>
      </c>
      <c r="I508" s="20" t="s">
        <v>259</v>
      </c>
      <c r="J508" s="11" t="s">
        <v>261</v>
      </c>
      <c r="K508" s="11" t="s">
        <v>12957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44958</v>
      </c>
      <c r="H509" s="11">
        <v>9</v>
      </c>
      <c r="I509" s="20" t="s">
        <v>259</v>
      </c>
      <c r="J509" s="11" t="s">
        <v>261</v>
      </c>
      <c r="K509" s="11" t="s">
        <v>12957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44958</v>
      </c>
      <c r="H510" s="11">
        <v>9</v>
      </c>
      <c r="I510" s="20" t="s">
        <v>259</v>
      </c>
      <c r="J510" s="11" t="s">
        <v>261</v>
      </c>
      <c r="K510" s="11" t="s">
        <v>12957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44958</v>
      </c>
      <c r="H511" s="11">
        <v>9</v>
      </c>
      <c r="I511" s="20" t="s">
        <v>259</v>
      </c>
      <c r="J511" s="11" t="s">
        <v>261</v>
      </c>
      <c r="K511" s="11" t="s">
        <v>12957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44958</v>
      </c>
      <c r="H512" s="11">
        <v>9</v>
      </c>
      <c r="I512" s="20" t="s">
        <v>259</v>
      </c>
      <c r="J512" s="11" t="s">
        <v>261</v>
      </c>
      <c r="K512" s="11" t="s">
        <v>12957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44958</v>
      </c>
      <c r="H513" s="11">
        <v>9</v>
      </c>
      <c r="I513" s="20" t="s">
        <v>259</v>
      </c>
      <c r="J513" s="11" t="s">
        <v>261</v>
      </c>
      <c r="K513" s="11" t="s">
        <v>12957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44958</v>
      </c>
      <c r="H514" s="11">
        <v>9</v>
      </c>
      <c r="I514" s="20" t="s">
        <v>259</v>
      </c>
      <c r="J514" s="11" t="s">
        <v>261</v>
      </c>
      <c r="K514" s="11" t="s">
        <v>12957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44958</v>
      </c>
      <c r="H515" s="11">
        <v>9</v>
      </c>
      <c r="I515" s="20" t="s">
        <v>259</v>
      </c>
      <c r="J515" s="11" t="s">
        <v>261</v>
      </c>
      <c r="K515" s="11" t="s">
        <v>12957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44958</v>
      </c>
      <c r="H516" s="11">
        <v>9</v>
      </c>
      <c r="I516" s="20" t="s">
        <v>259</v>
      </c>
      <c r="J516" s="11" t="s">
        <v>261</v>
      </c>
      <c r="K516" s="11" t="s">
        <v>12957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44958</v>
      </c>
      <c r="H517" s="11">
        <v>9</v>
      </c>
      <c r="I517" s="20" t="s">
        <v>259</v>
      </c>
      <c r="J517" s="11" t="s">
        <v>261</v>
      </c>
      <c r="K517" s="11" t="s">
        <v>12957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44958</v>
      </c>
      <c r="H518" s="11">
        <v>9</v>
      </c>
      <c r="I518" s="20" t="s">
        <v>259</v>
      </c>
      <c r="J518" s="11" t="s">
        <v>261</v>
      </c>
      <c r="K518" s="11" t="s">
        <v>12957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44958</v>
      </c>
      <c r="H519" s="11">
        <v>9</v>
      </c>
      <c r="I519" s="20" t="s">
        <v>259</v>
      </c>
      <c r="J519" s="11" t="s">
        <v>261</v>
      </c>
      <c r="K519" s="11" t="s">
        <v>12957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44958</v>
      </c>
      <c r="H520" s="11">
        <v>9</v>
      </c>
      <c r="I520" s="20" t="s">
        <v>259</v>
      </c>
      <c r="J520" s="11" t="s">
        <v>261</v>
      </c>
      <c r="K520" s="11" t="s">
        <v>12957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44958</v>
      </c>
      <c r="H521" s="11">
        <v>9</v>
      </c>
      <c r="I521" s="20" t="s">
        <v>259</v>
      </c>
      <c r="J521" s="11" t="s">
        <v>261</v>
      </c>
      <c r="K521" s="11" t="s">
        <v>12957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44958</v>
      </c>
      <c r="H522" s="11">
        <v>9</v>
      </c>
      <c r="I522" s="20" t="s">
        <v>259</v>
      </c>
      <c r="J522" s="11" t="s">
        <v>261</v>
      </c>
      <c r="K522" s="11" t="s">
        <v>12957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44958</v>
      </c>
      <c r="H523" s="11">
        <v>9</v>
      </c>
      <c r="I523" s="20" t="s">
        <v>259</v>
      </c>
      <c r="J523" s="11" t="s">
        <v>261</v>
      </c>
      <c r="K523" s="11" t="s">
        <v>12957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44958</v>
      </c>
      <c r="H524" s="11">
        <v>9</v>
      </c>
      <c r="I524" s="20" t="s">
        <v>259</v>
      </c>
      <c r="J524" s="11" t="s">
        <v>261</v>
      </c>
      <c r="K524" s="11" t="s">
        <v>12957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44958</v>
      </c>
      <c r="H525" s="11">
        <v>9</v>
      </c>
      <c r="I525" s="20" t="s">
        <v>259</v>
      </c>
      <c r="J525" s="11" t="s">
        <v>261</v>
      </c>
      <c r="K525" s="11" t="s">
        <v>12957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44958</v>
      </c>
      <c r="H526" s="11">
        <v>9</v>
      </c>
      <c r="I526" s="20" t="s">
        <v>259</v>
      </c>
      <c r="J526" s="11" t="s">
        <v>261</v>
      </c>
      <c r="K526" s="11" t="s">
        <v>12957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44958</v>
      </c>
      <c r="H527" s="11">
        <v>9</v>
      </c>
      <c r="I527" s="20" t="s">
        <v>259</v>
      </c>
      <c r="J527" s="11" t="s">
        <v>261</v>
      </c>
      <c r="K527" s="11" t="s">
        <v>12957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44958</v>
      </c>
      <c r="H528" s="11">
        <v>9</v>
      </c>
      <c r="I528" s="20" t="s">
        <v>259</v>
      </c>
      <c r="J528" s="11" t="s">
        <v>261</v>
      </c>
      <c r="K528" s="11" t="s">
        <v>12957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44958</v>
      </c>
      <c r="H529" s="11">
        <v>9</v>
      </c>
      <c r="I529" s="20" t="s">
        <v>259</v>
      </c>
      <c r="J529" s="11" t="s">
        <v>261</v>
      </c>
      <c r="K529" s="11" t="s">
        <v>12957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44958</v>
      </c>
      <c r="H530" s="11">
        <v>9</v>
      </c>
      <c r="I530" s="20" t="s">
        <v>259</v>
      </c>
      <c r="J530" s="11" t="s">
        <v>261</v>
      </c>
      <c r="K530" s="11" t="s">
        <v>12957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44958</v>
      </c>
      <c r="H531" s="11">
        <v>9</v>
      </c>
      <c r="I531" s="20" t="s">
        <v>259</v>
      </c>
      <c r="J531" s="11" t="s">
        <v>261</v>
      </c>
      <c r="K531" s="11" t="s">
        <v>12957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44958</v>
      </c>
      <c r="H532" s="11">
        <v>9</v>
      </c>
      <c r="I532" s="20" t="s">
        <v>259</v>
      </c>
      <c r="J532" s="11" t="s">
        <v>261</v>
      </c>
      <c r="K532" s="11" t="s">
        <v>12957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44958</v>
      </c>
      <c r="H533" s="11">
        <v>9</v>
      </c>
      <c r="I533" s="20" t="s">
        <v>259</v>
      </c>
      <c r="J533" s="11" t="s">
        <v>261</v>
      </c>
      <c r="K533" s="11" t="s">
        <v>12957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44958</v>
      </c>
      <c r="H534" s="11">
        <v>9</v>
      </c>
      <c r="I534" s="20" t="s">
        <v>259</v>
      </c>
      <c r="J534" s="11" t="s">
        <v>261</v>
      </c>
      <c r="K534" s="11" t="s">
        <v>12957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44958</v>
      </c>
      <c r="H535" s="11">
        <v>9</v>
      </c>
      <c r="I535" s="20" t="s">
        <v>259</v>
      </c>
      <c r="J535" s="11" t="s">
        <v>261</v>
      </c>
      <c r="K535" s="11" t="s">
        <v>12957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44958</v>
      </c>
      <c r="H536" s="11">
        <v>9</v>
      </c>
      <c r="I536" s="20" t="s">
        <v>259</v>
      </c>
      <c r="J536" s="11" t="s">
        <v>261</v>
      </c>
      <c r="K536" s="11" t="s">
        <v>12957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44958</v>
      </c>
      <c r="H537" s="11">
        <v>9</v>
      </c>
      <c r="I537" s="20" t="s">
        <v>259</v>
      </c>
      <c r="J537" s="11" t="s">
        <v>261</v>
      </c>
      <c r="K537" s="11" t="s">
        <v>12957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44958</v>
      </c>
      <c r="H538" s="11">
        <v>9</v>
      </c>
      <c r="I538" s="20" t="s">
        <v>259</v>
      </c>
      <c r="J538" s="11" t="s">
        <v>261</v>
      </c>
      <c r="K538" s="11" t="s">
        <v>12957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44958</v>
      </c>
      <c r="H539" s="11">
        <v>9</v>
      </c>
      <c r="I539" s="20" t="s">
        <v>259</v>
      </c>
      <c r="J539" s="11" t="s">
        <v>261</v>
      </c>
      <c r="K539" s="11" t="s">
        <v>12957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44958</v>
      </c>
      <c r="H540" s="11">
        <v>9</v>
      </c>
      <c r="I540" s="20" t="s">
        <v>259</v>
      </c>
      <c r="J540" s="11" t="s">
        <v>261</v>
      </c>
      <c r="K540" s="11" t="s">
        <v>12957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44958</v>
      </c>
      <c r="H541" s="11">
        <v>9</v>
      </c>
      <c r="I541" s="20" t="s">
        <v>259</v>
      </c>
      <c r="J541" s="11" t="s">
        <v>261</v>
      </c>
      <c r="K541" s="11" t="s">
        <v>12957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44958</v>
      </c>
      <c r="H542" s="11">
        <v>9</v>
      </c>
      <c r="I542" s="20" t="s">
        <v>259</v>
      </c>
      <c r="J542" s="11" t="s">
        <v>261</v>
      </c>
      <c r="K542" s="11" t="s">
        <v>12957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44958</v>
      </c>
      <c r="H543" s="11">
        <v>9</v>
      </c>
      <c r="I543" s="20" t="s">
        <v>259</v>
      </c>
      <c r="J543" s="11" t="s">
        <v>261</v>
      </c>
      <c r="K543" s="11" t="s">
        <v>12957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44958</v>
      </c>
      <c r="H544" s="11">
        <v>9</v>
      </c>
      <c r="I544" s="20" t="s">
        <v>259</v>
      </c>
      <c r="J544" s="11" t="s">
        <v>261</v>
      </c>
      <c r="K544" s="11" t="s">
        <v>12957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44958</v>
      </c>
      <c r="H545" s="11">
        <v>9</v>
      </c>
      <c r="I545" s="20" t="s">
        <v>259</v>
      </c>
      <c r="J545" s="11" t="s">
        <v>261</v>
      </c>
      <c r="K545" s="11" t="s">
        <v>12957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44958</v>
      </c>
      <c r="H546" s="11">
        <v>9</v>
      </c>
      <c r="I546" s="20" t="s">
        <v>259</v>
      </c>
      <c r="J546" s="11" t="s">
        <v>261</v>
      </c>
      <c r="K546" s="11" t="s">
        <v>12957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44958</v>
      </c>
      <c r="H547" s="11">
        <v>9</v>
      </c>
      <c r="I547" s="20" t="s">
        <v>259</v>
      </c>
      <c r="J547" s="11" t="s">
        <v>261</v>
      </c>
      <c r="K547" s="11" t="s">
        <v>12957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44958</v>
      </c>
      <c r="H548" s="11">
        <v>9</v>
      </c>
      <c r="I548" s="20" t="s">
        <v>259</v>
      </c>
      <c r="J548" s="11" t="s">
        <v>261</v>
      </c>
      <c r="K548" s="11" t="s">
        <v>12957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44958</v>
      </c>
      <c r="H549" s="11">
        <v>9</v>
      </c>
      <c r="I549" s="20" t="s">
        <v>259</v>
      </c>
      <c r="J549" s="11" t="s">
        <v>261</v>
      </c>
      <c r="K549" s="11" t="s">
        <v>12957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44958</v>
      </c>
      <c r="H550" s="11">
        <v>9</v>
      </c>
      <c r="I550" s="20" t="s">
        <v>259</v>
      </c>
      <c r="J550" s="11" t="s">
        <v>261</v>
      </c>
      <c r="K550" s="11" t="s">
        <v>12957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44958</v>
      </c>
      <c r="H551" s="11">
        <v>9</v>
      </c>
      <c r="I551" s="20" t="s">
        <v>259</v>
      </c>
      <c r="J551" s="11" t="s">
        <v>261</v>
      </c>
      <c r="K551" s="11" t="s">
        <v>12957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44958</v>
      </c>
      <c r="H552" s="11">
        <v>9</v>
      </c>
      <c r="I552" s="20" t="s">
        <v>259</v>
      </c>
      <c r="J552" s="11" t="s">
        <v>261</v>
      </c>
      <c r="K552" s="11" t="s">
        <v>12957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44958</v>
      </c>
      <c r="H553" s="11">
        <v>9</v>
      </c>
      <c r="I553" s="20" t="s">
        <v>259</v>
      </c>
      <c r="J553" s="11" t="s">
        <v>261</v>
      </c>
      <c r="K553" s="11" t="s">
        <v>12957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44958</v>
      </c>
      <c r="H554" s="11">
        <v>9</v>
      </c>
      <c r="I554" s="20" t="s">
        <v>259</v>
      </c>
      <c r="J554" s="11" t="s">
        <v>261</v>
      </c>
      <c r="K554" s="11" t="s">
        <v>12957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44958</v>
      </c>
      <c r="H555" s="11">
        <v>9</v>
      </c>
      <c r="I555" s="20" t="s">
        <v>259</v>
      </c>
      <c r="J555" s="11" t="s">
        <v>261</v>
      </c>
      <c r="K555" s="11" t="s">
        <v>12957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44958</v>
      </c>
      <c r="H556" s="11">
        <v>9</v>
      </c>
      <c r="I556" s="20" t="s">
        <v>259</v>
      </c>
      <c r="J556" s="11" t="s">
        <v>261</v>
      </c>
      <c r="K556" s="11" t="s">
        <v>12957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44958</v>
      </c>
      <c r="H557" s="11">
        <v>9</v>
      </c>
      <c r="I557" s="20" t="s">
        <v>259</v>
      </c>
      <c r="J557" s="11" t="s">
        <v>261</v>
      </c>
      <c r="K557" s="11" t="s">
        <v>12957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44958</v>
      </c>
      <c r="H558" s="11">
        <v>9</v>
      </c>
      <c r="I558" s="20" t="s">
        <v>259</v>
      </c>
      <c r="J558" s="11" t="s">
        <v>261</v>
      </c>
      <c r="K558" s="11" t="s">
        <v>12957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44958</v>
      </c>
      <c r="H559" s="11">
        <v>9</v>
      </c>
      <c r="I559" s="20" t="s">
        <v>259</v>
      </c>
      <c r="J559" s="11" t="s">
        <v>261</v>
      </c>
      <c r="K559" s="11" t="s">
        <v>12957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44958</v>
      </c>
      <c r="H560" s="11">
        <v>9</v>
      </c>
      <c r="I560" s="20" t="s">
        <v>259</v>
      </c>
      <c r="J560" s="11" t="s">
        <v>261</v>
      </c>
      <c r="K560" s="11" t="s">
        <v>12957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44958</v>
      </c>
      <c r="H561" s="11">
        <v>9</v>
      </c>
      <c r="I561" s="20" t="s">
        <v>259</v>
      </c>
      <c r="J561" s="11" t="s">
        <v>261</v>
      </c>
      <c r="K561" s="11" t="s">
        <v>12957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44958</v>
      </c>
      <c r="H562" s="11">
        <v>9</v>
      </c>
      <c r="I562" s="20" t="s">
        <v>259</v>
      </c>
      <c r="J562" s="11" t="s">
        <v>261</v>
      </c>
      <c r="K562" s="11" t="s">
        <v>12957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44958</v>
      </c>
      <c r="H563" s="11">
        <v>9</v>
      </c>
      <c r="I563" s="20" t="s">
        <v>259</v>
      </c>
      <c r="J563" s="11" t="s">
        <v>261</v>
      </c>
      <c r="K563" s="11" t="s">
        <v>12957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44958</v>
      </c>
      <c r="H564" s="11">
        <v>9</v>
      </c>
      <c r="I564" s="20" t="s">
        <v>259</v>
      </c>
      <c r="J564" s="11" t="s">
        <v>261</v>
      </c>
      <c r="K564" s="11" t="s">
        <v>12957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44958</v>
      </c>
      <c r="H565" s="11">
        <v>9</v>
      </c>
      <c r="I565" s="20" t="s">
        <v>259</v>
      </c>
      <c r="J565" s="11" t="s">
        <v>261</v>
      </c>
      <c r="K565" s="11" t="s">
        <v>12957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44958</v>
      </c>
      <c r="H566" s="11">
        <v>9</v>
      </c>
      <c r="I566" s="20" t="s">
        <v>259</v>
      </c>
      <c r="J566" s="11" t="s">
        <v>261</v>
      </c>
      <c r="K566" s="11" t="s">
        <v>12957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44958</v>
      </c>
      <c r="H567" s="11">
        <v>9</v>
      </c>
      <c r="I567" s="20" t="s">
        <v>259</v>
      </c>
      <c r="J567" s="11" t="s">
        <v>261</v>
      </c>
      <c r="K567" s="11" t="s">
        <v>12957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44958</v>
      </c>
      <c r="H568" s="11">
        <v>9</v>
      </c>
      <c r="I568" s="20" t="s">
        <v>259</v>
      </c>
      <c r="J568" s="11" t="s">
        <v>261</v>
      </c>
      <c r="K568" s="11" t="s">
        <v>12957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44958</v>
      </c>
      <c r="H569" s="11">
        <v>9</v>
      </c>
      <c r="I569" s="20" t="s">
        <v>259</v>
      </c>
      <c r="J569" s="11" t="s">
        <v>261</v>
      </c>
      <c r="K569" s="11" t="s">
        <v>12957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44958</v>
      </c>
      <c r="H570" s="11">
        <v>9</v>
      </c>
      <c r="I570" s="20" t="s">
        <v>259</v>
      </c>
      <c r="J570" s="11" t="s">
        <v>261</v>
      </c>
      <c r="K570" s="11" t="s">
        <v>12957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44958</v>
      </c>
      <c r="H571" s="11">
        <v>9</v>
      </c>
      <c r="I571" s="20" t="s">
        <v>259</v>
      </c>
      <c r="J571" s="11" t="s">
        <v>261</v>
      </c>
      <c r="K571" s="11" t="s">
        <v>12957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44958</v>
      </c>
      <c r="H572" s="11">
        <v>9</v>
      </c>
      <c r="I572" s="20" t="s">
        <v>259</v>
      </c>
      <c r="J572" s="11" t="s">
        <v>261</v>
      </c>
      <c r="K572" s="11" t="s">
        <v>12957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44958</v>
      </c>
      <c r="H573" s="11">
        <v>9</v>
      </c>
      <c r="I573" s="20" t="s">
        <v>259</v>
      </c>
      <c r="J573" s="11" t="s">
        <v>261</v>
      </c>
      <c r="K573" s="11" t="s">
        <v>12957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44958</v>
      </c>
      <c r="H574" s="11">
        <v>9</v>
      </c>
      <c r="I574" s="20" t="s">
        <v>259</v>
      </c>
      <c r="J574" s="11" t="s">
        <v>261</v>
      </c>
      <c r="K574" s="11" t="s">
        <v>12957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44958</v>
      </c>
      <c r="H575" s="11">
        <v>9</v>
      </c>
      <c r="I575" s="20" t="s">
        <v>259</v>
      </c>
      <c r="J575" s="11" t="s">
        <v>261</v>
      </c>
      <c r="K575" s="11" t="s">
        <v>12957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44958</v>
      </c>
      <c r="H576" s="11">
        <v>9</v>
      </c>
      <c r="I576" s="20" t="s">
        <v>259</v>
      </c>
      <c r="J576" s="11" t="s">
        <v>261</v>
      </c>
      <c r="K576" s="11" t="s">
        <v>12957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44958</v>
      </c>
      <c r="H577" s="11">
        <v>9</v>
      </c>
      <c r="I577" s="20" t="s">
        <v>259</v>
      </c>
      <c r="J577" s="11" t="s">
        <v>261</v>
      </c>
      <c r="K577" s="11" t="s">
        <v>12957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44958</v>
      </c>
      <c r="H578" s="11">
        <v>9</v>
      </c>
      <c r="I578" s="20" t="s">
        <v>259</v>
      </c>
      <c r="J578" s="11" t="s">
        <v>261</v>
      </c>
      <c r="K578" s="11" t="s">
        <v>12957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44958</v>
      </c>
      <c r="H579" s="11">
        <v>9</v>
      </c>
      <c r="I579" s="20" t="s">
        <v>259</v>
      </c>
      <c r="J579" s="11" t="s">
        <v>261</v>
      </c>
      <c r="K579" s="11" t="s">
        <v>12957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44958</v>
      </c>
      <c r="H580" s="11">
        <v>9</v>
      </c>
      <c r="I580" s="20" t="s">
        <v>259</v>
      </c>
      <c r="J580" s="11" t="s">
        <v>261</v>
      </c>
      <c r="K580" s="11" t="s">
        <v>12957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44958</v>
      </c>
      <c r="H581" s="11">
        <v>9</v>
      </c>
      <c r="I581" s="20" t="s">
        <v>259</v>
      </c>
      <c r="J581" s="11" t="s">
        <v>261</v>
      </c>
      <c r="K581" s="11" t="s">
        <v>12957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44958</v>
      </c>
      <c r="H582" s="11">
        <v>9</v>
      </c>
      <c r="I582" s="20" t="s">
        <v>259</v>
      </c>
      <c r="J582" s="11" t="s">
        <v>261</v>
      </c>
      <c r="K582" s="11" t="s">
        <v>12957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44958</v>
      </c>
      <c r="H583" s="11">
        <v>9</v>
      </c>
      <c r="I583" s="20" t="s">
        <v>259</v>
      </c>
      <c r="J583" s="11" t="s">
        <v>261</v>
      </c>
      <c r="K583" s="11" t="s">
        <v>12957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44958</v>
      </c>
      <c r="H584" s="11">
        <v>9</v>
      </c>
      <c r="I584" s="20" t="s">
        <v>259</v>
      </c>
      <c r="J584" s="11" t="s">
        <v>261</v>
      </c>
      <c r="K584" s="11" t="s">
        <v>12957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44958</v>
      </c>
      <c r="H585" s="11">
        <v>9</v>
      </c>
      <c r="I585" s="20" t="s">
        <v>259</v>
      </c>
      <c r="J585" s="11" t="s">
        <v>261</v>
      </c>
      <c r="K585" s="11" t="s">
        <v>12957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44958</v>
      </c>
      <c r="H586" s="11">
        <v>9</v>
      </c>
      <c r="I586" s="20" t="s">
        <v>259</v>
      </c>
      <c r="J586" s="11" t="s">
        <v>261</v>
      </c>
      <c r="K586" s="11" t="s">
        <v>12957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44958</v>
      </c>
      <c r="H587" s="11">
        <v>9</v>
      </c>
      <c r="I587" s="20" t="s">
        <v>259</v>
      </c>
      <c r="J587" s="11" t="s">
        <v>261</v>
      </c>
      <c r="K587" s="11" t="s">
        <v>12957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44958</v>
      </c>
      <c r="H588" s="11">
        <v>9</v>
      </c>
      <c r="I588" s="20" t="s">
        <v>259</v>
      </c>
      <c r="J588" s="11" t="s">
        <v>261</v>
      </c>
      <c r="K588" s="11" t="s">
        <v>12957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44958</v>
      </c>
      <c r="H589" s="11">
        <v>9</v>
      </c>
      <c r="I589" s="20" t="s">
        <v>259</v>
      </c>
      <c r="J589" s="11" t="s">
        <v>261</v>
      </c>
      <c r="K589" s="11" t="s">
        <v>12957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44958</v>
      </c>
      <c r="H590" s="11">
        <v>9</v>
      </c>
      <c r="I590" s="20" t="s">
        <v>259</v>
      </c>
      <c r="J590" s="11" t="s">
        <v>261</v>
      </c>
      <c r="K590" s="11" t="s">
        <v>12957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44958</v>
      </c>
      <c r="H591" s="11">
        <v>9</v>
      </c>
      <c r="I591" s="20" t="s">
        <v>259</v>
      </c>
      <c r="J591" s="11" t="s">
        <v>261</v>
      </c>
      <c r="K591" s="11" t="s">
        <v>12957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44958</v>
      </c>
      <c r="H592" s="11">
        <v>9</v>
      </c>
      <c r="I592" s="20" t="s">
        <v>259</v>
      </c>
      <c r="J592" s="11" t="s">
        <v>261</v>
      </c>
      <c r="K592" s="11" t="s">
        <v>12957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44958</v>
      </c>
      <c r="H593" s="11">
        <v>9</v>
      </c>
      <c r="I593" s="20" t="s">
        <v>259</v>
      </c>
      <c r="J593" s="11" t="s">
        <v>261</v>
      </c>
      <c r="K593" s="11" t="s">
        <v>12957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44958</v>
      </c>
      <c r="H594" s="11">
        <v>9</v>
      </c>
      <c r="I594" s="20" t="s">
        <v>259</v>
      </c>
      <c r="J594" s="11" t="s">
        <v>261</v>
      </c>
      <c r="K594" s="11" t="s">
        <v>12957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44958</v>
      </c>
      <c r="H595" s="11">
        <v>9</v>
      </c>
      <c r="I595" s="20" t="s">
        <v>259</v>
      </c>
      <c r="J595" s="11" t="s">
        <v>261</v>
      </c>
      <c r="K595" s="11" t="s">
        <v>12957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44958</v>
      </c>
      <c r="H596" s="11">
        <v>9</v>
      </c>
      <c r="I596" s="20" t="s">
        <v>259</v>
      </c>
      <c r="J596" s="11" t="s">
        <v>261</v>
      </c>
      <c r="K596" s="11" t="s">
        <v>12957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44958</v>
      </c>
      <c r="H597" s="11">
        <v>9</v>
      </c>
      <c r="I597" s="20" t="s">
        <v>259</v>
      </c>
      <c r="J597" s="11" t="s">
        <v>261</v>
      </c>
      <c r="K597" s="11" t="s">
        <v>12957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44958</v>
      </c>
      <c r="H598" s="11">
        <v>9</v>
      </c>
      <c r="I598" s="20" t="s">
        <v>259</v>
      </c>
      <c r="J598" s="11" t="s">
        <v>261</v>
      </c>
      <c r="K598" s="11" t="s">
        <v>12957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44958</v>
      </c>
      <c r="H599" s="11">
        <v>9</v>
      </c>
      <c r="I599" s="20" t="s">
        <v>259</v>
      </c>
      <c r="J599" s="11" t="s">
        <v>261</v>
      </c>
      <c r="K599" s="11" t="s">
        <v>12957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44958</v>
      </c>
      <c r="H600" s="11">
        <v>9</v>
      </c>
      <c r="I600" s="20" t="s">
        <v>259</v>
      </c>
      <c r="J600" s="11" t="s">
        <v>261</v>
      </c>
      <c r="K600" s="11" t="s">
        <v>12957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44958</v>
      </c>
      <c r="H601" s="11">
        <v>9</v>
      </c>
      <c r="I601" s="20" t="s">
        <v>259</v>
      </c>
      <c r="J601" s="11" t="s">
        <v>261</v>
      </c>
      <c r="K601" s="11" t="s">
        <v>12957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44958</v>
      </c>
      <c r="H602" s="11">
        <v>9</v>
      </c>
      <c r="I602" s="20" t="s">
        <v>259</v>
      </c>
      <c r="J602" s="11" t="s">
        <v>261</v>
      </c>
      <c r="K602" s="11" t="s">
        <v>12957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44958</v>
      </c>
      <c r="H603" s="11">
        <v>9</v>
      </c>
      <c r="I603" s="20" t="s">
        <v>259</v>
      </c>
      <c r="J603" s="11" t="s">
        <v>261</v>
      </c>
      <c r="K603" s="11" t="s">
        <v>12957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44958</v>
      </c>
      <c r="H604" s="11">
        <v>9</v>
      </c>
      <c r="I604" s="20" t="s">
        <v>259</v>
      </c>
      <c r="J604" s="11" t="s">
        <v>261</v>
      </c>
      <c r="K604" s="11" t="s">
        <v>12957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44958</v>
      </c>
      <c r="H605" s="11">
        <v>9</v>
      </c>
      <c r="I605" s="20" t="s">
        <v>259</v>
      </c>
      <c r="J605" s="11" t="s">
        <v>261</v>
      </c>
      <c r="K605" s="11" t="s">
        <v>12957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44958</v>
      </c>
      <c r="H606" s="11">
        <v>9</v>
      </c>
      <c r="I606" s="20" t="s">
        <v>259</v>
      </c>
      <c r="J606" s="11" t="s">
        <v>261</v>
      </c>
      <c r="K606" s="11" t="s">
        <v>12957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44958</v>
      </c>
      <c r="H607" s="11">
        <v>9</v>
      </c>
      <c r="I607" s="20" t="s">
        <v>259</v>
      </c>
      <c r="J607" s="11" t="s">
        <v>261</v>
      </c>
      <c r="K607" s="11" t="s">
        <v>12957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44958</v>
      </c>
      <c r="H608" s="11">
        <v>9</v>
      </c>
      <c r="I608" s="20" t="s">
        <v>259</v>
      </c>
      <c r="J608" s="11" t="s">
        <v>261</v>
      </c>
      <c r="K608" s="11" t="s">
        <v>12957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44958</v>
      </c>
      <c r="H609" s="11">
        <v>9</v>
      </c>
      <c r="I609" s="20" t="s">
        <v>259</v>
      </c>
      <c r="J609" s="11" t="s">
        <v>261</v>
      </c>
      <c r="K609" s="11" t="s">
        <v>12957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44958</v>
      </c>
      <c r="H610" s="11">
        <v>9</v>
      </c>
      <c r="I610" s="20" t="s">
        <v>259</v>
      </c>
      <c r="J610" s="11" t="s">
        <v>261</v>
      </c>
      <c r="K610" s="11" t="s">
        <v>12957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44958</v>
      </c>
      <c r="H611" s="11">
        <v>9</v>
      </c>
      <c r="I611" s="20" t="s">
        <v>259</v>
      </c>
      <c r="J611" s="11" t="s">
        <v>261</v>
      </c>
      <c r="K611" s="11" t="s">
        <v>12957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44958</v>
      </c>
      <c r="H612" s="11">
        <v>9</v>
      </c>
      <c r="I612" s="20" t="s">
        <v>259</v>
      </c>
      <c r="J612" s="11" t="s">
        <v>261</v>
      </c>
      <c r="K612" s="11" t="s">
        <v>12957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44958</v>
      </c>
      <c r="H613" s="11">
        <v>9</v>
      </c>
      <c r="I613" s="20" t="s">
        <v>259</v>
      </c>
      <c r="J613" s="11" t="s">
        <v>261</v>
      </c>
      <c r="K613" s="11" t="s">
        <v>12957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44958</v>
      </c>
      <c r="H614" s="11">
        <v>9</v>
      </c>
      <c r="I614" s="20" t="s">
        <v>259</v>
      </c>
      <c r="J614" s="11" t="s">
        <v>261</v>
      </c>
      <c r="K614" s="11" t="s">
        <v>12957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44958</v>
      </c>
      <c r="H615" s="11">
        <v>9</v>
      </c>
      <c r="I615" s="20" t="s">
        <v>259</v>
      </c>
      <c r="J615" s="11" t="s">
        <v>261</v>
      </c>
      <c r="K615" s="11" t="s">
        <v>12957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44958</v>
      </c>
      <c r="H616" s="11">
        <v>9</v>
      </c>
      <c r="I616" s="20" t="s">
        <v>259</v>
      </c>
      <c r="J616" s="11" t="s">
        <v>261</v>
      </c>
      <c r="K616" s="11" t="s">
        <v>12957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44958</v>
      </c>
      <c r="H617" s="11">
        <v>9</v>
      </c>
      <c r="I617" s="20" t="s">
        <v>259</v>
      </c>
      <c r="J617" s="11" t="s">
        <v>261</v>
      </c>
      <c r="K617" s="11" t="s">
        <v>12957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44958</v>
      </c>
      <c r="H618" s="11">
        <v>9</v>
      </c>
      <c r="I618" s="20" t="s">
        <v>259</v>
      </c>
      <c r="J618" s="11" t="s">
        <v>261</v>
      </c>
      <c r="K618" s="11" t="s">
        <v>12957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44958</v>
      </c>
      <c r="H619" s="11">
        <v>9</v>
      </c>
      <c r="I619" s="20" t="s">
        <v>259</v>
      </c>
      <c r="J619" s="11" t="s">
        <v>261</v>
      </c>
      <c r="K619" s="11" t="s">
        <v>12957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44958</v>
      </c>
      <c r="H620" s="11">
        <v>9</v>
      </c>
      <c r="I620" s="20" t="s">
        <v>259</v>
      </c>
      <c r="J620" s="11" t="s">
        <v>261</v>
      </c>
      <c r="K620" s="11" t="s">
        <v>12957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44958</v>
      </c>
      <c r="H621" s="11">
        <v>9</v>
      </c>
      <c r="I621" s="20" t="s">
        <v>259</v>
      </c>
      <c r="J621" s="11" t="s">
        <v>261</v>
      </c>
      <c r="K621" s="11" t="s">
        <v>12957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44958</v>
      </c>
      <c r="H622" s="11">
        <v>9</v>
      </c>
      <c r="I622" s="20" t="s">
        <v>259</v>
      </c>
      <c r="J622" s="11" t="s">
        <v>261</v>
      </c>
      <c r="K622" s="11" t="s">
        <v>12957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44958</v>
      </c>
      <c r="H623" s="11">
        <v>9</v>
      </c>
      <c r="I623" s="20" t="s">
        <v>259</v>
      </c>
      <c r="J623" s="11" t="s">
        <v>261</v>
      </c>
      <c r="K623" s="11" t="s">
        <v>12957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44958</v>
      </c>
      <c r="H624" s="11">
        <v>9</v>
      </c>
      <c r="I624" s="20" t="s">
        <v>259</v>
      </c>
      <c r="J624" s="11" t="s">
        <v>261</v>
      </c>
      <c r="K624" s="11" t="s">
        <v>12957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44958</v>
      </c>
      <c r="H625" s="11">
        <v>9</v>
      </c>
      <c r="I625" s="20" t="s">
        <v>259</v>
      </c>
      <c r="J625" s="11" t="s">
        <v>261</v>
      </c>
      <c r="K625" s="11" t="s">
        <v>12957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44958</v>
      </c>
      <c r="H626" s="11">
        <v>9</v>
      </c>
      <c r="I626" s="20" t="s">
        <v>259</v>
      </c>
      <c r="J626" s="11" t="s">
        <v>261</v>
      </c>
      <c r="K626" s="11" t="s">
        <v>12957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44958</v>
      </c>
      <c r="H627" s="11">
        <v>9</v>
      </c>
      <c r="I627" s="20" t="s">
        <v>259</v>
      </c>
      <c r="J627" s="11" t="s">
        <v>261</v>
      </c>
      <c r="K627" s="11" t="s">
        <v>12957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44958</v>
      </c>
      <c r="H628" s="11">
        <v>9</v>
      </c>
      <c r="I628" s="20" t="s">
        <v>259</v>
      </c>
      <c r="J628" s="11" t="s">
        <v>261</v>
      </c>
      <c r="K628" s="11" t="s">
        <v>12957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44958</v>
      </c>
      <c r="H629" s="11">
        <v>9</v>
      </c>
      <c r="I629" s="20" t="s">
        <v>259</v>
      </c>
      <c r="J629" s="11" t="s">
        <v>261</v>
      </c>
      <c r="K629" s="11" t="s">
        <v>12957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44958</v>
      </c>
      <c r="H630" s="11">
        <v>9</v>
      </c>
      <c r="I630" s="20" t="s">
        <v>259</v>
      </c>
      <c r="J630" s="11" t="s">
        <v>261</v>
      </c>
      <c r="K630" s="11" t="s">
        <v>12957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44958</v>
      </c>
      <c r="H631" s="11">
        <v>9</v>
      </c>
      <c r="I631" s="20" t="s">
        <v>259</v>
      </c>
      <c r="J631" s="11" t="s">
        <v>261</v>
      </c>
      <c r="K631" s="11" t="s">
        <v>12957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44958</v>
      </c>
      <c r="H632" s="11">
        <v>9</v>
      </c>
      <c r="I632" s="20" t="s">
        <v>259</v>
      </c>
      <c r="J632" s="11" t="s">
        <v>261</v>
      </c>
      <c r="K632" s="11" t="s">
        <v>12957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44958</v>
      </c>
      <c r="H633" s="11">
        <v>9</v>
      </c>
      <c r="I633" s="20" t="s">
        <v>259</v>
      </c>
      <c r="J633" s="11" t="s">
        <v>261</v>
      </c>
      <c r="K633" s="11" t="s">
        <v>12957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44958</v>
      </c>
      <c r="H634" s="11">
        <v>9</v>
      </c>
      <c r="I634" s="20" t="s">
        <v>259</v>
      </c>
      <c r="J634" s="11" t="s">
        <v>261</v>
      </c>
      <c r="K634" s="11" t="s">
        <v>12957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44958</v>
      </c>
      <c r="H635" s="11">
        <v>9</v>
      </c>
      <c r="I635" s="20" t="s">
        <v>259</v>
      </c>
      <c r="J635" s="11" t="s">
        <v>261</v>
      </c>
      <c r="K635" s="11" t="s">
        <v>12957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44958</v>
      </c>
      <c r="H636" s="11">
        <v>9</v>
      </c>
      <c r="I636" s="20" t="s">
        <v>259</v>
      </c>
      <c r="J636" s="11" t="s">
        <v>261</v>
      </c>
      <c r="K636" s="11" t="s">
        <v>12957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44958</v>
      </c>
      <c r="H637" s="11">
        <v>9</v>
      </c>
      <c r="I637" s="20" t="s">
        <v>259</v>
      </c>
      <c r="J637" s="11" t="s">
        <v>261</v>
      </c>
      <c r="K637" s="11" t="s">
        <v>12957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44958</v>
      </c>
      <c r="H638" s="11">
        <v>9</v>
      </c>
      <c r="I638" s="20" t="s">
        <v>259</v>
      </c>
      <c r="J638" s="11" t="s">
        <v>261</v>
      </c>
      <c r="K638" s="11" t="s">
        <v>12957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44958</v>
      </c>
      <c r="H639" s="11">
        <v>9</v>
      </c>
      <c r="I639" s="20" t="s">
        <v>259</v>
      </c>
      <c r="J639" s="11" t="s">
        <v>261</v>
      </c>
      <c r="K639" s="11" t="s">
        <v>12957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44958</v>
      </c>
      <c r="H640" s="11">
        <v>9</v>
      </c>
      <c r="I640" s="20" t="s">
        <v>259</v>
      </c>
      <c r="J640" s="11" t="s">
        <v>261</v>
      </c>
      <c r="K640" s="11" t="s">
        <v>12957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44958</v>
      </c>
      <c r="H641" s="11">
        <v>9</v>
      </c>
      <c r="I641" s="20" t="s">
        <v>259</v>
      </c>
      <c r="J641" s="11" t="s">
        <v>261</v>
      </c>
      <c r="K641" s="11" t="s">
        <v>12957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44958</v>
      </c>
      <c r="H642" s="11">
        <v>9</v>
      </c>
      <c r="I642" s="20" t="s">
        <v>259</v>
      </c>
      <c r="J642" s="11" t="s">
        <v>261</v>
      </c>
      <c r="K642" s="11" t="s">
        <v>12957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44958</v>
      </c>
      <c r="H643" s="11">
        <v>9</v>
      </c>
      <c r="I643" s="20" t="s">
        <v>259</v>
      </c>
      <c r="J643" s="11" t="s">
        <v>261</v>
      </c>
      <c r="K643" s="11" t="s">
        <v>12957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44958</v>
      </c>
      <c r="H644" s="11">
        <v>9</v>
      </c>
      <c r="I644" s="20" t="s">
        <v>259</v>
      </c>
      <c r="J644" s="11" t="s">
        <v>261</v>
      </c>
      <c r="K644" s="11" t="s">
        <v>12957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44958</v>
      </c>
      <c r="H645" s="11">
        <v>9</v>
      </c>
      <c r="I645" s="20" t="s">
        <v>259</v>
      </c>
      <c r="J645" s="11" t="s">
        <v>261</v>
      </c>
      <c r="K645" s="11" t="s">
        <v>12957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44958</v>
      </c>
      <c r="H646" s="11">
        <v>9</v>
      </c>
      <c r="I646" s="20" t="s">
        <v>259</v>
      </c>
      <c r="J646" s="11" t="s">
        <v>261</v>
      </c>
      <c r="K646" s="11" t="s">
        <v>12957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44958</v>
      </c>
      <c r="H647" s="11">
        <v>9</v>
      </c>
      <c r="I647" s="20" t="s">
        <v>259</v>
      </c>
      <c r="J647" s="11" t="s">
        <v>261</v>
      </c>
      <c r="K647" s="11" t="s">
        <v>12957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44958</v>
      </c>
      <c r="H648" s="11">
        <v>9</v>
      </c>
      <c r="I648" s="20" t="s">
        <v>259</v>
      </c>
      <c r="J648" s="11" t="s">
        <v>261</v>
      </c>
      <c r="K648" s="11" t="s">
        <v>12957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44958</v>
      </c>
      <c r="H649" s="11">
        <v>9</v>
      </c>
      <c r="I649" s="20" t="s">
        <v>259</v>
      </c>
      <c r="J649" s="11" t="s">
        <v>261</v>
      </c>
      <c r="K649" s="11" t="s">
        <v>12957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44958</v>
      </c>
      <c r="H650" s="11">
        <v>9</v>
      </c>
      <c r="I650" s="20" t="s">
        <v>259</v>
      </c>
      <c r="J650" s="11" t="s">
        <v>261</v>
      </c>
      <c r="K650" s="11" t="s">
        <v>12957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44958</v>
      </c>
      <c r="H651" s="11">
        <v>9</v>
      </c>
      <c r="I651" s="20" t="s">
        <v>259</v>
      </c>
      <c r="J651" s="11" t="s">
        <v>261</v>
      </c>
      <c r="K651" s="11" t="s">
        <v>12957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44958</v>
      </c>
      <c r="H652" s="11">
        <v>9</v>
      </c>
      <c r="I652" s="20" t="s">
        <v>259</v>
      </c>
      <c r="J652" s="11" t="s">
        <v>261</v>
      </c>
      <c r="K652" s="11" t="s">
        <v>12957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44958</v>
      </c>
      <c r="H653" s="11">
        <v>9</v>
      </c>
      <c r="I653" s="20" t="s">
        <v>259</v>
      </c>
      <c r="J653" s="11" t="s">
        <v>261</v>
      </c>
      <c r="K653" s="11" t="s">
        <v>12957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44958</v>
      </c>
      <c r="H654" s="11">
        <v>9</v>
      </c>
      <c r="I654" s="20" t="s">
        <v>259</v>
      </c>
      <c r="J654" s="11" t="s">
        <v>261</v>
      </c>
      <c r="K654" s="11" t="s">
        <v>12957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44958</v>
      </c>
      <c r="H655" s="11">
        <v>9</v>
      </c>
      <c r="I655" s="20" t="s">
        <v>259</v>
      </c>
      <c r="J655" s="11" t="s">
        <v>261</v>
      </c>
      <c r="K655" s="11" t="s">
        <v>12957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44958</v>
      </c>
      <c r="H656" s="11">
        <v>9</v>
      </c>
      <c r="I656" s="20" t="s">
        <v>259</v>
      </c>
      <c r="J656" s="11" t="s">
        <v>261</v>
      </c>
      <c r="K656" s="11" t="s">
        <v>12957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44958</v>
      </c>
      <c r="H657" s="11">
        <v>9</v>
      </c>
      <c r="I657" s="20" t="s">
        <v>259</v>
      </c>
      <c r="J657" s="11" t="s">
        <v>261</v>
      </c>
      <c r="K657" s="11" t="s">
        <v>12957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44958</v>
      </c>
      <c r="H658" s="11">
        <v>9</v>
      </c>
      <c r="I658" s="20" t="s">
        <v>259</v>
      </c>
      <c r="J658" s="11" t="s">
        <v>261</v>
      </c>
      <c r="K658" s="11" t="s">
        <v>12957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44958</v>
      </c>
      <c r="H659" s="11">
        <v>9</v>
      </c>
      <c r="I659" s="20" t="s">
        <v>259</v>
      </c>
      <c r="J659" s="11" t="s">
        <v>261</v>
      </c>
      <c r="K659" s="11" t="s">
        <v>12957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44958</v>
      </c>
      <c r="H660" s="11">
        <v>9</v>
      </c>
      <c r="I660" s="20" t="s">
        <v>259</v>
      </c>
      <c r="J660" s="11" t="s">
        <v>261</v>
      </c>
      <c r="K660" s="11" t="s">
        <v>12957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44958</v>
      </c>
      <c r="H661" s="11">
        <v>9</v>
      </c>
      <c r="I661" s="20" t="s">
        <v>259</v>
      </c>
      <c r="J661" s="11" t="s">
        <v>261</v>
      </c>
      <c r="K661" s="11" t="s">
        <v>12957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44958</v>
      </c>
      <c r="H662" s="11">
        <v>9</v>
      </c>
      <c r="I662" s="20" t="s">
        <v>259</v>
      </c>
      <c r="J662" s="11" t="s">
        <v>261</v>
      </c>
      <c r="K662" s="11" t="s">
        <v>12957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44958</v>
      </c>
      <c r="H663" s="11">
        <v>9</v>
      </c>
      <c r="I663" s="20" t="s">
        <v>259</v>
      </c>
      <c r="J663" s="11" t="s">
        <v>261</v>
      </c>
      <c r="K663" s="11" t="s">
        <v>12957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44958</v>
      </c>
      <c r="H664" s="11">
        <v>9</v>
      </c>
      <c r="I664" s="20" t="s">
        <v>259</v>
      </c>
      <c r="J664" s="11" t="s">
        <v>261</v>
      </c>
      <c r="K664" s="11" t="s">
        <v>12957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44958</v>
      </c>
      <c r="H665" s="11">
        <v>9</v>
      </c>
      <c r="I665" s="20" t="s">
        <v>259</v>
      </c>
      <c r="J665" s="11" t="s">
        <v>261</v>
      </c>
      <c r="K665" s="11" t="s">
        <v>12957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44958</v>
      </c>
      <c r="H666" s="11">
        <v>9</v>
      </c>
      <c r="I666" s="20" t="s">
        <v>259</v>
      </c>
      <c r="J666" s="11" t="s">
        <v>261</v>
      </c>
      <c r="K666" s="11" t="s">
        <v>12957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44958</v>
      </c>
      <c r="H667" s="11">
        <v>9</v>
      </c>
      <c r="I667" s="20" t="s">
        <v>259</v>
      </c>
      <c r="J667" s="11" t="s">
        <v>261</v>
      </c>
      <c r="K667" s="11" t="s">
        <v>12957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44958</v>
      </c>
      <c r="H668" s="11">
        <v>9</v>
      </c>
      <c r="I668" s="20" t="s">
        <v>259</v>
      </c>
      <c r="J668" s="11" t="s">
        <v>261</v>
      </c>
      <c r="K668" s="11" t="s">
        <v>12957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44958</v>
      </c>
      <c r="H669" s="11">
        <v>9</v>
      </c>
      <c r="I669" s="20" t="s">
        <v>259</v>
      </c>
      <c r="J669" s="11" t="s">
        <v>261</v>
      </c>
      <c r="K669" s="11" t="s">
        <v>12957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44958</v>
      </c>
      <c r="H670" s="11">
        <v>9</v>
      </c>
      <c r="I670" s="20" t="s">
        <v>259</v>
      </c>
      <c r="J670" s="11" t="s">
        <v>261</v>
      </c>
      <c r="K670" s="11" t="s">
        <v>12957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44958</v>
      </c>
      <c r="H671" s="11">
        <v>9</v>
      </c>
      <c r="I671" s="20" t="s">
        <v>259</v>
      </c>
      <c r="J671" s="11" t="s">
        <v>261</v>
      </c>
      <c r="K671" s="11" t="s">
        <v>12957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44958</v>
      </c>
      <c r="H672" s="11">
        <v>9</v>
      </c>
      <c r="I672" s="20" t="s">
        <v>259</v>
      </c>
      <c r="J672" s="11" t="s">
        <v>261</v>
      </c>
      <c r="K672" s="11" t="s">
        <v>12957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44958</v>
      </c>
      <c r="H673" s="11">
        <v>9</v>
      </c>
      <c r="I673" s="20" t="s">
        <v>259</v>
      </c>
      <c r="J673" s="11" t="s">
        <v>261</v>
      </c>
      <c r="K673" s="11" t="s">
        <v>12957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44958</v>
      </c>
      <c r="H674" s="11">
        <v>9</v>
      </c>
      <c r="I674" s="20" t="s">
        <v>259</v>
      </c>
      <c r="J674" s="11" t="s">
        <v>261</v>
      </c>
      <c r="K674" s="11" t="s">
        <v>12957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44958</v>
      </c>
      <c r="H675" s="11">
        <v>9</v>
      </c>
      <c r="I675" s="20" t="s">
        <v>259</v>
      </c>
      <c r="J675" s="11" t="s">
        <v>261</v>
      </c>
      <c r="K675" s="11" t="s">
        <v>12957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44958</v>
      </c>
      <c r="H676" s="11">
        <v>9</v>
      </c>
      <c r="I676" s="20" t="s">
        <v>259</v>
      </c>
      <c r="J676" s="11" t="s">
        <v>261</v>
      </c>
      <c r="K676" s="11" t="s">
        <v>12957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44958</v>
      </c>
      <c r="H677" s="11">
        <v>9</v>
      </c>
      <c r="I677" s="20" t="s">
        <v>259</v>
      </c>
      <c r="J677" s="11" t="s">
        <v>261</v>
      </c>
      <c r="K677" s="11" t="s">
        <v>12957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44958</v>
      </c>
      <c r="H678" s="11">
        <v>9</v>
      </c>
      <c r="I678" s="20" t="s">
        <v>259</v>
      </c>
      <c r="J678" s="11" t="s">
        <v>261</v>
      </c>
      <c r="K678" s="11" t="s">
        <v>12957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44958</v>
      </c>
      <c r="H679" s="11">
        <v>9</v>
      </c>
      <c r="I679" s="20" t="s">
        <v>259</v>
      </c>
      <c r="J679" s="11" t="s">
        <v>261</v>
      </c>
      <c r="K679" s="11" t="s">
        <v>12957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44958</v>
      </c>
      <c r="H680" s="11">
        <v>9</v>
      </c>
      <c r="I680" s="20" t="s">
        <v>259</v>
      </c>
      <c r="J680" s="11" t="s">
        <v>261</v>
      </c>
      <c r="K680" s="11" t="s">
        <v>12957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44958</v>
      </c>
      <c r="H681" s="11">
        <v>9</v>
      </c>
      <c r="I681" s="20" t="s">
        <v>259</v>
      </c>
      <c r="J681" s="11" t="s">
        <v>261</v>
      </c>
      <c r="K681" s="11" t="s">
        <v>12957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44958</v>
      </c>
      <c r="H682" s="11">
        <v>9</v>
      </c>
      <c r="I682" s="20" t="s">
        <v>259</v>
      </c>
      <c r="J682" s="11" t="s">
        <v>261</v>
      </c>
      <c r="K682" s="11" t="s">
        <v>12957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44958</v>
      </c>
      <c r="H683" s="11">
        <v>9</v>
      </c>
      <c r="I683" s="20" t="s">
        <v>259</v>
      </c>
      <c r="J683" s="11" t="s">
        <v>261</v>
      </c>
      <c r="K683" s="11" t="s">
        <v>12957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44958</v>
      </c>
      <c r="H684" s="11">
        <v>9</v>
      </c>
      <c r="I684" s="20" t="s">
        <v>259</v>
      </c>
      <c r="J684" s="11" t="s">
        <v>261</v>
      </c>
      <c r="K684" s="11" t="s">
        <v>12957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44958</v>
      </c>
      <c r="H685" s="11">
        <v>9</v>
      </c>
      <c r="I685" s="20" t="s">
        <v>259</v>
      </c>
      <c r="J685" s="11" t="s">
        <v>261</v>
      </c>
      <c r="K685" s="11" t="s">
        <v>12957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44958</v>
      </c>
      <c r="H686" s="11">
        <v>9</v>
      </c>
      <c r="I686" s="20" t="s">
        <v>259</v>
      </c>
      <c r="J686" s="11" t="s">
        <v>261</v>
      </c>
      <c r="K686" s="11" t="s">
        <v>12957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44958</v>
      </c>
      <c r="H687" s="11">
        <v>9</v>
      </c>
      <c r="I687" s="20" t="s">
        <v>259</v>
      </c>
      <c r="J687" s="11" t="s">
        <v>261</v>
      </c>
      <c r="K687" s="11" t="s">
        <v>12957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44958</v>
      </c>
      <c r="H688" s="11">
        <v>9</v>
      </c>
      <c r="I688" s="20" t="s">
        <v>259</v>
      </c>
      <c r="J688" s="11" t="s">
        <v>261</v>
      </c>
      <c r="K688" s="11" t="s">
        <v>12957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44958</v>
      </c>
      <c r="H689" s="11">
        <v>9</v>
      </c>
      <c r="I689" s="20" t="s">
        <v>259</v>
      </c>
      <c r="J689" s="11" t="s">
        <v>261</v>
      </c>
      <c r="K689" s="11" t="s">
        <v>12957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44958</v>
      </c>
      <c r="H690" s="11">
        <v>9</v>
      </c>
      <c r="I690" s="20" t="s">
        <v>259</v>
      </c>
      <c r="J690" s="11" t="s">
        <v>261</v>
      </c>
      <c r="K690" s="11" t="s">
        <v>12957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44958</v>
      </c>
      <c r="H691" s="11">
        <v>9</v>
      </c>
      <c r="I691" s="20" t="s">
        <v>259</v>
      </c>
      <c r="J691" s="11" t="s">
        <v>261</v>
      </c>
      <c r="K691" s="11" t="s">
        <v>12957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44958</v>
      </c>
      <c r="H692" s="11">
        <v>9</v>
      </c>
      <c r="I692" s="20" t="s">
        <v>259</v>
      </c>
      <c r="J692" s="11" t="s">
        <v>261</v>
      </c>
      <c r="K692" s="11" t="s">
        <v>12957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44958</v>
      </c>
      <c r="H693" s="11">
        <v>9</v>
      </c>
      <c r="I693" s="20" t="s">
        <v>259</v>
      </c>
      <c r="J693" s="11" t="s">
        <v>261</v>
      </c>
      <c r="K693" s="11" t="s">
        <v>12957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44958</v>
      </c>
      <c r="H694" s="11">
        <v>9</v>
      </c>
      <c r="I694" s="20" t="s">
        <v>259</v>
      </c>
      <c r="J694" s="11" t="s">
        <v>261</v>
      </c>
      <c r="K694" s="11" t="s">
        <v>12957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44958</v>
      </c>
      <c r="H695" s="11">
        <v>9</v>
      </c>
      <c r="I695" s="20" t="s">
        <v>259</v>
      </c>
      <c r="J695" s="11" t="s">
        <v>261</v>
      </c>
      <c r="K695" s="11" t="s">
        <v>12957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44958</v>
      </c>
      <c r="H696" s="11">
        <v>9</v>
      </c>
      <c r="I696" s="20" t="s">
        <v>259</v>
      </c>
      <c r="J696" s="11" t="s">
        <v>261</v>
      </c>
      <c r="K696" s="11" t="s">
        <v>12957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44958</v>
      </c>
      <c r="H697" s="11">
        <v>9</v>
      </c>
      <c r="I697" s="20" t="s">
        <v>259</v>
      </c>
      <c r="J697" s="11" t="s">
        <v>261</v>
      </c>
      <c r="K697" s="11" t="s">
        <v>12957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44958</v>
      </c>
      <c r="H698" s="11">
        <v>9</v>
      </c>
      <c r="I698" s="20" t="s">
        <v>259</v>
      </c>
      <c r="J698" s="11" t="s">
        <v>261</v>
      </c>
      <c r="K698" s="11" t="s">
        <v>12957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44958</v>
      </c>
      <c r="H699" s="11">
        <v>9</v>
      </c>
      <c r="I699" s="20" t="s">
        <v>259</v>
      </c>
      <c r="J699" s="11" t="s">
        <v>261</v>
      </c>
      <c r="K699" s="11" t="s">
        <v>12957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44958</v>
      </c>
      <c r="H700" s="11">
        <v>9</v>
      </c>
      <c r="I700" s="20" t="s">
        <v>259</v>
      </c>
      <c r="J700" s="11" t="s">
        <v>261</v>
      </c>
      <c r="K700" s="11" t="s">
        <v>12957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44958</v>
      </c>
      <c r="H701" s="11">
        <v>9</v>
      </c>
      <c r="I701" s="20" t="s">
        <v>259</v>
      </c>
      <c r="J701" s="11" t="s">
        <v>261</v>
      </c>
      <c r="K701" s="11" t="s">
        <v>12957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44958</v>
      </c>
      <c r="H702" s="11">
        <v>9</v>
      </c>
      <c r="I702" s="20" t="s">
        <v>259</v>
      </c>
      <c r="J702" s="11" t="s">
        <v>261</v>
      </c>
      <c r="K702" s="11" t="s">
        <v>12957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44958</v>
      </c>
      <c r="H703" s="11">
        <v>9</v>
      </c>
      <c r="I703" s="20" t="s">
        <v>259</v>
      </c>
      <c r="J703" s="11" t="s">
        <v>261</v>
      </c>
      <c r="K703" s="11" t="s">
        <v>12957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44958</v>
      </c>
      <c r="H704" s="11">
        <v>9</v>
      </c>
      <c r="I704" s="20" t="s">
        <v>259</v>
      </c>
      <c r="J704" s="11" t="s">
        <v>261</v>
      </c>
      <c r="K704" s="11" t="s">
        <v>12957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44958</v>
      </c>
      <c r="H705" s="11">
        <v>9</v>
      </c>
      <c r="I705" s="20" t="s">
        <v>259</v>
      </c>
      <c r="J705" s="11" t="s">
        <v>261</v>
      </c>
      <c r="K705" s="11" t="s">
        <v>12957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44958</v>
      </c>
      <c r="H706" s="11">
        <v>9</v>
      </c>
      <c r="I706" s="20" t="s">
        <v>259</v>
      </c>
      <c r="J706" s="11" t="s">
        <v>261</v>
      </c>
      <c r="K706" s="11" t="s">
        <v>12957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44958</v>
      </c>
      <c r="H707" s="11">
        <v>9</v>
      </c>
      <c r="I707" s="20" t="s">
        <v>259</v>
      </c>
      <c r="J707" s="11" t="s">
        <v>261</v>
      </c>
      <c r="K707" s="11" t="s">
        <v>12957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44958</v>
      </c>
      <c r="H708" s="11">
        <v>9</v>
      </c>
      <c r="I708" s="20" t="s">
        <v>259</v>
      </c>
      <c r="J708" s="11" t="s">
        <v>261</v>
      </c>
      <c r="K708" s="11" t="s">
        <v>12957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44958</v>
      </c>
      <c r="H709" s="11">
        <v>9</v>
      </c>
      <c r="I709" s="20" t="s">
        <v>259</v>
      </c>
      <c r="J709" s="11" t="s">
        <v>261</v>
      </c>
      <c r="K709" s="11" t="s">
        <v>12957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44958</v>
      </c>
      <c r="H710" s="11">
        <v>9</v>
      </c>
      <c r="I710" s="20" t="s">
        <v>259</v>
      </c>
      <c r="J710" s="11" t="s">
        <v>261</v>
      </c>
      <c r="K710" s="11" t="s">
        <v>12957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44958</v>
      </c>
      <c r="H711" s="11">
        <v>9</v>
      </c>
      <c r="I711" s="20" t="s">
        <v>259</v>
      </c>
      <c r="J711" s="11" t="s">
        <v>261</v>
      </c>
      <c r="K711" s="11" t="s">
        <v>12957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44958</v>
      </c>
      <c r="H712" s="11">
        <v>9</v>
      </c>
      <c r="I712" s="20" t="s">
        <v>259</v>
      </c>
      <c r="J712" s="11" t="s">
        <v>261</v>
      </c>
      <c r="K712" s="11" t="s">
        <v>12957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44958</v>
      </c>
      <c r="H713" s="11">
        <v>9</v>
      </c>
      <c r="I713" s="20" t="s">
        <v>259</v>
      </c>
      <c r="J713" s="11" t="s">
        <v>261</v>
      </c>
      <c r="K713" s="11" t="s">
        <v>12957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44958</v>
      </c>
      <c r="H714" s="11">
        <v>9</v>
      </c>
      <c r="I714" s="20" t="s">
        <v>259</v>
      </c>
      <c r="J714" s="11" t="s">
        <v>261</v>
      </c>
      <c r="K714" s="11" t="s">
        <v>12957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44958</v>
      </c>
      <c r="H715" s="11">
        <v>9</v>
      </c>
      <c r="I715" s="20" t="s">
        <v>259</v>
      </c>
      <c r="J715" s="11" t="s">
        <v>261</v>
      </c>
      <c r="K715" s="11" t="s">
        <v>12957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44958</v>
      </c>
      <c r="H716" s="11">
        <v>9</v>
      </c>
      <c r="I716" s="20" t="s">
        <v>259</v>
      </c>
      <c r="J716" s="11" t="s">
        <v>261</v>
      </c>
      <c r="K716" s="11" t="s">
        <v>12957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44958</v>
      </c>
      <c r="H717" s="11">
        <v>9</v>
      </c>
      <c r="I717" s="20" t="s">
        <v>259</v>
      </c>
      <c r="J717" s="11" t="s">
        <v>261</v>
      </c>
      <c r="K717" s="11" t="s">
        <v>12957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44958</v>
      </c>
      <c r="H718" s="11">
        <v>9</v>
      </c>
      <c r="I718" s="20" t="s">
        <v>259</v>
      </c>
      <c r="J718" s="11" t="s">
        <v>261</v>
      </c>
      <c r="K718" s="11" t="s">
        <v>12957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44958</v>
      </c>
      <c r="H719" s="11">
        <v>9</v>
      </c>
      <c r="I719" s="20" t="s">
        <v>259</v>
      </c>
      <c r="J719" s="11" t="s">
        <v>261</v>
      </c>
      <c r="K719" s="11" t="s">
        <v>12957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44958</v>
      </c>
      <c r="H720" s="11">
        <v>9</v>
      </c>
      <c r="I720" s="20" t="s">
        <v>259</v>
      </c>
      <c r="J720" s="11" t="s">
        <v>261</v>
      </c>
      <c r="K720" s="11" t="s">
        <v>12957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44958</v>
      </c>
      <c r="H721" s="11">
        <v>9</v>
      </c>
      <c r="I721" s="20" t="s">
        <v>259</v>
      </c>
      <c r="J721" s="11" t="s">
        <v>261</v>
      </c>
      <c r="K721" s="11" t="s">
        <v>12957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44958</v>
      </c>
      <c r="H722" s="11">
        <v>9</v>
      </c>
      <c r="I722" s="20" t="s">
        <v>259</v>
      </c>
      <c r="J722" s="11" t="s">
        <v>261</v>
      </c>
      <c r="K722" s="11" t="s">
        <v>12957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44958</v>
      </c>
      <c r="H723" s="11">
        <v>9</v>
      </c>
      <c r="I723" s="20" t="s">
        <v>259</v>
      </c>
      <c r="J723" s="11" t="s">
        <v>261</v>
      </c>
      <c r="K723" s="11" t="s">
        <v>12957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44958</v>
      </c>
      <c r="H724" s="11">
        <v>9</v>
      </c>
      <c r="I724" s="20" t="s">
        <v>259</v>
      </c>
      <c r="J724" s="11" t="s">
        <v>261</v>
      </c>
      <c r="K724" s="11" t="s">
        <v>12957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44958</v>
      </c>
      <c r="H725" s="11">
        <v>9</v>
      </c>
      <c r="I725" s="20" t="s">
        <v>259</v>
      </c>
      <c r="J725" s="11" t="s">
        <v>261</v>
      </c>
      <c r="K725" s="11" t="s">
        <v>12957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44958</v>
      </c>
      <c r="H726" s="11">
        <v>9</v>
      </c>
      <c r="I726" s="20" t="s">
        <v>259</v>
      </c>
      <c r="J726" s="11" t="s">
        <v>261</v>
      </c>
      <c r="K726" s="11" t="s">
        <v>12957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44958</v>
      </c>
      <c r="H727" s="11">
        <v>9</v>
      </c>
      <c r="I727" s="20" t="s">
        <v>259</v>
      </c>
      <c r="J727" s="11" t="s">
        <v>261</v>
      </c>
      <c r="K727" s="11" t="s">
        <v>12957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44958</v>
      </c>
      <c r="H728" s="11">
        <v>9</v>
      </c>
      <c r="I728" s="20" t="s">
        <v>259</v>
      </c>
      <c r="J728" s="11" t="s">
        <v>261</v>
      </c>
      <c r="K728" s="11" t="s">
        <v>12957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44958</v>
      </c>
      <c r="H729" s="11">
        <v>9</v>
      </c>
      <c r="I729" s="20" t="s">
        <v>259</v>
      </c>
      <c r="J729" s="11" t="s">
        <v>261</v>
      </c>
      <c r="K729" s="11" t="s">
        <v>12957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44958</v>
      </c>
      <c r="H730" s="11">
        <v>9</v>
      </c>
      <c r="I730" s="20" t="s">
        <v>259</v>
      </c>
      <c r="J730" s="11" t="s">
        <v>261</v>
      </c>
      <c r="K730" s="11" t="s">
        <v>12957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44958</v>
      </c>
      <c r="H731" s="11">
        <v>9</v>
      </c>
      <c r="I731" s="20" t="s">
        <v>259</v>
      </c>
      <c r="J731" s="11" t="s">
        <v>261</v>
      </c>
      <c r="K731" s="11" t="s">
        <v>12957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44958</v>
      </c>
      <c r="H732" s="11">
        <v>9</v>
      </c>
      <c r="I732" s="20" t="s">
        <v>259</v>
      </c>
      <c r="J732" s="11" t="s">
        <v>261</v>
      </c>
      <c r="K732" s="11" t="s">
        <v>12957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44958</v>
      </c>
      <c r="H733" s="11">
        <v>9</v>
      </c>
      <c r="I733" s="20" t="s">
        <v>259</v>
      </c>
      <c r="J733" s="11" t="s">
        <v>261</v>
      </c>
      <c r="K733" s="11" t="s">
        <v>12957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44958</v>
      </c>
      <c r="H734" s="11">
        <v>9</v>
      </c>
      <c r="I734" s="20" t="s">
        <v>259</v>
      </c>
      <c r="J734" s="11" t="s">
        <v>261</v>
      </c>
      <c r="K734" s="11" t="s">
        <v>12957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44958</v>
      </c>
      <c r="H735" s="11">
        <v>9</v>
      </c>
      <c r="I735" s="20" t="s">
        <v>259</v>
      </c>
      <c r="J735" s="11" t="s">
        <v>261</v>
      </c>
      <c r="K735" s="11" t="s">
        <v>12957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44958</v>
      </c>
      <c r="H736" s="11">
        <v>9</v>
      </c>
      <c r="I736" s="20" t="s">
        <v>259</v>
      </c>
      <c r="J736" s="11" t="s">
        <v>261</v>
      </c>
      <c r="K736" s="11" t="s">
        <v>12957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44958</v>
      </c>
      <c r="H737" s="11">
        <v>9</v>
      </c>
      <c r="I737" s="20" t="s">
        <v>259</v>
      </c>
      <c r="J737" s="11" t="s">
        <v>261</v>
      </c>
      <c r="K737" s="11" t="s">
        <v>12957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44958</v>
      </c>
      <c r="H738" s="11">
        <v>9</v>
      </c>
      <c r="I738" s="20" t="s">
        <v>259</v>
      </c>
      <c r="J738" s="11" t="s">
        <v>261</v>
      </c>
      <c r="K738" s="11" t="s">
        <v>12957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44958</v>
      </c>
      <c r="H739" s="11">
        <v>9</v>
      </c>
      <c r="I739" s="20" t="s">
        <v>259</v>
      </c>
      <c r="J739" s="11" t="s">
        <v>261</v>
      </c>
      <c r="K739" s="11" t="s">
        <v>12957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44958</v>
      </c>
      <c r="H740" s="11">
        <v>9</v>
      </c>
      <c r="I740" s="20" t="s">
        <v>259</v>
      </c>
      <c r="J740" s="11" t="s">
        <v>261</v>
      </c>
      <c r="K740" s="11" t="s">
        <v>12957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44958</v>
      </c>
      <c r="H741" s="11">
        <v>9</v>
      </c>
      <c r="I741" s="20" t="s">
        <v>259</v>
      </c>
      <c r="J741" s="11" t="s">
        <v>261</v>
      </c>
      <c r="K741" s="11" t="s">
        <v>12957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44958</v>
      </c>
      <c r="H742" s="11">
        <v>9</v>
      </c>
      <c r="I742" s="20" t="s">
        <v>259</v>
      </c>
      <c r="J742" s="11" t="s">
        <v>261</v>
      </c>
      <c r="K742" s="11" t="s">
        <v>12957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44958</v>
      </c>
      <c r="H743" s="11">
        <v>9</v>
      </c>
      <c r="I743" s="20" t="s">
        <v>259</v>
      </c>
      <c r="J743" s="11" t="s">
        <v>261</v>
      </c>
      <c r="K743" s="11" t="s">
        <v>12957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44958</v>
      </c>
      <c r="H744" s="11">
        <v>9</v>
      </c>
      <c r="I744" s="20" t="s">
        <v>259</v>
      </c>
      <c r="J744" s="11" t="s">
        <v>261</v>
      </c>
      <c r="K744" s="11" t="s">
        <v>12957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44958</v>
      </c>
      <c r="H745" s="11">
        <v>9</v>
      </c>
      <c r="I745" s="20" t="s">
        <v>259</v>
      </c>
      <c r="J745" s="11" t="s">
        <v>261</v>
      </c>
      <c r="K745" s="11" t="s">
        <v>12957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44958</v>
      </c>
      <c r="H746" s="11">
        <v>9</v>
      </c>
      <c r="I746" s="20" t="s">
        <v>259</v>
      </c>
      <c r="J746" s="11" t="s">
        <v>261</v>
      </c>
      <c r="K746" s="11" t="s">
        <v>12957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44958</v>
      </c>
      <c r="H747" s="11">
        <v>9</v>
      </c>
      <c r="I747" s="20" t="s">
        <v>259</v>
      </c>
      <c r="J747" s="11" t="s">
        <v>261</v>
      </c>
      <c r="K747" s="11" t="s">
        <v>12957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44958</v>
      </c>
      <c r="H748" s="11">
        <v>9</v>
      </c>
      <c r="I748" s="20" t="s">
        <v>259</v>
      </c>
      <c r="J748" s="11" t="s">
        <v>261</v>
      </c>
      <c r="K748" s="11" t="s">
        <v>12957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44958</v>
      </c>
      <c r="H749" s="11">
        <v>9</v>
      </c>
      <c r="I749" s="20" t="s">
        <v>259</v>
      </c>
      <c r="J749" s="11" t="s">
        <v>261</v>
      </c>
      <c r="K749" s="11" t="s">
        <v>12957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44958</v>
      </c>
      <c r="H750" s="11">
        <v>9</v>
      </c>
      <c r="I750" s="20" t="s">
        <v>259</v>
      </c>
      <c r="J750" s="11" t="s">
        <v>261</v>
      </c>
      <c r="K750" s="11" t="s">
        <v>12957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44958</v>
      </c>
      <c r="H751" s="11">
        <v>9</v>
      </c>
      <c r="I751" s="20" t="s">
        <v>259</v>
      </c>
      <c r="J751" s="11" t="s">
        <v>261</v>
      </c>
      <c r="K751" s="11" t="s">
        <v>12957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44958</v>
      </c>
      <c r="H752" s="11">
        <v>9</v>
      </c>
      <c r="I752" s="20" t="s">
        <v>259</v>
      </c>
      <c r="J752" s="11" t="s">
        <v>261</v>
      </c>
      <c r="K752" s="11" t="s">
        <v>12957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44958</v>
      </c>
      <c r="H753" s="11">
        <v>9</v>
      </c>
      <c r="I753" s="20" t="s">
        <v>259</v>
      </c>
      <c r="J753" s="11" t="s">
        <v>261</v>
      </c>
      <c r="K753" s="11" t="s">
        <v>12957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44958</v>
      </c>
      <c r="H754" s="11">
        <v>9</v>
      </c>
      <c r="I754" s="20" t="s">
        <v>259</v>
      </c>
      <c r="J754" s="11" t="s">
        <v>261</v>
      </c>
      <c r="K754" s="11" t="s">
        <v>12957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44958</v>
      </c>
      <c r="H755" s="11">
        <v>9</v>
      </c>
      <c r="I755" s="20" t="s">
        <v>259</v>
      </c>
      <c r="J755" s="11" t="s">
        <v>261</v>
      </c>
      <c r="K755" s="11" t="s">
        <v>12957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44958</v>
      </c>
      <c r="H756" s="11">
        <v>9</v>
      </c>
      <c r="I756" s="20" t="s">
        <v>259</v>
      </c>
      <c r="J756" s="11" t="s">
        <v>261</v>
      </c>
      <c r="K756" s="11" t="s">
        <v>12957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44958</v>
      </c>
      <c r="H757" s="11">
        <v>9</v>
      </c>
      <c r="I757" s="20" t="s">
        <v>259</v>
      </c>
      <c r="J757" s="11" t="s">
        <v>261</v>
      </c>
      <c r="K757" s="11" t="s">
        <v>12957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44958</v>
      </c>
      <c r="H758" s="11">
        <v>9</v>
      </c>
      <c r="I758" s="20" t="s">
        <v>259</v>
      </c>
      <c r="J758" s="11" t="s">
        <v>261</v>
      </c>
      <c r="K758" s="11" t="s">
        <v>12957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44958</v>
      </c>
      <c r="H759" s="11">
        <v>9</v>
      </c>
      <c r="I759" s="20" t="s">
        <v>259</v>
      </c>
      <c r="J759" s="11" t="s">
        <v>261</v>
      </c>
      <c r="K759" s="11" t="s">
        <v>12957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44958</v>
      </c>
      <c r="H760" s="11">
        <v>9</v>
      </c>
      <c r="I760" s="20" t="s">
        <v>259</v>
      </c>
      <c r="J760" s="11" t="s">
        <v>261</v>
      </c>
      <c r="K760" s="11" t="s">
        <v>12957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44958</v>
      </c>
      <c r="H761" s="11">
        <v>9</v>
      </c>
      <c r="I761" s="20" t="s">
        <v>259</v>
      </c>
      <c r="J761" s="11" t="s">
        <v>261</v>
      </c>
      <c r="K761" s="11" t="s">
        <v>12957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44958</v>
      </c>
      <c r="H762" s="11">
        <v>9</v>
      </c>
      <c r="I762" s="20" t="s">
        <v>259</v>
      </c>
      <c r="J762" s="11" t="s">
        <v>261</v>
      </c>
      <c r="K762" s="11" t="s">
        <v>12957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44958</v>
      </c>
      <c r="H763" s="11">
        <v>9</v>
      </c>
      <c r="I763" s="20" t="s">
        <v>259</v>
      </c>
      <c r="J763" s="11" t="s">
        <v>261</v>
      </c>
      <c r="K763" s="11" t="s">
        <v>12957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44958</v>
      </c>
      <c r="H764" s="11">
        <v>9</v>
      </c>
      <c r="I764" s="20" t="s">
        <v>259</v>
      </c>
      <c r="J764" s="11" t="s">
        <v>261</v>
      </c>
      <c r="K764" s="11" t="s">
        <v>12957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44958</v>
      </c>
      <c r="H765" s="11">
        <v>9</v>
      </c>
      <c r="I765" s="20" t="s">
        <v>259</v>
      </c>
      <c r="J765" s="11" t="s">
        <v>261</v>
      </c>
      <c r="K765" s="11" t="s">
        <v>12957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44958</v>
      </c>
      <c r="H766" s="11">
        <v>9</v>
      </c>
      <c r="I766" s="20" t="s">
        <v>259</v>
      </c>
      <c r="J766" s="11" t="s">
        <v>261</v>
      </c>
      <c r="K766" s="11" t="s">
        <v>12957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44958</v>
      </c>
      <c r="H767" s="11">
        <v>9</v>
      </c>
      <c r="I767" s="20" t="s">
        <v>259</v>
      </c>
      <c r="J767" s="11" t="s">
        <v>261</v>
      </c>
      <c r="K767" s="11" t="s">
        <v>12957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44958</v>
      </c>
      <c r="H768" s="11">
        <v>9</v>
      </c>
      <c r="I768" s="20" t="s">
        <v>259</v>
      </c>
      <c r="J768" s="11" t="s">
        <v>261</v>
      </c>
      <c r="K768" s="11" t="s">
        <v>12957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44958</v>
      </c>
      <c r="H769" s="11">
        <v>9</v>
      </c>
      <c r="I769" s="20" t="s">
        <v>259</v>
      </c>
      <c r="J769" s="11" t="s">
        <v>261</v>
      </c>
      <c r="K769" s="11" t="s">
        <v>12957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44958</v>
      </c>
      <c r="H770" s="11">
        <v>9</v>
      </c>
      <c r="I770" s="20" t="s">
        <v>259</v>
      </c>
      <c r="J770" s="11" t="s">
        <v>261</v>
      </c>
      <c r="K770" s="11" t="s">
        <v>12957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44958</v>
      </c>
      <c r="H771" s="11">
        <v>9</v>
      </c>
      <c r="I771" s="20" t="s">
        <v>259</v>
      </c>
      <c r="J771" s="11" t="s">
        <v>261</v>
      </c>
      <c r="K771" s="11" t="s">
        <v>12957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44958</v>
      </c>
      <c r="H772" s="11">
        <v>9</v>
      </c>
      <c r="I772" s="20" t="s">
        <v>259</v>
      </c>
      <c r="J772" s="11" t="s">
        <v>261</v>
      </c>
      <c r="K772" s="11" t="s">
        <v>12957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44958</v>
      </c>
      <c r="H773" s="11">
        <v>9</v>
      </c>
      <c r="I773" s="20" t="s">
        <v>259</v>
      </c>
      <c r="J773" s="11" t="s">
        <v>261</v>
      </c>
      <c r="K773" s="11" t="s">
        <v>12957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44958</v>
      </c>
      <c r="H774" s="11">
        <v>9</v>
      </c>
      <c r="I774" s="20" t="s">
        <v>259</v>
      </c>
      <c r="J774" s="11" t="s">
        <v>261</v>
      </c>
      <c r="K774" s="11" t="s">
        <v>12957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44958</v>
      </c>
      <c r="H775" s="11">
        <v>9</v>
      </c>
      <c r="I775" s="20" t="s">
        <v>259</v>
      </c>
      <c r="J775" s="11" t="s">
        <v>261</v>
      </c>
      <c r="K775" s="11" t="s">
        <v>12957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44958</v>
      </c>
      <c r="H776" s="11">
        <v>9</v>
      </c>
      <c r="I776" s="20" t="s">
        <v>259</v>
      </c>
      <c r="J776" s="11" t="s">
        <v>261</v>
      </c>
      <c r="K776" s="11" t="s">
        <v>12957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44958</v>
      </c>
      <c r="H777" s="11">
        <v>9</v>
      </c>
      <c r="I777" s="20" t="s">
        <v>259</v>
      </c>
      <c r="J777" s="11" t="s">
        <v>261</v>
      </c>
      <c r="K777" s="11" t="s">
        <v>12957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44958</v>
      </c>
      <c r="H778" s="11">
        <v>9</v>
      </c>
      <c r="I778" s="20" t="s">
        <v>259</v>
      </c>
      <c r="J778" s="11" t="s">
        <v>261</v>
      </c>
      <c r="K778" s="11" t="s">
        <v>12957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44958</v>
      </c>
      <c r="H779" s="11">
        <v>9</v>
      </c>
      <c r="I779" s="20" t="s">
        <v>259</v>
      </c>
      <c r="J779" s="11" t="s">
        <v>261</v>
      </c>
      <c r="K779" s="11" t="s">
        <v>12957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44958</v>
      </c>
      <c r="H780" s="11">
        <v>9</v>
      </c>
      <c r="I780" s="20" t="s">
        <v>259</v>
      </c>
      <c r="J780" s="11" t="s">
        <v>261</v>
      </c>
      <c r="K780" s="11" t="s">
        <v>12957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44958</v>
      </c>
      <c r="H781" s="11">
        <v>9</v>
      </c>
      <c r="I781" s="20" t="s">
        <v>259</v>
      </c>
      <c r="J781" s="11" t="s">
        <v>261</v>
      </c>
      <c r="K781" s="11" t="s">
        <v>12957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44958</v>
      </c>
      <c r="H782" s="11">
        <v>9</v>
      </c>
      <c r="I782" s="20" t="s">
        <v>259</v>
      </c>
      <c r="J782" s="11" t="s">
        <v>261</v>
      </c>
      <c r="K782" s="11" t="s">
        <v>12957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44958</v>
      </c>
      <c r="H783" s="11">
        <v>9</v>
      </c>
      <c r="I783" s="20" t="s">
        <v>259</v>
      </c>
      <c r="J783" s="11" t="s">
        <v>261</v>
      </c>
      <c r="K783" s="11" t="s">
        <v>12957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44958</v>
      </c>
      <c r="H784" s="11">
        <v>9</v>
      </c>
      <c r="I784" s="20" t="s">
        <v>259</v>
      </c>
      <c r="J784" s="11" t="s">
        <v>261</v>
      </c>
      <c r="K784" s="11" t="s">
        <v>12957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44958</v>
      </c>
      <c r="H785" s="11">
        <v>9</v>
      </c>
      <c r="I785" s="20" t="s">
        <v>259</v>
      </c>
      <c r="J785" s="11" t="s">
        <v>261</v>
      </c>
      <c r="K785" s="11" t="s">
        <v>12957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44958</v>
      </c>
      <c r="H786" s="11">
        <v>9</v>
      </c>
      <c r="I786" s="20" t="s">
        <v>259</v>
      </c>
      <c r="J786" s="11" t="s">
        <v>261</v>
      </c>
      <c r="K786" s="11" t="s">
        <v>12957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44958</v>
      </c>
      <c r="H787" s="11">
        <v>9</v>
      </c>
      <c r="I787" s="20" t="s">
        <v>259</v>
      </c>
      <c r="J787" s="11" t="s">
        <v>261</v>
      </c>
      <c r="K787" s="11" t="s">
        <v>12957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44958</v>
      </c>
      <c r="H788" s="11">
        <v>9</v>
      </c>
      <c r="I788" s="20" t="s">
        <v>259</v>
      </c>
      <c r="J788" s="11" t="s">
        <v>261</v>
      </c>
      <c r="K788" s="11" t="s">
        <v>12957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44958</v>
      </c>
      <c r="H789" s="11">
        <v>9</v>
      </c>
      <c r="I789" s="20" t="s">
        <v>259</v>
      </c>
      <c r="J789" s="11" t="s">
        <v>261</v>
      </c>
      <c r="K789" s="11" t="s">
        <v>12957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44958</v>
      </c>
      <c r="H790" s="11">
        <v>9</v>
      </c>
      <c r="I790" s="20" t="s">
        <v>259</v>
      </c>
      <c r="J790" s="11" t="s">
        <v>261</v>
      </c>
      <c r="K790" s="11" t="s">
        <v>12957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44958</v>
      </c>
      <c r="H791" s="11">
        <v>9</v>
      </c>
      <c r="I791" s="20" t="s">
        <v>259</v>
      </c>
      <c r="J791" s="11" t="s">
        <v>261</v>
      </c>
      <c r="K791" s="11" t="s">
        <v>12957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44958</v>
      </c>
      <c r="H792" s="11">
        <v>9</v>
      </c>
      <c r="I792" s="20" t="s">
        <v>259</v>
      </c>
      <c r="J792" s="11" t="s">
        <v>261</v>
      </c>
      <c r="K792" s="11" t="s">
        <v>12957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44958</v>
      </c>
      <c r="H793" s="11">
        <v>9</v>
      </c>
      <c r="I793" s="20" t="s">
        <v>259</v>
      </c>
      <c r="J793" s="11" t="s">
        <v>261</v>
      </c>
      <c r="K793" s="11" t="s">
        <v>12957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44958</v>
      </c>
      <c r="H794" s="11">
        <v>9</v>
      </c>
      <c r="I794" s="20" t="s">
        <v>259</v>
      </c>
      <c r="J794" s="11" t="s">
        <v>261</v>
      </c>
      <c r="K794" s="11" t="s">
        <v>12957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44958</v>
      </c>
      <c r="H795" s="11">
        <v>9</v>
      </c>
      <c r="I795" s="20" t="s">
        <v>259</v>
      </c>
      <c r="J795" s="11" t="s">
        <v>261</v>
      </c>
      <c r="K795" s="11" t="s">
        <v>12957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44958</v>
      </c>
      <c r="H796" s="11">
        <v>9</v>
      </c>
      <c r="I796" s="20" t="s">
        <v>259</v>
      </c>
      <c r="J796" s="11" t="s">
        <v>261</v>
      </c>
      <c r="K796" s="11" t="s">
        <v>12957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44958</v>
      </c>
      <c r="H797" s="11">
        <v>9</v>
      </c>
      <c r="I797" s="20" t="s">
        <v>259</v>
      </c>
      <c r="J797" s="11" t="s">
        <v>261</v>
      </c>
      <c r="K797" s="11" t="s">
        <v>12957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44958</v>
      </c>
      <c r="H798" s="11">
        <v>9</v>
      </c>
      <c r="I798" s="20" t="s">
        <v>259</v>
      </c>
      <c r="J798" s="11" t="s">
        <v>261</v>
      </c>
      <c r="K798" s="11" t="s">
        <v>12957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44958</v>
      </c>
      <c r="H799" s="11">
        <v>9</v>
      </c>
      <c r="I799" s="20" t="s">
        <v>259</v>
      </c>
      <c r="J799" s="11" t="s">
        <v>261</v>
      </c>
      <c r="K799" s="11" t="s">
        <v>12957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44958</v>
      </c>
      <c r="H800" s="11">
        <v>9</v>
      </c>
      <c r="I800" s="20" t="s">
        <v>259</v>
      </c>
      <c r="J800" s="11" t="s">
        <v>261</v>
      </c>
      <c r="K800" s="11" t="s">
        <v>12957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44958</v>
      </c>
      <c r="H801" s="11">
        <v>9</v>
      </c>
      <c r="I801" s="20" t="s">
        <v>259</v>
      </c>
      <c r="J801" s="11" t="s">
        <v>261</v>
      </c>
      <c r="K801" s="11" t="s">
        <v>12957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44958</v>
      </c>
      <c r="H802" s="11">
        <v>9</v>
      </c>
      <c r="I802" s="20" t="s">
        <v>259</v>
      </c>
      <c r="J802" s="11" t="s">
        <v>261</v>
      </c>
      <c r="K802" s="11" t="s">
        <v>12957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44958</v>
      </c>
      <c r="H803" s="11">
        <v>9</v>
      </c>
      <c r="I803" s="20" t="s">
        <v>259</v>
      </c>
      <c r="J803" s="11" t="s">
        <v>261</v>
      </c>
      <c r="K803" s="11" t="s">
        <v>12957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44958</v>
      </c>
      <c r="H804" s="11">
        <v>9</v>
      </c>
      <c r="I804" s="20" t="s">
        <v>259</v>
      </c>
      <c r="J804" s="11" t="s">
        <v>261</v>
      </c>
      <c r="K804" s="11" t="s">
        <v>12957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44958</v>
      </c>
      <c r="H805" s="11">
        <v>9</v>
      </c>
      <c r="I805" s="20" t="s">
        <v>259</v>
      </c>
      <c r="J805" s="11" t="s">
        <v>261</v>
      </c>
      <c r="K805" s="11" t="s">
        <v>12957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44958</v>
      </c>
      <c r="H806" s="11">
        <v>9</v>
      </c>
      <c r="I806" s="20" t="s">
        <v>259</v>
      </c>
      <c r="J806" s="11" t="s">
        <v>261</v>
      </c>
      <c r="K806" s="11" t="s">
        <v>12957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44958</v>
      </c>
      <c r="H807" s="11">
        <v>9</v>
      </c>
      <c r="I807" s="20" t="s">
        <v>259</v>
      </c>
      <c r="J807" s="11" t="s">
        <v>261</v>
      </c>
      <c r="K807" s="11" t="s">
        <v>12957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44958</v>
      </c>
      <c r="H808" s="11">
        <v>9</v>
      </c>
      <c r="I808" s="20" t="s">
        <v>259</v>
      </c>
      <c r="J808" s="11" t="s">
        <v>261</v>
      </c>
      <c r="K808" s="11" t="s">
        <v>12957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44958</v>
      </c>
      <c r="H809" s="11">
        <v>9</v>
      </c>
      <c r="I809" s="20" t="s">
        <v>259</v>
      </c>
      <c r="J809" s="11" t="s">
        <v>261</v>
      </c>
      <c r="K809" s="11" t="s">
        <v>12957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44958</v>
      </c>
      <c r="H810" s="11">
        <v>9</v>
      </c>
      <c r="I810" s="20" t="s">
        <v>259</v>
      </c>
      <c r="J810" s="11" t="s">
        <v>261</v>
      </c>
      <c r="K810" s="11" t="s">
        <v>12957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44958</v>
      </c>
      <c r="H811" s="11">
        <v>9</v>
      </c>
      <c r="I811" s="20" t="s">
        <v>259</v>
      </c>
      <c r="J811" s="11" t="s">
        <v>261</v>
      </c>
      <c r="K811" s="11" t="s">
        <v>12957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44958</v>
      </c>
      <c r="H812" s="11">
        <v>9</v>
      </c>
      <c r="I812" s="20" t="s">
        <v>259</v>
      </c>
      <c r="J812" s="11" t="s">
        <v>261</v>
      </c>
      <c r="K812" s="11" t="s">
        <v>12957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44958</v>
      </c>
      <c r="H813" s="11">
        <v>9</v>
      </c>
      <c r="I813" s="20" t="s">
        <v>259</v>
      </c>
      <c r="J813" s="11" t="s">
        <v>261</v>
      </c>
      <c r="K813" s="11" t="s">
        <v>12957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44958</v>
      </c>
      <c r="H814" s="11">
        <v>9</v>
      </c>
      <c r="I814" s="20" t="s">
        <v>259</v>
      </c>
      <c r="J814" s="11" t="s">
        <v>261</v>
      </c>
      <c r="K814" s="11" t="s">
        <v>12957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44958</v>
      </c>
      <c r="H815" s="11">
        <v>9</v>
      </c>
      <c r="I815" s="20" t="s">
        <v>259</v>
      </c>
      <c r="J815" s="11" t="s">
        <v>261</v>
      </c>
      <c r="K815" s="11" t="s">
        <v>12957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44958</v>
      </c>
      <c r="H816" s="11">
        <v>9</v>
      </c>
      <c r="I816" s="20" t="s">
        <v>259</v>
      </c>
      <c r="J816" s="11" t="s">
        <v>261</v>
      </c>
      <c r="K816" s="11" t="s">
        <v>12957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44958</v>
      </c>
      <c r="H817" s="11">
        <v>9</v>
      </c>
      <c r="I817" s="20" t="s">
        <v>259</v>
      </c>
      <c r="J817" s="11" t="s">
        <v>261</v>
      </c>
      <c r="K817" s="11" t="s">
        <v>12957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44958</v>
      </c>
      <c r="H818" s="11">
        <v>9</v>
      </c>
      <c r="I818" s="20" t="s">
        <v>259</v>
      </c>
      <c r="J818" s="11" t="s">
        <v>261</v>
      </c>
      <c r="K818" s="11" t="s">
        <v>12957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44958</v>
      </c>
      <c r="H819" s="11">
        <v>9</v>
      </c>
      <c r="I819" s="20" t="s">
        <v>259</v>
      </c>
      <c r="J819" s="11" t="s">
        <v>261</v>
      </c>
      <c r="K819" s="11" t="s">
        <v>12957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44958</v>
      </c>
      <c r="H820" s="11">
        <v>9</v>
      </c>
      <c r="I820" s="20" t="s">
        <v>259</v>
      </c>
      <c r="J820" s="11" t="s">
        <v>261</v>
      </c>
      <c r="K820" s="11" t="s">
        <v>12957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44958</v>
      </c>
      <c r="H821" s="11">
        <v>9</v>
      </c>
      <c r="I821" s="20" t="s">
        <v>259</v>
      </c>
      <c r="J821" s="11" t="s">
        <v>261</v>
      </c>
      <c r="K821" s="11" t="s">
        <v>12957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44958</v>
      </c>
      <c r="H822" s="11">
        <v>9</v>
      </c>
      <c r="I822" s="20" t="s">
        <v>259</v>
      </c>
      <c r="J822" s="11" t="s">
        <v>261</v>
      </c>
      <c r="K822" s="11" t="s">
        <v>12957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44958</v>
      </c>
      <c r="H823" s="11">
        <v>9</v>
      </c>
      <c r="I823" s="20" t="s">
        <v>259</v>
      </c>
      <c r="J823" s="11" t="s">
        <v>261</v>
      </c>
      <c r="K823" s="11" t="s">
        <v>12957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44958</v>
      </c>
      <c r="H824" s="11">
        <v>9</v>
      </c>
      <c r="I824" s="20" t="s">
        <v>259</v>
      </c>
      <c r="J824" s="11" t="s">
        <v>261</v>
      </c>
      <c r="K824" s="11" t="s">
        <v>12957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44958</v>
      </c>
      <c r="H825" s="11">
        <v>9</v>
      </c>
      <c r="I825" s="20" t="s">
        <v>259</v>
      </c>
      <c r="J825" s="11" t="s">
        <v>261</v>
      </c>
      <c r="K825" s="11" t="s">
        <v>12957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44958</v>
      </c>
      <c r="H826" s="11">
        <v>9</v>
      </c>
      <c r="I826" s="20" t="s">
        <v>259</v>
      </c>
      <c r="J826" s="11" t="s">
        <v>261</v>
      </c>
      <c r="K826" s="11" t="s">
        <v>12957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44958</v>
      </c>
      <c r="H827" s="11">
        <v>9</v>
      </c>
      <c r="I827" s="20" t="s">
        <v>259</v>
      </c>
      <c r="J827" s="11" t="s">
        <v>261</v>
      </c>
      <c r="K827" s="11" t="s">
        <v>12957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44958</v>
      </c>
      <c r="H828" s="11">
        <v>9</v>
      </c>
      <c r="I828" s="20" t="s">
        <v>259</v>
      </c>
      <c r="J828" s="11" t="s">
        <v>261</v>
      </c>
      <c r="K828" s="11" t="s">
        <v>12957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44958</v>
      </c>
      <c r="H829" s="11">
        <v>9</v>
      </c>
      <c r="I829" s="20" t="s">
        <v>259</v>
      </c>
      <c r="J829" s="11" t="s">
        <v>261</v>
      </c>
      <c r="K829" s="11" t="s">
        <v>12957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44958</v>
      </c>
      <c r="H830" s="11">
        <v>9</v>
      </c>
      <c r="I830" s="20" t="s">
        <v>259</v>
      </c>
      <c r="J830" s="11" t="s">
        <v>261</v>
      </c>
      <c r="K830" s="11" t="s">
        <v>12957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44958</v>
      </c>
      <c r="H831" s="11">
        <v>9</v>
      </c>
      <c r="I831" s="20" t="s">
        <v>259</v>
      </c>
      <c r="J831" s="11" t="s">
        <v>261</v>
      </c>
      <c r="K831" s="11" t="s">
        <v>12957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44958</v>
      </c>
      <c r="H832" s="11">
        <v>9</v>
      </c>
      <c r="I832" s="20" t="s">
        <v>259</v>
      </c>
      <c r="J832" s="11" t="s">
        <v>261</v>
      </c>
      <c r="K832" s="11" t="s">
        <v>12957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44958</v>
      </c>
      <c r="H833" s="11">
        <v>9</v>
      </c>
      <c r="I833" s="20" t="s">
        <v>259</v>
      </c>
      <c r="J833" s="11" t="s">
        <v>261</v>
      </c>
      <c r="K833" s="11" t="s">
        <v>12957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44958</v>
      </c>
      <c r="H834" s="11">
        <v>9</v>
      </c>
      <c r="I834" s="20" t="s">
        <v>259</v>
      </c>
      <c r="J834" s="11" t="s">
        <v>261</v>
      </c>
      <c r="K834" s="11" t="s">
        <v>12957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44958</v>
      </c>
      <c r="H835" s="11">
        <v>9</v>
      </c>
      <c r="I835" s="20" t="s">
        <v>259</v>
      </c>
      <c r="J835" s="11" t="s">
        <v>261</v>
      </c>
      <c r="K835" s="11" t="s">
        <v>12957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44958</v>
      </c>
      <c r="H836" s="11">
        <v>9</v>
      </c>
      <c r="I836" s="20" t="s">
        <v>259</v>
      </c>
      <c r="J836" s="11" t="s">
        <v>261</v>
      </c>
      <c r="K836" s="11" t="s">
        <v>12957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44958</v>
      </c>
      <c r="H837" s="11">
        <v>9</v>
      </c>
      <c r="I837" s="20" t="s">
        <v>259</v>
      </c>
      <c r="J837" s="11" t="s">
        <v>261</v>
      </c>
      <c r="K837" s="11" t="s">
        <v>12957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44958</v>
      </c>
      <c r="H838" s="11">
        <v>9</v>
      </c>
      <c r="I838" s="20" t="s">
        <v>259</v>
      </c>
      <c r="J838" s="11" t="s">
        <v>261</v>
      </c>
      <c r="K838" s="11" t="s">
        <v>12957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44958</v>
      </c>
      <c r="H839" s="11">
        <v>9</v>
      </c>
      <c r="I839" s="20" t="s">
        <v>259</v>
      </c>
      <c r="J839" s="11" t="s">
        <v>261</v>
      </c>
      <c r="K839" s="11" t="s">
        <v>12957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44958</v>
      </c>
      <c r="H840" s="11">
        <v>9</v>
      </c>
      <c r="I840" s="20" t="s">
        <v>259</v>
      </c>
      <c r="J840" s="11" t="s">
        <v>261</v>
      </c>
      <c r="K840" s="11" t="s">
        <v>12957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44958</v>
      </c>
      <c r="H841" s="11">
        <v>9</v>
      </c>
      <c r="I841" s="20" t="s">
        <v>259</v>
      </c>
      <c r="J841" s="11" t="s">
        <v>261</v>
      </c>
      <c r="K841" s="11" t="s">
        <v>12957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44958</v>
      </c>
      <c r="H842" s="11">
        <v>9</v>
      </c>
      <c r="I842" s="20" t="s">
        <v>259</v>
      </c>
      <c r="J842" s="11" t="s">
        <v>261</v>
      </c>
      <c r="K842" s="11" t="s">
        <v>12957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44958</v>
      </c>
      <c r="H843" s="11">
        <v>9</v>
      </c>
      <c r="I843" s="20" t="s">
        <v>259</v>
      </c>
      <c r="J843" s="11" t="s">
        <v>261</v>
      </c>
      <c r="K843" s="11" t="s">
        <v>12957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44958</v>
      </c>
      <c r="H844" s="11">
        <v>9</v>
      </c>
      <c r="I844" s="20" t="s">
        <v>259</v>
      </c>
      <c r="J844" s="11" t="s">
        <v>261</v>
      </c>
      <c r="K844" s="11" t="s">
        <v>12957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44958</v>
      </c>
      <c r="H845" s="11">
        <v>9</v>
      </c>
      <c r="I845" s="20" t="s">
        <v>259</v>
      </c>
      <c r="J845" s="11" t="s">
        <v>261</v>
      </c>
      <c r="K845" s="11" t="s">
        <v>12957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44958</v>
      </c>
      <c r="H846" s="11">
        <v>9</v>
      </c>
      <c r="I846" s="20" t="s">
        <v>259</v>
      </c>
      <c r="J846" s="11" t="s">
        <v>261</v>
      </c>
      <c r="K846" s="11" t="s">
        <v>12957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44958</v>
      </c>
      <c r="H847" s="11">
        <v>9</v>
      </c>
      <c r="I847" s="20" t="s">
        <v>259</v>
      </c>
      <c r="J847" s="11" t="s">
        <v>261</v>
      </c>
      <c r="K847" s="11" t="s">
        <v>12957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44958</v>
      </c>
      <c r="H848" s="11">
        <v>9</v>
      </c>
      <c r="I848" s="20" t="s">
        <v>259</v>
      </c>
      <c r="J848" s="11" t="s">
        <v>261</v>
      </c>
      <c r="K848" s="11" t="s">
        <v>12957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44958</v>
      </c>
      <c r="H849" s="11">
        <v>9</v>
      </c>
      <c r="I849" s="20" t="s">
        <v>259</v>
      </c>
      <c r="J849" s="11" t="s">
        <v>261</v>
      </c>
      <c r="K849" s="11" t="s">
        <v>12957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44958</v>
      </c>
      <c r="H850" s="11">
        <v>9</v>
      </c>
      <c r="I850" s="20" t="s">
        <v>259</v>
      </c>
      <c r="J850" s="11" t="s">
        <v>261</v>
      </c>
      <c r="K850" s="11" t="s">
        <v>12957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44958</v>
      </c>
      <c r="H851" s="11">
        <v>9</v>
      </c>
      <c r="I851" s="20" t="s">
        <v>259</v>
      </c>
      <c r="J851" s="11" t="s">
        <v>261</v>
      </c>
      <c r="K851" s="11" t="s">
        <v>12957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44958</v>
      </c>
      <c r="H852" s="11">
        <v>9</v>
      </c>
      <c r="I852" s="20" t="s">
        <v>259</v>
      </c>
      <c r="J852" s="11" t="s">
        <v>261</v>
      </c>
      <c r="K852" s="11" t="s">
        <v>12957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44958</v>
      </c>
      <c r="H853" s="11">
        <v>9</v>
      </c>
      <c r="I853" s="20" t="s">
        <v>259</v>
      </c>
      <c r="J853" s="11" t="s">
        <v>261</v>
      </c>
      <c r="K853" s="11" t="s">
        <v>12957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44958</v>
      </c>
      <c r="H854" s="11">
        <v>9</v>
      </c>
      <c r="I854" s="20" t="s">
        <v>259</v>
      </c>
      <c r="J854" s="11" t="s">
        <v>261</v>
      </c>
      <c r="K854" s="11" t="s">
        <v>12957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44958</v>
      </c>
      <c r="H855" s="11">
        <v>9</v>
      </c>
      <c r="I855" s="20" t="s">
        <v>259</v>
      </c>
      <c r="J855" s="11" t="s">
        <v>261</v>
      </c>
      <c r="K855" s="11" t="s">
        <v>12957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44958</v>
      </c>
      <c r="H856" s="11">
        <v>9</v>
      </c>
      <c r="I856" s="20" t="s">
        <v>259</v>
      </c>
      <c r="J856" s="11" t="s">
        <v>261</v>
      </c>
      <c r="K856" s="11" t="s">
        <v>12957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44958</v>
      </c>
      <c r="H857" s="11">
        <v>9</v>
      </c>
      <c r="I857" s="20" t="s">
        <v>259</v>
      </c>
      <c r="J857" s="11" t="s">
        <v>261</v>
      </c>
      <c r="K857" s="11" t="s">
        <v>12957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44958</v>
      </c>
      <c r="H858" s="11">
        <v>9</v>
      </c>
      <c r="I858" s="20" t="s">
        <v>259</v>
      </c>
      <c r="J858" s="11" t="s">
        <v>261</v>
      </c>
      <c r="K858" s="11" t="s">
        <v>12957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44958</v>
      </c>
      <c r="H859" s="11">
        <v>9</v>
      </c>
      <c r="I859" s="20" t="s">
        <v>259</v>
      </c>
      <c r="J859" s="11" t="s">
        <v>261</v>
      </c>
      <c r="K859" s="11" t="s">
        <v>12957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44958</v>
      </c>
      <c r="H860" s="11">
        <v>9</v>
      </c>
      <c r="I860" s="20" t="s">
        <v>259</v>
      </c>
      <c r="J860" s="11" t="s">
        <v>261</v>
      </c>
      <c r="K860" s="11" t="s">
        <v>12957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44958</v>
      </c>
      <c r="H861" s="11">
        <v>9</v>
      </c>
      <c r="I861" s="20" t="s">
        <v>259</v>
      </c>
      <c r="J861" s="11" t="s">
        <v>261</v>
      </c>
      <c r="K861" s="11" t="s">
        <v>12957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44958</v>
      </c>
      <c r="H862" s="11">
        <v>9</v>
      </c>
      <c r="I862" s="20" t="s">
        <v>259</v>
      </c>
      <c r="J862" s="11" t="s">
        <v>261</v>
      </c>
      <c r="K862" s="11" t="s">
        <v>12957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44958</v>
      </c>
      <c r="H863" s="11">
        <v>9</v>
      </c>
      <c r="I863" s="20" t="s">
        <v>259</v>
      </c>
      <c r="J863" s="11" t="s">
        <v>261</v>
      </c>
      <c r="K863" s="11" t="s">
        <v>12957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44958</v>
      </c>
      <c r="H864" s="11">
        <v>9</v>
      </c>
      <c r="I864" s="20" t="s">
        <v>259</v>
      </c>
      <c r="J864" s="11" t="s">
        <v>261</v>
      </c>
      <c r="K864" s="11" t="s">
        <v>12957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44958</v>
      </c>
      <c r="H865" s="11">
        <v>9</v>
      </c>
      <c r="I865" s="20" t="s">
        <v>259</v>
      </c>
      <c r="J865" s="11" t="s">
        <v>261</v>
      </c>
      <c r="K865" s="11" t="s">
        <v>12957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44958</v>
      </c>
      <c r="H866" s="11">
        <v>9</v>
      </c>
      <c r="I866" s="20" t="s">
        <v>259</v>
      </c>
      <c r="J866" s="11" t="s">
        <v>261</v>
      </c>
      <c r="K866" s="11" t="s">
        <v>12957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44958</v>
      </c>
      <c r="H867" s="11">
        <v>9</v>
      </c>
      <c r="I867" s="20" t="s">
        <v>259</v>
      </c>
      <c r="J867" s="11" t="s">
        <v>261</v>
      </c>
      <c r="K867" s="11" t="s">
        <v>12957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44958</v>
      </c>
      <c r="H868" s="11">
        <v>9</v>
      </c>
      <c r="I868" s="20" t="s">
        <v>259</v>
      </c>
      <c r="J868" s="11" t="s">
        <v>261</v>
      </c>
      <c r="K868" s="11" t="s">
        <v>12957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44958</v>
      </c>
      <c r="H869" s="11">
        <v>9</v>
      </c>
      <c r="I869" s="20" t="s">
        <v>259</v>
      </c>
      <c r="J869" s="11" t="s">
        <v>261</v>
      </c>
      <c r="K869" s="11" t="s">
        <v>12957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44958</v>
      </c>
      <c r="H870" s="11">
        <v>9</v>
      </c>
      <c r="I870" s="20" t="s">
        <v>259</v>
      </c>
      <c r="J870" s="11" t="s">
        <v>261</v>
      </c>
      <c r="K870" s="11" t="s">
        <v>12957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44958</v>
      </c>
      <c r="H871" s="11">
        <v>9</v>
      </c>
      <c r="I871" s="20" t="s">
        <v>259</v>
      </c>
      <c r="J871" s="11" t="s">
        <v>261</v>
      </c>
      <c r="K871" s="11" t="s">
        <v>12957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44958</v>
      </c>
      <c r="H872" s="11">
        <v>9</v>
      </c>
      <c r="I872" s="20" t="s">
        <v>259</v>
      </c>
      <c r="J872" s="11" t="s">
        <v>261</v>
      </c>
      <c r="K872" s="11" t="s">
        <v>12957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44958</v>
      </c>
      <c r="H873" s="11">
        <v>9</v>
      </c>
      <c r="I873" s="20" t="s">
        <v>259</v>
      </c>
      <c r="J873" s="11" t="s">
        <v>261</v>
      </c>
      <c r="K873" s="11" t="s">
        <v>12957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44958</v>
      </c>
      <c r="H874" s="11">
        <v>9</v>
      </c>
      <c r="I874" s="20" t="s">
        <v>259</v>
      </c>
      <c r="J874" s="11" t="s">
        <v>261</v>
      </c>
      <c r="K874" s="11" t="s">
        <v>12957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44958</v>
      </c>
      <c r="H875" s="11">
        <v>9</v>
      </c>
      <c r="I875" s="20" t="s">
        <v>259</v>
      </c>
      <c r="J875" s="11" t="s">
        <v>261</v>
      </c>
      <c r="K875" s="11" t="s">
        <v>12957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44958</v>
      </c>
      <c r="H876" s="11">
        <v>9</v>
      </c>
      <c r="I876" s="20" t="s">
        <v>259</v>
      </c>
      <c r="J876" s="11" t="s">
        <v>261</v>
      </c>
      <c r="K876" s="11" t="s">
        <v>12957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44958</v>
      </c>
      <c r="H877" s="11">
        <v>9</v>
      </c>
      <c r="I877" s="20" t="s">
        <v>259</v>
      </c>
      <c r="J877" s="11" t="s">
        <v>261</v>
      </c>
      <c r="K877" s="11" t="s">
        <v>12957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44958</v>
      </c>
      <c r="H878" s="11">
        <v>9</v>
      </c>
      <c r="I878" s="20" t="s">
        <v>259</v>
      </c>
      <c r="J878" s="11" t="s">
        <v>261</v>
      </c>
      <c r="K878" s="11" t="s">
        <v>12957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44958</v>
      </c>
      <c r="H879" s="11">
        <v>9</v>
      </c>
      <c r="I879" s="20" t="s">
        <v>259</v>
      </c>
      <c r="J879" s="11" t="s">
        <v>261</v>
      </c>
      <c r="K879" s="11" t="s">
        <v>12957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44958</v>
      </c>
      <c r="H880" s="11">
        <v>9</v>
      </c>
      <c r="I880" s="20" t="s">
        <v>259</v>
      </c>
      <c r="J880" s="11" t="s">
        <v>261</v>
      </c>
      <c r="K880" s="11" t="s">
        <v>12957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44958</v>
      </c>
      <c r="H881" s="11">
        <v>9</v>
      </c>
      <c r="I881" s="20" t="s">
        <v>259</v>
      </c>
      <c r="J881" s="11" t="s">
        <v>261</v>
      </c>
      <c r="K881" s="11" t="s">
        <v>12957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44958</v>
      </c>
      <c r="H882" s="11">
        <v>9</v>
      </c>
      <c r="I882" s="20" t="s">
        <v>259</v>
      </c>
      <c r="J882" s="11" t="s">
        <v>261</v>
      </c>
      <c r="K882" s="11" t="s">
        <v>12957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44958</v>
      </c>
      <c r="H883" s="11">
        <v>9</v>
      </c>
      <c r="I883" s="20" t="s">
        <v>259</v>
      </c>
      <c r="J883" s="11" t="s">
        <v>261</v>
      </c>
      <c r="K883" s="11" t="s">
        <v>12957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44958</v>
      </c>
      <c r="H884" s="11">
        <v>9</v>
      </c>
      <c r="I884" s="20" t="s">
        <v>259</v>
      </c>
      <c r="J884" s="11" t="s">
        <v>261</v>
      </c>
      <c r="K884" s="11" t="s">
        <v>12957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44958</v>
      </c>
      <c r="H885" s="11">
        <v>9</v>
      </c>
      <c r="I885" s="20" t="s">
        <v>259</v>
      </c>
      <c r="J885" s="11" t="s">
        <v>261</v>
      </c>
      <c r="K885" s="11" t="s">
        <v>12957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44958</v>
      </c>
      <c r="H886" s="11">
        <v>9</v>
      </c>
      <c r="I886" s="20" t="s">
        <v>259</v>
      </c>
      <c r="J886" s="11" t="s">
        <v>261</v>
      </c>
      <c r="K886" s="11" t="s">
        <v>12957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44958</v>
      </c>
      <c r="H887" s="11">
        <v>9</v>
      </c>
      <c r="I887" s="20" t="s">
        <v>259</v>
      </c>
      <c r="J887" s="11" t="s">
        <v>261</v>
      </c>
      <c r="K887" s="11" t="s">
        <v>12957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44958</v>
      </c>
      <c r="H888" s="11">
        <v>9</v>
      </c>
      <c r="I888" s="20" t="s">
        <v>259</v>
      </c>
      <c r="J888" s="11" t="s">
        <v>261</v>
      </c>
      <c r="K888" s="11" t="s">
        <v>12957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44958</v>
      </c>
      <c r="H889" s="11">
        <v>9</v>
      </c>
      <c r="I889" s="20" t="s">
        <v>259</v>
      </c>
      <c r="J889" s="11" t="s">
        <v>261</v>
      </c>
      <c r="K889" s="11" t="s">
        <v>12957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44958</v>
      </c>
      <c r="H890" s="11">
        <v>9</v>
      </c>
      <c r="I890" s="20" t="s">
        <v>259</v>
      </c>
      <c r="J890" s="11" t="s">
        <v>261</v>
      </c>
      <c r="K890" s="11" t="s">
        <v>12957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44958</v>
      </c>
      <c r="H891" s="11">
        <v>9</v>
      </c>
      <c r="I891" s="20" t="s">
        <v>259</v>
      </c>
      <c r="J891" s="11" t="s">
        <v>261</v>
      </c>
      <c r="K891" s="11" t="s">
        <v>12957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44958</v>
      </c>
      <c r="H892" s="11">
        <v>9</v>
      </c>
      <c r="I892" s="20" t="s">
        <v>259</v>
      </c>
      <c r="J892" s="11" t="s">
        <v>261</v>
      </c>
      <c r="K892" s="11" t="s">
        <v>12957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44958</v>
      </c>
      <c r="H893" s="11">
        <v>9</v>
      </c>
      <c r="I893" s="20" t="s">
        <v>259</v>
      </c>
      <c r="J893" s="11" t="s">
        <v>261</v>
      </c>
      <c r="K893" s="11" t="s">
        <v>12957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44958</v>
      </c>
      <c r="H894" s="11">
        <v>9</v>
      </c>
      <c r="I894" s="20" t="s">
        <v>259</v>
      </c>
      <c r="J894" s="11" t="s">
        <v>261</v>
      </c>
      <c r="K894" s="11" t="s">
        <v>12957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44958</v>
      </c>
      <c r="H895" s="11">
        <v>9</v>
      </c>
      <c r="I895" s="20" t="s">
        <v>259</v>
      </c>
      <c r="J895" s="11" t="s">
        <v>261</v>
      </c>
      <c r="K895" s="11" t="s">
        <v>12957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44958</v>
      </c>
      <c r="H896" s="11">
        <v>9</v>
      </c>
      <c r="I896" s="20" t="s">
        <v>259</v>
      </c>
      <c r="J896" s="11" t="s">
        <v>261</v>
      </c>
      <c r="K896" s="11" t="s">
        <v>12957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44958</v>
      </c>
      <c r="H897" s="11">
        <v>9</v>
      </c>
      <c r="I897" s="20" t="s">
        <v>259</v>
      </c>
      <c r="J897" s="11" t="s">
        <v>261</v>
      </c>
      <c r="K897" s="11" t="s">
        <v>12957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44958</v>
      </c>
      <c r="H898" s="11">
        <v>9</v>
      </c>
      <c r="I898" s="20" t="s">
        <v>259</v>
      </c>
      <c r="J898" s="11" t="s">
        <v>261</v>
      </c>
      <c r="K898" s="11" t="s">
        <v>12957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44958</v>
      </c>
      <c r="H899" s="11">
        <v>9</v>
      </c>
      <c r="I899" s="20" t="s">
        <v>259</v>
      </c>
      <c r="J899" s="11" t="s">
        <v>261</v>
      </c>
      <c r="K899" s="11" t="s">
        <v>12957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44958</v>
      </c>
      <c r="H900" s="11">
        <v>9</v>
      </c>
      <c r="I900" s="20" t="s">
        <v>259</v>
      </c>
      <c r="J900" s="11" t="s">
        <v>261</v>
      </c>
      <c r="K900" s="11" t="s">
        <v>12957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44958</v>
      </c>
      <c r="H901" s="11">
        <v>9</v>
      </c>
      <c r="I901" s="20" t="s">
        <v>259</v>
      </c>
      <c r="J901" s="11" t="s">
        <v>261</v>
      </c>
      <c r="K901" s="11" t="s">
        <v>12957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44958</v>
      </c>
      <c r="H902" s="11">
        <v>9</v>
      </c>
      <c r="I902" s="20" t="s">
        <v>259</v>
      </c>
      <c r="J902" s="11" t="s">
        <v>261</v>
      </c>
      <c r="K902" s="11" t="s">
        <v>12957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44958</v>
      </c>
      <c r="H903" s="11">
        <v>9</v>
      </c>
      <c r="I903" s="20" t="s">
        <v>259</v>
      </c>
      <c r="J903" s="11" t="s">
        <v>261</v>
      </c>
      <c r="K903" s="11" t="s">
        <v>12957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44958</v>
      </c>
      <c r="H904" s="11">
        <v>9</v>
      </c>
      <c r="I904" s="20" t="s">
        <v>259</v>
      </c>
      <c r="J904" s="11" t="s">
        <v>261</v>
      </c>
      <c r="K904" s="11" t="s">
        <v>12957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44958</v>
      </c>
      <c r="H905" s="11">
        <v>9</v>
      </c>
      <c r="I905" s="20" t="s">
        <v>259</v>
      </c>
      <c r="J905" s="11" t="s">
        <v>261</v>
      </c>
      <c r="K905" s="11" t="s">
        <v>12957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44958</v>
      </c>
      <c r="H906" s="11">
        <v>9</v>
      </c>
      <c r="I906" s="20" t="s">
        <v>259</v>
      </c>
      <c r="J906" s="11" t="s">
        <v>261</v>
      </c>
      <c r="K906" s="11" t="s">
        <v>12957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44958</v>
      </c>
      <c r="H907" s="11">
        <v>9</v>
      </c>
      <c r="I907" s="20" t="s">
        <v>259</v>
      </c>
      <c r="J907" s="11" t="s">
        <v>261</v>
      </c>
      <c r="K907" s="11" t="s">
        <v>12957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44958</v>
      </c>
      <c r="H908" s="11">
        <v>9</v>
      </c>
      <c r="I908" s="20" t="s">
        <v>259</v>
      </c>
      <c r="J908" s="11" t="s">
        <v>261</v>
      </c>
      <c r="K908" s="11" t="s">
        <v>12957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44958</v>
      </c>
      <c r="H909" s="11">
        <v>9</v>
      </c>
      <c r="I909" s="20" t="s">
        <v>259</v>
      </c>
      <c r="J909" s="11" t="s">
        <v>261</v>
      </c>
      <c r="K909" s="11" t="s">
        <v>12957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44958</v>
      </c>
      <c r="H910" s="11">
        <v>9</v>
      </c>
      <c r="I910" s="20" t="s">
        <v>259</v>
      </c>
      <c r="J910" s="11" t="s">
        <v>261</v>
      </c>
      <c r="K910" s="11" t="s">
        <v>12957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44958</v>
      </c>
      <c r="H911" s="11">
        <v>9</v>
      </c>
      <c r="I911" s="20" t="s">
        <v>259</v>
      </c>
      <c r="J911" s="11" t="s">
        <v>261</v>
      </c>
      <c r="K911" s="11" t="s">
        <v>12957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44958</v>
      </c>
      <c r="H912" s="11">
        <v>9</v>
      </c>
      <c r="I912" s="20" t="s">
        <v>259</v>
      </c>
      <c r="J912" s="11" t="s">
        <v>261</v>
      </c>
      <c r="K912" s="11" t="s">
        <v>12957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44958</v>
      </c>
      <c r="H913" s="11">
        <v>9</v>
      </c>
      <c r="I913" s="20" t="s">
        <v>259</v>
      </c>
      <c r="J913" s="11" t="s">
        <v>261</v>
      </c>
      <c r="K913" s="11" t="s">
        <v>12957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44958</v>
      </c>
      <c r="H914" s="11">
        <v>9</v>
      </c>
      <c r="I914" s="20" t="s">
        <v>259</v>
      </c>
      <c r="J914" s="11" t="s">
        <v>261</v>
      </c>
      <c r="K914" s="11" t="s">
        <v>12957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44958</v>
      </c>
      <c r="H915" s="11">
        <v>9</v>
      </c>
      <c r="I915" s="20" t="s">
        <v>259</v>
      </c>
      <c r="J915" s="11" t="s">
        <v>261</v>
      </c>
      <c r="K915" s="11" t="s">
        <v>12957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44958</v>
      </c>
      <c r="H916" s="11">
        <v>9</v>
      </c>
      <c r="I916" s="20" t="s">
        <v>259</v>
      </c>
      <c r="J916" s="11" t="s">
        <v>261</v>
      </c>
      <c r="K916" s="11" t="s">
        <v>12957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44958</v>
      </c>
      <c r="H917" s="11">
        <v>9</v>
      </c>
      <c r="I917" s="20" t="s">
        <v>259</v>
      </c>
      <c r="J917" s="11" t="s">
        <v>261</v>
      </c>
      <c r="K917" s="11" t="s">
        <v>12957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44958</v>
      </c>
      <c r="H918" s="11">
        <v>9</v>
      </c>
      <c r="I918" s="20" t="s">
        <v>259</v>
      </c>
      <c r="J918" s="11" t="s">
        <v>261</v>
      </c>
      <c r="K918" s="11" t="s">
        <v>12957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44958</v>
      </c>
      <c r="H919" s="11">
        <v>9</v>
      </c>
      <c r="I919" s="20" t="s">
        <v>259</v>
      </c>
      <c r="J919" s="11" t="s">
        <v>261</v>
      </c>
      <c r="K919" s="11" t="s">
        <v>12957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44958</v>
      </c>
      <c r="H920" s="11">
        <v>9</v>
      </c>
      <c r="I920" s="20" t="s">
        <v>259</v>
      </c>
      <c r="J920" s="11" t="s">
        <v>261</v>
      </c>
      <c r="K920" s="11" t="s">
        <v>12957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44958</v>
      </c>
      <c r="H921" s="11">
        <v>9</v>
      </c>
      <c r="I921" s="20" t="s">
        <v>259</v>
      </c>
      <c r="J921" s="11" t="s">
        <v>261</v>
      </c>
      <c r="K921" s="11" t="s">
        <v>12957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44958</v>
      </c>
      <c r="H922" s="11">
        <v>9</v>
      </c>
      <c r="I922" s="20" t="s">
        <v>259</v>
      </c>
      <c r="J922" s="11" t="s">
        <v>261</v>
      </c>
      <c r="K922" s="11" t="s">
        <v>12957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44958</v>
      </c>
      <c r="H923" s="11">
        <v>9</v>
      </c>
      <c r="I923" s="20" t="s">
        <v>259</v>
      </c>
      <c r="J923" s="11" t="s">
        <v>261</v>
      </c>
      <c r="K923" s="11" t="s">
        <v>12957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44958</v>
      </c>
      <c r="H924" s="11">
        <v>9</v>
      </c>
      <c r="I924" s="20" t="s">
        <v>259</v>
      </c>
      <c r="J924" s="11" t="s">
        <v>261</v>
      </c>
      <c r="K924" s="11" t="s">
        <v>12957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44958</v>
      </c>
      <c r="H925" s="11">
        <v>9</v>
      </c>
      <c r="I925" s="20" t="s">
        <v>259</v>
      </c>
      <c r="J925" s="11" t="s">
        <v>261</v>
      </c>
      <c r="K925" s="11" t="s">
        <v>12957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44958</v>
      </c>
      <c r="H926" s="11">
        <v>9</v>
      </c>
      <c r="I926" s="20" t="s">
        <v>259</v>
      </c>
      <c r="J926" s="11" t="s">
        <v>261</v>
      </c>
      <c r="K926" s="11" t="s">
        <v>12957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44958</v>
      </c>
      <c r="H927" s="11">
        <v>9</v>
      </c>
      <c r="I927" s="20" t="s">
        <v>259</v>
      </c>
      <c r="J927" s="11" t="s">
        <v>261</v>
      </c>
      <c r="K927" s="11" t="s">
        <v>12957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44958</v>
      </c>
      <c r="H928" s="11">
        <v>9</v>
      </c>
      <c r="I928" s="20" t="s">
        <v>259</v>
      </c>
      <c r="J928" s="11" t="s">
        <v>261</v>
      </c>
      <c r="K928" s="11" t="s">
        <v>12957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44958</v>
      </c>
      <c r="H929" s="11">
        <v>9</v>
      </c>
      <c r="I929" s="20" t="s">
        <v>259</v>
      </c>
      <c r="J929" s="11" t="s">
        <v>261</v>
      </c>
      <c r="K929" s="11" t="s">
        <v>12957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44958</v>
      </c>
      <c r="H930" s="11">
        <v>9</v>
      </c>
      <c r="I930" s="20" t="s">
        <v>259</v>
      </c>
      <c r="J930" s="11" t="s">
        <v>261</v>
      </c>
      <c r="K930" s="11" t="s">
        <v>12957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44958</v>
      </c>
      <c r="H931" s="11">
        <v>9</v>
      </c>
      <c r="I931" s="20" t="s">
        <v>259</v>
      </c>
      <c r="J931" s="11" t="s">
        <v>261</v>
      </c>
      <c r="K931" s="11" t="s">
        <v>12957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44958</v>
      </c>
      <c r="H932" s="11">
        <v>9</v>
      </c>
      <c r="I932" s="20" t="s">
        <v>259</v>
      </c>
      <c r="J932" s="11" t="s">
        <v>261</v>
      </c>
      <c r="K932" s="11" t="s">
        <v>12957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44958</v>
      </c>
      <c r="H933" s="11">
        <v>9</v>
      </c>
      <c r="I933" s="20" t="s">
        <v>259</v>
      </c>
      <c r="J933" s="11" t="s">
        <v>261</v>
      </c>
      <c r="K933" s="11" t="s">
        <v>12957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44958</v>
      </c>
      <c r="H934" s="11">
        <v>9</v>
      </c>
      <c r="I934" s="20" t="s">
        <v>259</v>
      </c>
      <c r="J934" s="11" t="s">
        <v>261</v>
      </c>
      <c r="K934" s="11" t="s">
        <v>12957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44958</v>
      </c>
      <c r="H935" s="11">
        <v>9</v>
      </c>
      <c r="I935" s="20" t="s">
        <v>259</v>
      </c>
      <c r="J935" s="11" t="s">
        <v>261</v>
      </c>
      <c r="K935" s="11" t="s">
        <v>12957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44958</v>
      </c>
      <c r="H936" s="11">
        <v>9</v>
      </c>
      <c r="I936" s="20" t="s">
        <v>259</v>
      </c>
      <c r="J936" s="11" t="s">
        <v>261</v>
      </c>
      <c r="K936" s="11" t="s">
        <v>12957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44958</v>
      </c>
      <c r="H937" s="11">
        <v>9</v>
      </c>
      <c r="I937" s="20" t="s">
        <v>259</v>
      </c>
      <c r="J937" s="11" t="s">
        <v>261</v>
      </c>
      <c r="K937" s="11" t="s">
        <v>12957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44958</v>
      </c>
      <c r="H938" s="11">
        <v>9</v>
      </c>
      <c r="I938" s="20" t="s">
        <v>259</v>
      </c>
      <c r="J938" s="11" t="s">
        <v>261</v>
      </c>
      <c r="K938" s="11" t="s">
        <v>12957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44958</v>
      </c>
      <c r="H939" s="11">
        <v>9</v>
      </c>
      <c r="I939" s="20" t="s">
        <v>259</v>
      </c>
      <c r="J939" s="11" t="s">
        <v>261</v>
      </c>
      <c r="K939" s="11" t="s">
        <v>12957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44958</v>
      </c>
      <c r="H940" s="11">
        <v>9</v>
      </c>
      <c r="I940" s="20" t="s">
        <v>259</v>
      </c>
      <c r="J940" s="11" t="s">
        <v>261</v>
      </c>
      <c r="K940" s="11" t="s">
        <v>12957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44958</v>
      </c>
      <c r="H941" s="11">
        <v>9</v>
      </c>
      <c r="I941" s="20" t="s">
        <v>259</v>
      </c>
      <c r="J941" s="11" t="s">
        <v>261</v>
      </c>
      <c r="K941" s="11" t="s">
        <v>12957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44958</v>
      </c>
      <c r="H942" s="11">
        <v>9</v>
      </c>
      <c r="I942" s="20" t="s">
        <v>259</v>
      </c>
      <c r="J942" s="11" t="s">
        <v>261</v>
      </c>
      <c r="K942" s="11" t="s">
        <v>12957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44958</v>
      </c>
      <c r="H943" s="11">
        <v>9</v>
      </c>
      <c r="I943" s="20" t="s">
        <v>259</v>
      </c>
      <c r="J943" s="11" t="s">
        <v>261</v>
      </c>
      <c r="K943" s="11" t="s">
        <v>12957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44958</v>
      </c>
      <c r="H944" s="11">
        <v>9</v>
      </c>
      <c r="I944" s="20" t="s">
        <v>259</v>
      </c>
      <c r="J944" s="11" t="s">
        <v>261</v>
      </c>
      <c r="K944" s="11" t="s">
        <v>12957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44958</v>
      </c>
      <c r="H945" s="11">
        <v>9</v>
      </c>
      <c r="I945" s="20" t="s">
        <v>259</v>
      </c>
      <c r="J945" s="11" t="s">
        <v>261</v>
      </c>
      <c r="K945" s="11" t="s">
        <v>12957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44958</v>
      </c>
      <c r="H946" s="11">
        <v>9</v>
      </c>
      <c r="I946" s="20" t="s">
        <v>259</v>
      </c>
      <c r="J946" s="11" t="s">
        <v>261</v>
      </c>
      <c r="K946" s="11" t="s">
        <v>12957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44958</v>
      </c>
      <c r="H947" s="11">
        <v>9</v>
      </c>
      <c r="I947" s="20" t="s">
        <v>259</v>
      </c>
      <c r="J947" s="11" t="s">
        <v>261</v>
      </c>
      <c r="K947" s="11" t="s">
        <v>12957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44958</v>
      </c>
      <c r="H948" s="11">
        <v>9</v>
      </c>
      <c r="I948" s="20" t="s">
        <v>259</v>
      </c>
      <c r="J948" s="11" t="s">
        <v>261</v>
      </c>
      <c r="K948" s="11" t="s">
        <v>12957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44958</v>
      </c>
      <c r="H949" s="11">
        <v>9</v>
      </c>
      <c r="I949" s="20" t="s">
        <v>259</v>
      </c>
      <c r="J949" s="11" t="s">
        <v>261</v>
      </c>
      <c r="K949" s="11" t="s">
        <v>12957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44958</v>
      </c>
      <c r="H950" s="11">
        <v>9</v>
      </c>
      <c r="I950" s="20" t="s">
        <v>259</v>
      </c>
      <c r="J950" s="11" t="s">
        <v>261</v>
      </c>
      <c r="K950" s="11" t="s">
        <v>12957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44958</v>
      </c>
      <c r="H951" s="11">
        <v>9</v>
      </c>
      <c r="I951" s="20" t="s">
        <v>259</v>
      </c>
      <c r="J951" s="11" t="s">
        <v>261</v>
      </c>
      <c r="K951" s="11" t="s">
        <v>12957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44958</v>
      </c>
      <c r="H952" s="11">
        <v>9</v>
      </c>
      <c r="I952" s="20" t="s">
        <v>259</v>
      </c>
      <c r="J952" s="11" t="s">
        <v>261</v>
      </c>
      <c r="K952" s="11" t="s">
        <v>12957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44958</v>
      </c>
      <c r="H953" s="11">
        <v>9</v>
      </c>
      <c r="I953" s="20" t="s">
        <v>259</v>
      </c>
      <c r="J953" s="11" t="s">
        <v>261</v>
      </c>
      <c r="K953" s="11" t="s">
        <v>12957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44958</v>
      </c>
      <c r="H954" s="11">
        <v>9</v>
      </c>
      <c r="I954" s="20" t="s">
        <v>259</v>
      </c>
      <c r="J954" s="11" t="s">
        <v>261</v>
      </c>
      <c r="K954" s="11" t="s">
        <v>12957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44958</v>
      </c>
      <c r="H955" s="11">
        <v>9</v>
      </c>
      <c r="I955" s="20" t="s">
        <v>259</v>
      </c>
      <c r="J955" s="11" t="s">
        <v>261</v>
      </c>
      <c r="K955" s="11" t="s">
        <v>12957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44958</v>
      </c>
      <c r="H956" s="11">
        <v>9</v>
      </c>
      <c r="I956" s="20" t="s">
        <v>259</v>
      </c>
      <c r="J956" s="11" t="s">
        <v>261</v>
      </c>
      <c r="K956" s="11" t="s">
        <v>12957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44958</v>
      </c>
      <c r="H957" s="11">
        <v>9</v>
      </c>
      <c r="I957" s="20" t="s">
        <v>259</v>
      </c>
      <c r="J957" s="11" t="s">
        <v>261</v>
      </c>
      <c r="K957" s="11" t="s">
        <v>12957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44958</v>
      </c>
      <c r="H958" s="11">
        <v>9</v>
      </c>
      <c r="I958" s="20" t="s">
        <v>259</v>
      </c>
      <c r="J958" s="11" t="s">
        <v>261</v>
      </c>
      <c r="K958" s="11" t="s">
        <v>12957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44958</v>
      </c>
      <c r="H959" s="11">
        <v>9</v>
      </c>
      <c r="I959" s="20" t="s">
        <v>259</v>
      </c>
      <c r="J959" s="11" t="s">
        <v>261</v>
      </c>
      <c r="K959" s="11" t="s">
        <v>12957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44958</v>
      </c>
      <c r="H960" s="11">
        <v>9</v>
      </c>
      <c r="I960" s="20" t="s">
        <v>259</v>
      </c>
      <c r="J960" s="11" t="s">
        <v>261</v>
      </c>
      <c r="K960" s="11" t="s">
        <v>12957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44958</v>
      </c>
      <c r="H961" s="11">
        <v>9</v>
      </c>
      <c r="I961" s="20" t="s">
        <v>259</v>
      </c>
      <c r="J961" s="11" t="s">
        <v>261</v>
      </c>
      <c r="K961" s="11" t="s">
        <v>12957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44958</v>
      </c>
      <c r="H962" s="11">
        <v>9</v>
      </c>
      <c r="I962" s="20" t="s">
        <v>259</v>
      </c>
      <c r="J962" s="11" t="s">
        <v>261</v>
      </c>
      <c r="K962" s="11" t="s">
        <v>12957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44958</v>
      </c>
      <c r="H963" s="11">
        <v>9</v>
      </c>
      <c r="I963" s="20" t="s">
        <v>259</v>
      </c>
      <c r="J963" s="11" t="s">
        <v>261</v>
      </c>
      <c r="K963" s="11" t="s">
        <v>12957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44958</v>
      </c>
      <c r="H964" s="11">
        <v>9</v>
      </c>
      <c r="I964" s="20" t="s">
        <v>259</v>
      </c>
      <c r="J964" s="11" t="s">
        <v>261</v>
      </c>
      <c r="K964" s="11" t="s">
        <v>12957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44958</v>
      </c>
      <c r="H965" s="11">
        <v>9</v>
      </c>
      <c r="I965" s="20" t="s">
        <v>259</v>
      </c>
      <c r="J965" s="11" t="s">
        <v>261</v>
      </c>
      <c r="K965" s="11" t="s">
        <v>12957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44958</v>
      </c>
      <c r="H966" s="11">
        <v>9</v>
      </c>
      <c r="I966" s="20" t="s">
        <v>259</v>
      </c>
      <c r="J966" s="11" t="s">
        <v>261</v>
      </c>
      <c r="K966" s="11" t="s">
        <v>12957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44958</v>
      </c>
      <c r="H967" s="11">
        <v>9</v>
      </c>
      <c r="I967" s="20" t="s">
        <v>259</v>
      </c>
      <c r="J967" s="11" t="s">
        <v>261</v>
      </c>
      <c r="K967" s="11" t="s">
        <v>12957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44958</v>
      </c>
      <c r="H968" s="11">
        <v>9</v>
      </c>
      <c r="I968" s="20" t="s">
        <v>259</v>
      </c>
      <c r="J968" s="11" t="s">
        <v>261</v>
      </c>
      <c r="K968" s="11" t="s">
        <v>12957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44958</v>
      </c>
      <c r="H969" s="11">
        <v>9</v>
      </c>
      <c r="I969" s="20" t="s">
        <v>259</v>
      </c>
      <c r="J969" s="11" t="s">
        <v>261</v>
      </c>
      <c r="K969" s="11" t="s">
        <v>12957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44958</v>
      </c>
      <c r="H970" s="11">
        <v>9</v>
      </c>
      <c r="I970" s="20" t="s">
        <v>259</v>
      </c>
      <c r="J970" s="11" t="s">
        <v>261</v>
      </c>
      <c r="K970" s="11" t="s">
        <v>12957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44958</v>
      </c>
      <c r="H971" s="11">
        <v>9</v>
      </c>
      <c r="I971" s="20" t="s">
        <v>259</v>
      </c>
      <c r="J971" s="11" t="s">
        <v>261</v>
      </c>
      <c r="K971" s="11" t="s">
        <v>12957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44958</v>
      </c>
      <c r="H972" s="11">
        <v>9</v>
      </c>
      <c r="I972" s="20" t="s">
        <v>259</v>
      </c>
      <c r="J972" s="11" t="s">
        <v>261</v>
      </c>
      <c r="K972" s="11" t="s">
        <v>12957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44958</v>
      </c>
      <c r="H973" s="11">
        <v>9</v>
      </c>
      <c r="I973" s="20" t="s">
        <v>259</v>
      </c>
      <c r="J973" s="11" t="s">
        <v>261</v>
      </c>
      <c r="K973" s="11" t="s">
        <v>12957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44958</v>
      </c>
      <c r="H974" s="11">
        <v>9</v>
      </c>
      <c r="I974" s="20" t="s">
        <v>259</v>
      </c>
      <c r="J974" s="11" t="s">
        <v>261</v>
      </c>
      <c r="K974" s="11" t="s">
        <v>12957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44958</v>
      </c>
      <c r="H975" s="11">
        <v>9</v>
      </c>
      <c r="I975" s="20" t="s">
        <v>259</v>
      </c>
      <c r="J975" s="11" t="s">
        <v>261</v>
      </c>
      <c r="K975" s="11" t="s">
        <v>12957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44958</v>
      </c>
      <c r="H976" s="11">
        <v>9</v>
      </c>
      <c r="I976" s="20" t="s">
        <v>259</v>
      </c>
      <c r="J976" s="11" t="s">
        <v>261</v>
      </c>
      <c r="K976" s="11" t="s">
        <v>12957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44958</v>
      </c>
      <c r="H977" s="11">
        <v>9</v>
      </c>
      <c r="I977" s="20" t="s">
        <v>259</v>
      </c>
      <c r="J977" s="11" t="s">
        <v>261</v>
      </c>
      <c r="K977" s="11" t="s">
        <v>12957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44958</v>
      </c>
      <c r="H978" s="11">
        <v>9</v>
      </c>
      <c r="I978" s="20" t="s">
        <v>259</v>
      </c>
      <c r="J978" s="11" t="s">
        <v>261</v>
      </c>
      <c r="K978" s="11" t="s">
        <v>12957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44958</v>
      </c>
      <c r="H979" s="11">
        <v>9</v>
      </c>
      <c r="I979" s="20" t="s">
        <v>259</v>
      </c>
      <c r="J979" s="11" t="s">
        <v>261</v>
      </c>
      <c r="K979" s="11" t="s">
        <v>12957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44958</v>
      </c>
      <c r="H980" s="11">
        <v>9</v>
      </c>
      <c r="I980" s="20" t="s">
        <v>259</v>
      </c>
      <c r="J980" s="11" t="s">
        <v>261</v>
      </c>
      <c r="K980" s="11" t="s">
        <v>12957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44958</v>
      </c>
      <c r="H981" s="11">
        <v>9</v>
      </c>
      <c r="I981" s="20" t="s">
        <v>259</v>
      </c>
      <c r="J981" s="11" t="s">
        <v>261</v>
      </c>
      <c r="K981" s="11" t="s">
        <v>12957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44958</v>
      </c>
      <c r="H982" s="11">
        <v>9</v>
      </c>
      <c r="I982" s="20" t="s">
        <v>259</v>
      </c>
      <c r="J982" s="11" t="s">
        <v>261</v>
      </c>
      <c r="K982" s="11" t="s">
        <v>12957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44958</v>
      </c>
      <c r="H983" s="11">
        <v>9</v>
      </c>
      <c r="I983" s="20" t="s">
        <v>259</v>
      </c>
      <c r="J983" s="11" t="s">
        <v>261</v>
      </c>
      <c r="K983" s="11" t="s">
        <v>12957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44958</v>
      </c>
      <c r="H984" s="11">
        <v>9</v>
      </c>
      <c r="I984" s="20" t="s">
        <v>259</v>
      </c>
      <c r="J984" s="11" t="s">
        <v>261</v>
      </c>
      <c r="K984" s="11" t="s">
        <v>12957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44958</v>
      </c>
      <c r="H985" s="11">
        <v>9</v>
      </c>
      <c r="I985" s="20" t="s">
        <v>259</v>
      </c>
      <c r="J985" s="11" t="s">
        <v>261</v>
      </c>
      <c r="K985" s="11" t="s">
        <v>12957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44958</v>
      </c>
      <c r="H986" s="11">
        <v>9</v>
      </c>
      <c r="I986" s="20" t="s">
        <v>259</v>
      </c>
      <c r="J986" s="11" t="s">
        <v>261</v>
      </c>
      <c r="K986" s="11" t="s">
        <v>12957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44958</v>
      </c>
      <c r="H987" s="11">
        <v>9</v>
      </c>
      <c r="I987" s="20" t="s">
        <v>259</v>
      </c>
      <c r="J987" s="11" t="s">
        <v>261</v>
      </c>
      <c r="K987" s="11" t="s">
        <v>12957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44958</v>
      </c>
      <c r="H988" s="11">
        <v>9</v>
      </c>
      <c r="I988" s="20" t="s">
        <v>259</v>
      </c>
      <c r="J988" s="11" t="s">
        <v>261</v>
      </c>
      <c r="K988" s="11" t="s">
        <v>12957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44958</v>
      </c>
      <c r="H989" s="11">
        <v>9</v>
      </c>
      <c r="I989" s="20" t="s">
        <v>259</v>
      </c>
      <c r="J989" s="11" t="s">
        <v>261</v>
      </c>
      <c r="K989" s="11" t="s">
        <v>12957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44958</v>
      </c>
      <c r="H990" s="11">
        <v>9</v>
      </c>
      <c r="I990" s="20" t="s">
        <v>259</v>
      </c>
      <c r="J990" s="11" t="s">
        <v>261</v>
      </c>
      <c r="K990" s="11" t="s">
        <v>12957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44958</v>
      </c>
      <c r="H991" s="11">
        <v>9</v>
      </c>
      <c r="I991" s="20" t="s">
        <v>259</v>
      </c>
      <c r="J991" s="11" t="s">
        <v>261</v>
      </c>
      <c r="K991" s="11" t="s">
        <v>12957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44958</v>
      </c>
      <c r="H992" s="11">
        <v>9</v>
      </c>
      <c r="I992" s="20" t="s">
        <v>259</v>
      </c>
      <c r="J992" s="11" t="s">
        <v>261</v>
      </c>
      <c r="K992" s="11" t="s">
        <v>12957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44958</v>
      </c>
      <c r="H993" s="11">
        <v>9</v>
      </c>
      <c r="I993" s="20" t="s">
        <v>259</v>
      </c>
      <c r="J993" s="11" t="s">
        <v>261</v>
      </c>
      <c r="K993" s="11" t="s">
        <v>12957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44958</v>
      </c>
      <c r="H994" s="11">
        <v>9</v>
      </c>
      <c r="I994" s="20" t="s">
        <v>259</v>
      </c>
      <c r="J994" s="11" t="s">
        <v>261</v>
      </c>
      <c r="K994" s="11" t="s">
        <v>12957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44958</v>
      </c>
      <c r="H995" s="11">
        <v>9</v>
      </c>
      <c r="I995" s="20" t="s">
        <v>259</v>
      </c>
      <c r="J995" s="11" t="s">
        <v>261</v>
      </c>
      <c r="K995" s="11" t="s">
        <v>12957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44958</v>
      </c>
      <c r="H996" s="11">
        <v>9</v>
      </c>
      <c r="I996" s="20" t="s">
        <v>259</v>
      </c>
      <c r="J996" s="11" t="s">
        <v>261</v>
      </c>
      <c r="K996" s="11" t="s">
        <v>12957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44958</v>
      </c>
      <c r="H997" s="11">
        <v>9</v>
      </c>
      <c r="I997" s="20" t="s">
        <v>259</v>
      </c>
      <c r="J997" s="11" t="s">
        <v>261</v>
      </c>
      <c r="K997" s="11" t="s">
        <v>12957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44958</v>
      </c>
      <c r="H998" s="11">
        <v>9</v>
      </c>
      <c r="I998" s="20" t="s">
        <v>259</v>
      </c>
      <c r="J998" s="11" t="s">
        <v>261</v>
      </c>
      <c r="K998" s="11" t="s">
        <v>12957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44958</v>
      </c>
      <c r="H999" s="11">
        <v>9</v>
      </c>
      <c r="I999" s="20" t="s">
        <v>259</v>
      </c>
      <c r="J999" s="11" t="s">
        <v>261</v>
      </c>
      <c r="K999" s="11" t="s">
        <v>12957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44958</v>
      </c>
      <c r="H1000" s="11">
        <v>9</v>
      </c>
      <c r="I1000" s="20" t="s">
        <v>259</v>
      </c>
      <c r="J1000" s="11" t="s">
        <v>261</v>
      </c>
      <c r="K1000" s="11" t="s">
        <v>12957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44958</v>
      </c>
      <c r="H1001" s="11">
        <v>9</v>
      </c>
      <c r="I1001" s="20" t="s">
        <v>259</v>
      </c>
      <c r="J1001" s="11" t="s">
        <v>261</v>
      </c>
      <c r="K1001" s="11" t="s">
        <v>12957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44958</v>
      </c>
      <c r="H1002" s="11">
        <v>9</v>
      </c>
      <c r="I1002" s="20" t="s">
        <v>259</v>
      </c>
      <c r="J1002" s="11" t="s">
        <v>261</v>
      </c>
      <c r="K1002" s="11" t="s">
        <v>12957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44958</v>
      </c>
      <c r="H1003" s="11">
        <v>9</v>
      </c>
      <c r="I1003" s="20" t="s">
        <v>259</v>
      </c>
      <c r="J1003" s="11" t="s">
        <v>261</v>
      </c>
      <c r="K1003" s="11" t="s">
        <v>12957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44958</v>
      </c>
      <c r="H1004" s="11">
        <v>9</v>
      </c>
      <c r="I1004" s="20" t="s">
        <v>259</v>
      </c>
      <c r="J1004" s="11" t="s">
        <v>261</v>
      </c>
      <c r="K1004" s="11" t="s">
        <v>12957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44958</v>
      </c>
      <c r="H1005" s="11">
        <v>9</v>
      </c>
      <c r="I1005" s="20" t="s">
        <v>259</v>
      </c>
      <c r="J1005" s="11" t="s">
        <v>261</v>
      </c>
      <c r="K1005" s="11" t="s">
        <v>12957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44958</v>
      </c>
      <c r="H1006" s="11">
        <v>9</v>
      </c>
      <c r="I1006" s="20" t="s">
        <v>259</v>
      </c>
      <c r="J1006" s="11" t="s">
        <v>261</v>
      </c>
      <c r="K1006" s="11" t="s">
        <v>12957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44958</v>
      </c>
      <c r="H1007" s="11">
        <v>9</v>
      </c>
      <c r="I1007" s="20" t="s">
        <v>259</v>
      </c>
      <c r="J1007" s="11" t="s">
        <v>261</v>
      </c>
      <c r="K1007" s="11" t="s">
        <v>12957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44958</v>
      </c>
      <c r="H1008" s="11">
        <v>9</v>
      </c>
      <c r="I1008" s="20" t="s">
        <v>259</v>
      </c>
      <c r="J1008" s="11" t="s">
        <v>261</v>
      </c>
      <c r="K1008" s="11" t="s">
        <v>12957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44958</v>
      </c>
      <c r="H1009" s="11">
        <v>9</v>
      </c>
      <c r="I1009" s="20" t="s">
        <v>259</v>
      </c>
      <c r="J1009" s="11" t="s">
        <v>261</v>
      </c>
      <c r="K1009" s="11" t="s">
        <v>12957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44958</v>
      </c>
      <c r="H1010" s="11">
        <v>9</v>
      </c>
      <c r="I1010" s="20" t="s">
        <v>259</v>
      </c>
      <c r="J1010" s="11" t="s">
        <v>261</v>
      </c>
      <c r="K1010" s="11" t="s">
        <v>12957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44958</v>
      </c>
      <c r="H1011" s="11">
        <v>9</v>
      </c>
      <c r="I1011" s="20" t="s">
        <v>259</v>
      </c>
      <c r="J1011" s="11" t="s">
        <v>261</v>
      </c>
      <c r="K1011" s="11" t="s">
        <v>12957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44958</v>
      </c>
      <c r="H1012" s="11">
        <v>9</v>
      </c>
      <c r="I1012" s="20" t="s">
        <v>259</v>
      </c>
      <c r="J1012" s="11" t="s">
        <v>261</v>
      </c>
      <c r="K1012" s="11" t="s">
        <v>12957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44958</v>
      </c>
      <c r="H1013" s="11">
        <v>9</v>
      </c>
      <c r="I1013" s="20" t="s">
        <v>259</v>
      </c>
      <c r="J1013" s="11" t="s">
        <v>261</v>
      </c>
      <c r="K1013" s="11" t="s">
        <v>12957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44958</v>
      </c>
      <c r="H1014" s="11">
        <v>9</v>
      </c>
      <c r="I1014" s="20" t="s">
        <v>259</v>
      </c>
      <c r="J1014" s="11" t="s">
        <v>261</v>
      </c>
      <c r="K1014" s="11" t="s">
        <v>12957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44958</v>
      </c>
      <c r="H1015" s="11">
        <v>9</v>
      </c>
      <c r="I1015" s="20" t="s">
        <v>259</v>
      </c>
      <c r="J1015" s="11" t="s">
        <v>261</v>
      </c>
      <c r="K1015" s="11" t="s">
        <v>12957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44958</v>
      </c>
      <c r="H1016" s="11">
        <v>9</v>
      </c>
      <c r="I1016" s="20" t="s">
        <v>259</v>
      </c>
      <c r="J1016" s="11" t="s">
        <v>261</v>
      </c>
      <c r="K1016" s="11" t="s">
        <v>12957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44958</v>
      </c>
      <c r="H1017" s="11">
        <v>9</v>
      </c>
      <c r="I1017" s="20" t="s">
        <v>259</v>
      </c>
      <c r="J1017" s="11" t="s">
        <v>261</v>
      </c>
      <c r="K1017" s="11" t="s">
        <v>12957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44958</v>
      </c>
      <c r="H1018" s="11">
        <v>9</v>
      </c>
      <c r="I1018" s="20" t="s">
        <v>259</v>
      </c>
      <c r="J1018" s="11" t="s">
        <v>261</v>
      </c>
      <c r="K1018" s="11" t="s">
        <v>12957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44958</v>
      </c>
      <c r="H1019" s="11">
        <v>9</v>
      </c>
      <c r="I1019" s="20" t="s">
        <v>259</v>
      </c>
      <c r="J1019" s="11" t="s">
        <v>261</v>
      </c>
      <c r="K1019" s="11" t="s">
        <v>12957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44958</v>
      </c>
      <c r="H1020" s="11">
        <v>9</v>
      </c>
      <c r="I1020" s="20" t="s">
        <v>259</v>
      </c>
      <c r="J1020" s="11" t="s">
        <v>261</v>
      </c>
      <c r="K1020" s="11" t="s">
        <v>12957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44958</v>
      </c>
      <c r="H1021" s="11">
        <v>9</v>
      </c>
      <c r="I1021" s="20" t="s">
        <v>259</v>
      </c>
      <c r="J1021" s="11" t="s">
        <v>261</v>
      </c>
      <c r="K1021" s="11" t="s">
        <v>12957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44958</v>
      </c>
      <c r="H1022" s="11">
        <v>9</v>
      </c>
      <c r="I1022" s="20" t="s">
        <v>259</v>
      </c>
      <c r="J1022" s="11" t="s">
        <v>261</v>
      </c>
      <c r="K1022" s="11" t="s">
        <v>12957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44958</v>
      </c>
      <c r="H1023" s="11">
        <v>9</v>
      </c>
      <c r="I1023" s="20" t="s">
        <v>259</v>
      </c>
      <c r="J1023" s="11" t="s">
        <v>261</v>
      </c>
      <c r="K1023" s="11" t="s">
        <v>12957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44958</v>
      </c>
      <c r="H1024" s="11">
        <v>9</v>
      </c>
      <c r="I1024" s="20" t="s">
        <v>259</v>
      </c>
      <c r="J1024" s="11" t="s">
        <v>261</v>
      </c>
      <c r="K1024" s="11" t="s">
        <v>12957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44958</v>
      </c>
      <c r="H1025" s="11">
        <v>9</v>
      </c>
      <c r="I1025" s="20" t="s">
        <v>259</v>
      </c>
      <c r="J1025" s="11" t="s">
        <v>261</v>
      </c>
      <c r="K1025" s="11" t="s">
        <v>12957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44958</v>
      </c>
      <c r="H1026" s="11">
        <v>9</v>
      </c>
      <c r="I1026" s="20" t="s">
        <v>259</v>
      </c>
      <c r="J1026" s="11" t="s">
        <v>261</v>
      </c>
      <c r="K1026" s="11" t="s">
        <v>12957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44958</v>
      </c>
      <c r="H1027" s="11">
        <v>9</v>
      </c>
      <c r="I1027" s="20" t="s">
        <v>259</v>
      </c>
      <c r="J1027" s="11" t="s">
        <v>261</v>
      </c>
      <c r="K1027" s="11" t="s">
        <v>12957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44958</v>
      </c>
      <c r="H1028" s="11">
        <v>9</v>
      </c>
      <c r="I1028" s="20" t="s">
        <v>259</v>
      </c>
      <c r="J1028" s="11" t="s">
        <v>261</v>
      </c>
      <c r="K1028" s="11" t="s">
        <v>12957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44958</v>
      </c>
      <c r="H1029" s="11">
        <v>9</v>
      </c>
      <c r="I1029" s="20" t="s">
        <v>259</v>
      </c>
      <c r="J1029" s="11" t="s">
        <v>261</v>
      </c>
      <c r="K1029" s="11" t="s">
        <v>12957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44958</v>
      </c>
      <c r="H1030" s="11">
        <v>9</v>
      </c>
      <c r="I1030" s="20" t="s">
        <v>259</v>
      </c>
      <c r="J1030" s="11" t="s">
        <v>261</v>
      </c>
      <c r="K1030" s="11" t="s">
        <v>12957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44958</v>
      </c>
      <c r="H1031" s="11">
        <v>9</v>
      </c>
      <c r="I1031" s="20" t="s">
        <v>259</v>
      </c>
      <c r="J1031" s="11" t="s">
        <v>261</v>
      </c>
      <c r="K1031" s="11" t="s">
        <v>12957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44958</v>
      </c>
      <c r="H1032" s="11">
        <v>9</v>
      </c>
      <c r="I1032" s="20" t="s">
        <v>259</v>
      </c>
      <c r="J1032" s="11" t="s">
        <v>261</v>
      </c>
      <c r="K1032" s="11" t="s">
        <v>12957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44958</v>
      </c>
      <c r="H1033" s="11">
        <v>9</v>
      </c>
      <c r="I1033" s="20" t="s">
        <v>259</v>
      </c>
      <c r="J1033" s="11" t="s">
        <v>261</v>
      </c>
      <c r="K1033" s="11" t="s">
        <v>12957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44958</v>
      </c>
      <c r="H1034" s="11">
        <v>9</v>
      </c>
      <c r="I1034" s="20" t="s">
        <v>259</v>
      </c>
      <c r="J1034" s="11" t="s">
        <v>261</v>
      </c>
      <c r="K1034" s="11" t="s">
        <v>12957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44958</v>
      </c>
      <c r="H1035" s="11">
        <v>9</v>
      </c>
      <c r="I1035" s="20" t="s">
        <v>259</v>
      </c>
      <c r="J1035" s="11" t="s">
        <v>261</v>
      </c>
      <c r="K1035" s="11" t="s">
        <v>12957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44958</v>
      </c>
      <c r="H1036" s="11">
        <v>9</v>
      </c>
      <c r="I1036" s="20" t="s">
        <v>259</v>
      </c>
      <c r="J1036" s="11" t="s">
        <v>261</v>
      </c>
      <c r="K1036" s="11" t="s">
        <v>12957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44958</v>
      </c>
      <c r="H1037" s="11">
        <v>9</v>
      </c>
      <c r="I1037" s="20" t="s">
        <v>259</v>
      </c>
      <c r="J1037" s="11" t="s">
        <v>261</v>
      </c>
      <c r="K1037" s="11" t="s">
        <v>12957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44958</v>
      </c>
      <c r="H1038" s="11">
        <v>9</v>
      </c>
      <c r="I1038" s="20" t="s">
        <v>259</v>
      </c>
      <c r="J1038" s="11" t="s">
        <v>261</v>
      </c>
      <c r="K1038" s="11" t="s">
        <v>12957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44958</v>
      </c>
      <c r="H1039" s="11">
        <v>9</v>
      </c>
      <c r="I1039" s="20" t="s">
        <v>259</v>
      </c>
      <c r="J1039" s="11" t="s">
        <v>261</v>
      </c>
      <c r="K1039" s="11" t="s">
        <v>12957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44958</v>
      </c>
      <c r="H1040" s="11">
        <v>9</v>
      </c>
      <c r="I1040" s="20" t="s">
        <v>259</v>
      </c>
      <c r="J1040" s="11" t="s">
        <v>261</v>
      </c>
      <c r="K1040" s="11" t="s">
        <v>12957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44958</v>
      </c>
      <c r="H1041" s="11">
        <v>9</v>
      </c>
      <c r="I1041" s="20" t="s">
        <v>259</v>
      </c>
      <c r="J1041" s="11" t="s">
        <v>261</v>
      </c>
      <c r="K1041" s="11" t="s">
        <v>12957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44958</v>
      </c>
      <c r="H1042" s="11">
        <v>9</v>
      </c>
      <c r="I1042" s="20" t="s">
        <v>259</v>
      </c>
      <c r="J1042" s="11" t="s">
        <v>261</v>
      </c>
      <c r="K1042" s="11" t="s">
        <v>12957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44958</v>
      </c>
      <c r="H1043" s="11">
        <v>9</v>
      </c>
      <c r="I1043" s="20" t="s">
        <v>259</v>
      </c>
      <c r="J1043" s="11" t="s">
        <v>261</v>
      </c>
      <c r="K1043" s="11" t="s">
        <v>12957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44958</v>
      </c>
      <c r="H1044" s="11">
        <v>9</v>
      </c>
      <c r="I1044" s="20" t="s">
        <v>259</v>
      </c>
      <c r="J1044" s="11" t="s">
        <v>261</v>
      </c>
      <c r="K1044" s="11" t="s">
        <v>12957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44958</v>
      </c>
      <c r="H1045" s="11">
        <v>9</v>
      </c>
      <c r="I1045" s="20" t="s">
        <v>259</v>
      </c>
      <c r="J1045" s="11" t="s">
        <v>261</v>
      </c>
      <c r="K1045" s="11" t="s">
        <v>12957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44958</v>
      </c>
      <c r="H1046" s="11">
        <v>9</v>
      </c>
      <c r="I1046" s="20" t="s">
        <v>259</v>
      </c>
      <c r="J1046" s="11" t="s">
        <v>261</v>
      </c>
      <c r="K1046" s="11" t="s">
        <v>12957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44958</v>
      </c>
      <c r="H1047" s="11">
        <v>9</v>
      </c>
      <c r="I1047" s="20" t="s">
        <v>259</v>
      </c>
      <c r="J1047" s="11" t="s">
        <v>261</v>
      </c>
      <c r="K1047" s="11" t="s">
        <v>12957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44958</v>
      </c>
      <c r="H1048" s="11">
        <v>9</v>
      </c>
      <c r="I1048" s="20" t="s">
        <v>259</v>
      </c>
      <c r="J1048" s="11" t="s">
        <v>261</v>
      </c>
      <c r="K1048" s="11" t="s">
        <v>12957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44958</v>
      </c>
      <c r="H1049" s="11">
        <v>9</v>
      </c>
      <c r="I1049" s="20" t="s">
        <v>259</v>
      </c>
      <c r="J1049" s="11" t="s">
        <v>261</v>
      </c>
      <c r="K1049" s="11" t="s">
        <v>12957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44958</v>
      </c>
      <c r="H1050" s="11">
        <v>9</v>
      </c>
      <c r="I1050" s="20" t="s">
        <v>259</v>
      </c>
      <c r="J1050" s="11" t="s">
        <v>261</v>
      </c>
      <c r="K1050" s="11" t="s">
        <v>12957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44958</v>
      </c>
      <c r="H1051" s="11">
        <v>9</v>
      </c>
      <c r="I1051" s="20" t="s">
        <v>259</v>
      </c>
      <c r="J1051" s="11" t="s">
        <v>261</v>
      </c>
      <c r="K1051" s="11" t="s">
        <v>12957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44958</v>
      </c>
      <c r="H1052" s="11">
        <v>9</v>
      </c>
      <c r="I1052" s="20" t="s">
        <v>259</v>
      </c>
      <c r="J1052" s="11" t="s">
        <v>261</v>
      </c>
      <c r="K1052" s="11" t="s">
        <v>12957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44958</v>
      </c>
      <c r="H1053" s="11">
        <v>9</v>
      </c>
      <c r="I1053" s="20" t="s">
        <v>259</v>
      </c>
      <c r="J1053" s="11" t="s">
        <v>261</v>
      </c>
      <c r="K1053" s="11" t="s">
        <v>12957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44958</v>
      </c>
      <c r="H1054" s="11">
        <v>9</v>
      </c>
      <c r="I1054" s="20" t="s">
        <v>259</v>
      </c>
      <c r="J1054" s="11" t="s">
        <v>261</v>
      </c>
      <c r="K1054" s="11" t="s">
        <v>12957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44958</v>
      </c>
      <c r="H1055" s="11">
        <v>9</v>
      </c>
      <c r="I1055" s="20" t="s">
        <v>259</v>
      </c>
      <c r="J1055" s="11" t="s">
        <v>261</v>
      </c>
      <c r="K1055" s="11" t="s">
        <v>12957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44958</v>
      </c>
      <c r="H1056" s="11">
        <v>9</v>
      </c>
      <c r="I1056" s="20" t="s">
        <v>259</v>
      </c>
      <c r="J1056" s="11" t="s">
        <v>261</v>
      </c>
      <c r="K1056" s="11" t="s">
        <v>12957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44958</v>
      </c>
      <c r="H1057" s="11">
        <v>9</v>
      </c>
      <c r="I1057" s="20" t="s">
        <v>259</v>
      </c>
      <c r="J1057" s="11" t="s">
        <v>261</v>
      </c>
      <c r="K1057" s="11" t="s">
        <v>12957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44958</v>
      </c>
      <c r="H1058" s="11">
        <v>9</v>
      </c>
      <c r="I1058" s="20" t="s">
        <v>259</v>
      </c>
      <c r="J1058" s="11" t="s">
        <v>261</v>
      </c>
      <c r="K1058" s="11" t="s">
        <v>12957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44958</v>
      </c>
      <c r="H1059" s="11">
        <v>9</v>
      </c>
      <c r="I1059" s="20" t="s">
        <v>259</v>
      </c>
      <c r="J1059" s="11" t="s">
        <v>261</v>
      </c>
      <c r="K1059" s="11" t="s">
        <v>12957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44958</v>
      </c>
      <c r="H1060" s="11">
        <v>9</v>
      </c>
      <c r="I1060" s="20" t="s">
        <v>259</v>
      </c>
      <c r="J1060" s="11" t="s">
        <v>261</v>
      </c>
      <c r="K1060" s="11" t="s">
        <v>12957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44958</v>
      </c>
      <c r="H1061" s="11">
        <v>9</v>
      </c>
      <c r="I1061" s="20" t="s">
        <v>259</v>
      </c>
      <c r="J1061" s="11" t="s">
        <v>261</v>
      </c>
      <c r="K1061" s="11" t="s">
        <v>12957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44958</v>
      </c>
      <c r="H1062" s="11">
        <v>9</v>
      </c>
      <c r="I1062" s="20" t="s">
        <v>259</v>
      </c>
      <c r="J1062" s="11" t="s">
        <v>261</v>
      </c>
      <c r="K1062" s="11" t="s">
        <v>12957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44958</v>
      </c>
      <c r="H1063" s="11">
        <v>9</v>
      </c>
      <c r="I1063" s="20" t="s">
        <v>259</v>
      </c>
      <c r="J1063" s="11" t="s">
        <v>261</v>
      </c>
      <c r="K1063" s="11" t="s">
        <v>12957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44958</v>
      </c>
      <c r="H1064" s="11">
        <v>9</v>
      </c>
      <c r="I1064" s="20" t="s">
        <v>259</v>
      </c>
      <c r="J1064" s="11" t="s">
        <v>261</v>
      </c>
      <c r="K1064" s="11" t="s">
        <v>12957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44958</v>
      </c>
      <c r="H1065" s="11">
        <v>9</v>
      </c>
      <c r="I1065" s="20" t="s">
        <v>259</v>
      </c>
      <c r="J1065" s="11" t="s">
        <v>261</v>
      </c>
      <c r="K1065" s="11" t="s">
        <v>12957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44958</v>
      </c>
      <c r="H1066" s="11">
        <v>9</v>
      </c>
      <c r="I1066" s="20" t="s">
        <v>259</v>
      </c>
      <c r="J1066" s="11" t="s">
        <v>261</v>
      </c>
      <c r="K1066" s="11" t="s">
        <v>12957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44958</v>
      </c>
      <c r="H1067" s="11">
        <v>9</v>
      </c>
      <c r="I1067" s="20" t="s">
        <v>259</v>
      </c>
      <c r="J1067" s="11" t="s">
        <v>261</v>
      </c>
      <c r="K1067" s="11" t="s">
        <v>12957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44958</v>
      </c>
      <c r="H1068" s="11">
        <v>9</v>
      </c>
      <c r="I1068" s="20" t="s">
        <v>259</v>
      </c>
      <c r="J1068" s="11" t="s">
        <v>261</v>
      </c>
      <c r="K1068" s="11" t="s">
        <v>12957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44958</v>
      </c>
      <c r="H1069" s="11">
        <v>9</v>
      </c>
      <c r="I1069" s="20" t="s">
        <v>259</v>
      </c>
      <c r="J1069" s="11" t="s">
        <v>261</v>
      </c>
      <c r="K1069" s="11" t="s">
        <v>12957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44958</v>
      </c>
      <c r="H1070" s="11">
        <v>9</v>
      </c>
      <c r="I1070" s="20" t="s">
        <v>259</v>
      </c>
      <c r="J1070" s="11" t="s">
        <v>261</v>
      </c>
      <c r="K1070" s="11" t="s">
        <v>12957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44958</v>
      </c>
      <c r="H1071" s="11">
        <v>9</v>
      </c>
      <c r="I1071" s="20" t="s">
        <v>259</v>
      </c>
      <c r="J1071" s="11" t="s">
        <v>261</v>
      </c>
      <c r="K1071" s="11" t="s">
        <v>12957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44958</v>
      </c>
      <c r="H1072" s="11">
        <v>9</v>
      </c>
      <c r="I1072" s="20" t="s">
        <v>259</v>
      </c>
      <c r="J1072" s="11" t="s">
        <v>261</v>
      </c>
      <c r="K1072" s="11" t="s">
        <v>12957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44958</v>
      </c>
      <c r="H1073" s="11">
        <v>9</v>
      </c>
      <c r="I1073" s="20" t="s">
        <v>259</v>
      </c>
      <c r="J1073" s="11" t="s">
        <v>261</v>
      </c>
      <c r="K1073" s="11" t="s">
        <v>12957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44958</v>
      </c>
      <c r="H1074" s="11">
        <v>9</v>
      </c>
      <c r="I1074" s="20" t="s">
        <v>259</v>
      </c>
      <c r="J1074" s="11" t="s">
        <v>261</v>
      </c>
      <c r="K1074" s="11" t="s">
        <v>12957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44958</v>
      </c>
      <c r="H1075" s="11">
        <v>9</v>
      </c>
      <c r="I1075" s="20" t="s">
        <v>259</v>
      </c>
      <c r="J1075" s="11" t="s">
        <v>261</v>
      </c>
      <c r="K1075" s="11" t="s">
        <v>12957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44958</v>
      </c>
      <c r="H1076" s="11">
        <v>9</v>
      </c>
      <c r="I1076" s="20" t="s">
        <v>259</v>
      </c>
      <c r="J1076" s="11" t="s">
        <v>261</v>
      </c>
      <c r="K1076" s="11" t="s">
        <v>12957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44958</v>
      </c>
      <c r="H1077" s="11">
        <v>9</v>
      </c>
      <c r="I1077" s="20" t="s">
        <v>259</v>
      </c>
      <c r="J1077" s="11" t="s">
        <v>261</v>
      </c>
      <c r="K1077" s="11" t="s">
        <v>12957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44958</v>
      </c>
      <c r="H1078" s="11">
        <v>9</v>
      </c>
      <c r="I1078" s="20" t="s">
        <v>259</v>
      </c>
      <c r="J1078" s="11" t="s">
        <v>261</v>
      </c>
      <c r="K1078" s="11" t="s">
        <v>12957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44958</v>
      </c>
      <c r="H1079" s="11">
        <v>9</v>
      </c>
      <c r="I1079" s="20" t="s">
        <v>259</v>
      </c>
      <c r="J1079" s="11" t="s">
        <v>261</v>
      </c>
      <c r="K1079" s="11" t="s">
        <v>12957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44958</v>
      </c>
      <c r="H1080" s="11">
        <v>9</v>
      </c>
      <c r="I1080" s="20" t="s">
        <v>259</v>
      </c>
      <c r="J1080" s="11" t="s">
        <v>261</v>
      </c>
      <c r="K1080" s="11" t="s">
        <v>12957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44958</v>
      </c>
      <c r="H1081" s="11">
        <v>9</v>
      </c>
      <c r="I1081" s="20" t="s">
        <v>259</v>
      </c>
      <c r="J1081" s="11" t="s">
        <v>261</v>
      </c>
      <c r="K1081" s="11" t="s">
        <v>12957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44958</v>
      </c>
      <c r="H1082" s="11">
        <v>9</v>
      </c>
      <c r="I1082" s="20" t="s">
        <v>259</v>
      </c>
      <c r="J1082" s="11" t="s">
        <v>261</v>
      </c>
      <c r="K1082" s="11" t="s">
        <v>12957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44958</v>
      </c>
      <c r="H1083" s="11">
        <v>9</v>
      </c>
      <c r="I1083" s="20" t="s">
        <v>259</v>
      </c>
      <c r="J1083" s="11" t="s">
        <v>261</v>
      </c>
      <c r="K1083" s="11" t="s">
        <v>12957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44958</v>
      </c>
      <c r="H1084" s="11">
        <v>9</v>
      </c>
      <c r="I1084" s="20" t="s">
        <v>259</v>
      </c>
      <c r="J1084" s="11" t="s">
        <v>261</v>
      </c>
      <c r="K1084" s="11" t="s">
        <v>12957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44958</v>
      </c>
      <c r="H1085" s="11">
        <v>9</v>
      </c>
      <c r="I1085" s="20" t="s">
        <v>259</v>
      </c>
      <c r="J1085" s="11" t="s">
        <v>261</v>
      </c>
      <c r="K1085" s="11" t="s">
        <v>12957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44958</v>
      </c>
      <c r="H1086" s="11">
        <v>9</v>
      </c>
      <c r="I1086" s="20" t="s">
        <v>259</v>
      </c>
      <c r="J1086" s="11" t="s">
        <v>261</v>
      </c>
      <c r="K1086" s="11" t="s">
        <v>12957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44958</v>
      </c>
      <c r="H1087" s="11">
        <v>9</v>
      </c>
      <c r="I1087" s="20" t="s">
        <v>259</v>
      </c>
      <c r="J1087" s="11" t="s">
        <v>261</v>
      </c>
      <c r="K1087" s="11" t="s">
        <v>12957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44958</v>
      </c>
      <c r="H1088" s="11">
        <v>9</v>
      </c>
      <c r="I1088" s="20" t="s">
        <v>259</v>
      </c>
      <c r="J1088" s="11" t="s">
        <v>261</v>
      </c>
      <c r="K1088" s="11" t="s">
        <v>12957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44958</v>
      </c>
      <c r="H1089" s="11">
        <v>9</v>
      </c>
      <c r="I1089" s="20" t="s">
        <v>259</v>
      </c>
      <c r="J1089" s="11" t="s">
        <v>261</v>
      </c>
      <c r="K1089" s="11" t="s">
        <v>12957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44958</v>
      </c>
      <c r="H1090" s="11">
        <v>9</v>
      </c>
      <c r="I1090" s="20" t="s">
        <v>259</v>
      </c>
      <c r="J1090" s="11" t="s">
        <v>261</v>
      </c>
      <c r="K1090" s="11" t="s">
        <v>12957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44958</v>
      </c>
      <c r="H1091" s="11">
        <v>9</v>
      </c>
      <c r="I1091" s="20" t="s">
        <v>259</v>
      </c>
      <c r="J1091" s="11" t="s">
        <v>261</v>
      </c>
      <c r="K1091" s="11" t="s">
        <v>12957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44958</v>
      </c>
      <c r="H1092" s="11">
        <v>9</v>
      </c>
      <c r="I1092" s="20" t="s">
        <v>259</v>
      </c>
      <c r="J1092" s="11" t="s">
        <v>261</v>
      </c>
      <c r="K1092" s="11" t="s">
        <v>12957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44958</v>
      </c>
      <c r="H1093" s="11">
        <v>9</v>
      </c>
      <c r="I1093" s="20" t="s">
        <v>259</v>
      </c>
      <c r="J1093" s="11" t="s">
        <v>261</v>
      </c>
      <c r="K1093" s="11" t="s">
        <v>12957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44958</v>
      </c>
      <c r="H1094" s="11">
        <v>9</v>
      </c>
      <c r="I1094" s="20" t="s">
        <v>259</v>
      </c>
      <c r="J1094" s="11" t="s">
        <v>261</v>
      </c>
      <c r="K1094" s="11" t="s">
        <v>12957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44958</v>
      </c>
      <c r="H1095" s="11">
        <v>9</v>
      </c>
      <c r="I1095" s="20" t="s">
        <v>259</v>
      </c>
      <c r="J1095" s="11" t="s">
        <v>261</v>
      </c>
      <c r="K1095" s="11" t="s">
        <v>12957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44958</v>
      </c>
      <c r="H1096" s="11">
        <v>9</v>
      </c>
      <c r="I1096" s="20" t="s">
        <v>259</v>
      </c>
      <c r="J1096" s="11" t="s">
        <v>261</v>
      </c>
      <c r="K1096" s="11" t="s">
        <v>12957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44958</v>
      </c>
      <c r="H1097" s="11">
        <v>9</v>
      </c>
      <c r="I1097" s="20" t="s">
        <v>259</v>
      </c>
      <c r="J1097" s="11" t="s">
        <v>261</v>
      </c>
      <c r="K1097" s="11" t="s">
        <v>12957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44958</v>
      </c>
      <c r="H1098" s="11">
        <v>9</v>
      </c>
      <c r="I1098" s="20" t="s">
        <v>259</v>
      </c>
      <c r="J1098" s="11" t="s">
        <v>261</v>
      </c>
      <c r="K1098" s="11" t="s">
        <v>12957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44958</v>
      </c>
      <c r="H1099" s="11">
        <v>9</v>
      </c>
      <c r="I1099" s="20" t="s">
        <v>259</v>
      </c>
      <c r="J1099" s="11" t="s">
        <v>261</v>
      </c>
      <c r="K1099" s="11" t="s">
        <v>12957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44958</v>
      </c>
      <c r="H1100" s="11">
        <v>9</v>
      </c>
      <c r="I1100" s="20" t="s">
        <v>259</v>
      </c>
      <c r="J1100" s="11" t="s">
        <v>261</v>
      </c>
      <c r="K1100" s="11" t="s">
        <v>12957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44958</v>
      </c>
      <c r="H1101" s="11">
        <v>9</v>
      </c>
      <c r="I1101" s="20" t="s">
        <v>259</v>
      </c>
      <c r="J1101" s="11" t="s">
        <v>261</v>
      </c>
      <c r="K1101" s="11" t="s">
        <v>12957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44958</v>
      </c>
      <c r="H1102" s="11">
        <v>9</v>
      </c>
      <c r="I1102" s="20" t="s">
        <v>259</v>
      </c>
      <c r="J1102" s="11" t="s">
        <v>261</v>
      </c>
      <c r="K1102" s="11" t="s">
        <v>12957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44958</v>
      </c>
      <c r="H1103" s="11">
        <v>9</v>
      </c>
      <c r="I1103" s="20" t="s">
        <v>259</v>
      </c>
      <c r="J1103" s="11" t="s">
        <v>261</v>
      </c>
      <c r="K1103" s="11" t="s">
        <v>12957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44958</v>
      </c>
      <c r="H1104" s="11">
        <v>9</v>
      </c>
      <c r="I1104" s="20" t="s">
        <v>259</v>
      </c>
      <c r="J1104" s="11" t="s">
        <v>261</v>
      </c>
      <c r="K1104" s="11" t="s">
        <v>12957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44958</v>
      </c>
      <c r="H1105" s="11">
        <v>9</v>
      </c>
      <c r="I1105" s="20" t="s">
        <v>259</v>
      </c>
      <c r="J1105" s="11" t="s">
        <v>261</v>
      </c>
      <c r="K1105" s="11" t="s">
        <v>12957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44958</v>
      </c>
      <c r="H1106" s="11">
        <v>9</v>
      </c>
      <c r="I1106" s="20" t="s">
        <v>259</v>
      </c>
      <c r="J1106" s="11" t="s">
        <v>261</v>
      </c>
      <c r="K1106" s="11" t="s">
        <v>12957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44958</v>
      </c>
      <c r="H1107" s="11">
        <v>9</v>
      </c>
      <c r="I1107" s="20" t="s">
        <v>259</v>
      </c>
      <c r="J1107" s="11" t="s">
        <v>261</v>
      </c>
      <c r="K1107" s="11" t="s">
        <v>12957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44958</v>
      </c>
      <c r="H1108" s="11">
        <v>9</v>
      </c>
      <c r="I1108" s="20" t="s">
        <v>259</v>
      </c>
      <c r="J1108" s="11" t="s">
        <v>261</v>
      </c>
      <c r="K1108" s="11" t="s">
        <v>12957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44958</v>
      </c>
      <c r="H1109" s="11">
        <v>9</v>
      </c>
      <c r="I1109" s="20" t="s">
        <v>259</v>
      </c>
      <c r="J1109" s="11" t="s">
        <v>261</v>
      </c>
      <c r="K1109" s="11" t="s">
        <v>12957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44958</v>
      </c>
      <c r="H1110" s="11">
        <v>9</v>
      </c>
      <c r="I1110" s="20" t="s">
        <v>259</v>
      </c>
      <c r="J1110" s="11" t="s">
        <v>261</v>
      </c>
      <c r="K1110" s="11" t="s">
        <v>12957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44958</v>
      </c>
      <c r="H1111" s="11">
        <v>9</v>
      </c>
      <c r="I1111" s="20" t="s">
        <v>259</v>
      </c>
      <c r="J1111" s="11" t="s">
        <v>261</v>
      </c>
      <c r="K1111" s="11" t="s">
        <v>12957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44958</v>
      </c>
      <c r="H1112" s="11">
        <v>9</v>
      </c>
      <c r="I1112" s="20" t="s">
        <v>259</v>
      </c>
      <c r="J1112" s="11" t="s">
        <v>261</v>
      </c>
      <c r="K1112" s="11" t="s">
        <v>12957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44958</v>
      </c>
      <c r="H1113" s="11">
        <v>9</v>
      </c>
      <c r="I1113" s="20" t="s">
        <v>259</v>
      </c>
      <c r="J1113" s="11" t="s">
        <v>261</v>
      </c>
      <c r="K1113" s="11" t="s">
        <v>12957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44958</v>
      </c>
      <c r="H1114" s="11">
        <v>9</v>
      </c>
      <c r="I1114" s="20" t="s">
        <v>259</v>
      </c>
      <c r="J1114" s="11" t="s">
        <v>261</v>
      </c>
      <c r="K1114" s="11" t="s">
        <v>12957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44958</v>
      </c>
      <c r="H1115" s="11">
        <v>9</v>
      </c>
      <c r="I1115" s="20" t="s">
        <v>259</v>
      </c>
      <c r="J1115" s="11" t="s">
        <v>261</v>
      </c>
      <c r="K1115" s="11" t="s">
        <v>12957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44958</v>
      </c>
      <c r="H1116" s="11">
        <v>9</v>
      </c>
      <c r="I1116" s="20" t="s">
        <v>259</v>
      </c>
      <c r="J1116" s="11" t="s">
        <v>261</v>
      </c>
      <c r="K1116" s="11" t="s">
        <v>12957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44958</v>
      </c>
      <c r="H1117" s="11">
        <v>9</v>
      </c>
      <c r="I1117" s="20" t="s">
        <v>259</v>
      </c>
      <c r="J1117" s="11" t="s">
        <v>261</v>
      </c>
      <c r="K1117" s="11" t="s">
        <v>12957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44958</v>
      </c>
      <c r="H1118" s="11">
        <v>9</v>
      </c>
      <c r="I1118" s="20" t="s">
        <v>259</v>
      </c>
      <c r="J1118" s="11" t="s">
        <v>261</v>
      </c>
      <c r="K1118" s="11" t="s">
        <v>12957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44958</v>
      </c>
      <c r="H1119" s="11">
        <v>9</v>
      </c>
      <c r="I1119" s="20" t="s">
        <v>259</v>
      </c>
      <c r="J1119" s="11" t="s">
        <v>261</v>
      </c>
      <c r="K1119" s="11" t="s">
        <v>12957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44958</v>
      </c>
      <c r="H1120" s="11">
        <v>9</v>
      </c>
      <c r="I1120" s="20" t="s">
        <v>259</v>
      </c>
      <c r="J1120" s="11" t="s">
        <v>261</v>
      </c>
      <c r="K1120" s="11" t="s">
        <v>12957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44958</v>
      </c>
      <c r="H1121" s="11">
        <v>9</v>
      </c>
      <c r="I1121" s="20" t="s">
        <v>259</v>
      </c>
      <c r="J1121" s="11" t="s">
        <v>261</v>
      </c>
      <c r="K1121" s="11" t="s">
        <v>12957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44958</v>
      </c>
      <c r="H1122" s="11">
        <v>9</v>
      </c>
      <c r="I1122" s="20" t="s">
        <v>259</v>
      </c>
      <c r="J1122" s="11" t="s">
        <v>261</v>
      </c>
      <c r="K1122" s="11" t="s">
        <v>12957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44958</v>
      </c>
      <c r="H1123" s="11">
        <v>9</v>
      </c>
      <c r="I1123" s="20" t="s">
        <v>259</v>
      </c>
      <c r="J1123" s="11" t="s">
        <v>261</v>
      </c>
      <c r="K1123" s="11" t="s">
        <v>12957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44958</v>
      </c>
      <c r="H1124" s="11">
        <v>9</v>
      </c>
      <c r="I1124" s="20" t="s">
        <v>259</v>
      </c>
      <c r="J1124" s="11" t="s">
        <v>261</v>
      </c>
      <c r="K1124" s="11" t="s">
        <v>12957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44958</v>
      </c>
      <c r="H1125" s="11">
        <v>9</v>
      </c>
      <c r="I1125" s="20" t="s">
        <v>259</v>
      </c>
      <c r="J1125" s="11" t="s">
        <v>261</v>
      </c>
      <c r="K1125" s="11" t="s">
        <v>12957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44958</v>
      </c>
      <c r="H1126" s="11">
        <v>9</v>
      </c>
      <c r="I1126" s="20" t="s">
        <v>259</v>
      </c>
      <c r="J1126" s="11" t="s">
        <v>261</v>
      </c>
      <c r="K1126" s="11" t="s">
        <v>12957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44958</v>
      </c>
      <c r="H1127" s="11">
        <v>9</v>
      </c>
      <c r="I1127" s="20" t="s">
        <v>259</v>
      </c>
      <c r="J1127" s="11" t="s">
        <v>261</v>
      </c>
      <c r="K1127" s="11" t="s">
        <v>12957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44958</v>
      </c>
      <c r="H1128" s="11">
        <v>9</v>
      </c>
      <c r="I1128" s="20" t="s">
        <v>259</v>
      </c>
      <c r="J1128" s="11" t="s">
        <v>261</v>
      </c>
      <c r="K1128" s="11" t="s">
        <v>12957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44958</v>
      </c>
      <c r="H1129" s="11">
        <v>9</v>
      </c>
      <c r="I1129" s="20" t="s">
        <v>259</v>
      </c>
      <c r="J1129" s="11" t="s">
        <v>261</v>
      </c>
      <c r="K1129" s="11" t="s">
        <v>12957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44958</v>
      </c>
      <c r="H1130" s="11">
        <v>9</v>
      </c>
      <c r="I1130" s="20" t="s">
        <v>259</v>
      </c>
      <c r="J1130" s="11" t="s">
        <v>261</v>
      </c>
      <c r="K1130" s="11" t="s">
        <v>12957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44958</v>
      </c>
      <c r="H1131" s="11">
        <v>9</v>
      </c>
      <c r="I1131" s="20" t="s">
        <v>259</v>
      </c>
      <c r="J1131" s="11" t="s">
        <v>261</v>
      </c>
      <c r="K1131" s="11" t="s">
        <v>12957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44958</v>
      </c>
      <c r="H1132" s="11">
        <v>9</v>
      </c>
      <c r="I1132" s="20" t="s">
        <v>259</v>
      </c>
      <c r="J1132" s="11" t="s">
        <v>261</v>
      </c>
      <c r="K1132" s="11" t="s">
        <v>12957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44958</v>
      </c>
      <c r="H1133" s="11">
        <v>9</v>
      </c>
      <c r="I1133" s="20" t="s">
        <v>259</v>
      </c>
      <c r="J1133" s="11" t="s">
        <v>261</v>
      </c>
      <c r="K1133" s="11" t="s">
        <v>12957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44958</v>
      </c>
      <c r="H1134" s="11">
        <v>9</v>
      </c>
      <c r="I1134" s="20" t="s">
        <v>259</v>
      </c>
      <c r="J1134" s="11" t="s">
        <v>261</v>
      </c>
      <c r="K1134" s="11" t="s">
        <v>12957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44958</v>
      </c>
      <c r="H1135" s="11">
        <v>9</v>
      </c>
      <c r="I1135" s="20" t="s">
        <v>259</v>
      </c>
      <c r="J1135" s="11" t="s">
        <v>261</v>
      </c>
      <c r="K1135" s="11" t="s">
        <v>12957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44958</v>
      </c>
      <c r="H1136" s="11">
        <v>9</v>
      </c>
      <c r="I1136" s="20" t="s">
        <v>259</v>
      </c>
      <c r="J1136" s="11" t="s">
        <v>261</v>
      </c>
      <c r="K1136" s="11" t="s">
        <v>12957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44958</v>
      </c>
      <c r="H1137" s="11">
        <v>9</v>
      </c>
      <c r="I1137" s="20" t="s">
        <v>259</v>
      </c>
      <c r="J1137" s="11" t="s">
        <v>261</v>
      </c>
      <c r="K1137" s="11" t="s">
        <v>12957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44958</v>
      </c>
      <c r="H1138" s="11">
        <v>9</v>
      </c>
      <c r="I1138" s="20" t="s">
        <v>259</v>
      </c>
      <c r="J1138" s="11" t="s">
        <v>261</v>
      </c>
      <c r="K1138" s="11" t="s">
        <v>12957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44958</v>
      </c>
      <c r="H1139" s="11">
        <v>9</v>
      </c>
      <c r="I1139" s="20" t="s">
        <v>259</v>
      </c>
      <c r="J1139" s="11" t="s">
        <v>261</v>
      </c>
      <c r="K1139" s="11" t="s">
        <v>12957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44958</v>
      </c>
      <c r="H1140" s="11">
        <v>9</v>
      </c>
      <c r="I1140" s="20" t="s">
        <v>259</v>
      </c>
      <c r="J1140" s="11" t="s">
        <v>261</v>
      </c>
      <c r="K1140" s="11" t="s">
        <v>12957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44958</v>
      </c>
      <c r="H1141" s="11">
        <v>9</v>
      </c>
      <c r="I1141" s="20" t="s">
        <v>259</v>
      </c>
      <c r="J1141" s="11" t="s">
        <v>261</v>
      </c>
      <c r="K1141" s="11" t="s">
        <v>12957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44958</v>
      </c>
      <c r="H1142" s="11">
        <v>9</v>
      </c>
      <c r="I1142" s="20" t="s">
        <v>259</v>
      </c>
      <c r="J1142" s="11" t="s">
        <v>261</v>
      </c>
      <c r="K1142" s="11" t="s">
        <v>12957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44958</v>
      </c>
      <c r="H1143" s="11">
        <v>9</v>
      </c>
      <c r="I1143" s="20" t="s">
        <v>259</v>
      </c>
      <c r="J1143" s="11" t="s">
        <v>261</v>
      </c>
      <c r="K1143" s="11" t="s">
        <v>12957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44958</v>
      </c>
      <c r="H1144" s="11">
        <v>9</v>
      </c>
      <c r="I1144" s="20" t="s">
        <v>259</v>
      </c>
      <c r="J1144" s="11" t="s">
        <v>261</v>
      </c>
      <c r="K1144" s="11" t="s">
        <v>12957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44958</v>
      </c>
      <c r="H1145" s="11">
        <v>9</v>
      </c>
      <c r="I1145" s="20" t="s">
        <v>259</v>
      </c>
      <c r="J1145" s="11" t="s">
        <v>261</v>
      </c>
      <c r="K1145" s="11" t="s">
        <v>12957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44958</v>
      </c>
      <c r="H1146" s="11">
        <v>9</v>
      </c>
      <c r="I1146" s="20" t="s">
        <v>259</v>
      </c>
      <c r="J1146" s="11" t="s">
        <v>261</v>
      </c>
      <c r="K1146" s="11" t="s">
        <v>12957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44958</v>
      </c>
      <c r="H1147" s="11">
        <v>9</v>
      </c>
      <c r="I1147" s="20" t="s">
        <v>259</v>
      </c>
      <c r="J1147" s="11" t="s">
        <v>261</v>
      </c>
      <c r="K1147" s="11" t="s">
        <v>12957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44958</v>
      </c>
      <c r="H1148" s="11">
        <v>9</v>
      </c>
      <c r="I1148" s="20" t="s">
        <v>259</v>
      </c>
      <c r="J1148" s="11" t="s">
        <v>261</v>
      </c>
      <c r="K1148" s="11" t="s">
        <v>12957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44958</v>
      </c>
      <c r="H1149" s="11">
        <v>9</v>
      </c>
      <c r="I1149" s="20" t="s">
        <v>259</v>
      </c>
      <c r="J1149" s="11" t="s">
        <v>261</v>
      </c>
      <c r="K1149" s="11" t="s">
        <v>12957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44958</v>
      </c>
      <c r="H1150" s="11">
        <v>9</v>
      </c>
      <c r="I1150" s="20" t="s">
        <v>259</v>
      </c>
      <c r="J1150" s="11" t="s">
        <v>261</v>
      </c>
      <c r="K1150" s="11" t="s">
        <v>12957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44958</v>
      </c>
      <c r="H1151" s="11">
        <v>9</v>
      </c>
      <c r="I1151" s="20" t="s">
        <v>259</v>
      </c>
      <c r="J1151" s="11" t="s">
        <v>261</v>
      </c>
      <c r="K1151" s="11" t="s">
        <v>12957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44958</v>
      </c>
      <c r="H1152" s="11">
        <v>9</v>
      </c>
      <c r="I1152" s="20" t="s">
        <v>259</v>
      </c>
      <c r="J1152" s="11" t="s">
        <v>261</v>
      </c>
      <c r="K1152" s="11" t="s">
        <v>12957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44958</v>
      </c>
      <c r="H1153" s="11">
        <v>9</v>
      </c>
      <c r="I1153" s="20" t="s">
        <v>259</v>
      </c>
      <c r="J1153" s="11" t="s">
        <v>261</v>
      </c>
      <c r="K1153" s="11" t="s">
        <v>12957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44958</v>
      </c>
      <c r="H1154" s="11">
        <v>9</v>
      </c>
      <c r="I1154" s="20" t="s">
        <v>259</v>
      </c>
      <c r="J1154" s="11" t="s">
        <v>261</v>
      </c>
      <c r="K1154" s="11" t="s">
        <v>12957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44958</v>
      </c>
      <c r="H1155" s="11">
        <v>9</v>
      </c>
      <c r="I1155" s="20" t="s">
        <v>259</v>
      </c>
      <c r="J1155" s="11" t="s">
        <v>261</v>
      </c>
      <c r="K1155" s="11" t="s">
        <v>12957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44958</v>
      </c>
      <c r="H1156" s="11">
        <v>9</v>
      </c>
      <c r="I1156" s="20" t="s">
        <v>259</v>
      </c>
      <c r="J1156" s="11" t="s">
        <v>261</v>
      </c>
      <c r="K1156" s="11" t="s">
        <v>12957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44958</v>
      </c>
      <c r="H1157" s="11">
        <v>9</v>
      </c>
      <c r="I1157" s="20" t="s">
        <v>259</v>
      </c>
      <c r="J1157" s="11" t="s">
        <v>261</v>
      </c>
      <c r="K1157" s="11" t="s">
        <v>12957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44958</v>
      </c>
      <c r="H1158" s="11">
        <v>9</v>
      </c>
      <c r="I1158" s="20" t="s">
        <v>259</v>
      </c>
      <c r="J1158" s="11" t="s">
        <v>261</v>
      </c>
      <c r="K1158" s="11" t="s">
        <v>12957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44958</v>
      </c>
      <c r="H1159" s="11">
        <v>9</v>
      </c>
      <c r="I1159" s="20" t="s">
        <v>259</v>
      </c>
      <c r="J1159" s="11" t="s">
        <v>261</v>
      </c>
      <c r="K1159" s="11" t="s">
        <v>12957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44958</v>
      </c>
      <c r="H1160" s="11">
        <v>9</v>
      </c>
      <c r="I1160" s="20" t="s">
        <v>259</v>
      </c>
      <c r="J1160" s="11" t="s">
        <v>261</v>
      </c>
      <c r="K1160" s="11" t="s">
        <v>12957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44958</v>
      </c>
      <c r="H1161" s="11">
        <v>9</v>
      </c>
      <c r="I1161" s="20" t="s">
        <v>259</v>
      </c>
      <c r="J1161" s="11" t="s">
        <v>261</v>
      </c>
      <c r="K1161" s="11" t="s">
        <v>12957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44958</v>
      </c>
      <c r="H1162" s="11">
        <v>9</v>
      </c>
      <c r="I1162" s="20" t="s">
        <v>259</v>
      </c>
      <c r="J1162" s="11" t="s">
        <v>261</v>
      </c>
      <c r="K1162" s="11" t="s">
        <v>12957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44958</v>
      </c>
      <c r="H1163" s="11">
        <v>9</v>
      </c>
      <c r="I1163" s="20" t="s">
        <v>259</v>
      </c>
      <c r="J1163" s="11" t="s">
        <v>261</v>
      </c>
      <c r="K1163" s="11" t="s">
        <v>12957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44958</v>
      </c>
      <c r="H1164" s="11">
        <v>9</v>
      </c>
      <c r="I1164" s="20" t="s">
        <v>259</v>
      </c>
      <c r="J1164" s="11" t="s">
        <v>261</v>
      </c>
      <c r="K1164" s="11" t="s">
        <v>12957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44958</v>
      </c>
      <c r="H1165" s="11">
        <v>9</v>
      </c>
      <c r="I1165" s="20" t="s">
        <v>259</v>
      </c>
      <c r="J1165" s="11" t="s">
        <v>261</v>
      </c>
      <c r="K1165" s="11" t="s">
        <v>12957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44958</v>
      </c>
      <c r="H1166" s="11">
        <v>9</v>
      </c>
      <c r="I1166" s="20" t="s">
        <v>259</v>
      </c>
      <c r="J1166" s="11" t="s">
        <v>261</v>
      </c>
      <c r="K1166" s="11" t="s">
        <v>12957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44958</v>
      </c>
      <c r="H1167" s="11">
        <v>9</v>
      </c>
      <c r="I1167" s="20" t="s">
        <v>259</v>
      </c>
      <c r="J1167" s="11" t="s">
        <v>261</v>
      </c>
      <c r="K1167" s="11" t="s">
        <v>12957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44958</v>
      </c>
      <c r="H1168" s="11">
        <v>9</v>
      </c>
      <c r="I1168" s="20" t="s">
        <v>259</v>
      </c>
      <c r="J1168" s="11" t="s">
        <v>261</v>
      </c>
      <c r="K1168" s="11" t="s">
        <v>12957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44958</v>
      </c>
      <c r="H1169" s="11">
        <v>9</v>
      </c>
      <c r="I1169" s="20" t="s">
        <v>259</v>
      </c>
      <c r="J1169" s="11" t="s">
        <v>261</v>
      </c>
      <c r="K1169" s="11" t="s">
        <v>12957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44958</v>
      </c>
      <c r="H1170" s="11">
        <v>9</v>
      </c>
      <c r="I1170" s="20" t="s">
        <v>259</v>
      </c>
      <c r="J1170" s="11" t="s">
        <v>261</v>
      </c>
      <c r="K1170" s="11" t="s">
        <v>12957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44958</v>
      </c>
      <c r="H1171" s="11">
        <v>9</v>
      </c>
      <c r="I1171" s="20" t="s">
        <v>259</v>
      </c>
      <c r="J1171" s="11" t="s">
        <v>261</v>
      </c>
      <c r="K1171" s="11" t="s">
        <v>12957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44958</v>
      </c>
      <c r="H1172" s="11">
        <v>9</v>
      </c>
      <c r="I1172" s="20" t="s">
        <v>259</v>
      </c>
      <c r="J1172" s="11" t="s">
        <v>261</v>
      </c>
      <c r="K1172" s="11" t="s">
        <v>12957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44958</v>
      </c>
      <c r="H1173" s="11">
        <v>9</v>
      </c>
      <c r="I1173" s="20" t="s">
        <v>259</v>
      </c>
      <c r="J1173" s="11" t="s">
        <v>261</v>
      </c>
      <c r="K1173" s="11" t="s">
        <v>12957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44958</v>
      </c>
      <c r="H1174" s="11">
        <v>9</v>
      </c>
      <c r="I1174" s="20" t="s">
        <v>259</v>
      </c>
      <c r="J1174" s="11" t="s">
        <v>261</v>
      </c>
      <c r="K1174" s="11" t="s">
        <v>12957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44958</v>
      </c>
      <c r="H1175" s="11">
        <v>9</v>
      </c>
      <c r="I1175" s="20" t="s">
        <v>259</v>
      </c>
      <c r="J1175" s="11" t="s">
        <v>261</v>
      </c>
      <c r="K1175" s="11" t="s">
        <v>12957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44958</v>
      </c>
      <c r="H1176" s="11">
        <v>9</v>
      </c>
      <c r="I1176" s="20" t="s">
        <v>259</v>
      </c>
      <c r="J1176" s="11" t="s">
        <v>261</v>
      </c>
      <c r="K1176" s="11" t="s">
        <v>12957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44958</v>
      </c>
      <c r="H1177" s="11">
        <v>9</v>
      </c>
      <c r="I1177" s="20" t="s">
        <v>259</v>
      </c>
      <c r="J1177" s="11" t="s">
        <v>261</v>
      </c>
      <c r="K1177" s="11" t="s">
        <v>12957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44958</v>
      </c>
      <c r="H1178" s="11">
        <v>9</v>
      </c>
      <c r="I1178" s="20" t="s">
        <v>259</v>
      </c>
      <c r="J1178" s="11" t="s">
        <v>261</v>
      </c>
      <c r="K1178" s="11" t="s">
        <v>12957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44958</v>
      </c>
      <c r="H1179" s="11">
        <v>9</v>
      </c>
      <c r="I1179" s="20" t="s">
        <v>259</v>
      </c>
      <c r="J1179" s="11" t="s">
        <v>261</v>
      </c>
      <c r="K1179" s="11" t="s">
        <v>12957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44958</v>
      </c>
      <c r="H1180" s="11">
        <v>9</v>
      </c>
      <c r="I1180" s="20" t="s">
        <v>259</v>
      </c>
      <c r="J1180" s="11" t="s">
        <v>261</v>
      </c>
      <c r="K1180" s="11" t="s">
        <v>12957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44958</v>
      </c>
      <c r="H1181" s="11">
        <v>9</v>
      </c>
      <c r="I1181" s="20" t="s">
        <v>259</v>
      </c>
      <c r="J1181" s="11" t="s">
        <v>261</v>
      </c>
      <c r="K1181" s="11" t="s">
        <v>12957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44958</v>
      </c>
      <c r="H1182" s="11">
        <v>9</v>
      </c>
      <c r="I1182" s="20" t="s">
        <v>259</v>
      </c>
      <c r="J1182" s="11" t="s">
        <v>261</v>
      </c>
      <c r="K1182" s="11" t="s">
        <v>12957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44958</v>
      </c>
      <c r="H1183" s="11">
        <v>9</v>
      </c>
      <c r="I1183" s="20" t="s">
        <v>259</v>
      </c>
      <c r="J1183" s="11" t="s">
        <v>261</v>
      </c>
      <c r="K1183" s="11" t="s">
        <v>12957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44958</v>
      </c>
      <c r="H1184" s="11">
        <v>9</v>
      </c>
      <c r="I1184" s="20" t="s">
        <v>259</v>
      </c>
      <c r="J1184" s="11" t="s">
        <v>261</v>
      </c>
      <c r="K1184" s="11" t="s">
        <v>12957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44958</v>
      </c>
      <c r="H1185" s="11">
        <v>9</v>
      </c>
      <c r="I1185" s="20" t="s">
        <v>259</v>
      </c>
      <c r="J1185" s="11" t="s">
        <v>261</v>
      </c>
      <c r="K1185" s="11" t="s">
        <v>12957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44958</v>
      </c>
      <c r="H1186" s="11">
        <v>9</v>
      </c>
      <c r="I1186" s="20" t="s">
        <v>259</v>
      </c>
      <c r="J1186" s="11" t="s">
        <v>261</v>
      </c>
      <c r="K1186" s="11" t="s">
        <v>12957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44958</v>
      </c>
      <c r="H1187" s="11">
        <v>9</v>
      </c>
      <c r="I1187" s="20" t="s">
        <v>259</v>
      </c>
      <c r="J1187" s="11" t="s">
        <v>261</v>
      </c>
      <c r="K1187" s="11" t="s">
        <v>12957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44958</v>
      </c>
      <c r="H1188" s="11">
        <v>9</v>
      </c>
      <c r="I1188" s="20" t="s">
        <v>259</v>
      </c>
      <c r="J1188" s="11" t="s">
        <v>261</v>
      </c>
      <c r="K1188" s="11" t="s">
        <v>12957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44958</v>
      </c>
      <c r="H1189" s="11">
        <v>9</v>
      </c>
      <c r="I1189" s="20" t="s">
        <v>259</v>
      </c>
      <c r="J1189" s="11" t="s">
        <v>261</v>
      </c>
      <c r="K1189" s="11" t="s">
        <v>12957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44958</v>
      </c>
      <c r="H1190" s="11">
        <v>9</v>
      </c>
      <c r="I1190" s="20" t="s">
        <v>259</v>
      </c>
      <c r="J1190" s="11" t="s">
        <v>261</v>
      </c>
      <c r="K1190" s="11" t="s">
        <v>12957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44958</v>
      </c>
      <c r="H1191" s="11">
        <v>9</v>
      </c>
      <c r="I1191" s="20" t="s">
        <v>259</v>
      </c>
      <c r="J1191" s="11" t="s">
        <v>261</v>
      </c>
      <c r="K1191" s="11" t="s">
        <v>12957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44958</v>
      </c>
      <c r="H1192" s="11">
        <v>9</v>
      </c>
      <c r="I1192" s="20" t="s">
        <v>259</v>
      </c>
      <c r="J1192" s="11" t="s">
        <v>261</v>
      </c>
      <c r="K1192" s="11" t="s">
        <v>12957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44958</v>
      </c>
      <c r="H1193" s="11">
        <v>9</v>
      </c>
      <c r="I1193" s="20" t="s">
        <v>259</v>
      </c>
      <c r="J1193" s="11" t="s">
        <v>261</v>
      </c>
      <c r="K1193" s="11" t="s">
        <v>12957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44958</v>
      </c>
      <c r="H1194" s="11">
        <v>9</v>
      </c>
      <c r="I1194" s="20" t="s">
        <v>259</v>
      </c>
      <c r="J1194" s="11" t="s">
        <v>261</v>
      </c>
      <c r="K1194" s="11" t="s">
        <v>12957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44958</v>
      </c>
      <c r="H1195" s="11">
        <v>9</v>
      </c>
      <c r="I1195" s="20" t="s">
        <v>259</v>
      </c>
      <c r="J1195" s="11" t="s">
        <v>261</v>
      </c>
      <c r="K1195" s="11" t="s">
        <v>12957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44958</v>
      </c>
      <c r="H1196" s="11">
        <v>9</v>
      </c>
      <c r="I1196" s="20" t="s">
        <v>259</v>
      </c>
      <c r="J1196" s="11" t="s">
        <v>261</v>
      </c>
      <c r="K1196" s="11" t="s">
        <v>12957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44958</v>
      </c>
      <c r="H1197" s="11">
        <v>9</v>
      </c>
      <c r="I1197" s="20" t="s">
        <v>259</v>
      </c>
      <c r="J1197" s="11" t="s">
        <v>261</v>
      </c>
      <c r="K1197" s="11" t="s">
        <v>12957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44958</v>
      </c>
      <c r="H1198" s="11">
        <v>9</v>
      </c>
      <c r="I1198" s="20" t="s">
        <v>259</v>
      </c>
      <c r="J1198" s="11" t="s">
        <v>261</v>
      </c>
      <c r="K1198" s="11" t="s">
        <v>12957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44958</v>
      </c>
      <c r="H1199" s="11">
        <v>9</v>
      </c>
      <c r="I1199" s="20" t="s">
        <v>259</v>
      </c>
      <c r="J1199" s="11" t="s">
        <v>261</v>
      </c>
      <c r="K1199" s="11" t="s">
        <v>12957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44958</v>
      </c>
      <c r="H1200" s="11">
        <v>9</v>
      </c>
      <c r="I1200" s="20" t="s">
        <v>259</v>
      </c>
      <c r="J1200" s="11" t="s">
        <v>261</v>
      </c>
      <c r="K1200" s="11" t="s">
        <v>12957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44958</v>
      </c>
      <c r="H1201" s="11">
        <v>9</v>
      </c>
      <c r="I1201" s="20" t="s">
        <v>259</v>
      </c>
      <c r="J1201" s="11" t="s">
        <v>261</v>
      </c>
      <c r="K1201" s="11" t="s">
        <v>12957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44958</v>
      </c>
      <c r="H1202" s="11">
        <v>9</v>
      </c>
      <c r="I1202" s="20" t="s">
        <v>259</v>
      </c>
      <c r="J1202" s="11" t="s">
        <v>261</v>
      </c>
      <c r="K1202" s="11" t="s">
        <v>12957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44958</v>
      </c>
      <c r="H1203" s="11">
        <v>9</v>
      </c>
      <c r="I1203" s="20" t="s">
        <v>259</v>
      </c>
      <c r="J1203" s="11" t="s">
        <v>261</v>
      </c>
      <c r="K1203" s="11" t="s">
        <v>12957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44958</v>
      </c>
      <c r="H1204" s="11">
        <v>9</v>
      </c>
      <c r="I1204" s="20" t="s">
        <v>259</v>
      </c>
      <c r="J1204" s="11" t="s">
        <v>261</v>
      </c>
      <c r="K1204" s="11" t="s">
        <v>12957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44958</v>
      </c>
      <c r="H1205" s="11">
        <v>9</v>
      </c>
      <c r="I1205" s="20" t="s">
        <v>259</v>
      </c>
      <c r="J1205" s="11" t="s">
        <v>261</v>
      </c>
      <c r="K1205" s="11" t="s">
        <v>12957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44958</v>
      </c>
      <c r="H1206" s="11">
        <v>9</v>
      </c>
      <c r="I1206" s="20" t="s">
        <v>259</v>
      </c>
      <c r="J1206" s="11" t="s">
        <v>261</v>
      </c>
      <c r="K1206" s="11" t="s">
        <v>12957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44958</v>
      </c>
      <c r="H1207" s="11">
        <v>9</v>
      </c>
      <c r="I1207" s="20" t="s">
        <v>259</v>
      </c>
      <c r="J1207" s="11" t="s">
        <v>261</v>
      </c>
      <c r="K1207" s="11" t="s">
        <v>12957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44958</v>
      </c>
      <c r="H1208" s="11">
        <v>9</v>
      </c>
      <c r="I1208" s="20" t="s">
        <v>259</v>
      </c>
      <c r="J1208" s="11" t="s">
        <v>261</v>
      </c>
      <c r="K1208" s="11" t="s">
        <v>12957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44958</v>
      </c>
      <c r="H1209" s="11">
        <v>9</v>
      </c>
      <c r="I1209" s="20" t="s">
        <v>259</v>
      </c>
      <c r="J1209" s="11" t="s">
        <v>261</v>
      </c>
      <c r="K1209" s="11" t="s">
        <v>12957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44958</v>
      </c>
      <c r="H1210" s="11">
        <v>9</v>
      </c>
      <c r="I1210" s="20" t="s">
        <v>259</v>
      </c>
      <c r="J1210" s="11" t="s">
        <v>261</v>
      </c>
      <c r="K1210" s="11" t="s">
        <v>12957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44958</v>
      </c>
      <c r="H1211" s="11">
        <v>9</v>
      </c>
      <c r="I1211" s="20" t="s">
        <v>259</v>
      </c>
      <c r="J1211" s="11" t="s">
        <v>261</v>
      </c>
      <c r="K1211" s="11" t="s">
        <v>12957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44958</v>
      </c>
      <c r="H1212" s="11">
        <v>9</v>
      </c>
      <c r="I1212" s="20" t="s">
        <v>259</v>
      </c>
      <c r="J1212" s="11" t="s">
        <v>261</v>
      </c>
      <c r="K1212" s="11" t="s">
        <v>12957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44958</v>
      </c>
      <c r="H1213" s="11">
        <v>9</v>
      </c>
      <c r="I1213" s="20" t="s">
        <v>259</v>
      </c>
      <c r="J1213" s="11" t="s">
        <v>261</v>
      </c>
      <c r="K1213" s="11" t="s">
        <v>12957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44958</v>
      </c>
      <c r="H1214" s="11">
        <v>9</v>
      </c>
      <c r="I1214" s="20" t="s">
        <v>259</v>
      </c>
      <c r="J1214" s="11" t="s">
        <v>261</v>
      </c>
      <c r="K1214" s="11" t="s">
        <v>12957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44958</v>
      </c>
      <c r="H1215" s="11">
        <v>9</v>
      </c>
      <c r="I1215" s="20" t="s">
        <v>259</v>
      </c>
      <c r="J1215" s="11" t="s">
        <v>261</v>
      </c>
      <c r="K1215" s="11" t="s">
        <v>12957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44958</v>
      </c>
      <c r="H1216" s="11">
        <v>9</v>
      </c>
      <c r="I1216" s="20" t="s">
        <v>259</v>
      </c>
      <c r="J1216" s="11" t="s">
        <v>261</v>
      </c>
      <c r="K1216" s="11" t="s">
        <v>12957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44958</v>
      </c>
      <c r="H1217" s="11">
        <v>9</v>
      </c>
      <c r="I1217" s="20" t="s">
        <v>259</v>
      </c>
      <c r="J1217" s="11" t="s">
        <v>261</v>
      </c>
      <c r="K1217" s="11" t="s">
        <v>12957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44958</v>
      </c>
      <c r="H1218" s="11">
        <v>9</v>
      </c>
      <c r="I1218" s="20" t="s">
        <v>259</v>
      </c>
      <c r="J1218" s="11" t="s">
        <v>261</v>
      </c>
      <c r="K1218" s="11" t="s">
        <v>12957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44958</v>
      </c>
      <c r="H1219" s="11">
        <v>9</v>
      </c>
      <c r="I1219" s="20" t="s">
        <v>259</v>
      </c>
      <c r="J1219" s="11" t="s">
        <v>261</v>
      </c>
      <c r="K1219" s="11" t="s">
        <v>12957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44958</v>
      </c>
      <c r="H1220" s="11">
        <v>9</v>
      </c>
      <c r="I1220" s="20" t="s">
        <v>259</v>
      </c>
      <c r="J1220" s="11" t="s">
        <v>261</v>
      </c>
      <c r="K1220" s="11" t="s">
        <v>12957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44958</v>
      </c>
      <c r="H1221" s="11">
        <v>9</v>
      </c>
      <c r="I1221" s="20" t="s">
        <v>259</v>
      </c>
      <c r="J1221" s="11" t="s">
        <v>261</v>
      </c>
      <c r="K1221" s="11" t="s">
        <v>12957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44958</v>
      </c>
      <c r="H1222" s="11">
        <v>9</v>
      </c>
      <c r="I1222" s="20" t="s">
        <v>259</v>
      </c>
      <c r="J1222" s="11" t="s">
        <v>261</v>
      </c>
      <c r="K1222" s="11" t="s">
        <v>12957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44958</v>
      </c>
      <c r="H1223" s="11">
        <v>9</v>
      </c>
      <c r="I1223" s="20" t="s">
        <v>259</v>
      </c>
      <c r="J1223" s="11" t="s">
        <v>261</v>
      </c>
      <c r="K1223" s="11" t="s">
        <v>12957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44958</v>
      </c>
      <c r="H1224" s="11">
        <v>9</v>
      </c>
      <c r="I1224" s="20" t="s">
        <v>259</v>
      </c>
      <c r="J1224" s="11" t="s">
        <v>261</v>
      </c>
      <c r="K1224" s="11" t="s">
        <v>12957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44958</v>
      </c>
      <c r="H1225" s="11">
        <v>9</v>
      </c>
      <c r="I1225" s="20" t="s">
        <v>259</v>
      </c>
      <c r="J1225" s="11" t="s">
        <v>261</v>
      </c>
      <c r="K1225" s="11" t="s">
        <v>12957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44958</v>
      </c>
      <c r="H1226" s="11">
        <v>9</v>
      </c>
      <c r="I1226" s="20" t="s">
        <v>259</v>
      </c>
      <c r="J1226" s="11" t="s">
        <v>261</v>
      </c>
      <c r="K1226" s="11" t="s">
        <v>12957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44958</v>
      </c>
      <c r="H1227" s="11">
        <v>9</v>
      </c>
      <c r="I1227" s="20" t="s">
        <v>259</v>
      </c>
      <c r="J1227" s="11" t="s">
        <v>261</v>
      </c>
      <c r="K1227" s="11" t="s">
        <v>12957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44958</v>
      </c>
      <c r="H1228" s="11">
        <v>9</v>
      </c>
      <c r="I1228" s="20" t="s">
        <v>259</v>
      </c>
      <c r="J1228" s="11" t="s">
        <v>261</v>
      </c>
      <c r="K1228" s="11" t="s">
        <v>12957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44958</v>
      </c>
      <c r="H1229" s="11">
        <v>9</v>
      </c>
      <c r="I1229" s="20" t="s">
        <v>259</v>
      </c>
      <c r="J1229" s="11" t="s">
        <v>261</v>
      </c>
      <c r="K1229" s="11" t="s">
        <v>12957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44958</v>
      </c>
      <c r="H1230" s="11">
        <v>9</v>
      </c>
      <c r="I1230" s="20" t="s">
        <v>259</v>
      </c>
      <c r="J1230" s="11" t="s">
        <v>261</v>
      </c>
      <c r="K1230" s="11" t="s">
        <v>12957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44958</v>
      </c>
      <c r="H1231" s="11">
        <v>9</v>
      </c>
      <c r="I1231" s="20" t="s">
        <v>259</v>
      </c>
      <c r="J1231" s="11" t="s">
        <v>261</v>
      </c>
      <c r="K1231" s="11" t="s">
        <v>12957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44958</v>
      </c>
      <c r="H1232" s="11">
        <v>9</v>
      </c>
      <c r="I1232" s="20" t="s">
        <v>259</v>
      </c>
      <c r="J1232" s="11" t="s">
        <v>261</v>
      </c>
      <c r="K1232" s="11" t="s">
        <v>12957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44958</v>
      </c>
      <c r="H1233" s="11">
        <v>9</v>
      </c>
      <c r="I1233" s="20" t="s">
        <v>259</v>
      </c>
      <c r="J1233" s="11" t="s">
        <v>261</v>
      </c>
      <c r="K1233" s="11" t="s">
        <v>12957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44958</v>
      </c>
      <c r="H1234" s="11">
        <v>9</v>
      </c>
      <c r="I1234" s="20" t="s">
        <v>259</v>
      </c>
      <c r="J1234" s="11" t="s">
        <v>261</v>
      </c>
      <c r="K1234" s="11" t="s">
        <v>12957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44958</v>
      </c>
      <c r="H1235" s="11">
        <v>9</v>
      </c>
      <c r="I1235" s="20" t="s">
        <v>259</v>
      </c>
      <c r="J1235" s="11" t="s">
        <v>261</v>
      </c>
      <c r="K1235" s="11" t="s">
        <v>12957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44958</v>
      </c>
      <c r="H1236" s="11">
        <v>9</v>
      </c>
      <c r="I1236" s="20" t="s">
        <v>259</v>
      </c>
      <c r="J1236" s="11" t="s">
        <v>261</v>
      </c>
      <c r="K1236" s="11" t="s">
        <v>12957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44958</v>
      </c>
      <c r="H1237" s="11">
        <v>9</v>
      </c>
      <c r="I1237" s="20" t="s">
        <v>259</v>
      </c>
      <c r="J1237" s="11" t="s">
        <v>261</v>
      </c>
      <c r="K1237" s="11" t="s">
        <v>12957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44958</v>
      </c>
      <c r="H1238" s="11">
        <v>9</v>
      </c>
      <c r="I1238" s="20" t="s">
        <v>259</v>
      </c>
      <c r="J1238" s="11" t="s">
        <v>261</v>
      </c>
      <c r="K1238" s="11" t="s">
        <v>12957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44958</v>
      </c>
      <c r="H1239" s="11">
        <v>9</v>
      </c>
      <c r="I1239" s="20" t="s">
        <v>259</v>
      </c>
      <c r="J1239" s="11" t="s">
        <v>261</v>
      </c>
      <c r="K1239" s="11" t="s">
        <v>12957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44958</v>
      </c>
      <c r="H1240" s="11">
        <v>9</v>
      </c>
      <c r="I1240" s="20" t="s">
        <v>259</v>
      </c>
      <c r="J1240" s="11" t="s">
        <v>261</v>
      </c>
      <c r="K1240" s="11" t="s">
        <v>12957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44958</v>
      </c>
      <c r="H1241" s="11">
        <v>9</v>
      </c>
      <c r="I1241" s="20" t="s">
        <v>259</v>
      </c>
      <c r="J1241" s="11" t="s">
        <v>261</v>
      </c>
      <c r="K1241" s="11" t="s">
        <v>12957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44958</v>
      </c>
      <c r="H1242" s="11">
        <v>9</v>
      </c>
      <c r="I1242" s="20" t="s">
        <v>259</v>
      </c>
      <c r="J1242" s="11" t="s">
        <v>261</v>
      </c>
      <c r="K1242" s="11" t="s">
        <v>12957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44958</v>
      </c>
      <c r="H1243" s="11">
        <v>9</v>
      </c>
      <c r="I1243" s="20" t="s">
        <v>259</v>
      </c>
      <c r="J1243" s="11" t="s">
        <v>261</v>
      </c>
      <c r="K1243" s="11" t="s">
        <v>12957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44958</v>
      </c>
      <c r="H1244" s="11">
        <v>9</v>
      </c>
      <c r="I1244" s="20" t="s">
        <v>259</v>
      </c>
      <c r="J1244" s="11" t="s">
        <v>261</v>
      </c>
      <c r="K1244" s="11" t="s">
        <v>12957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44958</v>
      </c>
      <c r="H1245" s="11">
        <v>9</v>
      </c>
      <c r="I1245" s="20" t="s">
        <v>259</v>
      </c>
      <c r="J1245" s="11" t="s">
        <v>261</v>
      </c>
      <c r="K1245" s="11" t="s">
        <v>12957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44958</v>
      </c>
      <c r="H1246" s="11">
        <v>9</v>
      </c>
      <c r="I1246" s="20" t="s">
        <v>259</v>
      </c>
      <c r="J1246" s="11" t="s">
        <v>261</v>
      </c>
      <c r="K1246" s="11" t="s">
        <v>12957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44958</v>
      </c>
      <c r="H1247" s="11">
        <v>9</v>
      </c>
      <c r="I1247" s="20" t="s">
        <v>259</v>
      </c>
      <c r="J1247" s="11" t="s">
        <v>261</v>
      </c>
      <c r="K1247" s="11" t="s">
        <v>12957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44958</v>
      </c>
      <c r="H1248" s="11">
        <v>9</v>
      </c>
      <c r="I1248" s="20" t="s">
        <v>259</v>
      </c>
      <c r="J1248" s="11" t="s">
        <v>261</v>
      </c>
      <c r="K1248" s="11" t="s">
        <v>12957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44958</v>
      </c>
      <c r="H1249" s="11">
        <v>9</v>
      </c>
      <c r="I1249" s="20" t="s">
        <v>259</v>
      </c>
      <c r="J1249" s="11" t="s">
        <v>261</v>
      </c>
      <c r="K1249" s="11" t="s">
        <v>12957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44958</v>
      </c>
      <c r="H1250" s="11">
        <v>9</v>
      </c>
      <c r="I1250" s="20" t="s">
        <v>259</v>
      </c>
      <c r="J1250" s="11" t="s">
        <v>261</v>
      </c>
      <c r="K1250" s="11" t="s">
        <v>12957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44958</v>
      </c>
      <c r="H1251" s="11">
        <v>9</v>
      </c>
      <c r="I1251" s="20" t="s">
        <v>259</v>
      </c>
      <c r="J1251" s="11" t="s">
        <v>261</v>
      </c>
      <c r="K1251" s="11" t="s">
        <v>12957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44958</v>
      </c>
      <c r="H1252" s="11">
        <v>9</v>
      </c>
      <c r="I1252" s="20" t="s">
        <v>259</v>
      </c>
      <c r="J1252" s="11" t="s">
        <v>261</v>
      </c>
      <c r="K1252" s="11" t="s">
        <v>12957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44958</v>
      </c>
      <c r="H1253" s="11">
        <v>9</v>
      </c>
      <c r="I1253" s="20" t="s">
        <v>259</v>
      </c>
      <c r="J1253" s="11" t="s">
        <v>261</v>
      </c>
      <c r="K1253" s="11" t="s">
        <v>12957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44958</v>
      </c>
      <c r="H1254" s="11">
        <v>9</v>
      </c>
      <c r="I1254" s="20" t="s">
        <v>259</v>
      </c>
      <c r="J1254" s="11" t="s">
        <v>261</v>
      </c>
      <c r="K1254" s="11" t="s">
        <v>12957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44958</v>
      </c>
      <c r="H1255" s="11">
        <v>9</v>
      </c>
      <c r="I1255" s="20" t="s">
        <v>259</v>
      </c>
      <c r="J1255" s="11" t="s">
        <v>261</v>
      </c>
      <c r="K1255" s="11" t="s">
        <v>12957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44958</v>
      </c>
      <c r="H1256" s="11">
        <v>9</v>
      </c>
      <c r="I1256" s="20" t="s">
        <v>259</v>
      </c>
      <c r="J1256" s="11" t="s">
        <v>261</v>
      </c>
      <c r="K1256" s="11" t="s">
        <v>12957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44958</v>
      </c>
      <c r="H1257" s="11">
        <v>9</v>
      </c>
      <c r="I1257" s="20" t="s">
        <v>259</v>
      </c>
      <c r="J1257" s="11" t="s">
        <v>261</v>
      </c>
      <c r="K1257" s="11" t="s">
        <v>12957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44958</v>
      </c>
      <c r="H1258" s="11">
        <v>9</v>
      </c>
      <c r="I1258" s="20" t="s">
        <v>259</v>
      </c>
      <c r="J1258" s="11" t="s">
        <v>261</v>
      </c>
      <c r="K1258" s="11" t="s">
        <v>12957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44958</v>
      </c>
      <c r="H1259" s="11">
        <v>9</v>
      </c>
      <c r="I1259" s="20" t="s">
        <v>259</v>
      </c>
      <c r="J1259" s="11" t="s">
        <v>261</v>
      </c>
      <c r="K1259" s="11" t="s">
        <v>12957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44958</v>
      </c>
      <c r="H1260" s="11">
        <v>9</v>
      </c>
      <c r="I1260" s="20" t="s">
        <v>259</v>
      </c>
      <c r="J1260" s="11" t="s">
        <v>261</v>
      </c>
      <c r="K1260" s="11" t="s">
        <v>12957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44958</v>
      </c>
      <c r="H1261" s="11">
        <v>9</v>
      </c>
      <c r="I1261" s="20" t="s">
        <v>259</v>
      </c>
      <c r="J1261" s="11" t="s">
        <v>261</v>
      </c>
      <c r="K1261" s="11" t="s">
        <v>12957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44958</v>
      </c>
      <c r="H1262" s="11">
        <v>9</v>
      </c>
      <c r="I1262" s="20" t="s">
        <v>259</v>
      </c>
      <c r="J1262" s="11" t="s">
        <v>261</v>
      </c>
      <c r="K1262" s="11" t="s">
        <v>12957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44958</v>
      </c>
      <c r="H1263" s="11">
        <v>9</v>
      </c>
      <c r="I1263" s="20" t="s">
        <v>259</v>
      </c>
      <c r="J1263" s="11" t="s">
        <v>261</v>
      </c>
      <c r="K1263" s="11" t="s">
        <v>12957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44958</v>
      </c>
      <c r="H1264" s="11">
        <v>9</v>
      </c>
      <c r="I1264" s="20" t="s">
        <v>259</v>
      </c>
      <c r="J1264" s="11" t="s">
        <v>261</v>
      </c>
      <c r="K1264" s="11" t="s">
        <v>12957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44958</v>
      </c>
      <c r="H1265" s="11">
        <v>9</v>
      </c>
      <c r="I1265" s="20" t="s">
        <v>259</v>
      </c>
      <c r="J1265" s="11" t="s">
        <v>261</v>
      </c>
      <c r="K1265" s="11" t="s">
        <v>12957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44958</v>
      </c>
      <c r="H1266" s="11">
        <v>9</v>
      </c>
      <c r="I1266" s="20" t="s">
        <v>259</v>
      </c>
      <c r="J1266" s="11" t="s">
        <v>261</v>
      </c>
      <c r="K1266" s="11" t="s">
        <v>12957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44958</v>
      </c>
      <c r="H1267" s="11">
        <v>9</v>
      </c>
      <c r="I1267" s="20" t="s">
        <v>259</v>
      </c>
      <c r="J1267" s="11" t="s">
        <v>261</v>
      </c>
      <c r="K1267" s="11" t="s">
        <v>12957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44958</v>
      </c>
      <c r="H1268" s="11">
        <v>9</v>
      </c>
      <c r="I1268" s="20" t="s">
        <v>259</v>
      </c>
      <c r="J1268" s="11" t="s">
        <v>261</v>
      </c>
      <c r="K1268" s="11" t="s">
        <v>12957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44958</v>
      </c>
      <c r="H1269" s="11">
        <v>9</v>
      </c>
      <c r="I1269" s="20" t="s">
        <v>259</v>
      </c>
      <c r="J1269" s="11" t="s">
        <v>261</v>
      </c>
      <c r="K1269" s="11" t="s">
        <v>12957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44958</v>
      </c>
      <c r="H1270" s="11">
        <v>9</v>
      </c>
      <c r="I1270" s="20" t="s">
        <v>259</v>
      </c>
      <c r="J1270" s="11" t="s">
        <v>261</v>
      </c>
      <c r="K1270" s="11" t="s">
        <v>12957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44958</v>
      </c>
      <c r="H1271" s="11">
        <v>9</v>
      </c>
      <c r="I1271" s="20" t="s">
        <v>259</v>
      </c>
      <c r="J1271" s="11" t="s">
        <v>261</v>
      </c>
      <c r="K1271" s="11" t="s">
        <v>12957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44958</v>
      </c>
      <c r="H1272" s="11">
        <v>9</v>
      </c>
      <c r="I1272" s="20" t="s">
        <v>259</v>
      </c>
      <c r="J1272" s="11" t="s">
        <v>261</v>
      </c>
      <c r="K1272" s="11" t="s">
        <v>12957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44958</v>
      </c>
      <c r="H1273" s="11">
        <v>9</v>
      </c>
      <c r="I1273" s="20" t="s">
        <v>259</v>
      </c>
      <c r="J1273" s="11" t="s">
        <v>261</v>
      </c>
      <c r="K1273" s="11" t="s">
        <v>12957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44958</v>
      </c>
      <c r="H1274" s="11">
        <v>9</v>
      </c>
      <c r="I1274" s="20" t="s">
        <v>259</v>
      </c>
      <c r="J1274" s="11" t="s">
        <v>261</v>
      </c>
      <c r="K1274" s="11" t="s">
        <v>12957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44958</v>
      </c>
      <c r="H1275" s="11">
        <v>9</v>
      </c>
      <c r="I1275" s="20" t="s">
        <v>259</v>
      </c>
      <c r="J1275" s="11" t="s">
        <v>261</v>
      </c>
      <c r="K1275" s="11" t="s">
        <v>12957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44958</v>
      </c>
      <c r="H1276" s="11">
        <v>9</v>
      </c>
      <c r="I1276" s="20" t="s">
        <v>259</v>
      </c>
      <c r="J1276" s="11" t="s">
        <v>261</v>
      </c>
      <c r="K1276" s="11" t="s">
        <v>12957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44958</v>
      </c>
      <c r="H1277" s="11">
        <v>9</v>
      </c>
      <c r="I1277" s="20" t="s">
        <v>259</v>
      </c>
      <c r="J1277" s="11" t="s">
        <v>261</v>
      </c>
      <c r="K1277" s="11" t="s">
        <v>12957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44958</v>
      </c>
      <c r="H1278" s="11">
        <v>9</v>
      </c>
      <c r="I1278" s="20" t="s">
        <v>259</v>
      </c>
      <c r="J1278" s="11" t="s">
        <v>261</v>
      </c>
      <c r="K1278" s="11" t="s">
        <v>12957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44958</v>
      </c>
      <c r="H1279" s="11">
        <v>9</v>
      </c>
      <c r="I1279" s="20" t="s">
        <v>259</v>
      </c>
      <c r="J1279" s="11" t="s">
        <v>261</v>
      </c>
      <c r="K1279" s="11" t="s">
        <v>12957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44958</v>
      </c>
      <c r="H1280" s="11">
        <v>9</v>
      </c>
      <c r="I1280" s="20" t="s">
        <v>259</v>
      </c>
      <c r="J1280" s="11" t="s">
        <v>261</v>
      </c>
      <c r="K1280" s="11" t="s">
        <v>12957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44958</v>
      </c>
      <c r="H1281" s="11">
        <v>9</v>
      </c>
      <c r="I1281" s="20" t="s">
        <v>259</v>
      </c>
      <c r="J1281" s="11" t="s">
        <v>261</v>
      </c>
      <c r="K1281" s="11" t="s">
        <v>12957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44958</v>
      </c>
      <c r="H1282" s="11">
        <v>9</v>
      </c>
      <c r="I1282" s="20" t="s">
        <v>259</v>
      </c>
      <c r="J1282" s="11" t="s">
        <v>261</v>
      </c>
      <c r="K1282" s="11" t="s">
        <v>12957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44958</v>
      </c>
      <c r="H1283" s="11">
        <v>9</v>
      </c>
      <c r="I1283" s="20" t="s">
        <v>259</v>
      </c>
      <c r="J1283" s="11" t="s">
        <v>261</v>
      </c>
      <c r="K1283" s="11" t="s">
        <v>12957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44958</v>
      </c>
      <c r="H1284" s="11">
        <v>9</v>
      </c>
      <c r="I1284" s="20" t="s">
        <v>259</v>
      </c>
      <c r="J1284" s="11" t="s">
        <v>261</v>
      </c>
      <c r="K1284" s="11" t="s">
        <v>12957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44958</v>
      </c>
      <c r="H1285" s="11">
        <v>9</v>
      </c>
      <c r="I1285" s="20" t="s">
        <v>259</v>
      </c>
      <c r="J1285" s="11" t="s">
        <v>261</v>
      </c>
      <c r="K1285" s="11" t="s">
        <v>12957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44958</v>
      </c>
      <c r="H1286" s="11">
        <v>9</v>
      </c>
      <c r="I1286" s="20" t="s">
        <v>259</v>
      </c>
      <c r="J1286" s="11" t="s">
        <v>261</v>
      </c>
      <c r="K1286" s="11" t="s">
        <v>12957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44958</v>
      </c>
      <c r="H1287" s="11">
        <v>9</v>
      </c>
      <c r="I1287" s="20" t="s">
        <v>259</v>
      </c>
      <c r="J1287" s="11" t="s">
        <v>261</v>
      </c>
      <c r="K1287" s="11" t="s">
        <v>12957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44958</v>
      </c>
      <c r="H1288" s="11">
        <v>9</v>
      </c>
      <c r="I1288" s="20" t="s">
        <v>259</v>
      </c>
      <c r="J1288" s="11" t="s">
        <v>261</v>
      </c>
      <c r="K1288" s="11" t="s">
        <v>12957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44958</v>
      </c>
      <c r="H1289" s="11">
        <v>9</v>
      </c>
      <c r="I1289" s="20" t="s">
        <v>259</v>
      </c>
      <c r="J1289" s="11" t="s">
        <v>261</v>
      </c>
      <c r="K1289" s="11" t="s">
        <v>12957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44958</v>
      </c>
      <c r="H1290" s="11">
        <v>9</v>
      </c>
      <c r="I1290" s="20" t="s">
        <v>259</v>
      </c>
      <c r="J1290" s="11" t="s">
        <v>261</v>
      </c>
      <c r="K1290" s="11" t="s">
        <v>12957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44958</v>
      </c>
      <c r="H1291" s="11">
        <v>9</v>
      </c>
      <c r="I1291" s="20" t="s">
        <v>259</v>
      </c>
      <c r="J1291" s="11" t="s">
        <v>261</v>
      </c>
      <c r="K1291" s="11" t="s">
        <v>12957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44958</v>
      </c>
      <c r="H1292" s="11">
        <v>9</v>
      </c>
      <c r="I1292" s="20" t="s">
        <v>259</v>
      </c>
      <c r="J1292" s="11" t="s">
        <v>261</v>
      </c>
      <c r="K1292" s="11" t="s">
        <v>12957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44958</v>
      </c>
      <c r="H1293" s="11">
        <v>9</v>
      </c>
      <c r="I1293" s="20" t="s">
        <v>259</v>
      </c>
      <c r="J1293" s="11" t="s">
        <v>261</v>
      </c>
      <c r="K1293" s="11" t="s">
        <v>12957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44958</v>
      </c>
      <c r="H1294" s="11">
        <v>9</v>
      </c>
      <c r="I1294" s="20" t="s">
        <v>259</v>
      </c>
      <c r="J1294" s="11" t="s">
        <v>261</v>
      </c>
      <c r="K1294" s="11" t="s">
        <v>12957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44958</v>
      </c>
      <c r="H1295" s="11">
        <v>9</v>
      </c>
      <c r="I1295" s="20" t="s">
        <v>259</v>
      </c>
      <c r="J1295" s="11" t="s">
        <v>261</v>
      </c>
      <c r="K1295" s="11" t="s">
        <v>12957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44958</v>
      </c>
      <c r="H1296" s="11">
        <v>9</v>
      </c>
      <c r="I1296" s="20" t="s">
        <v>259</v>
      </c>
      <c r="J1296" s="11" t="s">
        <v>261</v>
      </c>
      <c r="K1296" s="11" t="s">
        <v>12957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44958</v>
      </c>
      <c r="H1297" s="11">
        <v>9</v>
      </c>
      <c r="I1297" s="20" t="s">
        <v>259</v>
      </c>
      <c r="J1297" s="11" t="s">
        <v>261</v>
      </c>
      <c r="K1297" s="11" t="s">
        <v>12957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44958</v>
      </c>
      <c r="H1298" s="11">
        <v>9</v>
      </c>
      <c r="I1298" s="20" t="s">
        <v>259</v>
      </c>
      <c r="J1298" s="11" t="s">
        <v>261</v>
      </c>
      <c r="K1298" s="11" t="s">
        <v>12957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44958</v>
      </c>
      <c r="H1299" s="11">
        <v>9</v>
      </c>
      <c r="I1299" s="20" t="s">
        <v>259</v>
      </c>
      <c r="J1299" s="11" t="s">
        <v>261</v>
      </c>
      <c r="K1299" s="11" t="s">
        <v>12957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44958</v>
      </c>
      <c r="H1300" s="11">
        <v>9</v>
      </c>
      <c r="I1300" s="20" t="s">
        <v>259</v>
      </c>
      <c r="J1300" s="11" t="s">
        <v>261</v>
      </c>
      <c r="K1300" s="11" t="s">
        <v>12957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44958</v>
      </c>
      <c r="H1301" s="11">
        <v>9</v>
      </c>
      <c r="I1301" s="20" t="s">
        <v>259</v>
      </c>
      <c r="J1301" s="11" t="s">
        <v>261</v>
      </c>
      <c r="K1301" s="11" t="s">
        <v>12957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44958</v>
      </c>
      <c r="H1302" s="11">
        <v>9</v>
      </c>
      <c r="I1302" s="20" t="s">
        <v>259</v>
      </c>
      <c r="J1302" s="11" t="s">
        <v>261</v>
      </c>
      <c r="K1302" s="11" t="s">
        <v>12957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44958</v>
      </c>
      <c r="H1303" s="11">
        <v>9</v>
      </c>
      <c r="I1303" s="20" t="s">
        <v>259</v>
      </c>
      <c r="J1303" s="11" t="s">
        <v>261</v>
      </c>
      <c r="K1303" s="11" t="s">
        <v>12957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44958</v>
      </c>
      <c r="H1304" s="11">
        <v>9</v>
      </c>
      <c r="I1304" s="20" t="s">
        <v>259</v>
      </c>
      <c r="J1304" s="11" t="s">
        <v>261</v>
      </c>
      <c r="K1304" s="11" t="s">
        <v>12957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44958</v>
      </c>
      <c r="H1305" s="11">
        <v>9</v>
      </c>
      <c r="I1305" s="20" t="s">
        <v>259</v>
      </c>
      <c r="J1305" s="11" t="s">
        <v>261</v>
      </c>
      <c r="K1305" s="11" t="s">
        <v>12957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44958</v>
      </c>
      <c r="H1306" s="11">
        <v>9</v>
      </c>
      <c r="I1306" s="20" t="s">
        <v>259</v>
      </c>
      <c r="J1306" s="11" t="s">
        <v>261</v>
      </c>
      <c r="K1306" s="11" t="s">
        <v>12957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44958</v>
      </c>
      <c r="H1307" s="11">
        <v>9</v>
      </c>
      <c r="I1307" s="20" t="s">
        <v>259</v>
      </c>
      <c r="J1307" s="11" t="s">
        <v>261</v>
      </c>
      <c r="K1307" s="11" t="s">
        <v>12957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44958</v>
      </c>
      <c r="H1308" s="11">
        <v>9</v>
      </c>
      <c r="I1308" s="20" t="s">
        <v>259</v>
      </c>
      <c r="J1308" s="11" t="s">
        <v>261</v>
      </c>
      <c r="K1308" s="11" t="s">
        <v>12957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44958</v>
      </c>
      <c r="H1309" s="11">
        <v>9</v>
      </c>
      <c r="I1309" s="20" t="s">
        <v>259</v>
      </c>
      <c r="J1309" s="11" t="s">
        <v>261</v>
      </c>
      <c r="K1309" s="11" t="s">
        <v>12957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44958</v>
      </c>
      <c r="H1310" s="11">
        <v>9</v>
      </c>
      <c r="I1310" s="20" t="s">
        <v>259</v>
      </c>
      <c r="J1310" s="11" t="s">
        <v>261</v>
      </c>
      <c r="K1310" s="11" t="s">
        <v>12957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44958</v>
      </c>
      <c r="H1311" s="11">
        <v>9</v>
      </c>
      <c r="I1311" s="20" t="s">
        <v>259</v>
      </c>
      <c r="J1311" s="11" t="s">
        <v>261</v>
      </c>
      <c r="K1311" s="11" t="s">
        <v>12957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44958</v>
      </c>
      <c r="H1312" s="11">
        <v>9</v>
      </c>
      <c r="I1312" s="20" t="s">
        <v>259</v>
      </c>
      <c r="J1312" s="11" t="s">
        <v>261</v>
      </c>
      <c r="K1312" s="11" t="s">
        <v>12957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44958</v>
      </c>
      <c r="H1313" s="11">
        <v>9</v>
      </c>
      <c r="I1313" s="20" t="s">
        <v>259</v>
      </c>
      <c r="J1313" s="11" t="s">
        <v>261</v>
      </c>
      <c r="K1313" s="11" t="s">
        <v>12957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44958</v>
      </c>
      <c r="H1314" s="11">
        <v>9</v>
      </c>
      <c r="I1314" s="20" t="s">
        <v>259</v>
      </c>
      <c r="J1314" s="11" t="s">
        <v>261</v>
      </c>
      <c r="K1314" s="11" t="s">
        <v>12957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44958</v>
      </c>
      <c r="H1315" s="11">
        <v>9</v>
      </c>
      <c r="I1315" s="20" t="s">
        <v>259</v>
      </c>
      <c r="J1315" s="11" t="s">
        <v>261</v>
      </c>
      <c r="K1315" s="11" t="s">
        <v>12957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44958</v>
      </c>
      <c r="H1316" s="11">
        <v>9</v>
      </c>
      <c r="I1316" s="20" t="s">
        <v>259</v>
      </c>
      <c r="J1316" s="11" t="s">
        <v>261</v>
      </c>
      <c r="K1316" s="11" t="s">
        <v>12957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44958</v>
      </c>
      <c r="H1317" s="11">
        <v>9</v>
      </c>
      <c r="I1317" s="20" t="s">
        <v>259</v>
      </c>
      <c r="J1317" s="11" t="s">
        <v>261</v>
      </c>
      <c r="K1317" s="11" t="s">
        <v>12957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44958</v>
      </c>
      <c r="H1318" s="11">
        <v>9</v>
      </c>
      <c r="I1318" s="20" t="s">
        <v>259</v>
      </c>
      <c r="J1318" s="11" t="s">
        <v>261</v>
      </c>
      <c r="K1318" s="11" t="s">
        <v>12957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44958</v>
      </c>
      <c r="H1319" s="11">
        <v>9</v>
      </c>
      <c r="I1319" s="20" t="s">
        <v>259</v>
      </c>
      <c r="J1319" s="11" t="s">
        <v>261</v>
      </c>
      <c r="K1319" s="11" t="s">
        <v>12957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44958</v>
      </c>
      <c r="H1320" s="11">
        <v>9</v>
      </c>
      <c r="I1320" s="20" t="s">
        <v>259</v>
      </c>
      <c r="J1320" s="11" t="s">
        <v>261</v>
      </c>
      <c r="K1320" s="11" t="s">
        <v>12957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44958</v>
      </c>
      <c r="H1321" s="11">
        <v>9</v>
      </c>
      <c r="I1321" s="20" t="s">
        <v>259</v>
      </c>
      <c r="J1321" s="11" t="s">
        <v>261</v>
      </c>
      <c r="K1321" s="11" t="s">
        <v>12957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44958</v>
      </c>
      <c r="H1322" s="11">
        <v>9</v>
      </c>
      <c r="I1322" s="20" t="s">
        <v>259</v>
      </c>
      <c r="J1322" s="11" t="s">
        <v>261</v>
      </c>
      <c r="K1322" s="11" t="s">
        <v>12957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44958</v>
      </c>
      <c r="H1323" s="11">
        <v>9</v>
      </c>
      <c r="I1323" s="20" t="s">
        <v>259</v>
      </c>
      <c r="J1323" s="11" t="s">
        <v>261</v>
      </c>
      <c r="K1323" s="11" t="s">
        <v>12957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44958</v>
      </c>
      <c r="H1324" s="11">
        <v>9</v>
      </c>
      <c r="I1324" s="20" t="s">
        <v>259</v>
      </c>
      <c r="J1324" s="11" t="s">
        <v>261</v>
      </c>
      <c r="K1324" s="11" t="s">
        <v>12957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44958</v>
      </c>
      <c r="H1325" s="11">
        <v>9</v>
      </c>
      <c r="I1325" s="20" t="s">
        <v>259</v>
      </c>
      <c r="J1325" s="11" t="s">
        <v>261</v>
      </c>
      <c r="K1325" s="11" t="s">
        <v>12957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44958</v>
      </c>
      <c r="H1326" s="11">
        <v>9</v>
      </c>
      <c r="I1326" s="20" t="s">
        <v>259</v>
      </c>
      <c r="J1326" s="11" t="s">
        <v>261</v>
      </c>
      <c r="K1326" s="11" t="s">
        <v>12957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44958</v>
      </c>
      <c r="H1327" s="11">
        <v>9</v>
      </c>
      <c r="I1327" s="20" t="s">
        <v>259</v>
      </c>
      <c r="J1327" s="11" t="s">
        <v>261</v>
      </c>
      <c r="K1327" s="11" t="s">
        <v>12957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44958</v>
      </c>
      <c r="H1328" s="11">
        <v>9</v>
      </c>
      <c r="I1328" s="20" t="s">
        <v>259</v>
      </c>
      <c r="J1328" s="11" t="s">
        <v>261</v>
      </c>
      <c r="K1328" s="11" t="s">
        <v>12957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44958</v>
      </c>
      <c r="H1329" s="11">
        <v>9</v>
      </c>
      <c r="I1329" s="20" t="s">
        <v>259</v>
      </c>
      <c r="J1329" s="11" t="s">
        <v>261</v>
      </c>
      <c r="K1329" s="11" t="s">
        <v>12957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44958</v>
      </c>
      <c r="H1330" s="11">
        <v>9</v>
      </c>
      <c r="I1330" s="20" t="s">
        <v>259</v>
      </c>
      <c r="J1330" s="11" t="s">
        <v>261</v>
      </c>
      <c r="K1330" s="11" t="s">
        <v>12957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44958</v>
      </c>
      <c r="H1331" s="11">
        <v>9</v>
      </c>
      <c r="I1331" s="20" t="s">
        <v>259</v>
      </c>
      <c r="J1331" s="11" t="s">
        <v>261</v>
      </c>
      <c r="K1331" s="11" t="s">
        <v>12957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44958</v>
      </c>
      <c r="H1332" s="11">
        <v>9</v>
      </c>
      <c r="I1332" s="20" t="s">
        <v>259</v>
      </c>
      <c r="J1332" s="11" t="s">
        <v>261</v>
      </c>
      <c r="K1332" s="11" t="s">
        <v>12957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44958</v>
      </c>
      <c r="H1333" s="11">
        <v>9</v>
      </c>
      <c r="I1333" s="20" t="s">
        <v>259</v>
      </c>
      <c r="J1333" s="11" t="s">
        <v>261</v>
      </c>
      <c r="K1333" s="11" t="s">
        <v>12957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44958</v>
      </c>
      <c r="H1334" s="11">
        <v>9</v>
      </c>
      <c r="I1334" s="20" t="s">
        <v>259</v>
      </c>
      <c r="J1334" s="11" t="s">
        <v>261</v>
      </c>
      <c r="K1334" s="11" t="s">
        <v>12957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44958</v>
      </c>
      <c r="H1335" s="11">
        <v>9</v>
      </c>
      <c r="I1335" s="20" t="s">
        <v>259</v>
      </c>
      <c r="J1335" s="11" t="s">
        <v>261</v>
      </c>
      <c r="K1335" s="11" t="s">
        <v>12957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44958</v>
      </c>
      <c r="H1336" s="11">
        <v>9</v>
      </c>
      <c r="I1336" s="20" t="s">
        <v>259</v>
      </c>
      <c r="J1336" s="11" t="s">
        <v>261</v>
      </c>
      <c r="K1336" s="11" t="s">
        <v>12957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44958</v>
      </c>
      <c r="H1337" s="11">
        <v>9</v>
      </c>
      <c r="I1337" s="20" t="s">
        <v>259</v>
      </c>
      <c r="J1337" s="11" t="s">
        <v>261</v>
      </c>
      <c r="K1337" s="11" t="s">
        <v>12957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44958</v>
      </c>
      <c r="H1338" s="11">
        <v>9</v>
      </c>
      <c r="I1338" s="20" t="s">
        <v>259</v>
      </c>
      <c r="J1338" s="11" t="s">
        <v>261</v>
      </c>
      <c r="K1338" s="11" t="s">
        <v>12957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44958</v>
      </c>
      <c r="H1339" s="11">
        <v>9</v>
      </c>
      <c r="I1339" s="20" t="s">
        <v>259</v>
      </c>
      <c r="J1339" s="11" t="s">
        <v>261</v>
      </c>
      <c r="K1339" s="11" t="s">
        <v>12957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44958</v>
      </c>
      <c r="H1340" s="11">
        <v>9</v>
      </c>
      <c r="I1340" s="20" t="s">
        <v>259</v>
      </c>
      <c r="J1340" s="11" t="s">
        <v>261</v>
      </c>
      <c r="K1340" s="11" t="s">
        <v>12957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44958</v>
      </c>
      <c r="H1341" s="11">
        <v>9</v>
      </c>
      <c r="I1341" s="20" t="s">
        <v>259</v>
      </c>
      <c r="J1341" s="11" t="s">
        <v>261</v>
      </c>
      <c r="K1341" s="11" t="s">
        <v>12957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44958</v>
      </c>
      <c r="H1342" s="11">
        <v>9</v>
      </c>
      <c r="I1342" s="20" t="s">
        <v>259</v>
      </c>
      <c r="J1342" s="11" t="s">
        <v>261</v>
      </c>
      <c r="K1342" s="11" t="s">
        <v>12957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44958</v>
      </c>
      <c r="H1343" s="11">
        <v>9</v>
      </c>
      <c r="I1343" s="20" t="s">
        <v>259</v>
      </c>
      <c r="J1343" s="11" t="s">
        <v>261</v>
      </c>
      <c r="K1343" s="11" t="s">
        <v>12957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44958</v>
      </c>
      <c r="H1344" s="11">
        <v>9</v>
      </c>
      <c r="I1344" s="20" t="s">
        <v>259</v>
      </c>
      <c r="J1344" s="11" t="s">
        <v>261</v>
      </c>
      <c r="K1344" s="11" t="s">
        <v>12957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44958</v>
      </c>
      <c r="H1345" s="11">
        <v>9</v>
      </c>
      <c r="I1345" s="20" t="s">
        <v>259</v>
      </c>
      <c r="J1345" s="11" t="s">
        <v>261</v>
      </c>
      <c r="K1345" s="11" t="s">
        <v>12957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44958</v>
      </c>
      <c r="H1346" s="11">
        <v>9</v>
      </c>
      <c r="I1346" s="20" t="s">
        <v>259</v>
      </c>
      <c r="J1346" s="11" t="s">
        <v>261</v>
      </c>
      <c r="K1346" s="11" t="s">
        <v>12957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44958</v>
      </c>
      <c r="H1347" s="11">
        <v>9</v>
      </c>
      <c r="I1347" s="20" t="s">
        <v>259</v>
      </c>
      <c r="J1347" s="11" t="s">
        <v>261</v>
      </c>
      <c r="K1347" s="11" t="s">
        <v>12957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44958</v>
      </c>
      <c r="H1348" s="11">
        <v>9</v>
      </c>
      <c r="I1348" s="20" t="s">
        <v>259</v>
      </c>
      <c r="J1348" s="11" t="s">
        <v>261</v>
      </c>
      <c r="K1348" s="11" t="s">
        <v>12957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44958</v>
      </c>
      <c r="H1349" s="11">
        <v>9</v>
      </c>
      <c r="I1349" s="20" t="s">
        <v>259</v>
      </c>
      <c r="J1349" s="11" t="s">
        <v>261</v>
      </c>
      <c r="K1349" s="11" t="s">
        <v>12957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44958</v>
      </c>
      <c r="H1350" s="11">
        <v>9</v>
      </c>
      <c r="I1350" s="20" t="s">
        <v>259</v>
      </c>
      <c r="J1350" s="11" t="s">
        <v>261</v>
      </c>
      <c r="K1350" s="11" t="s">
        <v>12957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44958</v>
      </c>
      <c r="H1351" s="11">
        <v>9</v>
      </c>
      <c r="I1351" s="20" t="s">
        <v>259</v>
      </c>
      <c r="J1351" s="11" t="s">
        <v>261</v>
      </c>
      <c r="K1351" s="11" t="s">
        <v>12957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44958</v>
      </c>
      <c r="H1352" s="11">
        <v>9</v>
      </c>
      <c r="I1352" s="20" t="s">
        <v>259</v>
      </c>
      <c r="J1352" s="11" t="s">
        <v>261</v>
      </c>
      <c r="K1352" s="11" t="s">
        <v>12957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44958</v>
      </c>
      <c r="H1353" s="11">
        <v>9</v>
      </c>
      <c r="I1353" s="20" t="s">
        <v>259</v>
      </c>
      <c r="J1353" s="11" t="s">
        <v>261</v>
      </c>
      <c r="K1353" s="11" t="s">
        <v>12957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44958</v>
      </c>
      <c r="H1354" s="11">
        <v>9</v>
      </c>
      <c r="I1354" s="20" t="s">
        <v>259</v>
      </c>
      <c r="J1354" s="11" t="s">
        <v>261</v>
      </c>
      <c r="K1354" s="11" t="s">
        <v>12957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44958</v>
      </c>
      <c r="H1355" s="11">
        <v>9</v>
      </c>
      <c r="I1355" s="20" t="s">
        <v>259</v>
      </c>
      <c r="J1355" s="11" t="s">
        <v>261</v>
      </c>
      <c r="K1355" s="11" t="s">
        <v>12957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44958</v>
      </c>
      <c r="H1356" s="11">
        <v>9</v>
      </c>
      <c r="I1356" s="20" t="s">
        <v>259</v>
      </c>
      <c r="J1356" s="11" t="s">
        <v>261</v>
      </c>
      <c r="K1356" s="11" t="s">
        <v>12957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44958</v>
      </c>
      <c r="H1357" s="11">
        <v>9</v>
      </c>
      <c r="I1357" s="20" t="s">
        <v>259</v>
      </c>
      <c r="J1357" s="11" t="s">
        <v>261</v>
      </c>
      <c r="K1357" s="11" t="s">
        <v>12957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44958</v>
      </c>
      <c r="H1358" s="11">
        <v>9</v>
      </c>
      <c r="I1358" s="20" t="s">
        <v>259</v>
      </c>
      <c r="J1358" s="11" t="s">
        <v>261</v>
      </c>
      <c r="K1358" s="11" t="s">
        <v>12957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44958</v>
      </c>
      <c r="H1359" s="11">
        <v>9</v>
      </c>
      <c r="I1359" s="20" t="s">
        <v>259</v>
      </c>
      <c r="J1359" s="11" t="s">
        <v>261</v>
      </c>
      <c r="K1359" s="11" t="s">
        <v>12957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44958</v>
      </c>
      <c r="H1360" s="11">
        <v>9</v>
      </c>
      <c r="I1360" s="20" t="s">
        <v>259</v>
      </c>
      <c r="J1360" s="11" t="s">
        <v>261</v>
      </c>
      <c r="K1360" s="11" t="s">
        <v>12957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44958</v>
      </c>
      <c r="H1361" s="11">
        <v>9</v>
      </c>
      <c r="I1361" s="20" t="s">
        <v>259</v>
      </c>
      <c r="J1361" s="11" t="s">
        <v>261</v>
      </c>
      <c r="K1361" s="11" t="s">
        <v>12957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44958</v>
      </c>
      <c r="H1362" s="11">
        <v>9</v>
      </c>
      <c r="I1362" s="20" t="s">
        <v>259</v>
      </c>
      <c r="J1362" s="11" t="s">
        <v>261</v>
      </c>
      <c r="K1362" s="11" t="s">
        <v>12957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44958</v>
      </c>
      <c r="H1363" s="11">
        <v>9</v>
      </c>
      <c r="I1363" s="20" t="s">
        <v>259</v>
      </c>
      <c r="J1363" s="11" t="s">
        <v>261</v>
      </c>
      <c r="K1363" s="11" t="s">
        <v>12957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44958</v>
      </c>
      <c r="H1364" s="11">
        <v>9</v>
      </c>
      <c r="I1364" s="20" t="s">
        <v>259</v>
      </c>
      <c r="J1364" s="11" t="s">
        <v>261</v>
      </c>
      <c r="K1364" s="11" t="s">
        <v>12957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44958</v>
      </c>
      <c r="H1365" s="11">
        <v>9</v>
      </c>
      <c r="I1365" s="20" t="s">
        <v>259</v>
      </c>
      <c r="J1365" s="11" t="s">
        <v>261</v>
      </c>
      <c r="K1365" s="11" t="s">
        <v>12957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44958</v>
      </c>
      <c r="H1366" s="11">
        <v>9</v>
      </c>
      <c r="I1366" s="20" t="s">
        <v>259</v>
      </c>
      <c r="J1366" s="11" t="s">
        <v>261</v>
      </c>
      <c r="K1366" s="11" t="s">
        <v>12957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44958</v>
      </c>
      <c r="H1367" s="11">
        <v>9</v>
      </c>
      <c r="I1367" s="20" t="s">
        <v>259</v>
      </c>
      <c r="J1367" s="11" t="s">
        <v>261</v>
      </c>
      <c r="K1367" s="11" t="s">
        <v>12957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44958</v>
      </c>
      <c r="H1368" s="11">
        <v>9</v>
      </c>
      <c r="I1368" s="20" t="s">
        <v>259</v>
      </c>
      <c r="J1368" s="11" t="s">
        <v>261</v>
      </c>
      <c r="K1368" s="11" t="s">
        <v>12957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44958</v>
      </c>
      <c r="H1369" s="11">
        <v>9</v>
      </c>
      <c r="I1369" s="20" t="s">
        <v>259</v>
      </c>
      <c r="J1369" s="11" t="s">
        <v>261</v>
      </c>
      <c r="K1369" s="11" t="s">
        <v>12957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44958</v>
      </c>
      <c r="H1370" s="11">
        <v>9</v>
      </c>
      <c r="I1370" s="20" t="s">
        <v>259</v>
      </c>
      <c r="J1370" s="11" t="s">
        <v>261</v>
      </c>
      <c r="K1370" s="11" t="s">
        <v>12957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44958</v>
      </c>
      <c r="H1371" s="11">
        <v>9</v>
      </c>
      <c r="I1371" s="20" t="s">
        <v>259</v>
      </c>
      <c r="J1371" s="11" t="s">
        <v>261</v>
      </c>
      <c r="K1371" s="11" t="s">
        <v>12957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44958</v>
      </c>
      <c r="H1372" s="11">
        <v>9</v>
      </c>
      <c r="I1372" s="20" t="s">
        <v>259</v>
      </c>
      <c r="J1372" s="11" t="s">
        <v>261</v>
      </c>
      <c r="K1372" s="11" t="s">
        <v>12957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44958</v>
      </c>
      <c r="H1373" s="11">
        <v>9</v>
      </c>
      <c r="I1373" s="20" t="s">
        <v>259</v>
      </c>
      <c r="J1373" s="11" t="s">
        <v>261</v>
      </c>
      <c r="K1373" s="11" t="s">
        <v>12957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44958</v>
      </c>
      <c r="H1374" s="11">
        <v>9</v>
      </c>
      <c r="I1374" s="20" t="s">
        <v>259</v>
      </c>
      <c r="J1374" s="11" t="s">
        <v>261</v>
      </c>
      <c r="K1374" s="11" t="s">
        <v>12957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44958</v>
      </c>
      <c r="H1375" s="11">
        <v>9</v>
      </c>
      <c r="I1375" s="20" t="s">
        <v>259</v>
      </c>
      <c r="J1375" s="11" t="s">
        <v>261</v>
      </c>
      <c r="K1375" s="11" t="s">
        <v>12957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44958</v>
      </c>
      <c r="H1376" s="11">
        <v>9</v>
      </c>
      <c r="I1376" s="20" t="s">
        <v>259</v>
      </c>
      <c r="J1376" s="11" t="s">
        <v>261</v>
      </c>
      <c r="K1376" s="11" t="s">
        <v>12957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44958</v>
      </c>
      <c r="H1377" s="11">
        <v>9</v>
      </c>
      <c r="I1377" s="20" t="s">
        <v>259</v>
      </c>
      <c r="J1377" s="11" t="s">
        <v>261</v>
      </c>
      <c r="K1377" s="11" t="s">
        <v>12957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44958</v>
      </c>
      <c r="H1378" s="11">
        <v>9</v>
      </c>
      <c r="I1378" s="20" t="s">
        <v>259</v>
      </c>
      <c r="J1378" s="11" t="s">
        <v>261</v>
      </c>
      <c r="K1378" s="11" t="s">
        <v>12957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44958</v>
      </c>
      <c r="H1379" s="11">
        <v>9</v>
      </c>
      <c r="I1379" s="20" t="s">
        <v>259</v>
      </c>
      <c r="J1379" s="11" t="s">
        <v>261</v>
      </c>
      <c r="K1379" s="11" t="s">
        <v>12957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44958</v>
      </c>
      <c r="H1380" s="11">
        <v>9</v>
      </c>
      <c r="I1380" s="20" t="s">
        <v>259</v>
      </c>
      <c r="J1380" s="11" t="s">
        <v>261</v>
      </c>
      <c r="K1380" s="11" t="s">
        <v>12957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44958</v>
      </c>
      <c r="H1381" s="11">
        <v>9</v>
      </c>
      <c r="I1381" s="20" t="s">
        <v>259</v>
      </c>
      <c r="J1381" s="11" t="s">
        <v>261</v>
      </c>
      <c r="K1381" s="11" t="s">
        <v>12957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44958</v>
      </c>
      <c r="H1382" s="11">
        <v>9</v>
      </c>
      <c r="I1382" s="20" t="s">
        <v>259</v>
      </c>
      <c r="J1382" s="11" t="s">
        <v>261</v>
      </c>
      <c r="K1382" s="11" t="s">
        <v>12957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44958</v>
      </c>
      <c r="H1383" s="11">
        <v>9</v>
      </c>
      <c r="I1383" s="20" t="s">
        <v>259</v>
      </c>
      <c r="J1383" s="11" t="s">
        <v>261</v>
      </c>
      <c r="K1383" s="11" t="s">
        <v>12957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44958</v>
      </c>
      <c r="H1384" s="11">
        <v>9</v>
      </c>
      <c r="I1384" s="20" t="s">
        <v>259</v>
      </c>
      <c r="J1384" s="11" t="s">
        <v>261</v>
      </c>
      <c r="K1384" s="11" t="s">
        <v>12957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44958</v>
      </c>
      <c r="H1385" s="11">
        <v>9</v>
      </c>
      <c r="I1385" s="20" t="s">
        <v>259</v>
      </c>
      <c r="J1385" s="11" t="s">
        <v>261</v>
      </c>
      <c r="K1385" s="11" t="s">
        <v>12957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44958</v>
      </c>
      <c r="H1386" s="11">
        <v>9</v>
      </c>
      <c r="I1386" s="20" t="s">
        <v>259</v>
      </c>
      <c r="J1386" s="11" t="s">
        <v>261</v>
      </c>
      <c r="K1386" s="11" t="s">
        <v>12957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44958</v>
      </c>
      <c r="H1387" s="11">
        <v>9</v>
      </c>
      <c r="I1387" s="20" t="s">
        <v>259</v>
      </c>
      <c r="J1387" s="11" t="s">
        <v>261</v>
      </c>
      <c r="K1387" s="11" t="s">
        <v>12957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44958</v>
      </c>
      <c r="H1388" s="11">
        <v>9</v>
      </c>
      <c r="I1388" s="20" t="s">
        <v>259</v>
      </c>
      <c r="J1388" s="11" t="s">
        <v>261</v>
      </c>
      <c r="K1388" s="11" t="s">
        <v>12957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44958</v>
      </c>
      <c r="H1389" s="11">
        <v>9</v>
      </c>
      <c r="I1389" s="20" t="s">
        <v>259</v>
      </c>
      <c r="J1389" s="11" t="s">
        <v>261</v>
      </c>
      <c r="K1389" s="11" t="s">
        <v>12957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44958</v>
      </c>
      <c r="H1390" s="11">
        <v>9</v>
      </c>
      <c r="I1390" s="20" t="s">
        <v>259</v>
      </c>
      <c r="J1390" s="11" t="s">
        <v>261</v>
      </c>
      <c r="K1390" s="11" t="s">
        <v>12957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44958</v>
      </c>
      <c r="H1391" s="11">
        <v>9</v>
      </c>
      <c r="I1391" s="20" t="s">
        <v>259</v>
      </c>
      <c r="J1391" s="11" t="s">
        <v>261</v>
      </c>
      <c r="K1391" s="11" t="s">
        <v>12957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44958</v>
      </c>
      <c r="H1392" s="11">
        <v>9</v>
      </c>
      <c r="I1392" s="20" t="s">
        <v>259</v>
      </c>
      <c r="J1392" s="11" t="s">
        <v>261</v>
      </c>
      <c r="K1392" s="11" t="s">
        <v>12957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44958</v>
      </c>
      <c r="H1393" s="11">
        <v>9</v>
      </c>
      <c r="I1393" s="20" t="s">
        <v>259</v>
      </c>
      <c r="J1393" s="11" t="s">
        <v>261</v>
      </c>
      <c r="K1393" s="11" t="s">
        <v>12957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44958</v>
      </c>
      <c r="H1394" s="11">
        <v>9</v>
      </c>
      <c r="I1394" s="20" t="s">
        <v>259</v>
      </c>
      <c r="J1394" s="11" t="s">
        <v>261</v>
      </c>
      <c r="K1394" s="11" t="s">
        <v>12957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44958</v>
      </c>
      <c r="H1395" s="11">
        <v>9</v>
      </c>
      <c r="I1395" s="20" t="s">
        <v>259</v>
      </c>
      <c r="J1395" s="11" t="s">
        <v>261</v>
      </c>
      <c r="K1395" s="11" t="s">
        <v>12957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44958</v>
      </c>
      <c r="H1396" s="11">
        <v>9</v>
      </c>
      <c r="I1396" s="20" t="s">
        <v>259</v>
      </c>
      <c r="J1396" s="11" t="s">
        <v>261</v>
      </c>
      <c r="K1396" s="11" t="s">
        <v>12957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44958</v>
      </c>
      <c r="H1397" s="11">
        <v>9</v>
      </c>
      <c r="I1397" s="20" t="s">
        <v>259</v>
      </c>
      <c r="J1397" s="11" t="s">
        <v>261</v>
      </c>
      <c r="K1397" s="11" t="s">
        <v>12957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44958</v>
      </c>
      <c r="H1398" s="11">
        <v>9</v>
      </c>
      <c r="I1398" s="20" t="s">
        <v>259</v>
      </c>
      <c r="J1398" s="11" t="s">
        <v>261</v>
      </c>
      <c r="K1398" s="11" t="s">
        <v>12957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44958</v>
      </c>
      <c r="H1399" s="11">
        <v>9</v>
      </c>
      <c r="I1399" s="20" t="s">
        <v>259</v>
      </c>
      <c r="J1399" s="11" t="s">
        <v>261</v>
      </c>
      <c r="K1399" s="11" t="s">
        <v>12957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44958</v>
      </c>
      <c r="H1400" s="11">
        <v>9</v>
      </c>
      <c r="I1400" s="20" t="s">
        <v>259</v>
      </c>
      <c r="J1400" s="11" t="s">
        <v>261</v>
      </c>
      <c r="K1400" s="11" t="s">
        <v>12957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44958</v>
      </c>
      <c r="H1401" s="11">
        <v>9</v>
      </c>
      <c r="I1401" s="20" t="s">
        <v>259</v>
      </c>
      <c r="J1401" s="11" t="s">
        <v>261</v>
      </c>
      <c r="K1401" s="11" t="s">
        <v>12957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44958</v>
      </c>
      <c r="H1402" s="11">
        <v>9</v>
      </c>
      <c r="I1402" s="20" t="s">
        <v>259</v>
      </c>
      <c r="J1402" s="11" t="s">
        <v>261</v>
      </c>
      <c r="K1402" s="11" t="s">
        <v>12957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44958</v>
      </c>
      <c r="H1403" s="11">
        <v>9</v>
      </c>
      <c r="I1403" s="20" t="s">
        <v>259</v>
      </c>
      <c r="J1403" s="11" t="s">
        <v>261</v>
      </c>
      <c r="K1403" s="11" t="s">
        <v>12957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44958</v>
      </c>
      <c r="H1404" s="11">
        <v>9</v>
      </c>
      <c r="I1404" s="20" t="s">
        <v>259</v>
      </c>
      <c r="J1404" s="11" t="s">
        <v>261</v>
      </c>
      <c r="K1404" s="11" t="s">
        <v>12957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44958</v>
      </c>
      <c r="H1405" s="11">
        <v>9</v>
      </c>
      <c r="I1405" s="20" t="s">
        <v>259</v>
      </c>
      <c r="J1405" s="11" t="s">
        <v>261</v>
      </c>
      <c r="K1405" s="11" t="s">
        <v>12957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44958</v>
      </c>
      <c r="H1406" s="11">
        <v>9</v>
      </c>
      <c r="I1406" s="20" t="s">
        <v>259</v>
      </c>
      <c r="J1406" s="11" t="s">
        <v>261</v>
      </c>
      <c r="K1406" s="11" t="s">
        <v>12957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44958</v>
      </c>
      <c r="H1407" s="11">
        <v>9</v>
      </c>
      <c r="I1407" s="20" t="s">
        <v>259</v>
      </c>
      <c r="J1407" s="11" t="s">
        <v>261</v>
      </c>
      <c r="K1407" s="11" t="s">
        <v>12957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44958</v>
      </c>
      <c r="H1408" s="11">
        <v>9</v>
      </c>
      <c r="I1408" s="20" t="s">
        <v>259</v>
      </c>
      <c r="J1408" s="11" t="s">
        <v>261</v>
      </c>
      <c r="K1408" s="11" t="s">
        <v>12957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44958</v>
      </c>
      <c r="H1409" s="11">
        <v>9</v>
      </c>
      <c r="I1409" s="20" t="s">
        <v>259</v>
      </c>
      <c r="J1409" s="11" t="s">
        <v>261</v>
      </c>
      <c r="K1409" s="11" t="s">
        <v>12957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44958</v>
      </c>
      <c r="H1410" s="11">
        <v>9</v>
      </c>
      <c r="I1410" s="20" t="s">
        <v>259</v>
      </c>
      <c r="J1410" s="11" t="s">
        <v>261</v>
      </c>
      <c r="K1410" s="11" t="s">
        <v>12957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44958</v>
      </c>
      <c r="H1411" s="11">
        <v>9</v>
      </c>
      <c r="I1411" s="20" t="s">
        <v>259</v>
      </c>
      <c r="J1411" s="11" t="s">
        <v>261</v>
      </c>
      <c r="K1411" s="11" t="s">
        <v>12957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44958</v>
      </c>
      <c r="H1412" s="11">
        <v>9</v>
      </c>
      <c r="I1412" s="20" t="s">
        <v>259</v>
      </c>
      <c r="J1412" s="11" t="s">
        <v>261</v>
      </c>
      <c r="K1412" s="11" t="s">
        <v>12957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44958</v>
      </c>
      <c r="H1413" s="11">
        <v>9</v>
      </c>
      <c r="I1413" s="20" t="s">
        <v>259</v>
      </c>
      <c r="J1413" s="11" t="s">
        <v>261</v>
      </c>
      <c r="K1413" s="11" t="s">
        <v>12957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44958</v>
      </c>
      <c r="H1414" s="11">
        <v>9</v>
      </c>
      <c r="I1414" s="20" t="s">
        <v>259</v>
      </c>
      <c r="J1414" s="11" t="s">
        <v>261</v>
      </c>
      <c r="K1414" s="11" t="s">
        <v>12957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44958</v>
      </c>
      <c r="H1415" s="11">
        <v>9</v>
      </c>
      <c r="I1415" s="20" t="s">
        <v>259</v>
      </c>
      <c r="J1415" s="11" t="s">
        <v>261</v>
      </c>
      <c r="K1415" s="11" t="s">
        <v>12957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44958</v>
      </c>
      <c r="H1416" s="11">
        <v>9</v>
      </c>
      <c r="I1416" s="20" t="s">
        <v>259</v>
      </c>
      <c r="J1416" s="11" t="s">
        <v>261</v>
      </c>
      <c r="K1416" s="11" t="s">
        <v>12957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44958</v>
      </c>
      <c r="H1417" s="11">
        <v>9</v>
      </c>
      <c r="I1417" s="20" t="s">
        <v>259</v>
      </c>
      <c r="J1417" s="11" t="s">
        <v>261</v>
      </c>
      <c r="K1417" s="11" t="s">
        <v>12957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44958</v>
      </c>
      <c r="H1418" s="11">
        <v>9</v>
      </c>
      <c r="I1418" s="20" t="s">
        <v>259</v>
      </c>
      <c r="J1418" s="11" t="s">
        <v>261</v>
      </c>
      <c r="K1418" s="11" t="s">
        <v>12957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44958</v>
      </c>
      <c r="H1419" s="11">
        <v>9</v>
      </c>
      <c r="I1419" s="20" t="s">
        <v>259</v>
      </c>
      <c r="J1419" s="11" t="s">
        <v>261</v>
      </c>
      <c r="K1419" s="11" t="s">
        <v>12957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44958</v>
      </c>
      <c r="H1420" s="11">
        <v>9</v>
      </c>
      <c r="I1420" s="20" t="s">
        <v>259</v>
      </c>
      <c r="J1420" s="11" t="s">
        <v>261</v>
      </c>
      <c r="K1420" s="11" t="s">
        <v>12957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44958</v>
      </c>
      <c r="H1421" s="11">
        <v>9</v>
      </c>
      <c r="I1421" s="20" t="s">
        <v>259</v>
      </c>
      <c r="J1421" s="11" t="s">
        <v>261</v>
      </c>
      <c r="K1421" s="11" t="s">
        <v>12957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44958</v>
      </c>
      <c r="H1422" s="11">
        <v>9</v>
      </c>
      <c r="I1422" s="20" t="s">
        <v>259</v>
      </c>
      <c r="J1422" s="11" t="s">
        <v>261</v>
      </c>
      <c r="K1422" s="11" t="s">
        <v>12957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44958</v>
      </c>
      <c r="H1423" s="11">
        <v>9</v>
      </c>
      <c r="I1423" s="20" t="s">
        <v>259</v>
      </c>
      <c r="J1423" s="11" t="s">
        <v>261</v>
      </c>
      <c r="K1423" s="11" t="s">
        <v>12957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44958</v>
      </c>
      <c r="H1424" s="11">
        <v>9</v>
      </c>
      <c r="I1424" s="20" t="s">
        <v>259</v>
      </c>
      <c r="J1424" s="11" t="s">
        <v>261</v>
      </c>
      <c r="K1424" s="11" t="s">
        <v>12957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44958</v>
      </c>
      <c r="H1425" s="11">
        <v>9</v>
      </c>
      <c r="I1425" s="20" t="s">
        <v>259</v>
      </c>
      <c r="J1425" s="11" t="s">
        <v>261</v>
      </c>
      <c r="K1425" s="11" t="s">
        <v>12957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44958</v>
      </c>
      <c r="H1426" s="11">
        <v>9</v>
      </c>
      <c r="I1426" s="20" t="s">
        <v>259</v>
      </c>
      <c r="J1426" s="11" t="s">
        <v>261</v>
      </c>
      <c r="K1426" s="11" t="s">
        <v>12957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44958</v>
      </c>
      <c r="H1427" s="11">
        <v>9</v>
      </c>
      <c r="I1427" s="20" t="s">
        <v>259</v>
      </c>
      <c r="J1427" s="11" t="s">
        <v>261</v>
      </c>
      <c r="K1427" s="11" t="s">
        <v>12957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44958</v>
      </c>
      <c r="H1428" s="11">
        <v>9</v>
      </c>
      <c r="I1428" s="20" t="s">
        <v>259</v>
      </c>
      <c r="J1428" s="11" t="s">
        <v>261</v>
      </c>
      <c r="K1428" s="11" t="s">
        <v>12957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44958</v>
      </c>
      <c r="H1429" s="11">
        <v>9</v>
      </c>
      <c r="I1429" s="20" t="s">
        <v>259</v>
      </c>
      <c r="J1429" s="11" t="s">
        <v>261</v>
      </c>
      <c r="K1429" s="11" t="s">
        <v>12957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44958</v>
      </c>
      <c r="H1430" s="11">
        <v>9</v>
      </c>
      <c r="I1430" s="20" t="s">
        <v>259</v>
      </c>
      <c r="J1430" s="11" t="s">
        <v>261</v>
      </c>
      <c r="K1430" s="11" t="s">
        <v>12957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44958</v>
      </c>
      <c r="H1431" s="11">
        <v>9</v>
      </c>
      <c r="I1431" s="20" t="s">
        <v>259</v>
      </c>
      <c r="J1431" s="11" t="s">
        <v>261</v>
      </c>
      <c r="K1431" s="11" t="s">
        <v>12957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44958</v>
      </c>
      <c r="H1432" s="11">
        <v>9</v>
      </c>
      <c r="I1432" s="20" t="s">
        <v>259</v>
      </c>
      <c r="J1432" s="11" t="s">
        <v>261</v>
      </c>
      <c r="K1432" s="11" t="s">
        <v>12957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44958</v>
      </c>
      <c r="H1433" s="11">
        <v>9</v>
      </c>
      <c r="I1433" s="20" t="s">
        <v>259</v>
      </c>
      <c r="J1433" s="11" t="s">
        <v>261</v>
      </c>
      <c r="K1433" s="11" t="s">
        <v>12957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44958</v>
      </c>
      <c r="H1434" s="11">
        <v>9</v>
      </c>
      <c r="I1434" s="20" t="s">
        <v>259</v>
      </c>
      <c r="J1434" s="11" t="s">
        <v>261</v>
      </c>
      <c r="K1434" s="11" t="s">
        <v>12957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44958</v>
      </c>
      <c r="H1435" s="11">
        <v>9</v>
      </c>
      <c r="I1435" s="20" t="s">
        <v>259</v>
      </c>
      <c r="J1435" s="11" t="s">
        <v>261</v>
      </c>
      <c r="K1435" s="11" t="s">
        <v>12957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44958</v>
      </c>
      <c r="H1436" s="11">
        <v>9</v>
      </c>
      <c r="I1436" s="20" t="s">
        <v>259</v>
      </c>
      <c r="J1436" s="11" t="s">
        <v>261</v>
      </c>
      <c r="K1436" s="11" t="s">
        <v>12957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44958</v>
      </c>
      <c r="H1437" s="11">
        <v>9</v>
      </c>
      <c r="I1437" s="20" t="s">
        <v>259</v>
      </c>
      <c r="J1437" s="11" t="s">
        <v>261</v>
      </c>
      <c r="K1437" s="11" t="s">
        <v>12957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44958</v>
      </c>
      <c r="H1438" s="11">
        <v>9</v>
      </c>
      <c r="I1438" s="20" t="s">
        <v>259</v>
      </c>
      <c r="J1438" s="11" t="s">
        <v>261</v>
      </c>
      <c r="K1438" s="11" t="s">
        <v>12957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44958</v>
      </c>
      <c r="H1439" s="11">
        <v>9</v>
      </c>
      <c r="I1439" s="20" t="s">
        <v>259</v>
      </c>
      <c r="J1439" s="11" t="s">
        <v>261</v>
      </c>
      <c r="K1439" s="11" t="s">
        <v>12957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44958</v>
      </c>
      <c r="H1440" s="11">
        <v>9</v>
      </c>
      <c r="I1440" s="20" t="s">
        <v>259</v>
      </c>
      <c r="J1440" s="11" t="s">
        <v>261</v>
      </c>
      <c r="K1440" s="11" t="s">
        <v>12957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44958</v>
      </c>
      <c r="H1441" s="11">
        <v>9</v>
      </c>
      <c r="I1441" s="20" t="s">
        <v>259</v>
      </c>
      <c r="J1441" s="11" t="s">
        <v>261</v>
      </c>
      <c r="K1441" s="11" t="s">
        <v>12957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44958</v>
      </c>
      <c r="H1442" s="11">
        <v>9</v>
      </c>
      <c r="I1442" s="20" t="s">
        <v>259</v>
      </c>
      <c r="J1442" s="11" t="s">
        <v>261</v>
      </c>
      <c r="K1442" s="11" t="s">
        <v>12957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44958</v>
      </c>
      <c r="H1443" s="11">
        <v>9</v>
      </c>
      <c r="I1443" s="20" t="s">
        <v>259</v>
      </c>
      <c r="J1443" s="11" t="s">
        <v>261</v>
      </c>
      <c r="K1443" s="11" t="s">
        <v>12957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44958</v>
      </c>
      <c r="H1444" s="11">
        <v>9</v>
      </c>
      <c r="I1444" s="20" t="s">
        <v>259</v>
      </c>
      <c r="J1444" s="11" t="s">
        <v>261</v>
      </c>
      <c r="K1444" s="11" t="s">
        <v>12957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44958</v>
      </c>
      <c r="H1445" s="11">
        <v>9</v>
      </c>
      <c r="I1445" s="20" t="s">
        <v>259</v>
      </c>
      <c r="J1445" s="11" t="s">
        <v>261</v>
      </c>
      <c r="K1445" s="11" t="s">
        <v>12957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44958</v>
      </c>
      <c r="H1446" s="11">
        <v>9</v>
      </c>
      <c r="I1446" s="20" t="s">
        <v>259</v>
      </c>
      <c r="J1446" s="11" t="s">
        <v>261</v>
      </c>
      <c r="K1446" s="11" t="s">
        <v>12957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44958</v>
      </c>
      <c r="H1447" s="11">
        <v>9</v>
      </c>
      <c r="I1447" s="20" t="s">
        <v>259</v>
      </c>
      <c r="J1447" s="11" t="s">
        <v>261</v>
      </c>
      <c r="K1447" s="11" t="s">
        <v>12957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44958</v>
      </c>
      <c r="H1448" s="11">
        <v>9</v>
      </c>
      <c r="I1448" s="20" t="s">
        <v>259</v>
      </c>
      <c r="J1448" s="11" t="s">
        <v>261</v>
      </c>
      <c r="K1448" s="11" t="s">
        <v>12957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44958</v>
      </c>
      <c r="H1449" s="11">
        <v>9</v>
      </c>
      <c r="I1449" s="20" t="s">
        <v>259</v>
      </c>
      <c r="J1449" s="11" t="s">
        <v>261</v>
      </c>
      <c r="K1449" s="11" t="s">
        <v>12957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44958</v>
      </c>
      <c r="H1450" s="11">
        <v>9</v>
      </c>
      <c r="I1450" s="20" t="s">
        <v>259</v>
      </c>
      <c r="J1450" s="11" t="s">
        <v>261</v>
      </c>
      <c r="K1450" s="11" t="s">
        <v>12957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44958</v>
      </c>
      <c r="H1451" s="11">
        <v>9</v>
      </c>
      <c r="I1451" s="20" t="s">
        <v>259</v>
      </c>
      <c r="J1451" s="11" t="s">
        <v>261</v>
      </c>
      <c r="K1451" s="11" t="s">
        <v>12957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44958</v>
      </c>
      <c r="H1452" s="11">
        <v>9</v>
      </c>
      <c r="I1452" s="20" t="s">
        <v>259</v>
      </c>
      <c r="J1452" s="11" t="s">
        <v>261</v>
      </c>
      <c r="K1452" s="11" t="s">
        <v>12957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44958</v>
      </c>
      <c r="H1453" s="11">
        <v>9</v>
      </c>
      <c r="I1453" s="20" t="s">
        <v>259</v>
      </c>
      <c r="J1453" s="11" t="s">
        <v>261</v>
      </c>
      <c r="K1453" s="11" t="s">
        <v>12957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44958</v>
      </c>
      <c r="H1454" s="11">
        <v>9</v>
      </c>
      <c r="I1454" s="20" t="s">
        <v>259</v>
      </c>
      <c r="J1454" s="11" t="s">
        <v>261</v>
      </c>
      <c r="K1454" s="11" t="s">
        <v>12957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44958</v>
      </c>
      <c r="H1455" s="11">
        <v>9</v>
      </c>
      <c r="I1455" s="20" t="s">
        <v>259</v>
      </c>
      <c r="J1455" s="11" t="s">
        <v>261</v>
      </c>
      <c r="K1455" s="11" t="s">
        <v>12957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44958</v>
      </c>
      <c r="H1456" s="11">
        <v>9</v>
      </c>
      <c r="I1456" s="20" t="s">
        <v>259</v>
      </c>
      <c r="J1456" s="11" t="s">
        <v>261</v>
      </c>
      <c r="K1456" s="11" t="s">
        <v>12957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44958</v>
      </c>
      <c r="H1457" s="11">
        <v>9</v>
      </c>
      <c r="I1457" s="20" t="s">
        <v>259</v>
      </c>
      <c r="J1457" s="11" t="s">
        <v>261</v>
      </c>
      <c r="K1457" s="11" t="s">
        <v>12957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44958</v>
      </c>
      <c r="H1458" s="11">
        <v>9</v>
      </c>
      <c r="I1458" s="20" t="s">
        <v>259</v>
      </c>
      <c r="J1458" s="11" t="s">
        <v>261</v>
      </c>
      <c r="K1458" s="11" t="s">
        <v>12957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44958</v>
      </c>
      <c r="H1459" s="11">
        <v>9</v>
      </c>
      <c r="I1459" s="20" t="s">
        <v>259</v>
      </c>
      <c r="J1459" s="11" t="s">
        <v>261</v>
      </c>
      <c r="K1459" s="11" t="s">
        <v>12957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44958</v>
      </c>
      <c r="H1460" s="11">
        <v>9</v>
      </c>
      <c r="I1460" s="20" t="s">
        <v>259</v>
      </c>
      <c r="J1460" s="11" t="s">
        <v>261</v>
      </c>
      <c r="K1460" s="11" t="s">
        <v>12957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44958</v>
      </c>
      <c r="H1461" s="11">
        <v>9</v>
      </c>
      <c r="I1461" s="20" t="s">
        <v>259</v>
      </c>
      <c r="J1461" s="11" t="s">
        <v>261</v>
      </c>
      <c r="K1461" s="11" t="s">
        <v>12957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44958</v>
      </c>
      <c r="H1462" s="11">
        <v>9</v>
      </c>
      <c r="I1462" s="20" t="s">
        <v>259</v>
      </c>
      <c r="J1462" s="11" t="s">
        <v>261</v>
      </c>
      <c r="K1462" s="11" t="s">
        <v>12957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44958</v>
      </c>
      <c r="H1463" s="11">
        <v>9</v>
      </c>
      <c r="I1463" s="20" t="s">
        <v>259</v>
      </c>
      <c r="J1463" s="11" t="s">
        <v>261</v>
      </c>
      <c r="K1463" s="11" t="s">
        <v>12957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44958</v>
      </c>
      <c r="H1464" s="11">
        <v>9</v>
      </c>
      <c r="I1464" s="20" t="s">
        <v>259</v>
      </c>
      <c r="J1464" s="11" t="s">
        <v>261</v>
      </c>
      <c r="K1464" s="11" t="s">
        <v>12957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44958</v>
      </c>
      <c r="H1465" s="11">
        <v>9</v>
      </c>
      <c r="I1465" s="20" t="s">
        <v>259</v>
      </c>
      <c r="J1465" s="11" t="s">
        <v>261</v>
      </c>
      <c r="K1465" s="11" t="s">
        <v>12957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44958</v>
      </c>
      <c r="H1466" s="11">
        <v>9</v>
      </c>
      <c r="I1466" s="20" t="s">
        <v>259</v>
      </c>
      <c r="J1466" s="11" t="s">
        <v>261</v>
      </c>
      <c r="K1466" s="11" t="s">
        <v>12957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44958</v>
      </c>
      <c r="H1467" s="11">
        <v>9</v>
      </c>
      <c r="I1467" s="20" t="s">
        <v>259</v>
      </c>
      <c r="J1467" s="11" t="s">
        <v>261</v>
      </c>
      <c r="K1467" s="11" t="s">
        <v>12957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44958</v>
      </c>
      <c r="H1468" s="11">
        <v>9</v>
      </c>
      <c r="I1468" s="20" t="s">
        <v>259</v>
      </c>
      <c r="J1468" s="11" t="s">
        <v>261</v>
      </c>
      <c r="K1468" s="11" t="s">
        <v>12957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44958</v>
      </c>
      <c r="H1469" s="11">
        <v>9</v>
      </c>
      <c r="I1469" s="20" t="s">
        <v>259</v>
      </c>
      <c r="J1469" s="11" t="s">
        <v>261</v>
      </c>
      <c r="K1469" s="11" t="s">
        <v>12957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44958</v>
      </c>
      <c r="H1470" s="11">
        <v>9</v>
      </c>
      <c r="I1470" s="20" t="s">
        <v>259</v>
      </c>
      <c r="J1470" s="11" t="s">
        <v>261</v>
      </c>
      <c r="K1470" s="11" t="s">
        <v>12957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44958</v>
      </c>
      <c r="H1471" s="11">
        <v>9</v>
      </c>
      <c r="I1471" s="20" t="s">
        <v>259</v>
      </c>
      <c r="J1471" s="11" t="s">
        <v>261</v>
      </c>
      <c r="K1471" s="11" t="s">
        <v>12957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44958</v>
      </c>
      <c r="H1472" s="11">
        <v>9</v>
      </c>
      <c r="I1472" s="20" t="s">
        <v>259</v>
      </c>
      <c r="J1472" s="11" t="s">
        <v>261</v>
      </c>
      <c r="K1472" s="11" t="s">
        <v>12957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44958</v>
      </c>
      <c r="H1473" s="11">
        <v>9</v>
      </c>
      <c r="I1473" s="20" t="s">
        <v>259</v>
      </c>
      <c r="J1473" s="11" t="s">
        <v>261</v>
      </c>
      <c r="K1473" s="11" t="s">
        <v>12957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44958</v>
      </c>
      <c r="H1474" s="11">
        <v>9</v>
      </c>
      <c r="I1474" s="20" t="s">
        <v>259</v>
      </c>
      <c r="J1474" s="11" t="s">
        <v>261</v>
      </c>
      <c r="K1474" s="11" t="s">
        <v>12957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44958</v>
      </c>
      <c r="H1475" s="11">
        <v>9</v>
      </c>
      <c r="I1475" s="20" t="s">
        <v>259</v>
      </c>
      <c r="J1475" s="11" t="s">
        <v>261</v>
      </c>
      <c r="K1475" s="11" t="s">
        <v>12957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44958</v>
      </c>
      <c r="H1476" s="11">
        <v>9</v>
      </c>
      <c r="I1476" s="20" t="s">
        <v>259</v>
      </c>
      <c r="J1476" s="11" t="s">
        <v>261</v>
      </c>
      <c r="K1476" s="11" t="s">
        <v>12957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44958</v>
      </c>
      <c r="H1477" s="11">
        <v>9</v>
      </c>
      <c r="I1477" s="20" t="s">
        <v>259</v>
      </c>
      <c r="J1477" s="11" t="s">
        <v>261</v>
      </c>
      <c r="K1477" s="11" t="s">
        <v>12957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44958</v>
      </c>
      <c r="H1478" s="11">
        <v>9</v>
      </c>
      <c r="I1478" s="20" t="s">
        <v>259</v>
      </c>
      <c r="J1478" s="11" t="s">
        <v>261</v>
      </c>
      <c r="K1478" s="11" t="s">
        <v>12957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44958</v>
      </c>
      <c r="H1479" s="11">
        <v>9</v>
      </c>
      <c r="I1479" s="20" t="s">
        <v>259</v>
      </c>
      <c r="J1479" s="11" t="s">
        <v>261</v>
      </c>
      <c r="K1479" s="11" t="s">
        <v>12957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44958</v>
      </c>
      <c r="H1480" s="11">
        <v>9</v>
      </c>
      <c r="I1480" s="20" t="s">
        <v>259</v>
      </c>
      <c r="J1480" s="11" t="s">
        <v>261</v>
      </c>
      <c r="K1480" s="11" t="s">
        <v>12957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44958</v>
      </c>
      <c r="H1481" s="11">
        <v>9</v>
      </c>
      <c r="I1481" s="20" t="s">
        <v>259</v>
      </c>
      <c r="J1481" s="11" t="s">
        <v>261</v>
      </c>
      <c r="K1481" s="11" t="s">
        <v>12957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44958</v>
      </c>
      <c r="H1482" s="11">
        <v>9</v>
      </c>
      <c r="I1482" s="20" t="s">
        <v>259</v>
      </c>
      <c r="J1482" s="11" t="s">
        <v>261</v>
      </c>
      <c r="K1482" s="11" t="s">
        <v>12957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44958</v>
      </c>
      <c r="H1483" s="11">
        <v>9</v>
      </c>
      <c r="I1483" s="20" t="s">
        <v>259</v>
      </c>
      <c r="J1483" s="11" t="s">
        <v>261</v>
      </c>
      <c r="K1483" s="11" t="s">
        <v>12957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44958</v>
      </c>
      <c r="H1484" s="11">
        <v>9</v>
      </c>
      <c r="I1484" s="20" t="s">
        <v>259</v>
      </c>
      <c r="J1484" s="11" t="s">
        <v>261</v>
      </c>
      <c r="K1484" s="11" t="s">
        <v>12957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44958</v>
      </c>
      <c r="H1485" s="11">
        <v>9</v>
      </c>
      <c r="I1485" s="20" t="s">
        <v>259</v>
      </c>
      <c r="J1485" s="11" t="s">
        <v>261</v>
      </c>
      <c r="K1485" s="11" t="s">
        <v>12957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44958</v>
      </c>
      <c r="H1486" s="11">
        <v>9</v>
      </c>
      <c r="I1486" s="20" t="s">
        <v>259</v>
      </c>
      <c r="J1486" s="11" t="s">
        <v>261</v>
      </c>
      <c r="K1486" s="11" t="s">
        <v>12957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44958</v>
      </c>
      <c r="H1487" s="11">
        <v>9</v>
      </c>
      <c r="I1487" s="20" t="s">
        <v>259</v>
      </c>
      <c r="J1487" s="11" t="s">
        <v>261</v>
      </c>
      <c r="K1487" s="11" t="s">
        <v>12957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44958</v>
      </c>
      <c r="H1488" s="11">
        <v>9</v>
      </c>
      <c r="I1488" s="20" t="s">
        <v>259</v>
      </c>
      <c r="J1488" s="11" t="s">
        <v>261</v>
      </c>
      <c r="K1488" s="11" t="s">
        <v>12957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44958</v>
      </c>
      <c r="H1489" s="11">
        <v>9</v>
      </c>
      <c r="I1489" s="20" t="s">
        <v>259</v>
      </c>
      <c r="J1489" s="11" t="s">
        <v>261</v>
      </c>
      <c r="K1489" s="11" t="s">
        <v>12957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44958</v>
      </c>
      <c r="H1490" s="11">
        <v>9</v>
      </c>
      <c r="I1490" s="20" t="s">
        <v>259</v>
      </c>
      <c r="J1490" s="11" t="s">
        <v>261</v>
      </c>
      <c r="K1490" s="11" t="s">
        <v>12957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44958</v>
      </c>
      <c r="H1491" s="11">
        <v>9</v>
      </c>
      <c r="I1491" s="20" t="s">
        <v>259</v>
      </c>
      <c r="J1491" s="11" t="s">
        <v>261</v>
      </c>
      <c r="K1491" s="11" t="s">
        <v>12957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44958</v>
      </c>
      <c r="H1492" s="11">
        <v>9</v>
      </c>
      <c r="I1492" s="20" t="s">
        <v>259</v>
      </c>
      <c r="J1492" s="11" t="s">
        <v>261</v>
      </c>
      <c r="K1492" s="11" t="s">
        <v>12957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44958</v>
      </c>
      <c r="H1493" s="11">
        <v>9</v>
      </c>
      <c r="I1493" s="20" t="s">
        <v>259</v>
      </c>
      <c r="J1493" s="11" t="s">
        <v>261</v>
      </c>
      <c r="K1493" s="11" t="s">
        <v>12957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44958</v>
      </c>
      <c r="H1494" s="11">
        <v>9</v>
      </c>
      <c r="I1494" s="20" t="s">
        <v>259</v>
      </c>
      <c r="J1494" s="11" t="s">
        <v>261</v>
      </c>
      <c r="K1494" s="11" t="s">
        <v>12957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44958</v>
      </c>
      <c r="H1495" s="11">
        <v>9</v>
      </c>
      <c r="I1495" s="20" t="s">
        <v>259</v>
      </c>
      <c r="J1495" s="11" t="s">
        <v>261</v>
      </c>
      <c r="K1495" s="11" t="s">
        <v>12957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44958</v>
      </c>
      <c r="H1496" s="11">
        <v>9</v>
      </c>
      <c r="I1496" s="20" t="s">
        <v>259</v>
      </c>
      <c r="J1496" s="11" t="s">
        <v>261</v>
      </c>
      <c r="K1496" s="11" t="s">
        <v>12957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44958</v>
      </c>
      <c r="H1497" s="11">
        <v>9</v>
      </c>
      <c r="I1497" s="20" t="s">
        <v>259</v>
      </c>
      <c r="J1497" s="11" t="s">
        <v>261</v>
      </c>
      <c r="K1497" s="11" t="s">
        <v>12957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44958</v>
      </c>
      <c r="H1498" s="11">
        <v>9</v>
      </c>
      <c r="I1498" s="20" t="s">
        <v>259</v>
      </c>
      <c r="J1498" s="11" t="s">
        <v>261</v>
      </c>
      <c r="K1498" s="11" t="s">
        <v>12957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44958</v>
      </c>
      <c r="H1499" s="11">
        <v>9</v>
      </c>
      <c r="I1499" s="20" t="s">
        <v>259</v>
      </c>
      <c r="J1499" s="11" t="s">
        <v>261</v>
      </c>
      <c r="K1499" s="11" t="s">
        <v>12957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44958</v>
      </c>
      <c r="H1500" s="11">
        <v>9</v>
      </c>
      <c r="I1500" s="20" t="s">
        <v>259</v>
      </c>
      <c r="J1500" s="11" t="s">
        <v>261</v>
      </c>
      <c r="K1500" s="11" t="s">
        <v>12957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44958</v>
      </c>
      <c r="H1501" s="11">
        <v>9</v>
      </c>
      <c r="I1501" s="20" t="s">
        <v>259</v>
      </c>
      <c r="J1501" s="11" t="s">
        <v>261</v>
      </c>
      <c r="K1501" s="11" t="s">
        <v>12957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44958</v>
      </c>
      <c r="H1502" s="11">
        <v>9</v>
      </c>
      <c r="I1502" s="20" t="s">
        <v>259</v>
      </c>
      <c r="J1502" s="11" t="s">
        <v>261</v>
      </c>
      <c r="K1502" s="11" t="s">
        <v>12957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44958</v>
      </c>
      <c r="H1503" s="11">
        <v>9</v>
      </c>
      <c r="I1503" s="20" t="s">
        <v>259</v>
      </c>
      <c r="J1503" s="11" t="s">
        <v>261</v>
      </c>
      <c r="K1503" s="11" t="s">
        <v>12957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44958</v>
      </c>
      <c r="H1504" s="11">
        <v>9</v>
      </c>
      <c r="I1504" s="20" t="s">
        <v>259</v>
      </c>
      <c r="J1504" s="11" t="s">
        <v>261</v>
      </c>
      <c r="K1504" s="11" t="s">
        <v>12957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44958</v>
      </c>
      <c r="H1505" s="11">
        <v>9</v>
      </c>
      <c r="I1505" s="20" t="s">
        <v>259</v>
      </c>
      <c r="J1505" s="11" t="s">
        <v>261</v>
      </c>
      <c r="K1505" s="11" t="s">
        <v>12957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44958</v>
      </c>
      <c r="H1506" s="11">
        <v>9</v>
      </c>
      <c r="I1506" s="20" t="s">
        <v>259</v>
      </c>
      <c r="J1506" s="11" t="s">
        <v>261</v>
      </c>
      <c r="K1506" s="11" t="s">
        <v>12957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44958</v>
      </c>
      <c r="H1507" s="11">
        <v>9</v>
      </c>
      <c r="I1507" s="20" t="s">
        <v>259</v>
      </c>
      <c r="J1507" s="11" t="s">
        <v>261</v>
      </c>
      <c r="K1507" s="11" t="s">
        <v>12957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44958</v>
      </c>
      <c r="H1508" s="11">
        <v>9</v>
      </c>
      <c r="I1508" s="20" t="s">
        <v>259</v>
      </c>
      <c r="J1508" s="11" t="s">
        <v>261</v>
      </c>
      <c r="K1508" s="11" t="s">
        <v>12957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44958</v>
      </c>
      <c r="H1509" s="11">
        <v>9</v>
      </c>
      <c r="I1509" s="20" t="s">
        <v>259</v>
      </c>
      <c r="J1509" s="11" t="s">
        <v>261</v>
      </c>
      <c r="K1509" s="11" t="s">
        <v>12957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44958</v>
      </c>
      <c r="H1510" s="11">
        <v>9</v>
      </c>
      <c r="I1510" s="20" t="s">
        <v>259</v>
      </c>
      <c r="J1510" s="11" t="s">
        <v>261</v>
      </c>
      <c r="K1510" s="11" t="s">
        <v>12957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44958</v>
      </c>
      <c r="H1511" s="11">
        <v>9</v>
      </c>
      <c r="I1511" s="20" t="s">
        <v>259</v>
      </c>
      <c r="J1511" s="11" t="s">
        <v>261</v>
      </c>
      <c r="K1511" s="11" t="s">
        <v>12957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44958</v>
      </c>
      <c r="H1512" s="11">
        <v>9</v>
      </c>
      <c r="I1512" s="20" t="s">
        <v>259</v>
      </c>
      <c r="J1512" s="11" t="s">
        <v>261</v>
      </c>
      <c r="K1512" s="11" t="s">
        <v>12957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44958</v>
      </c>
      <c r="H1513" s="11">
        <v>9</v>
      </c>
      <c r="I1513" s="20" t="s">
        <v>259</v>
      </c>
      <c r="J1513" s="11" t="s">
        <v>261</v>
      </c>
      <c r="K1513" s="11" t="s">
        <v>12957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44958</v>
      </c>
      <c r="H1514" s="11">
        <v>9</v>
      </c>
      <c r="I1514" s="20" t="s">
        <v>259</v>
      </c>
      <c r="J1514" s="11" t="s">
        <v>261</v>
      </c>
      <c r="K1514" s="11" t="s">
        <v>12957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44958</v>
      </c>
      <c r="H1515" s="11">
        <v>9</v>
      </c>
      <c r="I1515" s="20" t="s">
        <v>259</v>
      </c>
      <c r="J1515" s="11" t="s">
        <v>261</v>
      </c>
      <c r="K1515" s="11" t="s">
        <v>12957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44958</v>
      </c>
      <c r="H1516" s="11">
        <v>9</v>
      </c>
      <c r="I1516" s="20" t="s">
        <v>259</v>
      </c>
      <c r="J1516" s="11" t="s">
        <v>261</v>
      </c>
      <c r="K1516" s="11" t="s">
        <v>12957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44958</v>
      </c>
      <c r="H1517" s="11">
        <v>9</v>
      </c>
      <c r="I1517" s="20" t="s">
        <v>259</v>
      </c>
      <c r="J1517" s="11" t="s">
        <v>261</v>
      </c>
      <c r="K1517" s="11" t="s">
        <v>12957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44958</v>
      </c>
      <c r="H1518" s="11">
        <v>9</v>
      </c>
      <c r="I1518" s="20" t="s">
        <v>259</v>
      </c>
      <c r="J1518" s="11" t="s">
        <v>261</v>
      </c>
      <c r="K1518" s="11" t="s">
        <v>12957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44958</v>
      </c>
      <c r="H1519" s="11">
        <v>9</v>
      </c>
      <c r="I1519" s="20" t="s">
        <v>259</v>
      </c>
      <c r="J1519" s="11" t="s">
        <v>261</v>
      </c>
      <c r="K1519" s="11" t="s">
        <v>12957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44958</v>
      </c>
      <c r="H1520" s="11">
        <v>9</v>
      </c>
      <c r="I1520" s="20" t="s">
        <v>259</v>
      </c>
      <c r="J1520" s="11" t="s">
        <v>261</v>
      </c>
      <c r="K1520" s="11" t="s">
        <v>12957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44958</v>
      </c>
      <c r="H1521" s="11">
        <v>9</v>
      </c>
      <c r="I1521" s="20" t="s">
        <v>259</v>
      </c>
      <c r="J1521" s="11" t="s">
        <v>261</v>
      </c>
      <c r="K1521" s="11" t="s">
        <v>12957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44958</v>
      </c>
      <c r="H1522" s="11">
        <v>9</v>
      </c>
      <c r="I1522" s="20" t="s">
        <v>259</v>
      </c>
      <c r="J1522" s="11" t="s">
        <v>261</v>
      </c>
      <c r="K1522" s="11" t="s">
        <v>12957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44958</v>
      </c>
      <c r="H1523" s="11">
        <v>9</v>
      </c>
      <c r="I1523" s="20" t="s">
        <v>259</v>
      </c>
      <c r="J1523" s="11" t="s">
        <v>261</v>
      </c>
      <c r="K1523" s="11" t="s">
        <v>12957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44958</v>
      </c>
      <c r="H1524" s="11">
        <v>9</v>
      </c>
      <c r="I1524" s="20" t="s">
        <v>259</v>
      </c>
      <c r="J1524" s="11" t="s">
        <v>261</v>
      </c>
      <c r="K1524" s="11" t="s">
        <v>12957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44958</v>
      </c>
      <c r="H1525" s="11">
        <v>9</v>
      </c>
      <c r="I1525" s="20" t="s">
        <v>259</v>
      </c>
      <c r="J1525" s="11" t="s">
        <v>261</v>
      </c>
      <c r="K1525" s="11" t="s">
        <v>12957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44958</v>
      </c>
      <c r="H1526" s="11">
        <v>9</v>
      </c>
      <c r="I1526" s="20" t="s">
        <v>259</v>
      </c>
      <c r="J1526" s="11" t="s">
        <v>261</v>
      </c>
      <c r="K1526" s="11" t="s">
        <v>12957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44958</v>
      </c>
      <c r="H1527" s="11">
        <v>9</v>
      </c>
      <c r="I1527" s="20" t="s">
        <v>259</v>
      </c>
      <c r="J1527" s="11" t="s">
        <v>261</v>
      </c>
      <c r="K1527" s="11" t="s">
        <v>12957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44958</v>
      </c>
      <c r="H1528" s="11">
        <v>9</v>
      </c>
      <c r="I1528" s="20" t="s">
        <v>259</v>
      </c>
      <c r="J1528" s="11" t="s">
        <v>261</v>
      </c>
      <c r="K1528" s="11" t="s">
        <v>12957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44958</v>
      </c>
      <c r="H1529" s="11">
        <v>9</v>
      </c>
      <c r="I1529" s="20" t="s">
        <v>259</v>
      </c>
      <c r="J1529" s="11" t="s">
        <v>261</v>
      </c>
      <c r="K1529" s="11" t="s">
        <v>12957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44958</v>
      </c>
      <c r="H1530" s="11">
        <v>9</v>
      </c>
      <c r="I1530" s="20" t="s">
        <v>259</v>
      </c>
      <c r="J1530" s="11" t="s">
        <v>261</v>
      </c>
      <c r="K1530" s="11" t="s">
        <v>12957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44958</v>
      </c>
      <c r="H1531" s="11">
        <v>9</v>
      </c>
      <c r="I1531" s="20" t="s">
        <v>259</v>
      </c>
      <c r="J1531" s="11" t="s">
        <v>261</v>
      </c>
      <c r="K1531" s="11" t="s">
        <v>12957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44958</v>
      </c>
      <c r="H1532" s="11">
        <v>9</v>
      </c>
      <c r="I1532" s="20" t="s">
        <v>259</v>
      </c>
      <c r="J1532" s="11" t="s">
        <v>261</v>
      </c>
      <c r="K1532" s="11" t="s">
        <v>12957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44958</v>
      </c>
      <c r="H1533" s="11">
        <v>9</v>
      </c>
      <c r="I1533" s="20" t="s">
        <v>259</v>
      </c>
      <c r="J1533" s="11" t="s">
        <v>261</v>
      </c>
      <c r="K1533" s="11" t="s">
        <v>12957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44958</v>
      </c>
      <c r="H1534" s="11">
        <v>9</v>
      </c>
      <c r="I1534" s="20" t="s">
        <v>259</v>
      </c>
      <c r="J1534" s="11" t="s">
        <v>261</v>
      </c>
      <c r="K1534" s="11" t="s">
        <v>12957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44958</v>
      </c>
      <c r="H1535" s="11">
        <v>9</v>
      </c>
      <c r="I1535" s="20" t="s">
        <v>259</v>
      </c>
      <c r="J1535" s="11" t="s">
        <v>261</v>
      </c>
      <c r="K1535" s="11" t="s">
        <v>12957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44958</v>
      </c>
      <c r="H1536" s="11">
        <v>9</v>
      </c>
      <c r="I1536" s="20" t="s">
        <v>259</v>
      </c>
      <c r="J1536" s="11" t="s">
        <v>261</v>
      </c>
      <c r="K1536" s="11" t="s">
        <v>12957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44958</v>
      </c>
      <c r="H1537" s="11">
        <v>9</v>
      </c>
      <c r="I1537" s="20" t="s">
        <v>259</v>
      </c>
      <c r="J1537" s="11" t="s">
        <v>261</v>
      </c>
      <c r="K1537" s="11" t="s">
        <v>12957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44958</v>
      </c>
      <c r="H1538" s="11">
        <v>9</v>
      </c>
      <c r="I1538" s="20" t="s">
        <v>259</v>
      </c>
      <c r="J1538" s="11" t="s">
        <v>261</v>
      </c>
      <c r="K1538" s="11" t="s">
        <v>12957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44958</v>
      </c>
      <c r="H1539" s="11">
        <v>9</v>
      </c>
      <c r="I1539" s="20" t="s">
        <v>259</v>
      </c>
      <c r="J1539" s="11" t="s">
        <v>261</v>
      </c>
      <c r="K1539" s="11" t="s">
        <v>12957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44958</v>
      </c>
      <c r="H1540" s="11">
        <v>9</v>
      </c>
      <c r="I1540" s="20" t="s">
        <v>259</v>
      </c>
      <c r="J1540" s="11" t="s">
        <v>261</v>
      </c>
      <c r="K1540" s="11" t="s">
        <v>12957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44958</v>
      </c>
      <c r="H1541" s="11">
        <v>9</v>
      </c>
      <c r="I1541" s="20" t="s">
        <v>259</v>
      </c>
      <c r="J1541" s="11" t="s">
        <v>261</v>
      </c>
      <c r="K1541" s="11" t="s">
        <v>12957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44958</v>
      </c>
      <c r="H1542" s="11">
        <v>9</v>
      </c>
      <c r="I1542" s="20" t="s">
        <v>259</v>
      </c>
      <c r="J1542" s="11" t="s">
        <v>261</v>
      </c>
      <c r="K1542" s="11" t="s">
        <v>12957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44958</v>
      </c>
      <c r="H1543" s="11">
        <v>9</v>
      </c>
      <c r="I1543" s="20" t="s">
        <v>259</v>
      </c>
      <c r="J1543" s="11" t="s">
        <v>261</v>
      </c>
      <c r="K1543" s="11" t="s">
        <v>12957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44958</v>
      </c>
      <c r="H1544" s="11">
        <v>9</v>
      </c>
      <c r="I1544" s="20" t="s">
        <v>259</v>
      </c>
      <c r="J1544" s="11" t="s">
        <v>261</v>
      </c>
      <c r="K1544" s="11" t="s">
        <v>12957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44958</v>
      </c>
      <c r="H1545" s="11">
        <v>9</v>
      </c>
      <c r="I1545" s="20" t="s">
        <v>259</v>
      </c>
      <c r="J1545" s="11" t="s">
        <v>261</v>
      </c>
      <c r="K1545" s="11" t="s">
        <v>12957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44958</v>
      </c>
      <c r="H1546" s="11">
        <v>9</v>
      </c>
      <c r="I1546" s="20" t="s">
        <v>259</v>
      </c>
      <c r="J1546" s="11" t="s">
        <v>261</v>
      </c>
      <c r="K1546" s="11" t="s">
        <v>12957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44958</v>
      </c>
      <c r="H1547" s="11">
        <v>9</v>
      </c>
      <c r="I1547" s="20" t="s">
        <v>259</v>
      </c>
      <c r="J1547" s="11" t="s">
        <v>261</v>
      </c>
      <c r="K1547" s="11" t="s">
        <v>12957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44958</v>
      </c>
      <c r="H1548" s="11">
        <v>9</v>
      </c>
      <c r="I1548" s="20" t="s">
        <v>259</v>
      </c>
      <c r="J1548" s="11" t="s">
        <v>261</v>
      </c>
      <c r="K1548" s="11" t="s">
        <v>12957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44958</v>
      </c>
      <c r="H1549" s="11">
        <v>9</v>
      </c>
      <c r="I1549" s="20" t="s">
        <v>259</v>
      </c>
      <c r="J1549" s="11" t="s">
        <v>261</v>
      </c>
      <c r="K1549" s="11" t="s">
        <v>12957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44958</v>
      </c>
      <c r="H1550" s="11">
        <v>9</v>
      </c>
      <c r="I1550" s="20" t="s">
        <v>259</v>
      </c>
      <c r="J1550" s="11" t="s">
        <v>261</v>
      </c>
      <c r="K1550" s="11" t="s">
        <v>12957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44958</v>
      </c>
      <c r="H1551" s="11">
        <v>9</v>
      </c>
      <c r="I1551" s="20" t="s">
        <v>259</v>
      </c>
      <c r="J1551" s="11" t="s">
        <v>261</v>
      </c>
      <c r="K1551" s="11" t="s">
        <v>12957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44958</v>
      </c>
      <c r="H1552" s="11">
        <v>9</v>
      </c>
      <c r="I1552" s="20" t="s">
        <v>259</v>
      </c>
      <c r="J1552" s="11" t="s">
        <v>261</v>
      </c>
      <c r="K1552" s="11" t="s">
        <v>12957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44958</v>
      </c>
      <c r="H1553" s="11">
        <v>9</v>
      </c>
      <c r="I1553" s="20" t="s">
        <v>259</v>
      </c>
      <c r="J1553" s="11" t="s">
        <v>261</v>
      </c>
      <c r="K1553" s="11" t="s">
        <v>12957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44958</v>
      </c>
      <c r="H1554" s="11">
        <v>9</v>
      </c>
      <c r="I1554" s="20" t="s">
        <v>259</v>
      </c>
      <c r="J1554" s="11" t="s">
        <v>261</v>
      </c>
      <c r="K1554" s="11" t="s">
        <v>12957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44958</v>
      </c>
      <c r="H1555" s="11">
        <v>9</v>
      </c>
      <c r="I1555" s="20" t="s">
        <v>259</v>
      </c>
      <c r="J1555" s="11" t="s">
        <v>261</v>
      </c>
      <c r="K1555" s="11" t="s">
        <v>12957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44958</v>
      </c>
      <c r="H1556" s="11">
        <v>9</v>
      </c>
      <c r="I1556" s="20" t="s">
        <v>259</v>
      </c>
      <c r="J1556" s="11" t="s">
        <v>261</v>
      </c>
      <c r="K1556" s="11" t="s">
        <v>12957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44958</v>
      </c>
      <c r="H1557" s="11">
        <v>9</v>
      </c>
      <c r="I1557" s="20" t="s">
        <v>259</v>
      </c>
      <c r="J1557" s="11" t="s">
        <v>261</v>
      </c>
      <c r="K1557" s="11" t="s">
        <v>12957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44958</v>
      </c>
      <c r="H1558" s="11">
        <v>9</v>
      </c>
      <c r="I1558" s="20" t="s">
        <v>259</v>
      </c>
      <c r="J1558" s="11" t="s">
        <v>261</v>
      </c>
      <c r="K1558" s="11" t="s">
        <v>12957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44958</v>
      </c>
      <c r="H1559" s="11">
        <v>9</v>
      </c>
      <c r="I1559" s="20" t="s">
        <v>259</v>
      </c>
      <c r="J1559" s="11" t="s">
        <v>261</v>
      </c>
      <c r="K1559" s="11" t="s">
        <v>12957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44958</v>
      </c>
      <c r="H1560" s="11">
        <v>9</v>
      </c>
      <c r="I1560" s="20" t="s">
        <v>259</v>
      </c>
      <c r="J1560" s="11" t="s">
        <v>261</v>
      </c>
      <c r="K1560" s="11" t="s">
        <v>12957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44958</v>
      </c>
      <c r="H1561" s="11">
        <v>9</v>
      </c>
      <c r="I1561" s="20" t="s">
        <v>259</v>
      </c>
      <c r="J1561" s="11" t="s">
        <v>261</v>
      </c>
      <c r="K1561" s="11" t="s">
        <v>12957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44958</v>
      </c>
      <c r="H1562" s="11">
        <v>9</v>
      </c>
      <c r="I1562" s="20" t="s">
        <v>259</v>
      </c>
      <c r="J1562" s="11" t="s">
        <v>261</v>
      </c>
      <c r="K1562" s="11" t="s">
        <v>12957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44958</v>
      </c>
      <c r="H1563" s="11">
        <v>9</v>
      </c>
      <c r="I1563" s="20" t="s">
        <v>259</v>
      </c>
      <c r="J1563" s="11" t="s">
        <v>261</v>
      </c>
      <c r="K1563" s="11" t="s">
        <v>12957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44958</v>
      </c>
      <c r="H1564" s="11">
        <v>9</v>
      </c>
      <c r="I1564" s="20" t="s">
        <v>259</v>
      </c>
      <c r="J1564" s="11" t="s">
        <v>261</v>
      </c>
      <c r="K1564" s="11" t="s">
        <v>12957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44958</v>
      </c>
      <c r="H1565" s="11">
        <v>9</v>
      </c>
      <c r="I1565" s="20" t="s">
        <v>259</v>
      </c>
      <c r="J1565" s="11" t="s">
        <v>261</v>
      </c>
      <c r="K1565" s="11" t="s">
        <v>12957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44958</v>
      </c>
      <c r="H1566" s="11">
        <v>9</v>
      </c>
      <c r="I1566" s="20" t="s">
        <v>259</v>
      </c>
      <c r="J1566" s="11" t="s">
        <v>261</v>
      </c>
      <c r="K1566" s="11" t="s">
        <v>12957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44958</v>
      </c>
      <c r="H1567" s="11">
        <v>9</v>
      </c>
      <c r="I1567" s="20" t="s">
        <v>259</v>
      </c>
      <c r="J1567" s="11" t="s">
        <v>261</v>
      </c>
      <c r="K1567" s="11" t="s">
        <v>12957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44958</v>
      </c>
      <c r="H1568" s="11">
        <v>9</v>
      </c>
      <c r="I1568" s="20" t="s">
        <v>259</v>
      </c>
      <c r="J1568" s="11" t="s">
        <v>261</v>
      </c>
      <c r="K1568" s="11" t="s">
        <v>12957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44958</v>
      </c>
      <c r="H1569" s="11">
        <v>9</v>
      </c>
      <c r="I1569" s="20" t="s">
        <v>259</v>
      </c>
      <c r="J1569" s="11" t="s">
        <v>261</v>
      </c>
      <c r="K1569" s="11" t="s">
        <v>12957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44958</v>
      </c>
      <c r="H1570" s="11">
        <v>9</v>
      </c>
      <c r="I1570" s="20" t="s">
        <v>259</v>
      </c>
      <c r="J1570" s="11" t="s">
        <v>261</v>
      </c>
      <c r="K1570" s="11" t="s">
        <v>12957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44958</v>
      </c>
      <c r="H1571" s="11">
        <v>9</v>
      </c>
      <c r="I1571" s="20" t="s">
        <v>259</v>
      </c>
      <c r="J1571" s="11" t="s">
        <v>261</v>
      </c>
      <c r="K1571" s="11" t="s">
        <v>12957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44958</v>
      </c>
      <c r="H1572" s="11">
        <v>9</v>
      </c>
      <c r="I1572" s="20" t="s">
        <v>259</v>
      </c>
      <c r="J1572" s="11" t="s">
        <v>261</v>
      </c>
      <c r="K1572" s="11" t="s">
        <v>12957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44958</v>
      </c>
      <c r="H1573" s="11">
        <v>9</v>
      </c>
      <c r="I1573" s="20" t="s">
        <v>259</v>
      </c>
      <c r="J1573" s="11" t="s">
        <v>261</v>
      </c>
      <c r="K1573" s="11" t="s">
        <v>12957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44958</v>
      </c>
      <c r="H1574" s="11">
        <v>9</v>
      </c>
      <c r="I1574" s="20" t="s">
        <v>259</v>
      </c>
      <c r="J1574" s="11" t="s">
        <v>261</v>
      </c>
      <c r="K1574" s="11" t="s">
        <v>12957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44958</v>
      </c>
      <c r="H1575" s="11">
        <v>9</v>
      </c>
      <c r="I1575" s="20" t="s">
        <v>259</v>
      </c>
      <c r="J1575" s="11" t="s">
        <v>261</v>
      </c>
      <c r="K1575" s="11" t="s">
        <v>12957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44958</v>
      </c>
      <c r="H1576" s="11">
        <v>9</v>
      </c>
      <c r="I1576" s="20" t="s">
        <v>259</v>
      </c>
      <c r="J1576" s="11" t="s">
        <v>261</v>
      </c>
      <c r="K1576" s="11" t="s">
        <v>12957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44958</v>
      </c>
      <c r="H1577" s="11">
        <v>9</v>
      </c>
      <c r="I1577" s="20" t="s">
        <v>259</v>
      </c>
      <c r="J1577" s="11" t="s">
        <v>261</v>
      </c>
      <c r="K1577" s="11" t="s">
        <v>12957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44958</v>
      </c>
      <c r="H1578" s="11">
        <v>9</v>
      </c>
      <c r="I1578" s="20" t="s">
        <v>259</v>
      </c>
      <c r="J1578" s="11" t="s">
        <v>261</v>
      </c>
      <c r="K1578" s="11" t="s">
        <v>12957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44958</v>
      </c>
      <c r="H1579" s="11">
        <v>9</v>
      </c>
      <c r="I1579" s="20" t="s">
        <v>259</v>
      </c>
      <c r="J1579" s="11" t="s">
        <v>261</v>
      </c>
      <c r="K1579" s="11" t="s">
        <v>12957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44958</v>
      </c>
      <c r="H1580" s="11">
        <v>9</v>
      </c>
      <c r="I1580" s="20" t="s">
        <v>259</v>
      </c>
      <c r="J1580" s="11" t="s">
        <v>261</v>
      </c>
      <c r="K1580" s="11" t="s">
        <v>12957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44958</v>
      </c>
      <c r="H1581" s="11">
        <v>9</v>
      </c>
      <c r="I1581" s="20" t="s">
        <v>259</v>
      </c>
      <c r="J1581" s="11" t="s">
        <v>261</v>
      </c>
      <c r="K1581" s="11" t="s">
        <v>12957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44958</v>
      </c>
      <c r="H1582" s="11">
        <v>9</v>
      </c>
      <c r="I1582" s="20" t="s">
        <v>259</v>
      </c>
      <c r="J1582" s="11" t="s">
        <v>261</v>
      </c>
      <c r="K1582" s="11" t="s">
        <v>12957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44958</v>
      </c>
      <c r="H1583" s="11">
        <v>9</v>
      </c>
      <c r="I1583" s="20" t="s">
        <v>259</v>
      </c>
      <c r="J1583" s="11" t="s">
        <v>261</v>
      </c>
      <c r="K1583" s="11" t="s">
        <v>12957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44958</v>
      </c>
      <c r="H1584" s="11">
        <v>9</v>
      </c>
      <c r="I1584" s="20" t="s">
        <v>259</v>
      </c>
      <c r="J1584" s="11" t="s">
        <v>261</v>
      </c>
      <c r="K1584" s="11" t="s">
        <v>12957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44958</v>
      </c>
      <c r="H1585" s="11">
        <v>9</v>
      </c>
      <c r="I1585" s="20" t="s">
        <v>259</v>
      </c>
      <c r="J1585" s="11" t="s">
        <v>261</v>
      </c>
      <c r="K1585" s="11" t="s">
        <v>12957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44958</v>
      </c>
      <c r="H1586" s="11">
        <v>9</v>
      </c>
      <c r="I1586" s="20" t="s">
        <v>259</v>
      </c>
      <c r="J1586" s="11" t="s">
        <v>261</v>
      </c>
      <c r="K1586" s="11" t="s">
        <v>12957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44958</v>
      </c>
      <c r="H1587" s="11">
        <v>9</v>
      </c>
      <c r="I1587" s="20" t="s">
        <v>259</v>
      </c>
      <c r="J1587" s="11" t="s">
        <v>261</v>
      </c>
      <c r="K1587" s="11" t="s">
        <v>12957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44958</v>
      </c>
      <c r="H1588" s="11">
        <v>9</v>
      </c>
      <c r="I1588" s="20" t="s">
        <v>259</v>
      </c>
      <c r="J1588" s="11" t="s">
        <v>261</v>
      </c>
      <c r="K1588" s="11" t="s">
        <v>12957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44958</v>
      </c>
      <c r="H1589" s="11">
        <v>9</v>
      </c>
      <c r="I1589" s="20" t="s">
        <v>259</v>
      </c>
      <c r="J1589" s="11" t="s">
        <v>261</v>
      </c>
      <c r="K1589" s="11" t="s">
        <v>12957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44958</v>
      </c>
      <c r="H1590" s="11">
        <v>9</v>
      </c>
      <c r="I1590" s="20" t="s">
        <v>259</v>
      </c>
      <c r="J1590" s="11" t="s">
        <v>261</v>
      </c>
      <c r="K1590" s="11" t="s">
        <v>12957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44958</v>
      </c>
      <c r="H1591" s="11">
        <v>9</v>
      </c>
      <c r="I1591" s="20" t="s">
        <v>259</v>
      </c>
      <c r="J1591" s="11" t="s">
        <v>261</v>
      </c>
      <c r="K1591" s="11" t="s">
        <v>12957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44958</v>
      </c>
      <c r="H1592" s="11">
        <v>9</v>
      </c>
      <c r="I1592" s="20" t="s">
        <v>259</v>
      </c>
      <c r="J1592" s="11" t="s">
        <v>261</v>
      </c>
      <c r="K1592" s="11" t="s">
        <v>12957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44958</v>
      </c>
      <c r="H1593" s="11">
        <v>9</v>
      </c>
      <c r="I1593" s="20" t="s">
        <v>259</v>
      </c>
      <c r="J1593" s="11" t="s">
        <v>261</v>
      </c>
      <c r="K1593" s="11" t="s">
        <v>12957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44958</v>
      </c>
      <c r="H1594" s="11">
        <v>9</v>
      </c>
      <c r="I1594" s="20" t="s">
        <v>259</v>
      </c>
      <c r="J1594" s="11" t="s">
        <v>261</v>
      </c>
      <c r="K1594" s="11" t="s">
        <v>12957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44958</v>
      </c>
      <c r="H1595" s="11">
        <v>9</v>
      </c>
      <c r="I1595" s="20" t="s">
        <v>259</v>
      </c>
      <c r="J1595" s="11" t="s">
        <v>261</v>
      </c>
      <c r="K1595" s="11" t="s">
        <v>12957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44958</v>
      </c>
      <c r="H1596" s="11">
        <v>9</v>
      </c>
      <c r="I1596" s="20" t="s">
        <v>259</v>
      </c>
      <c r="J1596" s="11" t="s">
        <v>261</v>
      </c>
      <c r="K1596" s="11" t="s">
        <v>12957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44958</v>
      </c>
      <c r="H1597" s="11">
        <v>9</v>
      </c>
      <c r="I1597" s="20" t="s">
        <v>259</v>
      </c>
      <c r="J1597" s="11" t="s">
        <v>261</v>
      </c>
      <c r="K1597" s="11" t="s">
        <v>12957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44958</v>
      </c>
      <c r="H1598" s="11">
        <v>9</v>
      </c>
      <c r="I1598" s="20" t="s">
        <v>259</v>
      </c>
      <c r="J1598" s="11" t="s">
        <v>261</v>
      </c>
      <c r="K1598" s="11" t="s">
        <v>12957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44958</v>
      </c>
      <c r="H1599" s="11">
        <v>9</v>
      </c>
      <c r="I1599" s="20" t="s">
        <v>259</v>
      </c>
      <c r="J1599" s="11" t="s">
        <v>261</v>
      </c>
      <c r="K1599" s="11" t="s">
        <v>12957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44958</v>
      </c>
      <c r="H1600" s="11">
        <v>9</v>
      </c>
      <c r="I1600" s="20" t="s">
        <v>259</v>
      </c>
      <c r="J1600" s="11" t="s">
        <v>261</v>
      </c>
      <c r="K1600" s="11" t="s">
        <v>12957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44958</v>
      </c>
      <c r="H1601" s="11">
        <v>9</v>
      </c>
      <c r="I1601" s="20" t="s">
        <v>259</v>
      </c>
      <c r="J1601" s="11" t="s">
        <v>261</v>
      </c>
      <c r="K1601" s="11" t="s">
        <v>12957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44958</v>
      </c>
      <c r="H1602" s="11">
        <v>9</v>
      </c>
      <c r="I1602" s="20" t="s">
        <v>259</v>
      </c>
      <c r="J1602" s="11" t="s">
        <v>261</v>
      </c>
      <c r="K1602" s="11" t="s">
        <v>12957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44958</v>
      </c>
      <c r="H1603" s="11">
        <v>9</v>
      </c>
      <c r="I1603" s="20" t="s">
        <v>259</v>
      </c>
      <c r="J1603" s="11" t="s">
        <v>261</v>
      </c>
      <c r="K1603" s="11" t="s">
        <v>12957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44958</v>
      </c>
      <c r="H1604" s="11">
        <v>9</v>
      </c>
      <c r="I1604" s="20" t="s">
        <v>259</v>
      </c>
      <c r="J1604" s="11" t="s">
        <v>261</v>
      </c>
      <c r="K1604" s="11" t="s">
        <v>12957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44958</v>
      </c>
      <c r="H1605" s="11">
        <v>9</v>
      </c>
      <c r="I1605" s="20" t="s">
        <v>259</v>
      </c>
      <c r="J1605" s="11" t="s">
        <v>261</v>
      </c>
      <c r="K1605" s="11" t="s">
        <v>12957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44958</v>
      </c>
      <c r="H1606" s="11">
        <v>9</v>
      </c>
      <c r="I1606" s="20" t="s">
        <v>259</v>
      </c>
      <c r="J1606" s="11" t="s">
        <v>261</v>
      </c>
      <c r="K1606" s="11" t="s">
        <v>12957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44958</v>
      </c>
      <c r="H1607" s="11">
        <v>9</v>
      </c>
      <c r="I1607" s="20" t="s">
        <v>259</v>
      </c>
      <c r="J1607" s="11" t="s">
        <v>261</v>
      </c>
      <c r="K1607" s="11" t="s">
        <v>12957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44958</v>
      </c>
      <c r="H1608" s="11">
        <v>9</v>
      </c>
      <c r="I1608" s="20" t="s">
        <v>259</v>
      </c>
      <c r="J1608" s="11" t="s">
        <v>261</v>
      </c>
      <c r="K1608" s="11" t="s">
        <v>12957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44958</v>
      </c>
      <c r="H1609" s="11">
        <v>9</v>
      </c>
      <c r="I1609" s="20" t="s">
        <v>259</v>
      </c>
      <c r="J1609" s="11" t="s">
        <v>261</v>
      </c>
      <c r="K1609" s="11" t="s">
        <v>12957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44958</v>
      </c>
      <c r="H1610" s="11">
        <v>9</v>
      </c>
      <c r="I1610" s="20" t="s">
        <v>259</v>
      </c>
      <c r="J1610" s="11" t="s">
        <v>261</v>
      </c>
      <c r="K1610" s="11" t="s">
        <v>12957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44958</v>
      </c>
      <c r="H1611" s="11">
        <v>9</v>
      </c>
      <c r="I1611" s="20" t="s">
        <v>259</v>
      </c>
      <c r="J1611" s="11" t="s">
        <v>261</v>
      </c>
      <c r="K1611" s="11" t="s">
        <v>12957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44958</v>
      </c>
      <c r="H1612" s="11">
        <v>9</v>
      </c>
      <c r="I1612" s="20" t="s">
        <v>259</v>
      </c>
      <c r="J1612" s="11" t="s">
        <v>261</v>
      </c>
      <c r="K1612" s="11" t="s">
        <v>12957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44958</v>
      </c>
      <c r="H1613" s="11">
        <v>9</v>
      </c>
      <c r="I1613" s="20" t="s">
        <v>259</v>
      </c>
      <c r="J1613" s="11" t="s">
        <v>261</v>
      </c>
      <c r="K1613" s="11" t="s">
        <v>12957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44958</v>
      </c>
      <c r="H1614" s="11">
        <v>9</v>
      </c>
      <c r="I1614" s="20" t="s">
        <v>259</v>
      </c>
      <c r="J1614" s="11" t="s">
        <v>261</v>
      </c>
      <c r="K1614" s="11" t="s">
        <v>12957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44958</v>
      </c>
      <c r="H1615" s="11">
        <v>9</v>
      </c>
      <c r="I1615" s="20" t="s">
        <v>259</v>
      </c>
      <c r="J1615" s="11" t="s">
        <v>261</v>
      </c>
      <c r="K1615" s="11" t="s">
        <v>12957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44958</v>
      </c>
      <c r="H1616" s="11">
        <v>9</v>
      </c>
      <c r="I1616" s="20" t="s">
        <v>259</v>
      </c>
      <c r="J1616" s="11" t="s">
        <v>261</v>
      </c>
      <c r="K1616" s="11" t="s">
        <v>12957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44958</v>
      </c>
      <c r="H1617" s="11">
        <v>9</v>
      </c>
      <c r="I1617" s="20" t="s">
        <v>259</v>
      </c>
      <c r="J1617" s="11" t="s">
        <v>261</v>
      </c>
      <c r="K1617" s="11" t="s">
        <v>12957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44958</v>
      </c>
      <c r="H1618" s="11">
        <v>9</v>
      </c>
      <c r="I1618" s="20" t="s">
        <v>259</v>
      </c>
      <c r="J1618" s="11" t="s">
        <v>261</v>
      </c>
      <c r="K1618" s="11" t="s">
        <v>12957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44958</v>
      </c>
      <c r="H1619" s="11">
        <v>9</v>
      </c>
      <c r="I1619" s="20" t="s">
        <v>259</v>
      </c>
      <c r="J1619" s="11" t="s">
        <v>261</v>
      </c>
      <c r="K1619" s="11" t="s">
        <v>12957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44958</v>
      </c>
      <c r="H1620" s="11">
        <v>9</v>
      </c>
      <c r="I1620" s="20" t="s">
        <v>259</v>
      </c>
      <c r="J1620" s="11" t="s">
        <v>261</v>
      </c>
      <c r="K1620" s="11" t="s">
        <v>12957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44958</v>
      </c>
      <c r="H1621" s="11">
        <v>9</v>
      </c>
      <c r="I1621" s="20" t="s">
        <v>259</v>
      </c>
      <c r="J1621" s="11" t="s">
        <v>261</v>
      </c>
      <c r="K1621" s="11" t="s">
        <v>12957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44958</v>
      </c>
      <c r="H1622" s="11">
        <v>9</v>
      </c>
      <c r="I1622" s="20" t="s">
        <v>259</v>
      </c>
      <c r="J1622" s="11" t="s">
        <v>261</v>
      </c>
      <c r="K1622" s="11" t="s">
        <v>12957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44958</v>
      </c>
      <c r="H1623" s="11">
        <v>9</v>
      </c>
      <c r="I1623" s="20" t="s">
        <v>259</v>
      </c>
      <c r="J1623" s="11" t="s">
        <v>261</v>
      </c>
      <c r="K1623" s="11" t="s">
        <v>12957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44958</v>
      </c>
      <c r="H1624" s="11">
        <v>9</v>
      </c>
      <c r="I1624" s="20" t="s">
        <v>259</v>
      </c>
      <c r="J1624" s="11" t="s">
        <v>261</v>
      </c>
      <c r="K1624" s="11" t="s">
        <v>12957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44958</v>
      </c>
      <c r="H1625" s="11">
        <v>9</v>
      </c>
      <c r="I1625" s="20" t="s">
        <v>259</v>
      </c>
      <c r="J1625" s="11" t="s">
        <v>261</v>
      </c>
      <c r="K1625" s="11" t="s">
        <v>12957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44958</v>
      </c>
      <c r="H1626" s="11">
        <v>9</v>
      </c>
      <c r="I1626" s="20" t="s">
        <v>259</v>
      </c>
      <c r="J1626" s="11" t="s">
        <v>261</v>
      </c>
      <c r="K1626" s="11" t="s">
        <v>12957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44958</v>
      </c>
      <c r="H1627" s="11">
        <v>9</v>
      </c>
      <c r="I1627" s="20" t="s">
        <v>259</v>
      </c>
      <c r="J1627" s="11" t="s">
        <v>261</v>
      </c>
      <c r="K1627" s="11" t="s">
        <v>12957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44958</v>
      </c>
      <c r="H1628" s="11">
        <v>9</v>
      </c>
      <c r="I1628" s="20" t="s">
        <v>259</v>
      </c>
      <c r="J1628" s="11" t="s">
        <v>261</v>
      </c>
      <c r="K1628" s="11" t="s">
        <v>12957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44958</v>
      </c>
      <c r="H1629" s="11">
        <v>9</v>
      </c>
      <c r="I1629" s="20" t="s">
        <v>259</v>
      </c>
      <c r="J1629" s="11" t="s">
        <v>261</v>
      </c>
      <c r="K1629" s="11" t="s">
        <v>12957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44958</v>
      </c>
      <c r="H1630" s="11">
        <v>9</v>
      </c>
      <c r="I1630" s="20" t="s">
        <v>259</v>
      </c>
      <c r="J1630" s="11" t="s">
        <v>261</v>
      </c>
      <c r="K1630" s="11" t="s">
        <v>12957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44958</v>
      </c>
      <c r="H1631" s="11">
        <v>9</v>
      </c>
      <c r="I1631" s="20" t="s">
        <v>259</v>
      </c>
      <c r="J1631" s="11" t="s">
        <v>261</v>
      </c>
      <c r="K1631" s="11" t="s">
        <v>12957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44958</v>
      </c>
      <c r="H1632" s="11">
        <v>9</v>
      </c>
      <c r="I1632" s="20" t="s">
        <v>259</v>
      </c>
      <c r="J1632" s="11" t="s">
        <v>261</v>
      </c>
      <c r="K1632" s="11" t="s">
        <v>12957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44958</v>
      </c>
      <c r="H1633" s="11">
        <v>9</v>
      </c>
      <c r="I1633" s="20" t="s">
        <v>259</v>
      </c>
      <c r="J1633" s="11" t="s">
        <v>261</v>
      </c>
      <c r="K1633" s="11" t="s">
        <v>12957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44958</v>
      </c>
      <c r="H1634" s="11">
        <v>9</v>
      </c>
      <c r="I1634" s="20" t="s">
        <v>259</v>
      </c>
      <c r="J1634" s="11" t="s">
        <v>261</v>
      </c>
      <c r="K1634" s="11" t="s">
        <v>12957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44958</v>
      </c>
      <c r="H1635" s="11">
        <v>9</v>
      </c>
      <c r="I1635" s="20" t="s">
        <v>259</v>
      </c>
      <c r="J1635" s="11" t="s">
        <v>261</v>
      </c>
      <c r="K1635" s="11" t="s">
        <v>12957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44958</v>
      </c>
      <c r="H1636" s="11">
        <v>9</v>
      </c>
      <c r="I1636" s="20" t="s">
        <v>259</v>
      </c>
      <c r="J1636" s="11" t="s">
        <v>261</v>
      </c>
      <c r="K1636" s="11" t="s">
        <v>12957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44958</v>
      </c>
      <c r="H1637" s="11">
        <v>9</v>
      </c>
      <c r="I1637" s="20" t="s">
        <v>259</v>
      </c>
      <c r="J1637" s="11" t="s">
        <v>261</v>
      </c>
      <c r="K1637" s="11" t="s">
        <v>12957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44958</v>
      </c>
      <c r="H1638" s="11">
        <v>9</v>
      </c>
      <c r="I1638" s="20" t="s">
        <v>259</v>
      </c>
      <c r="J1638" s="11" t="s">
        <v>261</v>
      </c>
      <c r="K1638" s="11" t="s">
        <v>12957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44958</v>
      </c>
      <c r="H1639" s="11">
        <v>9</v>
      </c>
      <c r="I1639" s="20" t="s">
        <v>259</v>
      </c>
      <c r="J1639" s="11" t="s">
        <v>261</v>
      </c>
      <c r="K1639" s="11" t="s">
        <v>12957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44958</v>
      </c>
      <c r="H1640" s="11">
        <v>9</v>
      </c>
      <c r="I1640" s="20" t="s">
        <v>259</v>
      </c>
      <c r="J1640" s="11" t="s">
        <v>261</v>
      </c>
      <c r="K1640" s="11" t="s">
        <v>12957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44958</v>
      </c>
      <c r="H1641" s="11">
        <v>9</v>
      </c>
      <c r="I1641" s="20" t="s">
        <v>259</v>
      </c>
      <c r="J1641" s="11" t="s">
        <v>261</v>
      </c>
      <c r="K1641" s="11" t="s">
        <v>12957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44958</v>
      </c>
      <c r="H1642" s="11">
        <v>9</v>
      </c>
      <c r="I1642" s="20" t="s">
        <v>259</v>
      </c>
      <c r="J1642" s="11" t="s">
        <v>261</v>
      </c>
      <c r="K1642" s="11" t="s">
        <v>12957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44958</v>
      </c>
      <c r="H1643" s="11">
        <v>9</v>
      </c>
      <c r="I1643" s="20" t="s">
        <v>259</v>
      </c>
      <c r="J1643" s="11" t="s">
        <v>261</v>
      </c>
      <c r="K1643" s="11" t="s">
        <v>12957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44958</v>
      </c>
      <c r="H1644" s="11">
        <v>9</v>
      </c>
      <c r="I1644" s="20" t="s">
        <v>259</v>
      </c>
      <c r="J1644" s="11" t="s">
        <v>261</v>
      </c>
      <c r="K1644" s="11" t="s">
        <v>12957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44958</v>
      </c>
      <c r="H1645" s="11">
        <v>9</v>
      </c>
      <c r="I1645" s="20" t="s">
        <v>259</v>
      </c>
      <c r="J1645" s="11" t="s">
        <v>261</v>
      </c>
      <c r="K1645" s="11" t="s">
        <v>12957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44958</v>
      </c>
      <c r="H1646" s="11">
        <v>9</v>
      </c>
      <c r="I1646" s="20" t="s">
        <v>259</v>
      </c>
      <c r="J1646" s="11" t="s">
        <v>261</v>
      </c>
      <c r="K1646" s="11" t="s">
        <v>12957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44958</v>
      </c>
      <c r="H1647" s="11">
        <v>9</v>
      </c>
      <c r="I1647" s="20" t="s">
        <v>259</v>
      </c>
      <c r="J1647" s="11" t="s">
        <v>261</v>
      </c>
      <c r="K1647" s="11" t="s">
        <v>12957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44958</v>
      </c>
      <c r="H1648" s="11">
        <v>9</v>
      </c>
      <c r="I1648" s="20" t="s">
        <v>259</v>
      </c>
      <c r="J1648" s="11" t="s">
        <v>261</v>
      </c>
      <c r="K1648" s="11" t="s">
        <v>12957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44958</v>
      </c>
      <c r="H1649" s="11">
        <v>9</v>
      </c>
      <c r="I1649" s="20" t="s">
        <v>259</v>
      </c>
      <c r="J1649" s="11" t="s">
        <v>261</v>
      </c>
      <c r="K1649" s="11" t="s">
        <v>12957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44958</v>
      </c>
      <c r="H1650" s="11">
        <v>9</v>
      </c>
      <c r="I1650" s="20" t="s">
        <v>259</v>
      </c>
      <c r="J1650" s="11" t="s">
        <v>261</v>
      </c>
      <c r="K1650" s="11" t="s">
        <v>12957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44958</v>
      </c>
      <c r="H1651" s="11">
        <v>9</v>
      </c>
      <c r="I1651" s="20" t="s">
        <v>259</v>
      </c>
      <c r="J1651" s="11" t="s">
        <v>261</v>
      </c>
      <c r="K1651" s="11" t="s">
        <v>12957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44958</v>
      </c>
      <c r="H1652" s="11">
        <v>9</v>
      </c>
      <c r="I1652" s="20" t="s">
        <v>259</v>
      </c>
      <c r="J1652" s="11" t="s">
        <v>261</v>
      </c>
      <c r="K1652" s="11" t="s">
        <v>12957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44958</v>
      </c>
      <c r="H1653" s="11">
        <v>9</v>
      </c>
      <c r="I1653" s="20" t="s">
        <v>259</v>
      </c>
      <c r="J1653" s="11" t="s">
        <v>261</v>
      </c>
      <c r="K1653" s="11" t="s">
        <v>12957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44958</v>
      </c>
      <c r="H1654" s="11">
        <v>9</v>
      </c>
      <c r="I1654" s="20" t="s">
        <v>259</v>
      </c>
      <c r="J1654" s="11" t="s">
        <v>261</v>
      </c>
      <c r="K1654" s="11" t="s">
        <v>12957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44958</v>
      </c>
      <c r="H1655" s="11">
        <v>9</v>
      </c>
      <c r="I1655" s="20" t="s">
        <v>259</v>
      </c>
      <c r="J1655" s="11" t="s">
        <v>261</v>
      </c>
      <c r="K1655" s="11" t="s">
        <v>12957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44958</v>
      </c>
      <c r="H1656" s="11">
        <v>9</v>
      </c>
      <c r="I1656" s="20" t="s">
        <v>259</v>
      </c>
      <c r="J1656" s="11" t="s">
        <v>261</v>
      </c>
      <c r="K1656" s="11" t="s">
        <v>12957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44958</v>
      </c>
      <c r="H1657" s="11">
        <v>9</v>
      </c>
      <c r="I1657" s="20" t="s">
        <v>259</v>
      </c>
      <c r="J1657" s="11" t="s">
        <v>261</v>
      </c>
      <c r="K1657" s="11" t="s">
        <v>12957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44958</v>
      </c>
      <c r="H1658" s="11">
        <v>9</v>
      </c>
      <c r="I1658" s="20" t="s">
        <v>259</v>
      </c>
      <c r="J1658" s="11" t="s">
        <v>261</v>
      </c>
      <c r="K1658" s="11" t="s">
        <v>12957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44958</v>
      </c>
      <c r="H1659" s="11">
        <v>9</v>
      </c>
      <c r="I1659" s="20" t="s">
        <v>259</v>
      </c>
      <c r="J1659" s="11" t="s">
        <v>261</v>
      </c>
      <c r="K1659" s="11" t="s">
        <v>12957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44958</v>
      </c>
      <c r="H1660" s="11">
        <v>9</v>
      </c>
      <c r="I1660" s="20" t="s">
        <v>259</v>
      </c>
      <c r="J1660" s="11" t="s">
        <v>261</v>
      </c>
      <c r="K1660" s="11" t="s">
        <v>12957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44958</v>
      </c>
      <c r="H1661" s="11">
        <v>9</v>
      </c>
      <c r="I1661" s="20" t="s">
        <v>259</v>
      </c>
      <c r="J1661" s="11" t="s">
        <v>261</v>
      </c>
      <c r="K1661" s="11" t="s">
        <v>12957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44958</v>
      </c>
      <c r="H1662" s="11">
        <v>9</v>
      </c>
      <c r="I1662" s="20" t="s">
        <v>259</v>
      </c>
      <c r="J1662" s="11" t="s">
        <v>261</v>
      </c>
      <c r="K1662" s="11" t="s">
        <v>12957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44958</v>
      </c>
      <c r="H1663" s="11">
        <v>9</v>
      </c>
      <c r="I1663" s="20" t="s">
        <v>259</v>
      </c>
      <c r="J1663" s="11" t="s">
        <v>261</v>
      </c>
      <c r="K1663" s="11" t="s">
        <v>12957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44958</v>
      </c>
      <c r="H1664" s="11">
        <v>9</v>
      </c>
      <c r="I1664" s="20" t="s">
        <v>259</v>
      </c>
      <c r="J1664" s="11" t="s">
        <v>261</v>
      </c>
      <c r="K1664" s="11" t="s">
        <v>12957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44958</v>
      </c>
      <c r="H1665" s="11">
        <v>9</v>
      </c>
      <c r="I1665" s="20" t="s">
        <v>259</v>
      </c>
      <c r="J1665" s="11" t="s">
        <v>261</v>
      </c>
      <c r="K1665" s="11" t="s">
        <v>12957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44958</v>
      </c>
      <c r="H1666" s="11">
        <v>9</v>
      </c>
      <c r="I1666" s="20" t="s">
        <v>259</v>
      </c>
      <c r="J1666" s="11" t="s">
        <v>261</v>
      </c>
      <c r="K1666" s="11" t="s">
        <v>12957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44958</v>
      </c>
      <c r="H1667" s="11">
        <v>9</v>
      </c>
      <c r="I1667" s="20" t="s">
        <v>259</v>
      </c>
      <c r="J1667" s="11" t="s">
        <v>261</v>
      </c>
      <c r="K1667" s="11" t="s">
        <v>12957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44958</v>
      </c>
      <c r="H1668" s="11">
        <v>9</v>
      </c>
      <c r="I1668" s="20" t="s">
        <v>259</v>
      </c>
      <c r="J1668" s="11" t="s">
        <v>261</v>
      </c>
      <c r="K1668" s="11" t="s">
        <v>12957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44958</v>
      </c>
      <c r="H1669" s="11">
        <v>9</v>
      </c>
      <c r="I1669" s="20" t="s">
        <v>259</v>
      </c>
      <c r="J1669" s="11" t="s">
        <v>261</v>
      </c>
      <c r="K1669" s="11" t="s">
        <v>12957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44958</v>
      </c>
      <c r="H1670" s="11">
        <v>9</v>
      </c>
      <c r="I1670" s="20" t="s">
        <v>259</v>
      </c>
      <c r="J1670" s="11" t="s">
        <v>261</v>
      </c>
      <c r="K1670" s="11" t="s">
        <v>12957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44958</v>
      </c>
      <c r="H1671" s="11">
        <v>9</v>
      </c>
      <c r="I1671" s="20" t="s">
        <v>259</v>
      </c>
      <c r="J1671" s="11" t="s">
        <v>261</v>
      </c>
      <c r="K1671" s="11" t="s">
        <v>12957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44958</v>
      </c>
      <c r="H1672" s="11">
        <v>9</v>
      </c>
      <c r="I1672" s="20" t="s">
        <v>259</v>
      </c>
      <c r="J1672" s="11" t="s">
        <v>261</v>
      </c>
      <c r="K1672" s="11" t="s">
        <v>12957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44958</v>
      </c>
      <c r="H1673" s="11">
        <v>9</v>
      </c>
      <c r="I1673" s="20" t="s">
        <v>259</v>
      </c>
      <c r="J1673" s="11" t="s">
        <v>261</v>
      </c>
      <c r="K1673" s="11" t="s">
        <v>12957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44958</v>
      </c>
      <c r="H1674" s="11">
        <v>9</v>
      </c>
      <c r="I1674" s="20" t="s">
        <v>259</v>
      </c>
      <c r="J1674" s="11" t="s">
        <v>261</v>
      </c>
      <c r="K1674" s="11" t="s">
        <v>12957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44958</v>
      </c>
      <c r="H1675" s="11">
        <v>9</v>
      </c>
      <c r="I1675" s="20" t="s">
        <v>259</v>
      </c>
      <c r="J1675" s="11" t="s">
        <v>261</v>
      </c>
      <c r="K1675" s="11" t="s">
        <v>12957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44958</v>
      </c>
      <c r="H1676" s="11">
        <v>9</v>
      </c>
      <c r="I1676" s="20" t="s">
        <v>259</v>
      </c>
      <c r="J1676" s="11" t="s">
        <v>261</v>
      </c>
      <c r="K1676" s="11" t="s">
        <v>12957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44958</v>
      </c>
      <c r="H1677" s="11">
        <v>9</v>
      </c>
      <c r="I1677" s="20" t="s">
        <v>259</v>
      </c>
      <c r="J1677" s="11" t="s">
        <v>261</v>
      </c>
      <c r="K1677" s="11" t="s">
        <v>12957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44958</v>
      </c>
      <c r="H1678" s="11">
        <v>9</v>
      </c>
      <c r="I1678" s="20" t="s">
        <v>259</v>
      </c>
      <c r="J1678" s="11" t="s">
        <v>261</v>
      </c>
      <c r="K1678" s="11" t="s">
        <v>12957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44958</v>
      </c>
      <c r="H1679" s="11">
        <v>9</v>
      </c>
      <c r="I1679" s="20" t="s">
        <v>259</v>
      </c>
      <c r="J1679" s="11" t="s">
        <v>261</v>
      </c>
      <c r="K1679" s="11" t="s">
        <v>12957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44958</v>
      </c>
      <c r="H1680" s="11">
        <v>9</v>
      </c>
      <c r="I1680" s="20" t="s">
        <v>259</v>
      </c>
      <c r="J1680" s="11" t="s">
        <v>261</v>
      </c>
      <c r="K1680" s="11" t="s">
        <v>12957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44958</v>
      </c>
      <c r="H1681" s="11">
        <v>9</v>
      </c>
      <c r="I1681" s="20" t="s">
        <v>259</v>
      </c>
      <c r="J1681" s="11" t="s">
        <v>261</v>
      </c>
      <c r="K1681" s="11" t="s">
        <v>12957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44958</v>
      </c>
      <c r="H1682" s="11">
        <v>9</v>
      </c>
      <c r="I1682" s="20" t="s">
        <v>259</v>
      </c>
      <c r="J1682" s="11" t="s">
        <v>261</v>
      </c>
      <c r="K1682" s="11" t="s">
        <v>12957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44958</v>
      </c>
      <c r="H1683" s="11">
        <v>9</v>
      </c>
      <c r="I1683" s="20" t="s">
        <v>259</v>
      </c>
      <c r="J1683" s="11" t="s">
        <v>261</v>
      </c>
      <c r="K1683" s="11" t="s">
        <v>12957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44958</v>
      </c>
      <c r="H1684" s="11">
        <v>9</v>
      </c>
      <c r="I1684" s="20" t="s">
        <v>259</v>
      </c>
      <c r="J1684" s="11" t="s">
        <v>261</v>
      </c>
      <c r="K1684" s="11" t="s">
        <v>12957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44958</v>
      </c>
      <c r="H1685" s="11">
        <v>9</v>
      </c>
      <c r="I1685" s="20" t="s">
        <v>259</v>
      </c>
      <c r="J1685" s="11" t="s">
        <v>261</v>
      </c>
      <c r="K1685" s="11" t="s">
        <v>12957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44958</v>
      </c>
      <c r="H1686" s="11">
        <v>9</v>
      </c>
      <c r="I1686" s="20" t="s">
        <v>259</v>
      </c>
      <c r="J1686" s="11" t="s">
        <v>261</v>
      </c>
      <c r="K1686" s="11" t="s">
        <v>12957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44958</v>
      </c>
      <c r="H1687" s="11">
        <v>9</v>
      </c>
      <c r="I1687" s="20" t="s">
        <v>259</v>
      </c>
      <c r="J1687" s="11" t="s">
        <v>261</v>
      </c>
      <c r="K1687" s="11" t="s">
        <v>12957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44958</v>
      </c>
      <c r="H1688" s="11">
        <v>9</v>
      </c>
      <c r="I1688" s="20" t="s">
        <v>259</v>
      </c>
      <c r="J1688" s="11" t="s">
        <v>261</v>
      </c>
      <c r="K1688" s="11" t="s">
        <v>12957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44958</v>
      </c>
      <c r="H1689" s="11">
        <v>9</v>
      </c>
      <c r="I1689" s="20" t="s">
        <v>259</v>
      </c>
      <c r="J1689" s="11" t="s">
        <v>261</v>
      </c>
      <c r="K1689" s="11" t="s">
        <v>12957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44958</v>
      </c>
      <c r="H1690" s="11">
        <v>9</v>
      </c>
      <c r="I1690" s="20" t="s">
        <v>259</v>
      </c>
      <c r="J1690" s="11" t="s">
        <v>261</v>
      </c>
      <c r="K1690" s="11" t="s">
        <v>12957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44958</v>
      </c>
      <c r="H1691" s="11">
        <v>9</v>
      </c>
      <c r="I1691" s="20" t="s">
        <v>259</v>
      </c>
      <c r="J1691" s="11" t="s">
        <v>261</v>
      </c>
      <c r="K1691" s="11" t="s">
        <v>12957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44958</v>
      </c>
      <c r="H1692" s="11">
        <v>9</v>
      </c>
      <c r="I1692" s="20" t="s">
        <v>259</v>
      </c>
      <c r="J1692" s="11" t="s">
        <v>261</v>
      </c>
      <c r="K1692" s="11" t="s">
        <v>12957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44958</v>
      </c>
      <c r="H1693" s="11">
        <v>9</v>
      </c>
      <c r="I1693" s="20" t="s">
        <v>259</v>
      </c>
      <c r="J1693" s="11" t="s">
        <v>261</v>
      </c>
      <c r="K1693" s="11" t="s">
        <v>12957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44958</v>
      </c>
      <c r="H1694" s="11">
        <v>9</v>
      </c>
      <c r="I1694" s="20" t="s">
        <v>259</v>
      </c>
      <c r="J1694" s="11" t="s">
        <v>261</v>
      </c>
      <c r="K1694" s="11" t="s">
        <v>12957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44958</v>
      </c>
      <c r="H1695" s="11">
        <v>9</v>
      </c>
      <c r="I1695" s="20" t="s">
        <v>259</v>
      </c>
      <c r="J1695" s="11" t="s">
        <v>261</v>
      </c>
      <c r="K1695" s="11" t="s">
        <v>12957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44958</v>
      </c>
      <c r="H1696" s="11">
        <v>9</v>
      </c>
      <c r="I1696" s="20" t="s">
        <v>259</v>
      </c>
      <c r="J1696" s="11" t="s">
        <v>261</v>
      </c>
      <c r="K1696" s="11" t="s">
        <v>12957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44958</v>
      </c>
      <c r="H1697" s="11">
        <v>9</v>
      </c>
      <c r="I1697" s="20" t="s">
        <v>259</v>
      </c>
      <c r="J1697" s="11" t="s">
        <v>261</v>
      </c>
      <c r="K1697" s="11" t="s">
        <v>12957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44958</v>
      </c>
      <c r="H1698" s="11">
        <v>9</v>
      </c>
      <c r="I1698" s="20" t="s">
        <v>259</v>
      </c>
      <c r="J1698" s="11" t="s">
        <v>261</v>
      </c>
      <c r="K1698" s="11" t="s">
        <v>12957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44958</v>
      </c>
      <c r="H1699" s="11">
        <v>9</v>
      </c>
      <c r="I1699" s="20" t="s">
        <v>259</v>
      </c>
      <c r="J1699" s="11" t="s">
        <v>261</v>
      </c>
      <c r="K1699" s="11" t="s">
        <v>12957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44958</v>
      </c>
      <c r="H1700" s="11">
        <v>9</v>
      </c>
      <c r="I1700" s="20" t="s">
        <v>259</v>
      </c>
      <c r="J1700" s="11" t="s">
        <v>261</v>
      </c>
      <c r="K1700" s="11" t="s">
        <v>12957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44958</v>
      </c>
      <c r="H1701" s="11">
        <v>9</v>
      </c>
      <c r="I1701" s="20" t="s">
        <v>259</v>
      </c>
      <c r="J1701" s="11" t="s">
        <v>261</v>
      </c>
      <c r="K1701" s="11" t="s">
        <v>12957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44958</v>
      </c>
      <c r="H1702" s="11">
        <v>9</v>
      </c>
      <c r="I1702" s="20" t="s">
        <v>259</v>
      </c>
      <c r="J1702" s="11" t="s">
        <v>261</v>
      </c>
      <c r="K1702" s="11" t="s">
        <v>12957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44958</v>
      </c>
      <c r="H1703" s="11">
        <v>9</v>
      </c>
      <c r="I1703" s="20" t="s">
        <v>259</v>
      </c>
      <c r="J1703" s="11" t="s">
        <v>261</v>
      </c>
      <c r="K1703" s="11" t="s">
        <v>12957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44958</v>
      </c>
      <c r="H1704" s="11">
        <v>9</v>
      </c>
      <c r="I1704" s="20" t="s">
        <v>259</v>
      </c>
      <c r="J1704" s="11" t="s">
        <v>261</v>
      </c>
      <c r="K1704" s="11" t="s">
        <v>12957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44958</v>
      </c>
      <c r="H1705" s="11">
        <v>9</v>
      </c>
      <c r="I1705" s="20" t="s">
        <v>259</v>
      </c>
      <c r="J1705" s="11" t="s">
        <v>261</v>
      </c>
      <c r="K1705" s="11" t="s">
        <v>12957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44958</v>
      </c>
      <c r="H1706" s="11">
        <v>9</v>
      </c>
      <c r="I1706" s="20" t="s">
        <v>259</v>
      </c>
      <c r="J1706" s="11" t="s">
        <v>261</v>
      </c>
      <c r="K1706" s="11" t="s">
        <v>12957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44958</v>
      </c>
      <c r="H1707" s="11">
        <v>9</v>
      </c>
      <c r="I1707" s="20" t="s">
        <v>259</v>
      </c>
      <c r="J1707" s="11" t="s">
        <v>261</v>
      </c>
      <c r="K1707" s="11" t="s">
        <v>12957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44958</v>
      </c>
      <c r="H1708" s="11">
        <v>9</v>
      </c>
      <c r="I1708" s="20" t="s">
        <v>259</v>
      </c>
      <c r="J1708" s="11" t="s">
        <v>261</v>
      </c>
      <c r="K1708" s="11" t="s">
        <v>12957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44958</v>
      </c>
      <c r="H1709" s="11">
        <v>9</v>
      </c>
      <c r="I1709" s="20" t="s">
        <v>259</v>
      </c>
      <c r="J1709" s="11" t="s">
        <v>261</v>
      </c>
      <c r="K1709" s="11" t="s">
        <v>12957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44958</v>
      </c>
      <c r="H1710" s="11">
        <v>9</v>
      </c>
      <c r="I1710" s="20" t="s">
        <v>259</v>
      </c>
      <c r="J1710" s="11" t="s">
        <v>261</v>
      </c>
      <c r="K1710" s="11" t="s">
        <v>12957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44958</v>
      </c>
      <c r="H1711" s="11">
        <v>9</v>
      </c>
      <c r="I1711" s="20" t="s">
        <v>259</v>
      </c>
      <c r="J1711" s="11" t="s">
        <v>261</v>
      </c>
      <c r="K1711" s="11" t="s">
        <v>12957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44958</v>
      </c>
      <c r="H1712" s="11">
        <v>9</v>
      </c>
      <c r="I1712" s="20" t="s">
        <v>259</v>
      </c>
      <c r="J1712" s="11" t="s">
        <v>261</v>
      </c>
      <c r="K1712" s="11" t="s">
        <v>12957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44958</v>
      </c>
      <c r="H1713" s="11">
        <v>9</v>
      </c>
      <c r="I1713" s="20" t="s">
        <v>259</v>
      </c>
      <c r="J1713" s="11" t="s">
        <v>261</v>
      </c>
      <c r="K1713" s="11" t="s">
        <v>12957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44958</v>
      </c>
      <c r="H1714" s="11">
        <v>9</v>
      </c>
      <c r="I1714" s="20" t="s">
        <v>259</v>
      </c>
      <c r="J1714" s="11" t="s">
        <v>261</v>
      </c>
      <c r="K1714" s="11" t="s">
        <v>12957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44958</v>
      </c>
      <c r="H1715" s="11">
        <v>9</v>
      </c>
      <c r="I1715" s="20" t="s">
        <v>259</v>
      </c>
      <c r="J1715" s="11" t="s">
        <v>261</v>
      </c>
      <c r="K1715" s="11" t="s">
        <v>12957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44958</v>
      </c>
      <c r="H1716" s="11">
        <v>9</v>
      </c>
      <c r="I1716" s="20" t="s">
        <v>259</v>
      </c>
      <c r="J1716" s="11" t="s">
        <v>261</v>
      </c>
      <c r="K1716" s="11" t="s">
        <v>12957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44958</v>
      </c>
      <c r="H1717" s="11">
        <v>9</v>
      </c>
      <c r="I1717" s="20" t="s">
        <v>259</v>
      </c>
      <c r="J1717" s="11" t="s">
        <v>261</v>
      </c>
      <c r="K1717" s="11" t="s">
        <v>12957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44958</v>
      </c>
      <c r="H1718" s="11">
        <v>9</v>
      </c>
      <c r="I1718" s="20" t="s">
        <v>259</v>
      </c>
      <c r="J1718" s="11" t="s">
        <v>261</v>
      </c>
      <c r="K1718" s="11" t="s">
        <v>12957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44958</v>
      </c>
      <c r="H1719" s="11">
        <v>9</v>
      </c>
      <c r="I1719" s="20" t="s">
        <v>259</v>
      </c>
      <c r="J1719" s="11" t="s">
        <v>261</v>
      </c>
      <c r="K1719" s="11" t="s">
        <v>12957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44958</v>
      </c>
      <c r="H1720" s="11">
        <v>9</v>
      </c>
      <c r="I1720" s="20" t="s">
        <v>259</v>
      </c>
      <c r="J1720" s="11" t="s">
        <v>261</v>
      </c>
      <c r="K1720" s="11" t="s">
        <v>12957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44958</v>
      </c>
      <c r="H1721" s="11">
        <v>9</v>
      </c>
      <c r="I1721" s="20" t="s">
        <v>259</v>
      </c>
      <c r="J1721" s="11" t="s">
        <v>261</v>
      </c>
      <c r="K1721" s="11" t="s">
        <v>12957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44958</v>
      </c>
      <c r="H1722" s="11">
        <v>9</v>
      </c>
      <c r="I1722" s="20" t="s">
        <v>259</v>
      </c>
      <c r="J1722" s="11" t="s">
        <v>261</v>
      </c>
      <c r="K1722" s="11" t="s">
        <v>12957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44958</v>
      </c>
      <c r="H1723" s="11">
        <v>9</v>
      </c>
      <c r="I1723" s="20" t="s">
        <v>259</v>
      </c>
      <c r="J1723" s="11" t="s">
        <v>261</v>
      </c>
      <c r="K1723" s="11" t="s">
        <v>12957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44958</v>
      </c>
      <c r="H1724" s="11">
        <v>9</v>
      </c>
      <c r="I1724" s="20" t="s">
        <v>259</v>
      </c>
      <c r="J1724" s="11" t="s">
        <v>261</v>
      </c>
      <c r="K1724" s="11" t="s">
        <v>12957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44958</v>
      </c>
      <c r="H1725" s="11">
        <v>9</v>
      </c>
      <c r="I1725" s="20" t="s">
        <v>259</v>
      </c>
      <c r="J1725" s="11" t="s">
        <v>261</v>
      </c>
      <c r="K1725" s="11" t="s">
        <v>12957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44958</v>
      </c>
      <c r="H1726" s="11">
        <v>9</v>
      </c>
      <c r="I1726" s="20" t="s">
        <v>259</v>
      </c>
      <c r="J1726" s="11" t="s">
        <v>261</v>
      </c>
      <c r="K1726" s="11" t="s">
        <v>12957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44958</v>
      </c>
      <c r="H1727" s="11">
        <v>9</v>
      </c>
      <c r="I1727" s="20" t="s">
        <v>259</v>
      </c>
      <c r="J1727" s="11" t="s">
        <v>261</v>
      </c>
      <c r="K1727" s="11" t="s">
        <v>12957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44958</v>
      </c>
      <c r="H1728" s="11">
        <v>9</v>
      </c>
      <c r="I1728" s="20" t="s">
        <v>259</v>
      </c>
      <c r="J1728" s="11" t="s">
        <v>261</v>
      </c>
      <c r="K1728" s="11" t="s">
        <v>12957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44958</v>
      </c>
      <c r="H1729" s="11">
        <v>9</v>
      </c>
      <c r="I1729" s="20" t="s">
        <v>259</v>
      </c>
      <c r="J1729" s="11" t="s">
        <v>261</v>
      </c>
      <c r="K1729" s="11" t="s">
        <v>12957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44958</v>
      </c>
      <c r="H1730" s="11">
        <v>9</v>
      </c>
      <c r="I1730" s="20" t="s">
        <v>259</v>
      </c>
      <c r="J1730" s="11" t="s">
        <v>261</v>
      </c>
      <c r="K1730" s="11" t="s">
        <v>12957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44958</v>
      </c>
      <c r="H1731" s="11">
        <v>9</v>
      </c>
      <c r="I1731" s="20" t="s">
        <v>259</v>
      </c>
      <c r="J1731" s="11" t="s">
        <v>261</v>
      </c>
      <c r="K1731" s="11" t="s">
        <v>12957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44958</v>
      </c>
      <c r="H1732" s="11">
        <v>9</v>
      </c>
      <c r="I1732" s="20" t="s">
        <v>259</v>
      </c>
      <c r="J1732" s="11" t="s">
        <v>261</v>
      </c>
      <c r="K1732" s="11" t="s">
        <v>12957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44958</v>
      </c>
      <c r="H1733" s="11">
        <v>9</v>
      </c>
      <c r="I1733" s="20" t="s">
        <v>259</v>
      </c>
      <c r="J1733" s="11" t="s">
        <v>261</v>
      </c>
      <c r="K1733" s="11" t="s">
        <v>12957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44958</v>
      </c>
      <c r="H1734" s="11">
        <v>9</v>
      </c>
      <c r="I1734" s="20" t="s">
        <v>259</v>
      </c>
      <c r="J1734" s="11" t="s">
        <v>261</v>
      </c>
      <c r="K1734" s="11" t="s">
        <v>12957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44958</v>
      </c>
      <c r="H1735" s="11">
        <v>9</v>
      </c>
      <c r="I1735" s="20" t="s">
        <v>259</v>
      </c>
      <c r="J1735" s="11" t="s">
        <v>261</v>
      </c>
      <c r="K1735" s="11" t="s">
        <v>12957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44958</v>
      </c>
      <c r="H1736" s="11">
        <v>9</v>
      </c>
      <c r="I1736" s="20" t="s">
        <v>259</v>
      </c>
      <c r="J1736" s="11" t="s">
        <v>261</v>
      </c>
      <c r="K1736" s="11" t="s">
        <v>12957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44958</v>
      </c>
      <c r="H1737" s="11">
        <v>9</v>
      </c>
      <c r="I1737" s="20" t="s">
        <v>259</v>
      </c>
      <c r="J1737" s="11" t="s">
        <v>261</v>
      </c>
      <c r="K1737" s="11" t="s">
        <v>12957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44958</v>
      </c>
      <c r="H1738" s="11">
        <v>9</v>
      </c>
      <c r="I1738" s="20" t="s">
        <v>259</v>
      </c>
      <c r="J1738" s="11" t="s">
        <v>261</v>
      </c>
      <c r="K1738" s="11" t="s">
        <v>12957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44958</v>
      </c>
      <c r="H1739" s="11">
        <v>9</v>
      </c>
      <c r="I1739" s="20" t="s">
        <v>259</v>
      </c>
      <c r="J1739" s="11" t="s">
        <v>261</v>
      </c>
      <c r="K1739" s="11" t="s">
        <v>12957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44958</v>
      </c>
      <c r="H1740" s="11">
        <v>9</v>
      </c>
      <c r="I1740" s="20" t="s">
        <v>259</v>
      </c>
      <c r="J1740" s="11" t="s">
        <v>261</v>
      </c>
      <c r="K1740" s="11" t="s">
        <v>12957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44958</v>
      </c>
      <c r="H1741" s="11">
        <v>9</v>
      </c>
      <c r="I1741" s="20" t="s">
        <v>259</v>
      </c>
      <c r="J1741" s="11" t="s">
        <v>261</v>
      </c>
      <c r="K1741" s="11" t="s">
        <v>12957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44958</v>
      </c>
      <c r="H1742" s="11">
        <v>9</v>
      </c>
      <c r="I1742" s="20" t="s">
        <v>259</v>
      </c>
      <c r="J1742" s="11" t="s">
        <v>261</v>
      </c>
      <c r="K1742" s="11" t="s">
        <v>12957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44958</v>
      </c>
      <c r="H1743" s="11">
        <v>9</v>
      </c>
      <c r="I1743" s="20" t="s">
        <v>259</v>
      </c>
      <c r="J1743" s="11" t="s">
        <v>261</v>
      </c>
      <c r="K1743" s="11" t="s">
        <v>12957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44958</v>
      </c>
      <c r="H1744" s="11">
        <v>9</v>
      </c>
      <c r="I1744" s="20" t="s">
        <v>259</v>
      </c>
      <c r="J1744" s="11" t="s">
        <v>261</v>
      </c>
      <c r="K1744" s="11" t="s">
        <v>12957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44958</v>
      </c>
      <c r="H1745" s="11">
        <v>9</v>
      </c>
      <c r="I1745" s="20" t="s">
        <v>259</v>
      </c>
      <c r="J1745" s="11" t="s">
        <v>261</v>
      </c>
      <c r="K1745" s="11" t="s">
        <v>12957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44958</v>
      </c>
      <c r="H1746" s="11">
        <v>9</v>
      </c>
      <c r="I1746" s="20" t="s">
        <v>259</v>
      </c>
      <c r="J1746" s="11" t="s">
        <v>261</v>
      </c>
      <c r="K1746" s="11" t="s">
        <v>12957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44958</v>
      </c>
      <c r="H1747" s="11">
        <v>9</v>
      </c>
      <c r="I1747" s="20" t="s">
        <v>259</v>
      </c>
      <c r="J1747" s="11" t="s">
        <v>261</v>
      </c>
      <c r="K1747" s="11" t="s">
        <v>12957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44958</v>
      </c>
      <c r="H1748" s="11">
        <v>9</v>
      </c>
      <c r="I1748" s="20" t="s">
        <v>259</v>
      </c>
      <c r="J1748" s="11" t="s">
        <v>261</v>
      </c>
      <c r="K1748" s="11" t="s">
        <v>12957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44958</v>
      </c>
      <c r="H1749" s="11">
        <v>9</v>
      </c>
      <c r="I1749" s="20" t="s">
        <v>259</v>
      </c>
      <c r="J1749" s="11" t="s">
        <v>261</v>
      </c>
      <c r="K1749" s="11" t="s">
        <v>12957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44958</v>
      </c>
      <c r="H1750" s="11">
        <v>9</v>
      </c>
      <c r="I1750" s="20" t="s">
        <v>259</v>
      </c>
      <c r="J1750" s="11" t="s">
        <v>261</v>
      </c>
      <c r="K1750" s="11" t="s">
        <v>12957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44958</v>
      </c>
      <c r="H1751" s="11">
        <v>9</v>
      </c>
      <c r="I1751" s="20" t="s">
        <v>259</v>
      </c>
      <c r="J1751" s="11" t="s">
        <v>261</v>
      </c>
      <c r="K1751" s="11" t="s">
        <v>12957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44958</v>
      </c>
      <c r="H1752" s="11">
        <v>9</v>
      </c>
      <c r="I1752" s="20" t="s">
        <v>259</v>
      </c>
      <c r="J1752" s="11" t="s">
        <v>261</v>
      </c>
      <c r="K1752" s="11" t="s">
        <v>12957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44958</v>
      </c>
      <c r="H1753" s="11">
        <v>9</v>
      </c>
      <c r="I1753" s="20" t="s">
        <v>259</v>
      </c>
      <c r="J1753" s="11" t="s">
        <v>261</v>
      </c>
      <c r="K1753" s="11" t="s">
        <v>12957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44958</v>
      </c>
      <c r="H1754" s="11">
        <v>9</v>
      </c>
      <c r="I1754" s="20" t="s">
        <v>259</v>
      </c>
      <c r="J1754" s="11" t="s">
        <v>261</v>
      </c>
      <c r="K1754" s="11" t="s">
        <v>12957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44958</v>
      </c>
      <c r="H1755" s="11">
        <v>9</v>
      </c>
      <c r="I1755" s="20" t="s">
        <v>259</v>
      </c>
      <c r="J1755" s="11" t="s">
        <v>261</v>
      </c>
      <c r="K1755" s="11" t="s">
        <v>12957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44958</v>
      </c>
      <c r="H1756" s="11">
        <v>9</v>
      </c>
      <c r="I1756" s="20" t="s">
        <v>259</v>
      </c>
      <c r="J1756" s="11" t="s">
        <v>261</v>
      </c>
      <c r="K1756" s="11" t="s">
        <v>12957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44958</v>
      </c>
      <c r="H1757" s="11">
        <v>9</v>
      </c>
      <c r="I1757" s="20" t="s">
        <v>259</v>
      </c>
      <c r="J1757" s="11" t="s">
        <v>261</v>
      </c>
      <c r="K1757" s="11" t="s">
        <v>12957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44958</v>
      </c>
      <c r="H1758" s="11">
        <v>9</v>
      </c>
      <c r="I1758" s="20" t="s">
        <v>259</v>
      </c>
      <c r="J1758" s="11" t="s">
        <v>261</v>
      </c>
      <c r="K1758" s="11" t="s">
        <v>12957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44958</v>
      </c>
      <c r="H1759" s="11">
        <v>9</v>
      </c>
      <c r="I1759" s="20" t="s">
        <v>259</v>
      </c>
      <c r="J1759" s="11" t="s">
        <v>261</v>
      </c>
      <c r="K1759" s="11" t="s">
        <v>12957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44958</v>
      </c>
      <c r="H1760" s="11">
        <v>9</v>
      </c>
      <c r="I1760" s="20" t="s">
        <v>259</v>
      </c>
      <c r="J1760" s="11" t="s">
        <v>261</v>
      </c>
      <c r="K1760" s="11" t="s">
        <v>12957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44958</v>
      </c>
      <c r="H1761" s="11">
        <v>9</v>
      </c>
      <c r="I1761" s="20" t="s">
        <v>259</v>
      </c>
      <c r="J1761" s="11" t="s">
        <v>261</v>
      </c>
      <c r="K1761" s="11" t="s">
        <v>12957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44958</v>
      </c>
      <c r="H1762" s="11">
        <v>9</v>
      </c>
      <c r="I1762" s="20" t="s">
        <v>259</v>
      </c>
      <c r="J1762" s="11" t="s">
        <v>261</v>
      </c>
      <c r="K1762" s="11" t="s">
        <v>12957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44958</v>
      </c>
      <c r="H1763" s="11">
        <v>9</v>
      </c>
      <c r="I1763" s="20" t="s">
        <v>259</v>
      </c>
      <c r="J1763" s="11" t="s">
        <v>261</v>
      </c>
      <c r="K1763" s="11" t="s">
        <v>12957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44958</v>
      </c>
      <c r="H1764" s="11">
        <v>9</v>
      </c>
      <c r="I1764" s="20" t="s">
        <v>259</v>
      </c>
      <c r="J1764" s="11" t="s">
        <v>261</v>
      </c>
      <c r="K1764" s="11" t="s">
        <v>12957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44958</v>
      </c>
      <c r="H1765" s="11">
        <v>9</v>
      </c>
      <c r="I1765" s="20" t="s">
        <v>259</v>
      </c>
      <c r="J1765" s="11" t="s">
        <v>261</v>
      </c>
      <c r="K1765" s="11" t="s">
        <v>12957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44958</v>
      </c>
      <c r="H1766" s="11">
        <v>9</v>
      </c>
      <c r="I1766" s="20" t="s">
        <v>259</v>
      </c>
      <c r="J1766" s="11" t="s">
        <v>261</v>
      </c>
      <c r="K1766" s="11" t="s">
        <v>12957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44958</v>
      </c>
      <c r="H1767" s="11">
        <v>9</v>
      </c>
      <c r="I1767" s="20" t="s">
        <v>259</v>
      </c>
      <c r="J1767" s="11" t="s">
        <v>261</v>
      </c>
      <c r="K1767" s="11" t="s">
        <v>12957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44958</v>
      </c>
      <c r="H1768" s="11">
        <v>9</v>
      </c>
      <c r="I1768" s="20" t="s">
        <v>259</v>
      </c>
      <c r="J1768" s="11" t="s">
        <v>261</v>
      </c>
      <c r="K1768" s="11" t="s">
        <v>12957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44958</v>
      </c>
      <c r="H1769" s="11">
        <v>9</v>
      </c>
      <c r="I1769" s="20" t="s">
        <v>259</v>
      </c>
      <c r="J1769" s="11" t="s">
        <v>261</v>
      </c>
      <c r="K1769" s="11" t="s">
        <v>12957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44958</v>
      </c>
      <c r="H1770" s="11">
        <v>9</v>
      </c>
      <c r="I1770" s="20" t="s">
        <v>259</v>
      </c>
      <c r="J1770" s="11" t="s">
        <v>261</v>
      </c>
      <c r="K1770" s="11" t="s">
        <v>12957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44958</v>
      </c>
      <c r="H1771" s="11">
        <v>9</v>
      </c>
      <c r="I1771" s="20" t="s">
        <v>259</v>
      </c>
      <c r="J1771" s="11" t="s">
        <v>261</v>
      </c>
      <c r="K1771" s="11" t="s">
        <v>12957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44958</v>
      </c>
      <c r="H1772" s="11">
        <v>9</v>
      </c>
      <c r="I1772" s="20" t="s">
        <v>259</v>
      </c>
      <c r="J1772" s="11" t="s">
        <v>261</v>
      </c>
      <c r="K1772" s="11" t="s">
        <v>12957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44958</v>
      </c>
      <c r="H1773" s="11">
        <v>9</v>
      </c>
      <c r="I1773" s="20" t="s">
        <v>259</v>
      </c>
      <c r="J1773" s="11" t="s">
        <v>261</v>
      </c>
      <c r="K1773" s="11" t="s">
        <v>12957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44958</v>
      </c>
      <c r="H1774" s="11">
        <v>9</v>
      </c>
      <c r="I1774" s="20" t="s">
        <v>259</v>
      </c>
      <c r="J1774" s="11" t="s">
        <v>261</v>
      </c>
      <c r="K1774" s="11" t="s">
        <v>12957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44958</v>
      </c>
      <c r="H1775" s="11">
        <v>9</v>
      </c>
      <c r="I1775" s="20" t="s">
        <v>259</v>
      </c>
      <c r="J1775" s="11" t="s">
        <v>261</v>
      </c>
      <c r="K1775" s="11" t="s">
        <v>12957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44958</v>
      </c>
      <c r="H1776" s="11">
        <v>9</v>
      </c>
      <c r="I1776" s="20" t="s">
        <v>259</v>
      </c>
      <c r="J1776" s="11" t="s">
        <v>261</v>
      </c>
      <c r="K1776" s="11" t="s">
        <v>12957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44958</v>
      </c>
      <c r="H1777" s="11">
        <v>9</v>
      </c>
      <c r="I1777" s="20" t="s">
        <v>259</v>
      </c>
      <c r="J1777" s="11" t="s">
        <v>261</v>
      </c>
      <c r="K1777" s="11" t="s">
        <v>12957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44958</v>
      </c>
      <c r="H1778" s="11">
        <v>9</v>
      </c>
      <c r="I1778" s="20" t="s">
        <v>259</v>
      </c>
      <c r="J1778" s="11" t="s">
        <v>261</v>
      </c>
      <c r="K1778" s="11" t="s">
        <v>12957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44958</v>
      </c>
      <c r="H1779" s="11">
        <v>9</v>
      </c>
      <c r="I1779" s="20" t="s">
        <v>259</v>
      </c>
      <c r="J1779" s="11" t="s">
        <v>261</v>
      </c>
      <c r="K1779" s="11" t="s">
        <v>12957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44958</v>
      </c>
      <c r="H1780" s="11">
        <v>9</v>
      </c>
      <c r="I1780" s="20" t="s">
        <v>259</v>
      </c>
      <c r="J1780" s="11" t="s">
        <v>261</v>
      </c>
      <c r="K1780" s="11" t="s">
        <v>12957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44958</v>
      </c>
      <c r="H1781" s="11">
        <v>9</v>
      </c>
      <c r="I1781" s="20" t="s">
        <v>259</v>
      </c>
      <c r="J1781" s="11" t="s">
        <v>261</v>
      </c>
      <c r="K1781" s="11" t="s">
        <v>12957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44958</v>
      </c>
      <c r="H1782" s="11">
        <v>9</v>
      </c>
      <c r="I1782" s="20" t="s">
        <v>259</v>
      </c>
      <c r="J1782" s="11" t="s">
        <v>261</v>
      </c>
      <c r="K1782" s="11" t="s">
        <v>12957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44958</v>
      </c>
      <c r="H1783" s="11">
        <v>9</v>
      </c>
      <c r="I1783" s="20" t="s">
        <v>259</v>
      </c>
      <c r="J1783" s="11" t="s">
        <v>261</v>
      </c>
      <c r="K1783" s="11" t="s">
        <v>12957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44958</v>
      </c>
      <c r="H1784" s="11">
        <v>9</v>
      </c>
      <c r="I1784" s="20" t="s">
        <v>259</v>
      </c>
      <c r="J1784" s="11" t="s">
        <v>261</v>
      </c>
      <c r="K1784" s="11" t="s">
        <v>12957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44958</v>
      </c>
      <c r="H1785" s="11">
        <v>9</v>
      </c>
      <c r="I1785" s="20" t="s">
        <v>259</v>
      </c>
      <c r="J1785" s="11" t="s">
        <v>261</v>
      </c>
      <c r="K1785" s="11" t="s">
        <v>12957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44958</v>
      </c>
      <c r="H1786" s="11">
        <v>9</v>
      </c>
      <c r="I1786" s="20" t="s">
        <v>259</v>
      </c>
      <c r="J1786" s="11" t="s">
        <v>261</v>
      </c>
      <c r="K1786" s="11" t="s">
        <v>12957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44958</v>
      </c>
      <c r="H1787" s="11">
        <v>9</v>
      </c>
      <c r="I1787" s="20" t="s">
        <v>259</v>
      </c>
      <c r="J1787" s="11" t="s">
        <v>261</v>
      </c>
      <c r="K1787" s="11" t="s">
        <v>12957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44958</v>
      </c>
      <c r="H1788" s="11">
        <v>9</v>
      </c>
      <c r="I1788" s="20" t="s">
        <v>259</v>
      </c>
      <c r="J1788" s="11" t="s">
        <v>261</v>
      </c>
      <c r="K1788" s="11" t="s">
        <v>12957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44958</v>
      </c>
      <c r="H1789" s="11">
        <v>9</v>
      </c>
      <c r="I1789" s="20" t="s">
        <v>259</v>
      </c>
      <c r="J1789" s="11" t="s">
        <v>261</v>
      </c>
      <c r="K1789" s="11" t="s">
        <v>12957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44958</v>
      </c>
      <c r="H1790" s="11">
        <v>9</v>
      </c>
      <c r="I1790" s="20" t="s">
        <v>259</v>
      </c>
      <c r="J1790" s="11" t="s">
        <v>261</v>
      </c>
      <c r="K1790" s="11" t="s">
        <v>12957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44958</v>
      </c>
      <c r="H1791" s="11">
        <v>9</v>
      </c>
      <c r="I1791" s="20" t="s">
        <v>259</v>
      </c>
      <c r="J1791" s="11" t="s">
        <v>261</v>
      </c>
      <c r="K1791" s="11" t="s">
        <v>12957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44958</v>
      </c>
      <c r="H1792" s="11">
        <v>9</v>
      </c>
      <c r="I1792" s="20" t="s">
        <v>259</v>
      </c>
      <c r="J1792" s="11" t="s">
        <v>261</v>
      </c>
      <c r="K1792" s="11" t="s">
        <v>12957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44958</v>
      </c>
      <c r="H1793" s="11">
        <v>9</v>
      </c>
      <c r="I1793" s="20" t="s">
        <v>259</v>
      </c>
      <c r="J1793" s="11" t="s">
        <v>261</v>
      </c>
      <c r="K1793" s="11" t="s">
        <v>12957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44958</v>
      </c>
      <c r="H1794" s="11">
        <v>9</v>
      </c>
      <c r="I1794" s="20" t="s">
        <v>259</v>
      </c>
      <c r="J1794" s="11" t="s">
        <v>261</v>
      </c>
      <c r="K1794" s="11" t="s">
        <v>12957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44958</v>
      </c>
      <c r="H1795" s="11">
        <v>9</v>
      </c>
      <c r="I1795" s="20" t="s">
        <v>259</v>
      </c>
      <c r="J1795" s="11" t="s">
        <v>261</v>
      </c>
      <c r="K1795" s="11" t="s">
        <v>12957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44958</v>
      </c>
      <c r="H1796" s="11">
        <v>9</v>
      </c>
      <c r="I1796" s="20" t="s">
        <v>259</v>
      </c>
      <c r="J1796" s="11" t="s">
        <v>261</v>
      </c>
      <c r="K1796" s="11" t="s">
        <v>12957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44958</v>
      </c>
      <c r="H1797" s="11">
        <v>9</v>
      </c>
      <c r="I1797" s="20" t="s">
        <v>259</v>
      </c>
      <c r="J1797" s="11" t="s">
        <v>261</v>
      </c>
      <c r="K1797" s="11" t="s">
        <v>12957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44958</v>
      </c>
      <c r="H1798" s="11">
        <v>9</v>
      </c>
      <c r="I1798" s="20" t="s">
        <v>259</v>
      </c>
      <c r="J1798" s="11" t="s">
        <v>261</v>
      </c>
      <c r="K1798" s="11" t="s">
        <v>12957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44958</v>
      </c>
      <c r="H1799" s="11">
        <v>9</v>
      </c>
      <c r="I1799" s="20" t="s">
        <v>259</v>
      </c>
      <c r="J1799" s="11" t="s">
        <v>261</v>
      </c>
      <c r="K1799" s="11" t="s">
        <v>12957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44958</v>
      </c>
      <c r="H1800" s="11">
        <v>9</v>
      </c>
      <c r="I1800" s="20" t="s">
        <v>259</v>
      </c>
      <c r="J1800" s="11" t="s">
        <v>261</v>
      </c>
      <c r="K1800" s="11" t="s">
        <v>12957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44958</v>
      </c>
      <c r="H1801" s="11">
        <v>9</v>
      </c>
      <c r="I1801" s="20" t="s">
        <v>259</v>
      </c>
      <c r="J1801" s="11" t="s">
        <v>261</v>
      </c>
      <c r="K1801" s="11" t="s">
        <v>12957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44958</v>
      </c>
      <c r="H1802" s="11">
        <v>9</v>
      </c>
      <c r="I1802" s="20" t="s">
        <v>259</v>
      </c>
      <c r="J1802" s="11" t="s">
        <v>261</v>
      </c>
      <c r="K1802" s="11" t="s">
        <v>12957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44958</v>
      </c>
      <c r="H1803" s="11">
        <v>9</v>
      </c>
      <c r="I1803" s="20" t="s">
        <v>259</v>
      </c>
      <c r="J1803" s="11" t="s">
        <v>261</v>
      </c>
      <c r="K1803" s="11" t="s">
        <v>12957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44958</v>
      </c>
      <c r="H1804" s="11">
        <v>9</v>
      </c>
      <c r="I1804" s="20" t="s">
        <v>259</v>
      </c>
      <c r="J1804" s="11" t="s">
        <v>261</v>
      </c>
      <c r="K1804" s="11" t="s">
        <v>12957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44958</v>
      </c>
      <c r="H1805" s="11">
        <v>9</v>
      </c>
      <c r="I1805" s="20" t="s">
        <v>259</v>
      </c>
      <c r="J1805" s="11" t="s">
        <v>261</v>
      </c>
      <c r="K1805" s="11" t="s">
        <v>12957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44958</v>
      </c>
      <c r="H1806" s="11">
        <v>9</v>
      </c>
      <c r="I1806" s="20" t="s">
        <v>259</v>
      </c>
      <c r="J1806" s="11" t="s">
        <v>261</v>
      </c>
      <c r="K1806" s="11" t="s">
        <v>12957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44958</v>
      </c>
      <c r="H1807" s="11">
        <v>9</v>
      </c>
      <c r="I1807" s="20" t="s">
        <v>259</v>
      </c>
      <c r="J1807" s="11" t="s">
        <v>261</v>
      </c>
      <c r="K1807" s="11" t="s">
        <v>12957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44958</v>
      </c>
      <c r="H1808" s="11">
        <v>9</v>
      </c>
      <c r="I1808" s="20" t="s">
        <v>259</v>
      </c>
      <c r="J1808" s="11" t="s">
        <v>261</v>
      </c>
      <c r="K1808" s="11" t="s">
        <v>12957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44958</v>
      </c>
      <c r="H1809" s="11">
        <v>9</v>
      </c>
      <c r="I1809" s="20" t="s">
        <v>259</v>
      </c>
      <c r="J1809" s="11" t="s">
        <v>261</v>
      </c>
      <c r="K1809" s="11" t="s">
        <v>12957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44958</v>
      </c>
      <c r="H1810" s="11">
        <v>9</v>
      </c>
      <c r="I1810" s="20" t="s">
        <v>259</v>
      </c>
      <c r="J1810" s="11" t="s">
        <v>261</v>
      </c>
      <c r="K1810" s="11" t="s">
        <v>12957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44958</v>
      </c>
      <c r="H1811" s="11">
        <v>9</v>
      </c>
      <c r="I1811" s="20" t="s">
        <v>259</v>
      </c>
      <c r="J1811" s="11" t="s">
        <v>261</v>
      </c>
      <c r="K1811" s="11" t="s">
        <v>12957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44958</v>
      </c>
      <c r="H1812" s="11">
        <v>9</v>
      </c>
      <c r="I1812" s="20" t="s">
        <v>259</v>
      </c>
      <c r="J1812" s="11" t="s">
        <v>261</v>
      </c>
      <c r="K1812" s="11" t="s">
        <v>12957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44958</v>
      </c>
      <c r="H1813" s="11">
        <v>9</v>
      </c>
      <c r="I1813" s="20" t="s">
        <v>259</v>
      </c>
      <c r="J1813" s="11" t="s">
        <v>261</v>
      </c>
      <c r="K1813" s="11" t="s">
        <v>12957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44958</v>
      </c>
      <c r="H1814" s="11">
        <v>9</v>
      </c>
      <c r="I1814" s="20" t="s">
        <v>259</v>
      </c>
      <c r="J1814" s="11" t="s">
        <v>261</v>
      </c>
      <c r="K1814" s="11" t="s">
        <v>12957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44958</v>
      </c>
      <c r="H1815" s="11">
        <v>9</v>
      </c>
      <c r="I1815" s="20" t="s">
        <v>259</v>
      </c>
      <c r="J1815" s="11" t="s">
        <v>261</v>
      </c>
      <c r="K1815" s="11" t="s">
        <v>12957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44958</v>
      </c>
      <c r="H1816" s="11">
        <v>9</v>
      </c>
      <c r="I1816" s="20" t="s">
        <v>259</v>
      </c>
      <c r="J1816" s="11" t="s">
        <v>261</v>
      </c>
      <c r="K1816" s="11" t="s">
        <v>12957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44958</v>
      </c>
      <c r="H1817" s="11">
        <v>9</v>
      </c>
      <c r="I1817" s="20" t="s">
        <v>259</v>
      </c>
      <c r="J1817" s="11" t="s">
        <v>261</v>
      </c>
      <c r="K1817" s="11" t="s">
        <v>12957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44958</v>
      </c>
      <c r="H1818" s="11">
        <v>9</v>
      </c>
      <c r="I1818" s="20" t="s">
        <v>259</v>
      </c>
      <c r="J1818" s="11" t="s">
        <v>261</v>
      </c>
      <c r="K1818" s="11" t="s">
        <v>12957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44958</v>
      </c>
      <c r="H1819" s="11">
        <v>9</v>
      </c>
      <c r="I1819" s="20" t="s">
        <v>259</v>
      </c>
      <c r="J1819" s="11" t="s">
        <v>261</v>
      </c>
      <c r="K1819" s="11" t="s">
        <v>12957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44958</v>
      </c>
      <c r="H1820" s="11">
        <v>9</v>
      </c>
      <c r="I1820" s="20" t="s">
        <v>259</v>
      </c>
      <c r="J1820" s="11" t="s">
        <v>261</v>
      </c>
      <c r="K1820" s="11" t="s">
        <v>12957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44958</v>
      </c>
      <c r="H1821" s="11">
        <v>9</v>
      </c>
      <c r="I1821" s="20" t="s">
        <v>259</v>
      </c>
      <c r="J1821" s="11" t="s">
        <v>261</v>
      </c>
      <c r="K1821" s="11" t="s">
        <v>12957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44958</v>
      </c>
      <c r="H1822" s="11">
        <v>9</v>
      </c>
      <c r="I1822" s="20" t="s">
        <v>259</v>
      </c>
      <c r="J1822" s="11" t="s">
        <v>261</v>
      </c>
      <c r="K1822" s="11" t="s">
        <v>12957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44958</v>
      </c>
      <c r="H1823" s="11">
        <v>9</v>
      </c>
      <c r="I1823" s="20" t="s">
        <v>259</v>
      </c>
      <c r="J1823" s="11" t="s">
        <v>261</v>
      </c>
      <c r="K1823" s="11" t="s">
        <v>12957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44958</v>
      </c>
      <c r="H1824" s="11">
        <v>9</v>
      </c>
      <c r="I1824" s="20" t="s">
        <v>259</v>
      </c>
      <c r="J1824" s="11" t="s">
        <v>261</v>
      </c>
      <c r="K1824" s="11" t="s">
        <v>12957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44958</v>
      </c>
      <c r="H1825" s="11">
        <v>9</v>
      </c>
      <c r="I1825" s="20" t="s">
        <v>259</v>
      </c>
      <c r="J1825" s="11" t="s">
        <v>261</v>
      </c>
      <c r="K1825" s="11" t="s">
        <v>12957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44958</v>
      </c>
      <c r="H1826" s="11">
        <v>9</v>
      </c>
      <c r="I1826" s="20" t="s">
        <v>259</v>
      </c>
      <c r="J1826" s="11" t="s">
        <v>261</v>
      </c>
      <c r="K1826" s="11" t="s">
        <v>12957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44958</v>
      </c>
      <c r="H1827" s="11">
        <v>9</v>
      </c>
      <c r="I1827" s="20" t="s">
        <v>259</v>
      </c>
      <c r="J1827" s="11" t="s">
        <v>261</v>
      </c>
      <c r="K1827" s="11" t="s">
        <v>12957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44958</v>
      </c>
      <c r="H1828" s="11">
        <v>9</v>
      </c>
      <c r="I1828" s="20" t="s">
        <v>259</v>
      </c>
      <c r="J1828" s="11" t="s">
        <v>261</v>
      </c>
      <c r="K1828" s="11" t="s">
        <v>12957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44958</v>
      </c>
      <c r="H1829" s="11">
        <v>9</v>
      </c>
      <c r="I1829" s="20" t="s">
        <v>259</v>
      </c>
      <c r="J1829" s="11" t="s">
        <v>261</v>
      </c>
      <c r="K1829" s="11" t="s">
        <v>12957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44958</v>
      </c>
      <c r="H1830" s="11">
        <v>9</v>
      </c>
      <c r="I1830" s="20" t="s">
        <v>259</v>
      </c>
      <c r="J1830" s="11" t="s">
        <v>261</v>
      </c>
      <c r="K1830" s="11" t="s">
        <v>12957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44958</v>
      </c>
      <c r="H1831" s="11">
        <v>9</v>
      </c>
      <c r="I1831" s="20" t="s">
        <v>259</v>
      </c>
      <c r="J1831" s="11" t="s">
        <v>261</v>
      </c>
      <c r="K1831" s="11" t="s">
        <v>12957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44958</v>
      </c>
      <c r="H1832" s="11">
        <v>9</v>
      </c>
      <c r="I1832" s="20" t="s">
        <v>259</v>
      </c>
      <c r="J1832" s="11" t="s">
        <v>261</v>
      </c>
      <c r="K1832" s="11" t="s">
        <v>12957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44958</v>
      </c>
      <c r="H1833" s="11">
        <v>9</v>
      </c>
      <c r="I1833" s="20" t="s">
        <v>259</v>
      </c>
      <c r="J1833" s="11" t="s">
        <v>261</v>
      </c>
      <c r="K1833" s="11" t="s">
        <v>12957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44958</v>
      </c>
      <c r="H1834" s="11">
        <v>9</v>
      </c>
      <c r="I1834" s="20" t="s">
        <v>259</v>
      </c>
      <c r="J1834" s="11" t="s">
        <v>261</v>
      </c>
      <c r="K1834" s="11" t="s">
        <v>12957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44958</v>
      </c>
      <c r="H1835" s="11">
        <v>9</v>
      </c>
      <c r="I1835" s="20" t="s">
        <v>259</v>
      </c>
      <c r="J1835" s="11" t="s">
        <v>261</v>
      </c>
      <c r="K1835" s="11" t="s">
        <v>12957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44958</v>
      </c>
      <c r="H1836" s="11">
        <v>9</v>
      </c>
      <c r="I1836" s="20" t="s">
        <v>259</v>
      </c>
      <c r="J1836" s="11" t="s">
        <v>261</v>
      </c>
      <c r="K1836" s="11" t="s">
        <v>12957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44958</v>
      </c>
      <c r="H1837" s="11">
        <v>9</v>
      </c>
      <c r="I1837" s="20" t="s">
        <v>259</v>
      </c>
      <c r="J1837" s="11" t="s">
        <v>261</v>
      </c>
      <c r="K1837" s="11" t="s">
        <v>12957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44958</v>
      </c>
      <c r="H1838" s="11">
        <v>9</v>
      </c>
      <c r="I1838" s="20" t="s">
        <v>259</v>
      </c>
      <c r="J1838" s="11" t="s">
        <v>261</v>
      </c>
      <c r="K1838" s="11" t="s">
        <v>12957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44958</v>
      </c>
      <c r="H1839" s="11">
        <v>9</v>
      </c>
      <c r="I1839" s="20" t="s">
        <v>259</v>
      </c>
      <c r="J1839" s="11" t="s">
        <v>261</v>
      </c>
      <c r="K1839" s="11" t="s">
        <v>12957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44958</v>
      </c>
      <c r="H1840" s="11">
        <v>9</v>
      </c>
      <c r="I1840" s="20" t="s">
        <v>259</v>
      </c>
      <c r="J1840" s="11" t="s">
        <v>261</v>
      </c>
      <c r="K1840" s="11" t="s">
        <v>12957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44958</v>
      </c>
      <c r="H1841" s="11">
        <v>9</v>
      </c>
      <c r="I1841" s="20" t="s">
        <v>259</v>
      </c>
      <c r="J1841" s="11" t="s">
        <v>261</v>
      </c>
      <c r="K1841" s="11" t="s">
        <v>12957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44958</v>
      </c>
      <c r="H1842" s="11">
        <v>9</v>
      </c>
      <c r="I1842" s="20" t="s">
        <v>259</v>
      </c>
      <c r="J1842" s="11" t="s">
        <v>261</v>
      </c>
      <c r="K1842" s="11" t="s">
        <v>12957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44958</v>
      </c>
      <c r="H1843" s="11">
        <v>9</v>
      </c>
      <c r="I1843" s="20" t="s">
        <v>259</v>
      </c>
      <c r="J1843" s="11" t="s">
        <v>261</v>
      </c>
      <c r="K1843" s="11" t="s">
        <v>12957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44958</v>
      </c>
      <c r="H1844" s="11">
        <v>9</v>
      </c>
      <c r="I1844" s="20" t="s">
        <v>259</v>
      </c>
      <c r="J1844" s="11" t="s">
        <v>261</v>
      </c>
      <c r="K1844" s="11" t="s">
        <v>12957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44958</v>
      </c>
      <c r="H1845" s="11">
        <v>9</v>
      </c>
      <c r="I1845" s="20" t="s">
        <v>259</v>
      </c>
      <c r="J1845" s="11" t="s">
        <v>261</v>
      </c>
      <c r="K1845" s="11" t="s">
        <v>12957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44958</v>
      </c>
      <c r="H1846" s="11">
        <v>9</v>
      </c>
      <c r="I1846" s="20" t="s">
        <v>259</v>
      </c>
      <c r="J1846" s="11" t="s">
        <v>261</v>
      </c>
      <c r="K1846" s="11" t="s">
        <v>12957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44958</v>
      </c>
      <c r="H1847" s="11">
        <v>9</v>
      </c>
      <c r="I1847" s="20" t="s">
        <v>259</v>
      </c>
      <c r="J1847" s="11" t="s">
        <v>261</v>
      </c>
      <c r="K1847" s="11" t="s">
        <v>12957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44958</v>
      </c>
      <c r="H1848" s="11">
        <v>9</v>
      </c>
      <c r="I1848" s="20" t="s">
        <v>259</v>
      </c>
      <c r="J1848" s="11" t="s">
        <v>261</v>
      </c>
      <c r="K1848" s="11" t="s">
        <v>12957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44958</v>
      </c>
      <c r="H1849" s="11">
        <v>9</v>
      </c>
      <c r="I1849" s="20" t="s">
        <v>259</v>
      </c>
      <c r="J1849" s="11" t="s">
        <v>261</v>
      </c>
      <c r="K1849" s="11" t="s">
        <v>12957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44958</v>
      </c>
      <c r="H1850" s="11">
        <v>9</v>
      </c>
      <c r="I1850" s="20" t="s">
        <v>259</v>
      </c>
      <c r="J1850" s="11" t="s">
        <v>261</v>
      </c>
      <c r="K1850" s="11" t="s">
        <v>12957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44958</v>
      </c>
      <c r="H1851" s="11">
        <v>9</v>
      </c>
      <c r="I1851" s="20" t="s">
        <v>259</v>
      </c>
      <c r="J1851" s="11" t="s">
        <v>261</v>
      </c>
      <c r="K1851" s="11" t="s">
        <v>12957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44958</v>
      </c>
      <c r="H1852" s="11">
        <v>9</v>
      </c>
      <c r="I1852" s="20" t="s">
        <v>259</v>
      </c>
      <c r="J1852" s="11" t="s">
        <v>261</v>
      </c>
      <c r="K1852" s="11" t="s">
        <v>12957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44958</v>
      </c>
      <c r="H1853" s="11">
        <v>9</v>
      </c>
      <c r="I1853" s="20" t="s">
        <v>259</v>
      </c>
      <c r="J1853" s="11" t="s">
        <v>261</v>
      </c>
      <c r="K1853" s="11" t="s">
        <v>12957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44958</v>
      </c>
      <c r="H1854" s="11">
        <v>9</v>
      </c>
      <c r="I1854" s="20" t="s">
        <v>259</v>
      </c>
      <c r="J1854" s="11" t="s">
        <v>261</v>
      </c>
      <c r="K1854" s="11" t="s">
        <v>12957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44958</v>
      </c>
      <c r="H1855" s="11">
        <v>9</v>
      </c>
      <c r="I1855" s="20" t="s">
        <v>259</v>
      </c>
      <c r="J1855" s="11" t="s">
        <v>261</v>
      </c>
      <c r="K1855" s="11" t="s">
        <v>12957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44958</v>
      </c>
      <c r="H1856" s="11">
        <v>9</v>
      </c>
      <c r="I1856" s="20" t="s">
        <v>259</v>
      </c>
      <c r="J1856" s="11" t="s">
        <v>261</v>
      </c>
      <c r="K1856" s="11" t="s">
        <v>12957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44958</v>
      </c>
      <c r="H1857" s="11">
        <v>9</v>
      </c>
      <c r="I1857" s="20" t="s">
        <v>259</v>
      </c>
      <c r="J1857" s="11" t="s">
        <v>261</v>
      </c>
      <c r="K1857" s="11" t="s">
        <v>12957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44958</v>
      </c>
      <c r="H1858" s="11">
        <v>9</v>
      </c>
      <c r="I1858" s="20" t="s">
        <v>259</v>
      </c>
      <c r="J1858" s="11" t="s">
        <v>261</v>
      </c>
      <c r="K1858" s="11" t="s">
        <v>12957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44958</v>
      </c>
      <c r="H1859" s="11">
        <v>9</v>
      </c>
      <c r="I1859" s="20" t="s">
        <v>259</v>
      </c>
      <c r="J1859" s="11" t="s">
        <v>261</v>
      </c>
      <c r="K1859" s="11" t="s">
        <v>12957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44958</v>
      </c>
      <c r="H1860" s="11">
        <v>9</v>
      </c>
      <c r="I1860" s="20" t="s">
        <v>259</v>
      </c>
      <c r="J1860" s="11" t="s">
        <v>261</v>
      </c>
      <c r="K1860" s="11" t="s">
        <v>12957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44958</v>
      </c>
      <c r="H1861" s="11">
        <v>9</v>
      </c>
      <c r="I1861" s="20" t="s">
        <v>259</v>
      </c>
      <c r="J1861" s="11" t="s">
        <v>261</v>
      </c>
      <c r="K1861" s="11" t="s">
        <v>12957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44958</v>
      </c>
      <c r="H1862" s="11">
        <v>9</v>
      </c>
      <c r="I1862" s="20" t="s">
        <v>259</v>
      </c>
      <c r="J1862" s="11" t="s">
        <v>261</v>
      </c>
      <c r="K1862" s="11" t="s">
        <v>12957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44958</v>
      </c>
      <c r="H1863" s="11">
        <v>9</v>
      </c>
      <c r="I1863" s="20" t="s">
        <v>259</v>
      </c>
      <c r="J1863" s="11" t="s">
        <v>261</v>
      </c>
      <c r="K1863" s="11" t="s">
        <v>12957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44958</v>
      </c>
      <c r="H1864" s="11">
        <v>9</v>
      </c>
      <c r="I1864" s="20" t="s">
        <v>259</v>
      </c>
      <c r="J1864" s="11" t="s">
        <v>261</v>
      </c>
      <c r="K1864" s="11" t="s">
        <v>12957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44958</v>
      </c>
      <c r="H1865" s="11">
        <v>9</v>
      </c>
      <c r="I1865" s="20" t="s">
        <v>259</v>
      </c>
      <c r="J1865" s="11" t="s">
        <v>261</v>
      </c>
      <c r="K1865" s="11" t="s">
        <v>12957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44958</v>
      </c>
      <c r="H1866" s="11">
        <v>9</v>
      </c>
      <c r="I1866" s="20" t="s">
        <v>259</v>
      </c>
      <c r="J1866" s="11" t="s">
        <v>261</v>
      </c>
      <c r="K1866" s="11" t="s">
        <v>12957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44958</v>
      </c>
      <c r="H1867" s="11">
        <v>9</v>
      </c>
      <c r="I1867" s="20" t="s">
        <v>259</v>
      </c>
      <c r="J1867" s="11" t="s">
        <v>261</v>
      </c>
      <c r="K1867" s="11" t="s">
        <v>12957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44958</v>
      </c>
      <c r="H1868" s="11">
        <v>9</v>
      </c>
      <c r="I1868" s="20" t="s">
        <v>259</v>
      </c>
      <c r="J1868" s="11" t="s">
        <v>261</v>
      </c>
      <c r="K1868" s="11" t="s">
        <v>12957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44958</v>
      </c>
      <c r="H1869" s="11">
        <v>9</v>
      </c>
      <c r="I1869" s="20" t="s">
        <v>259</v>
      </c>
      <c r="J1869" s="11" t="s">
        <v>261</v>
      </c>
      <c r="K1869" s="11" t="s">
        <v>12957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44958</v>
      </c>
      <c r="H1870" s="11">
        <v>9</v>
      </c>
      <c r="I1870" s="20" t="s">
        <v>259</v>
      </c>
      <c r="J1870" s="11" t="s">
        <v>261</v>
      </c>
      <c r="K1870" s="11" t="s">
        <v>12957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44958</v>
      </c>
      <c r="H1871" s="11">
        <v>9</v>
      </c>
      <c r="I1871" s="20" t="s">
        <v>259</v>
      </c>
      <c r="J1871" s="11" t="s">
        <v>261</v>
      </c>
      <c r="K1871" s="11" t="s">
        <v>12957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44958</v>
      </c>
      <c r="H1872" s="11">
        <v>9</v>
      </c>
      <c r="I1872" s="20" t="s">
        <v>259</v>
      </c>
      <c r="J1872" s="11" t="s">
        <v>261</v>
      </c>
      <c r="K1872" s="11" t="s">
        <v>12957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44958</v>
      </c>
      <c r="H1873" s="11">
        <v>9</v>
      </c>
      <c r="I1873" s="20" t="s">
        <v>259</v>
      </c>
      <c r="J1873" s="11" t="s">
        <v>261</v>
      </c>
      <c r="K1873" s="11" t="s">
        <v>12957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44958</v>
      </c>
      <c r="H1874" s="11">
        <v>9</v>
      </c>
      <c r="I1874" s="20" t="s">
        <v>259</v>
      </c>
      <c r="J1874" s="11" t="s">
        <v>261</v>
      </c>
      <c r="K1874" s="11" t="s">
        <v>12957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44958</v>
      </c>
      <c r="H1875" s="11">
        <v>9</v>
      </c>
      <c r="I1875" s="20" t="s">
        <v>259</v>
      </c>
      <c r="J1875" s="11" t="s">
        <v>261</v>
      </c>
      <c r="K1875" s="11" t="s">
        <v>12957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44958</v>
      </c>
      <c r="H1876" s="11">
        <v>9</v>
      </c>
      <c r="I1876" s="20" t="s">
        <v>259</v>
      </c>
      <c r="J1876" s="11" t="s">
        <v>261</v>
      </c>
      <c r="K1876" s="11" t="s">
        <v>12957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44958</v>
      </c>
      <c r="H1877" s="11">
        <v>9</v>
      </c>
      <c r="I1877" s="20" t="s">
        <v>259</v>
      </c>
      <c r="J1877" s="11" t="s">
        <v>261</v>
      </c>
      <c r="K1877" s="11" t="s">
        <v>12957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44958</v>
      </c>
      <c r="H1878" s="11">
        <v>9</v>
      </c>
      <c r="I1878" s="20" t="s">
        <v>259</v>
      </c>
      <c r="J1878" s="11" t="s">
        <v>261</v>
      </c>
      <c r="K1878" s="11" t="s">
        <v>12957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44958</v>
      </c>
      <c r="H1879" s="11">
        <v>9</v>
      </c>
      <c r="I1879" s="20" t="s">
        <v>259</v>
      </c>
      <c r="J1879" s="11" t="s">
        <v>261</v>
      </c>
      <c r="K1879" s="11" t="s">
        <v>12957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44958</v>
      </c>
      <c r="H1880" s="11">
        <v>9</v>
      </c>
      <c r="I1880" s="20" t="s">
        <v>259</v>
      </c>
      <c r="J1880" s="11" t="s">
        <v>261</v>
      </c>
      <c r="K1880" s="11" t="s">
        <v>12957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44958</v>
      </c>
      <c r="H1881" s="11">
        <v>9</v>
      </c>
      <c r="I1881" s="20" t="s">
        <v>259</v>
      </c>
      <c r="J1881" s="11" t="s">
        <v>261</v>
      </c>
      <c r="K1881" s="11" t="s">
        <v>12957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44958</v>
      </c>
      <c r="H1882" s="11">
        <v>9</v>
      </c>
      <c r="I1882" s="20" t="s">
        <v>259</v>
      </c>
      <c r="J1882" s="11" t="s">
        <v>261</v>
      </c>
      <c r="K1882" s="11" t="s">
        <v>12957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44958</v>
      </c>
      <c r="H1883" s="11">
        <v>9</v>
      </c>
      <c r="I1883" s="20" t="s">
        <v>259</v>
      </c>
      <c r="J1883" s="11" t="s">
        <v>261</v>
      </c>
      <c r="K1883" s="11" t="s">
        <v>12957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44958</v>
      </c>
      <c r="H1884" s="11">
        <v>9</v>
      </c>
      <c r="I1884" s="20" t="s">
        <v>259</v>
      </c>
      <c r="J1884" s="11" t="s">
        <v>261</v>
      </c>
      <c r="K1884" s="11" t="s">
        <v>12957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44958</v>
      </c>
      <c r="H1885" s="11">
        <v>9</v>
      </c>
      <c r="I1885" s="20" t="s">
        <v>259</v>
      </c>
      <c r="J1885" s="11" t="s">
        <v>261</v>
      </c>
      <c r="K1885" s="11" t="s">
        <v>12957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44958</v>
      </c>
      <c r="H1886" s="11">
        <v>9</v>
      </c>
      <c r="I1886" s="20" t="s">
        <v>259</v>
      </c>
      <c r="J1886" s="11" t="s">
        <v>261</v>
      </c>
      <c r="K1886" s="11" t="s">
        <v>12957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44958</v>
      </c>
      <c r="H1887" s="11">
        <v>9</v>
      </c>
      <c r="I1887" s="20" t="s">
        <v>259</v>
      </c>
      <c r="J1887" s="11" t="s">
        <v>261</v>
      </c>
      <c r="K1887" s="11" t="s">
        <v>12957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44958</v>
      </c>
      <c r="H1888" s="11">
        <v>9</v>
      </c>
      <c r="I1888" s="20" t="s">
        <v>259</v>
      </c>
      <c r="J1888" s="11" t="s">
        <v>261</v>
      </c>
      <c r="K1888" s="11" t="s">
        <v>12957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44958</v>
      </c>
      <c r="H1889" s="11">
        <v>9</v>
      </c>
      <c r="I1889" s="20" t="s">
        <v>259</v>
      </c>
      <c r="J1889" s="11" t="s">
        <v>261</v>
      </c>
      <c r="K1889" s="11" t="s">
        <v>12957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44958</v>
      </c>
      <c r="H1890" s="11">
        <v>9</v>
      </c>
      <c r="I1890" s="20" t="s">
        <v>259</v>
      </c>
      <c r="J1890" s="11" t="s">
        <v>261</v>
      </c>
      <c r="K1890" s="11" t="s">
        <v>12957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44958</v>
      </c>
      <c r="H1891" s="11">
        <v>9</v>
      </c>
      <c r="I1891" s="20" t="s">
        <v>259</v>
      </c>
      <c r="J1891" s="11" t="s">
        <v>261</v>
      </c>
      <c r="K1891" s="11" t="s">
        <v>12957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44958</v>
      </c>
      <c r="H1892" s="11">
        <v>9</v>
      </c>
      <c r="I1892" s="20" t="s">
        <v>259</v>
      </c>
      <c r="J1892" s="11" t="s">
        <v>261</v>
      </c>
      <c r="K1892" s="11" t="s">
        <v>12957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44958</v>
      </c>
      <c r="H1893" s="11">
        <v>9</v>
      </c>
      <c r="I1893" s="20" t="s">
        <v>259</v>
      </c>
      <c r="J1893" s="11" t="s">
        <v>261</v>
      </c>
      <c r="K1893" s="11" t="s">
        <v>12957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44958</v>
      </c>
      <c r="H1894" s="11">
        <v>9</v>
      </c>
      <c r="I1894" s="20" t="s">
        <v>259</v>
      </c>
      <c r="J1894" s="11" t="s">
        <v>261</v>
      </c>
      <c r="K1894" s="11" t="s">
        <v>12957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44958</v>
      </c>
      <c r="H1895" s="11">
        <v>9</v>
      </c>
      <c r="I1895" s="20" t="s">
        <v>259</v>
      </c>
      <c r="J1895" s="11" t="s">
        <v>261</v>
      </c>
      <c r="K1895" s="11" t="s">
        <v>12957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44958</v>
      </c>
      <c r="H1896" s="11">
        <v>9</v>
      </c>
      <c r="I1896" s="20" t="s">
        <v>259</v>
      </c>
      <c r="J1896" s="11" t="s">
        <v>261</v>
      </c>
      <c r="K1896" s="11" t="s">
        <v>12957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44958</v>
      </c>
      <c r="H1897" s="11">
        <v>9</v>
      </c>
      <c r="I1897" s="20" t="s">
        <v>259</v>
      </c>
      <c r="J1897" s="11" t="s">
        <v>261</v>
      </c>
      <c r="K1897" s="11" t="s">
        <v>12957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44958</v>
      </c>
      <c r="H1898" s="11">
        <v>9</v>
      </c>
      <c r="I1898" s="20" t="s">
        <v>259</v>
      </c>
      <c r="J1898" s="11" t="s">
        <v>261</v>
      </c>
      <c r="K1898" s="11" t="s">
        <v>12957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44958</v>
      </c>
      <c r="H1899" s="11">
        <v>9</v>
      </c>
      <c r="I1899" s="20" t="s">
        <v>259</v>
      </c>
      <c r="J1899" s="11" t="s">
        <v>261</v>
      </c>
      <c r="K1899" s="11" t="s">
        <v>12957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44958</v>
      </c>
      <c r="H1900" s="11">
        <v>9</v>
      </c>
      <c r="I1900" s="20" t="s">
        <v>259</v>
      </c>
      <c r="J1900" s="11" t="s">
        <v>261</v>
      </c>
      <c r="K1900" s="11" t="s">
        <v>12957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44958</v>
      </c>
      <c r="H1901" s="11">
        <v>9</v>
      </c>
      <c r="I1901" s="20" t="s">
        <v>259</v>
      </c>
      <c r="J1901" s="11" t="s">
        <v>261</v>
      </c>
      <c r="K1901" s="11" t="s">
        <v>12957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44958</v>
      </c>
      <c r="H1902" s="11">
        <v>9</v>
      </c>
      <c r="I1902" s="20" t="s">
        <v>259</v>
      </c>
      <c r="J1902" s="11" t="s">
        <v>261</v>
      </c>
      <c r="K1902" s="11" t="s">
        <v>12957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44958</v>
      </c>
      <c r="H1903" s="11">
        <v>9</v>
      </c>
      <c r="I1903" s="20" t="s">
        <v>259</v>
      </c>
      <c r="J1903" s="11" t="s">
        <v>261</v>
      </c>
      <c r="K1903" s="11" t="s">
        <v>12957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44958</v>
      </c>
      <c r="H1904" s="11">
        <v>9</v>
      </c>
      <c r="I1904" s="20" t="s">
        <v>259</v>
      </c>
      <c r="J1904" s="11" t="s">
        <v>261</v>
      </c>
      <c r="K1904" s="11" t="s">
        <v>12957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44958</v>
      </c>
      <c r="H1905" s="11">
        <v>9</v>
      </c>
      <c r="I1905" s="20" t="s">
        <v>259</v>
      </c>
      <c r="J1905" s="11" t="s">
        <v>261</v>
      </c>
      <c r="K1905" s="11" t="s">
        <v>12957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44958</v>
      </c>
      <c r="H1906" s="11">
        <v>9</v>
      </c>
      <c r="I1906" s="20" t="s">
        <v>259</v>
      </c>
      <c r="J1906" s="11" t="s">
        <v>261</v>
      </c>
      <c r="K1906" s="11" t="s">
        <v>12957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44958</v>
      </c>
      <c r="H1907" s="11">
        <v>9</v>
      </c>
      <c r="I1907" s="20" t="s">
        <v>259</v>
      </c>
      <c r="J1907" s="11" t="s">
        <v>261</v>
      </c>
      <c r="K1907" s="11" t="s">
        <v>12957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44958</v>
      </c>
      <c r="H1908" s="11">
        <v>9</v>
      </c>
      <c r="I1908" s="20" t="s">
        <v>259</v>
      </c>
      <c r="J1908" s="11" t="s">
        <v>261</v>
      </c>
      <c r="K1908" s="11" t="s">
        <v>12957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44958</v>
      </c>
      <c r="H1909" s="11">
        <v>9</v>
      </c>
      <c r="I1909" s="20" t="s">
        <v>259</v>
      </c>
      <c r="J1909" s="11" t="s">
        <v>261</v>
      </c>
      <c r="K1909" s="11" t="s">
        <v>12957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44958</v>
      </c>
      <c r="H1910" s="11">
        <v>9</v>
      </c>
      <c r="I1910" s="20" t="s">
        <v>259</v>
      </c>
      <c r="J1910" s="11" t="s">
        <v>261</v>
      </c>
      <c r="K1910" s="11" t="s">
        <v>12957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44958</v>
      </c>
      <c r="H1911" s="11">
        <v>9</v>
      </c>
      <c r="I1911" s="20" t="s">
        <v>259</v>
      </c>
      <c r="J1911" s="11" t="s">
        <v>261</v>
      </c>
      <c r="K1911" s="11" t="s">
        <v>12957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44958</v>
      </c>
      <c r="H1912" s="11">
        <v>9</v>
      </c>
      <c r="I1912" s="20" t="s">
        <v>259</v>
      </c>
      <c r="J1912" s="11" t="s">
        <v>261</v>
      </c>
      <c r="K1912" s="11" t="s">
        <v>12957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44958</v>
      </c>
      <c r="H1913" s="11">
        <v>9</v>
      </c>
      <c r="I1913" s="20" t="s">
        <v>259</v>
      </c>
      <c r="J1913" s="11" t="s">
        <v>261</v>
      </c>
      <c r="K1913" s="11" t="s">
        <v>12957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44958</v>
      </c>
      <c r="H1914" s="11">
        <v>9</v>
      </c>
      <c r="I1914" s="20" t="s">
        <v>259</v>
      </c>
      <c r="J1914" s="11" t="s">
        <v>261</v>
      </c>
      <c r="K1914" s="11" t="s">
        <v>12957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44958</v>
      </c>
      <c r="H1915" s="11">
        <v>9</v>
      </c>
      <c r="I1915" s="20" t="s">
        <v>259</v>
      </c>
      <c r="J1915" s="11" t="s">
        <v>261</v>
      </c>
      <c r="K1915" s="11" t="s">
        <v>12957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44958</v>
      </c>
      <c r="H1916" s="11">
        <v>9</v>
      </c>
      <c r="I1916" s="20" t="s">
        <v>259</v>
      </c>
      <c r="J1916" s="11" t="s">
        <v>261</v>
      </c>
      <c r="K1916" s="11" t="s">
        <v>12957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44958</v>
      </c>
      <c r="H1917" s="11">
        <v>9</v>
      </c>
      <c r="I1917" s="20" t="s">
        <v>259</v>
      </c>
      <c r="J1917" s="11" t="s">
        <v>261</v>
      </c>
      <c r="K1917" s="11" t="s">
        <v>12957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44958</v>
      </c>
      <c r="H1918" s="11">
        <v>9</v>
      </c>
      <c r="I1918" s="20" t="s">
        <v>259</v>
      </c>
      <c r="J1918" s="11" t="s">
        <v>261</v>
      </c>
      <c r="K1918" s="11" t="s">
        <v>12957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44958</v>
      </c>
      <c r="H1919" s="11">
        <v>9</v>
      </c>
      <c r="I1919" s="20" t="s">
        <v>259</v>
      </c>
      <c r="J1919" s="11" t="s">
        <v>261</v>
      </c>
      <c r="K1919" s="11" t="s">
        <v>12957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44958</v>
      </c>
      <c r="H1920" s="11">
        <v>9</v>
      </c>
      <c r="I1920" s="20" t="s">
        <v>259</v>
      </c>
      <c r="J1920" s="11" t="s">
        <v>261</v>
      </c>
      <c r="K1920" s="11" t="s">
        <v>12957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44958</v>
      </c>
      <c r="H1921" s="11">
        <v>9</v>
      </c>
      <c r="I1921" s="20" t="s">
        <v>259</v>
      </c>
      <c r="J1921" s="11" t="s">
        <v>261</v>
      </c>
      <c r="K1921" s="11" t="s">
        <v>12957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44958</v>
      </c>
      <c r="H1922" s="11">
        <v>9</v>
      </c>
      <c r="I1922" s="20" t="s">
        <v>259</v>
      </c>
      <c r="J1922" s="11" t="s">
        <v>261</v>
      </c>
      <c r="K1922" s="11" t="s">
        <v>12957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44958</v>
      </c>
      <c r="H1923" s="11">
        <v>9</v>
      </c>
      <c r="I1923" s="20" t="s">
        <v>259</v>
      </c>
      <c r="J1923" s="11" t="s">
        <v>261</v>
      </c>
      <c r="K1923" s="11" t="s">
        <v>12957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44958</v>
      </c>
      <c r="H1924" s="11">
        <v>9</v>
      </c>
      <c r="I1924" s="20" t="s">
        <v>259</v>
      </c>
      <c r="J1924" s="11" t="s">
        <v>261</v>
      </c>
      <c r="K1924" s="11" t="s">
        <v>12957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44958</v>
      </c>
      <c r="H1925" s="11">
        <v>9</v>
      </c>
      <c r="I1925" s="20" t="s">
        <v>259</v>
      </c>
      <c r="J1925" s="11" t="s">
        <v>261</v>
      </c>
      <c r="K1925" s="11" t="s">
        <v>12957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44958</v>
      </c>
      <c r="H1926" s="11">
        <v>9</v>
      </c>
      <c r="I1926" s="20" t="s">
        <v>259</v>
      </c>
      <c r="J1926" s="11" t="s">
        <v>261</v>
      </c>
      <c r="K1926" s="11" t="s">
        <v>12957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44958</v>
      </c>
      <c r="H1927" s="11">
        <v>9</v>
      </c>
      <c r="I1927" s="20" t="s">
        <v>259</v>
      </c>
      <c r="J1927" s="11" t="s">
        <v>261</v>
      </c>
      <c r="K1927" s="11" t="s">
        <v>12957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44958</v>
      </c>
      <c r="H1928" s="11">
        <v>9</v>
      </c>
      <c r="I1928" s="20" t="s">
        <v>259</v>
      </c>
      <c r="J1928" s="11" t="s">
        <v>261</v>
      </c>
      <c r="K1928" s="11" t="s">
        <v>12957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44958</v>
      </c>
      <c r="H1929" s="11">
        <v>9</v>
      </c>
      <c r="I1929" s="20" t="s">
        <v>259</v>
      </c>
      <c r="J1929" s="11" t="s">
        <v>261</v>
      </c>
      <c r="K1929" s="11" t="s">
        <v>12957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44958</v>
      </c>
      <c r="H1930" s="11">
        <v>9</v>
      </c>
      <c r="I1930" s="20" t="s">
        <v>259</v>
      </c>
      <c r="J1930" s="11" t="s">
        <v>261</v>
      </c>
      <c r="K1930" s="11" t="s">
        <v>12957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44958</v>
      </c>
      <c r="H1931" s="11">
        <v>9</v>
      </c>
      <c r="I1931" s="20" t="s">
        <v>259</v>
      </c>
      <c r="J1931" s="11" t="s">
        <v>261</v>
      </c>
      <c r="K1931" s="11" t="s">
        <v>12957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44958</v>
      </c>
      <c r="H1932" s="11">
        <v>9</v>
      </c>
      <c r="I1932" s="20" t="s">
        <v>259</v>
      </c>
      <c r="J1932" s="11" t="s">
        <v>261</v>
      </c>
      <c r="K1932" s="11" t="s">
        <v>12957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44958</v>
      </c>
      <c r="H1933" s="11">
        <v>9</v>
      </c>
      <c r="I1933" s="20" t="s">
        <v>259</v>
      </c>
      <c r="J1933" s="11" t="s">
        <v>261</v>
      </c>
      <c r="K1933" s="11" t="s">
        <v>12957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44958</v>
      </c>
      <c r="H1934" s="11">
        <v>9</v>
      </c>
      <c r="I1934" s="20" t="s">
        <v>259</v>
      </c>
      <c r="J1934" s="11" t="s">
        <v>261</v>
      </c>
      <c r="K1934" s="11" t="s">
        <v>12957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44958</v>
      </c>
      <c r="H1935" s="11">
        <v>9</v>
      </c>
      <c r="I1935" s="20" t="s">
        <v>259</v>
      </c>
      <c r="J1935" s="11" t="s">
        <v>261</v>
      </c>
      <c r="K1935" s="11" t="s">
        <v>12957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44958</v>
      </c>
      <c r="H1936" s="11">
        <v>9</v>
      </c>
      <c r="I1936" s="20" t="s">
        <v>259</v>
      </c>
      <c r="J1936" s="11" t="s">
        <v>261</v>
      </c>
      <c r="K1936" s="11" t="s">
        <v>12957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44958</v>
      </c>
      <c r="H1937" s="11">
        <v>9</v>
      </c>
      <c r="I1937" s="20" t="s">
        <v>259</v>
      </c>
      <c r="J1937" s="11" t="s">
        <v>261</v>
      </c>
      <c r="K1937" s="11" t="s">
        <v>12957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44958</v>
      </c>
      <c r="H1938" s="11">
        <v>9</v>
      </c>
      <c r="I1938" s="20" t="s">
        <v>259</v>
      </c>
      <c r="J1938" s="11" t="s">
        <v>261</v>
      </c>
      <c r="K1938" s="11" t="s">
        <v>12957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44958</v>
      </c>
      <c r="H1939" s="11">
        <v>9</v>
      </c>
      <c r="I1939" s="20" t="s">
        <v>259</v>
      </c>
      <c r="J1939" s="11" t="s">
        <v>261</v>
      </c>
      <c r="K1939" s="11" t="s">
        <v>12957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44958</v>
      </c>
      <c r="H1940" s="11">
        <v>9</v>
      </c>
      <c r="I1940" s="20" t="s">
        <v>259</v>
      </c>
      <c r="J1940" s="11" t="s">
        <v>261</v>
      </c>
      <c r="K1940" s="11" t="s">
        <v>12957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44958</v>
      </c>
      <c r="H1941" s="11">
        <v>9</v>
      </c>
      <c r="I1941" s="20" t="s">
        <v>259</v>
      </c>
      <c r="J1941" s="11" t="s">
        <v>261</v>
      </c>
      <c r="K1941" s="11" t="s">
        <v>12957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44958</v>
      </c>
      <c r="H1942" s="11">
        <v>9</v>
      </c>
      <c r="I1942" s="20" t="s">
        <v>259</v>
      </c>
      <c r="J1942" s="11" t="s">
        <v>261</v>
      </c>
      <c r="K1942" s="11" t="s">
        <v>12957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44958</v>
      </c>
      <c r="H1943" s="11">
        <v>9</v>
      </c>
      <c r="I1943" s="20" t="s">
        <v>259</v>
      </c>
      <c r="J1943" s="11" t="s">
        <v>261</v>
      </c>
      <c r="K1943" s="11" t="s">
        <v>12957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44958</v>
      </c>
      <c r="H1944" s="11">
        <v>9</v>
      </c>
      <c r="I1944" s="20" t="s">
        <v>259</v>
      </c>
      <c r="J1944" s="11" t="s">
        <v>261</v>
      </c>
      <c r="K1944" s="11" t="s">
        <v>12957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44958</v>
      </c>
      <c r="H1945" s="11">
        <v>9</v>
      </c>
      <c r="I1945" s="20" t="s">
        <v>259</v>
      </c>
      <c r="J1945" s="11" t="s">
        <v>261</v>
      </c>
      <c r="K1945" s="11" t="s">
        <v>12957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44958</v>
      </c>
      <c r="H1946" s="11">
        <v>9</v>
      </c>
      <c r="I1946" s="20" t="s">
        <v>259</v>
      </c>
      <c r="J1946" s="11" t="s">
        <v>261</v>
      </c>
      <c r="K1946" s="11" t="s">
        <v>12957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44958</v>
      </c>
      <c r="H1947" s="11">
        <v>9</v>
      </c>
      <c r="I1947" s="20" t="s">
        <v>259</v>
      </c>
      <c r="J1947" s="11" t="s">
        <v>261</v>
      </c>
      <c r="K1947" s="11" t="s">
        <v>12957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44958</v>
      </c>
      <c r="H1948" s="11">
        <v>9</v>
      </c>
      <c r="I1948" s="20" t="s">
        <v>259</v>
      </c>
      <c r="J1948" s="11" t="s">
        <v>261</v>
      </c>
      <c r="K1948" s="11" t="s">
        <v>12957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44958</v>
      </c>
      <c r="H1949" s="11">
        <v>9</v>
      </c>
      <c r="I1949" s="20" t="s">
        <v>259</v>
      </c>
      <c r="J1949" s="11" t="s">
        <v>261</v>
      </c>
      <c r="K1949" s="11" t="s">
        <v>12957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44958</v>
      </c>
      <c r="H1950" s="11">
        <v>9</v>
      </c>
      <c r="I1950" s="20" t="s">
        <v>259</v>
      </c>
      <c r="J1950" s="11" t="s">
        <v>261</v>
      </c>
      <c r="K1950" s="11" t="s">
        <v>12957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44958</v>
      </c>
      <c r="H1951" s="11">
        <v>9</v>
      </c>
      <c r="I1951" s="20" t="s">
        <v>259</v>
      </c>
      <c r="J1951" s="11" t="s">
        <v>261</v>
      </c>
      <c r="K1951" s="11" t="s">
        <v>12957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44958</v>
      </c>
      <c r="H1952" s="11">
        <v>9</v>
      </c>
      <c r="I1952" s="20" t="s">
        <v>259</v>
      </c>
      <c r="J1952" s="11" t="s">
        <v>261</v>
      </c>
      <c r="K1952" s="11" t="s">
        <v>12957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44958</v>
      </c>
      <c r="H1953" s="11">
        <v>9</v>
      </c>
      <c r="I1953" s="20" t="s">
        <v>259</v>
      </c>
      <c r="J1953" s="11" t="s">
        <v>261</v>
      </c>
      <c r="K1953" s="11" t="s">
        <v>12957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44958</v>
      </c>
      <c r="H1954" s="11">
        <v>9</v>
      </c>
      <c r="I1954" s="20" t="s">
        <v>259</v>
      </c>
      <c r="J1954" s="11" t="s">
        <v>261</v>
      </c>
      <c r="K1954" s="11" t="s">
        <v>12957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44958</v>
      </c>
      <c r="H1955" s="11">
        <v>9</v>
      </c>
      <c r="I1955" s="20" t="s">
        <v>259</v>
      </c>
      <c r="J1955" s="11" t="s">
        <v>261</v>
      </c>
      <c r="K1955" s="11" t="s">
        <v>12957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44958</v>
      </c>
      <c r="H1956" s="11">
        <v>9</v>
      </c>
      <c r="I1956" s="20" t="s">
        <v>259</v>
      </c>
      <c r="J1956" s="11" t="s">
        <v>261</v>
      </c>
      <c r="K1956" s="11" t="s">
        <v>12957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44958</v>
      </c>
      <c r="H1957" s="11">
        <v>9</v>
      </c>
      <c r="I1957" s="20" t="s">
        <v>259</v>
      </c>
      <c r="J1957" s="11" t="s">
        <v>261</v>
      </c>
      <c r="K1957" s="11" t="s">
        <v>12957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44958</v>
      </c>
      <c r="H1958" s="11">
        <v>9</v>
      </c>
      <c r="I1958" s="20" t="s">
        <v>259</v>
      </c>
      <c r="J1958" s="11" t="s">
        <v>261</v>
      </c>
      <c r="K1958" s="11" t="s">
        <v>12957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44958</v>
      </c>
      <c r="H1959" s="11">
        <v>9</v>
      </c>
      <c r="I1959" s="20" t="s">
        <v>259</v>
      </c>
      <c r="J1959" s="11" t="s">
        <v>261</v>
      </c>
      <c r="K1959" s="11" t="s">
        <v>12957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44958</v>
      </c>
      <c r="H1960" s="11">
        <v>9</v>
      </c>
      <c r="I1960" s="20" t="s">
        <v>259</v>
      </c>
      <c r="J1960" s="11" t="s">
        <v>261</v>
      </c>
      <c r="K1960" s="11" t="s">
        <v>12957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44958</v>
      </c>
      <c r="H1961" s="11">
        <v>9</v>
      </c>
      <c r="I1961" s="20" t="s">
        <v>259</v>
      </c>
      <c r="J1961" s="11" t="s">
        <v>261</v>
      </c>
      <c r="K1961" s="11" t="s">
        <v>12957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44958</v>
      </c>
      <c r="H1962" s="11">
        <v>9</v>
      </c>
      <c r="I1962" s="20" t="s">
        <v>259</v>
      </c>
      <c r="J1962" s="11" t="s">
        <v>261</v>
      </c>
      <c r="K1962" s="11" t="s">
        <v>12957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44958</v>
      </c>
      <c r="H1963" s="11">
        <v>9</v>
      </c>
      <c r="I1963" s="20" t="s">
        <v>259</v>
      </c>
      <c r="J1963" s="11" t="s">
        <v>261</v>
      </c>
      <c r="K1963" s="11" t="s">
        <v>12957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44958</v>
      </c>
      <c r="H1964" s="11">
        <v>9</v>
      </c>
      <c r="I1964" s="20" t="s">
        <v>259</v>
      </c>
      <c r="J1964" s="11" t="s">
        <v>261</v>
      </c>
      <c r="K1964" s="11" t="s">
        <v>12957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44958</v>
      </c>
      <c r="H1965" s="11">
        <v>9</v>
      </c>
      <c r="I1965" s="20" t="s">
        <v>259</v>
      </c>
      <c r="J1965" s="11" t="s">
        <v>261</v>
      </c>
      <c r="K1965" s="11" t="s">
        <v>12957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44958</v>
      </c>
      <c r="H1966" s="11">
        <v>9</v>
      </c>
      <c r="I1966" s="20" t="s">
        <v>259</v>
      </c>
      <c r="J1966" s="11" t="s">
        <v>261</v>
      </c>
      <c r="K1966" s="11" t="s">
        <v>12957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44958</v>
      </c>
      <c r="H1967" s="11">
        <v>9</v>
      </c>
      <c r="I1967" s="20" t="s">
        <v>259</v>
      </c>
      <c r="J1967" s="11" t="s">
        <v>261</v>
      </c>
      <c r="K1967" s="11" t="s">
        <v>12957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44958</v>
      </c>
      <c r="H1968" s="11">
        <v>9</v>
      </c>
      <c r="I1968" s="20" t="s">
        <v>259</v>
      </c>
      <c r="J1968" s="11" t="s">
        <v>261</v>
      </c>
      <c r="K1968" s="11" t="s">
        <v>12957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44958</v>
      </c>
      <c r="H1969" s="11">
        <v>9</v>
      </c>
      <c r="I1969" s="20" t="s">
        <v>259</v>
      </c>
      <c r="J1969" s="11" t="s">
        <v>261</v>
      </c>
      <c r="K1969" s="11" t="s">
        <v>12957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44958</v>
      </c>
      <c r="H1970" s="11">
        <v>9</v>
      </c>
      <c r="I1970" s="20" t="s">
        <v>259</v>
      </c>
      <c r="J1970" s="11" t="s">
        <v>261</v>
      </c>
      <c r="K1970" s="11" t="s">
        <v>12957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44958</v>
      </c>
      <c r="H1971" s="11">
        <v>9</v>
      </c>
      <c r="I1971" s="20" t="s">
        <v>259</v>
      </c>
      <c r="J1971" s="11" t="s">
        <v>261</v>
      </c>
      <c r="K1971" s="11" t="s">
        <v>12957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44958</v>
      </c>
      <c r="H1972" s="11">
        <v>9</v>
      </c>
      <c r="I1972" s="20" t="s">
        <v>259</v>
      </c>
      <c r="J1972" s="11" t="s">
        <v>261</v>
      </c>
      <c r="K1972" s="11" t="s">
        <v>12957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44958</v>
      </c>
      <c r="H1973" s="11">
        <v>9</v>
      </c>
      <c r="I1973" s="20" t="s">
        <v>259</v>
      </c>
      <c r="J1973" s="11" t="s">
        <v>261</v>
      </c>
      <c r="K1973" s="11" t="s">
        <v>12957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44958</v>
      </c>
      <c r="H1974" s="11">
        <v>9</v>
      </c>
      <c r="I1974" s="20" t="s">
        <v>259</v>
      </c>
      <c r="J1974" s="11" t="s">
        <v>261</v>
      </c>
      <c r="K1974" s="11" t="s">
        <v>12957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44958</v>
      </c>
      <c r="H1975" s="11">
        <v>9</v>
      </c>
      <c r="I1975" s="20" t="s">
        <v>259</v>
      </c>
      <c r="J1975" s="11" t="s">
        <v>261</v>
      </c>
      <c r="K1975" s="11" t="s">
        <v>12957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44958</v>
      </c>
      <c r="H1976" s="11">
        <v>9</v>
      </c>
      <c r="I1976" s="20" t="s">
        <v>259</v>
      </c>
      <c r="J1976" s="11" t="s">
        <v>261</v>
      </c>
      <c r="K1976" s="11" t="s">
        <v>12957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44958</v>
      </c>
      <c r="H1977" s="11">
        <v>9</v>
      </c>
      <c r="I1977" s="20" t="s">
        <v>259</v>
      </c>
      <c r="J1977" s="11" t="s">
        <v>261</v>
      </c>
      <c r="K1977" s="11" t="s">
        <v>12957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44958</v>
      </c>
      <c r="H1978" s="11">
        <v>9</v>
      </c>
      <c r="I1978" s="20" t="s">
        <v>259</v>
      </c>
      <c r="J1978" s="11" t="s">
        <v>261</v>
      </c>
      <c r="K1978" s="11" t="s">
        <v>12957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44958</v>
      </c>
      <c r="H1979" s="11">
        <v>9</v>
      </c>
      <c r="I1979" s="20" t="s">
        <v>259</v>
      </c>
      <c r="J1979" s="11" t="s">
        <v>261</v>
      </c>
      <c r="K1979" s="11" t="s">
        <v>12957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44958</v>
      </c>
      <c r="H1980" s="11">
        <v>9</v>
      </c>
      <c r="I1980" s="20" t="s">
        <v>259</v>
      </c>
      <c r="J1980" s="11" t="s">
        <v>261</v>
      </c>
      <c r="K1980" s="11" t="s">
        <v>12957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44958</v>
      </c>
      <c r="H1981" s="11">
        <v>9</v>
      </c>
      <c r="I1981" s="20" t="s">
        <v>259</v>
      </c>
      <c r="J1981" s="11" t="s">
        <v>261</v>
      </c>
      <c r="K1981" s="11" t="s">
        <v>12957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44958</v>
      </c>
      <c r="H1982" s="11">
        <v>9</v>
      </c>
      <c r="I1982" s="20" t="s">
        <v>259</v>
      </c>
      <c r="J1982" s="11" t="s">
        <v>261</v>
      </c>
      <c r="K1982" s="11" t="s">
        <v>12957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44958</v>
      </c>
      <c r="H1983" s="11">
        <v>9</v>
      </c>
      <c r="I1983" s="20" t="s">
        <v>259</v>
      </c>
      <c r="J1983" s="11" t="s">
        <v>261</v>
      </c>
      <c r="K1983" s="11" t="s">
        <v>12957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44958</v>
      </c>
      <c r="H1984" s="11">
        <v>9</v>
      </c>
      <c r="I1984" s="20" t="s">
        <v>259</v>
      </c>
      <c r="J1984" s="11" t="s">
        <v>261</v>
      </c>
      <c r="K1984" s="11" t="s">
        <v>12957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44958</v>
      </c>
      <c r="H1985" s="11">
        <v>9</v>
      </c>
      <c r="I1985" s="20" t="s">
        <v>259</v>
      </c>
      <c r="J1985" s="11" t="s">
        <v>261</v>
      </c>
      <c r="K1985" s="11" t="s">
        <v>12957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44958</v>
      </c>
      <c r="H1986" s="11">
        <v>9</v>
      </c>
      <c r="I1986" s="20" t="s">
        <v>259</v>
      </c>
      <c r="J1986" s="11" t="s">
        <v>261</v>
      </c>
      <c r="K1986" s="11" t="s">
        <v>12957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44958</v>
      </c>
      <c r="H1987" s="11">
        <v>9</v>
      </c>
      <c r="I1987" s="20" t="s">
        <v>259</v>
      </c>
      <c r="J1987" s="11" t="s">
        <v>261</v>
      </c>
      <c r="K1987" s="11" t="s">
        <v>12957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44958</v>
      </c>
      <c r="H1988" s="11">
        <v>9</v>
      </c>
      <c r="I1988" s="20" t="s">
        <v>259</v>
      </c>
      <c r="J1988" s="11" t="s">
        <v>261</v>
      </c>
      <c r="K1988" s="11" t="s">
        <v>12957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44958</v>
      </c>
      <c r="H1989" s="11">
        <v>9</v>
      </c>
      <c r="I1989" s="20" t="s">
        <v>259</v>
      </c>
      <c r="J1989" s="11" t="s">
        <v>261</v>
      </c>
      <c r="K1989" s="11" t="s">
        <v>12957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44958</v>
      </c>
      <c r="H1990" s="11">
        <v>9</v>
      </c>
      <c r="I1990" s="20" t="s">
        <v>259</v>
      </c>
      <c r="J1990" s="11" t="s">
        <v>261</v>
      </c>
      <c r="K1990" s="11" t="s">
        <v>12957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44958</v>
      </c>
      <c r="H1991" s="11">
        <v>9</v>
      </c>
      <c r="I1991" s="20" t="s">
        <v>259</v>
      </c>
      <c r="J1991" s="11" t="s">
        <v>261</v>
      </c>
      <c r="K1991" s="11" t="s">
        <v>12957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44958</v>
      </c>
      <c r="H1992" s="11">
        <v>9</v>
      </c>
      <c r="I1992" s="20" t="s">
        <v>259</v>
      </c>
      <c r="J1992" s="11" t="s">
        <v>261</v>
      </c>
      <c r="K1992" s="11" t="s">
        <v>12957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44958</v>
      </c>
      <c r="H1993" s="11">
        <v>9</v>
      </c>
      <c r="I1993" s="20" t="s">
        <v>259</v>
      </c>
      <c r="J1993" s="11" t="s">
        <v>261</v>
      </c>
      <c r="K1993" s="11" t="s">
        <v>12957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44958</v>
      </c>
      <c r="H1994" s="11">
        <v>9</v>
      </c>
      <c r="I1994" s="20" t="s">
        <v>259</v>
      </c>
      <c r="J1994" s="11" t="s">
        <v>261</v>
      </c>
      <c r="K1994" s="11" t="s">
        <v>12957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44958</v>
      </c>
      <c r="H1995" s="11">
        <v>9</v>
      </c>
      <c r="I1995" s="20" t="s">
        <v>259</v>
      </c>
      <c r="J1995" s="11" t="s">
        <v>261</v>
      </c>
      <c r="K1995" s="11" t="s">
        <v>12957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44958</v>
      </c>
      <c r="H1996" s="11">
        <v>9</v>
      </c>
      <c r="I1996" s="20" t="s">
        <v>259</v>
      </c>
      <c r="J1996" s="11" t="s">
        <v>261</v>
      </c>
      <c r="K1996" s="11" t="s">
        <v>12957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44958</v>
      </c>
      <c r="H1997" s="11">
        <v>9</v>
      </c>
      <c r="I1997" s="20" t="s">
        <v>259</v>
      </c>
      <c r="J1997" s="11" t="s">
        <v>261</v>
      </c>
      <c r="K1997" s="11" t="s">
        <v>12957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44958</v>
      </c>
      <c r="H1998" s="11">
        <v>9</v>
      </c>
      <c r="I1998" s="20" t="s">
        <v>259</v>
      </c>
      <c r="J1998" s="11" t="s">
        <v>261</v>
      </c>
      <c r="K1998" s="11" t="s">
        <v>12957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44958</v>
      </c>
      <c r="H1999" s="11">
        <v>9</v>
      </c>
      <c r="I1999" s="20" t="s">
        <v>259</v>
      </c>
      <c r="J1999" s="11" t="s">
        <v>261</v>
      </c>
      <c r="K1999" s="11" t="s">
        <v>12957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44958</v>
      </c>
      <c r="H2000" s="11">
        <v>9</v>
      </c>
      <c r="I2000" s="20" t="s">
        <v>259</v>
      </c>
      <c r="J2000" s="11" t="s">
        <v>261</v>
      </c>
      <c r="K2000" s="11" t="s">
        <v>12957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44958</v>
      </c>
      <c r="H2001" s="11">
        <v>9</v>
      </c>
      <c r="I2001" s="20" t="s">
        <v>259</v>
      </c>
      <c r="J2001" s="11" t="s">
        <v>261</v>
      </c>
      <c r="K2001" s="11" t="s">
        <v>12957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44958</v>
      </c>
      <c r="H2002" s="11">
        <v>9</v>
      </c>
      <c r="I2002" s="20" t="s">
        <v>259</v>
      </c>
      <c r="J2002" s="11" t="s">
        <v>261</v>
      </c>
      <c r="K2002" s="11" t="s">
        <v>12957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44958</v>
      </c>
      <c r="H2003" s="11">
        <v>9</v>
      </c>
      <c r="I2003" s="20" t="s">
        <v>259</v>
      </c>
      <c r="J2003" s="11" t="s">
        <v>261</v>
      </c>
      <c r="K2003" s="11" t="s">
        <v>12957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44958</v>
      </c>
      <c r="H2004" s="11">
        <v>9</v>
      </c>
      <c r="I2004" s="20" t="s">
        <v>259</v>
      </c>
      <c r="J2004" s="11" t="s">
        <v>261</v>
      </c>
      <c r="K2004" s="11" t="s">
        <v>12957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44958</v>
      </c>
      <c r="H2005" s="11">
        <v>9</v>
      </c>
      <c r="I2005" s="20" t="s">
        <v>259</v>
      </c>
      <c r="J2005" s="11" t="s">
        <v>261</v>
      </c>
      <c r="K2005" s="11" t="s">
        <v>12957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44958</v>
      </c>
      <c r="H2006" s="11">
        <v>9</v>
      </c>
      <c r="I2006" s="20" t="s">
        <v>259</v>
      </c>
      <c r="J2006" s="11" t="s">
        <v>261</v>
      </c>
      <c r="K2006" s="11" t="s">
        <v>12957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44958</v>
      </c>
      <c r="H2007" s="11">
        <v>9</v>
      </c>
      <c r="I2007" s="20" t="s">
        <v>259</v>
      </c>
      <c r="J2007" s="11" t="s">
        <v>261</v>
      </c>
      <c r="K2007" s="11" t="s">
        <v>12957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44958</v>
      </c>
      <c r="H2008" s="11">
        <v>9</v>
      </c>
      <c r="I2008" s="20" t="s">
        <v>259</v>
      </c>
      <c r="J2008" s="11" t="s">
        <v>261</v>
      </c>
      <c r="K2008" s="11" t="s">
        <v>12957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44958</v>
      </c>
      <c r="H2009" s="11">
        <v>9</v>
      </c>
      <c r="I2009" s="20" t="s">
        <v>259</v>
      </c>
      <c r="J2009" s="11" t="s">
        <v>261</v>
      </c>
      <c r="K2009" s="11" t="s">
        <v>12957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44958</v>
      </c>
      <c r="H2010" s="11">
        <v>9</v>
      </c>
      <c r="I2010" s="20" t="s">
        <v>259</v>
      </c>
      <c r="J2010" s="11" t="s">
        <v>261</v>
      </c>
      <c r="K2010" s="11" t="s">
        <v>12957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44958</v>
      </c>
      <c r="H2011" s="11">
        <v>9</v>
      </c>
      <c r="I2011" s="20" t="s">
        <v>259</v>
      </c>
      <c r="J2011" s="11" t="s">
        <v>261</v>
      </c>
      <c r="K2011" s="11" t="s">
        <v>12957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44958</v>
      </c>
      <c r="H2012" s="11">
        <v>9</v>
      </c>
      <c r="I2012" s="20" t="s">
        <v>259</v>
      </c>
      <c r="J2012" s="11" t="s">
        <v>261</v>
      </c>
      <c r="K2012" s="11" t="s">
        <v>12957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44958</v>
      </c>
      <c r="H2013" s="11">
        <v>9</v>
      </c>
      <c r="I2013" s="20" t="s">
        <v>259</v>
      </c>
      <c r="J2013" s="11" t="s">
        <v>261</v>
      </c>
      <c r="K2013" s="11" t="s">
        <v>12957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44958</v>
      </c>
      <c r="H2014" s="11">
        <v>9</v>
      </c>
      <c r="I2014" s="20" t="s">
        <v>259</v>
      </c>
      <c r="J2014" s="11" t="s">
        <v>261</v>
      </c>
      <c r="K2014" s="11" t="s">
        <v>12957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44958</v>
      </c>
      <c r="H2015" s="11">
        <v>9</v>
      </c>
      <c r="I2015" s="20" t="s">
        <v>259</v>
      </c>
      <c r="J2015" s="11" t="s">
        <v>261</v>
      </c>
      <c r="K2015" s="11" t="s">
        <v>12957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44958</v>
      </c>
      <c r="H2016" s="11">
        <v>9</v>
      </c>
      <c r="I2016" s="20" t="s">
        <v>259</v>
      </c>
      <c r="J2016" s="11" t="s">
        <v>261</v>
      </c>
      <c r="K2016" s="11" t="s">
        <v>12957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44958</v>
      </c>
      <c r="H2017" s="11">
        <v>9</v>
      </c>
      <c r="I2017" s="20" t="s">
        <v>259</v>
      </c>
      <c r="J2017" s="11" t="s">
        <v>261</v>
      </c>
      <c r="K2017" s="11" t="s">
        <v>12957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44958</v>
      </c>
      <c r="H2018" s="11">
        <v>9</v>
      </c>
      <c r="I2018" s="20" t="s">
        <v>259</v>
      </c>
      <c r="J2018" s="11" t="s">
        <v>261</v>
      </c>
      <c r="K2018" s="11" t="s">
        <v>12957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44958</v>
      </c>
      <c r="H2019" s="11">
        <v>9</v>
      </c>
      <c r="I2019" s="20" t="s">
        <v>259</v>
      </c>
      <c r="J2019" s="11" t="s">
        <v>261</v>
      </c>
      <c r="K2019" s="11" t="s">
        <v>12957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44958</v>
      </c>
      <c r="H2020" s="11">
        <v>9</v>
      </c>
      <c r="I2020" s="20" t="s">
        <v>259</v>
      </c>
      <c r="J2020" s="11" t="s">
        <v>261</v>
      </c>
      <c r="K2020" s="11" t="s">
        <v>12957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44958</v>
      </c>
      <c r="H2021" s="11">
        <v>9</v>
      </c>
      <c r="I2021" s="20" t="s">
        <v>259</v>
      </c>
      <c r="J2021" s="11" t="s">
        <v>261</v>
      </c>
      <c r="K2021" s="11" t="s">
        <v>12957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44958</v>
      </c>
      <c r="H2022" s="11">
        <v>9</v>
      </c>
      <c r="I2022" s="20" t="s">
        <v>259</v>
      </c>
      <c r="J2022" s="11" t="s">
        <v>261</v>
      </c>
      <c r="K2022" s="11" t="s">
        <v>12957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44958</v>
      </c>
      <c r="H2023" s="11">
        <v>9</v>
      </c>
      <c r="I2023" s="20" t="s">
        <v>259</v>
      </c>
      <c r="J2023" s="11" t="s">
        <v>261</v>
      </c>
      <c r="K2023" s="11" t="s">
        <v>12957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44958</v>
      </c>
      <c r="H2024" s="11">
        <v>9</v>
      </c>
      <c r="I2024" s="20" t="s">
        <v>259</v>
      </c>
      <c r="J2024" s="11" t="s">
        <v>261</v>
      </c>
      <c r="K2024" s="11" t="s">
        <v>12957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44958</v>
      </c>
      <c r="H2025" s="11">
        <v>9</v>
      </c>
      <c r="I2025" s="20" t="s">
        <v>259</v>
      </c>
      <c r="J2025" s="11" t="s">
        <v>261</v>
      </c>
      <c r="K2025" s="11" t="s">
        <v>12957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44958</v>
      </c>
      <c r="H2026" s="11">
        <v>9</v>
      </c>
      <c r="I2026" s="20" t="s">
        <v>259</v>
      </c>
      <c r="J2026" s="11" t="s">
        <v>261</v>
      </c>
      <c r="K2026" s="11" t="s">
        <v>12957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44958</v>
      </c>
      <c r="H2027" s="11">
        <v>9</v>
      </c>
      <c r="I2027" s="20" t="s">
        <v>259</v>
      </c>
      <c r="J2027" s="11" t="s">
        <v>261</v>
      </c>
      <c r="K2027" s="11" t="s">
        <v>12957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44958</v>
      </c>
      <c r="H2028" s="11">
        <v>9</v>
      </c>
      <c r="I2028" s="20" t="s">
        <v>259</v>
      </c>
      <c r="J2028" s="11" t="s">
        <v>261</v>
      </c>
      <c r="K2028" s="11" t="s">
        <v>12957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44958</v>
      </c>
      <c r="H2029" s="11">
        <v>9</v>
      </c>
      <c r="I2029" s="20" t="s">
        <v>259</v>
      </c>
      <c r="J2029" s="11" t="s">
        <v>261</v>
      </c>
      <c r="K2029" s="11" t="s">
        <v>12957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44958</v>
      </c>
      <c r="H2030" s="11">
        <v>9</v>
      </c>
      <c r="I2030" s="20" t="s">
        <v>259</v>
      </c>
      <c r="J2030" s="11" t="s">
        <v>261</v>
      </c>
      <c r="K2030" s="11" t="s">
        <v>12957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44958</v>
      </c>
      <c r="H2031" s="11">
        <v>9</v>
      </c>
      <c r="I2031" s="20" t="s">
        <v>259</v>
      </c>
      <c r="J2031" s="11" t="s">
        <v>261</v>
      </c>
      <c r="K2031" s="11" t="s">
        <v>12957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44958</v>
      </c>
      <c r="H2032" s="11">
        <v>9</v>
      </c>
      <c r="I2032" s="20" t="s">
        <v>259</v>
      </c>
      <c r="J2032" s="11" t="s">
        <v>261</v>
      </c>
      <c r="K2032" s="11" t="s">
        <v>12957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44958</v>
      </c>
      <c r="H2033" s="11">
        <v>9</v>
      </c>
      <c r="I2033" s="20" t="s">
        <v>259</v>
      </c>
      <c r="J2033" s="11" t="s">
        <v>261</v>
      </c>
      <c r="K2033" s="11" t="s">
        <v>12957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44958</v>
      </c>
      <c r="H2034" s="11">
        <v>9</v>
      </c>
      <c r="I2034" s="20" t="s">
        <v>259</v>
      </c>
      <c r="J2034" s="11" t="s">
        <v>261</v>
      </c>
      <c r="K2034" s="11" t="s">
        <v>12957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44958</v>
      </c>
      <c r="H2035" s="11">
        <v>9</v>
      </c>
      <c r="I2035" s="20" t="s">
        <v>259</v>
      </c>
      <c r="J2035" s="11" t="s">
        <v>261</v>
      </c>
      <c r="K2035" s="11" t="s">
        <v>12957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44958</v>
      </c>
      <c r="H2036" s="11">
        <v>9</v>
      </c>
      <c r="I2036" s="20" t="s">
        <v>259</v>
      </c>
      <c r="J2036" s="11" t="s">
        <v>261</v>
      </c>
      <c r="K2036" s="11" t="s">
        <v>12957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44958</v>
      </c>
      <c r="H2037" s="11">
        <v>9</v>
      </c>
      <c r="I2037" s="20" t="s">
        <v>259</v>
      </c>
      <c r="J2037" s="11" t="s">
        <v>261</v>
      </c>
      <c r="K2037" s="11" t="s">
        <v>12957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44958</v>
      </c>
      <c r="H2038" s="11">
        <v>9</v>
      </c>
      <c r="I2038" s="20" t="s">
        <v>259</v>
      </c>
      <c r="J2038" s="11" t="s">
        <v>261</v>
      </c>
      <c r="K2038" s="11" t="s">
        <v>12957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44958</v>
      </c>
      <c r="H2039" s="11">
        <v>9</v>
      </c>
      <c r="I2039" s="20" t="s">
        <v>259</v>
      </c>
      <c r="J2039" s="11" t="s">
        <v>261</v>
      </c>
      <c r="K2039" s="11" t="s">
        <v>12957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44958</v>
      </c>
      <c r="H2040" s="11">
        <v>9</v>
      </c>
      <c r="I2040" s="20" t="s">
        <v>259</v>
      </c>
      <c r="J2040" s="11" t="s">
        <v>261</v>
      </c>
      <c r="K2040" s="11" t="s">
        <v>12957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44958</v>
      </c>
      <c r="H2041" s="11">
        <v>9</v>
      </c>
      <c r="I2041" s="20" t="s">
        <v>259</v>
      </c>
      <c r="J2041" s="11" t="s">
        <v>261</v>
      </c>
      <c r="K2041" s="11" t="s">
        <v>12957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44958</v>
      </c>
      <c r="H2042" s="11">
        <v>9</v>
      </c>
      <c r="I2042" s="20" t="s">
        <v>259</v>
      </c>
      <c r="J2042" s="11" t="s">
        <v>261</v>
      </c>
      <c r="K2042" s="11" t="s">
        <v>12957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44958</v>
      </c>
      <c r="H2043" s="11">
        <v>9</v>
      </c>
      <c r="I2043" s="20" t="s">
        <v>259</v>
      </c>
      <c r="J2043" s="11" t="s">
        <v>261</v>
      </c>
      <c r="K2043" s="11" t="s">
        <v>12957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44958</v>
      </c>
      <c r="H2044" s="11">
        <v>9</v>
      </c>
      <c r="I2044" s="20" t="s">
        <v>259</v>
      </c>
      <c r="J2044" s="11" t="s">
        <v>261</v>
      </c>
      <c r="K2044" s="11" t="s">
        <v>12957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44958</v>
      </c>
      <c r="H2045" s="11">
        <v>9</v>
      </c>
      <c r="I2045" s="20" t="s">
        <v>259</v>
      </c>
      <c r="J2045" s="11" t="s">
        <v>261</v>
      </c>
      <c r="K2045" s="11" t="s">
        <v>12957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44958</v>
      </c>
      <c r="H2046" s="11">
        <v>9</v>
      </c>
      <c r="I2046" s="20" t="s">
        <v>259</v>
      </c>
      <c r="J2046" s="11" t="s">
        <v>261</v>
      </c>
      <c r="K2046" s="11" t="s">
        <v>12957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44958</v>
      </c>
      <c r="H2047" s="11">
        <v>9</v>
      </c>
      <c r="I2047" s="20" t="s">
        <v>259</v>
      </c>
      <c r="J2047" s="11" t="s">
        <v>261</v>
      </c>
      <c r="K2047" s="11" t="s">
        <v>12957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44958</v>
      </c>
      <c r="H2048" s="11">
        <v>9</v>
      </c>
      <c r="I2048" s="20" t="s">
        <v>259</v>
      </c>
      <c r="J2048" s="11" t="s">
        <v>261</v>
      </c>
      <c r="K2048" s="11" t="s">
        <v>12957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44958</v>
      </c>
      <c r="H2049" s="11">
        <v>9</v>
      </c>
      <c r="I2049" s="20" t="s">
        <v>259</v>
      </c>
      <c r="J2049" s="11" t="s">
        <v>261</v>
      </c>
      <c r="K2049" s="11" t="s">
        <v>12957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44958</v>
      </c>
      <c r="H2050" s="11">
        <v>9</v>
      </c>
      <c r="I2050" s="20" t="s">
        <v>259</v>
      </c>
      <c r="J2050" s="11" t="s">
        <v>261</v>
      </c>
      <c r="K2050" s="11" t="s">
        <v>12957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44958</v>
      </c>
      <c r="H2051" s="11">
        <v>9</v>
      </c>
      <c r="I2051" s="20" t="s">
        <v>259</v>
      </c>
      <c r="J2051" s="11" t="s">
        <v>261</v>
      </c>
      <c r="K2051" s="11" t="s">
        <v>12957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44958</v>
      </c>
      <c r="H2052" s="11">
        <v>9</v>
      </c>
      <c r="I2052" s="20" t="s">
        <v>259</v>
      </c>
      <c r="J2052" s="11" t="s">
        <v>261</v>
      </c>
      <c r="K2052" s="11" t="s">
        <v>12957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44958</v>
      </c>
      <c r="H2053" s="11">
        <v>9</v>
      </c>
      <c r="I2053" s="20" t="s">
        <v>259</v>
      </c>
      <c r="J2053" s="11" t="s">
        <v>261</v>
      </c>
      <c r="K2053" s="11" t="s">
        <v>12957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44958</v>
      </c>
      <c r="H2054" s="11">
        <v>9</v>
      </c>
      <c r="I2054" s="20" t="s">
        <v>259</v>
      </c>
      <c r="J2054" s="11" t="s">
        <v>261</v>
      </c>
      <c r="K2054" s="11" t="s">
        <v>12957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44958</v>
      </c>
      <c r="H2055" s="11">
        <v>9</v>
      </c>
      <c r="I2055" s="20" t="s">
        <v>259</v>
      </c>
      <c r="J2055" s="11" t="s">
        <v>261</v>
      </c>
      <c r="K2055" s="11" t="s">
        <v>12957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44958</v>
      </c>
      <c r="H2056" s="11">
        <v>9</v>
      </c>
      <c r="I2056" s="20" t="s">
        <v>259</v>
      </c>
      <c r="J2056" s="11" t="s">
        <v>261</v>
      </c>
      <c r="K2056" s="11" t="s">
        <v>12957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44958</v>
      </c>
      <c r="H2057" s="11">
        <v>9</v>
      </c>
      <c r="I2057" s="20" t="s">
        <v>259</v>
      </c>
      <c r="J2057" s="11" t="s">
        <v>261</v>
      </c>
      <c r="K2057" s="11" t="s">
        <v>12957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44958</v>
      </c>
      <c r="H2058" s="11">
        <v>9</v>
      </c>
      <c r="I2058" s="20" t="s">
        <v>259</v>
      </c>
      <c r="J2058" s="11" t="s">
        <v>261</v>
      </c>
      <c r="K2058" s="11" t="s">
        <v>12957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44958</v>
      </c>
      <c r="H2059" s="11">
        <v>9</v>
      </c>
      <c r="I2059" s="20" t="s">
        <v>259</v>
      </c>
      <c r="J2059" s="11" t="s">
        <v>261</v>
      </c>
      <c r="K2059" s="11" t="s">
        <v>12957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44958</v>
      </c>
      <c r="H2060" s="11">
        <v>9</v>
      </c>
      <c r="I2060" s="20" t="s">
        <v>259</v>
      </c>
      <c r="J2060" s="11" t="s">
        <v>261</v>
      </c>
      <c r="K2060" s="11" t="s">
        <v>12957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44958</v>
      </c>
      <c r="H2061" s="11">
        <v>9</v>
      </c>
      <c r="I2061" s="20" t="s">
        <v>259</v>
      </c>
      <c r="J2061" s="11" t="s">
        <v>261</v>
      </c>
      <c r="K2061" s="11" t="s">
        <v>12957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44958</v>
      </c>
      <c r="H2062" s="11">
        <v>9</v>
      </c>
      <c r="I2062" s="20" t="s">
        <v>259</v>
      </c>
      <c r="J2062" s="11" t="s">
        <v>261</v>
      </c>
      <c r="K2062" s="11" t="s">
        <v>12957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44958</v>
      </c>
      <c r="H2063" s="11">
        <v>9</v>
      </c>
      <c r="I2063" s="20" t="s">
        <v>259</v>
      </c>
      <c r="J2063" s="11" t="s">
        <v>261</v>
      </c>
      <c r="K2063" s="11" t="s">
        <v>12957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44958</v>
      </c>
      <c r="H2064" s="11">
        <v>9</v>
      </c>
      <c r="I2064" s="20" t="s">
        <v>259</v>
      </c>
      <c r="J2064" s="11" t="s">
        <v>261</v>
      </c>
      <c r="K2064" s="11" t="s">
        <v>12957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44958</v>
      </c>
      <c r="H2065" s="11">
        <v>9</v>
      </c>
      <c r="I2065" s="20" t="s">
        <v>259</v>
      </c>
      <c r="J2065" s="11" t="s">
        <v>261</v>
      </c>
      <c r="K2065" s="11" t="s">
        <v>12957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44958</v>
      </c>
      <c r="H2066" s="11">
        <v>9</v>
      </c>
      <c r="I2066" s="20" t="s">
        <v>259</v>
      </c>
      <c r="J2066" s="11" t="s">
        <v>261</v>
      </c>
      <c r="K2066" s="11" t="s">
        <v>12957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44958</v>
      </c>
      <c r="H2067" s="11">
        <v>9</v>
      </c>
      <c r="I2067" s="20" t="s">
        <v>259</v>
      </c>
      <c r="J2067" s="11" t="s">
        <v>261</v>
      </c>
      <c r="K2067" s="11" t="s">
        <v>12957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44958</v>
      </c>
      <c r="H2068" s="11">
        <v>9</v>
      </c>
      <c r="I2068" s="20" t="s">
        <v>259</v>
      </c>
      <c r="J2068" s="11" t="s">
        <v>261</v>
      </c>
      <c r="K2068" s="11" t="s">
        <v>12957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44958</v>
      </c>
      <c r="H2069" s="11">
        <v>9</v>
      </c>
      <c r="I2069" s="20" t="s">
        <v>259</v>
      </c>
      <c r="J2069" s="11" t="s">
        <v>261</v>
      </c>
      <c r="K2069" s="11" t="s">
        <v>12957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44958</v>
      </c>
      <c r="H2070" s="11">
        <v>9</v>
      </c>
      <c r="I2070" s="20" t="s">
        <v>259</v>
      </c>
      <c r="J2070" s="11" t="s">
        <v>261</v>
      </c>
      <c r="K2070" s="11" t="s">
        <v>12957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44958</v>
      </c>
      <c r="H2071" s="11">
        <v>9</v>
      </c>
      <c r="I2071" s="20" t="s">
        <v>259</v>
      </c>
      <c r="J2071" s="11" t="s">
        <v>261</v>
      </c>
      <c r="K2071" s="11" t="s">
        <v>12957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44958</v>
      </c>
      <c r="H2072" s="11">
        <v>9</v>
      </c>
      <c r="I2072" s="20" t="s">
        <v>259</v>
      </c>
      <c r="J2072" s="11" t="s">
        <v>261</v>
      </c>
      <c r="K2072" s="11" t="s">
        <v>12957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44958</v>
      </c>
      <c r="H2073" s="11">
        <v>9</v>
      </c>
      <c r="I2073" s="20" t="s">
        <v>259</v>
      </c>
      <c r="J2073" s="11" t="s">
        <v>261</v>
      </c>
      <c r="K2073" s="11" t="s">
        <v>12957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44958</v>
      </c>
      <c r="H2074" s="11">
        <v>9</v>
      </c>
      <c r="I2074" s="20" t="s">
        <v>259</v>
      </c>
      <c r="J2074" s="11" t="s">
        <v>261</v>
      </c>
      <c r="K2074" s="11" t="s">
        <v>12957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44958</v>
      </c>
      <c r="H2075" s="11">
        <v>9</v>
      </c>
      <c r="I2075" s="20" t="s">
        <v>259</v>
      </c>
      <c r="J2075" s="11" t="s">
        <v>261</v>
      </c>
      <c r="K2075" s="11" t="s">
        <v>12957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44958</v>
      </c>
      <c r="H2076" s="11">
        <v>9</v>
      </c>
      <c r="I2076" s="20" t="s">
        <v>259</v>
      </c>
      <c r="J2076" s="11" t="s">
        <v>261</v>
      </c>
      <c r="K2076" s="11" t="s">
        <v>12957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44958</v>
      </c>
      <c r="H2077" s="11">
        <v>9</v>
      </c>
      <c r="I2077" s="20" t="s">
        <v>259</v>
      </c>
      <c r="J2077" s="11" t="s">
        <v>261</v>
      </c>
      <c r="K2077" s="11" t="s">
        <v>12957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44958</v>
      </c>
      <c r="H2078" s="11">
        <v>9</v>
      </c>
      <c r="I2078" s="20" t="s">
        <v>259</v>
      </c>
      <c r="J2078" s="11" t="s">
        <v>261</v>
      </c>
      <c r="K2078" s="11" t="s">
        <v>12957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44958</v>
      </c>
      <c r="H2079" s="11">
        <v>9</v>
      </c>
      <c r="I2079" s="20" t="s">
        <v>259</v>
      </c>
      <c r="J2079" s="11" t="s">
        <v>261</v>
      </c>
      <c r="K2079" s="11" t="s">
        <v>12957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44958</v>
      </c>
      <c r="H2080" s="11">
        <v>9</v>
      </c>
      <c r="I2080" s="20" t="s">
        <v>259</v>
      </c>
      <c r="J2080" s="11" t="s">
        <v>261</v>
      </c>
      <c r="K2080" s="11" t="s">
        <v>12957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44958</v>
      </c>
      <c r="H2081" s="11">
        <v>9</v>
      </c>
      <c r="I2081" s="20" t="s">
        <v>259</v>
      </c>
      <c r="J2081" s="11" t="s">
        <v>261</v>
      </c>
      <c r="K2081" s="11" t="s">
        <v>12957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44958</v>
      </c>
      <c r="H2082" s="11">
        <v>9</v>
      </c>
      <c r="I2082" s="20" t="s">
        <v>259</v>
      </c>
      <c r="J2082" s="11" t="s">
        <v>261</v>
      </c>
      <c r="K2082" s="11" t="s">
        <v>12957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44958</v>
      </c>
      <c r="H2083" s="11">
        <v>9</v>
      </c>
      <c r="I2083" s="20" t="s">
        <v>259</v>
      </c>
      <c r="J2083" s="11" t="s">
        <v>261</v>
      </c>
      <c r="K2083" s="11" t="s">
        <v>12957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44958</v>
      </c>
      <c r="H2084" s="11">
        <v>9</v>
      </c>
      <c r="I2084" s="20" t="s">
        <v>259</v>
      </c>
      <c r="J2084" s="11" t="s">
        <v>261</v>
      </c>
      <c r="K2084" s="11" t="s">
        <v>12957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44958</v>
      </c>
      <c r="H2085" s="11">
        <v>9</v>
      </c>
      <c r="I2085" s="20" t="s">
        <v>259</v>
      </c>
      <c r="J2085" s="11" t="s">
        <v>261</v>
      </c>
      <c r="K2085" s="11" t="s">
        <v>12957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44958</v>
      </c>
      <c r="H2086" s="11">
        <v>9</v>
      </c>
      <c r="I2086" s="20" t="s">
        <v>259</v>
      </c>
      <c r="J2086" s="11" t="s">
        <v>261</v>
      </c>
      <c r="K2086" s="11" t="s">
        <v>12957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44958</v>
      </c>
      <c r="H2087" s="11">
        <v>9</v>
      </c>
      <c r="I2087" s="20" t="s">
        <v>259</v>
      </c>
      <c r="J2087" s="11" t="s">
        <v>261</v>
      </c>
      <c r="K2087" s="11" t="s">
        <v>12957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44958</v>
      </c>
      <c r="H2088" s="11">
        <v>9</v>
      </c>
      <c r="I2088" s="20" t="s">
        <v>259</v>
      </c>
      <c r="J2088" s="11" t="s">
        <v>261</v>
      </c>
      <c r="K2088" s="11" t="s">
        <v>12957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44958</v>
      </c>
      <c r="H2089" s="11">
        <v>9</v>
      </c>
      <c r="I2089" s="20" t="s">
        <v>259</v>
      </c>
      <c r="J2089" s="11" t="s">
        <v>261</v>
      </c>
      <c r="K2089" s="11" t="s">
        <v>12957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44958</v>
      </c>
      <c r="H2090" s="11">
        <v>9</v>
      </c>
      <c r="I2090" s="20" t="s">
        <v>259</v>
      </c>
      <c r="J2090" s="11" t="s">
        <v>261</v>
      </c>
      <c r="K2090" s="11" t="s">
        <v>12957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44958</v>
      </c>
      <c r="H2091" s="11">
        <v>9</v>
      </c>
      <c r="I2091" s="20" t="s">
        <v>259</v>
      </c>
      <c r="J2091" s="11" t="s">
        <v>261</v>
      </c>
      <c r="K2091" s="11" t="s">
        <v>12957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44958</v>
      </c>
      <c r="H2092" s="11">
        <v>9</v>
      </c>
      <c r="I2092" s="20" t="s">
        <v>259</v>
      </c>
      <c r="J2092" s="11" t="s">
        <v>261</v>
      </c>
      <c r="K2092" s="11" t="s">
        <v>12957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44958</v>
      </c>
      <c r="H2093" s="11">
        <v>9</v>
      </c>
      <c r="I2093" s="20" t="s">
        <v>259</v>
      </c>
      <c r="J2093" s="11" t="s">
        <v>261</v>
      </c>
      <c r="K2093" s="11" t="s">
        <v>12957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44958</v>
      </c>
      <c r="H2094" s="11">
        <v>9</v>
      </c>
      <c r="I2094" s="20" t="s">
        <v>259</v>
      </c>
      <c r="J2094" s="11" t="s">
        <v>261</v>
      </c>
      <c r="K2094" s="11" t="s">
        <v>12957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44958</v>
      </c>
      <c r="H2095" s="11">
        <v>9</v>
      </c>
      <c r="I2095" s="20" t="s">
        <v>259</v>
      </c>
      <c r="J2095" s="11" t="s">
        <v>261</v>
      </c>
      <c r="K2095" s="11" t="s">
        <v>12957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44958</v>
      </c>
      <c r="H2096" s="11">
        <v>9</v>
      </c>
      <c r="I2096" s="20" t="s">
        <v>259</v>
      </c>
      <c r="J2096" s="11" t="s">
        <v>261</v>
      </c>
      <c r="K2096" s="11" t="s">
        <v>12957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44958</v>
      </c>
      <c r="H2097" s="11">
        <v>9</v>
      </c>
      <c r="I2097" s="20" t="s">
        <v>259</v>
      </c>
      <c r="J2097" s="11" t="s">
        <v>261</v>
      </c>
      <c r="K2097" s="11" t="s">
        <v>12957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44958</v>
      </c>
      <c r="H2098" s="11">
        <v>9</v>
      </c>
      <c r="I2098" s="20" t="s">
        <v>259</v>
      </c>
      <c r="J2098" s="11" t="s">
        <v>261</v>
      </c>
      <c r="K2098" s="11" t="s">
        <v>12957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44958</v>
      </c>
      <c r="H2099" s="11">
        <v>9</v>
      </c>
      <c r="I2099" s="20" t="s">
        <v>259</v>
      </c>
      <c r="J2099" s="11" t="s">
        <v>261</v>
      </c>
      <c r="K2099" s="11" t="s">
        <v>12957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44958</v>
      </c>
      <c r="H2100" s="11">
        <v>9</v>
      </c>
      <c r="I2100" s="20" t="s">
        <v>259</v>
      </c>
      <c r="J2100" s="11" t="s">
        <v>261</v>
      </c>
      <c r="K2100" s="11" t="s">
        <v>12957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44958</v>
      </c>
      <c r="H2101" s="11">
        <v>9</v>
      </c>
      <c r="I2101" s="20" t="s">
        <v>259</v>
      </c>
      <c r="J2101" s="11" t="s">
        <v>261</v>
      </c>
      <c r="K2101" s="11" t="s">
        <v>12957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44958</v>
      </c>
      <c r="H2102" s="11">
        <v>9</v>
      </c>
      <c r="I2102" s="20" t="s">
        <v>259</v>
      </c>
      <c r="J2102" s="11" t="s">
        <v>261</v>
      </c>
      <c r="K2102" s="11" t="s">
        <v>12957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44958</v>
      </c>
      <c r="H2103" s="11">
        <v>9</v>
      </c>
      <c r="I2103" s="20" t="s">
        <v>259</v>
      </c>
      <c r="J2103" s="11" t="s">
        <v>261</v>
      </c>
      <c r="K2103" s="11" t="s">
        <v>12957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44958</v>
      </c>
      <c r="H2104" s="11">
        <v>9</v>
      </c>
      <c r="I2104" s="20" t="s">
        <v>259</v>
      </c>
      <c r="J2104" s="11" t="s">
        <v>261</v>
      </c>
      <c r="K2104" s="11" t="s">
        <v>12957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44958</v>
      </c>
      <c r="H2105" s="11">
        <v>9</v>
      </c>
      <c r="I2105" s="20" t="s">
        <v>259</v>
      </c>
      <c r="J2105" s="11" t="s">
        <v>261</v>
      </c>
      <c r="K2105" s="11" t="s">
        <v>12957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44958</v>
      </c>
      <c r="H2106" s="11">
        <v>9</v>
      </c>
      <c r="I2106" s="20" t="s">
        <v>259</v>
      </c>
      <c r="J2106" s="11" t="s">
        <v>261</v>
      </c>
      <c r="K2106" s="11" t="s">
        <v>12957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44958</v>
      </c>
      <c r="H2107" s="11">
        <v>9</v>
      </c>
      <c r="I2107" s="20" t="s">
        <v>259</v>
      </c>
      <c r="J2107" s="11" t="s">
        <v>261</v>
      </c>
      <c r="K2107" s="11" t="s">
        <v>12957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44958</v>
      </c>
      <c r="H2108" s="11">
        <v>9</v>
      </c>
      <c r="I2108" s="20" t="s">
        <v>259</v>
      </c>
      <c r="J2108" s="11" t="s">
        <v>261</v>
      </c>
      <c r="K2108" s="11" t="s">
        <v>12957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44958</v>
      </c>
      <c r="H2109" s="11">
        <v>9</v>
      </c>
      <c r="I2109" s="20" t="s">
        <v>259</v>
      </c>
      <c r="J2109" s="11" t="s">
        <v>261</v>
      </c>
      <c r="K2109" s="11" t="s">
        <v>12957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44958</v>
      </c>
      <c r="H2110" s="11">
        <v>9</v>
      </c>
      <c r="I2110" s="20" t="s">
        <v>259</v>
      </c>
      <c r="J2110" s="11" t="s">
        <v>261</v>
      </c>
      <c r="K2110" s="11" t="s">
        <v>12957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44958</v>
      </c>
      <c r="H2111" s="11">
        <v>9</v>
      </c>
      <c r="I2111" s="20" t="s">
        <v>259</v>
      </c>
      <c r="J2111" s="11" t="s">
        <v>261</v>
      </c>
      <c r="K2111" s="11" t="s">
        <v>12957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44958</v>
      </c>
      <c r="H2112" s="11">
        <v>9</v>
      </c>
      <c r="I2112" s="20" t="s">
        <v>259</v>
      </c>
      <c r="J2112" s="11" t="s">
        <v>261</v>
      </c>
      <c r="K2112" s="11" t="s">
        <v>12957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44958</v>
      </c>
      <c r="H2113" s="11">
        <v>9</v>
      </c>
      <c r="I2113" s="20" t="s">
        <v>259</v>
      </c>
      <c r="J2113" s="11" t="s">
        <v>261</v>
      </c>
      <c r="K2113" s="11" t="s">
        <v>12957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44958</v>
      </c>
      <c r="H2114" s="11">
        <v>9</v>
      </c>
      <c r="I2114" s="20" t="s">
        <v>259</v>
      </c>
      <c r="J2114" s="11" t="s">
        <v>261</v>
      </c>
      <c r="K2114" s="11" t="s">
        <v>12957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44958</v>
      </c>
      <c r="H2115" s="11">
        <v>9</v>
      </c>
      <c r="I2115" s="20" t="s">
        <v>259</v>
      </c>
      <c r="J2115" s="11" t="s">
        <v>261</v>
      </c>
      <c r="K2115" s="11" t="s">
        <v>12957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44958</v>
      </c>
      <c r="H2116" s="11">
        <v>9</v>
      </c>
      <c r="I2116" s="20" t="s">
        <v>259</v>
      </c>
      <c r="J2116" s="11" t="s">
        <v>261</v>
      </c>
      <c r="K2116" s="11" t="s">
        <v>12957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44958</v>
      </c>
      <c r="H2117" s="11">
        <v>9</v>
      </c>
      <c r="I2117" s="20" t="s">
        <v>259</v>
      </c>
      <c r="J2117" s="11" t="s">
        <v>261</v>
      </c>
      <c r="K2117" s="11" t="s">
        <v>12957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44958</v>
      </c>
      <c r="H2118" s="11">
        <v>9</v>
      </c>
      <c r="I2118" s="20" t="s">
        <v>259</v>
      </c>
      <c r="J2118" s="11" t="s">
        <v>261</v>
      </c>
      <c r="K2118" s="11" t="s">
        <v>12957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44958</v>
      </c>
      <c r="H2119" s="11">
        <v>9</v>
      </c>
      <c r="I2119" s="20" t="s">
        <v>259</v>
      </c>
      <c r="J2119" s="11" t="s">
        <v>261</v>
      </c>
      <c r="K2119" s="11" t="s">
        <v>12957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44958</v>
      </c>
      <c r="H2120" s="11">
        <v>9</v>
      </c>
      <c r="I2120" s="20" t="s">
        <v>259</v>
      </c>
      <c r="J2120" s="11" t="s">
        <v>261</v>
      </c>
      <c r="K2120" s="11" t="s">
        <v>12957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44958</v>
      </c>
      <c r="H2121" s="11">
        <v>9</v>
      </c>
      <c r="I2121" s="20" t="s">
        <v>259</v>
      </c>
      <c r="J2121" s="11" t="s">
        <v>261</v>
      </c>
      <c r="K2121" s="11" t="s">
        <v>12957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44958</v>
      </c>
      <c r="H2122" s="11">
        <v>9</v>
      </c>
      <c r="I2122" s="20" t="s">
        <v>259</v>
      </c>
      <c r="J2122" s="11" t="s">
        <v>261</v>
      </c>
      <c r="K2122" s="11" t="s">
        <v>12957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44958</v>
      </c>
      <c r="H2123" s="11">
        <v>9</v>
      </c>
      <c r="I2123" s="20" t="s">
        <v>259</v>
      </c>
      <c r="J2123" s="11" t="s">
        <v>261</v>
      </c>
      <c r="K2123" s="11" t="s">
        <v>12957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44958</v>
      </c>
      <c r="H2124" s="11">
        <v>9</v>
      </c>
      <c r="I2124" s="20" t="s">
        <v>259</v>
      </c>
      <c r="J2124" s="11" t="s">
        <v>261</v>
      </c>
      <c r="K2124" s="11" t="s">
        <v>12957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44958</v>
      </c>
      <c r="H2125" s="11">
        <v>9</v>
      </c>
      <c r="I2125" s="20" t="s">
        <v>259</v>
      </c>
      <c r="J2125" s="11" t="s">
        <v>261</v>
      </c>
      <c r="K2125" s="11" t="s">
        <v>12957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44958</v>
      </c>
      <c r="H2126" s="11">
        <v>9</v>
      </c>
      <c r="I2126" s="20" t="s">
        <v>259</v>
      </c>
      <c r="J2126" s="11" t="s">
        <v>261</v>
      </c>
      <c r="K2126" s="11" t="s">
        <v>12957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44958</v>
      </c>
      <c r="H2127" s="11">
        <v>9</v>
      </c>
      <c r="I2127" s="20" t="s">
        <v>259</v>
      </c>
      <c r="J2127" s="11" t="s">
        <v>261</v>
      </c>
      <c r="K2127" s="11" t="s">
        <v>12957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44958</v>
      </c>
      <c r="H2128" s="11">
        <v>9</v>
      </c>
      <c r="I2128" s="20" t="s">
        <v>259</v>
      </c>
      <c r="J2128" s="11" t="s">
        <v>261</v>
      </c>
      <c r="K2128" s="11" t="s">
        <v>12957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44958</v>
      </c>
      <c r="H2129" s="11">
        <v>9</v>
      </c>
      <c r="I2129" s="20" t="s">
        <v>259</v>
      </c>
      <c r="J2129" s="11" t="s">
        <v>261</v>
      </c>
      <c r="K2129" s="11" t="s">
        <v>12957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44958</v>
      </c>
      <c r="H2130" s="11">
        <v>9</v>
      </c>
      <c r="I2130" s="20" t="s">
        <v>259</v>
      </c>
      <c r="J2130" s="11" t="s">
        <v>261</v>
      </c>
      <c r="K2130" s="11" t="s">
        <v>12957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44958</v>
      </c>
      <c r="H2131" s="11">
        <v>9</v>
      </c>
      <c r="I2131" s="20" t="s">
        <v>259</v>
      </c>
      <c r="J2131" s="11" t="s">
        <v>261</v>
      </c>
      <c r="K2131" s="11" t="s">
        <v>12957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44958</v>
      </c>
      <c r="H2132" s="11">
        <v>9</v>
      </c>
      <c r="I2132" s="20" t="s">
        <v>259</v>
      </c>
      <c r="J2132" s="11" t="s">
        <v>261</v>
      </c>
      <c r="K2132" s="11" t="s">
        <v>12957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44958</v>
      </c>
      <c r="H2133" s="11">
        <v>9</v>
      </c>
      <c r="I2133" s="20" t="s">
        <v>259</v>
      </c>
      <c r="J2133" s="11" t="s">
        <v>261</v>
      </c>
      <c r="K2133" s="11" t="s">
        <v>12957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44958</v>
      </c>
      <c r="H2134" s="11">
        <v>9</v>
      </c>
      <c r="I2134" s="20" t="s">
        <v>259</v>
      </c>
      <c r="J2134" s="11" t="s">
        <v>261</v>
      </c>
      <c r="K2134" s="11" t="s">
        <v>12957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44958</v>
      </c>
      <c r="H2135" s="11">
        <v>9</v>
      </c>
      <c r="I2135" s="20" t="s">
        <v>259</v>
      </c>
      <c r="J2135" s="11" t="s">
        <v>261</v>
      </c>
      <c r="K2135" s="11" t="s">
        <v>12957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44958</v>
      </c>
      <c r="H2136" s="11">
        <v>9</v>
      </c>
      <c r="I2136" s="20" t="s">
        <v>259</v>
      </c>
      <c r="J2136" s="11" t="s">
        <v>261</v>
      </c>
      <c r="K2136" s="11" t="s">
        <v>12957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44958</v>
      </c>
      <c r="H2137" s="11">
        <v>9</v>
      </c>
      <c r="I2137" s="20" t="s">
        <v>259</v>
      </c>
      <c r="J2137" s="11" t="s">
        <v>261</v>
      </c>
      <c r="K2137" s="11" t="s">
        <v>12957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44958</v>
      </c>
      <c r="H2138" s="11">
        <v>9</v>
      </c>
      <c r="I2138" s="20" t="s">
        <v>259</v>
      </c>
      <c r="J2138" s="11" t="s">
        <v>261</v>
      </c>
      <c r="K2138" s="11" t="s">
        <v>12957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44958</v>
      </c>
      <c r="H2139" s="11">
        <v>9</v>
      </c>
      <c r="I2139" s="20" t="s">
        <v>259</v>
      </c>
      <c r="J2139" s="11" t="s">
        <v>261</v>
      </c>
      <c r="K2139" s="11" t="s">
        <v>12957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44958</v>
      </c>
      <c r="H2140" s="11">
        <v>9</v>
      </c>
      <c r="I2140" s="20" t="s">
        <v>259</v>
      </c>
      <c r="J2140" s="11" t="s">
        <v>261</v>
      </c>
      <c r="K2140" s="11" t="s">
        <v>12957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44958</v>
      </c>
      <c r="H2141" s="11">
        <v>9</v>
      </c>
      <c r="I2141" s="20" t="s">
        <v>259</v>
      </c>
      <c r="J2141" s="11" t="s">
        <v>261</v>
      </c>
      <c r="K2141" s="11" t="s">
        <v>12957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44958</v>
      </c>
      <c r="H2142" s="11">
        <v>9</v>
      </c>
      <c r="I2142" s="20" t="s">
        <v>259</v>
      </c>
      <c r="J2142" s="11" t="s">
        <v>261</v>
      </c>
      <c r="K2142" s="11" t="s">
        <v>12957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44958</v>
      </c>
      <c r="H2143" s="11">
        <v>9</v>
      </c>
      <c r="I2143" s="20" t="s">
        <v>259</v>
      </c>
      <c r="J2143" s="11" t="s">
        <v>261</v>
      </c>
      <c r="K2143" s="11" t="s">
        <v>12957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44958</v>
      </c>
      <c r="H2144" s="11">
        <v>9</v>
      </c>
      <c r="I2144" s="20" t="s">
        <v>259</v>
      </c>
      <c r="J2144" s="11" t="s">
        <v>261</v>
      </c>
      <c r="K2144" s="11" t="s">
        <v>12957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44958</v>
      </c>
      <c r="H2145" s="11">
        <v>9</v>
      </c>
      <c r="I2145" s="20" t="s">
        <v>259</v>
      </c>
      <c r="J2145" s="11" t="s">
        <v>261</v>
      </c>
      <c r="K2145" s="11" t="s">
        <v>12957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44958</v>
      </c>
      <c r="H2146" s="11">
        <v>9</v>
      </c>
      <c r="I2146" s="20" t="s">
        <v>259</v>
      </c>
      <c r="J2146" s="11" t="s">
        <v>261</v>
      </c>
      <c r="K2146" s="11" t="s">
        <v>12957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44958</v>
      </c>
      <c r="H2147" s="11">
        <v>9</v>
      </c>
      <c r="I2147" s="20" t="s">
        <v>259</v>
      </c>
      <c r="J2147" s="11" t="s">
        <v>261</v>
      </c>
      <c r="K2147" s="11" t="s">
        <v>12957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44958</v>
      </c>
      <c r="H2148" s="11">
        <v>9</v>
      </c>
      <c r="I2148" s="20" t="s">
        <v>259</v>
      </c>
      <c r="J2148" s="11" t="s">
        <v>261</v>
      </c>
      <c r="K2148" s="11" t="s">
        <v>12957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44958</v>
      </c>
      <c r="H2149" s="11">
        <v>9</v>
      </c>
      <c r="I2149" s="20" t="s">
        <v>259</v>
      </c>
      <c r="J2149" s="11" t="s">
        <v>261</v>
      </c>
      <c r="K2149" s="11" t="s">
        <v>12957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44958</v>
      </c>
      <c r="H2150" s="11">
        <v>9</v>
      </c>
      <c r="I2150" s="20" t="s">
        <v>259</v>
      </c>
      <c r="J2150" s="11" t="s">
        <v>261</v>
      </c>
      <c r="K2150" s="11" t="s">
        <v>12957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44958</v>
      </c>
      <c r="H2151" s="11">
        <v>9</v>
      </c>
      <c r="I2151" s="20" t="s">
        <v>259</v>
      </c>
      <c r="J2151" s="11" t="s">
        <v>261</v>
      </c>
      <c r="K2151" s="11" t="s">
        <v>12957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44958</v>
      </c>
      <c r="H2152" s="11">
        <v>9</v>
      </c>
      <c r="I2152" s="20" t="s">
        <v>259</v>
      </c>
      <c r="J2152" s="11" t="s">
        <v>261</v>
      </c>
      <c r="K2152" s="11" t="s">
        <v>12957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44958</v>
      </c>
      <c r="H2153" s="11">
        <v>9</v>
      </c>
      <c r="I2153" s="20" t="s">
        <v>259</v>
      </c>
      <c r="J2153" s="11" t="s">
        <v>261</v>
      </c>
      <c r="K2153" s="11" t="s">
        <v>12957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44958</v>
      </c>
      <c r="H2154" s="11">
        <v>9</v>
      </c>
      <c r="I2154" s="20" t="s">
        <v>259</v>
      </c>
      <c r="J2154" s="11" t="s">
        <v>261</v>
      </c>
      <c r="K2154" s="11" t="s">
        <v>12957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44958</v>
      </c>
      <c r="H2155" s="11">
        <v>9</v>
      </c>
      <c r="I2155" s="20" t="s">
        <v>259</v>
      </c>
      <c r="J2155" s="11" t="s">
        <v>261</v>
      </c>
      <c r="K2155" s="11" t="s">
        <v>12957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44958</v>
      </c>
      <c r="H2156" s="11">
        <v>9</v>
      </c>
      <c r="I2156" s="20" t="s">
        <v>259</v>
      </c>
      <c r="J2156" s="11" t="s">
        <v>261</v>
      </c>
      <c r="K2156" s="11" t="s">
        <v>12957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44958</v>
      </c>
      <c r="H2157" s="11">
        <v>9</v>
      </c>
      <c r="I2157" s="20" t="s">
        <v>259</v>
      </c>
      <c r="J2157" s="11" t="s">
        <v>261</v>
      </c>
      <c r="K2157" s="11" t="s">
        <v>12957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44958</v>
      </c>
      <c r="H2158" s="11">
        <v>9</v>
      </c>
      <c r="I2158" s="20" t="s">
        <v>259</v>
      </c>
      <c r="J2158" s="11" t="s">
        <v>261</v>
      </c>
      <c r="K2158" s="11" t="s">
        <v>12957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44958</v>
      </c>
      <c r="H2159" s="11">
        <v>9</v>
      </c>
      <c r="I2159" s="20" t="s">
        <v>259</v>
      </c>
      <c r="J2159" s="11" t="s">
        <v>261</v>
      </c>
      <c r="K2159" s="11" t="s">
        <v>12957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44958</v>
      </c>
      <c r="H2160" s="11">
        <v>9</v>
      </c>
      <c r="I2160" s="20" t="s">
        <v>259</v>
      </c>
      <c r="J2160" s="11" t="s">
        <v>261</v>
      </c>
      <c r="K2160" s="11" t="s">
        <v>12957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44958</v>
      </c>
      <c r="H2161" s="11">
        <v>9</v>
      </c>
      <c r="I2161" s="20" t="s">
        <v>259</v>
      </c>
      <c r="J2161" s="11" t="s">
        <v>261</v>
      </c>
      <c r="K2161" s="11" t="s">
        <v>12957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44958</v>
      </c>
      <c r="H2162" s="11">
        <v>9</v>
      </c>
      <c r="I2162" s="20" t="s">
        <v>259</v>
      </c>
      <c r="J2162" s="11" t="s">
        <v>261</v>
      </c>
      <c r="K2162" s="11" t="s">
        <v>12957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44958</v>
      </c>
      <c r="H2163" s="11">
        <v>9</v>
      </c>
      <c r="I2163" s="20" t="s">
        <v>259</v>
      </c>
      <c r="J2163" s="11" t="s">
        <v>261</v>
      </c>
      <c r="K2163" s="11" t="s">
        <v>12957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44958</v>
      </c>
      <c r="H2164" s="11">
        <v>9</v>
      </c>
      <c r="I2164" s="20" t="s">
        <v>259</v>
      </c>
      <c r="J2164" s="11" t="s">
        <v>261</v>
      </c>
      <c r="K2164" s="11" t="s">
        <v>12957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44958</v>
      </c>
      <c r="H2165" s="11">
        <v>9</v>
      </c>
      <c r="I2165" s="20" t="s">
        <v>259</v>
      </c>
      <c r="J2165" s="11" t="s">
        <v>261</v>
      </c>
      <c r="K2165" s="11" t="s">
        <v>12957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44958</v>
      </c>
      <c r="H2166" s="11">
        <v>9</v>
      </c>
      <c r="I2166" s="20" t="s">
        <v>259</v>
      </c>
      <c r="J2166" s="11" t="s">
        <v>261</v>
      </c>
      <c r="K2166" s="11" t="s">
        <v>12957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44958</v>
      </c>
      <c r="H2167" s="11">
        <v>9</v>
      </c>
      <c r="I2167" s="20" t="s">
        <v>259</v>
      </c>
      <c r="J2167" s="11" t="s">
        <v>261</v>
      </c>
      <c r="K2167" s="11" t="s">
        <v>12957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44958</v>
      </c>
      <c r="H2168" s="11">
        <v>9</v>
      </c>
      <c r="I2168" s="20" t="s">
        <v>259</v>
      </c>
      <c r="J2168" s="11" t="s">
        <v>261</v>
      </c>
      <c r="K2168" s="11" t="s">
        <v>12957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44958</v>
      </c>
      <c r="H2169" s="11">
        <v>9</v>
      </c>
      <c r="I2169" s="20" t="s">
        <v>259</v>
      </c>
      <c r="J2169" s="11" t="s">
        <v>261</v>
      </c>
      <c r="K2169" s="11" t="s">
        <v>12957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44958</v>
      </c>
      <c r="H2170" s="11">
        <v>9</v>
      </c>
      <c r="I2170" s="20" t="s">
        <v>259</v>
      </c>
      <c r="J2170" s="11" t="s">
        <v>261</v>
      </c>
      <c r="K2170" s="11" t="s">
        <v>12957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44958</v>
      </c>
      <c r="H2171" s="11">
        <v>9</v>
      </c>
      <c r="I2171" s="20" t="s">
        <v>259</v>
      </c>
      <c r="J2171" s="11" t="s">
        <v>261</v>
      </c>
      <c r="K2171" s="11" t="s">
        <v>12957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44958</v>
      </c>
      <c r="H2172" s="11">
        <v>9</v>
      </c>
      <c r="I2172" s="20" t="s">
        <v>259</v>
      </c>
      <c r="J2172" s="11" t="s">
        <v>261</v>
      </c>
      <c r="K2172" s="11" t="s">
        <v>12957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44958</v>
      </c>
      <c r="H2173" s="11">
        <v>9</v>
      </c>
      <c r="I2173" s="20" t="s">
        <v>259</v>
      </c>
      <c r="J2173" s="11" t="s">
        <v>261</v>
      </c>
      <c r="K2173" s="11" t="s">
        <v>12957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44958</v>
      </c>
      <c r="H2174" s="11">
        <v>9</v>
      </c>
      <c r="I2174" s="20" t="s">
        <v>259</v>
      </c>
      <c r="J2174" s="11" t="s">
        <v>261</v>
      </c>
      <c r="K2174" s="11" t="s">
        <v>12957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44958</v>
      </c>
      <c r="H2175" s="11">
        <v>9</v>
      </c>
      <c r="I2175" s="20" t="s">
        <v>259</v>
      </c>
      <c r="J2175" s="11" t="s">
        <v>261</v>
      </c>
      <c r="K2175" s="11" t="s">
        <v>12957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44958</v>
      </c>
      <c r="H2176" s="11">
        <v>9</v>
      </c>
      <c r="I2176" s="20" t="s">
        <v>259</v>
      </c>
      <c r="J2176" s="11" t="s">
        <v>261</v>
      </c>
      <c r="K2176" s="11" t="s">
        <v>12957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44958</v>
      </c>
      <c r="H2177" s="11">
        <v>9</v>
      </c>
      <c r="I2177" s="20" t="s">
        <v>259</v>
      </c>
      <c r="J2177" s="11" t="s">
        <v>261</v>
      </c>
      <c r="K2177" s="11" t="s">
        <v>12957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44958</v>
      </c>
      <c r="H2178" s="11">
        <v>9</v>
      </c>
      <c r="I2178" s="20" t="s">
        <v>259</v>
      </c>
      <c r="J2178" s="11" t="s">
        <v>261</v>
      </c>
      <c r="K2178" s="11" t="s">
        <v>12957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44958</v>
      </c>
      <c r="H2179" s="11">
        <v>9</v>
      </c>
      <c r="I2179" s="20" t="s">
        <v>259</v>
      </c>
      <c r="J2179" s="11" t="s">
        <v>261</v>
      </c>
      <c r="K2179" s="11" t="s">
        <v>12957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44958</v>
      </c>
      <c r="H2180" s="11">
        <v>9</v>
      </c>
      <c r="I2180" s="20" t="s">
        <v>259</v>
      </c>
      <c r="J2180" s="11" t="s">
        <v>261</v>
      </c>
      <c r="K2180" s="11" t="s">
        <v>12957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44958</v>
      </c>
      <c r="H2181" s="11">
        <v>9</v>
      </c>
      <c r="I2181" s="20" t="s">
        <v>259</v>
      </c>
      <c r="J2181" s="11" t="s">
        <v>261</v>
      </c>
      <c r="K2181" s="11" t="s">
        <v>12957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44958</v>
      </c>
      <c r="H2182" s="11">
        <v>9</v>
      </c>
      <c r="I2182" s="20" t="s">
        <v>259</v>
      </c>
      <c r="J2182" s="11" t="s">
        <v>261</v>
      </c>
      <c r="K2182" s="11" t="s">
        <v>12957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44958</v>
      </c>
      <c r="H2183" s="11">
        <v>9</v>
      </c>
      <c r="I2183" s="20" t="s">
        <v>259</v>
      </c>
      <c r="J2183" s="11" t="s">
        <v>261</v>
      </c>
      <c r="K2183" s="11" t="s">
        <v>12957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44958</v>
      </c>
      <c r="H2184" s="11">
        <v>9</v>
      </c>
      <c r="I2184" s="20" t="s">
        <v>259</v>
      </c>
      <c r="J2184" s="11" t="s">
        <v>261</v>
      </c>
      <c r="K2184" s="11" t="s">
        <v>12957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44958</v>
      </c>
      <c r="H2185" s="11">
        <v>9</v>
      </c>
      <c r="I2185" s="20" t="s">
        <v>259</v>
      </c>
      <c r="J2185" s="11" t="s">
        <v>261</v>
      </c>
      <c r="K2185" s="11" t="s">
        <v>12957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44958</v>
      </c>
      <c r="H2186" s="11">
        <v>9</v>
      </c>
      <c r="I2186" s="20" t="s">
        <v>259</v>
      </c>
      <c r="J2186" s="11" t="s">
        <v>261</v>
      </c>
      <c r="K2186" s="11" t="s">
        <v>12957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44958</v>
      </c>
      <c r="H2187" s="11">
        <v>9</v>
      </c>
      <c r="I2187" s="20" t="s">
        <v>259</v>
      </c>
      <c r="J2187" s="11" t="s">
        <v>261</v>
      </c>
      <c r="K2187" s="11" t="s">
        <v>12957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44958</v>
      </c>
      <c r="H2188" s="11">
        <v>9</v>
      </c>
      <c r="I2188" s="20" t="s">
        <v>259</v>
      </c>
      <c r="J2188" s="11" t="s">
        <v>261</v>
      </c>
      <c r="K2188" s="11" t="s">
        <v>12957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44958</v>
      </c>
      <c r="H2189" s="11">
        <v>9</v>
      </c>
      <c r="I2189" s="20" t="s">
        <v>259</v>
      </c>
      <c r="J2189" s="11" t="s">
        <v>261</v>
      </c>
      <c r="K2189" s="11" t="s">
        <v>12957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44958</v>
      </c>
      <c r="H2190" s="11">
        <v>9</v>
      </c>
      <c r="I2190" s="20" t="s">
        <v>259</v>
      </c>
      <c r="J2190" s="11" t="s">
        <v>261</v>
      </c>
      <c r="K2190" s="11" t="s">
        <v>12957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44958</v>
      </c>
      <c r="H2191" s="11">
        <v>9</v>
      </c>
      <c r="I2191" s="20" t="s">
        <v>259</v>
      </c>
      <c r="J2191" s="11" t="s">
        <v>261</v>
      </c>
      <c r="K2191" s="11" t="s">
        <v>12957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44958</v>
      </c>
      <c r="H2192" s="11">
        <v>9</v>
      </c>
      <c r="I2192" s="20" t="s">
        <v>259</v>
      </c>
      <c r="J2192" s="11" t="s">
        <v>261</v>
      </c>
      <c r="K2192" s="11" t="s">
        <v>12957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44958</v>
      </c>
      <c r="H2193" s="11">
        <v>9</v>
      </c>
      <c r="I2193" s="20" t="s">
        <v>259</v>
      </c>
      <c r="J2193" s="11" t="s">
        <v>261</v>
      </c>
      <c r="K2193" s="11" t="s">
        <v>12957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44958</v>
      </c>
      <c r="H2194" s="11">
        <v>9</v>
      </c>
      <c r="I2194" s="20" t="s">
        <v>259</v>
      </c>
      <c r="J2194" s="11" t="s">
        <v>261</v>
      </c>
      <c r="K2194" s="11" t="s">
        <v>12957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44958</v>
      </c>
      <c r="H2195" s="11">
        <v>9</v>
      </c>
      <c r="I2195" s="20" t="s">
        <v>259</v>
      </c>
      <c r="J2195" s="11" t="s">
        <v>261</v>
      </c>
      <c r="K2195" s="11" t="s">
        <v>12957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44958</v>
      </c>
      <c r="H2196" s="11">
        <v>9</v>
      </c>
      <c r="I2196" s="20" t="s">
        <v>259</v>
      </c>
      <c r="J2196" s="11" t="s">
        <v>261</v>
      </c>
      <c r="K2196" s="11" t="s">
        <v>12957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44958</v>
      </c>
      <c r="H2197" s="11">
        <v>9</v>
      </c>
      <c r="I2197" s="20" t="s">
        <v>259</v>
      </c>
      <c r="J2197" s="11" t="s">
        <v>261</v>
      </c>
      <c r="K2197" s="11" t="s">
        <v>12957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44958</v>
      </c>
      <c r="H2198" s="11">
        <v>9</v>
      </c>
      <c r="I2198" s="20" t="s">
        <v>259</v>
      </c>
      <c r="J2198" s="11" t="s">
        <v>261</v>
      </c>
      <c r="K2198" s="11" t="s">
        <v>12957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44958</v>
      </c>
      <c r="H2199" s="11">
        <v>9</v>
      </c>
      <c r="I2199" s="20" t="s">
        <v>259</v>
      </c>
      <c r="J2199" s="11" t="s">
        <v>261</v>
      </c>
      <c r="K2199" s="11" t="s">
        <v>12957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44958</v>
      </c>
      <c r="H2200" s="11">
        <v>9</v>
      </c>
      <c r="I2200" s="20" t="s">
        <v>259</v>
      </c>
      <c r="J2200" s="11" t="s">
        <v>261</v>
      </c>
      <c r="K2200" s="11" t="s">
        <v>12957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44958</v>
      </c>
      <c r="H2201" s="11">
        <v>9</v>
      </c>
      <c r="I2201" s="20" t="s">
        <v>259</v>
      </c>
      <c r="J2201" s="11" t="s">
        <v>261</v>
      </c>
      <c r="K2201" s="11" t="s">
        <v>12957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44958</v>
      </c>
      <c r="H2202" s="11">
        <v>9</v>
      </c>
      <c r="I2202" s="20" t="s">
        <v>259</v>
      </c>
      <c r="J2202" s="11" t="s">
        <v>261</v>
      </c>
      <c r="K2202" s="11" t="s">
        <v>12957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44958</v>
      </c>
      <c r="H2203" s="11">
        <v>9</v>
      </c>
      <c r="I2203" s="20" t="s">
        <v>259</v>
      </c>
      <c r="J2203" s="11" t="s">
        <v>261</v>
      </c>
      <c r="K2203" s="11" t="s">
        <v>12957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44958</v>
      </c>
      <c r="H2204" s="11">
        <v>9</v>
      </c>
      <c r="I2204" s="20" t="s">
        <v>259</v>
      </c>
      <c r="J2204" s="11" t="s">
        <v>261</v>
      </c>
      <c r="K2204" s="11" t="s">
        <v>12957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44958</v>
      </c>
      <c r="H2205" s="11">
        <v>9</v>
      </c>
      <c r="I2205" s="20" t="s">
        <v>259</v>
      </c>
      <c r="J2205" s="11" t="s">
        <v>261</v>
      </c>
      <c r="K2205" s="11" t="s">
        <v>12957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44958</v>
      </c>
      <c r="H2206" s="11">
        <v>9</v>
      </c>
      <c r="I2206" s="20" t="s">
        <v>259</v>
      </c>
      <c r="J2206" s="11" t="s">
        <v>261</v>
      </c>
      <c r="K2206" s="11" t="s">
        <v>12957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44958</v>
      </c>
      <c r="H2207" s="11">
        <v>9</v>
      </c>
      <c r="I2207" s="20" t="s">
        <v>259</v>
      </c>
      <c r="J2207" s="11" t="s">
        <v>261</v>
      </c>
      <c r="K2207" s="11" t="s">
        <v>12957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44958</v>
      </c>
      <c r="H2208" s="11">
        <v>9</v>
      </c>
      <c r="I2208" s="20" t="s">
        <v>259</v>
      </c>
      <c r="J2208" s="11" t="s">
        <v>261</v>
      </c>
      <c r="K2208" s="11" t="s">
        <v>12957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44958</v>
      </c>
      <c r="H2209" s="11">
        <v>9</v>
      </c>
      <c r="I2209" s="20" t="s">
        <v>259</v>
      </c>
      <c r="J2209" s="11" t="s">
        <v>261</v>
      </c>
      <c r="K2209" s="11" t="s">
        <v>12957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44958</v>
      </c>
      <c r="H2210" s="11">
        <v>9</v>
      </c>
      <c r="I2210" s="20" t="s">
        <v>259</v>
      </c>
      <c r="J2210" s="11" t="s">
        <v>261</v>
      </c>
      <c r="K2210" s="11" t="s">
        <v>12957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44958</v>
      </c>
      <c r="H2211" s="11">
        <v>9</v>
      </c>
      <c r="I2211" s="20" t="s">
        <v>259</v>
      </c>
      <c r="J2211" s="11" t="s">
        <v>261</v>
      </c>
      <c r="K2211" s="11" t="s">
        <v>12957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44958</v>
      </c>
      <c r="H2212" s="11">
        <v>9</v>
      </c>
      <c r="I2212" s="20" t="s">
        <v>259</v>
      </c>
      <c r="J2212" s="11" t="s">
        <v>261</v>
      </c>
      <c r="K2212" s="11" t="s">
        <v>12957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44958</v>
      </c>
      <c r="H2213" s="11">
        <v>9</v>
      </c>
      <c r="I2213" s="20" t="s">
        <v>259</v>
      </c>
      <c r="J2213" s="11" t="s">
        <v>261</v>
      </c>
      <c r="K2213" s="11" t="s">
        <v>12957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44958</v>
      </c>
      <c r="H2214" s="11">
        <v>9</v>
      </c>
      <c r="I2214" s="20" t="s">
        <v>259</v>
      </c>
      <c r="J2214" s="11" t="s">
        <v>261</v>
      </c>
      <c r="K2214" s="11" t="s">
        <v>12957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44958</v>
      </c>
      <c r="H2215" s="11">
        <v>9</v>
      </c>
      <c r="I2215" s="20" t="s">
        <v>259</v>
      </c>
      <c r="J2215" s="11" t="s">
        <v>261</v>
      </c>
      <c r="K2215" s="11" t="s">
        <v>12957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44958</v>
      </c>
      <c r="H2216" s="11">
        <v>9</v>
      </c>
      <c r="I2216" s="20" t="s">
        <v>259</v>
      </c>
      <c r="J2216" s="11" t="s">
        <v>261</v>
      </c>
      <c r="K2216" s="11" t="s">
        <v>12957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44958</v>
      </c>
      <c r="H2217" s="11">
        <v>9</v>
      </c>
      <c r="I2217" s="20" t="s">
        <v>259</v>
      </c>
      <c r="J2217" s="11" t="s">
        <v>261</v>
      </c>
      <c r="K2217" s="11" t="s">
        <v>12957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44958</v>
      </c>
      <c r="H2218" s="11">
        <v>9</v>
      </c>
      <c r="I2218" s="20" t="s">
        <v>259</v>
      </c>
      <c r="J2218" s="11" t="s">
        <v>261</v>
      </c>
      <c r="K2218" s="11" t="s">
        <v>12957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44958</v>
      </c>
      <c r="H2219" s="11">
        <v>9</v>
      </c>
      <c r="I2219" s="20" t="s">
        <v>259</v>
      </c>
      <c r="J2219" s="11" t="s">
        <v>261</v>
      </c>
      <c r="K2219" s="11" t="s">
        <v>12957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44958</v>
      </c>
      <c r="H2220" s="11">
        <v>9</v>
      </c>
      <c r="I2220" s="20" t="s">
        <v>259</v>
      </c>
      <c r="J2220" s="11" t="s">
        <v>261</v>
      </c>
      <c r="K2220" s="11" t="s">
        <v>12957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44958</v>
      </c>
      <c r="H2221" s="11">
        <v>9</v>
      </c>
      <c r="I2221" s="20" t="s">
        <v>259</v>
      </c>
      <c r="J2221" s="11" t="s">
        <v>261</v>
      </c>
      <c r="K2221" s="11" t="s">
        <v>12957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44958</v>
      </c>
      <c r="H2222" s="11">
        <v>9</v>
      </c>
      <c r="I2222" s="20" t="s">
        <v>259</v>
      </c>
      <c r="J2222" s="11" t="s">
        <v>261</v>
      </c>
      <c r="K2222" s="11" t="s">
        <v>12957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44958</v>
      </c>
      <c r="H2223" s="11">
        <v>9</v>
      </c>
      <c r="I2223" s="20" t="s">
        <v>259</v>
      </c>
      <c r="J2223" s="11" t="s">
        <v>261</v>
      </c>
      <c r="K2223" s="11" t="s">
        <v>12957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44958</v>
      </c>
      <c r="H2224" s="11">
        <v>9</v>
      </c>
      <c r="I2224" s="20" t="s">
        <v>259</v>
      </c>
      <c r="J2224" s="11" t="s">
        <v>261</v>
      </c>
      <c r="K2224" s="11" t="s">
        <v>12957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44958</v>
      </c>
      <c r="H2225" s="11">
        <v>9</v>
      </c>
      <c r="I2225" s="20" t="s">
        <v>259</v>
      </c>
      <c r="J2225" s="11" t="s">
        <v>261</v>
      </c>
      <c r="K2225" s="11" t="s">
        <v>12957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44958</v>
      </c>
      <c r="H2226" s="11">
        <v>9</v>
      </c>
      <c r="I2226" s="20" t="s">
        <v>259</v>
      </c>
      <c r="J2226" s="11" t="s">
        <v>261</v>
      </c>
      <c r="K2226" s="11" t="s">
        <v>12957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44958</v>
      </c>
      <c r="H2227" s="11">
        <v>9</v>
      </c>
      <c r="I2227" s="20" t="s">
        <v>259</v>
      </c>
      <c r="J2227" s="11" t="s">
        <v>261</v>
      </c>
      <c r="K2227" s="11" t="s">
        <v>12957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44958</v>
      </c>
      <c r="H2228" s="11">
        <v>9</v>
      </c>
      <c r="I2228" s="20" t="s">
        <v>259</v>
      </c>
      <c r="J2228" s="11" t="s">
        <v>261</v>
      </c>
      <c r="K2228" s="11" t="s">
        <v>12957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44958</v>
      </c>
      <c r="H2229" s="11">
        <v>9</v>
      </c>
      <c r="I2229" s="20" t="s">
        <v>259</v>
      </c>
      <c r="J2229" s="11" t="s">
        <v>261</v>
      </c>
      <c r="K2229" s="11" t="s">
        <v>12957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44958</v>
      </c>
      <c r="H2230" s="11">
        <v>9</v>
      </c>
      <c r="I2230" s="20" t="s">
        <v>259</v>
      </c>
      <c r="J2230" s="11" t="s">
        <v>261</v>
      </c>
      <c r="K2230" s="11" t="s">
        <v>12957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44958</v>
      </c>
      <c r="H2231" s="11">
        <v>9</v>
      </c>
      <c r="I2231" s="20" t="s">
        <v>259</v>
      </c>
      <c r="J2231" s="11" t="s">
        <v>261</v>
      </c>
      <c r="K2231" s="11" t="s">
        <v>12957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44958</v>
      </c>
      <c r="H2232" s="11">
        <v>9</v>
      </c>
      <c r="I2232" s="20" t="s">
        <v>259</v>
      </c>
      <c r="J2232" s="11" t="s">
        <v>261</v>
      </c>
      <c r="K2232" s="11" t="s">
        <v>12957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44958</v>
      </c>
      <c r="H2233" s="11">
        <v>9</v>
      </c>
      <c r="I2233" s="20" t="s">
        <v>259</v>
      </c>
      <c r="J2233" s="11" t="s">
        <v>261</v>
      </c>
      <c r="K2233" s="11" t="s">
        <v>12957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44958</v>
      </c>
      <c r="H2234" s="11">
        <v>9</v>
      </c>
      <c r="I2234" s="20" t="s">
        <v>259</v>
      </c>
      <c r="J2234" s="11" t="s">
        <v>261</v>
      </c>
      <c r="K2234" s="11" t="s">
        <v>12957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44958</v>
      </c>
      <c r="H2235" s="11">
        <v>9</v>
      </c>
      <c r="I2235" s="20" t="s">
        <v>259</v>
      </c>
      <c r="J2235" s="11" t="s">
        <v>261</v>
      </c>
      <c r="K2235" s="11" t="s">
        <v>12957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44958</v>
      </c>
      <c r="H2236" s="11">
        <v>9</v>
      </c>
      <c r="I2236" s="20" t="s">
        <v>259</v>
      </c>
      <c r="J2236" s="11" t="s">
        <v>261</v>
      </c>
      <c r="K2236" s="11" t="s">
        <v>12957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44958</v>
      </c>
      <c r="H2237" s="11">
        <v>9</v>
      </c>
      <c r="I2237" s="20" t="s">
        <v>259</v>
      </c>
      <c r="J2237" s="11" t="s">
        <v>261</v>
      </c>
      <c r="K2237" s="11" t="s">
        <v>12957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44958</v>
      </c>
      <c r="H2238" s="11">
        <v>9</v>
      </c>
      <c r="I2238" s="20" t="s">
        <v>259</v>
      </c>
      <c r="J2238" s="11" t="s">
        <v>261</v>
      </c>
      <c r="K2238" s="11" t="s">
        <v>12957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44958</v>
      </c>
      <c r="H2239" s="11">
        <v>9</v>
      </c>
      <c r="I2239" s="20" t="s">
        <v>259</v>
      </c>
      <c r="J2239" s="11" t="s">
        <v>261</v>
      </c>
      <c r="K2239" s="11" t="s">
        <v>12957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44958</v>
      </c>
      <c r="H2240" s="11">
        <v>9</v>
      </c>
      <c r="I2240" s="20" t="s">
        <v>259</v>
      </c>
      <c r="J2240" s="11" t="s">
        <v>261</v>
      </c>
      <c r="K2240" s="11" t="s">
        <v>12957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44958</v>
      </c>
      <c r="H2241" s="11">
        <v>9</v>
      </c>
      <c r="I2241" s="20" t="s">
        <v>259</v>
      </c>
      <c r="J2241" s="11" t="s">
        <v>261</v>
      </c>
      <c r="K2241" s="11" t="s">
        <v>12957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44958</v>
      </c>
      <c r="H2242" s="11">
        <v>9</v>
      </c>
      <c r="I2242" s="20" t="s">
        <v>259</v>
      </c>
      <c r="J2242" s="11" t="s">
        <v>261</v>
      </c>
      <c r="K2242" s="11" t="s">
        <v>12957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44958</v>
      </c>
      <c r="H2243" s="11">
        <v>9</v>
      </c>
      <c r="I2243" s="20" t="s">
        <v>259</v>
      </c>
      <c r="J2243" s="11" t="s">
        <v>261</v>
      </c>
      <c r="K2243" s="11" t="s">
        <v>12957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44958</v>
      </c>
      <c r="H2244" s="11">
        <v>9</v>
      </c>
      <c r="I2244" s="20" t="s">
        <v>259</v>
      </c>
      <c r="J2244" s="11" t="s">
        <v>261</v>
      </c>
      <c r="K2244" s="11" t="s">
        <v>12957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44958</v>
      </c>
      <c r="H2245" s="11">
        <v>9</v>
      </c>
      <c r="I2245" s="20" t="s">
        <v>259</v>
      </c>
      <c r="J2245" s="11" t="s">
        <v>261</v>
      </c>
      <c r="K2245" s="11" t="s">
        <v>12957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44958</v>
      </c>
      <c r="H2246" s="11">
        <v>9</v>
      </c>
      <c r="I2246" s="20" t="s">
        <v>259</v>
      </c>
      <c r="J2246" s="11" t="s">
        <v>261</v>
      </c>
      <c r="K2246" s="11" t="s">
        <v>12957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44958</v>
      </c>
      <c r="H2247" s="11">
        <v>9</v>
      </c>
      <c r="I2247" s="20" t="s">
        <v>259</v>
      </c>
      <c r="J2247" s="11" t="s">
        <v>261</v>
      </c>
      <c r="K2247" s="11" t="s">
        <v>12957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44958</v>
      </c>
      <c r="H2248" s="11">
        <v>9</v>
      </c>
      <c r="I2248" s="20" t="s">
        <v>259</v>
      </c>
      <c r="J2248" s="11" t="s">
        <v>261</v>
      </c>
      <c r="K2248" s="11" t="s">
        <v>12957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44958</v>
      </c>
      <c r="H2249" s="11">
        <v>9</v>
      </c>
      <c r="I2249" s="20" t="s">
        <v>259</v>
      </c>
      <c r="J2249" s="11" t="s">
        <v>261</v>
      </c>
      <c r="K2249" s="11" t="s">
        <v>12957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44958</v>
      </c>
      <c r="H2250" s="11">
        <v>9</v>
      </c>
      <c r="I2250" s="20" t="s">
        <v>259</v>
      </c>
      <c r="J2250" s="11" t="s">
        <v>261</v>
      </c>
      <c r="K2250" s="11" t="s">
        <v>12957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44958</v>
      </c>
      <c r="H2251" s="11">
        <v>9</v>
      </c>
      <c r="I2251" s="20" t="s">
        <v>259</v>
      </c>
      <c r="J2251" s="11" t="s">
        <v>261</v>
      </c>
      <c r="K2251" s="11" t="s">
        <v>12957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44958</v>
      </c>
      <c r="H2252" s="11">
        <v>9</v>
      </c>
      <c r="I2252" s="20" t="s">
        <v>259</v>
      </c>
      <c r="J2252" s="11" t="s">
        <v>261</v>
      </c>
      <c r="K2252" s="11" t="s">
        <v>12957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44958</v>
      </c>
      <c r="H2253" s="11">
        <v>9</v>
      </c>
      <c r="I2253" s="20" t="s">
        <v>259</v>
      </c>
      <c r="J2253" s="11" t="s">
        <v>261</v>
      </c>
      <c r="K2253" s="11" t="s">
        <v>12957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44958</v>
      </c>
      <c r="H2254" s="11">
        <v>9</v>
      </c>
      <c r="I2254" s="20" t="s">
        <v>259</v>
      </c>
      <c r="J2254" s="11" t="s">
        <v>261</v>
      </c>
      <c r="K2254" s="11" t="s">
        <v>12957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44958</v>
      </c>
      <c r="H2255" s="11">
        <v>9</v>
      </c>
      <c r="I2255" s="20" t="s">
        <v>259</v>
      </c>
      <c r="J2255" s="11" t="s">
        <v>261</v>
      </c>
      <c r="K2255" s="11" t="s">
        <v>12957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44958</v>
      </c>
      <c r="H2256" s="11">
        <v>9</v>
      </c>
      <c r="I2256" s="20" t="s">
        <v>259</v>
      </c>
      <c r="J2256" s="11" t="s">
        <v>261</v>
      </c>
      <c r="K2256" s="11" t="s">
        <v>12957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44958</v>
      </c>
      <c r="H2257" s="11">
        <v>9</v>
      </c>
      <c r="I2257" s="20" t="s">
        <v>259</v>
      </c>
      <c r="J2257" s="11" t="s">
        <v>261</v>
      </c>
      <c r="K2257" s="11" t="s">
        <v>12957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44958</v>
      </c>
      <c r="H2258" s="11">
        <v>9</v>
      </c>
      <c r="I2258" s="20" t="s">
        <v>259</v>
      </c>
      <c r="J2258" s="11" t="s">
        <v>261</v>
      </c>
      <c r="K2258" s="11" t="s">
        <v>12957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44958</v>
      </c>
      <c r="H2259" s="11">
        <v>9</v>
      </c>
      <c r="I2259" s="20" t="s">
        <v>259</v>
      </c>
      <c r="J2259" s="11" t="s">
        <v>261</v>
      </c>
      <c r="K2259" s="11" t="s">
        <v>12957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44958</v>
      </c>
      <c r="H2260" s="11">
        <v>9</v>
      </c>
      <c r="I2260" s="20" t="s">
        <v>259</v>
      </c>
      <c r="J2260" s="11" t="s">
        <v>261</v>
      </c>
      <c r="K2260" s="11" t="s">
        <v>12957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44958</v>
      </c>
      <c r="H2261" s="11">
        <v>9</v>
      </c>
      <c r="I2261" s="20" t="s">
        <v>259</v>
      </c>
      <c r="J2261" s="11" t="s">
        <v>261</v>
      </c>
      <c r="K2261" s="11" t="s">
        <v>12957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44958</v>
      </c>
      <c r="H2262" s="11">
        <v>9</v>
      </c>
      <c r="I2262" s="20" t="s">
        <v>259</v>
      </c>
      <c r="J2262" s="11" t="s">
        <v>261</v>
      </c>
      <c r="K2262" s="11" t="s">
        <v>12957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44958</v>
      </c>
      <c r="H2263" s="11">
        <v>9</v>
      </c>
      <c r="I2263" s="20" t="s">
        <v>259</v>
      </c>
      <c r="J2263" s="11" t="s">
        <v>261</v>
      </c>
      <c r="K2263" s="11" t="s">
        <v>12957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44958</v>
      </c>
      <c r="H2264" s="11">
        <v>9</v>
      </c>
      <c r="I2264" s="20" t="s">
        <v>259</v>
      </c>
      <c r="J2264" s="11" t="s">
        <v>261</v>
      </c>
      <c r="K2264" s="11" t="s">
        <v>12957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44958</v>
      </c>
      <c r="H2265" s="11">
        <v>9</v>
      </c>
      <c r="I2265" s="20" t="s">
        <v>259</v>
      </c>
      <c r="J2265" s="11" t="s">
        <v>261</v>
      </c>
      <c r="K2265" s="11" t="s">
        <v>12957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44958</v>
      </c>
      <c r="H2266" s="11">
        <v>9</v>
      </c>
      <c r="I2266" s="20" t="s">
        <v>259</v>
      </c>
      <c r="J2266" s="11" t="s">
        <v>261</v>
      </c>
      <c r="K2266" s="11" t="s">
        <v>12957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44958</v>
      </c>
      <c r="H2267" s="11">
        <v>9</v>
      </c>
      <c r="I2267" s="20" t="s">
        <v>259</v>
      </c>
      <c r="J2267" s="11" t="s">
        <v>261</v>
      </c>
      <c r="K2267" s="11" t="s">
        <v>12957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44958</v>
      </c>
      <c r="H2268" s="11">
        <v>9</v>
      </c>
      <c r="I2268" s="20" t="s">
        <v>259</v>
      </c>
      <c r="J2268" s="11" t="s">
        <v>261</v>
      </c>
      <c r="K2268" s="11" t="s">
        <v>12957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44958</v>
      </c>
      <c r="H2269" s="11">
        <v>9</v>
      </c>
      <c r="I2269" s="20" t="s">
        <v>259</v>
      </c>
      <c r="J2269" s="11" t="s">
        <v>261</v>
      </c>
      <c r="K2269" s="11" t="s">
        <v>12957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44958</v>
      </c>
      <c r="H2270" s="11">
        <v>9</v>
      </c>
      <c r="I2270" s="20" t="s">
        <v>259</v>
      </c>
      <c r="J2270" s="11" t="s">
        <v>261</v>
      </c>
      <c r="K2270" s="11" t="s">
        <v>12957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44958</v>
      </c>
      <c r="H2271" s="11">
        <v>9</v>
      </c>
      <c r="I2271" s="20" t="s">
        <v>259</v>
      </c>
      <c r="J2271" s="11" t="s">
        <v>261</v>
      </c>
      <c r="K2271" s="11" t="s">
        <v>12957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44958</v>
      </c>
      <c r="H2272" s="11">
        <v>9</v>
      </c>
      <c r="I2272" s="20" t="s">
        <v>259</v>
      </c>
      <c r="J2272" s="11" t="s">
        <v>261</v>
      </c>
      <c r="K2272" s="11" t="s">
        <v>12957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44958</v>
      </c>
      <c r="H2273" s="11">
        <v>9</v>
      </c>
      <c r="I2273" s="20" t="s">
        <v>259</v>
      </c>
      <c r="J2273" s="11" t="s">
        <v>261</v>
      </c>
      <c r="K2273" s="11" t="s">
        <v>12957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44958</v>
      </c>
      <c r="H2274" s="11">
        <v>9</v>
      </c>
      <c r="I2274" s="20" t="s">
        <v>259</v>
      </c>
      <c r="J2274" s="11" t="s">
        <v>261</v>
      </c>
      <c r="K2274" s="11" t="s">
        <v>12957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44958</v>
      </c>
      <c r="H2275" s="11">
        <v>9</v>
      </c>
      <c r="I2275" s="20" t="s">
        <v>259</v>
      </c>
      <c r="J2275" s="11" t="s">
        <v>261</v>
      </c>
      <c r="K2275" s="11" t="s">
        <v>12957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44958</v>
      </c>
      <c r="H2276" s="11">
        <v>9</v>
      </c>
      <c r="I2276" s="20" t="s">
        <v>259</v>
      </c>
      <c r="J2276" s="11" t="s">
        <v>261</v>
      </c>
      <c r="K2276" s="11" t="s">
        <v>12957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44958</v>
      </c>
      <c r="H2277" s="11">
        <v>9</v>
      </c>
      <c r="I2277" s="20" t="s">
        <v>259</v>
      </c>
      <c r="J2277" s="11" t="s">
        <v>261</v>
      </c>
      <c r="K2277" s="11" t="s">
        <v>12957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44958</v>
      </c>
      <c r="H2278" s="11">
        <v>9</v>
      </c>
      <c r="I2278" s="20" t="s">
        <v>259</v>
      </c>
      <c r="J2278" s="11" t="s">
        <v>261</v>
      </c>
      <c r="K2278" s="11" t="s">
        <v>12957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44958</v>
      </c>
      <c r="H2279" s="11">
        <v>9</v>
      </c>
      <c r="I2279" s="20" t="s">
        <v>259</v>
      </c>
      <c r="J2279" s="11" t="s">
        <v>261</v>
      </c>
      <c r="K2279" s="11" t="s">
        <v>12957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44958</v>
      </c>
      <c r="H2280" s="11">
        <v>9</v>
      </c>
      <c r="I2280" s="20" t="s">
        <v>259</v>
      </c>
      <c r="J2280" s="11" t="s">
        <v>261</v>
      </c>
      <c r="K2280" s="11" t="s">
        <v>12957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44958</v>
      </c>
      <c r="H2281" s="11">
        <v>9</v>
      </c>
      <c r="I2281" s="20" t="s">
        <v>259</v>
      </c>
      <c r="J2281" s="11" t="s">
        <v>261</v>
      </c>
      <c r="K2281" s="11" t="s">
        <v>12957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44958</v>
      </c>
      <c r="H2282" s="11">
        <v>9</v>
      </c>
      <c r="I2282" s="20" t="s">
        <v>259</v>
      </c>
      <c r="J2282" s="11" t="s">
        <v>261</v>
      </c>
      <c r="K2282" s="11" t="s">
        <v>12957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44958</v>
      </c>
      <c r="H2283" s="11">
        <v>9</v>
      </c>
      <c r="I2283" s="20" t="s">
        <v>259</v>
      </c>
      <c r="J2283" s="11" t="s">
        <v>261</v>
      </c>
      <c r="K2283" s="11" t="s">
        <v>12957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44958</v>
      </c>
      <c r="H2284" s="11">
        <v>9</v>
      </c>
      <c r="I2284" s="20" t="s">
        <v>259</v>
      </c>
      <c r="J2284" s="11" t="s">
        <v>261</v>
      </c>
      <c r="K2284" s="11" t="s">
        <v>12957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44958</v>
      </c>
      <c r="H2285" s="11">
        <v>9</v>
      </c>
      <c r="I2285" s="20" t="s">
        <v>259</v>
      </c>
      <c r="J2285" s="11" t="s">
        <v>261</v>
      </c>
      <c r="K2285" s="11" t="s">
        <v>12957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44958</v>
      </c>
      <c r="H2286" s="11">
        <v>9</v>
      </c>
      <c r="I2286" s="20" t="s">
        <v>259</v>
      </c>
      <c r="J2286" s="11" t="s">
        <v>261</v>
      </c>
      <c r="K2286" s="11" t="s">
        <v>12957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44958</v>
      </c>
      <c r="H2287" s="11">
        <v>9</v>
      </c>
      <c r="I2287" s="20" t="s">
        <v>259</v>
      </c>
      <c r="J2287" s="11" t="s">
        <v>261</v>
      </c>
      <c r="K2287" s="11" t="s">
        <v>12957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44958</v>
      </c>
      <c r="H2288" s="11">
        <v>9</v>
      </c>
      <c r="I2288" s="20" t="s">
        <v>259</v>
      </c>
      <c r="J2288" s="11" t="s">
        <v>261</v>
      </c>
      <c r="K2288" s="11" t="s">
        <v>12957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44958</v>
      </c>
      <c r="H2289" s="11">
        <v>9</v>
      </c>
      <c r="I2289" s="20" t="s">
        <v>259</v>
      </c>
      <c r="J2289" s="11" t="s">
        <v>261</v>
      </c>
      <c r="K2289" s="11" t="s">
        <v>12957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44958</v>
      </c>
      <c r="H2290" s="11">
        <v>9</v>
      </c>
      <c r="I2290" s="20" t="s">
        <v>259</v>
      </c>
      <c r="J2290" s="11" t="s">
        <v>261</v>
      </c>
      <c r="K2290" s="11" t="s">
        <v>12957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44958</v>
      </c>
      <c r="H2291" s="11">
        <v>9</v>
      </c>
      <c r="I2291" s="20" t="s">
        <v>259</v>
      </c>
      <c r="J2291" s="11" t="s">
        <v>261</v>
      </c>
      <c r="K2291" s="11" t="s">
        <v>12957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44958</v>
      </c>
      <c r="H2292" s="11">
        <v>9</v>
      </c>
      <c r="I2292" s="20" t="s">
        <v>259</v>
      </c>
      <c r="J2292" s="11" t="s">
        <v>261</v>
      </c>
      <c r="K2292" s="11" t="s">
        <v>12957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44958</v>
      </c>
      <c r="H2293" s="11">
        <v>9</v>
      </c>
      <c r="I2293" s="20" t="s">
        <v>259</v>
      </c>
      <c r="J2293" s="11" t="s">
        <v>261</v>
      </c>
      <c r="K2293" s="11" t="s">
        <v>12957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44958</v>
      </c>
      <c r="H2294" s="11">
        <v>9</v>
      </c>
      <c r="I2294" s="20" t="s">
        <v>259</v>
      </c>
      <c r="J2294" s="11" t="s">
        <v>261</v>
      </c>
      <c r="K2294" s="11" t="s">
        <v>12957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44958</v>
      </c>
      <c r="H2295" s="11">
        <v>9</v>
      </c>
      <c r="I2295" s="20" t="s">
        <v>259</v>
      </c>
      <c r="J2295" s="11" t="s">
        <v>261</v>
      </c>
      <c r="K2295" s="11" t="s">
        <v>12957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44958</v>
      </c>
      <c r="H2296" s="11">
        <v>9</v>
      </c>
      <c r="I2296" s="20" t="s">
        <v>259</v>
      </c>
      <c r="J2296" s="11" t="s">
        <v>261</v>
      </c>
      <c r="K2296" s="11" t="s">
        <v>12957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44958</v>
      </c>
      <c r="H2297" s="11">
        <v>9</v>
      </c>
      <c r="I2297" s="20" t="s">
        <v>259</v>
      </c>
      <c r="J2297" s="11" t="s">
        <v>261</v>
      </c>
      <c r="K2297" s="11" t="s">
        <v>12957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44958</v>
      </c>
      <c r="H2298" s="11">
        <v>9</v>
      </c>
      <c r="I2298" s="20" t="s">
        <v>259</v>
      </c>
      <c r="J2298" s="11" t="s">
        <v>261</v>
      </c>
      <c r="K2298" s="11" t="s">
        <v>12957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44958</v>
      </c>
      <c r="H2299" s="11">
        <v>9</v>
      </c>
      <c r="I2299" s="20" t="s">
        <v>259</v>
      </c>
      <c r="J2299" s="11" t="s">
        <v>261</v>
      </c>
      <c r="K2299" s="11" t="s">
        <v>12957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44958</v>
      </c>
      <c r="H2300" s="11">
        <v>9</v>
      </c>
      <c r="I2300" s="20" t="s">
        <v>259</v>
      </c>
      <c r="J2300" s="11" t="s">
        <v>261</v>
      </c>
      <c r="K2300" s="11" t="s">
        <v>12957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44958</v>
      </c>
      <c r="H2301" s="11">
        <v>9</v>
      </c>
      <c r="I2301" s="20" t="s">
        <v>259</v>
      </c>
      <c r="J2301" s="11" t="s">
        <v>261</v>
      </c>
      <c r="K2301" s="11" t="s">
        <v>12957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44958</v>
      </c>
      <c r="H2302" s="11">
        <v>9</v>
      </c>
      <c r="I2302" s="20" t="s">
        <v>259</v>
      </c>
      <c r="J2302" s="11" t="s">
        <v>261</v>
      </c>
      <c r="K2302" s="11" t="s">
        <v>12957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44958</v>
      </c>
      <c r="H2303" s="11">
        <v>9</v>
      </c>
      <c r="I2303" s="20" t="s">
        <v>259</v>
      </c>
      <c r="J2303" s="11" t="s">
        <v>261</v>
      </c>
      <c r="K2303" s="11" t="s">
        <v>12957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44958</v>
      </c>
      <c r="H2304" s="11">
        <v>9</v>
      </c>
      <c r="I2304" s="20" t="s">
        <v>259</v>
      </c>
      <c r="J2304" s="11" t="s">
        <v>261</v>
      </c>
      <c r="K2304" s="11" t="s">
        <v>12957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44958</v>
      </c>
      <c r="H2305" s="11">
        <v>9</v>
      </c>
      <c r="I2305" s="20" t="s">
        <v>259</v>
      </c>
      <c r="J2305" s="11" t="s">
        <v>261</v>
      </c>
      <c r="K2305" s="11" t="s">
        <v>12957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44958</v>
      </c>
      <c r="H2306" s="11">
        <v>9</v>
      </c>
      <c r="I2306" s="20" t="s">
        <v>259</v>
      </c>
      <c r="J2306" s="11" t="s">
        <v>261</v>
      </c>
      <c r="K2306" s="11" t="s">
        <v>12957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44958</v>
      </c>
      <c r="H2307" s="11">
        <v>9</v>
      </c>
      <c r="I2307" s="20" t="s">
        <v>259</v>
      </c>
      <c r="J2307" s="11" t="s">
        <v>261</v>
      </c>
      <c r="K2307" s="11" t="s">
        <v>12957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44958</v>
      </c>
      <c r="H2308" s="11">
        <v>9</v>
      </c>
      <c r="I2308" s="20" t="s">
        <v>259</v>
      </c>
      <c r="J2308" s="11" t="s">
        <v>261</v>
      </c>
      <c r="K2308" s="11" t="s">
        <v>12957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44958</v>
      </c>
      <c r="H2309" s="11">
        <v>9</v>
      </c>
      <c r="I2309" s="20" t="s">
        <v>259</v>
      </c>
      <c r="J2309" s="11" t="s">
        <v>261</v>
      </c>
      <c r="K2309" s="11" t="s">
        <v>12957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44958</v>
      </c>
      <c r="H2310" s="11">
        <v>9</v>
      </c>
      <c r="I2310" s="20" t="s">
        <v>259</v>
      </c>
      <c r="J2310" s="11" t="s">
        <v>261</v>
      </c>
      <c r="K2310" s="11" t="s">
        <v>12957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44958</v>
      </c>
      <c r="H2311" s="11">
        <v>9</v>
      </c>
      <c r="I2311" s="20" t="s">
        <v>259</v>
      </c>
      <c r="J2311" s="11" t="s">
        <v>261</v>
      </c>
      <c r="K2311" s="11" t="s">
        <v>12957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44958</v>
      </c>
      <c r="H2312" s="11">
        <v>9</v>
      </c>
      <c r="I2312" s="20" t="s">
        <v>259</v>
      </c>
      <c r="J2312" s="11" t="s">
        <v>261</v>
      </c>
      <c r="K2312" s="11" t="s">
        <v>12957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44958</v>
      </c>
      <c r="H2313" s="11">
        <v>9</v>
      </c>
      <c r="I2313" s="20" t="s">
        <v>259</v>
      </c>
      <c r="J2313" s="11" t="s">
        <v>261</v>
      </c>
      <c r="K2313" s="11" t="s">
        <v>12957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44958</v>
      </c>
      <c r="H2314" s="11">
        <v>9</v>
      </c>
      <c r="I2314" s="20" t="s">
        <v>259</v>
      </c>
      <c r="J2314" s="11" t="s">
        <v>261</v>
      </c>
      <c r="K2314" s="11" t="s">
        <v>12957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44958</v>
      </c>
      <c r="H2315" s="11">
        <v>9</v>
      </c>
      <c r="I2315" s="20" t="s">
        <v>259</v>
      </c>
      <c r="J2315" s="11" t="s">
        <v>261</v>
      </c>
      <c r="K2315" s="11" t="s">
        <v>12957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44958</v>
      </c>
      <c r="H2316" s="11">
        <v>9</v>
      </c>
      <c r="I2316" s="20" t="s">
        <v>259</v>
      </c>
      <c r="J2316" s="11" t="s">
        <v>261</v>
      </c>
      <c r="K2316" s="11" t="s">
        <v>12957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44958</v>
      </c>
      <c r="H2317" s="11">
        <v>9</v>
      </c>
      <c r="I2317" s="20" t="s">
        <v>259</v>
      </c>
      <c r="J2317" s="11" t="s">
        <v>261</v>
      </c>
      <c r="K2317" s="11" t="s">
        <v>12957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44958</v>
      </c>
      <c r="H2318" s="11">
        <v>9</v>
      </c>
      <c r="I2318" s="20" t="s">
        <v>259</v>
      </c>
      <c r="J2318" s="11" t="s">
        <v>261</v>
      </c>
      <c r="K2318" s="11" t="s">
        <v>12957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44958</v>
      </c>
      <c r="H2319" s="11">
        <v>9</v>
      </c>
      <c r="I2319" s="20" t="s">
        <v>259</v>
      </c>
      <c r="J2319" s="11" t="s">
        <v>261</v>
      </c>
      <c r="K2319" s="11" t="s">
        <v>12957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44958</v>
      </c>
      <c r="H2320" s="11">
        <v>9</v>
      </c>
      <c r="I2320" s="20" t="s">
        <v>259</v>
      </c>
      <c r="J2320" s="11" t="s">
        <v>261</v>
      </c>
      <c r="K2320" s="11" t="s">
        <v>12957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44958</v>
      </c>
      <c r="H2321" s="11">
        <v>9</v>
      </c>
      <c r="I2321" s="20" t="s">
        <v>259</v>
      </c>
      <c r="J2321" s="11" t="s">
        <v>261</v>
      </c>
      <c r="K2321" s="11" t="s">
        <v>12957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44958</v>
      </c>
      <c r="H2322" s="11">
        <v>9</v>
      </c>
      <c r="I2322" s="20" t="s">
        <v>259</v>
      </c>
      <c r="J2322" s="11" t="s">
        <v>261</v>
      </c>
      <c r="K2322" s="11" t="s">
        <v>12957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44958</v>
      </c>
      <c r="H2323" s="11">
        <v>9</v>
      </c>
      <c r="I2323" s="20" t="s">
        <v>259</v>
      </c>
      <c r="J2323" s="11" t="s">
        <v>261</v>
      </c>
      <c r="K2323" s="11" t="s">
        <v>12957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44958</v>
      </c>
      <c r="H2324" s="11">
        <v>9</v>
      </c>
      <c r="I2324" s="20" t="s">
        <v>259</v>
      </c>
      <c r="J2324" s="11" t="s">
        <v>261</v>
      </c>
      <c r="K2324" s="11" t="s">
        <v>12957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44958</v>
      </c>
      <c r="H2325" s="11">
        <v>9</v>
      </c>
      <c r="I2325" s="20" t="s">
        <v>259</v>
      </c>
      <c r="J2325" s="11" t="s">
        <v>261</v>
      </c>
      <c r="K2325" s="11" t="s">
        <v>12957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44958</v>
      </c>
      <c r="H2326" s="11">
        <v>9</v>
      </c>
      <c r="I2326" s="20" t="s">
        <v>259</v>
      </c>
      <c r="J2326" s="11" t="s">
        <v>261</v>
      </c>
      <c r="K2326" s="11" t="s">
        <v>12957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44958</v>
      </c>
      <c r="H2327" s="11">
        <v>9</v>
      </c>
      <c r="I2327" s="20" t="s">
        <v>259</v>
      </c>
      <c r="J2327" s="11" t="s">
        <v>261</v>
      </c>
      <c r="K2327" s="11" t="s">
        <v>12957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44958</v>
      </c>
      <c r="H2328" s="11">
        <v>9</v>
      </c>
      <c r="I2328" s="20" t="s">
        <v>259</v>
      </c>
      <c r="J2328" s="11" t="s">
        <v>261</v>
      </c>
      <c r="K2328" s="11" t="s">
        <v>12957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44958</v>
      </c>
      <c r="H2329" s="11">
        <v>9</v>
      </c>
      <c r="I2329" s="20" t="s">
        <v>259</v>
      </c>
      <c r="J2329" s="11" t="s">
        <v>261</v>
      </c>
      <c r="K2329" s="11" t="s">
        <v>12957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44958</v>
      </c>
      <c r="H2330" s="11">
        <v>9</v>
      </c>
      <c r="I2330" s="20" t="s">
        <v>259</v>
      </c>
      <c r="J2330" s="11" t="s">
        <v>261</v>
      </c>
      <c r="K2330" s="11" t="s">
        <v>12957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44958</v>
      </c>
      <c r="H2331" s="11">
        <v>9</v>
      </c>
      <c r="I2331" s="20" t="s">
        <v>259</v>
      </c>
      <c r="J2331" s="11" t="s">
        <v>261</v>
      </c>
      <c r="K2331" s="11" t="s">
        <v>12957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44958</v>
      </c>
      <c r="H2332" s="11">
        <v>9</v>
      </c>
      <c r="I2332" s="20" t="s">
        <v>259</v>
      </c>
      <c r="J2332" s="11" t="s">
        <v>261</v>
      </c>
      <c r="K2332" s="11" t="s">
        <v>12957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44958</v>
      </c>
      <c r="H2333" s="11">
        <v>9</v>
      </c>
      <c r="I2333" s="20" t="s">
        <v>259</v>
      </c>
      <c r="J2333" s="11" t="s">
        <v>261</v>
      </c>
      <c r="K2333" s="11" t="s">
        <v>12957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44958</v>
      </c>
      <c r="H2334" s="11">
        <v>9</v>
      </c>
      <c r="I2334" s="20" t="s">
        <v>259</v>
      </c>
      <c r="J2334" s="11" t="s">
        <v>261</v>
      </c>
      <c r="K2334" s="11" t="s">
        <v>12957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44958</v>
      </c>
      <c r="H2335" s="11">
        <v>9</v>
      </c>
      <c r="I2335" s="20" t="s">
        <v>259</v>
      </c>
      <c r="J2335" s="11" t="s">
        <v>261</v>
      </c>
      <c r="K2335" s="11" t="s">
        <v>12957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44958</v>
      </c>
      <c r="H2336" s="11">
        <v>9</v>
      </c>
      <c r="I2336" s="20" t="s">
        <v>259</v>
      </c>
      <c r="J2336" s="11" t="s">
        <v>261</v>
      </c>
      <c r="K2336" s="11" t="s">
        <v>12957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44958</v>
      </c>
      <c r="H2337" s="11">
        <v>9</v>
      </c>
      <c r="I2337" s="20" t="s">
        <v>259</v>
      </c>
      <c r="J2337" s="11" t="s">
        <v>261</v>
      </c>
      <c r="K2337" s="11" t="s">
        <v>12957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44958</v>
      </c>
      <c r="H2338" s="11">
        <v>9</v>
      </c>
      <c r="I2338" s="20" t="s">
        <v>259</v>
      </c>
      <c r="J2338" s="11" t="s">
        <v>261</v>
      </c>
      <c r="K2338" s="11" t="s">
        <v>12957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44958</v>
      </c>
      <c r="H2339" s="11">
        <v>9</v>
      </c>
      <c r="I2339" s="20" t="s">
        <v>259</v>
      </c>
      <c r="J2339" s="11" t="s">
        <v>261</v>
      </c>
      <c r="K2339" s="11" t="s">
        <v>12957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44958</v>
      </c>
      <c r="H2340" s="11">
        <v>9</v>
      </c>
      <c r="I2340" s="20" t="s">
        <v>259</v>
      </c>
      <c r="J2340" s="11" t="s">
        <v>261</v>
      </c>
      <c r="K2340" s="11" t="s">
        <v>12957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44958</v>
      </c>
      <c r="H2341" s="11">
        <v>9</v>
      </c>
      <c r="I2341" s="20" t="s">
        <v>259</v>
      </c>
      <c r="J2341" s="11" t="s">
        <v>261</v>
      </c>
      <c r="K2341" s="11" t="s">
        <v>12957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44958</v>
      </c>
      <c r="H2342" s="11">
        <v>9</v>
      </c>
      <c r="I2342" s="20" t="s">
        <v>259</v>
      </c>
      <c r="J2342" s="11" t="s">
        <v>261</v>
      </c>
      <c r="K2342" s="11" t="s">
        <v>12957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44958</v>
      </c>
      <c r="H2343" s="11">
        <v>9</v>
      </c>
      <c r="I2343" s="20" t="s">
        <v>259</v>
      </c>
      <c r="J2343" s="11" t="s">
        <v>261</v>
      </c>
      <c r="K2343" s="11" t="s">
        <v>12957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44958</v>
      </c>
      <c r="H2344" s="11">
        <v>9</v>
      </c>
      <c r="I2344" s="20" t="s">
        <v>259</v>
      </c>
      <c r="J2344" s="11" t="s">
        <v>261</v>
      </c>
      <c r="K2344" s="11" t="s">
        <v>12957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44958</v>
      </c>
      <c r="H2345" s="11">
        <v>9</v>
      </c>
      <c r="I2345" s="20" t="s">
        <v>259</v>
      </c>
      <c r="J2345" s="11" t="s">
        <v>261</v>
      </c>
      <c r="K2345" s="11" t="s">
        <v>12957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44958</v>
      </c>
      <c r="H2346" s="11">
        <v>9</v>
      </c>
      <c r="I2346" s="20" t="s">
        <v>259</v>
      </c>
      <c r="J2346" s="11" t="s">
        <v>261</v>
      </c>
      <c r="K2346" s="11" t="s">
        <v>12957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44958</v>
      </c>
      <c r="H2347" s="11">
        <v>9</v>
      </c>
      <c r="I2347" s="20" t="s">
        <v>259</v>
      </c>
      <c r="J2347" s="11" t="s">
        <v>261</v>
      </c>
      <c r="K2347" s="11" t="s">
        <v>12957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44958</v>
      </c>
      <c r="H2348" s="11">
        <v>9</v>
      </c>
      <c r="I2348" s="20" t="s">
        <v>259</v>
      </c>
      <c r="J2348" s="11" t="s">
        <v>261</v>
      </c>
      <c r="K2348" s="11" t="s">
        <v>12957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44958</v>
      </c>
      <c r="H2349" s="11">
        <v>9</v>
      </c>
      <c r="I2349" s="20" t="s">
        <v>259</v>
      </c>
      <c r="J2349" s="11" t="s">
        <v>261</v>
      </c>
      <c r="K2349" s="11" t="s">
        <v>12957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44958</v>
      </c>
      <c r="H2350" s="11">
        <v>9</v>
      </c>
      <c r="I2350" s="20" t="s">
        <v>259</v>
      </c>
      <c r="J2350" s="11" t="s">
        <v>261</v>
      </c>
      <c r="K2350" s="11" t="s">
        <v>12957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44958</v>
      </c>
      <c r="H2351" s="11">
        <v>9</v>
      </c>
      <c r="I2351" s="20" t="s">
        <v>259</v>
      </c>
      <c r="J2351" s="11" t="s">
        <v>261</v>
      </c>
      <c r="K2351" s="11" t="s">
        <v>12957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44958</v>
      </c>
      <c r="H2352" s="11">
        <v>9</v>
      </c>
      <c r="I2352" s="20" t="s">
        <v>259</v>
      </c>
      <c r="J2352" s="11" t="s">
        <v>261</v>
      </c>
      <c r="K2352" s="11" t="s">
        <v>12957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44958</v>
      </c>
      <c r="H2353" s="11">
        <v>9</v>
      </c>
      <c r="I2353" s="20" t="s">
        <v>259</v>
      </c>
      <c r="J2353" s="11" t="s">
        <v>261</v>
      </c>
      <c r="K2353" s="11" t="s">
        <v>12957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44958</v>
      </c>
      <c r="H2354" s="11">
        <v>9</v>
      </c>
      <c r="I2354" s="20" t="s">
        <v>259</v>
      </c>
      <c r="J2354" s="11" t="s">
        <v>261</v>
      </c>
      <c r="K2354" s="11" t="s">
        <v>12957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44958</v>
      </c>
      <c r="H2355" s="11">
        <v>9</v>
      </c>
      <c r="I2355" s="20" t="s">
        <v>259</v>
      </c>
      <c r="J2355" s="11" t="s">
        <v>261</v>
      </c>
      <c r="K2355" s="11" t="s">
        <v>12957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44958</v>
      </c>
      <c r="H2356" s="11">
        <v>9</v>
      </c>
      <c r="I2356" s="20" t="s">
        <v>259</v>
      </c>
      <c r="J2356" s="11" t="s">
        <v>261</v>
      </c>
      <c r="K2356" s="11" t="s">
        <v>12957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44958</v>
      </c>
      <c r="H2357" s="11">
        <v>9</v>
      </c>
      <c r="I2357" s="20" t="s">
        <v>259</v>
      </c>
      <c r="J2357" s="11" t="s">
        <v>261</v>
      </c>
      <c r="K2357" s="11" t="s">
        <v>12957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44958</v>
      </c>
      <c r="H2358" s="11">
        <v>9</v>
      </c>
      <c r="I2358" s="20" t="s">
        <v>259</v>
      </c>
      <c r="J2358" s="11" t="s">
        <v>261</v>
      </c>
      <c r="K2358" s="11" t="s">
        <v>12957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44958</v>
      </c>
      <c r="H2359" s="11">
        <v>9</v>
      </c>
      <c r="I2359" s="20" t="s">
        <v>259</v>
      </c>
      <c r="J2359" s="11" t="s">
        <v>261</v>
      </c>
      <c r="K2359" s="11" t="s">
        <v>12957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44958</v>
      </c>
      <c r="H2360" s="11">
        <v>9</v>
      </c>
      <c r="I2360" s="20" t="s">
        <v>259</v>
      </c>
      <c r="J2360" s="11" t="s">
        <v>261</v>
      </c>
      <c r="K2360" s="11" t="s">
        <v>12957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44958</v>
      </c>
      <c r="H2361" s="11">
        <v>9</v>
      </c>
      <c r="I2361" s="20" t="s">
        <v>259</v>
      </c>
      <c r="J2361" s="11" t="s">
        <v>261</v>
      </c>
      <c r="K2361" s="11" t="s">
        <v>12957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44958</v>
      </c>
      <c r="H2362" s="11">
        <v>9</v>
      </c>
      <c r="I2362" s="20" t="s">
        <v>259</v>
      </c>
      <c r="J2362" s="11" t="s">
        <v>261</v>
      </c>
      <c r="K2362" s="11" t="s">
        <v>12957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44958</v>
      </c>
      <c r="H2363" s="11">
        <v>9</v>
      </c>
      <c r="I2363" s="20" t="s">
        <v>259</v>
      </c>
      <c r="J2363" s="11" t="s">
        <v>261</v>
      </c>
      <c r="K2363" s="11" t="s">
        <v>12957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44958</v>
      </c>
      <c r="H2364" s="11">
        <v>9</v>
      </c>
      <c r="I2364" s="20" t="s">
        <v>259</v>
      </c>
      <c r="J2364" s="11" t="s">
        <v>261</v>
      </c>
      <c r="K2364" s="11" t="s">
        <v>12957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44958</v>
      </c>
      <c r="H2365" s="11">
        <v>9</v>
      </c>
      <c r="I2365" s="20" t="s">
        <v>259</v>
      </c>
      <c r="J2365" s="11" t="s">
        <v>261</v>
      </c>
      <c r="K2365" s="11" t="s">
        <v>12957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44958</v>
      </c>
      <c r="H2366" s="11">
        <v>9</v>
      </c>
      <c r="I2366" s="20" t="s">
        <v>259</v>
      </c>
      <c r="J2366" s="11" t="s">
        <v>261</v>
      </c>
      <c r="K2366" s="11" t="s">
        <v>12957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44958</v>
      </c>
      <c r="H2367" s="11">
        <v>9</v>
      </c>
      <c r="I2367" s="20" t="s">
        <v>259</v>
      </c>
      <c r="J2367" s="11" t="s">
        <v>261</v>
      </c>
      <c r="K2367" s="11" t="s">
        <v>12957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44958</v>
      </c>
      <c r="H2368" s="11">
        <v>9</v>
      </c>
      <c r="I2368" s="20" t="s">
        <v>259</v>
      </c>
      <c r="J2368" s="11" t="s">
        <v>261</v>
      </c>
      <c r="K2368" s="11" t="s">
        <v>12957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44958</v>
      </c>
      <c r="H2369" s="11">
        <v>9</v>
      </c>
      <c r="I2369" s="20" t="s">
        <v>259</v>
      </c>
      <c r="J2369" s="11" t="s">
        <v>261</v>
      </c>
      <c r="K2369" s="11" t="s">
        <v>12957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44958</v>
      </c>
      <c r="H2370" s="11">
        <v>9</v>
      </c>
      <c r="I2370" s="20" t="s">
        <v>259</v>
      </c>
      <c r="J2370" s="11" t="s">
        <v>261</v>
      </c>
      <c r="K2370" s="11" t="s">
        <v>12957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44958</v>
      </c>
      <c r="H2371" s="11">
        <v>9</v>
      </c>
      <c r="I2371" s="20" t="s">
        <v>259</v>
      </c>
      <c r="J2371" s="11" t="s">
        <v>261</v>
      </c>
      <c r="K2371" s="11" t="s">
        <v>12957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44958</v>
      </c>
      <c r="H2372" s="11">
        <v>9</v>
      </c>
      <c r="I2372" s="20" t="s">
        <v>259</v>
      </c>
      <c r="J2372" s="11" t="s">
        <v>261</v>
      </c>
      <c r="K2372" s="11" t="s">
        <v>12957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44958</v>
      </c>
      <c r="H2373" s="11">
        <v>9</v>
      </c>
      <c r="I2373" s="20" t="s">
        <v>259</v>
      </c>
      <c r="J2373" s="11" t="s">
        <v>261</v>
      </c>
      <c r="K2373" s="11" t="s">
        <v>12957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44958</v>
      </c>
      <c r="H2374" s="11">
        <v>9</v>
      </c>
      <c r="I2374" s="20" t="s">
        <v>259</v>
      </c>
      <c r="J2374" s="11" t="s">
        <v>261</v>
      </c>
      <c r="K2374" s="11" t="s">
        <v>12957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44958</v>
      </c>
      <c r="H2375" s="11">
        <v>9</v>
      </c>
      <c r="I2375" s="20" t="s">
        <v>259</v>
      </c>
      <c r="J2375" s="11" t="s">
        <v>261</v>
      </c>
      <c r="K2375" s="11" t="s">
        <v>12957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44958</v>
      </c>
      <c r="H2376" s="11">
        <v>9</v>
      </c>
      <c r="I2376" s="20" t="s">
        <v>259</v>
      </c>
      <c r="J2376" s="11" t="s">
        <v>261</v>
      </c>
      <c r="K2376" s="11" t="s">
        <v>12957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44958</v>
      </c>
      <c r="H2377" s="11">
        <v>9</v>
      </c>
      <c r="I2377" s="20" t="s">
        <v>259</v>
      </c>
      <c r="J2377" s="11" t="s">
        <v>261</v>
      </c>
      <c r="K2377" s="11" t="s">
        <v>12957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44958</v>
      </c>
      <c r="H2378" s="11">
        <v>9</v>
      </c>
      <c r="I2378" s="20" t="s">
        <v>259</v>
      </c>
      <c r="J2378" s="11" t="s">
        <v>261</v>
      </c>
      <c r="K2378" s="11" t="s">
        <v>12957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44958</v>
      </c>
      <c r="H2379" s="11">
        <v>9</v>
      </c>
      <c r="I2379" s="20" t="s">
        <v>259</v>
      </c>
      <c r="J2379" s="11" t="s">
        <v>261</v>
      </c>
      <c r="K2379" s="11" t="s">
        <v>12957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44958</v>
      </c>
      <c r="H2380" s="11">
        <v>9</v>
      </c>
      <c r="I2380" s="20" t="s">
        <v>259</v>
      </c>
      <c r="J2380" s="11" t="s">
        <v>261</v>
      </c>
      <c r="K2380" s="11" t="s">
        <v>12957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44958</v>
      </c>
      <c r="H2381" s="11">
        <v>9</v>
      </c>
      <c r="I2381" s="20" t="s">
        <v>259</v>
      </c>
      <c r="J2381" s="11" t="s">
        <v>261</v>
      </c>
      <c r="K2381" s="11" t="s">
        <v>12957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44958</v>
      </c>
      <c r="H2382" s="11">
        <v>9</v>
      </c>
      <c r="I2382" s="20" t="s">
        <v>259</v>
      </c>
      <c r="J2382" s="11" t="s">
        <v>261</v>
      </c>
      <c r="K2382" s="11" t="s">
        <v>12957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44958</v>
      </c>
      <c r="H2383" s="11">
        <v>9</v>
      </c>
      <c r="I2383" s="20" t="s">
        <v>259</v>
      </c>
      <c r="J2383" s="11" t="s">
        <v>261</v>
      </c>
      <c r="K2383" s="11" t="s">
        <v>12957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44958</v>
      </c>
      <c r="H2384" s="11">
        <v>9</v>
      </c>
      <c r="I2384" s="20" t="s">
        <v>259</v>
      </c>
      <c r="J2384" s="11" t="s">
        <v>261</v>
      </c>
      <c r="K2384" s="11" t="s">
        <v>12957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44958</v>
      </c>
      <c r="H2385" s="11">
        <v>9</v>
      </c>
      <c r="I2385" s="20" t="s">
        <v>259</v>
      </c>
      <c r="J2385" s="11" t="s">
        <v>261</v>
      </c>
      <c r="K2385" s="11" t="s">
        <v>12957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44958</v>
      </c>
      <c r="H2386" s="11">
        <v>9</v>
      </c>
      <c r="I2386" s="20" t="s">
        <v>259</v>
      </c>
      <c r="J2386" s="11" t="s">
        <v>261</v>
      </c>
      <c r="K2386" s="11" t="s">
        <v>12957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44958</v>
      </c>
      <c r="H2387" s="11">
        <v>9</v>
      </c>
      <c r="I2387" s="20" t="s">
        <v>259</v>
      </c>
      <c r="J2387" s="11" t="s">
        <v>261</v>
      </c>
      <c r="K2387" s="11" t="s">
        <v>12957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44958</v>
      </c>
      <c r="H2388" s="11">
        <v>9</v>
      </c>
      <c r="I2388" s="20" t="s">
        <v>259</v>
      </c>
      <c r="J2388" s="11" t="s">
        <v>261</v>
      </c>
      <c r="K2388" s="11" t="s">
        <v>12957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44958</v>
      </c>
      <c r="H2389" s="11">
        <v>9</v>
      </c>
      <c r="I2389" s="20" t="s">
        <v>259</v>
      </c>
      <c r="J2389" s="11" t="s">
        <v>261</v>
      </c>
      <c r="K2389" s="11" t="s">
        <v>12957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44958</v>
      </c>
      <c r="H2390" s="11">
        <v>9</v>
      </c>
      <c r="I2390" s="20" t="s">
        <v>259</v>
      </c>
      <c r="J2390" s="11" t="s">
        <v>261</v>
      </c>
      <c r="K2390" s="11" t="s">
        <v>12957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44958</v>
      </c>
      <c r="H2391" s="11">
        <v>9</v>
      </c>
      <c r="I2391" s="20" t="s">
        <v>259</v>
      </c>
      <c r="J2391" s="11" t="s">
        <v>261</v>
      </c>
      <c r="K2391" s="11" t="s">
        <v>12957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44958</v>
      </c>
      <c r="H2392" s="11">
        <v>9</v>
      </c>
      <c r="I2392" s="20" t="s">
        <v>259</v>
      </c>
      <c r="J2392" s="11" t="s">
        <v>261</v>
      </c>
      <c r="K2392" s="11" t="s">
        <v>12957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44958</v>
      </c>
      <c r="H2393" s="11">
        <v>9</v>
      </c>
      <c r="I2393" s="20" t="s">
        <v>259</v>
      </c>
      <c r="J2393" s="11" t="s">
        <v>261</v>
      </c>
      <c r="K2393" s="11" t="s">
        <v>12957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44958</v>
      </c>
      <c r="H2394" s="11">
        <v>9</v>
      </c>
      <c r="I2394" s="20" t="s">
        <v>259</v>
      </c>
      <c r="J2394" s="11" t="s">
        <v>261</v>
      </c>
      <c r="K2394" s="11" t="s">
        <v>12957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44958</v>
      </c>
      <c r="H2395" s="11">
        <v>9</v>
      </c>
      <c r="I2395" s="20" t="s">
        <v>259</v>
      </c>
      <c r="J2395" s="11" t="s">
        <v>261</v>
      </c>
      <c r="K2395" s="11" t="s">
        <v>12957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44958</v>
      </c>
      <c r="H2396" s="11">
        <v>9</v>
      </c>
      <c r="I2396" s="20" t="s">
        <v>259</v>
      </c>
      <c r="J2396" s="11" t="s">
        <v>261</v>
      </c>
      <c r="K2396" s="11" t="s">
        <v>12957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44958</v>
      </c>
      <c r="H2397" s="11">
        <v>9</v>
      </c>
      <c r="I2397" s="20" t="s">
        <v>259</v>
      </c>
      <c r="J2397" s="11" t="s">
        <v>261</v>
      </c>
      <c r="K2397" s="11" t="s">
        <v>12957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44958</v>
      </c>
      <c r="H2398" s="11">
        <v>9</v>
      </c>
      <c r="I2398" s="20" t="s">
        <v>259</v>
      </c>
      <c r="J2398" s="11" t="s">
        <v>261</v>
      </c>
      <c r="K2398" s="11" t="s">
        <v>12957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44958</v>
      </c>
      <c r="H2399" s="11">
        <v>9</v>
      </c>
      <c r="I2399" s="20" t="s">
        <v>259</v>
      </c>
      <c r="J2399" s="11" t="s">
        <v>261</v>
      </c>
      <c r="K2399" s="11" t="s">
        <v>12957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44958</v>
      </c>
      <c r="H2400" s="11">
        <v>9</v>
      </c>
      <c r="I2400" s="20" t="s">
        <v>259</v>
      </c>
      <c r="J2400" s="11" t="s">
        <v>261</v>
      </c>
      <c r="K2400" s="11" t="s">
        <v>12957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44958</v>
      </c>
      <c r="H2401" s="11">
        <v>9</v>
      </c>
      <c r="I2401" s="20" t="s">
        <v>259</v>
      </c>
      <c r="J2401" s="11" t="s">
        <v>261</v>
      </c>
      <c r="K2401" s="11" t="s">
        <v>12957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44958</v>
      </c>
      <c r="H2402" s="11">
        <v>9</v>
      </c>
      <c r="I2402" s="20" t="s">
        <v>259</v>
      </c>
      <c r="J2402" s="11" t="s">
        <v>261</v>
      </c>
      <c r="K2402" s="11" t="s">
        <v>12957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44958</v>
      </c>
      <c r="H2403" s="11">
        <v>9</v>
      </c>
      <c r="I2403" s="20" t="s">
        <v>259</v>
      </c>
      <c r="J2403" s="11" t="s">
        <v>261</v>
      </c>
      <c r="K2403" s="11" t="s">
        <v>12957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44958</v>
      </c>
      <c r="H2404" s="11">
        <v>9</v>
      </c>
      <c r="I2404" s="20" t="s">
        <v>259</v>
      </c>
      <c r="J2404" s="11" t="s">
        <v>261</v>
      </c>
      <c r="K2404" s="11" t="s">
        <v>12957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44958</v>
      </c>
      <c r="H2405" s="11">
        <v>9</v>
      </c>
      <c r="I2405" s="20" t="s">
        <v>259</v>
      </c>
      <c r="J2405" s="11" t="s">
        <v>261</v>
      </c>
      <c r="K2405" s="11" t="s">
        <v>12957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44958</v>
      </c>
      <c r="H2406" s="11">
        <v>9</v>
      </c>
      <c r="I2406" s="20" t="s">
        <v>259</v>
      </c>
      <c r="J2406" s="11" t="s">
        <v>261</v>
      </c>
      <c r="K2406" s="11" t="s">
        <v>12957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44958</v>
      </c>
      <c r="H2407" s="11">
        <v>9</v>
      </c>
      <c r="I2407" s="20" t="s">
        <v>259</v>
      </c>
      <c r="J2407" s="11" t="s">
        <v>261</v>
      </c>
      <c r="K2407" s="11" t="s">
        <v>12957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44958</v>
      </c>
      <c r="H2408" s="11">
        <v>9</v>
      </c>
      <c r="I2408" s="20" t="s">
        <v>259</v>
      </c>
      <c r="J2408" s="11" t="s">
        <v>261</v>
      </c>
      <c r="K2408" s="11" t="s">
        <v>12957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44958</v>
      </c>
      <c r="H2409" s="11">
        <v>9</v>
      </c>
      <c r="I2409" s="20" t="s">
        <v>259</v>
      </c>
      <c r="J2409" s="11" t="s">
        <v>261</v>
      </c>
      <c r="K2409" s="11" t="s">
        <v>12957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44958</v>
      </c>
      <c r="H2410" s="11">
        <v>9</v>
      </c>
      <c r="I2410" s="20" t="s">
        <v>259</v>
      </c>
      <c r="J2410" s="11" t="s">
        <v>261</v>
      </c>
      <c r="K2410" s="11" t="s">
        <v>12957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44958</v>
      </c>
      <c r="H2411" s="11">
        <v>9</v>
      </c>
      <c r="I2411" s="20" t="s">
        <v>259</v>
      </c>
      <c r="J2411" s="11" t="s">
        <v>261</v>
      </c>
      <c r="K2411" s="11" t="s">
        <v>12957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44958</v>
      </c>
      <c r="H2412" s="11">
        <v>9</v>
      </c>
      <c r="I2412" s="20" t="s">
        <v>259</v>
      </c>
      <c r="J2412" s="11" t="s">
        <v>261</v>
      </c>
      <c r="K2412" s="11" t="s">
        <v>12957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44958</v>
      </c>
      <c r="H2413" s="11">
        <v>9</v>
      </c>
      <c r="I2413" s="20" t="s">
        <v>259</v>
      </c>
      <c r="J2413" s="11" t="s">
        <v>261</v>
      </c>
      <c r="K2413" s="11" t="s">
        <v>12957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44958</v>
      </c>
      <c r="H2414" s="11">
        <v>9</v>
      </c>
      <c r="I2414" s="20" t="s">
        <v>259</v>
      </c>
      <c r="J2414" s="11" t="s">
        <v>261</v>
      </c>
      <c r="K2414" s="11" t="s">
        <v>12957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44958</v>
      </c>
      <c r="H2415" s="11">
        <v>9</v>
      </c>
      <c r="I2415" s="20" t="s">
        <v>259</v>
      </c>
      <c r="J2415" s="11" t="s">
        <v>261</v>
      </c>
      <c r="K2415" s="11" t="s">
        <v>12957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44958</v>
      </c>
      <c r="H2416" s="11">
        <v>9</v>
      </c>
      <c r="I2416" s="20" t="s">
        <v>259</v>
      </c>
      <c r="J2416" s="11" t="s">
        <v>261</v>
      </c>
      <c r="K2416" s="11" t="s">
        <v>12957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44958</v>
      </c>
      <c r="H2417" s="11">
        <v>9</v>
      </c>
      <c r="I2417" s="20" t="s">
        <v>259</v>
      </c>
      <c r="J2417" s="11" t="s">
        <v>261</v>
      </c>
      <c r="K2417" s="11" t="s">
        <v>12957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44958</v>
      </c>
      <c r="H2418" s="11">
        <v>9</v>
      </c>
      <c r="I2418" s="20" t="s">
        <v>259</v>
      </c>
      <c r="J2418" s="11" t="s">
        <v>261</v>
      </c>
      <c r="K2418" s="11" t="s">
        <v>12957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44958</v>
      </c>
      <c r="H2419" s="11">
        <v>9</v>
      </c>
      <c r="I2419" s="20" t="s">
        <v>259</v>
      </c>
      <c r="J2419" s="11" t="s">
        <v>261</v>
      </c>
      <c r="K2419" s="11" t="s">
        <v>12957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44958</v>
      </c>
      <c r="H2420" s="11">
        <v>9</v>
      </c>
      <c r="I2420" s="20" t="s">
        <v>259</v>
      </c>
      <c r="J2420" s="11" t="s">
        <v>261</v>
      </c>
      <c r="K2420" s="11" t="s">
        <v>12957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44958</v>
      </c>
      <c r="H2421" s="11">
        <v>9</v>
      </c>
      <c r="I2421" s="20" t="s">
        <v>259</v>
      </c>
      <c r="J2421" s="11" t="s">
        <v>261</v>
      </c>
      <c r="K2421" s="11" t="s">
        <v>12957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44958</v>
      </c>
      <c r="H2422" s="11">
        <v>9</v>
      </c>
      <c r="I2422" s="20" t="s">
        <v>259</v>
      </c>
      <c r="J2422" s="11" t="s">
        <v>261</v>
      </c>
      <c r="K2422" s="11" t="s">
        <v>12957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44958</v>
      </c>
      <c r="H2423" s="11">
        <v>9</v>
      </c>
      <c r="I2423" s="20" t="s">
        <v>259</v>
      </c>
      <c r="J2423" s="11" t="s">
        <v>261</v>
      </c>
      <c r="K2423" s="11" t="s">
        <v>12957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44958</v>
      </c>
      <c r="H2424" s="11">
        <v>9</v>
      </c>
      <c r="I2424" s="20" t="s">
        <v>259</v>
      </c>
      <c r="J2424" s="11" t="s">
        <v>261</v>
      </c>
      <c r="K2424" s="11" t="s">
        <v>12957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44958</v>
      </c>
      <c r="H2425" s="11">
        <v>9</v>
      </c>
      <c r="I2425" s="20" t="s">
        <v>259</v>
      </c>
      <c r="J2425" s="11" t="s">
        <v>261</v>
      </c>
      <c r="K2425" s="11" t="s">
        <v>12957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44958</v>
      </c>
      <c r="H2426" s="11">
        <v>9</v>
      </c>
      <c r="I2426" s="20" t="s">
        <v>259</v>
      </c>
      <c r="J2426" s="11" t="s">
        <v>261</v>
      </c>
      <c r="K2426" s="11" t="s">
        <v>12957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44958</v>
      </c>
      <c r="H2427" s="11">
        <v>9</v>
      </c>
      <c r="I2427" s="20" t="s">
        <v>259</v>
      </c>
      <c r="J2427" s="11" t="s">
        <v>261</v>
      </c>
      <c r="K2427" s="11" t="s">
        <v>12957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44958</v>
      </c>
      <c r="H2428" s="11">
        <v>9</v>
      </c>
      <c r="I2428" s="20" t="s">
        <v>259</v>
      </c>
      <c r="J2428" s="11" t="s">
        <v>261</v>
      </c>
      <c r="K2428" s="11" t="s">
        <v>12957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44958</v>
      </c>
      <c r="H2429" s="11">
        <v>9</v>
      </c>
      <c r="I2429" s="20" t="s">
        <v>259</v>
      </c>
      <c r="J2429" s="11" t="s">
        <v>261</v>
      </c>
      <c r="K2429" s="11" t="s">
        <v>12957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44958</v>
      </c>
      <c r="H2430" s="11">
        <v>9</v>
      </c>
      <c r="I2430" s="20" t="s">
        <v>259</v>
      </c>
      <c r="J2430" s="11" t="s">
        <v>261</v>
      </c>
      <c r="K2430" s="11" t="s">
        <v>12957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44958</v>
      </c>
      <c r="H2431" s="11">
        <v>9</v>
      </c>
      <c r="I2431" s="20" t="s">
        <v>259</v>
      </c>
      <c r="J2431" s="11" t="s">
        <v>261</v>
      </c>
      <c r="K2431" s="11" t="s">
        <v>12957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44958</v>
      </c>
      <c r="H2432" s="11">
        <v>9</v>
      </c>
      <c r="I2432" s="20" t="s">
        <v>259</v>
      </c>
      <c r="J2432" s="11" t="s">
        <v>261</v>
      </c>
      <c r="K2432" s="11" t="s">
        <v>12957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44958</v>
      </c>
      <c r="H2433" s="11">
        <v>9</v>
      </c>
      <c r="I2433" s="20" t="s">
        <v>259</v>
      </c>
      <c r="J2433" s="11" t="s">
        <v>261</v>
      </c>
      <c r="K2433" s="11" t="s">
        <v>12957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44958</v>
      </c>
      <c r="H2434" s="11">
        <v>9</v>
      </c>
      <c r="I2434" s="20" t="s">
        <v>259</v>
      </c>
      <c r="J2434" s="11" t="s">
        <v>261</v>
      </c>
      <c r="K2434" s="11" t="s">
        <v>12957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44958</v>
      </c>
      <c r="H2435" s="11">
        <v>9</v>
      </c>
      <c r="I2435" s="20" t="s">
        <v>259</v>
      </c>
      <c r="J2435" s="11" t="s">
        <v>261</v>
      </c>
      <c r="K2435" s="11" t="s">
        <v>12957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44958</v>
      </c>
      <c r="H2436" s="11">
        <v>9</v>
      </c>
      <c r="I2436" s="20" t="s">
        <v>259</v>
      </c>
      <c r="J2436" s="11" t="s">
        <v>261</v>
      </c>
      <c r="K2436" s="11" t="s">
        <v>12957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44958</v>
      </c>
      <c r="H2437" s="11">
        <v>9</v>
      </c>
      <c r="I2437" s="20" t="s">
        <v>259</v>
      </c>
      <c r="J2437" s="11" t="s">
        <v>261</v>
      </c>
      <c r="K2437" s="11" t="s">
        <v>12957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44958</v>
      </c>
      <c r="H2438" s="11">
        <v>9</v>
      </c>
      <c r="I2438" s="20" t="s">
        <v>259</v>
      </c>
      <c r="J2438" s="11" t="s">
        <v>261</v>
      </c>
      <c r="K2438" s="11" t="s">
        <v>12957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44958</v>
      </c>
      <c r="H2439" s="11">
        <v>9</v>
      </c>
      <c r="I2439" s="20" t="s">
        <v>259</v>
      </c>
      <c r="J2439" s="11" t="s">
        <v>261</v>
      </c>
      <c r="K2439" s="11" t="s">
        <v>12957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44958</v>
      </c>
      <c r="H2440" s="11">
        <v>9</v>
      </c>
      <c r="I2440" s="20" t="s">
        <v>259</v>
      </c>
      <c r="J2440" s="11" t="s">
        <v>261</v>
      </c>
      <c r="K2440" s="11" t="s">
        <v>12957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44958</v>
      </c>
      <c r="H2441" s="11">
        <v>9</v>
      </c>
      <c r="I2441" s="20" t="s">
        <v>259</v>
      </c>
      <c r="J2441" s="11" t="s">
        <v>261</v>
      </c>
      <c r="K2441" s="11" t="s">
        <v>12957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44958</v>
      </c>
      <c r="H2442" s="11">
        <v>9</v>
      </c>
      <c r="I2442" s="20" t="s">
        <v>259</v>
      </c>
      <c r="J2442" s="11" t="s">
        <v>261</v>
      </c>
      <c r="K2442" s="11" t="s">
        <v>12957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44958</v>
      </c>
      <c r="H2443" s="11">
        <v>9</v>
      </c>
      <c r="I2443" s="20" t="s">
        <v>259</v>
      </c>
      <c r="J2443" s="11" t="s">
        <v>261</v>
      </c>
      <c r="K2443" s="11" t="s">
        <v>12957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44958</v>
      </c>
      <c r="H2444" s="11">
        <v>9</v>
      </c>
      <c r="I2444" s="20" t="s">
        <v>259</v>
      </c>
      <c r="J2444" s="11" t="s">
        <v>261</v>
      </c>
      <c r="K2444" s="11" t="s">
        <v>12957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44958</v>
      </c>
      <c r="H2445" s="11">
        <v>9</v>
      </c>
      <c r="I2445" s="20" t="s">
        <v>259</v>
      </c>
      <c r="J2445" s="11" t="s">
        <v>261</v>
      </c>
      <c r="K2445" s="11" t="s">
        <v>12957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44958</v>
      </c>
      <c r="H2446" s="11">
        <v>9</v>
      </c>
      <c r="I2446" s="20" t="s">
        <v>259</v>
      </c>
      <c r="J2446" s="11" t="s">
        <v>261</v>
      </c>
      <c r="K2446" s="11" t="s">
        <v>12957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44958</v>
      </c>
      <c r="H2447" s="11">
        <v>9</v>
      </c>
      <c r="I2447" s="20" t="s">
        <v>259</v>
      </c>
      <c r="J2447" s="11" t="s">
        <v>261</v>
      </c>
      <c r="K2447" s="11" t="s">
        <v>12957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44958</v>
      </c>
      <c r="H2448" s="11">
        <v>9</v>
      </c>
      <c r="I2448" s="20" t="s">
        <v>259</v>
      </c>
      <c r="J2448" s="11" t="s">
        <v>261</v>
      </c>
      <c r="K2448" s="11" t="s">
        <v>12957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44958</v>
      </c>
      <c r="H2449" s="11">
        <v>9</v>
      </c>
      <c r="I2449" s="20" t="s">
        <v>259</v>
      </c>
      <c r="J2449" s="11" t="s">
        <v>261</v>
      </c>
      <c r="K2449" s="11" t="s">
        <v>12957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44958</v>
      </c>
      <c r="H2450" s="11">
        <v>9</v>
      </c>
      <c r="I2450" s="20" t="s">
        <v>259</v>
      </c>
      <c r="J2450" s="11" t="s">
        <v>261</v>
      </c>
      <c r="K2450" s="11" t="s">
        <v>12957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44958</v>
      </c>
      <c r="H2451" s="11">
        <v>9</v>
      </c>
      <c r="I2451" s="20" t="s">
        <v>259</v>
      </c>
      <c r="J2451" s="11" t="s">
        <v>261</v>
      </c>
      <c r="K2451" s="11" t="s">
        <v>12957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44958</v>
      </c>
      <c r="H2452" s="11">
        <v>9</v>
      </c>
      <c r="I2452" s="20" t="s">
        <v>259</v>
      </c>
      <c r="J2452" s="11" t="s">
        <v>261</v>
      </c>
      <c r="K2452" s="11" t="s">
        <v>12957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44958</v>
      </c>
      <c r="H2453" s="11">
        <v>9</v>
      </c>
      <c r="I2453" s="20" t="s">
        <v>259</v>
      </c>
      <c r="J2453" s="11" t="s">
        <v>261</v>
      </c>
      <c r="K2453" s="11" t="s">
        <v>12957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44958</v>
      </c>
      <c r="H2454" s="11">
        <v>9</v>
      </c>
      <c r="I2454" s="20" t="s">
        <v>259</v>
      </c>
      <c r="J2454" s="11" t="s">
        <v>261</v>
      </c>
      <c r="K2454" s="11" t="s">
        <v>12957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44958</v>
      </c>
      <c r="H2455" s="11">
        <v>9</v>
      </c>
      <c r="I2455" s="20" t="s">
        <v>259</v>
      </c>
      <c r="J2455" s="11" t="s">
        <v>261</v>
      </c>
      <c r="K2455" s="11" t="s">
        <v>12957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44958</v>
      </c>
      <c r="H2456" s="11">
        <v>9</v>
      </c>
      <c r="I2456" s="20" t="s">
        <v>259</v>
      </c>
      <c r="J2456" s="11" t="s">
        <v>261</v>
      </c>
      <c r="K2456" s="11" t="s">
        <v>12957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44958</v>
      </c>
      <c r="H2457" s="11">
        <v>9</v>
      </c>
      <c r="I2457" s="20" t="s">
        <v>259</v>
      </c>
      <c r="J2457" s="11" t="s">
        <v>261</v>
      </c>
      <c r="K2457" s="11" t="s">
        <v>12957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44958</v>
      </c>
      <c r="H2458" s="11">
        <v>9</v>
      </c>
      <c r="I2458" s="20" t="s">
        <v>259</v>
      </c>
      <c r="J2458" s="11" t="s">
        <v>261</v>
      </c>
      <c r="K2458" s="11" t="s">
        <v>12957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44958</v>
      </c>
      <c r="H2459" s="11">
        <v>9</v>
      </c>
      <c r="I2459" s="20" t="s">
        <v>259</v>
      </c>
      <c r="J2459" s="11" t="s">
        <v>261</v>
      </c>
      <c r="K2459" s="11" t="s">
        <v>12957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44958</v>
      </c>
      <c r="H2460" s="11">
        <v>9</v>
      </c>
      <c r="I2460" s="20" t="s">
        <v>259</v>
      </c>
      <c r="J2460" s="11" t="s">
        <v>261</v>
      </c>
      <c r="K2460" s="11" t="s">
        <v>12957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44958</v>
      </c>
      <c r="H2461" s="11">
        <v>9</v>
      </c>
      <c r="I2461" s="20" t="s">
        <v>259</v>
      </c>
      <c r="J2461" s="11" t="s">
        <v>261</v>
      </c>
      <c r="K2461" s="11" t="s">
        <v>12957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44958</v>
      </c>
      <c r="H2462" s="11">
        <v>9</v>
      </c>
      <c r="I2462" s="20" t="s">
        <v>259</v>
      </c>
      <c r="J2462" s="11" t="s">
        <v>261</v>
      </c>
      <c r="K2462" s="11" t="s">
        <v>12957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44958</v>
      </c>
      <c r="H2463" s="11">
        <v>9</v>
      </c>
      <c r="I2463" s="20" t="s">
        <v>259</v>
      </c>
      <c r="J2463" s="11" t="s">
        <v>261</v>
      </c>
      <c r="K2463" s="11" t="s">
        <v>12957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44958</v>
      </c>
      <c r="H2464" s="11">
        <v>9</v>
      </c>
      <c r="I2464" s="20" t="s">
        <v>259</v>
      </c>
      <c r="J2464" s="11" t="s">
        <v>261</v>
      </c>
      <c r="K2464" s="11" t="s">
        <v>12957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44958</v>
      </c>
      <c r="H2465" s="11">
        <v>9</v>
      </c>
      <c r="I2465" s="20" t="s">
        <v>259</v>
      </c>
      <c r="J2465" s="11" t="s">
        <v>261</v>
      </c>
      <c r="K2465" s="11" t="s">
        <v>12957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44958</v>
      </c>
      <c r="H2466" s="11">
        <v>9</v>
      </c>
      <c r="I2466" s="20" t="s">
        <v>259</v>
      </c>
      <c r="J2466" s="11" t="s">
        <v>261</v>
      </c>
      <c r="K2466" s="11" t="s">
        <v>12957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44958</v>
      </c>
      <c r="H2467" s="11">
        <v>9</v>
      </c>
      <c r="I2467" s="20" t="s">
        <v>259</v>
      </c>
      <c r="J2467" s="11" t="s">
        <v>261</v>
      </c>
      <c r="K2467" s="11" t="s">
        <v>12957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44958</v>
      </c>
      <c r="H2468" s="11">
        <v>9</v>
      </c>
      <c r="I2468" s="20" t="s">
        <v>259</v>
      </c>
      <c r="J2468" s="11" t="s">
        <v>261</v>
      </c>
      <c r="K2468" s="11" t="s">
        <v>12957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44958</v>
      </c>
      <c r="H2469" s="11">
        <v>9</v>
      </c>
      <c r="I2469" s="20" t="s">
        <v>259</v>
      </c>
      <c r="J2469" s="11" t="s">
        <v>261</v>
      </c>
      <c r="K2469" s="11" t="s">
        <v>12957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44958</v>
      </c>
      <c r="H2470" s="11">
        <v>9</v>
      </c>
      <c r="I2470" s="20" t="s">
        <v>259</v>
      </c>
      <c r="J2470" s="11" t="s">
        <v>261</v>
      </c>
      <c r="K2470" s="11" t="s">
        <v>12957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44958</v>
      </c>
      <c r="H2471" s="11">
        <v>9</v>
      </c>
      <c r="I2471" s="20" t="s">
        <v>259</v>
      </c>
      <c r="J2471" s="11" t="s">
        <v>261</v>
      </c>
      <c r="K2471" s="11" t="s">
        <v>12957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44958</v>
      </c>
      <c r="H2472" s="11">
        <v>9</v>
      </c>
      <c r="I2472" s="20" t="s">
        <v>259</v>
      </c>
      <c r="J2472" s="11" t="s">
        <v>261</v>
      </c>
      <c r="K2472" s="11" t="s">
        <v>12957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44958</v>
      </c>
      <c r="H2473" s="11">
        <v>9</v>
      </c>
      <c r="I2473" s="20" t="s">
        <v>259</v>
      </c>
      <c r="J2473" s="11" t="s">
        <v>261</v>
      </c>
      <c r="K2473" s="11" t="s">
        <v>12957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44958</v>
      </c>
      <c r="H2474" s="11">
        <v>9</v>
      </c>
      <c r="I2474" s="20" t="s">
        <v>259</v>
      </c>
      <c r="J2474" s="11" t="s">
        <v>261</v>
      </c>
      <c r="K2474" s="11" t="s">
        <v>12957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44958</v>
      </c>
      <c r="H2475" s="11">
        <v>9</v>
      </c>
      <c r="I2475" s="20" t="s">
        <v>259</v>
      </c>
      <c r="J2475" s="11" t="s">
        <v>261</v>
      </c>
      <c r="K2475" s="11" t="s">
        <v>12957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44958</v>
      </c>
      <c r="H2476" s="11">
        <v>9</v>
      </c>
      <c r="I2476" s="20" t="s">
        <v>259</v>
      </c>
      <c r="J2476" s="11" t="s">
        <v>261</v>
      </c>
      <c r="K2476" s="11" t="s">
        <v>12957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44958</v>
      </c>
      <c r="H2477" s="11">
        <v>9</v>
      </c>
      <c r="I2477" s="20" t="s">
        <v>259</v>
      </c>
      <c r="J2477" s="11" t="s">
        <v>261</v>
      </c>
      <c r="K2477" s="11" t="s">
        <v>12957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44958</v>
      </c>
      <c r="H2478" s="11">
        <v>9</v>
      </c>
      <c r="I2478" s="20" t="s">
        <v>259</v>
      </c>
      <c r="J2478" s="11" t="s">
        <v>261</v>
      </c>
      <c r="K2478" s="11" t="s">
        <v>12957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44958</v>
      </c>
      <c r="H2479" s="11">
        <v>9</v>
      </c>
      <c r="I2479" s="20" t="s">
        <v>259</v>
      </c>
      <c r="J2479" s="11" t="s">
        <v>261</v>
      </c>
      <c r="K2479" s="11" t="s">
        <v>12957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44958</v>
      </c>
      <c r="H2480" s="11">
        <v>9</v>
      </c>
      <c r="I2480" s="20" t="s">
        <v>259</v>
      </c>
      <c r="J2480" s="11" t="s">
        <v>261</v>
      </c>
      <c r="K2480" s="11" t="s">
        <v>12957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44958</v>
      </c>
      <c r="H2481" s="11">
        <v>9</v>
      </c>
      <c r="I2481" s="20" t="s">
        <v>259</v>
      </c>
      <c r="J2481" s="11" t="s">
        <v>261</v>
      </c>
      <c r="K2481" s="11" t="s">
        <v>12957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44958</v>
      </c>
      <c r="H2482" s="11">
        <v>9</v>
      </c>
      <c r="I2482" s="20" t="s">
        <v>259</v>
      </c>
      <c r="J2482" s="11" t="s">
        <v>261</v>
      </c>
      <c r="K2482" s="11" t="s">
        <v>12957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44958</v>
      </c>
      <c r="H2483" s="11">
        <v>9</v>
      </c>
      <c r="I2483" s="20" t="s">
        <v>259</v>
      </c>
      <c r="J2483" s="11" t="s">
        <v>261</v>
      </c>
      <c r="K2483" s="11" t="s">
        <v>12957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44958</v>
      </c>
      <c r="H2484" s="11">
        <v>9</v>
      </c>
      <c r="I2484" s="20" t="s">
        <v>259</v>
      </c>
      <c r="J2484" s="11" t="s">
        <v>261</v>
      </c>
      <c r="K2484" s="11" t="s">
        <v>12957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44958</v>
      </c>
      <c r="H2485" s="11">
        <v>9</v>
      </c>
      <c r="I2485" s="20" t="s">
        <v>259</v>
      </c>
      <c r="J2485" s="11" t="s">
        <v>261</v>
      </c>
      <c r="K2485" s="11" t="s">
        <v>12957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44958</v>
      </c>
      <c r="H2486" s="11">
        <v>9</v>
      </c>
      <c r="I2486" s="20" t="s">
        <v>259</v>
      </c>
      <c r="J2486" s="11" t="s">
        <v>261</v>
      </c>
      <c r="K2486" s="11" t="s">
        <v>12957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44958</v>
      </c>
      <c r="H2487" s="11">
        <v>9</v>
      </c>
      <c r="I2487" s="20" t="s">
        <v>259</v>
      </c>
      <c r="J2487" s="11" t="s">
        <v>261</v>
      </c>
      <c r="K2487" s="11" t="s">
        <v>12957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44958</v>
      </c>
      <c r="H2488" s="11">
        <v>9</v>
      </c>
      <c r="I2488" s="20" t="s">
        <v>259</v>
      </c>
      <c r="J2488" s="11" t="s">
        <v>261</v>
      </c>
      <c r="K2488" s="11" t="s">
        <v>12957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44958</v>
      </c>
      <c r="H2489" s="11">
        <v>9</v>
      </c>
      <c r="I2489" s="20" t="s">
        <v>259</v>
      </c>
      <c r="J2489" s="11" t="s">
        <v>261</v>
      </c>
      <c r="K2489" s="11" t="s">
        <v>12957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44958</v>
      </c>
      <c r="H2490" s="11">
        <v>9</v>
      </c>
      <c r="I2490" s="20" t="s">
        <v>259</v>
      </c>
      <c r="J2490" s="11" t="s">
        <v>261</v>
      </c>
      <c r="K2490" s="11" t="s">
        <v>12957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44958</v>
      </c>
      <c r="H2491" s="11">
        <v>9</v>
      </c>
      <c r="I2491" s="20" t="s">
        <v>259</v>
      </c>
      <c r="J2491" s="11" t="s">
        <v>261</v>
      </c>
      <c r="K2491" s="11" t="s">
        <v>12957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44958</v>
      </c>
      <c r="H2492" s="11">
        <v>9</v>
      </c>
      <c r="I2492" s="20" t="s">
        <v>259</v>
      </c>
      <c r="J2492" s="11" t="s">
        <v>261</v>
      </c>
      <c r="K2492" s="11" t="s">
        <v>12957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44958</v>
      </c>
      <c r="H2493" s="11">
        <v>9</v>
      </c>
      <c r="I2493" s="20" t="s">
        <v>259</v>
      </c>
      <c r="J2493" s="11" t="s">
        <v>261</v>
      </c>
      <c r="K2493" s="11" t="s">
        <v>12957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44958</v>
      </c>
      <c r="H2494" s="11">
        <v>9</v>
      </c>
      <c r="I2494" s="20" t="s">
        <v>259</v>
      </c>
      <c r="J2494" s="11" t="s">
        <v>261</v>
      </c>
      <c r="K2494" s="11" t="s">
        <v>12957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44958</v>
      </c>
      <c r="H2495" s="11">
        <v>9</v>
      </c>
      <c r="I2495" s="20" t="s">
        <v>259</v>
      </c>
      <c r="J2495" s="11" t="s">
        <v>261</v>
      </c>
      <c r="K2495" s="11" t="s">
        <v>12957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44958</v>
      </c>
      <c r="H2496" s="11">
        <v>9</v>
      </c>
      <c r="I2496" s="20" t="s">
        <v>259</v>
      </c>
      <c r="J2496" s="11" t="s">
        <v>261</v>
      </c>
      <c r="K2496" s="11" t="s">
        <v>12957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44958</v>
      </c>
      <c r="H2497" s="11">
        <v>9</v>
      </c>
      <c r="I2497" s="20" t="s">
        <v>259</v>
      </c>
      <c r="J2497" s="11" t="s">
        <v>261</v>
      </c>
      <c r="K2497" s="11" t="s">
        <v>12957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44958</v>
      </c>
      <c r="H2498" s="11">
        <v>9</v>
      </c>
      <c r="I2498" s="20" t="s">
        <v>259</v>
      </c>
      <c r="J2498" s="11" t="s">
        <v>261</v>
      </c>
      <c r="K2498" s="11" t="s">
        <v>12957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44958</v>
      </c>
      <c r="H2499" s="11">
        <v>9</v>
      </c>
      <c r="I2499" s="20" t="s">
        <v>259</v>
      </c>
      <c r="J2499" s="11" t="s">
        <v>261</v>
      </c>
      <c r="K2499" s="11" t="s">
        <v>12957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44958</v>
      </c>
      <c r="H2500" s="11">
        <v>9</v>
      </c>
      <c r="I2500" s="20" t="s">
        <v>259</v>
      </c>
      <c r="J2500" s="11" t="s">
        <v>261</v>
      </c>
      <c r="K2500" s="11" t="s">
        <v>12957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44958</v>
      </c>
      <c r="H2501" s="11">
        <v>9</v>
      </c>
      <c r="I2501" s="20" t="s">
        <v>259</v>
      </c>
      <c r="J2501" s="11" t="s">
        <v>261</v>
      </c>
      <c r="K2501" s="11" t="s">
        <v>12957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44958</v>
      </c>
      <c r="H2502" s="11">
        <v>9</v>
      </c>
      <c r="I2502" s="20" t="s">
        <v>259</v>
      </c>
      <c r="J2502" s="11" t="s">
        <v>261</v>
      </c>
      <c r="K2502" s="11" t="s">
        <v>12957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44958</v>
      </c>
      <c r="H2503" s="11">
        <v>9</v>
      </c>
      <c r="I2503" s="20" t="s">
        <v>259</v>
      </c>
      <c r="J2503" s="11" t="s">
        <v>261</v>
      </c>
      <c r="K2503" s="11" t="s">
        <v>12957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44958</v>
      </c>
      <c r="H2504" s="11">
        <v>9</v>
      </c>
      <c r="I2504" s="20" t="s">
        <v>259</v>
      </c>
      <c r="J2504" s="11" t="s">
        <v>261</v>
      </c>
      <c r="K2504" s="11" t="s">
        <v>12957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44958</v>
      </c>
      <c r="H2505" s="11">
        <v>9</v>
      </c>
      <c r="I2505" s="20" t="s">
        <v>259</v>
      </c>
      <c r="J2505" s="11" t="s">
        <v>261</v>
      </c>
      <c r="K2505" s="11" t="s">
        <v>12957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44958</v>
      </c>
      <c r="H2506" s="11">
        <v>9</v>
      </c>
      <c r="I2506" s="20" t="s">
        <v>259</v>
      </c>
      <c r="J2506" s="11" t="s">
        <v>261</v>
      </c>
      <c r="K2506" s="11" t="s">
        <v>12957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44958</v>
      </c>
      <c r="H2507" s="11">
        <v>9</v>
      </c>
      <c r="I2507" s="20" t="s">
        <v>259</v>
      </c>
      <c r="J2507" s="11" t="s">
        <v>261</v>
      </c>
      <c r="K2507" s="11" t="s">
        <v>12957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44958</v>
      </c>
      <c r="H2508" s="11">
        <v>9</v>
      </c>
      <c r="I2508" s="20" t="s">
        <v>259</v>
      </c>
      <c r="J2508" s="11" t="s">
        <v>261</v>
      </c>
      <c r="K2508" s="11" t="s">
        <v>12957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44958</v>
      </c>
      <c r="H2509" s="11">
        <v>9</v>
      </c>
      <c r="I2509" s="20" t="s">
        <v>259</v>
      </c>
      <c r="J2509" s="11" t="s">
        <v>261</v>
      </c>
      <c r="K2509" s="11" t="s">
        <v>12957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44958</v>
      </c>
      <c r="H2510" s="11">
        <v>9</v>
      </c>
      <c r="I2510" s="20" t="s">
        <v>259</v>
      </c>
      <c r="J2510" s="11" t="s">
        <v>261</v>
      </c>
      <c r="K2510" s="11" t="s">
        <v>12957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44958</v>
      </c>
      <c r="H2511" s="11">
        <v>9</v>
      </c>
      <c r="I2511" s="20" t="s">
        <v>259</v>
      </c>
      <c r="J2511" s="11" t="s">
        <v>261</v>
      </c>
      <c r="K2511" s="11" t="s">
        <v>12957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44958</v>
      </c>
      <c r="H2512" s="11">
        <v>9</v>
      </c>
      <c r="I2512" s="20" t="s">
        <v>259</v>
      </c>
      <c r="J2512" s="11" t="s">
        <v>261</v>
      </c>
      <c r="K2512" s="11" t="s">
        <v>12957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44958</v>
      </c>
      <c r="H2513" s="11">
        <v>9</v>
      </c>
      <c r="I2513" s="20" t="s">
        <v>259</v>
      </c>
      <c r="J2513" s="11" t="s">
        <v>261</v>
      </c>
      <c r="K2513" s="11" t="s">
        <v>12957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44958</v>
      </c>
      <c r="H2514" s="11">
        <v>9</v>
      </c>
      <c r="I2514" s="20" t="s">
        <v>259</v>
      </c>
      <c r="J2514" s="11" t="s">
        <v>261</v>
      </c>
      <c r="K2514" s="11" t="s">
        <v>12957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44958</v>
      </c>
      <c r="H2515" s="11">
        <v>9</v>
      </c>
      <c r="I2515" s="20" t="s">
        <v>259</v>
      </c>
      <c r="J2515" s="11" t="s">
        <v>261</v>
      </c>
      <c r="K2515" s="11" t="s">
        <v>12957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44958</v>
      </c>
      <c r="H2516" s="11">
        <v>9</v>
      </c>
      <c r="I2516" s="20" t="s">
        <v>259</v>
      </c>
      <c r="J2516" s="11" t="s">
        <v>261</v>
      </c>
      <c r="K2516" s="11" t="s">
        <v>12957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44958</v>
      </c>
      <c r="H2517" s="11">
        <v>9</v>
      </c>
      <c r="I2517" s="20" t="s">
        <v>259</v>
      </c>
      <c r="J2517" s="11" t="s">
        <v>261</v>
      </c>
      <c r="K2517" s="11" t="s">
        <v>12957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44958</v>
      </c>
      <c r="H2518" s="11">
        <v>9</v>
      </c>
      <c r="I2518" s="20" t="s">
        <v>259</v>
      </c>
      <c r="J2518" s="11" t="s">
        <v>261</v>
      </c>
      <c r="K2518" s="11" t="s">
        <v>12957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44958</v>
      </c>
      <c r="H2519" s="11">
        <v>9</v>
      </c>
      <c r="I2519" s="20" t="s">
        <v>259</v>
      </c>
      <c r="J2519" s="11" t="s">
        <v>261</v>
      </c>
      <c r="K2519" s="11" t="s">
        <v>12957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44958</v>
      </c>
      <c r="H2520" s="11">
        <v>9</v>
      </c>
      <c r="I2520" s="20" t="s">
        <v>259</v>
      </c>
      <c r="J2520" s="11" t="s">
        <v>261</v>
      </c>
      <c r="K2520" s="11" t="s">
        <v>12957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44958</v>
      </c>
      <c r="H2521" s="11">
        <v>9</v>
      </c>
      <c r="I2521" s="20" t="s">
        <v>259</v>
      </c>
      <c r="J2521" s="11" t="s">
        <v>261</v>
      </c>
      <c r="K2521" s="11" t="s">
        <v>12957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44958</v>
      </c>
      <c r="H2522" s="11">
        <v>9</v>
      </c>
      <c r="I2522" s="20" t="s">
        <v>259</v>
      </c>
      <c r="J2522" s="11" t="s">
        <v>261</v>
      </c>
      <c r="K2522" s="11" t="s">
        <v>12957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44958</v>
      </c>
      <c r="H2523" s="11">
        <v>9</v>
      </c>
      <c r="I2523" s="20" t="s">
        <v>259</v>
      </c>
      <c r="J2523" s="11" t="s">
        <v>261</v>
      </c>
      <c r="K2523" s="11" t="s">
        <v>12957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44958</v>
      </c>
      <c r="H2524" s="11">
        <v>9</v>
      </c>
      <c r="I2524" s="20" t="s">
        <v>259</v>
      </c>
      <c r="J2524" s="11" t="s">
        <v>261</v>
      </c>
      <c r="K2524" s="11" t="s">
        <v>12957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44958</v>
      </c>
      <c r="H2525" s="11">
        <v>9</v>
      </c>
      <c r="I2525" s="20" t="s">
        <v>259</v>
      </c>
      <c r="J2525" s="11" t="s">
        <v>261</v>
      </c>
      <c r="K2525" s="11" t="s">
        <v>12957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44958</v>
      </c>
      <c r="H2526" s="11">
        <v>9</v>
      </c>
      <c r="I2526" s="20" t="s">
        <v>259</v>
      </c>
      <c r="J2526" s="11" t="s">
        <v>261</v>
      </c>
      <c r="K2526" s="11" t="s">
        <v>12957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44958</v>
      </c>
      <c r="H2527" s="11">
        <v>9</v>
      </c>
      <c r="I2527" s="20" t="s">
        <v>259</v>
      </c>
      <c r="J2527" s="11" t="s">
        <v>261</v>
      </c>
      <c r="K2527" s="11" t="s">
        <v>12957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44958</v>
      </c>
      <c r="H2528" s="11">
        <v>9</v>
      </c>
      <c r="I2528" s="20" t="s">
        <v>259</v>
      </c>
      <c r="J2528" s="11" t="s">
        <v>261</v>
      </c>
      <c r="K2528" s="11" t="s">
        <v>12957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44958</v>
      </c>
      <c r="H2529" s="11">
        <v>9</v>
      </c>
      <c r="I2529" s="20" t="s">
        <v>259</v>
      </c>
      <c r="J2529" s="11" t="s">
        <v>261</v>
      </c>
      <c r="K2529" s="11" t="s">
        <v>12957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44958</v>
      </c>
      <c r="H2530" s="11">
        <v>9</v>
      </c>
      <c r="I2530" s="20" t="s">
        <v>259</v>
      </c>
      <c r="J2530" s="11" t="s">
        <v>261</v>
      </c>
      <c r="K2530" s="11" t="s">
        <v>12957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44958</v>
      </c>
      <c r="H2531" s="11">
        <v>9</v>
      </c>
      <c r="I2531" s="20" t="s">
        <v>259</v>
      </c>
      <c r="J2531" s="11" t="s">
        <v>261</v>
      </c>
      <c r="K2531" s="11" t="s">
        <v>12957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44958</v>
      </c>
      <c r="H2532" s="11">
        <v>9</v>
      </c>
      <c r="I2532" s="20" t="s">
        <v>259</v>
      </c>
      <c r="J2532" s="11" t="s">
        <v>261</v>
      </c>
      <c r="K2532" s="11" t="s">
        <v>12957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44958</v>
      </c>
      <c r="H2533" s="11">
        <v>9</v>
      </c>
      <c r="I2533" s="20" t="s">
        <v>259</v>
      </c>
      <c r="J2533" s="11" t="s">
        <v>261</v>
      </c>
      <c r="K2533" s="11" t="s">
        <v>12957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44958</v>
      </c>
      <c r="H2534" s="11">
        <v>9</v>
      </c>
      <c r="I2534" s="20" t="s">
        <v>259</v>
      </c>
      <c r="J2534" s="11" t="s">
        <v>261</v>
      </c>
      <c r="K2534" s="11" t="s">
        <v>12957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44958</v>
      </c>
      <c r="H2535" s="11">
        <v>9</v>
      </c>
      <c r="I2535" s="20" t="s">
        <v>259</v>
      </c>
      <c r="J2535" s="11" t="s">
        <v>261</v>
      </c>
      <c r="K2535" s="11" t="s">
        <v>12957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44958</v>
      </c>
      <c r="H2536" s="11">
        <v>9</v>
      </c>
      <c r="I2536" s="20" t="s">
        <v>259</v>
      </c>
      <c r="J2536" s="11" t="s">
        <v>261</v>
      </c>
      <c r="K2536" s="11" t="s">
        <v>12957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44958</v>
      </c>
      <c r="H2537" s="11">
        <v>9</v>
      </c>
      <c r="I2537" s="20" t="s">
        <v>259</v>
      </c>
      <c r="J2537" s="11" t="s">
        <v>261</v>
      </c>
      <c r="K2537" s="11" t="s">
        <v>12957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44958</v>
      </c>
      <c r="H2538" s="11">
        <v>9</v>
      </c>
      <c r="I2538" s="20" t="s">
        <v>259</v>
      </c>
      <c r="J2538" s="11" t="s">
        <v>261</v>
      </c>
      <c r="K2538" s="11" t="s">
        <v>12957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44958</v>
      </c>
      <c r="H2539" s="11">
        <v>9</v>
      </c>
      <c r="I2539" s="20" t="s">
        <v>259</v>
      </c>
      <c r="J2539" s="11" t="s">
        <v>261</v>
      </c>
      <c r="K2539" s="11" t="s">
        <v>12957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44958</v>
      </c>
      <c r="H2540" s="11">
        <v>9</v>
      </c>
      <c r="I2540" s="20" t="s">
        <v>259</v>
      </c>
      <c r="J2540" s="11" t="s">
        <v>261</v>
      </c>
      <c r="K2540" s="11" t="s">
        <v>12957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44958</v>
      </c>
      <c r="H2541" s="11">
        <v>9</v>
      </c>
      <c r="I2541" s="20" t="s">
        <v>259</v>
      </c>
      <c r="J2541" s="11" t="s">
        <v>261</v>
      </c>
      <c r="K2541" s="11" t="s">
        <v>12957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44958</v>
      </c>
      <c r="H2542" s="11">
        <v>9</v>
      </c>
      <c r="I2542" s="20" t="s">
        <v>259</v>
      </c>
      <c r="J2542" s="11" t="s">
        <v>261</v>
      </c>
      <c r="K2542" s="11" t="s">
        <v>12957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44958</v>
      </c>
      <c r="H2543" s="11">
        <v>9</v>
      </c>
      <c r="I2543" s="20" t="s">
        <v>259</v>
      </c>
      <c r="J2543" s="11" t="s">
        <v>261</v>
      </c>
      <c r="K2543" s="11" t="s">
        <v>12957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44958</v>
      </c>
      <c r="H2544" s="11">
        <v>9</v>
      </c>
      <c r="I2544" s="20" t="s">
        <v>259</v>
      </c>
      <c r="J2544" s="11" t="s">
        <v>261</v>
      </c>
      <c r="K2544" s="11" t="s">
        <v>12957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44958</v>
      </c>
      <c r="H2545" s="11">
        <v>9</v>
      </c>
      <c r="I2545" s="20" t="s">
        <v>259</v>
      </c>
      <c r="J2545" s="11" t="s">
        <v>261</v>
      </c>
      <c r="K2545" s="11" t="s">
        <v>12957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44958</v>
      </c>
      <c r="H2546" s="11">
        <v>9</v>
      </c>
      <c r="I2546" s="20" t="s">
        <v>259</v>
      </c>
      <c r="J2546" s="11" t="s">
        <v>261</v>
      </c>
      <c r="K2546" s="11" t="s">
        <v>12957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44958</v>
      </c>
      <c r="H2547" s="11">
        <v>9</v>
      </c>
      <c r="I2547" s="20" t="s">
        <v>259</v>
      </c>
      <c r="J2547" s="11" t="s">
        <v>261</v>
      </c>
      <c r="K2547" s="11" t="s">
        <v>12957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44958</v>
      </c>
      <c r="H2548" s="11">
        <v>9</v>
      </c>
      <c r="I2548" s="20" t="s">
        <v>259</v>
      </c>
      <c r="J2548" s="11" t="s">
        <v>261</v>
      </c>
      <c r="K2548" s="11" t="s">
        <v>12957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44958</v>
      </c>
      <c r="H2549" s="11">
        <v>9</v>
      </c>
      <c r="I2549" s="20" t="s">
        <v>259</v>
      </c>
      <c r="J2549" s="11" t="s">
        <v>261</v>
      </c>
      <c r="K2549" s="11" t="s">
        <v>12957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44958</v>
      </c>
      <c r="H2550" s="11">
        <v>9</v>
      </c>
      <c r="I2550" s="20" t="s">
        <v>259</v>
      </c>
      <c r="J2550" s="11" t="s">
        <v>261</v>
      </c>
      <c r="K2550" s="11" t="s">
        <v>12957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44958</v>
      </c>
      <c r="H2551" s="11">
        <v>9</v>
      </c>
      <c r="I2551" s="20" t="s">
        <v>259</v>
      </c>
      <c r="J2551" s="11" t="s">
        <v>261</v>
      </c>
      <c r="K2551" s="11" t="s">
        <v>12957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44958</v>
      </c>
      <c r="H2552" s="11">
        <v>9</v>
      </c>
      <c r="I2552" s="20" t="s">
        <v>259</v>
      </c>
      <c r="J2552" s="11" t="s">
        <v>261</v>
      </c>
      <c r="K2552" s="11" t="s">
        <v>12957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44958</v>
      </c>
      <c r="H2553" s="11">
        <v>9</v>
      </c>
      <c r="I2553" s="20" t="s">
        <v>259</v>
      </c>
      <c r="J2553" s="11" t="s">
        <v>261</v>
      </c>
      <c r="K2553" s="11" t="s">
        <v>12957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44958</v>
      </c>
      <c r="H2554" s="11">
        <v>9</v>
      </c>
      <c r="I2554" s="20" t="s">
        <v>259</v>
      </c>
      <c r="J2554" s="11" t="s">
        <v>261</v>
      </c>
      <c r="K2554" s="11" t="s">
        <v>12957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44958</v>
      </c>
      <c r="H2555" s="11">
        <v>9</v>
      </c>
      <c r="I2555" s="20" t="s">
        <v>259</v>
      </c>
      <c r="J2555" s="11" t="s">
        <v>261</v>
      </c>
      <c r="K2555" s="11" t="s">
        <v>12957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44958</v>
      </c>
      <c r="H2556" s="11">
        <v>9</v>
      </c>
      <c r="I2556" s="20" t="s">
        <v>259</v>
      </c>
      <c r="J2556" s="11" t="s">
        <v>261</v>
      </c>
      <c r="K2556" s="11" t="s">
        <v>12957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44958</v>
      </c>
      <c r="H2557" s="11">
        <v>9</v>
      </c>
      <c r="I2557" s="20" t="s">
        <v>259</v>
      </c>
      <c r="J2557" s="11" t="s">
        <v>261</v>
      </c>
      <c r="K2557" s="11" t="s">
        <v>12957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44958</v>
      </c>
      <c r="H2558" s="11">
        <v>9</v>
      </c>
      <c r="I2558" s="20" t="s">
        <v>259</v>
      </c>
      <c r="J2558" s="11" t="s">
        <v>261</v>
      </c>
      <c r="K2558" s="11" t="s">
        <v>12957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44958</v>
      </c>
      <c r="H2559" s="11">
        <v>9</v>
      </c>
      <c r="I2559" s="20" t="s">
        <v>259</v>
      </c>
      <c r="J2559" s="11" t="s">
        <v>261</v>
      </c>
      <c r="K2559" s="11" t="s">
        <v>12957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44958</v>
      </c>
      <c r="H2560" s="11">
        <v>9</v>
      </c>
      <c r="I2560" s="20" t="s">
        <v>259</v>
      </c>
      <c r="J2560" s="11" t="s">
        <v>261</v>
      </c>
      <c r="K2560" s="11" t="s">
        <v>12957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44958</v>
      </c>
      <c r="H2561" s="11">
        <v>9</v>
      </c>
      <c r="I2561" s="20" t="s">
        <v>259</v>
      </c>
      <c r="J2561" s="11" t="s">
        <v>261</v>
      </c>
      <c r="K2561" s="11" t="s">
        <v>12957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44958</v>
      </c>
      <c r="H2562" s="11">
        <v>9</v>
      </c>
      <c r="I2562" s="20" t="s">
        <v>259</v>
      </c>
      <c r="J2562" s="11" t="s">
        <v>261</v>
      </c>
      <c r="K2562" s="11" t="s">
        <v>12957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44958</v>
      </c>
      <c r="H2563" s="11">
        <v>9</v>
      </c>
      <c r="I2563" s="20" t="s">
        <v>259</v>
      </c>
      <c r="J2563" s="11" t="s">
        <v>261</v>
      </c>
      <c r="K2563" s="11" t="s">
        <v>12957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44958</v>
      </c>
      <c r="H2564" s="11">
        <v>9</v>
      </c>
      <c r="I2564" s="20" t="s">
        <v>259</v>
      </c>
      <c r="J2564" s="11" t="s">
        <v>261</v>
      </c>
      <c r="K2564" s="11" t="s">
        <v>12957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44958</v>
      </c>
      <c r="H2565" s="11">
        <v>9</v>
      </c>
      <c r="I2565" s="20" t="s">
        <v>259</v>
      </c>
      <c r="J2565" s="11" t="s">
        <v>261</v>
      </c>
      <c r="K2565" s="11" t="s">
        <v>12957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44958</v>
      </c>
      <c r="H2566" s="11">
        <v>9</v>
      </c>
      <c r="I2566" s="20" t="s">
        <v>259</v>
      </c>
      <c r="J2566" s="11" t="s">
        <v>261</v>
      </c>
      <c r="K2566" s="11" t="s">
        <v>12957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44958</v>
      </c>
      <c r="H2567" s="11">
        <v>9</v>
      </c>
      <c r="I2567" s="20" t="s">
        <v>259</v>
      </c>
      <c r="J2567" s="11" t="s">
        <v>261</v>
      </c>
      <c r="K2567" s="11" t="s">
        <v>12957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44958</v>
      </c>
      <c r="H2568" s="11">
        <v>9</v>
      </c>
      <c r="I2568" s="20" t="s">
        <v>259</v>
      </c>
      <c r="J2568" s="11" t="s">
        <v>261</v>
      </c>
      <c r="K2568" s="11" t="s">
        <v>12957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44958</v>
      </c>
      <c r="H2569" s="11">
        <v>9</v>
      </c>
      <c r="I2569" s="20" t="s">
        <v>259</v>
      </c>
      <c r="J2569" s="11" t="s">
        <v>261</v>
      </c>
      <c r="K2569" s="11" t="s">
        <v>12957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44958</v>
      </c>
      <c r="H2570" s="11">
        <v>9</v>
      </c>
      <c r="I2570" s="20" t="s">
        <v>259</v>
      </c>
      <c r="J2570" s="11" t="s">
        <v>261</v>
      </c>
      <c r="K2570" s="11" t="s">
        <v>12957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44958</v>
      </c>
      <c r="H2571" s="11">
        <v>9</v>
      </c>
      <c r="I2571" s="20" t="s">
        <v>259</v>
      </c>
      <c r="J2571" s="11" t="s">
        <v>261</v>
      </c>
      <c r="K2571" s="11" t="s">
        <v>12957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44958</v>
      </c>
      <c r="H2572" s="11">
        <v>9</v>
      </c>
      <c r="I2572" s="20" t="s">
        <v>259</v>
      </c>
      <c r="J2572" s="11" t="s">
        <v>261</v>
      </c>
      <c r="K2572" s="11" t="s">
        <v>12957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44958</v>
      </c>
      <c r="H2573" s="11">
        <v>9</v>
      </c>
      <c r="I2573" s="20" t="s">
        <v>259</v>
      </c>
      <c r="J2573" s="11" t="s">
        <v>261</v>
      </c>
      <c r="K2573" s="11" t="s">
        <v>12957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44958</v>
      </c>
      <c r="H2574" s="11">
        <v>9</v>
      </c>
      <c r="I2574" s="20" t="s">
        <v>259</v>
      </c>
      <c r="J2574" s="11" t="s">
        <v>261</v>
      </c>
      <c r="K2574" s="11" t="s">
        <v>12957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44958</v>
      </c>
      <c r="H2575" s="11">
        <v>9</v>
      </c>
      <c r="I2575" s="20" t="s">
        <v>259</v>
      </c>
      <c r="J2575" s="11" t="s">
        <v>261</v>
      </c>
      <c r="K2575" s="11" t="s">
        <v>12957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44958</v>
      </c>
      <c r="H2576" s="11">
        <v>9</v>
      </c>
      <c r="I2576" s="20" t="s">
        <v>259</v>
      </c>
      <c r="J2576" s="11" t="s">
        <v>261</v>
      </c>
      <c r="K2576" s="11" t="s">
        <v>12957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44958</v>
      </c>
      <c r="H2577" s="11">
        <v>9</v>
      </c>
      <c r="I2577" s="20" t="s">
        <v>259</v>
      </c>
      <c r="J2577" s="11" t="s">
        <v>261</v>
      </c>
      <c r="K2577" s="11" t="s">
        <v>12957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44958</v>
      </c>
      <c r="H2578" s="11">
        <v>9</v>
      </c>
      <c r="I2578" s="20" t="s">
        <v>259</v>
      </c>
      <c r="J2578" s="11" t="s">
        <v>261</v>
      </c>
      <c r="K2578" s="11" t="s">
        <v>12957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44958</v>
      </c>
      <c r="H2579" s="11">
        <v>9</v>
      </c>
      <c r="I2579" s="20" t="s">
        <v>259</v>
      </c>
      <c r="J2579" s="11" t="s">
        <v>261</v>
      </c>
      <c r="K2579" s="11" t="s">
        <v>12957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44958</v>
      </c>
      <c r="H2580" s="11">
        <v>9</v>
      </c>
      <c r="I2580" s="20" t="s">
        <v>259</v>
      </c>
      <c r="J2580" s="11" t="s">
        <v>261</v>
      </c>
      <c r="K2580" s="11" t="s">
        <v>12957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44958</v>
      </c>
      <c r="H2581" s="11">
        <v>9</v>
      </c>
      <c r="I2581" s="20" t="s">
        <v>259</v>
      </c>
      <c r="J2581" s="11" t="s">
        <v>261</v>
      </c>
      <c r="K2581" s="11" t="s">
        <v>12957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44958</v>
      </c>
      <c r="H2582" s="11">
        <v>9</v>
      </c>
      <c r="I2582" s="20" t="s">
        <v>259</v>
      </c>
      <c r="J2582" s="11" t="s">
        <v>261</v>
      </c>
      <c r="K2582" s="11" t="s">
        <v>12957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44958</v>
      </c>
      <c r="H2583" s="11">
        <v>9</v>
      </c>
      <c r="I2583" s="20" t="s">
        <v>259</v>
      </c>
      <c r="J2583" s="11" t="s">
        <v>261</v>
      </c>
      <c r="K2583" s="11" t="s">
        <v>12957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44958</v>
      </c>
      <c r="H2584" s="11">
        <v>9</v>
      </c>
      <c r="I2584" s="20" t="s">
        <v>259</v>
      </c>
      <c r="J2584" s="11" t="s">
        <v>261</v>
      </c>
      <c r="K2584" s="11" t="s">
        <v>12957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44958</v>
      </c>
      <c r="H2585" s="11">
        <v>9</v>
      </c>
      <c r="I2585" s="20" t="s">
        <v>259</v>
      </c>
      <c r="J2585" s="11" t="s">
        <v>261</v>
      </c>
      <c r="K2585" s="11" t="s">
        <v>12957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44958</v>
      </c>
      <c r="H2586" s="11">
        <v>9</v>
      </c>
      <c r="I2586" s="20" t="s">
        <v>259</v>
      </c>
      <c r="J2586" s="11" t="s">
        <v>261</v>
      </c>
      <c r="K2586" s="11" t="s">
        <v>12957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44958</v>
      </c>
      <c r="H2587" s="11">
        <v>9</v>
      </c>
      <c r="I2587" s="20" t="s">
        <v>259</v>
      </c>
      <c r="J2587" s="11" t="s">
        <v>261</v>
      </c>
      <c r="K2587" s="11" t="s">
        <v>12957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44958</v>
      </c>
      <c r="H2588" s="11">
        <v>9</v>
      </c>
      <c r="I2588" s="20" t="s">
        <v>259</v>
      </c>
      <c r="J2588" s="11" t="s">
        <v>261</v>
      </c>
      <c r="K2588" s="11" t="s">
        <v>12957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44958</v>
      </c>
      <c r="H2589" s="11">
        <v>9</v>
      </c>
      <c r="I2589" s="20" t="s">
        <v>259</v>
      </c>
      <c r="J2589" s="11" t="s">
        <v>261</v>
      </c>
      <c r="K2589" s="11" t="s">
        <v>12957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44958</v>
      </c>
      <c r="H2590" s="11">
        <v>9</v>
      </c>
      <c r="I2590" s="20" t="s">
        <v>259</v>
      </c>
      <c r="J2590" s="11" t="s">
        <v>261</v>
      </c>
      <c r="K2590" s="11" t="s">
        <v>12957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44958</v>
      </c>
      <c r="H2591" s="11">
        <v>9</v>
      </c>
      <c r="I2591" s="20" t="s">
        <v>259</v>
      </c>
      <c r="J2591" s="11" t="s">
        <v>261</v>
      </c>
      <c r="K2591" s="11" t="s">
        <v>12957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44958</v>
      </c>
      <c r="H2592" s="11">
        <v>9</v>
      </c>
      <c r="I2592" s="20" t="s">
        <v>259</v>
      </c>
      <c r="J2592" s="11" t="s">
        <v>261</v>
      </c>
      <c r="K2592" s="11" t="s">
        <v>12957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44958</v>
      </c>
      <c r="H2593" s="11">
        <v>9</v>
      </c>
      <c r="I2593" s="20" t="s">
        <v>259</v>
      </c>
      <c r="J2593" s="11" t="s">
        <v>261</v>
      </c>
      <c r="K2593" s="11" t="s">
        <v>12957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44958</v>
      </c>
      <c r="H2594" s="11">
        <v>9</v>
      </c>
      <c r="I2594" s="20" t="s">
        <v>259</v>
      </c>
      <c r="J2594" s="11" t="s">
        <v>261</v>
      </c>
      <c r="K2594" s="11" t="s">
        <v>12957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44958</v>
      </c>
      <c r="H2595" s="11">
        <v>9</v>
      </c>
      <c r="I2595" s="20" t="s">
        <v>259</v>
      </c>
      <c r="J2595" s="11" t="s">
        <v>261</v>
      </c>
      <c r="K2595" s="11" t="s">
        <v>12957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44958</v>
      </c>
      <c r="H2596" s="11">
        <v>9</v>
      </c>
      <c r="I2596" s="20" t="s">
        <v>259</v>
      </c>
      <c r="J2596" s="11" t="s">
        <v>261</v>
      </c>
      <c r="K2596" s="11" t="s">
        <v>12957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44958</v>
      </c>
      <c r="H2597" s="11">
        <v>9</v>
      </c>
      <c r="I2597" s="20" t="s">
        <v>259</v>
      </c>
      <c r="J2597" s="11" t="s">
        <v>261</v>
      </c>
      <c r="K2597" s="11" t="s">
        <v>12957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44958</v>
      </c>
      <c r="H2598" s="11">
        <v>9</v>
      </c>
      <c r="I2598" s="20" t="s">
        <v>259</v>
      </c>
      <c r="J2598" s="11" t="s">
        <v>261</v>
      </c>
      <c r="K2598" s="11" t="s">
        <v>12957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44958</v>
      </c>
      <c r="H2599" s="11">
        <v>9</v>
      </c>
      <c r="I2599" s="20" t="s">
        <v>259</v>
      </c>
      <c r="J2599" s="11" t="s">
        <v>261</v>
      </c>
      <c r="K2599" s="11" t="s">
        <v>12957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44958</v>
      </c>
      <c r="H2600" s="11">
        <v>9</v>
      </c>
      <c r="I2600" s="20" t="s">
        <v>259</v>
      </c>
      <c r="J2600" s="11" t="s">
        <v>261</v>
      </c>
      <c r="K2600" s="11" t="s">
        <v>12957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44958</v>
      </c>
      <c r="H2601" s="11">
        <v>9</v>
      </c>
      <c r="I2601" s="20" t="s">
        <v>259</v>
      </c>
      <c r="J2601" s="11" t="s">
        <v>261</v>
      </c>
      <c r="K2601" s="11" t="s">
        <v>12957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44958</v>
      </c>
      <c r="H2602" s="11">
        <v>9</v>
      </c>
      <c r="I2602" s="20" t="s">
        <v>259</v>
      </c>
      <c r="J2602" s="11" t="s">
        <v>261</v>
      </c>
      <c r="K2602" s="11" t="s">
        <v>12957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44958</v>
      </c>
      <c r="H2603" s="11">
        <v>9</v>
      </c>
      <c r="I2603" s="20" t="s">
        <v>259</v>
      </c>
      <c r="J2603" s="11" t="s">
        <v>261</v>
      </c>
      <c r="K2603" s="11" t="s">
        <v>12957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44958</v>
      </c>
      <c r="H2604" s="11">
        <v>9</v>
      </c>
      <c r="I2604" s="20" t="s">
        <v>259</v>
      </c>
      <c r="J2604" s="11" t="s">
        <v>261</v>
      </c>
      <c r="K2604" s="11" t="s">
        <v>12957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44958</v>
      </c>
      <c r="H2605" s="11">
        <v>9</v>
      </c>
      <c r="I2605" s="20" t="s">
        <v>259</v>
      </c>
      <c r="J2605" s="11" t="s">
        <v>261</v>
      </c>
      <c r="K2605" s="11" t="s">
        <v>12957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44958</v>
      </c>
      <c r="H2606" s="11">
        <v>9</v>
      </c>
      <c r="I2606" s="20" t="s">
        <v>259</v>
      </c>
      <c r="J2606" s="11" t="s">
        <v>261</v>
      </c>
      <c r="K2606" s="11" t="s">
        <v>12957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44958</v>
      </c>
      <c r="H2607" s="11">
        <v>9</v>
      </c>
      <c r="I2607" s="20" t="s">
        <v>259</v>
      </c>
      <c r="J2607" s="11" t="s">
        <v>261</v>
      </c>
      <c r="K2607" s="11" t="s">
        <v>12957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44958</v>
      </c>
      <c r="H2608" s="11">
        <v>9</v>
      </c>
      <c r="I2608" s="20" t="s">
        <v>259</v>
      </c>
      <c r="J2608" s="11" t="s">
        <v>261</v>
      </c>
      <c r="K2608" s="11" t="s">
        <v>12957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44958</v>
      </c>
      <c r="H2609" s="11">
        <v>9</v>
      </c>
      <c r="I2609" s="20" t="s">
        <v>259</v>
      </c>
      <c r="J2609" s="11" t="s">
        <v>261</v>
      </c>
      <c r="K2609" s="11" t="s">
        <v>12957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44958</v>
      </c>
      <c r="H2610" s="11">
        <v>9</v>
      </c>
      <c r="I2610" s="20" t="s">
        <v>259</v>
      </c>
      <c r="J2610" s="11" t="s">
        <v>261</v>
      </c>
      <c r="K2610" s="11" t="s">
        <v>12957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44958</v>
      </c>
      <c r="H2611" s="11">
        <v>9</v>
      </c>
      <c r="I2611" s="20" t="s">
        <v>259</v>
      </c>
      <c r="J2611" s="11" t="s">
        <v>261</v>
      </c>
      <c r="K2611" s="11" t="s">
        <v>12957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44958</v>
      </c>
      <c r="H2612" s="11">
        <v>9</v>
      </c>
      <c r="I2612" s="20" t="s">
        <v>259</v>
      </c>
      <c r="J2612" s="11" t="s">
        <v>261</v>
      </c>
      <c r="K2612" s="11" t="s">
        <v>12957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44958</v>
      </c>
      <c r="H2613" s="11">
        <v>9</v>
      </c>
      <c r="I2613" s="20" t="s">
        <v>259</v>
      </c>
      <c r="J2613" s="11" t="s">
        <v>261</v>
      </c>
      <c r="K2613" s="11" t="s">
        <v>12957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44958</v>
      </c>
      <c r="H2614" s="11">
        <v>9</v>
      </c>
      <c r="I2614" s="20" t="s">
        <v>259</v>
      </c>
      <c r="J2614" s="11" t="s">
        <v>261</v>
      </c>
      <c r="K2614" s="11" t="s">
        <v>12957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44958</v>
      </c>
      <c r="H2615" s="11">
        <v>9</v>
      </c>
      <c r="I2615" s="20" t="s">
        <v>259</v>
      </c>
      <c r="J2615" s="11" t="s">
        <v>261</v>
      </c>
      <c r="K2615" s="11" t="s">
        <v>12957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44958</v>
      </c>
      <c r="H2616" s="11">
        <v>9</v>
      </c>
      <c r="I2616" s="20" t="s">
        <v>259</v>
      </c>
      <c r="J2616" s="11" t="s">
        <v>261</v>
      </c>
      <c r="K2616" s="11" t="s">
        <v>12957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44958</v>
      </c>
      <c r="H2617" s="11">
        <v>9</v>
      </c>
      <c r="I2617" s="20" t="s">
        <v>259</v>
      </c>
      <c r="J2617" s="11" t="s">
        <v>261</v>
      </c>
      <c r="K2617" s="11" t="s">
        <v>12957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44958</v>
      </c>
      <c r="H2618" s="11">
        <v>9</v>
      </c>
      <c r="I2618" s="20" t="s">
        <v>259</v>
      </c>
      <c r="J2618" s="11" t="s">
        <v>261</v>
      </c>
      <c r="K2618" s="11" t="s">
        <v>12957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44958</v>
      </c>
      <c r="H2619" s="11">
        <v>9</v>
      </c>
      <c r="I2619" s="20" t="s">
        <v>259</v>
      </c>
      <c r="J2619" s="11" t="s">
        <v>261</v>
      </c>
      <c r="K2619" s="11" t="s">
        <v>12957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44958</v>
      </c>
      <c r="H2620" s="11">
        <v>9</v>
      </c>
      <c r="I2620" s="20" t="s">
        <v>259</v>
      </c>
      <c r="J2620" s="11" t="s">
        <v>261</v>
      </c>
      <c r="K2620" s="11" t="s">
        <v>12957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44958</v>
      </c>
      <c r="H2621" s="11">
        <v>9</v>
      </c>
      <c r="I2621" s="20" t="s">
        <v>259</v>
      </c>
      <c r="J2621" s="11" t="s">
        <v>261</v>
      </c>
      <c r="K2621" s="11" t="s">
        <v>12957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44958</v>
      </c>
      <c r="H2622" s="11">
        <v>9</v>
      </c>
      <c r="I2622" s="20" t="s">
        <v>259</v>
      </c>
      <c r="J2622" s="11" t="s">
        <v>261</v>
      </c>
      <c r="K2622" s="11" t="s">
        <v>12957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44958</v>
      </c>
      <c r="H2623" s="11">
        <v>9</v>
      </c>
      <c r="I2623" s="20" t="s">
        <v>259</v>
      </c>
      <c r="J2623" s="11" t="s">
        <v>261</v>
      </c>
      <c r="K2623" s="11" t="s">
        <v>12957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44958</v>
      </c>
      <c r="H2624" s="11">
        <v>9</v>
      </c>
      <c r="I2624" s="20" t="s">
        <v>259</v>
      </c>
      <c r="J2624" s="11" t="s">
        <v>261</v>
      </c>
      <c r="K2624" s="11" t="s">
        <v>12957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44958</v>
      </c>
      <c r="H2625" s="11">
        <v>9</v>
      </c>
      <c r="I2625" s="20" t="s">
        <v>259</v>
      </c>
      <c r="J2625" s="11" t="s">
        <v>261</v>
      </c>
      <c r="K2625" s="11" t="s">
        <v>12957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44958</v>
      </c>
      <c r="H2626" s="11">
        <v>9</v>
      </c>
      <c r="I2626" s="20" t="s">
        <v>259</v>
      </c>
      <c r="J2626" s="11" t="s">
        <v>261</v>
      </c>
      <c r="K2626" s="11" t="s">
        <v>12957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44958</v>
      </c>
      <c r="H2627" s="11">
        <v>9</v>
      </c>
      <c r="I2627" s="20" t="s">
        <v>259</v>
      </c>
      <c r="J2627" s="11" t="s">
        <v>261</v>
      </c>
      <c r="K2627" s="11" t="s">
        <v>12957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44958</v>
      </c>
      <c r="H2628" s="11">
        <v>9</v>
      </c>
      <c r="I2628" s="20" t="s">
        <v>259</v>
      </c>
      <c r="J2628" s="11" t="s">
        <v>261</v>
      </c>
      <c r="K2628" s="11" t="s">
        <v>12957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44958</v>
      </c>
      <c r="H2629" s="11">
        <v>9</v>
      </c>
      <c r="I2629" s="20" t="s">
        <v>259</v>
      </c>
      <c r="J2629" s="11" t="s">
        <v>261</v>
      </c>
      <c r="K2629" s="11" t="s">
        <v>12957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44958</v>
      </c>
      <c r="H2630" s="11">
        <v>9</v>
      </c>
      <c r="I2630" s="20" t="s">
        <v>259</v>
      </c>
      <c r="J2630" s="11" t="s">
        <v>261</v>
      </c>
      <c r="K2630" s="11" t="s">
        <v>12957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44958</v>
      </c>
      <c r="H2631" s="11">
        <v>9</v>
      </c>
      <c r="I2631" s="20" t="s">
        <v>259</v>
      </c>
      <c r="J2631" s="11" t="s">
        <v>261</v>
      </c>
      <c r="K2631" s="11" t="s">
        <v>12957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44958</v>
      </c>
      <c r="H2632" s="11">
        <v>9</v>
      </c>
      <c r="I2632" s="20" t="s">
        <v>259</v>
      </c>
      <c r="J2632" s="11" t="s">
        <v>261</v>
      </c>
      <c r="K2632" s="11" t="s">
        <v>12957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44958</v>
      </c>
      <c r="H2633" s="11">
        <v>9</v>
      </c>
      <c r="I2633" s="20" t="s">
        <v>259</v>
      </c>
      <c r="J2633" s="11" t="s">
        <v>261</v>
      </c>
      <c r="K2633" s="11" t="s">
        <v>12957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44958</v>
      </c>
      <c r="H2634" s="11">
        <v>9</v>
      </c>
      <c r="I2634" s="20" t="s">
        <v>259</v>
      </c>
      <c r="J2634" s="11" t="s">
        <v>261</v>
      </c>
      <c r="K2634" s="11" t="s">
        <v>12957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44958</v>
      </c>
      <c r="H2635" s="11">
        <v>9</v>
      </c>
      <c r="I2635" s="20" t="s">
        <v>259</v>
      </c>
      <c r="J2635" s="11" t="s">
        <v>261</v>
      </c>
      <c r="K2635" s="11" t="s">
        <v>12957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44958</v>
      </c>
      <c r="H2636" s="11">
        <v>9</v>
      </c>
      <c r="I2636" s="20" t="s">
        <v>259</v>
      </c>
      <c r="J2636" s="11" t="s">
        <v>261</v>
      </c>
      <c r="K2636" s="11" t="s">
        <v>12957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44958</v>
      </c>
      <c r="H2637" s="11">
        <v>9</v>
      </c>
      <c r="I2637" s="20" t="s">
        <v>259</v>
      </c>
      <c r="J2637" s="11" t="s">
        <v>261</v>
      </c>
      <c r="K2637" s="11" t="s">
        <v>12957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44958</v>
      </c>
      <c r="H2638" s="11">
        <v>9</v>
      </c>
      <c r="I2638" s="20" t="s">
        <v>259</v>
      </c>
      <c r="J2638" s="11" t="s">
        <v>261</v>
      </c>
      <c r="K2638" s="11" t="s">
        <v>12957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44958</v>
      </c>
      <c r="H2639" s="11">
        <v>9</v>
      </c>
      <c r="I2639" s="20" t="s">
        <v>259</v>
      </c>
      <c r="J2639" s="11" t="s">
        <v>261</v>
      </c>
      <c r="K2639" s="11" t="s">
        <v>12957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44958</v>
      </c>
      <c r="H2640" s="11">
        <v>9</v>
      </c>
      <c r="I2640" s="20" t="s">
        <v>259</v>
      </c>
      <c r="J2640" s="11" t="s">
        <v>261</v>
      </c>
      <c r="K2640" s="11" t="s">
        <v>12957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44958</v>
      </c>
      <c r="H2641" s="11">
        <v>9</v>
      </c>
      <c r="I2641" s="20" t="s">
        <v>259</v>
      </c>
      <c r="J2641" s="11" t="s">
        <v>261</v>
      </c>
      <c r="K2641" s="11" t="s">
        <v>12957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44958</v>
      </c>
      <c r="H2642" s="11">
        <v>9</v>
      </c>
      <c r="I2642" s="20" t="s">
        <v>259</v>
      </c>
      <c r="J2642" s="11" t="s">
        <v>261</v>
      </c>
      <c r="K2642" s="11" t="s">
        <v>12957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44958</v>
      </c>
      <c r="H2643" s="11">
        <v>9</v>
      </c>
      <c r="I2643" s="20" t="s">
        <v>259</v>
      </c>
      <c r="J2643" s="11" t="s">
        <v>261</v>
      </c>
      <c r="K2643" s="11" t="s">
        <v>12957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44958</v>
      </c>
      <c r="H2644" s="11">
        <v>9</v>
      </c>
      <c r="I2644" s="20" t="s">
        <v>259</v>
      </c>
      <c r="J2644" s="11" t="s">
        <v>261</v>
      </c>
      <c r="K2644" s="11" t="s">
        <v>12957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44958</v>
      </c>
      <c r="H2645" s="11">
        <v>9</v>
      </c>
      <c r="I2645" s="20" t="s">
        <v>259</v>
      </c>
      <c r="J2645" s="11" t="s">
        <v>261</v>
      </c>
      <c r="K2645" s="11" t="s">
        <v>12957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44958</v>
      </c>
      <c r="H2646" s="11">
        <v>9</v>
      </c>
      <c r="I2646" s="20" t="s">
        <v>259</v>
      </c>
      <c r="J2646" s="11" t="s">
        <v>261</v>
      </c>
      <c r="K2646" s="11" t="s">
        <v>12957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44958</v>
      </c>
      <c r="H2647" s="11">
        <v>9</v>
      </c>
      <c r="I2647" s="20" t="s">
        <v>259</v>
      </c>
      <c r="J2647" s="11" t="s">
        <v>261</v>
      </c>
      <c r="K2647" s="11" t="s">
        <v>12957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44958</v>
      </c>
      <c r="H2648" s="11">
        <v>9</v>
      </c>
      <c r="I2648" s="20" t="s">
        <v>259</v>
      </c>
      <c r="J2648" s="11" t="s">
        <v>261</v>
      </c>
      <c r="K2648" s="11" t="s">
        <v>12957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44958</v>
      </c>
      <c r="H2649" s="11">
        <v>9</v>
      </c>
      <c r="I2649" s="20" t="s">
        <v>259</v>
      </c>
      <c r="J2649" s="11" t="s">
        <v>261</v>
      </c>
      <c r="K2649" s="11" t="s">
        <v>12957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44958</v>
      </c>
      <c r="H2650" s="11">
        <v>9</v>
      </c>
      <c r="I2650" s="20" t="s">
        <v>259</v>
      </c>
      <c r="J2650" s="11" t="s">
        <v>261</v>
      </c>
      <c r="K2650" s="11" t="s">
        <v>12957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44958</v>
      </c>
      <c r="H2651" s="11">
        <v>9</v>
      </c>
      <c r="I2651" s="20" t="s">
        <v>259</v>
      </c>
      <c r="J2651" s="11" t="s">
        <v>261</v>
      </c>
      <c r="K2651" s="11" t="s">
        <v>12957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44958</v>
      </c>
      <c r="H2652" s="11">
        <v>9</v>
      </c>
      <c r="I2652" s="20" t="s">
        <v>259</v>
      </c>
      <c r="J2652" s="11" t="s">
        <v>261</v>
      </c>
      <c r="K2652" s="11" t="s">
        <v>12957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44958</v>
      </c>
      <c r="H2653" s="11">
        <v>9</v>
      </c>
      <c r="I2653" s="20" t="s">
        <v>259</v>
      </c>
      <c r="J2653" s="11" t="s">
        <v>261</v>
      </c>
      <c r="K2653" s="11" t="s">
        <v>12957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44958</v>
      </c>
      <c r="H2654" s="11">
        <v>9</v>
      </c>
      <c r="I2654" s="20" t="s">
        <v>259</v>
      </c>
      <c r="J2654" s="11" t="s">
        <v>261</v>
      </c>
      <c r="K2654" s="11" t="s">
        <v>12957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44958</v>
      </c>
      <c r="H2655" s="11">
        <v>9</v>
      </c>
      <c r="I2655" s="20" t="s">
        <v>259</v>
      </c>
      <c r="J2655" s="11" t="s">
        <v>261</v>
      </c>
      <c r="K2655" s="11" t="s">
        <v>12957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44958</v>
      </c>
      <c r="H2656" s="11">
        <v>9</v>
      </c>
      <c r="I2656" s="20" t="s">
        <v>259</v>
      </c>
      <c r="J2656" s="11" t="s">
        <v>261</v>
      </c>
      <c r="K2656" s="11" t="s">
        <v>12957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44958</v>
      </c>
      <c r="H2657" s="11">
        <v>9</v>
      </c>
      <c r="I2657" s="20" t="s">
        <v>259</v>
      </c>
      <c r="J2657" s="11" t="s">
        <v>261</v>
      </c>
      <c r="K2657" s="11" t="s">
        <v>12957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44958</v>
      </c>
      <c r="H2658" s="11">
        <v>9</v>
      </c>
      <c r="I2658" s="20" t="s">
        <v>259</v>
      </c>
      <c r="J2658" s="11" t="s">
        <v>261</v>
      </c>
      <c r="K2658" s="11" t="s">
        <v>12957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44958</v>
      </c>
      <c r="H2659" s="11">
        <v>9</v>
      </c>
      <c r="I2659" s="20" t="s">
        <v>259</v>
      </c>
      <c r="J2659" s="11" t="s">
        <v>261</v>
      </c>
      <c r="K2659" s="11" t="s">
        <v>12957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44958</v>
      </c>
      <c r="H2660" s="11">
        <v>9</v>
      </c>
      <c r="I2660" s="20" t="s">
        <v>259</v>
      </c>
      <c r="J2660" s="11" t="s">
        <v>261</v>
      </c>
      <c r="K2660" s="11" t="s">
        <v>12957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44958</v>
      </c>
      <c r="H2661" s="11">
        <v>9</v>
      </c>
      <c r="I2661" s="20" t="s">
        <v>259</v>
      </c>
      <c r="J2661" s="11" t="s">
        <v>261</v>
      </c>
      <c r="K2661" s="11" t="s">
        <v>12957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44958</v>
      </c>
      <c r="H2662" s="11">
        <v>9</v>
      </c>
      <c r="I2662" s="20" t="s">
        <v>259</v>
      </c>
      <c r="J2662" s="11" t="s">
        <v>261</v>
      </c>
      <c r="K2662" s="11" t="s">
        <v>12957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44958</v>
      </c>
      <c r="H2663" s="11">
        <v>9</v>
      </c>
      <c r="I2663" s="20" t="s">
        <v>259</v>
      </c>
      <c r="J2663" s="11" t="s">
        <v>261</v>
      </c>
      <c r="K2663" s="11" t="s">
        <v>12957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44958</v>
      </c>
      <c r="H2664" s="11">
        <v>9</v>
      </c>
      <c r="I2664" s="20" t="s">
        <v>259</v>
      </c>
      <c r="J2664" s="11" t="s">
        <v>261</v>
      </c>
      <c r="K2664" s="11" t="s">
        <v>12957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44958</v>
      </c>
      <c r="H2665" s="11">
        <v>9</v>
      </c>
      <c r="I2665" s="20" t="s">
        <v>259</v>
      </c>
      <c r="J2665" s="11" t="s">
        <v>261</v>
      </c>
      <c r="K2665" s="11" t="s">
        <v>12957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44958</v>
      </c>
      <c r="H2666" s="11">
        <v>9</v>
      </c>
      <c r="I2666" s="20" t="s">
        <v>259</v>
      </c>
      <c r="J2666" s="11" t="s">
        <v>261</v>
      </c>
      <c r="K2666" s="11" t="s">
        <v>12957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44958</v>
      </c>
      <c r="H2667" s="11">
        <v>9</v>
      </c>
      <c r="I2667" s="20" t="s">
        <v>259</v>
      </c>
      <c r="J2667" s="11" t="s">
        <v>261</v>
      </c>
      <c r="K2667" s="11" t="s">
        <v>12957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44958</v>
      </c>
      <c r="H2668" s="11">
        <v>9</v>
      </c>
      <c r="I2668" s="20" t="s">
        <v>259</v>
      </c>
      <c r="J2668" s="11" t="s">
        <v>261</v>
      </c>
      <c r="K2668" s="11" t="s">
        <v>12957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44958</v>
      </c>
      <c r="H2669" s="11">
        <v>9</v>
      </c>
      <c r="I2669" s="20" t="s">
        <v>259</v>
      </c>
      <c r="J2669" s="11" t="s">
        <v>261</v>
      </c>
      <c r="K2669" s="11" t="s">
        <v>12957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44958</v>
      </c>
      <c r="H2670" s="11">
        <v>9</v>
      </c>
      <c r="I2670" s="20" t="s">
        <v>259</v>
      </c>
      <c r="J2670" s="11" t="s">
        <v>261</v>
      </c>
      <c r="K2670" s="11" t="s">
        <v>12957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44958</v>
      </c>
      <c r="H2671" s="11">
        <v>9</v>
      </c>
      <c r="I2671" s="20" t="s">
        <v>259</v>
      </c>
      <c r="J2671" s="11" t="s">
        <v>261</v>
      </c>
      <c r="K2671" s="11" t="s">
        <v>12957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44958</v>
      </c>
      <c r="H2672" s="11">
        <v>9</v>
      </c>
      <c r="I2672" s="20" t="s">
        <v>259</v>
      </c>
      <c r="J2672" s="11" t="s">
        <v>261</v>
      </c>
      <c r="K2672" s="11" t="s">
        <v>12957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44958</v>
      </c>
      <c r="H2673" s="11">
        <v>9</v>
      </c>
      <c r="I2673" s="20" t="s">
        <v>259</v>
      </c>
      <c r="J2673" s="11" t="s">
        <v>261</v>
      </c>
      <c r="K2673" s="11" t="s">
        <v>12957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44958</v>
      </c>
      <c r="H2674" s="11">
        <v>9</v>
      </c>
      <c r="I2674" s="20" t="s">
        <v>259</v>
      </c>
      <c r="J2674" s="11" t="s">
        <v>261</v>
      </c>
      <c r="K2674" s="11" t="s">
        <v>12957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44958</v>
      </c>
      <c r="H2675" s="11">
        <v>9</v>
      </c>
      <c r="I2675" s="20" t="s">
        <v>259</v>
      </c>
      <c r="J2675" s="11" t="s">
        <v>261</v>
      </c>
      <c r="K2675" s="11" t="s">
        <v>12957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44958</v>
      </c>
      <c r="H2676" s="11">
        <v>9</v>
      </c>
      <c r="I2676" s="20" t="s">
        <v>259</v>
      </c>
      <c r="J2676" s="11" t="s">
        <v>261</v>
      </c>
      <c r="K2676" s="11" t="s">
        <v>12957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44958</v>
      </c>
      <c r="H2677" s="11">
        <v>9</v>
      </c>
      <c r="I2677" s="20" t="s">
        <v>259</v>
      </c>
      <c r="J2677" s="11" t="s">
        <v>261</v>
      </c>
      <c r="K2677" s="11" t="s">
        <v>12957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44958</v>
      </c>
      <c r="H2678" s="11">
        <v>9</v>
      </c>
      <c r="I2678" s="20" t="s">
        <v>259</v>
      </c>
      <c r="J2678" s="11" t="s">
        <v>261</v>
      </c>
      <c r="K2678" s="11" t="s">
        <v>12957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44958</v>
      </c>
      <c r="H2679" s="11">
        <v>9</v>
      </c>
      <c r="I2679" s="20" t="s">
        <v>259</v>
      </c>
      <c r="J2679" s="11" t="s">
        <v>261</v>
      </c>
      <c r="K2679" s="11" t="s">
        <v>12957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44958</v>
      </c>
      <c r="H2680" s="11">
        <v>9</v>
      </c>
      <c r="I2680" s="20" t="s">
        <v>259</v>
      </c>
      <c r="J2680" s="11" t="s">
        <v>261</v>
      </c>
      <c r="K2680" s="11" t="s">
        <v>12957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44958</v>
      </c>
      <c r="H2681" s="11">
        <v>9</v>
      </c>
      <c r="I2681" s="20" t="s">
        <v>259</v>
      </c>
      <c r="J2681" s="11" t="s">
        <v>261</v>
      </c>
      <c r="K2681" s="11" t="s">
        <v>12957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44958</v>
      </c>
      <c r="H2682" s="11">
        <v>9</v>
      </c>
      <c r="I2682" s="20" t="s">
        <v>259</v>
      </c>
      <c r="J2682" s="11" t="s">
        <v>261</v>
      </c>
      <c r="K2682" s="11" t="s">
        <v>12957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44958</v>
      </c>
      <c r="H2683" s="11">
        <v>9</v>
      </c>
      <c r="I2683" s="20" t="s">
        <v>259</v>
      </c>
      <c r="J2683" s="11" t="s">
        <v>261</v>
      </c>
      <c r="K2683" s="11" t="s">
        <v>12957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44958</v>
      </c>
      <c r="H2684" s="11">
        <v>9</v>
      </c>
      <c r="I2684" s="20" t="s">
        <v>259</v>
      </c>
      <c r="J2684" s="11" t="s">
        <v>261</v>
      </c>
      <c r="K2684" s="11" t="s">
        <v>12957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44958</v>
      </c>
      <c r="H2685" s="11">
        <v>9</v>
      </c>
      <c r="I2685" s="20" t="s">
        <v>259</v>
      </c>
      <c r="J2685" s="11" t="s">
        <v>261</v>
      </c>
      <c r="K2685" s="11" t="s">
        <v>12957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44958</v>
      </c>
      <c r="H2686" s="11">
        <v>9</v>
      </c>
      <c r="I2686" s="20" t="s">
        <v>259</v>
      </c>
      <c r="J2686" s="11" t="s">
        <v>261</v>
      </c>
      <c r="K2686" s="11" t="s">
        <v>12957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44958</v>
      </c>
      <c r="H2687" s="11">
        <v>9</v>
      </c>
      <c r="I2687" s="20" t="s">
        <v>259</v>
      </c>
      <c r="J2687" s="11" t="s">
        <v>261</v>
      </c>
      <c r="K2687" s="11" t="s">
        <v>12957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44958</v>
      </c>
      <c r="H2688" s="11">
        <v>9</v>
      </c>
      <c r="I2688" s="20" t="s">
        <v>259</v>
      </c>
      <c r="J2688" s="11" t="s">
        <v>261</v>
      </c>
      <c r="K2688" s="11" t="s">
        <v>12957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44958</v>
      </c>
      <c r="H2689" s="11">
        <v>9</v>
      </c>
      <c r="I2689" s="20" t="s">
        <v>259</v>
      </c>
      <c r="J2689" s="11" t="s">
        <v>261</v>
      </c>
      <c r="K2689" s="11" t="s">
        <v>12957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44958</v>
      </c>
      <c r="H2690" s="11">
        <v>9</v>
      </c>
      <c r="I2690" s="20" t="s">
        <v>259</v>
      </c>
      <c r="J2690" s="11" t="s">
        <v>261</v>
      </c>
      <c r="K2690" s="11" t="s">
        <v>12957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44958</v>
      </c>
      <c r="H2691" s="11">
        <v>9</v>
      </c>
      <c r="I2691" s="20" t="s">
        <v>259</v>
      </c>
      <c r="J2691" s="11" t="s">
        <v>261</v>
      </c>
      <c r="K2691" s="11" t="s">
        <v>12957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44958</v>
      </c>
      <c r="H2692" s="11">
        <v>9</v>
      </c>
      <c r="I2692" s="20" t="s">
        <v>259</v>
      </c>
      <c r="J2692" s="11" t="s">
        <v>261</v>
      </c>
      <c r="K2692" s="11" t="s">
        <v>12957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44958</v>
      </c>
      <c r="H2693" s="11">
        <v>9</v>
      </c>
      <c r="I2693" s="20" t="s">
        <v>259</v>
      </c>
      <c r="J2693" s="11" t="s">
        <v>261</v>
      </c>
      <c r="K2693" s="11" t="s">
        <v>12957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44958</v>
      </c>
      <c r="H2694" s="11">
        <v>9</v>
      </c>
      <c r="I2694" s="20" t="s">
        <v>259</v>
      </c>
      <c r="J2694" s="11" t="s">
        <v>261</v>
      </c>
      <c r="K2694" s="11" t="s">
        <v>12957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44958</v>
      </c>
      <c r="H2695" s="11">
        <v>9</v>
      </c>
      <c r="I2695" s="20" t="s">
        <v>259</v>
      </c>
      <c r="J2695" s="11" t="s">
        <v>261</v>
      </c>
      <c r="K2695" s="11" t="s">
        <v>12957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44958</v>
      </c>
      <c r="H2696" s="11">
        <v>9</v>
      </c>
      <c r="I2696" s="20" t="s">
        <v>259</v>
      </c>
      <c r="J2696" s="11" t="s">
        <v>261</v>
      </c>
      <c r="K2696" s="11" t="s">
        <v>12957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44958</v>
      </c>
      <c r="H2697" s="11">
        <v>9</v>
      </c>
      <c r="I2697" s="20" t="s">
        <v>259</v>
      </c>
      <c r="J2697" s="11" t="s">
        <v>261</v>
      </c>
      <c r="K2697" s="11" t="s">
        <v>12957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44958</v>
      </c>
      <c r="H2698" s="11">
        <v>9</v>
      </c>
      <c r="I2698" s="20" t="s">
        <v>259</v>
      </c>
      <c r="J2698" s="11" t="s">
        <v>261</v>
      </c>
      <c r="K2698" s="11" t="s">
        <v>12957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44958</v>
      </c>
      <c r="H2699" s="11">
        <v>9</v>
      </c>
      <c r="I2699" s="20" t="s">
        <v>259</v>
      </c>
      <c r="J2699" s="11" t="s">
        <v>261</v>
      </c>
      <c r="K2699" s="11" t="s">
        <v>12957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44958</v>
      </c>
      <c r="H2700" s="11">
        <v>9</v>
      </c>
      <c r="I2700" s="20" t="s">
        <v>259</v>
      </c>
      <c r="J2700" s="11" t="s">
        <v>261</v>
      </c>
      <c r="K2700" s="11" t="s">
        <v>12957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44958</v>
      </c>
      <c r="H2701" s="11">
        <v>9</v>
      </c>
      <c r="I2701" s="20" t="s">
        <v>259</v>
      </c>
      <c r="J2701" s="11" t="s">
        <v>261</v>
      </c>
      <c r="K2701" s="11" t="s">
        <v>12957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44958</v>
      </c>
      <c r="H2702" s="11">
        <v>9</v>
      </c>
      <c r="I2702" s="20" t="s">
        <v>259</v>
      </c>
      <c r="J2702" s="11" t="s">
        <v>261</v>
      </c>
      <c r="K2702" s="11" t="s">
        <v>12957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44958</v>
      </c>
      <c r="H2703" s="11">
        <v>9</v>
      </c>
      <c r="I2703" s="20" t="s">
        <v>259</v>
      </c>
      <c r="J2703" s="11" t="s">
        <v>261</v>
      </c>
      <c r="K2703" s="11" t="s">
        <v>12957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44958</v>
      </c>
      <c r="H2704" s="11">
        <v>9</v>
      </c>
      <c r="I2704" s="20" t="s">
        <v>259</v>
      </c>
      <c r="J2704" s="11" t="s">
        <v>261</v>
      </c>
      <c r="K2704" s="11" t="s">
        <v>12957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44958</v>
      </c>
      <c r="H2705" s="11">
        <v>9</v>
      </c>
      <c r="I2705" s="20" t="s">
        <v>259</v>
      </c>
      <c r="J2705" s="11" t="s">
        <v>261</v>
      </c>
      <c r="K2705" s="11" t="s">
        <v>12957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44958</v>
      </c>
      <c r="H2706" s="11">
        <v>9</v>
      </c>
      <c r="I2706" s="20" t="s">
        <v>259</v>
      </c>
      <c r="J2706" s="11" t="s">
        <v>261</v>
      </c>
      <c r="K2706" s="11" t="s">
        <v>12957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44958</v>
      </c>
      <c r="H2707" s="11">
        <v>9</v>
      </c>
      <c r="I2707" s="20" t="s">
        <v>259</v>
      </c>
      <c r="J2707" s="11" t="s">
        <v>261</v>
      </c>
      <c r="K2707" s="11" t="s">
        <v>12957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44958</v>
      </c>
      <c r="H2708" s="11">
        <v>9</v>
      </c>
      <c r="I2708" s="20" t="s">
        <v>259</v>
      </c>
      <c r="J2708" s="11" t="s">
        <v>261</v>
      </c>
      <c r="K2708" s="11" t="s">
        <v>12957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44958</v>
      </c>
      <c r="H2709" s="11">
        <v>9</v>
      </c>
      <c r="I2709" s="20" t="s">
        <v>259</v>
      </c>
      <c r="J2709" s="11" t="s">
        <v>261</v>
      </c>
      <c r="K2709" s="11" t="s">
        <v>12957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44958</v>
      </c>
      <c r="H2710" s="11">
        <v>9</v>
      </c>
      <c r="I2710" s="20" t="s">
        <v>259</v>
      </c>
      <c r="J2710" s="11" t="s">
        <v>261</v>
      </c>
      <c r="K2710" s="11" t="s">
        <v>12957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44958</v>
      </c>
      <c r="H2711" s="11">
        <v>9</v>
      </c>
      <c r="I2711" s="20" t="s">
        <v>259</v>
      </c>
      <c r="J2711" s="11" t="s">
        <v>261</v>
      </c>
      <c r="K2711" s="11" t="s">
        <v>12957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44958</v>
      </c>
      <c r="H2712" s="11">
        <v>9</v>
      </c>
      <c r="I2712" s="20" t="s">
        <v>259</v>
      </c>
      <c r="J2712" s="11" t="s">
        <v>261</v>
      </c>
      <c r="K2712" s="11" t="s">
        <v>12957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44958</v>
      </c>
      <c r="H2713" s="11">
        <v>9</v>
      </c>
      <c r="I2713" s="20" t="s">
        <v>259</v>
      </c>
      <c r="J2713" s="11" t="s">
        <v>261</v>
      </c>
      <c r="K2713" s="11" t="s">
        <v>12957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44958</v>
      </c>
      <c r="H2714" s="11">
        <v>9</v>
      </c>
      <c r="I2714" s="20" t="s">
        <v>259</v>
      </c>
      <c r="J2714" s="11" t="s">
        <v>261</v>
      </c>
      <c r="K2714" s="11" t="s">
        <v>12957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44958</v>
      </c>
      <c r="H2715" s="11">
        <v>9</v>
      </c>
      <c r="I2715" s="20" t="s">
        <v>259</v>
      </c>
      <c r="J2715" s="11" t="s">
        <v>261</v>
      </c>
      <c r="K2715" s="11" t="s">
        <v>12957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44958</v>
      </c>
      <c r="H2716" s="11">
        <v>9</v>
      </c>
      <c r="I2716" s="20" t="s">
        <v>259</v>
      </c>
      <c r="J2716" s="11" t="s">
        <v>261</v>
      </c>
      <c r="K2716" s="11" t="s">
        <v>12957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44958</v>
      </c>
      <c r="H2717" s="11">
        <v>9</v>
      </c>
      <c r="I2717" s="20" t="s">
        <v>259</v>
      </c>
      <c r="J2717" s="11" t="s">
        <v>261</v>
      </c>
      <c r="K2717" s="11" t="s">
        <v>12957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44958</v>
      </c>
      <c r="H2718" s="11">
        <v>9</v>
      </c>
      <c r="I2718" s="20" t="s">
        <v>259</v>
      </c>
      <c r="J2718" s="11" t="s">
        <v>261</v>
      </c>
      <c r="K2718" s="11" t="s">
        <v>12957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44958</v>
      </c>
      <c r="H2719" s="11">
        <v>9</v>
      </c>
      <c r="I2719" s="20" t="s">
        <v>259</v>
      </c>
      <c r="J2719" s="11" t="s">
        <v>261</v>
      </c>
      <c r="K2719" s="11" t="s">
        <v>12957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44958</v>
      </c>
      <c r="H2720" s="11">
        <v>9</v>
      </c>
      <c r="I2720" s="20" t="s">
        <v>259</v>
      </c>
      <c r="J2720" s="11" t="s">
        <v>261</v>
      </c>
      <c r="K2720" s="11" t="s">
        <v>12957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44958</v>
      </c>
      <c r="H2721" s="11">
        <v>9</v>
      </c>
      <c r="I2721" s="20" t="s">
        <v>259</v>
      </c>
      <c r="J2721" s="11" t="s">
        <v>261</v>
      </c>
      <c r="K2721" s="11" t="s">
        <v>12957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44958</v>
      </c>
      <c r="H2722" s="11">
        <v>9</v>
      </c>
      <c r="I2722" s="20" t="s">
        <v>259</v>
      </c>
      <c r="J2722" s="11" t="s">
        <v>261</v>
      </c>
      <c r="K2722" s="11" t="s">
        <v>12957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44958</v>
      </c>
      <c r="H2723" s="11">
        <v>9</v>
      </c>
      <c r="I2723" s="20" t="s">
        <v>259</v>
      </c>
      <c r="J2723" s="11" t="s">
        <v>261</v>
      </c>
      <c r="K2723" s="11" t="s">
        <v>12957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44958</v>
      </c>
      <c r="H2724" s="11">
        <v>9</v>
      </c>
      <c r="I2724" s="20" t="s">
        <v>259</v>
      </c>
      <c r="J2724" s="11" t="s">
        <v>261</v>
      </c>
      <c r="K2724" s="11" t="s">
        <v>12957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44958</v>
      </c>
      <c r="H2725" s="11">
        <v>9</v>
      </c>
      <c r="I2725" s="20" t="s">
        <v>259</v>
      </c>
      <c r="J2725" s="11" t="s">
        <v>261</v>
      </c>
      <c r="K2725" s="11" t="s">
        <v>12957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44958</v>
      </c>
      <c r="H2726" s="11">
        <v>9</v>
      </c>
      <c r="I2726" s="20" t="s">
        <v>259</v>
      </c>
      <c r="J2726" s="11" t="s">
        <v>261</v>
      </c>
      <c r="K2726" s="11" t="s">
        <v>12957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44958</v>
      </c>
      <c r="H2727" s="11">
        <v>9</v>
      </c>
      <c r="I2727" s="20" t="s">
        <v>259</v>
      </c>
      <c r="J2727" s="11" t="s">
        <v>261</v>
      </c>
      <c r="K2727" s="11" t="s">
        <v>12957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44958</v>
      </c>
      <c r="H2728" s="11">
        <v>9</v>
      </c>
      <c r="I2728" s="20" t="s">
        <v>259</v>
      </c>
      <c r="J2728" s="11" t="s">
        <v>261</v>
      </c>
      <c r="K2728" s="11" t="s">
        <v>12957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44958</v>
      </c>
      <c r="H2729" s="11">
        <v>9</v>
      </c>
      <c r="I2729" s="20" t="s">
        <v>259</v>
      </c>
      <c r="J2729" s="11" t="s">
        <v>261</v>
      </c>
      <c r="K2729" s="11" t="s">
        <v>12957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44958</v>
      </c>
      <c r="H2730" s="11">
        <v>9</v>
      </c>
      <c r="I2730" s="20" t="s">
        <v>259</v>
      </c>
      <c r="J2730" s="11" t="s">
        <v>261</v>
      </c>
      <c r="K2730" s="11" t="s">
        <v>12957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44958</v>
      </c>
      <c r="H2731" s="11">
        <v>9</v>
      </c>
      <c r="I2731" s="20" t="s">
        <v>259</v>
      </c>
      <c r="J2731" s="11" t="s">
        <v>261</v>
      </c>
      <c r="K2731" s="11" t="s">
        <v>12957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44958</v>
      </c>
      <c r="H2732" s="11">
        <v>9</v>
      </c>
      <c r="I2732" s="20" t="s">
        <v>259</v>
      </c>
      <c r="J2732" s="11" t="s">
        <v>261</v>
      </c>
      <c r="K2732" s="11" t="s">
        <v>12957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44958</v>
      </c>
      <c r="H2733" s="11">
        <v>9</v>
      </c>
      <c r="I2733" s="20" t="s">
        <v>259</v>
      </c>
      <c r="J2733" s="11" t="s">
        <v>261</v>
      </c>
      <c r="K2733" s="11" t="s">
        <v>12957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44958</v>
      </c>
      <c r="H2734" s="11">
        <v>9</v>
      </c>
      <c r="I2734" s="20" t="s">
        <v>259</v>
      </c>
      <c r="J2734" s="11" t="s">
        <v>261</v>
      </c>
      <c r="K2734" s="11" t="s">
        <v>12957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44958</v>
      </c>
      <c r="H2735" s="11">
        <v>9</v>
      </c>
      <c r="I2735" s="20" t="s">
        <v>259</v>
      </c>
      <c r="J2735" s="11" t="s">
        <v>261</v>
      </c>
      <c r="K2735" s="11" t="s">
        <v>12957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44958</v>
      </c>
      <c r="H2736" s="11">
        <v>9</v>
      </c>
      <c r="I2736" s="20" t="s">
        <v>259</v>
      </c>
      <c r="J2736" s="11" t="s">
        <v>261</v>
      </c>
      <c r="K2736" s="11" t="s">
        <v>12957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44958</v>
      </c>
      <c r="H2737" s="11">
        <v>9</v>
      </c>
      <c r="I2737" s="20" t="s">
        <v>259</v>
      </c>
      <c r="J2737" s="11" t="s">
        <v>261</v>
      </c>
      <c r="K2737" s="11" t="s">
        <v>12957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44958</v>
      </c>
      <c r="H2738" s="11">
        <v>9</v>
      </c>
      <c r="I2738" s="20" t="s">
        <v>259</v>
      </c>
      <c r="J2738" s="11" t="s">
        <v>261</v>
      </c>
      <c r="K2738" s="11" t="s">
        <v>12957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44958</v>
      </c>
      <c r="H2739" s="11">
        <v>9</v>
      </c>
      <c r="I2739" s="20" t="s">
        <v>259</v>
      </c>
      <c r="J2739" s="11" t="s">
        <v>261</v>
      </c>
      <c r="K2739" s="11" t="s">
        <v>12957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44958</v>
      </c>
      <c r="H2740" s="11">
        <v>9</v>
      </c>
      <c r="I2740" s="20" t="s">
        <v>259</v>
      </c>
      <c r="J2740" s="11" t="s">
        <v>261</v>
      </c>
      <c r="K2740" s="11" t="s">
        <v>12957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44958</v>
      </c>
      <c r="H2741" s="11">
        <v>9</v>
      </c>
      <c r="I2741" s="20" t="s">
        <v>259</v>
      </c>
      <c r="J2741" s="11" t="s">
        <v>261</v>
      </c>
      <c r="K2741" s="11" t="s">
        <v>12957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44958</v>
      </c>
      <c r="H2742" s="11">
        <v>9</v>
      </c>
      <c r="I2742" s="20" t="s">
        <v>259</v>
      </c>
      <c r="J2742" s="11" t="s">
        <v>261</v>
      </c>
      <c r="K2742" s="11" t="s">
        <v>12957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44958</v>
      </c>
      <c r="H2743" s="11">
        <v>9</v>
      </c>
      <c r="I2743" s="20" t="s">
        <v>259</v>
      </c>
      <c r="J2743" s="11" t="s">
        <v>261</v>
      </c>
      <c r="K2743" s="11" t="s">
        <v>12957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44958</v>
      </c>
      <c r="H2744" s="11">
        <v>9</v>
      </c>
      <c r="I2744" s="20" t="s">
        <v>259</v>
      </c>
      <c r="J2744" s="11" t="s">
        <v>261</v>
      </c>
      <c r="K2744" s="11" t="s">
        <v>12957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44958</v>
      </c>
      <c r="H2745" s="11">
        <v>9</v>
      </c>
      <c r="I2745" s="20" t="s">
        <v>259</v>
      </c>
      <c r="J2745" s="11" t="s">
        <v>261</v>
      </c>
      <c r="K2745" s="11" t="s">
        <v>12957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44958</v>
      </c>
      <c r="H2746" s="11">
        <v>9</v>
      </c>
      <c r="I2746" s="20" t="s">
        <v>259</v>
      </c>
      <c r="J2746" s="11" t="s">
        <v>261</v>
      </c>
      <c r="K2746" s="11" t="s">
        <v>12957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44958</v>
      </c>
      <c r="H2747" s="11">
        <v>9</v>
      </c>
      <c r="I2747" s="20" t="s">
        <v>259</v>
      </c>
      <c r="J2747" s="11" t="s">
        <v>261</v>
      </c>
      <c r="K2747" s="11" t="s">
        <v>12957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44958</v>
      </c>
      <c r="H2748" s="11">
        <v>9</v>
      </c>
      <c r="I2748" s="20" t="s">
        <v>259</v>
      </c>
      <c r="J2748" s="11" t="s">
        <v>261</v>
      </c>
      <c r="K2748" s="11" t="s">
        <v>12957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44958</v>
      </c>
      <c r="H2749" s="11">
        <v>9</v>
      </c>
      <c r="I2749" s="20" t="s">
        <v>259</v>
      </c>
      <c r="J2749" s="11" t="s">
        <v>261</v>
      </c>
      <c r="K2749" s="11" t="s">
        <v>12957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44958</v>
      </c>
      <c r="H2750" s="11">
        <v>9</v>
      </c>
      <c r="I2750" s="20" t="s">
        <v>259</v>
      </c>
      <c r="J2750" s="11" t="s">
        <v>261</v>
      </c>
      <c r="K2750" s="11" t="s">
        <v>12957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44958</v>
      </c>
      <c r="H2751" s="11">
        <v>9</v>
      </c>
      <c r="I2751" s="20" t="s">
        <v>259</v>
      </c>
      <c r="J2751" s="11" t="s">
        <v>261</v>
      </c>
      <c r="K2751" s="11" t="s">
        <v>12957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44958</v>
      </c>
      <c r="H2752" s="11">
        <v>9</v>
      </c>
      <c r="I2752" s="20" t="s">
        <v>259</v>
      </c>
      <c r="J2752" s="11" t="s">
        <v>261</v>
      </c>
      <c r="K2752" s="11" t="s">
        <v>12957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44958</v>
      </c>
      <c r="H2753" s="11">
        <v>9</v>
      </c>
      <c r="I2753" s="20" t="s">
        <v>259</v>
      </c>
      <c r="J2753" s="11" t="s">
        <v>261</v>
      </c>
      <c r="K2753" s="11" t="s">
        <v>12957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44958</v>
      </c>
      <c r="H2754" s="11">
        <v>9</v>
      </c>
      <c r="I2754" s="20" t="s">
        <v>259</v>
      </c>
      <c r="J2754" s="11" t="s">
        <v>261</v>
      </c>
      <c r="K2754" s="11" t="s">
        <v>12957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44958</v>
      </c>
      <c r="H2755" s="11">
        <v>9</v>
      </c>
      <c r="I2755" s="20" t="s">
        <v>259</v>
      </c>
      <c r="J2755" s="11" t="s">
        <v>261</v>
      </c>
      <c r="K2755" s="11" t="s">
        <v>12957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44958</v>
      </c>
      <c r="H2756" s="11">
        <v>9</v>
      </c>
      <c r="I2756" s="20" t="s">
        <v>259</v>
      </c>
      <c r="J2756" s="11" t="s">
        <v>261</v>
      </c>
      <c r="K2756" s="11" t="s">
        <v>12957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44958</v>
      </c>
      <c r="H2757" s="11">
        <v>9</v>
      </c>
      <c r="I2757" s="20" t="s">
        <v>259</v>
      </c>
      <c r="J2757" s="11" t="s">
        <v>261</v>
      </c>
      <c r="K2757" s="11" t="s">
        <v>12957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44958</v>
      </c>
      <c r="H2758" s="11">
        <v>9</v>
      </c>
      <c r="I2758" s="20" t="s">
        <v>259</v>
      </c>
      <c r="J2758" s="11" t="s">
        <v>261</v>
      </c>
      <c r="K2758" s="11" t="s">
        <v>12957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44958</v>
      </c>
      <c r="H2759" s="11">
        <v>9</v>
      </c>
      <c r="I2759" s="20" t="s">
        <v>259</v>
      </c>
      <c r="J2759" s="11" t="s">
        <v>261</v>
      </c>
      <c r="K2759" s="11" t="s">
        <v>12957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44958</v>
      </c>
      <c r="H2760" s="11">
        <v>9</v>
      </c>
      <c r="I2760" s="20" t="s">
        <v>259</v>
      </c>
      <c r="J2760" s="11" t="s">
        <v>261</v>
      </c>
      <c r="K2760" s="11" t="s">
        <v>12957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44958</v>
      </c>
      <c r="H2761" s="11">
        <v>9</v>
      </c>
      <c r="I2761" s="20" t="s">
        <v>259</v>
      </c>
      <c r="J2761" s="11" t="s">
        <v>261</v>
      </c>
      <c r="K2761" s="11" t="s">
        <v>12957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44958</v>
      </c>
      <c r="H2762" s="11">
        <v>9</v>
      </c>
      <c r="I2762" s="20" t="s">
        <v>259</v>
      </c>
      <c r="J2762" s="11" t="s">
        <v>261</v>
      </c>
      <c r="K2762" s="11" t="s">
        <v>12957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44958</v>
      </c>
      <c r="H2763" s="11">
        <v>9</v>
      </c>
      <c r="I2763" s="20" t="s">
        <v>259</v>
      </c>
      <c r="J2763" s="11" t="s">
        <v>261</v>
      </c>
      <c r="K2763" s="11" t="s">
        <v>12957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44958</v>
      </c>
      <c r="H2764" s="11">
        <v>9</v>
      </c>
      <c r="I2764" s="20" t="s">
        <v>259</v>
      </c>
      <c r="J2764" s="11" t="s">
        <v>261</v>
      </c>
      <c r="K2764" s="11" t="s">
        <v>12957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44958</v>
      </c>
      <c r="H2765" s="11">
        <v>9</v>
      </c>
      <c r="I2765" s="20" t="s">
        <v>259</v>
      </c>
      <c r="J2765" s="11" t="s">
        <v>261</v>
      </c>
      <c r="K2765" s="11" t="s">
        <v>12957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44958</v>
      </c>
      <c r="H2766" s="11">
        <v>9</v>
      </c>
      <c r="I2766" s="20" t="s">
        <v>259</v>
      </c>
      <c r="J2766" s="11" t="s">
        <v>261</v>
      </c>
      <c r="K2766" s="11" t="s">
        <v>12957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44958</v>
      </c>
      <c r="H2767" s="11">
        <v>9</v>
      </c>
      <c r="I2767" s="20" t="s">
        <v>259</v>
      </c>
      <c r="J2767" s="11" t="s">
        <v>261</v>
      </c>
      <c r="K2767" s="11" t="s">
        <v>12957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44958</v>
      </c>
      <c r="H2768" s="11">
        <v>9</v>
      </c>
      <c r="I2768" s="20" t="s">
        <v>259</v>
      </c>
      <c r="J2768" s="11" t="s">
        <v>261</v>
      </c>
      <c r="K2768" s="11" t="s">
        <v>12957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44958</v>
      </c>
      <c r="H2769" s="11">
        <v>9</v>
      </c>
      <c r="I2769" s="20" t="s">
        <v>259</v>
      </c>
      <c r="J2769" s="11" t="s">
        <v>261</v>
      </c>
      <c r="K2769" s="11" t="s">
        <v>12957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44958</v>
      </c>
      <c r="H2770" s="11">
        <v>9</v>
      </c>
      <c r="I2770" s="20" t="s">
        <v>259</v>
      </c>
      <c r="J2770" s="11" t="s">
        <v>261</v>
      </c>
      <c r="K2770" s="11" t="s">
        <v>12957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44958</v>
      </c>
      <c r="H2771" s="11">
        <v>9</v>
      </c>
      <c r="I2771" s="20" t="s">
        <v>259</v>
      </c>
      <c r="J2771" s="11" t="s">
        <v>261</v>
      </c>
      <c r="K2771" s="11" t="s">
        <v>12957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44958</v>
      </c>
      <c r="H2772" s="11">
        <v>9</v>
      </c>
      <c r="I2772" s="20" t="s">
        <v>259</v>
      </c>
      <c r="J2772" s="11" t="s">
        <v>261</v>
      </c>
      <c r="K2772" s="11" t="s">
        <v>12957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44958</v>
      </c>
      <c r="H2773" s="11">
        <v>9</v>
      </c>
      <c r="I2773" s="20" t="s">
        <v>259</v>
      </c>
      <c r="J2773" s="11" t="s">
        <v>261</v>
      </c>
      <c r="K2773" s="11" t="s">
        <v>12957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44958</v>
      </c>
      <c r="H2774" s="11">
        <v>9</v>
      </c>
      <c r="I2774" s="20" t="s">
        <v>259</v>
      </c>
      <c r="J2774" s="11" t="s">
        <v>261</v>
      </c>
      <c r="K2774" s="11" t="s">
        <v>12957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44958</v>
      </c>
      <c r="H2775" s="11">
        <v>9</v>
      </c>
      <c r="I2775" s="20" t="s">
        <v>259</v>
      </c>
      <c r="J2775" s="11" t="s">
        <v>261</v>
      </c>
      <c r="K2775" s="11" t="s">
        <v>12957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44958</v>
      </c>
      <c r="H2776" s="11">
        <v>9</v>
      </c>
      <c r="I2776" s="20" t="s">
        <v>259</v>
      </c>
      <c r="J2776" s="11" t="s">
        <v>261</v>
      </c>
      <c r="K2776" s="11" t="s">
        <v>12957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44958</v>
      </c>
      <c r="H2777" s="11">
        <v>9</v>
      </c>
      <c r="I2777" s="20" t="s">
        <v>259</v>
      </c>
      <c r="J2777" s="11" t="s">
        <v>261</v>
      </c>
      <c r="K2777" s="11" t="s">
        <v>12957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44958</v>
      </c>
      <c r="H2778" s="11">
        <v>9</v>
      </c>
      <c r="I2778" s="20" t="s">
        <v>259</v>
      </c>
      <c r="J2778" s="11" t="s">
        <v>261</v>
      </c>
      <c r="K2778" s="11" t="s">
        <v>12957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44958</v>
      </c>
      <c r="H2779" s="11">
        <v>9</v>
      </c>
      <c r="I2779" s="20" t="s">
        <v>259</v>
      </c>
      <c r="J2779" s="11" t="s">
        <v>261</v>
      </c>
      <c r="K2779" s="11" t="s">
        <v>12957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44958</v>
      </c>
      <c r="H2780" s="11">
        <v>9</v>
      </c>
      <c r="I2780" s="20" t="s">
        <v>259</v>
      </c>
      <c r="J2780" s="11" t="s">
        <v>261</v>
      </c>
      <c r="K2780" s="11" t="s">
        <v>12957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44958</v>
      </c>
      <c r="H2781" s="11">
        <v>9</v>
      </c>
      <c r="I2781" s="20" t="s">
        <v>259</v>
      </c>
      <c r="J2781" s="11" t="s">
        <v>261</v>
      </c>
      <c r="K2781" s="11" t="s">
        <v>12957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44958</v>
      </c>
      <c r="H2782" s="11">
        <v>9</v>
      </c>
      <c r="I2782" s="20" t="s">
        <v>259</v>
      </c>
      <c r="J2782" s="11" t="s">
        <v>261</v>
      </c>
      <c r="K2782" s="11" t="s">
        <v>12957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44958</v>
      </c>
      <c r="H2783" s="11">
        <v>9</v>
      </c>
      <c r="I2783" s="20" t="s">
        <v>259</v>
      </c>
      <c r="J2783" s="11" t="s">
        <v>261</v>
      </c>
      <c r="K2783" s="11" t="s">
        <v>12957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44958</v>
      </c>
      <c r="H2784" s="11">
        <v>9</v>
      </c>
      <c r="I2784" s="20" t="s">
        <v>259</v>
      </c>
      <c r="J2784" s="11" t="s">
        <v>261</v>
      </c>
      <c r="K2784" s="11" t="s">
        <v>12957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44958</v>
      </c>
      <c r="H2785" s="11">
        <v>9</v>
      </c>
      <c r="I2785" s="20" t="s">
        <v>259</v>
      </c>
      <c r="J2785" s="11" t="s">
        <v>261</v>
      </c>
      <c r="K2785" s="11" t="s">
        <v>12957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44958</v>
      </c>
      <c r="H2786" s="11">
        <v>9</v>
      </c>
      <c r="I2786" s="20" t="s">
        <v>259</v>
      </c>
      <c r="J2786" s="11" t="s">
        <v>261</v>
      </c>
      <c r="K2786" s="11" t="s">
        <v>12957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44958</v>
      </c>
      <c r="H2787" s="11">
        <v>9</v>
      </c>
      <c r="I2787" s="20" t="s">
        <v>259</v>
      </c>
      <c r="J2787" s="11" t="s">
        <v>261</v>
      </c>
      <c r="K2787" s="11" t="s">
        <v>12957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44958</v>
      </c>
      <c r="H2788" s="11">
        <v>9</v>
      </c>
      <c r="I2788" s="20" t="s">
        <v>259</v>
      </c>
      <c r="J2788" s="11" t="s">
        <v>261</v>
      </c>
      <c r="K2788" s="11" t="s">
        <v>12957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44958</v>
      </c>
      <c r="H2789" s="11">
        <v>9</v>
      </c>
      <c r="I2789" s="20" t="s">
        <v>259</v>
      </c>
      <c r="J2789" s="11" t="s">
        <v>261</v>
      </c>
      <c r="K2789" s="11" t="s">
        <v>12957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44958</v>
      </c>
      <c r="H2790" s="11">
        <v>9</v>
      </c>
      <c r="I2790" s="20" t="s">
        <v>259</v>
      </c>
      <c r="J2790" s="11" t="s">
        <v>261</v>
      </c>
      <c r="K2790" s="11" t="s">
        <v>12957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44958</v>
      </c>
      <c r="H2791" s="11">
        <v>9</v>
      </c>
      <c r="I2791" s="20" t="s">
        <v>259</v>
      </c>
      <c r="J2791" s="11" t="s">
        <v>261</v>
      </c>
      <c r="K2791" s="11" t="s">
        <v>12957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44958</v>
      </c>
      <c r="H2792" s="11">
        <v>9</v>
      </c>
      <c r="I2792" s="20" t="s">
        <v>259</v>
      </c>
      <c r="J2792" s="11" t="s">
        <v>261</v>
      </c>
      <c r="K2792" s="11" t="s">
        <v>12957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44958</v>
      </c>
      <c r="H2793" s="11">
        <v>9</v>
      </c>
      <c r="I2793" s="20" t="s">
        <v>259</v>
      </c>
      <c r="J2793" s="11" t="s">
        <v>261</v>
      </c>
      <c r="K2793" s="11" t="s">
        <v>12957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44958</v>
      </c>
      <c r="H2794" s="11">
        <v>9</v>
      </c>
      <c r="I2794" s="20" t="s">
        <v>259</v>
      </c>
      <c r="J2794" s="11" t="s">
        <v>261</v>
      </c>
      <c r="K2794" s="11" t="s">
        <v>12957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44958</v>
      </c>
      <c r="H2795" s="11">
        <v>9</v>
      </c>
      <c r="I2795" s="20" t="s">
        <v>259</v>
      </c>
      <c r="J2795" s="11" t="s">
        <v>261</v>
      </c>
      <c r="K2795" s="11" t="s">
        <v>12957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44958</v>
      </c>
      <c r="H2796" s="11">
        <v>9</v>
      </c>
      <c r="I2796" s="20" t="s">
        <v>259</v>
      </c>
      <c r="J2796" s="11" t="s">
        <v>261</v>
      </c>
      <c r="K2796" s="11" t="s">
        <v>12957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44958</v>
      </c>
      <c r="H2797" s="11">
        <v>9</v>
      </c>
      <c r="I2797" s="20" t="s">
        <v>259</v>
      </c>
      <c r="J2797" s="11" t="s">
        <v>261</v>
      </c>
      <c r="K2797" s="11" t="s">
        <v>12957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44958</v>
      </c>
      <c r="H2798" s="11">
        <v>9</v>
      </c>
      <c r="I2798" s="20" t="s">
        <v>259</v>
      </c>
      <c r="J2798" s="11" t="s">
        <v>261</v>
      </c>
      <c r="K2798" s="11" t="s">
        <v>12957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44958</v>
      </c>
      <c r="H2799" s="11">
        <v>9</v>
      </c>
      <c r="I2799" s="20" t="s">
        <v>259</v>
      </c>
      <c r="J2799" s="11" t="s">
        <v>261</v>
      </c>
      <c r="K2799" s="11" t="s">
        <v>12957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44958</v>
      </c>
      <c r="H2800" s="11">
        <v>9</v>
      </c>
      <c r="I2800" s="20" t="s">
        <v>259</v>
      </c>
      <c r="J2800" s="11" t="s">
        <v>261</v>
      </c>
      <c r="K2800" s="11" t="s">
        <v>12957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44958</v>
      </c>
      <c r="H2801" s="11">
        <v>9</v>
      </c>
      <c r="I2801" s="20" t="s">
        <v>259</v>
      </c>
      <c r="J2801" s="11" t="s">
        <v>261</v>
      </c>
      <c r="K2801" s="11" t="s">
        <v>12957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44958</v>
      </c>
      <c r="H2802" s="11">
        <v>9</v>
      </c>
      <c r="I2802" s="20" t="s">
        <v>259</v>
      </c>
      <c r="J2802" s="11" t="s">
        <v>261</v>
      </c>
      <c r="K2802" s="11" t="s">
        <v>12957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44958</v>
      </c>
      <c r="H2803" s="11">
        <v>9</v>
      </c>
      <c r="I2803" s="20" t="s">
        <v>259</v>
      </c>
      <c r="J2803" s="11" t="s">
        <v>261</v>
      </c>
      <c r="K2803" s="11" t="s">
        <v>12957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44958</v>
      </c>
      <c r="H2804" s="11">
        <v>9</v>
      </c>
      <c r="I2804" s="20" t="s">
        <v>259</v>
      </c>
      <c r="J2804" s="11" t="s">
        <v>261</v>
      </c>
      <c r="K2804" s="11" t="s">
        <v>12957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44958</v>
      </c>
      <c r="H2805" s="11">
        <v>9</v>
      </c>
      <c r="I2805" s="20" t="s">
        <v>259</v>
      </c>
      <c r="J2805" s="11" t="s">
        <v>261</v>
      </c>
      <c r="K2805" s="11" t="s">
        <v>12957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44958</v>
      </c>
      <c r="H2806" s="11">
        <v>9</v>
      </c>
      <c r="I2806" s="20" t="s">
        <v>259</v>
      </c>
      <c r="J2806" s="11" t="s">
        <v>261</v>
      </c>
      <c r="K2806" s="11" t="s">
        <v>12957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44958</v>
      </c>
      <c r="H2807" s="11">
        <v>9</v>
      </c>
      <c r="I2807" s="20" t="s">
        <v>259</v>
      </c>
      <c r="J2807" s="11" t="s">
        <v>261</v>
      </c>
      <c r="K2807" s="11" t="s">
        <v>12957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44958</v>
      </c>
      <c r="H2808" s="11">
        <v>9</v>
      </c>
      <c r="I2808" s="20" t="s">
        <v>259</v>
      </c>
      <c r="J2808" s="11" t="s">
        <v>261</v>
      </c>
      <c r="K2808" s="11" t="s">
        <v>12957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44958</v>
      </c>
      <c r="H2809" s="11">
        <v>9</v>
      </c>
      <c r="I2809" s="20" t="s">
        <v>259</v>
      </c>
      <c r="J2809" s="11" t="s">
        <v>261</v>
      </c>
      <c r="K2809" s="11" t="s">
        <v>12957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44958</v>
      </c>
      <c r="H2810" s="11">
        <v>9</v>
      </c>
      <c r="I2810" s="20" t="s">
        <v>259</v>
      </c>
      <c r="J2810" s="11" t="s">
        <v>261</v>
      </c>
      <c r="K2810" s="11" t="s">
        <v>12957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44958</v>
      </c>
      <c r="H2811" s="11">
        <v>9</v>
      </c>
      <c r="I2811" s="20" t="s">
        <v>259</v>
      </c>
      <c r="J2811" s="11" t="s">
        <v>261</v>
      </c>
      <c r="K2811" s="11" t="s">
        <v>12957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44958</v>
      </c>
      <c r="H2812" s="11">
        <v>9</v>
      </c>
      <c r="I2812" s="20" t="s">
        <v>259</v>
      </c>
      <c r="J2812" s="11" t="s">
        <v>261</v>
      </c>
      <c r="K2812" s="11" t="s">
        <v>12957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44958</v>
      </c>
      <c r="H2813" s="11">
        <v>9</v>
      </c>
      <c r="I2813" s="20" t="s">
        <v>259</v>
      </c>
      <c r="J2813" s="11" t="s">
        <v>261</v>
      </c>
      <c r="K2813" s="11" t="s">
        <v>12957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44958</v>
      </c>
      <c r="H2814" s="11">
        <v>9</v>
      </c>
      <c r="I2814" s="20" t="s">
        <v>259</v>
      </c>
      <c r="J2814" s="11" t="s">
        <v>261</v>
      </c>
      <c r="K2814" s="11" t="s">
        <v>12957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44958</v>
      </c>
      <c r="H2815" s="11">
        <v>9</v>
      </c>
      <c r="I2815" s="20" t="s">
        <v>259</v>
      </c>
      <c r="J2815" s="11" t="s">
        <v>261</v>
      </c>
      <c r="K2815" s="11" t="s">
        <v>12957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44958</v>
      </c>
      <c r="H2816" s="11">
        <v>9</v>
      </c>
      <c r="I2816" s="20" t="s">
        <v>259</v>
      </c>
      <c r="J2816" s="11" t="s">
        <v>261</v>
      </c>
      <c r="K2816" s="11" t="s">
        <v>12957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44958</v>
      </c>
      <c r="H2817" s="11">
        <v>9</v>
      </c>
      <c r="I2817" s="20" t="s">
        <v>259</v>
      </c>
      <c r="J2817" s="11" t="s">
        <v>261</v>
      </c>
      <c r="K2817" s="11" t="s">
        <v>12957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44958</v>
      </c>
      <c r="H2818" s="11">
        <v>9</v>
      </c>
      <c r="I2818" s="20" t="s">
        <v>259</v>
      </c>
      <c r="J2818" s="11" t="s">
        <v>261</v>
      </c>
      <c r="K2818" s="11" t="s">
        <v>12957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44958</v>
      </c>
      <c r="H2819" s="11">
        <v>9</v>
      </c>
      <c r="I2819" s="20" t="s">
        <v>259</v>
      </c>
      <c r="J2819" s="11" t="s">
        <v>261</v>
      </c>
      <c r="K2819" s="11" t="s">
        <v>12957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44958</v>
      </c>
      <c r="H2820" s="11">
        <v>9</v>
      </c>
      <c r="I2820" s="20" t="s">
        <v>259</v>
      </c>
      <c r="J2820" s="11" t="s">
        <v>261</v>
      </c>
      <c r="K2820" s="11" t="s">
        <v>12957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44958</v>
      </c>
      <c r="H2821" s="11">
        <v>9</v>
      </c>
      <c r="I2821" s="20" t="s">
        <v>259</v>
      </c>
      <c r="J2821" s="11" t="s">
        <v>261</v>
      </c>
      <c r="K2821" s="11" t="s">
        <v>12957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44958</v>
      </c>
      <c r="H2822" s="11">
        <v>9</v>
      </c>
      <c r="I2822" s="20" t="s">
        <v>259</v>
      </c>
      <c r="J2822" s="11" t="s">
        <v>261</v>
      </c>
      <c r="K2822" s="11" t="s">
        <v>12957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44958</v>
      </c>
      <c r="H2823" s="11">
        <v>9</v>
      </c>
      <c r="I2823" s="20" t="s">
        <v>259</v>
      </c>
      <c r="J2823" s="11" t="s">
        <v>261</v>
      </c>
      <c r="K2823" s="11" t="s">
        <v>12957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44958</v>
      </c>
      <c r="H2824" s="11">
        <v>9</v>
      </c>
      <c r="I2824" s="20" t="s">
        <v>259</v>
      </c>
      <c r="J2824" s="11" t="s">
        <v>261</v>
      </c>
      <c r="K2824" s="11" t="s">
        <v>12957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44958</v>
      </c>
      <c r="H2825" s="11">
        <v>9</v>
      </c>
      <c r="I2825" s="20" t="s">
        <v>259</v>
      </c>
      <c r="J2825" s="11" t="s">
        <v>261</v>
      </c>
      <c r="K2825" s="11" t="s">
        <v>12957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44958</v>
      </c>
      <c r="H2826" s="11">
        <v>9</v>
      </c>
      <c r="I2826" s="20" t="s">
        <v>259</v>
      </c>
      <c r="J2826" s="11" t="s">
        <v>261</v>
      </c>
      <c r="K2826" s="11" t="s">
        <v>12957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44958</v>
      </c>
      <c r="H2827" s="11">
        <v>9</v>
      </c>
      <c r="I2827" s="20" t="s">
        <v>259</v>
      </c>
      <c r="J2827" s="11" t="s">
        <v>261</v>
      </c>
      <c r="K2827" s="11" t="s">
        <v>12957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44958</v>
      </c>
      <c r="H2828" s="11">
        <v>9</v>
      </c>
      <c r="I2828" s="20" t="s">
        <v>259</v>
      </c>
      <c r="J2828" s="11" t="s">
        <v>261</v>
      </c>
      <c r="K2828" s="11" t="s">
        <v>12957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44958</v>
      </c>
      <c r="H2829" s="11">
        <v>9</v>
      </c>
      <c r="I2829" s="20" t="s">
        <v>259</v>
      </c>
      <c r="J2829" s="11" t="s">
        <v>261</v>
      </c>
      <c r="K2829" s="11" t="s">
        <v>12957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44958</v>
      </c>
      <c r="H2830" s="11">
        <v>9</v>
      </c>
      <c r="I2830" s="20" t="s">
        <v>259</v>
      </c>
      <c r="J2830" s="11" t="s">
        <v>261</v>
      </c>
      <c r="K2830" s="11" t="s">
        <v>12957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44958</v>
      </c>
      <c r="H2831" s="11">
        <v>9</v>
      </c>
      <c r="I2831" s="20" t="s">
        <v>259</v>
      </c>
      <c r="J2831" s="11" t="s">
        <v>261</v>
      </c>
      <c r="K2831" s="11" t="s">
        <v>12957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44958</v>
      </c>
      <c r="H2832" s="11">
        <v>9</v>
      </c>
      <c r="I2832" s="20" t="s">
        <v>259</v>
      </c>
      <c r="J2832" s="11" t="s">
        <v>261</v>
      </c>
      <c r="K2832" s="11" t="s">
        <v>12957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44958</v>
      </c>
      <c r="H2833" s="11">
        <v>9</v>
      </c>
      <c r="I2833" s="20" t="s">
        <v>259</v>
      </c>
      <c r="J2833" s="11" t="s">
        <v>261</v>
      </c>
      <c r="K2833" s="11" t="s">
        <v>12957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44958</v>
      </c>
      <c r="H2834" s="11">
        <v>9</v>
      </c>
      <c r="I2834" s="20" t="s">
        <v>259</v>
      </c>
      <c r="J2834" s="11" t="s">
        <v>261</v>
      </c>
      <c r="K2834" s="11" t="s">
        <v>12957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44958</v>
      </c>
      <c r="H2835" s="11">
        <v>9</v>
      </c>
      <c r="I2835" s="20" t="s">
        <v>259</v>
      </c>
      <c r="J2835" s="11" t="s">
        <v>261</v>
      </c>
      <c r="K2835" s="11" t="s">
        <v>12957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44958</v>
      </c>
      <c r="H2836" s="11">
        <v>9</v>
      </c>
      <c r="I2836" s="20" t="s">
        <v>259</v>
      </c>
      <c r="J2836" s="11" t="s">
        <v>261</v>
      </c>
      <c r="K2836" s="11" t="s">
        <v>12957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44958</v>
      </c>
      <c r="H2837" s="11">
        <v>9</v>
      </c>
      <c r="I2837" s="20" t="s">
        <v>259</v>
      </c>
      <c r="J2837" s="11" t="s">
        <v>261</v>
      </c>
      <c r="K2837" s="11" t="s">
        <v>12957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44958</v>
      </c>
      <c r="H2838" s="11">
        <v>9</v>
      </c>
      <c r="I2838" s="20" t="s">
        <v>259</v>
      </c>
      <c r="J2838" s="11" t="s">
        <v>261</v>
      </c>
      <c r="K2838" s="11" t="s">
        <v>12957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44958</v>
      </c>
      <c r="H2839" s="11">
        <v>9</v>
      </c>
      <c r="I2839" s="20" t="s">
        <v>259</v>
      </c>
      <c r="J2839" s="11" t="s">
        <v>261</v>
      </c>
      <c r="K2839" s="11" t="s">
        <v>12957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44958</v>
      </c>
      <c r="H2840" s="11">
        <v>9</v>
      </c>
      <c r="I2840" s="20" t="s">
        <v>259</v>
      </c>
      <c r="J2840" s="11" t="s">
        <v>261</v>
      </c>
      <c r="K2840" s="11" t="s">
        <v>12957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44958</v>
      </c>
      <c r="H2841" s="11">
        <v>9</v>
      </c>
      <c r="I2841" s="20" t="s">
        <v>259</v>
      </c>
      <c r="J2841" s="11" t="s">
        <v>261</v>
      </c>
      <c r="K2841" s="11" t="s">
        <v>12957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44958</v>
      </c>
      <c r="H2842" s="11">
        <v>9</v>
      </c>
      <c r="I2842" s="20" t="s">
        <v>259</v>
      </c>
      <c r="J2842" s="11" t="s">
        <v>261</v>
      </c>
      <c r="K2842" s="11" t="s">
        <v>12957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44958</v>
      </c>
      <c r="H2843" s="11">
        <v>9</v>
      </c>
      <c r="I2843" s="20" t="s">
        <v>259</v>
      </c>
      <c r="J2843" s="11" t="s">
        <v>261</v>
      </c>
      <c r="K2843" s="11" t="s">
        <v>12957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44958</v>
      </c>
      <c r="H2844" s="11">
        <v>9</v>
      </c>
      <c r="I2844" s="20" t="s">
        <v>259</v>
      </c>
      <c r="J2844" s="11" t="s">
        <v>261</v>
      </c>
      <c r="K2844" s="11" t="s">
        <v>12957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44958</v>
      </c>
      <c r="H2845" s="11">
        <v>9</v>
      </c>
      <c r="I2845" s="20" t="s">
        <v>259</v>
      </c>
      <c r="J2845" s="11" t="s">
        <v>261</v>
      </c>
      <c r="K2845" s="11" t="s">
        <v>12957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44958</v>
      </c>
      <c r="H2846" s="11">
        <v>9</v>
      </c>
      <c r="I2846" s="20" t="s">
        <v>259</v>
      </c>
      <c r="J2846" s="11" t="s">
        <v>261</v>
      </c>
      <c r="K2846" s="11" t="s">
        <v>12957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44958</v>
      </c>
      <c r="H2847" s="11">
        <v>9</v>
      </c>
      <c r="I2847" s="20" t="s">
        <v>259</v>
      </c>
      <c r="J2847" s="11" t="s">
        <v>261</v>
      </c>
      <c r="K2847" s="11" t="s">
        <v>12957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44958</v>
      </c>
      <c r="H2848" s="11">
        <v>9</v>
      </c>
      <c r="I2848" s="20" t="s">
        <v>259</v>
      </c>
      <c r="J2848" s="11" t="s">
        <v>261</v>
      </c>
      <c r="K2848" s="11" t="s">
        <v>12957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44958</v>
      </c>
      <c r="H2849" s="11">
        <v>9</v>
      </c>
      <c r="I2849" s="20" t="s">
        <v>259</v>
      </c>
      <c r="J2849" s="11" t="s">
        <v>261</v>
      </c>
      <c r="K2849" s="11" t="s">
        <v>12957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44958</v>
      </c>
      <c r="H2850" s="11">
        <v>9</v>
      </c>
      <c r="I2850" s="20" t="s">
        <v>259</v>
      </c>
      <c r="J2850" s="11" t="s">
        <v>261</v>
      </c>
      <c r="K2850" s="11" t="s">
        <v>12957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44958</v>
      </c>
      <c r="H2851" s="11">
        <v>9</v>
      </c>
      <c r="I2851" s="20" t="s">
        <v>259</v>
      </c>
      <c r="J2851" s="11" t="s">
        <v>261</v>
      </c>
      <c r="K2851" s="11" t="s">
        <v>12957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44958</v>
      </c>
      <c r="H2852" s="11">
        <v>9</v>
      </c>
      <c r="I2852" s="20" t="s">
        <v>259</v>
      </c>
      <c r="J2852" s="11" t="s">
        <v>261</v>
      </c>
      <c r="K2852" s="11" t="s">
        <v>12957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44958</v>
      </c>
      <c r="H2853" s="11">
        <v>9</v>
      </c>
      <c r="I2853" s="20" t="s">
        <v>259</v>
      </c>
      <c r="J2853" s="11" t="s">
        <v>261</v>
      </c>
      <c r="K2853" s="11" t="s">
        <v>12957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44958</v>
      </c>
      <c r="H2854" s="11">
        <v>9</v>
      </c>
      <c r="I2854" s="20" t="s">
        <v>259</v>
      </c>
      <c r="J2854" s="11" t="s">
        <v>261</v>
      </c>
      <c r="K2854" s="11" t="s">
        <v>12957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44958</v>
      </c>
      <c r="H2855" s="11">
        <v>9</v>
      </c>
      <c r="I2855" s="20" t="s">
        <v>259</v>
      </c>
      <c r="J2855" s="11" t="s">
        <v>261</v>
      </c>
      <c r="K2855" s="11" t="s">
        <v>12957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44958</v>
      </c>
      <c r="H2856" s="11">
        <v>9</v>
      </c>
      <c r="I2856" s="20" t="s">
        <v>259</v>
      </c>
      <c r="J2856" s="11" t="s">
        <v>261</v>
      </c>
      <c r="K2856" s="11" t="s">
        <v>12957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44958</v>
      </c>
      <c r="H2857" s="11">
        <v>9</v>
      </c>
      <c r="I2857" s="20" t="s">
        <v>259</v>
      </c>
      <c r="J2857" s="11" t="s">
        <v>261</v>
      </c>
      <c r="K2857" s="11" t="s">
        <v>12957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44958</v>
      </c>
      <c r="H2858" s="11">
        <v>9</v>
      </c>
      <c r="I2858" s="20" t="s">
        <v>259</v>
      </c>
      <c r="J2858" s="11" t="s">
        <v>261</v>
      </c>
      <c r="K2858" s="11" t="s">
        <v>12957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44958</v>
      </c>
      <c r="H2859" s="11">
        <v>9</v>
      </c>
      <c r="I2859" s="20" t="s">
        <v>259</v>
      </c>
      <c r="J2859" s="11" t="s">
        <v>261</v>
      </c>
      <c r="K2859" s="11" t="s">
        <v>12957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44958</v>
      </c>
      <c r="H2860" s="11">
        <v>9</v>
      </c>
      <c r="I2860" s="20" t="s">
        <v>259</v>
      </c>
      <c r="J2860" s="11" t="s">
        <v>261</v>
      </c>
      <c r="K2860" s="11" t="s">
        <v>12957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44958</v>
      </c>
      <c r="H2861" s="11">
        <v>9</v>
      </c>
      <c r="I2861" s="20" t="s">
        <v>259</v>
      </c>
      <c r="J2861" s="11" t="s">
        <v>261</v>
      </c>
      <c r="K2861" s="11" t="s">
        <v>12957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44958</v>
      </c>
      <c r="H2862" s="11">
        <v>9</v>
      </c>
      <c r="I2862" s="20" t="s">
        <v>259</v>
      </c>
      <c r="J2862" s="11" t="s">
        <v>261</v>
      </c>
      <c r="K2862" s="11" t="s">
        <v>12957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44958</v>
      </c>
      <c r="H2863" s="11">
        <v>9</v>
      </c>
      <c r="I2863" s="20" t="s">
        <v>259</v>
      </c>
      <c r="J2863" s="11" t="s">
        <v>261</v>
      </c>
      <c r="K2863" s="11" t="s">
        <v>12957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44958</v>
      </c>
      <c r="H2864" s="11">
        <v>9</v>
      </c>
      <c r="I2864" s="20" t="s">
        <v>259</v>
      </c>
      <c r="J2864" s="11" t="s">
        <v>261</v>
      </c>
      <c r="K2864" s="11" t="s">
        <v>12957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44958</v>
      </c>
      <c r="H2865" s="11">
        <v>9</v>
      </c>
      <c r="I2865" s="20" t="s">
        <v>259</v>
      </c>
      <c r="J2865" s="11" t="s">
        <v>261</v>
      </c>
      <c r="K2865" s="11" t="s">
        <v>12957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44958</v>
      </c>
      <c r="H2866" s="11">
        <v>9</v>
      </c>
      <c r="I2866" s="20" t="s">
        <v>259</v>
      </c>
      <c r="J2866" s="11" t="s">
        <v>261</v>
      </c>
      <c r="K2866" s="11" t="s">
        <v>12957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44958</v>
      </c>
      <c r="H2867" s="11">
        <v>9</v>
      </c>
      <c r="I2867" s="20" t="s">
        <v>259</v>
      </c>
      <c r="J2867" s="11" t="s">
        <v>261</v>
      </c>
      <c r="K2867" s="11" t="s">
        <v>12957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44958</v>
      </c>
      <c r="H2868" s="11">
        <v>9</v>
      </c>
      <c r="I2868" s="20" t="s">
        <v>259</v>
      </c>
      <c r="J2868" s="11" t="s">
        <v>261</v>
      </c>
      <c r="K2868" s="11" t="s">
        <v>12957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44958</v>
      </c>
      <c r="H2869" s="11">
        <v>9</v>
      </c>
      <c r="I2869" s="20" t="s">
        <v>259</v>
      </c>
      <c r="J2869" s="11" t="s">
        <v>261</v>
      </c>
      <c r="K2869" s="11" t="s">
        <v>12957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44958</v>
      </c>
      <c r="H2870" s="11">
        <v>9</v>
      </c>
      <c r="I2870" s="20" t="s">
        <v>259</v>
      </c>
      <c r="J2870" s="11" t="s">
        <v>261</v>
      </c>
      <c r="K2870" s="11" t="s">
        <v>12957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44958</v>
      </c>
      <c r="H2871" s="11">
        <v>9</v>
      </c>
      <c r="I2871" s="20" t="s">
        <v>259</v>
      </c>
      <c r="J2871" s="11" t="s">
        <v>261</v>
      </c>
      <c r="K2871" s="11" t="s">
        <v>12957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44958</v>
      </c>
      <c r="H2872" s="11">
        <v>9</v>
      </c>
      <c r="I2872" s="20" t="s">
        <v>259</v>
      </c>
      <c r="J2872" s="11" t="s">
        <v>261</v>
      </c>
      <c r="K2872" s="11" t="s">
        <v>12957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44958</v>
      </c>
      <c r="H2873" s="11">
        <v>9</v>
      </c>
      <c r="I2873" s="20" t="s">
        <v>259</v>
      </c>
      <c r="J2873" s="11" t="s">
        <v>261</v>
      </c>
      <c r="K2873" s="11" t="s">
        <v>12957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44958</v>
      </c>
      <c r="H2874" s="11">
        <v>9</v>
      </c>
      <c r="I2874" s="20" t="s">
        <v>259</v>
      </c>
      <c r="J2874" s="11" t="s">
        <v>261</v>
      </c>
      <c r="K2874" s="11" t="s">
        <v>12957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44958</v>
      </c>
      <c r="H2875" s="11">
        <v>9</v>
      </c>
      <c r="I2875" s="20" t="s">
        <v>259</v>
      </c>
      <c r="J2875" s="11" t="s">
        <v>261</v>
      </c>
      <c r="K2875" s="11" t="s">
        <v>12957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44958</v>
      </c>
      <c r="H2876" s="11">
        <v>9</v>
      </c>
      <c r="I2876" s="20" t="s">
        <v>259</v>
      </c>
      <c r="J2876" s="11" t="s">
        <v>261</v>
      </c>
      <c r="K2876" s="11" t="s">
        <v>12957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44958</v>
      </c>
      <c r="H2877" s="11">
        <v>9</v>
      </c>
      <c r="I2877" s="20" t="s">
        <v>259</v>
      </c>
      <c r="J2877" s="11" t="s">
        <v>261</v>
      </c>
      <c r="K2877" s="11" t="s">
        <v>12957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44958</v>
      </c>
      <c r="H2878" s="11">
        <v>9</v>
      </c>
      <c r="I2878" s="20" t="s">
        <v>259</v>
      </c>
      <c r="J2878" s="11" t="s">
        <v>261</v>
      </c>
      <c r="K2878" s="11" t="s">
        <v>12957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44958</v>
      </c>
      <c r="H2879" s="11">
        <v>9</v>
      </c>
      <c r="I2879" s="20" t="s">
        <v>259</v>
      </c>
      <c r="J2879" s="11" t="s">
        <v>261</v>
      </c>
      <c r="K2879" s="11" t="s">
        <v>12957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44958</v>
      </c>
      <c r="H2880" s="11">
        <v>9</v>
      </c>
      <c r="I2880" s="20" t="s">
        <v>259</v>
      </c>
      <c r="J2880" s="11" t="s">
        <v>261</v>
      </c>
      <c r="K2880" s="11" t="s">
        <v>12957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44958</v>
      </c>
      <c r="H2881" s="11">
        <v>9</v>
      </c>
      <c r="I2881" s="20" t="s">
        <v>259</v>
      </c>
      <c r="J2881" s="11" t="s">
        <v>261</v>
      </c>
      <c r="K2881" s="11" t="s">
        <v>12957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44958</v>
      </c>
      <c r="H2882" s="11">
        <v>9</v>
      </c>
      <c r="I2882" s="20" t="s">
        <v>259</v>
      </c>
      <c r="J2882" s="11" t="s">
        <v>261</v>
      </c>
      <c r="K2882" s="11" t="s">
        <v>12957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44958</v>
      </c>
      <c r="H2883" s="11">
        <v>9</v>
      </c>
      <c r="I2883" s="20" t="s">
        <v>259</v>
      </c>
      <c r="J2883" s="11" t="s">
        <v>261</v>
      </c>
      <c r="K2883" s="11" t="s">
        <v>12957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44958</v>
      </c>
      <c r="H2884" s="11">
        <v>9</v>
      </c>
      <c r="I2884" s="20" t="s">
        <v>259</v>
      </c>
      <c r="J2884" s="11" t="s">
        <v>261</v>
      </c>
      <c r="K2884" s="11" t="s">
        <v>12957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44958</v>
      </c>
      <c r="H2885" s="11">
        <v>9</v>
      </c>
      <c r="I2885" s="20" t="s">
        <v>259</v>
      </c>
      <c r="J2885" s="11" t="s">
        <v>261</v>
      </c>
      <c r="K2885" s="11" t="s">
        <v>12957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44958</v>
      </c>
      <c r="H2886" s="11">
        <v>9</v>
      </c>
      <c r="I2886" s="20" t="s">
        <v>259</v>
      </c>
      <c r="J2886" s="11" t="s">
        <v>261</v>
      </c>
      <c r="K2886" s="11" t="s">
        <v>12957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44958</v>
      </c>
      <c r="H2887" s="11">
        <v>9</v>
      </c>
      <c r="I2887" s="20" t="s">
        <v>259</v>
      </c>
      <c r="J2887" s="11" t="s">
        <v>261</v>
      </c>
      <c r="K2887" s="11" t="s">
        <v>12957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44958</v>
      </c>
      <c r="H2888" s="11">
        <v>9</v>
      </c>
      <c r="I2888" s="20" t="s">
        <v>259</v>
      </c>
      <c r="J2888" s="11" t="s">
        <v>261</v>
      </c>
      <c r="K2888" s="11" t="s">
        <v>12957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44958</v>
      </c>
      <c r="H2889" s="11">
        <v>9</v>
      </c>
      <c r="I2889" s="20" t="s">
        <v>259</v>
      </c>
      <c r="J2889" s="11" t="s">
        <v>261</v>
      </c>
      <c r="K2889" s="11" t="s">
        <v>12957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44958</v>
      </c>
      <c r="H2890" s="11">
        <v>9</v>
      </c>
      <c r="I2890" s="20" t="s">
        <v>259</v>
      </c>
      <c r="J2890" s="11" t="s">
        <v>261</v>
      </c>
      <c r="K2890" s="11" t="s">
        <v>12957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44958</v>
      </c>
      <c r="H2891" s="11">
        <v>9</v>
      </c>
      <c r="I2891" s="20" t="s">
        <v>259</v>
      </c>
      <c r="J2891" s="11" t="s">
        <v>261</v>
      </c>
      <c r="K2891" s="11" t="s">
        <v>12957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44958</v>
      </c>
      <c r="H2892" s="11">
        <v>9</v>
      </c>
      <c r="I2892" s="20" t="s">
        <v>259</v>
      </c>
      <c r="J2892" s="11" t="s">
        <v>261</v>
      </c>
      <c r="K2892" s="11" t="s">
        <v>12957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44958</v>
      </c>
      <c r="H2893" s="11">
        <v>9</v>
      </c>
      <c r="I2893" s="20" t="s">
        <v>259</v>
      </c>
      <c r="J2893" s="11" t="s">
        <v>261</v>
      </c>
      <c r="K2893" s="11" t="s">
        <v>12957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44958</v>
      </c>
      <c r="H2894" s="11">
        <v>9</v>
      </c>
      <c r="I2894" s="20" t="s">
        <v>259</v>
      </c>
      <c r="J2894" s="11" t="s">
        <v>261</v>
      </c>
      <c r="K2894" s="11" t="s">
        <v>12957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44958</v>
      </c>
      <c r="H2895" s="11">
        <v>9</v>
      </c>
      <c r="I2895" s="20" t="s">
        <v>259</v>
      </c>
      <c r="J2895" s="11" t="s">
        <v>261</v>
      </c>
      <c r="K2895" s="11" t="s">
        <v>12957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44958</v>
      </c>
      <c r="H2896" s="11">
        <v>9</v>
      </c>
      <c r="I2896" s="20" t="s">
        <v>259</v>
      </c>
      <c r="J2896" s="11" t="s">
        <v>261</v>
      </c>
      <c r="K2896" s="11" t="s">
        <v>12957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44958</v>
      </c>
      <c r="H2897" s="11">
        <v>9</v>
      </c>
      <c r="I2897" s="20" t="s">
        <v>259</v>
      </c>
      <c r="J2897" s="11" t="s">
        <v>261</v>
      </c>
      <c r="K2897" s="11" t="s">
        <v>12957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44958</v>
      </c>
      <c r="H2898" s="11">
        <v>9</v>
      </c>
      <c r="I2898" s="20" t="s">
        <v>259</v>
      </c>
      <c r="J2898" s="11" t="s">
        <v>261</v>
      </c>
      <c r="K2898" s="11" t="s">
        <v>12957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44958</v>
      </c>
      <c r="H2899" s="11">
        <v>9</v>
      </c>
      <c r="I2899" s="20" t="s">
        <v>259</v>
      </c>
      <c r="J2899" s="11" t="s">
        <v>261</v>
      </c>
      <c r="K2899" s="11" t="s">
        <v>12957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44958</v>
      </c>
      <c r="H2900" s="11">
        <v>9</v>
      </c>
      <c r="I2900" s="20" t="s">
        <v>259</v>
      </c>
      <c r="J2900" s="11" t="s">
        <v>261</v>
      </c>
      <c r="K2900" s="11" t="s">
        <v>12957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44958</v>
      </c>
      <c r="H2901" s="11">
        <v>9</v>
      </c>
      <c r="I2901" s="20" t="s">
        <v>259</v>
      </c>
      <c r="J2901" s="11" t="s">
        <v>261</v>
      </c>
      <c r="K2901" s="11" t="s">
        <v>12957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44958</v>
      </c>
      <c r="H2902" s="11">
        <v>9</v>
      </c>
      <c r="I2902" s="20" t="s">
        <v>259</v>
      </c>
      <c r="J2902" s="11" t="s">
        <v>261</v>
      </c>
      <c r="K2902" s="11" t="s">
        <v>12957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44958</v>
      </c>
      <c r="H2903" s="11">
        <v>9</v>
      </c>
      <c r="I2903" s="20" t="s">
        <v>259</v>
      </c>
      <c r="J2903" s="11" t="s">
        <v>261</v>
      </c>
      <c r="K2903" s="11" t="s">
        <v>12957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44958</v>
      </c>
      <c r="H2904" s="11">
        <v>9</v>
      </c>
      <c r="I2904" s="20" t="s">
        <v>259</v>
      </c>
      <c r="J2904" s="11" t="s">
        <v>261</v>
      </c>
      <c r="K2904" s="11" t="s">
        <v>12957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44958</v>
      </c>
      <c r="H2905" s="11">
        <v>9</v>
      </c>
      <c r="I2905" s="20" t="s">
        <v>259</v>
      </c>
      <c r="J2905" s="11" t="s">
        <v>261</v>
      </c>
      <c r="K2905" s="11" t="s">
        <v>12957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44958</v>
      </c>
      <c r="H2906" s="11">
        <v>9</v>
      </c>
      <c r="I2906" s="20" t="s">
        <v>259</v>
      </c>
      <c r="J2906" s="11" t="s">
        <v>261</v>
      </c>
      <c r="K2906" s="11" t="s">
        <v>12957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44958</v>
      </c>
      <c r="H2907" s="11">
        <v>9</v>
      </c>
      <c r="I2907" s="20" t="s">
        <v>259</v>
      </c>
      <c r="J2907" s="11" t="s">
        <v>261</v>
      </c>
      <c r="K2907" s="11" t="s">
        <v>12957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44958</v>
      </c>
      <c r="H2908" s="11">
        <v>9</v>
      </c>
      <c r="I2908" s="20" t="s">
        <v>259</v>
      </c>
      <c r="J2908" s="11" t="s">
        <v>261</v>
      </c>
      <c r="K2908" s="11" t="s">
        <v>12957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44958</v>
      </c>
      <c r="H2909" s="11">
        <v>9</v>
      </c>
      <c r="I2909" s="20" t="s">
        <v>259</v>
      </c>
      <c r="J2909" s="11" t="s">
        <v>261</v>
      </c>
      <c r="K2909" s="11" t="s">
        <v>12957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44958</v>
      </c>
      <c r="H2910" s="11">
        <v>9</v>
      </c>
      <c r="I2910" s="20" t="s">
        <v>259</v>
      </c>
      <c r="J2910" s="11" t="s">
        <v>261</v>
      </c>
      <c r="K2910" s="11" t="s">
        <v>12957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44958</v>
      </c>
      <c r="H2911" s="11">
        <v>9</v>
      </c>
      <c r="I2911" s="20" t="s">
        <v>259</v>
      </c>
      <c r="J2911" s="11" t="s">
        <v>261</v>
      </c>
      <c r="K2911" s="11" t="s">
        <v>12957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44958</v>
      </c>
      <c r="H2912" s="11">
        <v>9</v>
      </c>
      <c r="I2912" s="20" t="s">
        <v>259</v>
      </c>
      <c r="J2912" s="11" t="s">
        <v>261</v>
      </c>
      <c r="K2912" s="11" t="s">
        <v>12957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44958</v>
      </c>
      <c r="H2913" s="11">
        <v>9</v>
      </c>
      <c r="I2913" s="20" t="s">
        <v>259</v>
      </c>
      <c r="J2913" s="11" t="s">
        <v>261</v>
      </c>
      <c r="K2913" s="11" t="s">
        <v>12957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44958</v>
      </c>
      <c r="H2914" s="11">
        <v>9</v>
      </c>
      <c r="I2914" s="20" t="s">
        <v>259</v>
      </c>
      <c r="J2914" s="11" t="s">
        <v>261</v>
      </c>
      <c r="K2914" s="11" t="s">
        <v>12957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44958</v>
      </c>
      <c r="H2915" s="11">
        <v>9</v>
      </c>
      <c r="I2915" s="20" t="s">
        <v>259</v>
      </c>
      <c r="J2915" s="11" t="s">
        <v>261</v>
      </c>
      <c r="K2915" s="11" t="s">
        <v>12957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44958</v>
      </c>
      <c r="H2916" s="11">
        <v>9</v>
      </c>
      <c r="I2916" s="20" t="s">
        <v>259</v>
      </c>
      <c r="J2916" s="11" t="s">
        <v>261</v>
      </c>
      <c r="K2916" s="11" t="s">
        <v>12957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44958</v>
      </c>
      <c r="H2917" s="11">
        <v>9</v>
      </c>
      <c r="I2917" s="20" t="s">
        <v>259</v>
      </c>
      <c r="J2917" s="11" t="s">
        <v>261</v>
      </c>
      <c r="K2917" s="11" t="s">
        <v>12957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44958</v>
      </c>
      <c r="H2918" s="11">
        <v>9</v>
      </c>
      <c r="I2918" s="20" t="s">
        <v>259</v>
      </c>
      <c r="J2918" s="11" t="s">
        <v>261</v>
      </c>
      <c r="K2918" s="11" t="s">
        <v>12957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44958</v>
      </c>
      <c r="H2919" s="11">
        <v>9</v>
      </c>
      <c r="I2919" s="20" t="s">
        <v>259</v>
      </c>
      <c r="J2919" s="11" t="s">
        <v>261</v>
      </c>
      <c r="K2919" s="11" t="s">
        <v>12957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44958</v>
      </c>
      <c r="H2920" s="11">
        <v>9</v>
      </c>
      <c r="I2920" s="20" t="s">
        <v>259</v>
      </c>
      <c r="J2920" s="11" t="s">
        <v>261</v>
      </c>
      <c r="K2920" s="11" t="s">
        <v>12957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44958</v>
      </c>
      <c r="H2921" s="11">
        <v>9</v>
      </c>
      <c r="I2921" s="20" t="s">
        <v>259</v>
      </c>
      <c r="J2921" s="11" t="s">
        <v>261</v>
      </c>
      <c r="K2921" s="11" t="s">
        <v>12957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44958</v>
      </c>
      <c r="H2922" s="11">
        <v>9</v>
      </c>
      <c r="I2922" s="20" t="s">
        <v>259</v>
      </c>
      <c r="J2922" s="11" t="s">
        <v>261</v>
      </c>
      <c r="K2922" s="11" t="s">
        <v>12957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44958</v>
      </c>
      <c r="H2923" s="11">
        <v>9</v>
      </c>
      <c r="I2923" s="20" t="s">
        <v>259</v>
      </c>
      <c r="J2923" s="11" t="s">
        <v>261</v>
      </c>
      <c r="K2923" s="11" t="s">
        <v>12957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44958</v>
      </c>
      <c r="H2924" s="11">
        <v>9</v>
      </c>
      <c r="I2924" s="20" t="s">
        <v>259</v>
      </c>
      <c r="J2924" s="11" t="s">
        <v>261</v>
      </c>
      <c r="K2924" s="11" t="s">
        <v>12957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44958</v>
      </c>
      <c r="H2925" s="11">
        <v>9</v>
      </c>
      <c r="I2925" s="20" t="s">
        <v>259</v>
      </c>
      <c r="J2925" s="11" t="s">
        <v>261</v>
      </c>
      <c r="K2925" s="11" t="s">
        <v>12957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44958</v>
      </c>
      <c r="H2926" s="11">
        <v>9</v>
      </c>
      <c r="I2926" s="20" t="s">
        <v>259</v>
      </c>
      <c r="J2926" s="11" t="s">
        <v>261</v>
      </c>
      <c r="K2926" s="11" t="s">
        <v>12957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44958</v>
      </c>
      <c r="H2927" s="11">
        <v>9</v>
      </c>
      <c r="I2927" s="20" t="s">
        <v>259</v>
      </c>
      <c r="J2927" s="11" t="s">
        <v>261</v>
      </c>
      <c r="K2927" s="11" t="s">
        <v>12957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44958</v>
      </c>
      <c r="H2928" s="11">
        <v>9</v>
      </c>
      <c r="I2928" s="20" t="s">
        <v>259</v>
      </c>
      <c r="J2928" s="11" t="s">
        <v>261</v>
      </c>
      <c r="K2928" s="11" t="s">
        <v>12957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44958</v>
      </c>
      <c r="H2929" s="11">
        <v>9</v>
      </c>
      <c r="I2929" s="20" t="s">
        <v>259</v>
      </c>
      <c r="J2929" s="11" t="s">
        <v>261</v>
      </c>
      <c r="K2929" s="11" t="s">
        <v>12957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44958</v>
      </c>
      <c r="H2930" s="11">
        <v>9</v>
      </c>
      <c r="I2930" s="20" t="s">
        <v>259</v>
      </c>
      <c r="J2930" s="11" t="s">
        <v>261</v>
      </c>
      <c r="K2930" s="11" t="s">
        <v>12957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44958</v>
      </c>
      <c r="H2931" s="11">
        <v>9</v>
      </c>
      <c r="I2931" s="20" t="s">
        <v>259</v>
      </c>
      <c r="J2931" s="11" t="s">
        <v>261</v>
      </c>
      <c r="K2931" s="11" t="s">
        <v>12957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44958</v>
      </c>
      <c r="H2932" s="11">
        <v>9</v>
      </c>
      <c r="I2932" s="20" t="s">
        <v>259</v>
      </c>
      <c r="J2932" s="11" t="s">
        <v>261</v>
      </c>
      <c r="K2932" s="11" t="s">
        <v>12957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44958</v>
      </c>
      <c r="H2933" s="11">
        <v>9</v>
      </c>
      <c r="I2933" s="20" t="s">
        <v>259</v>
      </c>
      <c r="J2933" s="11" t="s">
        <v>261</v>
      </c>
      <c r="K2933" s="11" t="s">
        <v>12957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44958</v>
      </c>
      <c r="H2934" s="11">
        <v>9</v>
      </c>
      <c r="I2934" s="20" t="s">
        <v>259</v>
      </c>
      <c r="J2934" s="11" t="s">
        <v>261</v>
      </c>
      <c r="K2934" s="11" t="s">
        <v>12957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44958</v>
      </c>
      <c r="H2935" s="11">
        <v>9</v>
      </c>
      <c r="I2935" s="20" t="s">
        <v>259</v>
      </c>
      <c r="J2935" s="11" t="s">
        <v>261</v>
      </c>
      <c r="K2935" s="11" t="s">
        <v>12957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44958</v>
      </c>
      <c r="H2936" s="11">
        <v>9</v>
      </c>
      <c r="I2936" s="20" t="s">
        <v>259</v>
      </c>
      <c r="J2936" s="11" t="s">
        <v>261</v>
      </c>
      <c r="K2936" s="11" t="s">
        <v>12957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44958</v>
      </c>
      <c r="H2937" s="11">
        <v>9</v>
      </c>
      <c r="I2937" s="20" t="s">
        <v>259</v>
      </c>
      <c r="J2937" s="11" t="s">
        <v>261</v>
      </c>
      <c r="K2937" s="11" t="s">
        <v>12957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44958</v>
      </c>
      <c r="H2938" s="11">
        <v>9</v>
      </c>
      <c r="I2938" s="20" t="s">
        <v>259</v>
      </c>
      <c r="J2938" s="11" t="s">
        <v>261</v>
      </c>
      <c r="K2938" s="11" t="s">
        <v>12957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44958</v>
      </c>
      <c r="H2939" s="11">
        <v>9</v>
      </c>
      <c r="I2939" s="20" t="s">
        <v>259</v>
      </c>
      <c r="J2939" s="11" t="s">
        <v>261</v>
      </c>
      <c r="K2939" s="11" t="s">
        <v>12957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44958</v>
      </c>
      <c r="H2940" s="11">
        <v>9</v>
      </c>
      <c r="I2940" s="20" t="s">
        <v>259</v>
      </c>
      <c r="J2940" s="11" t="s">
        <v>261</v>
      </c>
      <c r="K2940" s="11" t="s">
        <v>12957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44958</v>
      </c>
      <c r="H2941" s="11">
        <v>9</v>
      </c>
      <c r="I2941" s="20" t="s">
        <v>259</v>
      </c>
      <c r="J2941" s="11" t="s">
        <v>261</v>
      </c>
      <c r="K2941" s="11" t="s">
        <v>12957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44958</v>
      </c>
      <c r="H2942" s="11">
        <v>9</v>
      </c>
      <c r="I2942" s="20" t="s">
        <v>259</v>
      </c>
      <c r="J2942" s="11" t="s">
        <v>261</v>
      </c>
      <c r="K2942" s="11" t="s">
        <v>12957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44958</v>
      </c>
      <c r="H2943" s="11">
        <v>9</v>
      </c>
      <c r="I2943" s="20" t="s">
        <v>259</v>
      </c>
      <c r="J2943" s="11" t="s">
        <v>261</v>
      </c>
      <c r="K2943" s="11" t="s">
        <v>12957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44958</v>
      </c>
      <c r="H2944" s="11">
        <v>9</v>
      </c>
      <c r="I2944" s="20" t="s">
        <v>259</v>
      </c>
      <c r="J2944" s="11" t="s">
        <v>261</v>
      </c>
      <c r="K2944" s="11" t="s">
        <v>12957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44958</v>
      </c>
      <c r="H2945" s="11">
        <v>9</v>
      </c>
      <c r="I2945" s="20" t="s">
        <v>259</v>
      </c>
      <c r="J2945" s="11" t="s">
        <v>261</v>
      </c>
      <c r="K2945" s="11" t="s">
        <v>12957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44958</v>
      </c>
      <c r="H2946" s="11">
        <v>9</v>
      </c>
      <c r="I2946" s="20" t="s">
        <v>259</v>
      </c>
      <c r="J2946" s="11" t="s">
        <v>261</v>
      </c>
      <c r="K2946" s="11" t="s">
        <v>12957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44958</v>
      </c>
      <c r="H2947" s="11">
        <v>9</v>
      </c>
      <c r="I2947" s="20" t="s">
        <v>259</v>
      </c>
      <c r="J2947" s="11" t="s">
        <v>261</v>
      </c>
      <c r="K2947" s="11" t="s">
        <v>12957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44958</v>
      </c>
      <c r="H2948" s="11">
        <v>9</v>
      </c>
      <c r="I2948" s="20" t="s">
        <v>259</v>
      </c>
      <c r="J2948" s="11" t="s">
        <v>261</v>
      </c>
      <c r="K2948" s="11" t="s">
        <v>12957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44958</v>
      </c>
      <c r="H2949" s="11">
        <v>9</v>
      </c>
      <c r="I2949" s="20" t="s">
        <v>259</v>
      </c>
      <c r="J2949" s="11" t="s">
        <v>261</v>
      </c>
      <c r="K2949" s="11" t="s">
        <v>12957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44958</v>
      </c>
      <c r="H2950" s="11">
        <v>9</v>
      </c>
      <c r="I2950" s="20" t="s">
        <v>259</v>
      </c>
      <c r="J2950" s="11" t="s">
        <v>261</v>
      </c>
      <c r="K2950" s="11" t="s">
        <v>12957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44958</v>
      </c>
      <c r="H2951" s="11">
        <v>9</v>
      </c>
      <c r="I2951" s="20" t="s">
        <v>259</v>
      </c>
      <c r="J2951" s="11" t="s">
        <v>261</v>
      </c>
      <c r="K2951" s="11" t="s">
        <v>12957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44958</v>
      </c>
      <c r="H2952" s="11">
        <v>9</v>
      </c>
      <c r="I2952" s="20" t="s">
        <v>259</v>
      </c>
      <c r="J2952" s="11" t="s">
        <v>261</v>
      </c>
      <c r="K2952" s="11" t="s">
        <v>12957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44958</v>
      </c>
      <c r="H2953" s="11">
        <v>9</v>
      </c>
      <c r="I2953" s="20" t="s">
        <v>259</v>
      </c>
      <c r="J2953" s="11" t="s">
        <v>261</v>
      </c>
      <c r="K2953" s="11" t="s">
        <v>12957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44958</v>
      </c>
      <c r="H2954" s="11">
        <v>9</v>
      </c>
      <c r="I2954" s="20" t="s">
        <v>259</v>
      </c>
      <c r="J2954" s="11" t="s">
        <v>261</v>
      </c>
      <c r="K2954" s="11" t="s">
        <v>12957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44958</v>
      </c>
      <c r="H2955" s="11">
        <v>9</v>
      </c>
      <c r="I2955" s="20" t="s">
        <v>259</v>
      </c>
      <c r="J2955" s="11" t="s">
        <v>261</v>
      </c>
      <c r="K2955" s="11" t="s">
        <v>12957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44958</v>
      </c>
      <c r="H2956" s="11">
        <v>9</v>
      </c>
      <c r="I2956" s="20" t="s">
        <v>259</v>
      </c>
      <c r="J2956" s="11" t="s">
        <v>261</v>
      </c>
      <c r="K2956" s="11" t="s">
        <v>12957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44958</v>
      </c>
      <c r="H2957" s="11">
        <v>9</v>
      </c>
      <c r="I2957" s="20" t="s">
        <v>259</v>
      </c>
      <c r="J2957" s="11" t="s">
        <v>261</v>
      </c>
      <c r="K2957" s="11" t="s">
        <v>12957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44958</v>
      </c>
      <c r="H2958" s="11">
        <v>9</v>
      </c>
      <c r="I2958" s="20" t="s">
        <v>259</v>
      </c>
      <c r="J2958" s="11" t="s">
        <v>261</v>
      </c>
      <c r="K2958" s="11" t="s">
        <v>12957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44958</v>
      </c>
      <c r="H2959" s="11">
        <v>9</v>
      </c>
      <c r="I2959" s="20" t="s">
        <v>259</v>
      </c>
      <c r="J2959" s="11" t="s">
        <v>261</v>
      </c>
      <c r="K2959" s="11" t="s">
        <v>12957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44958</v>
      </c>
      <c r="H2960" s="11">
        <v>9</v>
      </c>
      <c r="I2960" s="20" t="s">
        <v>259</v>
      </c>
      <c r="J2960" s="11" t="s">
        <v>261</v>
      </c>
      <c r="K2960" s="11" t="s">
        <v>12957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44958</v>
      </c>
      <c r="H2961" s="11">
        <v>9</v>
      </c>
      <c r="I2961" s="20" t="s">
        <v>259</v>
      </c>
      <c r="J2961" s="11" t="s">
        <v>261</v>
      </c>
      <c r="K2961" s="11" t="s">
        <v>12957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44958</v>
      </c>
      <c r="H2962" s="11">
        <v>9</v>
      </c>
      <c r="I2962" s="20" t="s">
        <v>259</v>
      </c>
      <c r="J2962" s="11" t="s">
        <v>261</v>
      </c>
      <c r="K2962" s="11" t="s">
        <v>12957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44958</v>
      </c>
      <c r="H2963" s="11">
        <v>9</v>
      </c>
      <c r="I2963" s="20" t="s">
        <v>259</v>
      </c>
      <c r="J2963" s="11" t="s">
        <v>261</v>
      </c>
      <c r="K2963" s="11" t="s">
        <v>12957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44958</v>
      </c>
      <c r="H2964" s="11">
        <v>9</v>
      </c>
      <c r="I2964" s="20" t="s">
        <v>259</v>
      </c>
      <c r="J2964" s="11" t="s">
        <v>261</v>
      </c>
      <c r="K2964" s="11" t="s">
        <v>12957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44958</v>
      </c>
      <c r="H2965" s="11">
        <v>9</v>
      </c>
      <c r="I2965" s="20" t="s">
        <v>259</v>
      </c>
      <c r="J2965" s="11" t="s">
        <v>261</v>
      </c>
      <c r="K2965" s="11" t="s">
        <v>12957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44958</v>
      </c>
      <c r="H2966" s="11">
        <v>9</v>
      </c>
      <c r="I2966" s="20" t="s">
        <v>259</v>
      </c>
      <c r="J2966" s="11" t="s">
        <v>261</v>
      </c>
      <c r="K2966" s="11" t="s">
        <v>12957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44958</v>
      </c>
      <c r="H2967" s="11">
        <v>9</v>
      </c>
      <c r="I2967" s="20" t="s">
        <v>259</v>
      </c>
      <c r="J2967" s="11" t="s">
        <v>261</v>
      </c>
      <c r="K2967" s="11" t="s">
        <v>12957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44958</v>
      </c>
      <c r="H2968" s="11">
        <v>9</v>
      </c>
      <c r="I2968" s="20" t="s">
        <v>259</v>
      </c>
      <c r="J2968" s="11" t="s">
        <v>261</v>
      </c>
      <c r="K2968" s="11" t="s">
        <v>12957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44958</v>
      </c>
      <c r="H2969" s="11">
        <v>9</v>
      </c>
      <c r="I2969" s="20" t="s">
        <v>259</v>
      </c>
      <c r="J2969" s="11" t="s">
        <v>261</v>
      </c>
      <c r="K2969" s="11" t="s">
        <v>12957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44958</v>
      </c>
      <c r="H2970" s="11">
        <v>9</v>
      </c>
      <c r="I2970" s="20" t="s">
        <v>259</v>
      </c>
      <c r="J2970" s="11" t="s">
        <v>261</v>
      </c>
      <c r="K2970" s="11" t="s">
        <v>12957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44958</v>
      </c>
      <c r="H2971" s="11">
        <v>9</v>
      </c>
      <c r="I2971" s="20" t="s">
        <v>259</v>
      </c>
      <c r="J2971" s="11" t="s">
        <v>261</v>
      </c>
      <c r="K2971" s="11" t="s">
        <v>12957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44958</v>
      </c>
      <c r="H2972" s="11">
        <v>9</v>
      </c>
      <c r="I2972" s="20" t="s">
        <v>259</v>
      </c>
      <c r="J2972" s="11" t="s">
        <v>261</v>
      </c>
      <c r="K2972" s="11" t="s">
        <v>12957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44958</v>
      </c>
      <c r="H2973" s="11">
        <v>9</v>
      </c>
      <c r="I2973" s="20" t="s">
        <v>259</v>
      </c>
      <c r="J2973" s="11" t="s">
        <v>261</v>
      </c>
      <c r="K2973" s="11" t="s">
        <v>12957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44958</v>
      </c>
      <c r="H2974" s="11">
        <v>9</v>
      </c>
      <c r="I2974" s="20" t="s">
        <v>259</v>
      </c>
      <c r="J2974" s="11" t="s">
        <v>261</v>
      </c>
      <c r="K2974" s="11" t="s">
        <v>12957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44958</v>
      </c>
      <c r="H2975" s="11">
        <v>9</v>
      </c>
      <c r="I2975" s="20" t="s">
        <v>259</v>
      </c>
      <c r="J2975" s="11" t="s">
        <v>261</v>
      </c>
      <c r="K2975" s="11" t="s">
        <v>12957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44958</v>
      </c>
      <c r="H2976" s="11">
        <v>9</v>
      </c>
      <c r="I2976" s="20" t="s">
        <v>259</v>
      </c>
      <c r="J2976" s="11" t="s">
        <v>261</v>
      </c>
      <c r="K2976" s="11" t="s">
        <v>12957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44958</v>
      </c>
      <c r="H2977" s="11">
        <v>9</v>
      </c>
      <c r="I2977" s="20" t="s">
        <v>259</v>
      </c>
      <c r="J2977" s="11" t="s">
        <v>261</v>
      </c>
      <c r="K2977" s="11" t="s">
        <v>12957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44958</v>
      </c>
      <c r="H2978" s="11">
        <v>9</v>
      </c>
      <c r="I2978" s="20" t="s">
        <v>259</v>
      </c>
      <c r="J2978" s="11" t="s">
        <v>261</v>
      </c>
      <c r="K2978" s="11" t="s">
        <v>12957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44958</v>
      </c>
      <c r="H2979" s="11">
        <v>9</v>
      </c>
      <c r="I2979" s="20" t="s">
        <v>259</v>
      </c>
      <c r="J2979" s="11" t="s">
        <v>261</v>
      </c>
      <c r="K2979" s="11" t="s">
        <v>12957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44958</v>
      </c>
      <c r="H2980" s="11">
        <v>9</v>
      </c>
      <c r="I2980" s="20" t="s">
        <v>259</v>
      </c>
      <c r="J2980" s="11" t="s">
        <v>261</v>
      </c>
      <c r="K2980" s="11" t="s">
        <v>12957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44958</v>
      </c>
      <c r="H2981" s="11">
        <v>9</v>
      </c>
      <c r="I2981" s="20" t="s">
        <v>259</v>
      </c>
      <c r="J2981" s="11" t="s">
        <v>261</v>
      </c>
      <c r="K2981" s="11" t="s">
        <v>12957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44958</v>
      </c>
      <c r="H2982" s="11">
        <v>9</v>
      </c>
      <c r="I2982" s="20" t="s">
        <v>259</v>
      </c>
      <c r="J2982" s="11" t="s">
        <v>261</v>
      </c>
      <c r="K2982" s="11" t="s">
        <v>12957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44958</v>
      </c>
      <c r="H2983" s="11">
        <v>9</v>
      </c>
      <c r="I2983" s="20" t="s">
        <v>259</v>
      </c>
      <c r="J2983" s="11" t="s">
        <v>261</v>
      </c>
      <c r="K2983" s="11" t="s">
        <v>12957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44958</v>
      </c>
      <c r="H2984" s="11">
        <v>9</v>
      </c>
      <c r="I2984" s="20" t="s">
        <v>259</v>
      </c>
      <c r="J2984" s="11" t="s">
        <v>261</v>
      </c>
      <c r="K2984" s="11" t="s">
        <v>12957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44958</v>
      </c>
      <c r="H2985" s="11">
        <v>9</v>
      </c>
      <c r="I2985" s="20" t="s">
        <v>259</v>
      </c>
      <c r="J2985" s="11" t="s">
        <v>261</v>
      </c>
      <c r="K2985" s="11" t="s">
        <v>12957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44958</v>
      </c>
      <c r="H2986" s="11">
        <v>9</v>
      </c>
      <c r="I2986" s="20" t="s">
        <v>259</v>
      </c>
      <c r="J2986" s="11" t="s">
        <v>261</v>
      </c>
      <c r="K2986" s="11" t="s">
        <v>12957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44958</v>
      </c>
      <c r="H2987" s="11">
        <v>9</v>
      </c>
      <c r="I2987" s="20" t="s">
        <v>259</v>
      </c>
      <c r="J2987" s="11" t="s">
        <v>261</v>
      </c>
      <c r="K2987" s="11" t="s">
        <v>12957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44958</v>
      </c>
      <c r="H2988" s="11">
        <v>9</v>
      </c>
      <c r="I2988" s="20" t="s">
        <v>259</v>
      </c>
      <c r="J2988" s="11" t="s">
        <v>261</v>
      </c>
      <c r="K2988" s="11" t="s">
        <v>12957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44958</v>
      </c>
      <c r="H2989" s="11">
        <v>9</v>
      </c>
      <c r="I2989" s="20" t="s">
        <v>259</v>
      </c>
      <c r="J2989" s="11" t="s">
        <v>261</v>
      </c>
      <c r="K2989" s="11" t="s">
        <v>12957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44958</v>
      </c>
      <c r="H2990" s="11">
        <v>9</v>
      </c>
      <c r="I2990" s="20" t="s">
        <v>259</v>
      </c>
      <c r="J2990" s="11" t="s">
        <v>261</v>
      </c>
      <c r="K2990" s="11" t="s">
        <v>12957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44958</v>
      </c>
      <c r="H2991" s="11">
        <v>9</v>
      </c>
      <c r="I2991" s="20" t="s">
        <v>259</v>
      </c>
      <c r="J2991" s="11" t="s">
        <v>261</v>
      </c>
      <c r="K2991" s="11" t="s">
        <v>12957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44958</v>
      </c>
      <c r="H2992" s="11">
        <v>9</v>
      </c>
      <c r="I2992" s="20" t="s">
        <v>259</v>
      </c>
      <c r="J2992" s="11" t="s">
        <v>261</v>
      </c>
      <c r="K2992" s="11" t="s">
        <v>12957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44958</v>
      </c>
      <c r="H2993" s="11">
        <v>9</v>
      </c>
      <c r="I2993" s="20" t="s">
        <v>259</v>
      </c>
      <c r="J2993" s="11" t="s">
        <v>261</v>
      </c>
      <c r="K2993" s="11" t="s">
        <v>12957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44958</v>
      </c>
      <c r="H2994" s="11">
        <v>9</v>
      </c>
      <c r="I2994" s="20" t="s">
        <v>259</v>
      </c>
      <c r="J2994" s="11" t="s">
        <v>261</v>
      </c>
      <c r="K2994" s="11" t="s">
        <v>12957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44958</v>
      </c>
      <c r="H2995" s="11">
        <v>9</v>
      </c>
      <c r="I2995" s="20" t="s">
        <v>259</v>
      </c>
      <c r="J2995" s="11" t="s">
        <v>261</v>
      </c>
      <c r="K2995" s="11" t="s">
        <v>12957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44958</v>
      </c>
      <c r="H2996" s="11">
        <v>9</v>
      </c>
      <c r="I2996" s="20" t="s">
        <v>259</v>
      </c>
      <c r="J2996" s="11" t="s">
        <v>261</v>
      </c>
      <c r="K2996" s="11" t="s">
        <v>12957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44958</v>
      </c>
      <c r="H2997" s="11">
        <v>9</v>
      </c>
      <c r="I2997" s="20" t="s">
        <v>259</v>
      </c>
      <c r="J2997" s="11" t="s">
        <v>261</v>
      </c>
      <c r="K2997" s="11" t="s">
        <v>12957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44958</v>
      </c>
      <c r="H2998" s="11">
        <v>9</v>
      </c>
      <c r="I2998" s="20" t="s">
        <v>259</v>
      </c>
      <c r="J2998" s="11" t="s">
        <v>261</v>
      </c>
      <c r="K2998" s="11" t="s">
        <v>12957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44958</v>
      </c>
      <c r="H2999" s="11">
        <v>9</v>
      </c>
      <c r="I2999" s="20" t="s">
        <v>259</v>
      </c>
      <c r="J2999" s="11" t="s">
        <v>261</v>
      </c>
      <c r="K2999" s="11" t="s">
        <v>12957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44958</v>
      </c>
      <c r="H3000" s="11">
        <v>9</v>
      </c>
      <c r="I3000" s="20" t="s">
        <v>259</v>
      </c>
      <c r="J3000" s="11" t="s">
        <v>261</v>
      </c>
      <c r="K3000" s="11" t="s">
        <v>12957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44958</v>
      </c>
      <c r="H3001" s="11">
        <v>9</v>
      </c>
      <c r="I3001" s="20" t="s">
        <v>259</v>
      </c>
      <c r="J3001" s="11" t="s">
        <v>261</v>
      </c>
      <c r="K3001" s="11" t="s">
        <v>12957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44958</v>
      </c>
      <c r="H3002" s="11">
        <v>9</v>
      </c>
      <c r="I3002" s="20" t="s">
        <v>259</v>
      </c>
      <c r="J3002" s="11" t="s">
        <v>261</v>
      </c>
      <c r="K3002" s="11" t="s">
        <v>12957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44958</v>
      </c>
      <c r="H3003" s="11">
        <v>9</v>
      </c>
      <c r="I3003" s="20" t="s">
        <v>259</v>
      </c>
      <c r="J3003" s="11" t="s">
        <v>261</v>
      </c>
      <c r="K3003" s="11" t="s">
        <v>12957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44958</v>
      </c>
      <c r="H3004" s="11">
        <v>9</v>
      </c>
      <c r="I3004" s="20" t="s">
        <v>259</v>
      </c>
      <c r="J3004" s="11" t="s">
        <v>261</v>
      </c>
      <c r="K3004" s="11" t="s">
        <v>12957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44958</v>
      </c>
      <c r="H3005" s="11">
        <v>9</v>
      </c>
      <c r="I3005" s="20" t="s">
        <v>259</v>
      </c>
      <c r="J3005" s="11" t="s">
        <v>261</v>
      </c>
      <c r="K3005" s="11" t="s">
        <v>12957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44958</v>
      </c>
      <c r="H3006" s="11">
        <v>9</v>
      </c>
      <c r="I3006" s="20" t="s">
        <v>259</v>
      </c>
      <c r="J3006" s="11" t="s">
        <v>261</v>
      </c>
      <c r="K3006" s="11" t="s">
        <v>12957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44958</v>
      </c>
      <c r="H3007" s="11">
        <v>9</v>
      </c>
      <c r="I3007" s="20" t="s">
        <v>259</v>
      </c>
      <c r="J3007" s="11" t="s">
        <v>261</v>
      </c>
      <c r="K3007" s="11" t="s">
        <v>12957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44958</v>
      </c>
      <c r="H3008" s="11">
        <v>9</v>
      </c>
      <c r="I3008" s="20" t="s">
        <v>259</v>
      </c>
      <c r="J3008" s="11" t="s">
        <v>261</v>
      </c>
      <c r="K3008" s="11" t="s">
        <v>12957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44958</v>
      </c>
      <c r="H3009" s="11">
        <v>9</v>
      </c>
      <c r="I3009" s="20" t="s">
        <v>259</v>
      </c>
      <c r="J3009" s="11" t="s">
        <v>261</v>
      </c>
      <c r="K3009" s="11" t="s">
        <v>12957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44958</v>
      </c>
      <c r="H3010" s="11">
        <v>9</v>
      </c>
      <c r="I3010" s="20" t="s">
        <v>259</v>
      </c>
      <c r="J3010" s="11" t="s">
        <v>261</v>
      </c>
      <c r="K3010" s="11" t="s">
        <v>12957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44958</v>
      </c>
      <c r="H3011" s="11">
        <v>9</v>
      </c>
      <c r="I3011" s="20" t="s">
        <v>259</v>
      </c>
      <c r="J3011" s="11" t="s">
        <v>261</v>
      </c>
      <c r="K3011" s="11" t="s">
        <v>12957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44958</v>
      </c>
      <c r="H3012" s="11">
        <v>9</v>
      </c>
      <c r="I3012" s="20" t="s">
        <v>259</v>
      </c>
      <c r="J3012" s="11" t="s">
        <v>261</v>
      </c>
      <c r="K3012" s="11" t="s">
        <v>12957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44958</v>
      </c>
      <c r="H3013" s="11">
        <v>9</v>
      </c>
      <c r="I3013" s="20" t="s">
        <v>259</v>
      </c>
      <c r="J3013" s="11" t="s">
        <v>261</v>
      </c>
      <c r="K3013" s="11" t="s">
        <v>12957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44958</v>
      </c>
      <c r="H3014" s="11">
        <v>9</v>
      </c>
      <c r="I3014" s="20" t="s">
        <v>259</v>
      </c>
      <c r="J3014" s="11" t="s">
        <v>261</v>
      </c>
      <c r="K3014" s="11" t="s">
        <v>12957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44958</v>
      </c>
      <c r="H3015" s="11">
        <v>9</v>
      </c>
      <c r="I3015" s="20" t="s">
        <v>259</v>
      </c>
      <c r="J3015" s="11" t="s">
        <v>261</v>
      </c>
      <c r="K3015" s="11" t="s">
        <v>12957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44958</v>
      </c>
      <c r="H3016" s="11">
        <v>9</v>
      </c>
      <c r="I3016" s="20" t="s">
        <v>259</v>
      </c>
      <c r="J3016" s="11" t="s">
        <v>261</v>
      </c>
      <c r="K3016" s="11" t="s">
        <v>12957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44958</v>
      </c>
      <c r="H3017" s="11">
        <v>9</v>
      </c>
      <c r="I3017" s="20" t="s">
        <v>259</v>
      </c>
      <c r="J3017" s="11" t="s">
        <v>261</v>
      </c>
      <c r="K3017" s="11" t="s">
        <v>12957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44958</v>
      </c>
      <c r="H3018" s="11">
        <v>9</v>
      </c>
      <c r="I3018" s="20" t="s">
        <v>259</v>
      </c>
      <c r="J3018" s="11" t="s">
        <v>261</v>
      </c>
      <c r="K3018" s="11" t="s">
        <v>12957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44958</v>
      </c>
      <c r="H3019" s="11">
        <v>9</v>
      </c>
      <c r="I3019" s="20" t="s">
        <v>259</v>
      </c>
      <c r="J3019" s="11" t="s">
        <v>261</v>
      </c>
      <c r="K3019" s="11" t="s">
        <v>12957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44958</v>
      </c>
      <c r="H3020" s="11">
        <v>9</v>
      </c>
      <c r="I3020" s="20" t="s">
        <v>259</v>
      </c>
      <c r="J3020" s="11" t="s">
        <v>261</v>
      </c>
      <c r="K3020" s="11" t="s">
        <v>12957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44958</v>
      </c>
      <c r="H3021" s="11">
        <v>9</v>
      </c>
      <c r="I3021" s="20" t="s">
        <v>259</v>
      </c>
      <c r="J3021" s="11" t="s">
        <v>261</v>
      </c>
      <c r="K3021" s="11" t="s">
        <v>12957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44958</v>
      </c>
      <c r="H3022" s="11">
        <v>9</v>
      </c>
      <c r="I3022" s="20" t="s">
        <v>259</v>
      </c>
      <c r="J3022" s="11" t="s">
        <v>261</v>
      </c>
      <c r="K3022" s="11" t="s">
        <v>12957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44958</v>
      </c>
      <c r="H3023" s="11">
        <v>9</v>
      </c>
      <c r="I3023" s="20" t="s">
        <v>259</v>
      </c>
      <c r="J3023" s="11" t="s">
        <v>261</v>
      </c>
      <c r="K3023" s="11" t="s">
        <v>12957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44958</v>
      </c>
      <c r="H3024" s="11">
        <v>9</v>
      </c>
      <c r="I3024" s="20" t="s">
        <v>259</v>
      </c>
      <c r="J3024" s="11" t="s">
        <v>261</v>
      </c>
      <c r="K3024" s="11" t="s">
        <v>12957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44958</v>
      </c>
      <c r="H3025" s="11">
        <v>9</v>
      </c>
      <c r="I3025" s="20" t="s">
        <v>259</v>
      </c>
      <c r="J3025" s="11" t="s">
        <v>261</v>
      </c>
      <c r="K3025" s="11" t="s">
        <v>12957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44958</v>
      </c>
      <c r="H3026" s="11">
        <v>9</v>
      </c>
      <c r="I3026" s="20" t="s">
        <v>259</v>
      </c>
      <c r="J3026" s="11" t="s">
        <v>261</v>
      </c>
      <c r="K3026" s="11" t="s">
        <v>12957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44958</v>
      </c>
      <c r="H3027" s="11">
        <v>9</v>
      </c>
      <c r="I3027" s="20" t="s">
        <v>259</v>
      </c>
      <c r="J3027" s="11" t="s">
        <v>261</v>
      </c>
      <c r="K3027" s="11" t="s">
        <v>12957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44958</v>
      </c>
      <c r="H3028" s="11">
        <v>9</v>
      </c>
      <c r="I3028" s="20" t="s">
        <v>259</v>
      </c>
      <c r="J3028" s="11" t="s">
        <v>261</v>
      </c>
      <c r="K3028" s="11" t="s">
        <v>12957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44958</v>
      </c>
      <c r="H3029" s="11">
        <v>9</v>
      </c>
      <c r="I3029" s="20" t="s">
        <v>259</v>
      </c>
      <c r="J3029" s="11" t="s">
        <v>261</v>
      </c>
      <c r="K3029" s="11" t="s">
        <v>12957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44958</v>
      </c>
      <c r="H3030" s="11">
        <v>9</v>
      </c>
      <c r="I3030" s="20" t="s">
        <v>259</v>
      </c>
      <c r="J3030" s="11" t="s">
        <v>261</v>
      </c>
      <c r="K3030" s="11" t="s">
        <v>12957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44958</v>
      </c>
      <c r="H3031" s="11">
        <v>9</v>
      </c>
      <c r="I3031" s="20" t="s">
        <v>259</v>
      </c>
      <c r="J3031" s="11" t="s">
        <v>261</v>
      </c>
      <c r="K3031" s="11" t="s">
        <v>12957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44958</v>
      </c>
      <c r="H3032" s="11">
        <v>9</v>
      </c>
      <c r="I3032" s="20" t="s">
        <v>259</v>
      </c>
      <c r="J3032" s="11" t="s">
        <v>261</v>
      </c>
      <c r="K3032" s="11" t="s">
        <v>12957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44958</v>
      </c>
      <c r="H3033" s="11">
        <v>9</v>
      </c>
      <c r="I3033" s="20" t="s">
        <v>259</v>
      </c>
      <c r="J3033" s="11" t="s">
        <v>261</v>
      </c>
      <c r="K3033" s="11" t="s">
        <v>12957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44958</v>
      </c>
      <c r="H3034" s="11">
        <v>9</v>
      </c>
      <c r="I3034" s="20" t="s">
        <v>259</v>
      </c>
      <c r="J3034" s="11" t="s">
        <v>261</v>
      </c>
      <c r="K3034" s="11" t="s">
        <v>12957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44958</v>
      </c>
      <c r="H3035" s="11">
        <v>9</v>
      </c>
      <c r="I3035" s="20" t="s">
        <v>259</v>
      </c>
      <c r="J3035" s="11" t="s">
        <v>261</v>
      </c>
      <c r="K3035" s="11" t="s">
        <v>12957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44958</v>
      </c>
      <c r="H3036" s="11">
        <v>9</v>
      </c>
      <c r="I3036" s="20" t="s">
        <v>259</v>
      </c>
      <c r="J3036" s="11" t="s">
        <v>261</v>
      </c>
      <c r="K3036" s="11" t="s">
        <v>12957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44958</v>
      </c>
      <c r="H3037" s="11">
        <v>9</v>
      </c>
      <c r="I3037" s="20" t="s">
        <v>259</v>
      </c>
      <c r="J3037" s="11" t="s">
        <v>261</v>
      </c>
      <c r="K3037" s="11" t="s">
        <v>12957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44958</v>
      </c>
      <c r="H3038" s="11">
        <v>9</v>
      </c>
      <c r="I3038" s="20" t="s">
        <v>259</v>
      </c>
      <c r="J3038" s="11" t="s">
        <v>261</v>
      </c>
      <c r="K3038" s="11" t="s">
        <v>12957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44958</v>
      </c>
      <c r="H3039" s="11">
        <v>9</v>
      </c>
      <c r="I3039" s="20" t="s">
        <v>259</v>
      </c>
      <c r="J3039" s="11" t="s">
        <v>261</v>
      </c>
      <c r="K3039" s="11" t="s">
        <v>12957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44958</v>
      </c>
      <c r="H3040" s="11">
        <v>9</v>
      </c>
      <c r="I3040" s="20" t="s">
        <v>259</v>
      </c>
      <c r="J3040" s="11" t="s">
        <v>261</v>
      </c>
      <c r="K3040" s="11" t="s">
        <v>12957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44958</v>
      </c>
      <c r="H3041" s="11">
        <v>9</v>
      </c>
      <c r="I3041" s="20" t="s">
        <v>259</v>
      </c>
      <c r="J3041" s="11" t="s">
        <v>261</v>
      </c>
      <c r="K3041" s="11" t="s">
        <v>12957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44958</v>
      </c>
      <c r="H3042" s="11">
        <v>9</v>
      </c>
      <c r="I3042" s="20" t="s">
        <v>259</v>
      </c>
      <c r="J3042" s="11" t="s">
        <v>261</v>
      </c>
      <c r="K3042" s="11" t="s">
        <v>12957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44958</v>
      </c>
      <c r="H3043" s="11">
        <v>9</v>
      </c>
      <c r="I3043" s="20" t="s">
        <v>259</v>
      </c>
      <c r="J3043" s="11" t="s">
        <v>261</v>
      </c>
      <c r="K3043" s="11" t="s">
        <v>12957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44958</v>
      </c>
      <c r="H3044" s="11">
        <v>9</v>
      </c>
      <c r="I3044" s="20" t="s">
        <v>259</v>
      </c>
      <c r="J3044" s="11" t="s">
        <v>261</v>
      </c>
      <c r="K3044" s="11" t="s">
        <v>12957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44958</v>
      </c>
      <c r="H3045" s="11">
        <v>9</v>
      </c>
      <c r="I3045" s="20" t="s">
        <v>259</v>
      </c>
      <c r="J3045" s="11" t="s">
        <v>261</v>
      </c>
      <c r="K3045" s="11" t="s">
        <v>12957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44958</v>
      </c>
      <c r="H3046" s="11">
        <v>9</v>
      </c>
      <c r="I3046" s="20" t="s">
        <v>259</v>
      </c>
      <c r="J3046" s="11" t="s">
        <v>261</v>
      </c>
      <c r="K3046" s="11" t="s">
        <v>12957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44958</v>
      </c>
      <c r="H3047" s="11">
        <v>9</v>
      </c>
      <c r="I3047" s="20" t="s">
        <v>259</v>
      </c>
      <c r="J3047" s="11" t="s">
        <v>261</v>
      </c>
      <c r="K3047" s="11" t="s">
        <v>12957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44958</v>
      </c>
      <c r="H3048" s="11">
        <v>9</v>
      </c>
      <c r="I3048" s="20" t="s">
        <v>259</v>
      </c>
      <c r="J3048" s="11" t="s">
        <v>261</v>
      </c>
      <c r="K3048" s="11" t="s">
        <v>12957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44958</v>
      </c>
      <c r="H3049" s="11">
        <v>9</v>
      </c>
      <c r="I3049" s="20" t="s">
        <v>259</v>
      </c>
      <c r="J3049" s="11" t="s">
        <v>261</v>
      </c>
      <c r="K3049" s="11" t="s">
        <v>12957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44958</v>
      </c>
      <c r="H3050" s="11">
        <v>9</v>
      </c>
      <c r="I3050" s="20" t="s">
        <v>259</v>
      </c>
      <c r="J3050" s="11" t="s">
        <v>261</v>
      </c>
      <c r="K3050" s="11" t="s">
        <v>12957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44958</v>
      </c>
      <c r="H3051" s="11">
        <v>9</v>
      </c>
      <c r="I3051" s="20" t="s">
        <v>259</v>
      </c>
      <c r="J3051" s="11" t="s">
        <v>261</v>
      </c>
      <c r="K3051" s="11" t="s">
        <v>12957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44958</v>
      </c>
      <c r="H3052" s="11">
        <v>9</v>
      </c>
      <c r="I3052" s="20" t="s">
        <v>259</v>
      </c>
      <c r="J3052" s="11" t="s">
        <v>261</v>
      </c>
      <c r="K3052" s="11" t="s">
        <v>12957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44958</v>
      </c>
      <c r="H3053" s="11">
        <v>9</v>
      </c>
      <c r="I3053" s="20" t="s">
        <v>259</v>
      </c>
      <c r="J3053" s="11" t="s">
        <v>261</v>
      </c>
      <c r="K3053" s="11" t="s">
        <v>12957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44958</v>
      </c>
      <c r="H3054" s="11">
        <v>9</v>
      </c>
      <c r="I3054" s="20" t="s">
        <v>259</v>
      </c>
      <c r="J3054" s="11" t="s">
        <v>261</v>
      </c>
      <c r="K3054" s="11" t="s">
        <v>12957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44958</v>
      </c>
      <c r="H3055" s="11">
        <v>9</v>
      </c>
      <c r="I3055" s="20" t="s">
        <v>259</v>
      </c>
      <c r="J3055" s="11" t="s">
        <v>261</v>
      </c>
      <c r="K3055" s="11" t="s">
        <v>12957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44958</v>
      </c>
      <c r="H3056" s="11">
        <v>9</v>
      </c>
      <c r="I3056" s="20" t="s">
        <v>259</v>
      </c>
      <c r="J3056" s="11" t="s">
        <v>261</v>
      </c>
      <c r="K3056" s="11" t="s">
        <v>12957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44958</v>
      </c>
      <c r="H3057" s="11">
        <v>9</v>
      </c>
      <c r="I3057" s="20" t="s">
        <v>259</v>
      </c>
      <c r="J3057" s="11" t="s">
        <v>261</v>
      </c>
      <c r="K3057" s="11" t="s">
        <v>12957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44958</v>
      </c>
      <c r="H3058" s="11">
        <v>9</v>
      </c>
      <c r="I3058" s="20" t="s">
        <v>259</v>
      </c>
      <c r="J3058" s="11" t="s">
        <v>261</v>
      </c>
      <c r="K3058" s="11" t="s">
        <v>12957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44958</v>
      </c>
      <c r="H3059" s="11">
        <v>9</v>
      </c>
      <c r="I3059" s="20" t="s">
        <v>259</v>
      </c>
      <c r="J3059" s="11" t="s">
        <v>261</v>
      </c>
      <c r="K3059" s="11" t="s">
        <v>12957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44958</v>
      </c>
      <c r="H3060" s="11">
        <v>9</v>
      </c>
      <c r="I3060" s="20" t="s">
        <v>259</v>
      </c>
      <c r="J3060" s="11" t="s">
        <v>261</v>
      </c>
      <c r="K3060" s="11" t="s">
        <v>12957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44958</v>
      </c>
      <c r="H3061" s="11">
        <v>9</v>
      </c>
      <c r="I3061" s="20" t="s">
        <v>259</v>
      </c>
      <c r="J3061" s="11" t="s">
        <v>261</v>
      </c>
      <c r="K3061" s="11" t="s">
        <v>12957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44958</v>
      </c>
      <c r="H3062" s="11">
        <v>9</v>
      </c>
      <c r="I3062" s="20" t="s">
        <v>259</v>
      </c>
      <c r="J3062" s="11" t="s">
        <v>261</v>
      </c>
      <c r="K3062" s="11" t="s">
        <v>12957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44958</v>
      </c>
      <c r="H3063" s="11">
        <v>9</v>
      </c>
      <c r="I3063" s="20" t="s">
        <v>259</v>
      </c>
      <c r="J3063" s="11" t="s">
        <v>261</v>
      </c>
      <c r="K3063" s="11" t="s">
        <v>12957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44958</v>
      </c>
      <c r="H3064" s="11">
        <v>9</v>
      </c>
      <c r="I3064" s="20" t="s">
        <v>259</v>
      </c>
      <c r="J3064" s="11" t="s">
        <v>261</v>
      </c>
      <c r="K3064" s="11" t="s">
        <v>12957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44958</v>
      </c>
      <c r="H3065" s="11">
        <v>9</v>
      </c>
      <c r="I3065" s="20" t="s">
        <v>259</v>
      </c>
      <c r="J3065" s="11" t="s">
        <v>261</v>
      </c>
      <c r="K3065" s="11" t="s">
        <v>12957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44958</v>
      </c>
      <c r="H3066" s="11">
        <v>9</v>
      </c>
      <c r="I3066" s="20" t="s">
        <v>259</v>
      </c>
      <c r="J3066" s="11" t="s">
        <v>261</v>
      </c>
      <c r="K3066" s="11" t="s">
        <v>12957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44958</v>
      </c>
      <c r="H3067" s="11">
        <v>9</v>
      </c>
      <c r="I3067" s="20" t="s">
        <v>259</v>
      </c>
      <c r="J3067" s="11" t="s">
        <v>261</v>
      </c>
      <c r="K3067" s="11" t="s">
        <v>12957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44958</v>
      </c>
      <c r="H3068" s="11">
        <v>9</v>
      </c>
      <c r="I3068" s="20" t="s">
        <v>259</v>
      </c>
      <c r="J3068" s="11" t="s">
        <v>261</v>
      </c>
      <c r="K3068" s="11" t="s">
        <v>12957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44958</v>
      </c>
      <c r="H3069" s="11">
        <v>9</v>
      </c>
      <c r="I3069" s="20" t="s">
        <v>259</v>
      </c>
      <c r="J3069" s="11" t="s">
        <v>261</v>
      </c>
      <c r="K3069" s="11" t="s">
        <v>12957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44958</v>
      </c>
      <c r="H3070" s="11">
        <v>9</v>
      </c>
      <c r="I3070" s="20" t="s">
        <v>259</v>
      </c>
      <c r="J3070" s="11" t="s">
        <v>261</v>
      </c>
      <c r="K3070" s="11" t="s">
        <v>12957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44958</v>
      </c>
      <c r="H3071" s="11">
        <v>9</v>
      </c>
      <c r="I3071" s="20" t="s">
        <v>259</v>
      </c>
      <c r="J3071" s="11" t="s">
        <v>261</v>
      </c>
      <c r="K3071" s="11" t="s">
        <v>12957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44958</v>
      </c>
      <c r="H3072" s="11">
        <v>9</v>
      </c>
      <c r="I3072" s="20" t="s">
        <v>259</v>
      </c>
      <c r="J3072" s="11" t="s">
        <v>261</v>
      </c>
      <c r="K3072" s="11" t="s">
        <v>12957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44958</v>
      </c>
      <c r="H3073" s="11">
        <v>9</v>
      </c>
      <c r="I3073" s="20" t="s">
        <v>259</v>
      </c>
      <c r="J3073" s="11" t="s">
        <v>261</v>
      </c>
      <c r="K3073" s="11" t="s">
        <v>12957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44958</v>
      </c>
      <c r="H3074" s="11">
        <v>9</v>
      </c>
      <c r="I3074" s="20" t="s">
        <v>259</v>
      </c>
      <c r="J3074" s="11" t="s">
        <v>261</v>
      </c>
      <c r="K3074" s="11" t="s">
        <v>12957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44958</v>
      </c>
      <c r="H3075" s="11">
        <v>9</v>
      </c>
      <c r="I3075" s="20" t="s">
        <v>259</v>
      </c>
      <c r="J3075" s="11" t="s">
        <v>261</v>
      </c>
      <c r="K3075" s="11" t="s">
        <v>12957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44958</v>
      </c>
      <c r="H3076" s="11">
        <v>9</v>
      </c>
      <c r="I3076" s="20" t="s">
        <v>259</v>
      </c>
      <c r="J3076" s="11" t="s">
        <v>261</v>
      </c>
      <c r="K3076" s="11" t="s">
        <v>12957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44958</v>
      </c>
      <c r="H3077" s="11">
        <v>9</v>
      </c>
      <c r="I3077" s="20" t="s">
        <v>259</v>
      </c>
      <c r="J3077" s="11" t="s">
        <v>261</v>
      </c>
      <c r="K3077" s="11" t="s">
        <v>12957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44958</v>
      </c>
      <c r="H3078" s="11">
        <v>9</v>
      </c>
      <c r="I3078" s="20" t="s">
        <v>259</v>
      </c>
      <c r="J3078" s="11" t="s">
        <v>261</v>
      </c>
      <c r="K3078" s="11" t="s">
        <v>12957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44958</v>
      </c>
      <c r="H3079" s="11">
        <v>9</v>
      </c>
      <c r="I3079" s="20" t="s">
        <v>259</v>
      </c>
      <c r="J3079" s="11" t="s">
        <v>261</v>
      </c>
      <c r="K3079" s="11" t="s">
        <v>12957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44958</v>
      </c>
      <c r="H3080" s="11">
        <v>9</v>
      </c>
      <c r="I3080" s="20" t="s">
        <v>259</v>
      </c>
      <c r="J3080" s="11" t="s">
        <v>261</v>
      </c>
      <c r="K3080" s="11" t="s">
        <v>12957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44958</v>
      </c>
      <c r="H3081" s="11">
        <v>9</v>
      </c>
      <c r="I3081" s="20" t="s">
        <v>259</v>
      </c>
      <c r="J3081" s="11" t="s">
        <v>261</v>
      </c>
      <c r="K3081" s="11" t="s">
        <v>12957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44958</v>
      </c>
      <c r="H3082" s="11">
        <v>9</v>
      </c>
      <c r="I3082" s="20" t="s">
        <v>259</v>
      </c>
      <c r="J3082" s="11" t="s">
        <v>261</v>
      </c>
      <c r="K3082" s="11" t="s">
        <v>12957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44958</v>
      </c>
      <c r="H3083" s="11">
        <v>9</v>
      </c>
      <c r="I3083" s="20" t="s">
        <v>259</v>
      </c>
      <c r="J3083" s="11" t="s">
        <v>261</v>
      </c>
      <c r="K3083" s="11" t="s">
        <v>12957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44958</v>
      </c>
      <c r="H3084" s="11">
        <v>9</v>
      </c>
      <c r="I3084" s="20" t="s">
        <v>259</v>
      </c>
      <c r="J3084" s="11" t="s">
        <v>261</v>
      </c>
      <c r="K3084" s="11" t="s">
        <v>12957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44958</v>
      </c>
      <c r="H3085" s="11">
        <v>9</v>
      </c>
      <c r="I3085" s="20" t="s">
        <v>259</v>
      </c>
      <c r="J3085" s="11" t="s">
        <v>261</v>
      </c>
      <c r="K3085" s="11" t="s">
        <v>12957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44958</v>
      </c>
      <c r="H3086" s="11">
        <v>9</v>
      </c>
      <c r="I3086" s="20" t="s">
        <v>259</v>
      </c>
      <c r="J3086" s="11" t="s">
        <v>261</v>
      </c>
      <c r="K3086" s="11" t="s">
        <v>12957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44958</v>
      </c>
      <c r="H3087" s="11">
        <v>9</v>
      </c>
      <c r="I3087" s="20" t="s">
        <v>259</v>
      </c>
      <c r="J3087" s="11" t="s">
        <v>261</v>
      </c>
      <c r="K3087" s="11" t="s">
        <v>12957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44958</v>
      </c>
      <c r="H3088" s="11">
        <v>9</v>
      </c>
      <c r="I3088" s="20" t="s">
        <v>259</v>
      </c>
      <c r="J3088" s="11" t="s">
        <v>261</v>
      </c>
      <c r="K3088" s="11" t="s">
        <v>12957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44958</v>
      </c>
      <c r="H3089" s="11">
        <v>9</v>
      </c>
      <c r="I3089" s="20" t="s">
        <v>259</v>
      </c>
      <c r="J3089" s="11" t="s">
        <v>261</v>
      </c>
      <c r="K3089" s="11" t="s">
        <v>12957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44958</v>
      </c>
      <c r="H3090" s="11">
        <v>9</v>
      </c>
      <c r="I3090" s="20" t="s">
        <v>259</v>
      </c>
      <c r="J3090" s="11" t="s">
        <v>261</v>
      </c>
      <c r="K3090" s="11" t="s">
        <v>12957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44958</v>
      </c>
      <c r="H3091" s="11">
        <v>9</v>
      </c>
      <c r="I3091" s="20" t="s">
        <v>259</v>
      </c>
      <c r="J3091" s="11" t="s">
        <v>261</v>
      </c>
      <c r="K3091" s="11" t="s">
        <v>12957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44958</v>
      </c>
      <c r="H3092" s="11">
        <v>9</v>
      </c>
      <c r="I3092" s="20" t="s">
        <v>259</v>
      </c>
      <c r="J3092" s="11" t="s">
        <v>261</v>
      </c>
      <c r="K3092" s="11" t="s">
        <v>12957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44958</v>
      </c>
      <c r="H3093" s="11">
        <v>9</v>
      </c>
      <c r="I3093" s="20" t="s">
        <v>259</v>
      </c>
      <c r="J3093" s="11" t="s">
        <v>261</v>
      </c>
      <c r="K3093" s="11" t="s">
        <v>12957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44958</v>
      </c>
      <c r="H3094" s="11">
        <v>9</v>
      </c>
      <c r="I3094" s="20" t="s">
        <v>259</v>
      </c>
      <c r="J3094" s="11" t="s">
        <v>261</v>
      </c>
      <c r="K3094" s="11" t="s">
        <v>12957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44958</v>
      </c>
      <c r="H3095" s="11">
        <v>9</v>
      </c>
      <c r="I3095" s="20" t="s">
        <v>259</v>
      </c>
      <c r="J3095" s="11" t="s">
        <v>261</v>
      </c>
      <c r="K3095" s="11" t="s">
        <v>12957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44958</v>
      </c>
      <c r="H3096" s="11">
        <v>9</v>
      </c>
      <c r="I3096" s="20" t="s">
        <v>259</v>
      </c>
      <c r="J3096" s="11" t="s">
        <v>261</v>
      </c>
      <c r="K3096" s="11" t="s">
        <v>12957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44958</v>
      </c>
      <c r="H3097" s="11">
        <v>9</v>
      </c>
      <c r="I3097" s="20" t="s">
        <v>259</v>
      </c>
      <c r="J3097" s="11" t="s">
        <v>261</v>
      </c>
      <c r="K3097" s="11" t="s">
        <v>12957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44958</v>
      </c>
      <c r="H3098" s="11">
        <v>9</v>
      </c>
      <c r="I3098" s="20" t="s">
        <v>259</v>
      </c>
      <c r="J3098" s="11" t="s">
        <v>261</v>
      </c>
      <c r="K3098" s="11" t="s">
        <v>12957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44958</v>
      </c>
      <c r="H3099" s="11">
        <v>9</v>
      </c>
      <c r="I3099" s="20" t="s">
        <v>259</v>
      </c>
      <c r="J3099" s="11" t="s">
        <v>261</v>
      </c>
      <c r="K3099" s="11" t="s">
        <v>12957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44958</v>
      </c>
      <c r="H3100" s="11">
        <v>9</v>
      </c>
      <c r="I3100" s="20" t="s">
        <v>259</v>
      </c>
      <c r="J3100" s="11" t="s">
        <v>261</v>
      </c>
      <c r="K3100" s="11" t="s">
        <v>12957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44958</v>
      </c>
      <c r="H3101" s="11">
        <v>9</v>
      </c>
      <c r="I3101" s="20" t="s">
        <v>259</v>
      </c>
      <c r="J3101" s="11" t="s">
        <v>261</v>
      </c>
      <c r="K3101" s="11" t="s">
        <v>12957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44958</v>
      </c>
      <c r="H3102" s="11">
        <v>9</v>
      </c>
      <c r="I3102" s="20" t="s">
        <v>259</v>
      </c>
      <c r="J3102" s="11" t="s">
        <v>261</v>
      </c>
      <c r="K3102" s="11" t="s">
        <v>12957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44958</v>
      </c>
      <c r="H3103" s="11">
        <v>9</v>
      </c>
      <c r="I3103" s="20" t="s">
        <v>259</v>
      </c>
      <c r="J3103" s="11" t="s">
        <v>261</v>
      </c>
      <c r="K3103" s="11" t="s">
        <v>12957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44958</v>
      </c>
      <c r="H3104" s="11">
        <v>9</v>
      </c>
      <c r="I3104" s="20" t="s">
        <v>259</v>
      </c>
      <c r="J3104" s="11" t="s">
        <v>261</v>
      </c>
      <c r="K3104" s="11" t="s">
        <v>12957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44958</v>
      </c>
      <c r="H3105" s="11">
        <v>9</v>
      </c>
      <c r="I3105" s="20" t="s">
        <v>259</v>
      </c>
      <c r="J3105" s="11" t="s">
        <v>261</v>
      </c>
      <c r="K3105" s="11" t="s">
        <v>12957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44958</v>
      </c>
      <c r="H3106" s="11">
        <v>9</v>
      </c>
      <c r="I3106" s="20" t="s">
        <v>259</v>
      </c>
      <c r="J3106" s="11" t="s">
        <v>261</v>
      </c>
      <c r="K3106" s="11" t="s">
        <v>12957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44958</v>
      </c>
      <c r="H3107" s="11">
        <v>9</v>
      </c>
      <c r="I3107" s="20" t="s">
        <v>259</v>
      </c>
      <c r="J3107" s="11" t="s">
        <v>261</v>
      </c>
      <c r="K3107" s="11" t="s">
        <v>12957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44958</v>
      </c>
      <c r="H3108" s="11">
        <v>9</v>
      </c>
      <c r="I3108" s="20" t="s">
        <v>259</v>
      </c>
      <c r="J3108" s="11" t="s">
        <v>261</v>
      </c>
      <c r="K3108" s="11" t="s">
        <v>12957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44958</v>
      </c>
      <c r="H3109" s="11">
        <v>9</v>
      </c>
      <c r="I3109" s="20" t="s">
        <v>259</v>
      </c>
      <c r="J3109" s="11" t="s">
        <v>261</v>
      </c>
      <c r="K3109" s="11" t="s">
        <v>12957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44958</v>
      </c>
      <c r="H3110" s="11">
        <v>9</v>
      </c>
      <c r="I3110" s="20" t="s">
        <v>259</v>
      </c>
      <c r="J3110" s="11" t="s">
        <v>261</v>
      </c>
      <c r="K3110" s="11" t="s">
        <v>12957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44958</v>
      </c>
      <c r="H3111" s="11">
        <v>9</v>
      </c>
      <c r="I3111" s="20" t="s">
        <v>259</v>
      </c>
      <c r="J3111" s="11" t="s">
        <v>261</v>
      </c>
      <c r="K3111" s="11" t="s">
        <v>12957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44958</v>
      </c>
      <c r="H3112" s="11">
        <v>9</v>
      </c>
      <c r="I3112" s="20" t="s">
        <v>259</v>
      </c>
      <c r="J3112" s="11" t="s">
        <v>261</v>
      </c>
      <c r="K3112" s="11" t="s">
        <v>12957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44958</v>
      </c>
      <c r="H3113" s="11">
        <v>9</v>
      </c>
      <c r="I3113" s="20" t="s">
        <v>259</v>
      </c>
      <c r="J3113" s="11" t="s">
        <v>261</v>
      </c>
      <c r="K3113" s="11" t="s">
        <v>12957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44958</v>
      </c>
      <c r="H3114" s="11">
        <v>9</v>
      </c>
      <c r="I3114" s="20" t="s">
        <v>259</v>
      </c>
      <c r="J3114" s="11" t="s">
        <v>261</v>
      </c>
      <c r="K3114" s="11" t="s">
        <v>12957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44958</v>
      </c>
      <c r="H3115" s="11">
        <v>9</v>
      </c>
      <c r="I3115" s="20" t="s">
        <v>259</v>
      </c>
      <c r="J3115" s="11" t="s">
        <v>261</v>
      </c>
      <c r="K3115" s="11" t="s">
        <v>12957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44958</v>
      </c>
      <c r="H3116" s="11">
        <v>9</v>
      </c>
      <c r="I3116" s="20" t="s">
        <v>259</v>
      </c>
      <c r="J3116" s="11" t="s">
        <v>261</v>
      </c>
      <c r="K3116" s="11" t="s">
        <v>12957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44958</v>
      </c>
      <c r="H3117" s="11">
        <v>9</v>
      </c>
      <c r="I3117" s="20" t="s">
        <v>259</v>
      </c>
      <c r="J3117" s="11" t="s">
        <v>261</v>
      </c>
      <c r="K3117" s="11" t="s">
        <v>12957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44958</v>
      </c>
      <c r="H3118" s="11">
        <v>9</v>
      </c>
      <c r="I3118" s="20" t="s">
        <v>259</v>
      </c>
      <c r="J3118" s="11" t="s">
        <v>261</v>
      </c>
      <c r="K3118" s="11" t="s">
        <v>12957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44958</v>
      </c>
      <c r="H3119" s="11">
        <v>9</v>
      </c>
      <c r="I3119" s="20" t="s">
        <v>259</v>
      </c>
      <c r="J3119" s="11" t="s">
        <v>261</v>
      </c>
      <c r="K3119" s="11" t="s">
        <v>12957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44958</v>
      </c>
      <c r="H3120" s="11">
        <v>9</v>
      </c>
      <c r="I3120" s="20" t="s">
        <v>259</v>
      </c>
      <c r="J3120" s="11" t="s">
        <v>261</v>
      </c>
      <c r="K3120" s="11" t="s">
        <v>12957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44958</v>
      </c>
      <c r="H3121" s="11">
        <v>9</v>
      </c>
      <c r="I3121" s="20" t="s">
        <v>259</v>
      </c>
      <c r="J3121" s="11" t="s">
        <v>261</v>
      </c>
      <c r="K3121" s="11" t="s">
        <v>12957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44958</v>
      </c>
      <c r="H3122" s="11">
        <v>9</v>
      </c>
      <c r="I3122" s="20" t="s">
        <v>259</v>
      </c>
      <c r="J3122" s="11" t="s">
        <v>261</v>
      </c>
      <c r="K3122" s="11" t="s">
        <v>12957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44958</v>
      </c>
      <c r="H3123" s="11">
        <v>9</v>
      </c>
      <c r="I3123" s="20" t="s">
        <v>259</v>
      </c>
      <c r="J3123" s="11" t="s">
        <v>261</v>
      </c>
      <c r="K3123" s="11" t="s">
        <v>12957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44958</v>
      </c>
      <c r="H3124" s="11">
        <v>9</v>
      </c>
      <c r="I3124" s="20" t="s">
        <v>259</v>
      </c>
      <c r="J3124" s="11" t="s">
        <v>261</v>
      </c>
      <c r="K3124" s="11" t="s">
        <v>12957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44958</v>
      </c>
      <c r="H3125" s="11">
        <v>9</v>
      </c>
      <c r="I3125" s="20" t="s">
        <v>259</v>
      </c>
      <c r="J3125" s="11" t="s">
        <v>261</v>
      </c>
      <c r="K3125" s="11" t="s">
        <v>12957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44958</v>
      </c>
      <c r="H3126" s="11">
        <v>9</v>
      </c>
      <c r="I3126" s="20" t="s">
        <v>259</v>
      </c>
      <c r="J3126" s="11" t="s">
        <v>261</v>
      </c>
      <c r="K3126" s="11" t="s">
        <v>12957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44958</v>
      </c>
      <c r="H3127" s="11">
        <v>9</v>
      </c>
      <c r="I3127" s="20" t="s">
        <v>259</v>
      </c>
      <c r="J3127" s="11" t="s">
        <v>261</v>
      </c>
      <c r="K3127" s="11" t="s">
        <v>12957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44958</v>
      </c>
      <c r="H3128" s="11">
        <v>9</v>
      </c>
      <c r="I3128" s="20" t="s">
        <v>259</v>
      </c>
      <c r="J3128" s="11" t="s">
        <v>261</v>
      </c>
      <c r="K3128" s="11" t="s">
        <v>12957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44958</v>
      </c>
      <c r="H3129" s="11">
        <v>9</v>
      </c>
      <c r="I3129" s="20" t="s">
        <v>259</v>
      </c>
      <c r="J3129" s="11" t="s">
        <v>261</v>
      </c>
      <c r="K3129" s="11" t="s">
        <v>12957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44958</v>
      </c>
      <c r="H3130" s="11">
        <v>9</v>
      </c>
      <c r="I3130" s="20" t="s">
        <v>259</v>
      </c>
      <c r="J3130" s="11" t="s">
        <v>261</v>
      </c>
      <c r="K3130" s="11" t="s">
        <v>12957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44958</v>
      </c>
      <c r="H3131" s="11">
        <v>9</v>
      </c>
      <c r="I3131" s="20" t="s">
        <v>259</v>
      </c>
      <c r="J3131" s="11" t="s">
        <v>261</v>
      </c>
      <c r="K3131" s="11" t="s">
        <v>12957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44958</v>
      </c>
      <c r="H3132" s="11">
        <v>9</v>
      </c>
      <c r="I3132" s="20" t="s">
        <v>259</v>
      </c>
      <c r="J3132" s="11" t="s">
        <v>261</v>
      </c>
      <c r="K3132" s="11" t="s">
        <v>12957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44958</v>
      </c>
      <c r="H3133" s="11">
        <v>9</v>
      </c>
      <c r="I3133" s="20" t="s">
        <v>259</v>
      </c>
      <c r="J3133" s="11" t="s">
        <v>261</v>
      </c>
      <c r="K3133" s="11" t="s">
        <v>12957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44958</v>
      </c>
      <c r="H3134" s="11">
        <v>9</v>
      </c>
      <c r="I3134" s="20" t="s">
        <v>259</v>
      </c>
      <c r="J3134" s="11" t="s">
        <v>261</v>
      </c>
      <c r="K3134" s="11" t="s">
        <v>12957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44958</v>
      </c>
      <c r="H3135" s="11">
        <v>9</v>
      </c>
      <c r="I3135" s="20" t="s">
        <v>259</v>
      </c>
      <c r="J3135" s="11" t="s">
        <v>261</v>
      </c>
      <c r="K3135" s="11" t="s">
        <v>12957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44958</v>
      </c>
      <c r="H3136" s="11">
        <v>9</v>
      </c>
      <c r="I3136" s="20" t="s">
        <v>259</v>
      </c>
      <c r="J3136" s="11" t="s">
        <v>261</v>
      </c>
      <c r="K3136" s="11" t="s">
        <v>12957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44958</v>
      </c>
      <c r="H3137" s="11">
        <v>9</v>
      </c>
      <c r="I3137" s="20" t="s">
        <v>259</v>
      </c>
      <c r="J3137" s="11" t="s">
        <v>261</v>
      </c>
      <c r="K3137" s="11" t="s">
        <v>12957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44958</v>
      </c>
      <c r="H3138" s="11">
        <v>9</v>
      </c>
      <c r="I3138" s="20" t="s">
        <v>259</v>
      </c>
      <c r="J3138" s="11" t="s">
        <v>261</v>
      </c>
      <c r="K3138" s="11" t="s">
        <v>12957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44958</v>
      </c>
      <c r="H3139" s="11">
        <v>9</v>
      </c>
      <c r="I3139" s="20" t="s">
        <v>259</v>
      </c>
      <c r="J3139" s="11" t="s">
        <v>261</v>
      </c>
      <c r="K3139" s="11" t="s">
        <v>12957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44958</v>
      </c>
      <c r="H3140" s="11">
        <v>9</v>
      </c>
      <c r="I3140" s="20" t="s">
        <v>259</v>
      </c>
      <c r="J3140" s="11" t="s">
        <v>261</v>
      </c>
      <c r="K3140" s="11" t="s">
        <v>12957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44958</v>
      </c>
      <c r="H3141" s="11">
        <v>9</v>
      </c>
      <c r="I3141" s="20" t="s">
        <v>259</v>
      </c>
      <c r="J3141" s="11" t="s">
        <v>261</v>
      </c>
      <c r="K3141" s="11" t="s">
        <v>12957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44958</v>
      </c>
      <c r="H3142" s="11">
        <v>9</v>
      </c>
      <c r="I3142" s="20" t="s">
        <v>259</v>
      </c>
      <c r="J3142" s="11" t="s">
        <v>261</v>
      </c>
      <c r="K3142" s="11" t="s">
        <v>12957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44958</v>
      </c>
      <c r="H3143" s="11">
        <v>9</v>
      </c>
      <c r="I3143" s="20" t="s">
        <v>259</v>
      </c>
      <c r="J3143" s="11" t="s">
        <v>261</v>
      </c>
      <c r="K3143" s="11" t="s">
        <v>12957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44958</v>
      </c>
      <c r="H3144" s="11">
        <v>9</v>
      </c>
      <c r="I3144" s="20" t="s">
        <v>259</v>
      </c>
      <c r="J3144" s="11" t="s">
        <v>261</v>
      </c>
      <c r="K3144" s="11" t="s">
        <v>12957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44958</v>
      </c>
      <c r="H3145" s="11">
        <v>9</v>
      </c>
      <c r="I3145" s="20" t="s">
        <v>259</v>
      </c>
      <c r="J3145" s="11" t="s">
        <v>261</v>
      </c>
      <c r="K3145" s="11" t="s">
        <v>12957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44958</v>
      </c>
      <c r="H3146" s="11">
        <v>9</v>
      </c>
      <c r="I3146" s="20" t="s">
        <v>259</v>
      </c>
      <c r="J3146" s="11" t="s">
        <v>261</v>
      </c>
      <c r="K3146" s="11" t="s">
        <v>12957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44958</v>
      </c>
      <c r="H3147" s="11">
        <v>9</v>
      </c>
      <c r="I3147" s="20" t="s">
        <v>259</v>
      </c>
      <c r="J3147" s="11" t="s">
        <v>261</v>
      </c>
      <c r="K3147" s="11" t="s">
        <v>12957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44958</v>
      </c>
      <c r="H3148" s="11">
        <v>9</v>
      </c>
      <c r="I3148" s="20" t="s">
        <v>259</v>
      </c>
      <c r="J3148" s="11" t="s">
        <v>261</v>
      </c>
      <c r="K3148" s="11" t="s">
        <v>12957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44958</v>
      </c>
      <c r="H3149" s="11">
        <v>9</v>
      </c>
      <c r="I3149" s="20" t="s">
        <v>259</v>
      </c>
      <c r="J3149" s="11" t="s">
        <v>261</v>
      </c>
      <c r="K3149" s="11" t="s">
        <v>12957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44958</v>
      </c>
      <c r="H3150" s="11">
        <v>9</v>
      </c>
      <c r="I3150" s="20" t="s">
        <v>259</v>
      </c>
      <c r="J3150" s="11" t="s">
        <v>261</v>
      </c>
      <c r="K3150" s="11" t="s">
        <v>12957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44958</v>
      </c>
      <c r="H3151" s="11">
        <v>9</v>
      </c>
      <c r="I3151" s="20" t="s">
        <v>259</v>
      </c>
      <c r="J3151" s="11" t="s">
        <v>261</v>
      </c>
      <c r="K3151" s="11" t="s">
        <v>12957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44958</v>
      </c>
      <c r="H3152" s="11">
        <v>9</v>
      </c>
      <c r="I3152" s="20" t="s">
        <v>259</v>
      </c>
      <c r="J3152" s="11" t="s">
        <v>261</v>
      </c>
      <c r="K3152" s="11" t="s">
        <v>12957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44958</v>
      </c>
      <c r="H3153" s="11">
        <v>9</v>
      </c>
      <c r="I3153" s="20" t="s">
        <v>259</v>
      </c>
      <c r="J3153" s="11" t="s">
        <v>261</v>
      </c>
      <c r="K3153" s="11" t="s">
        <v>12957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44958</v>
      </c>
      <c r="H3154" s="11">
        <v>9</v>
      </c>
      <c r="I3154" s="20" t="s">
        <v>259</v>
      </c>
      <c r="J3154" s="11" t="s">
        <v>261</v>
      </c>
      <c r="K3154" s="11" t="s">
        <v>12957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44958</v>
      </c>
      <c r="H3155" s="11">
        <v>9</v>
      </c>
      <c r="I3155" s="20" t="s">
        <v>259</v>
      </c>
      <c r="J3155" s="11" t="s">
        <v>261</v>
      </c>
      <c r="K3155" s="11" t="s">
        <v>12957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44958</v>
      </c>
      <c r="H3156" s="11">
        <v>9</v>
      </c>
      <c r="I3156" s="20" t="s">
        <v>259</v>
      </c>
      <c r="J3156" s="11" t="s">
        <v>261</v>
      </c>
      <c r="K3156" s="11" t="s">
        <v>12957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44958</v>
      </c>
      <c r="H3157" s="11">
        <v>9</v>
      </c>
      <c r="I3157" s="20" t="s">
        <v>259</v>
      </c>
      <c r="J3157" s="11" t="s">
        <v>261</v>
      </c>
      <c r="K3157" s="11" t="s">
        <v>12957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44958</v>
      </c>
      <c r="H3158" s="11">
        <v>9</v>
      </c>
      <c r="I3158" s="20" t="s">
        <v>259</v>
      </c>
      <c r="J3158" s="11" t="s">
        <v>261</v>
      </c>
      <c r="K3158" s="11" t="s">
        <v>12957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44958</v>
      </c>
      <c r="H3159" s="11">
        <v>9</v>
      </c>
      <c r="I3159" s="20" t="s">
        <v>259</v>
      </c>
      <c r="J3159" s="11" t="s">
        <v>261</v>
      </c>
      <c r="K3159" s="11" t="s">
        <v>12957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44958</v>
      </c>
      <c r="H3160" s="11">
        <v>9</v>
      </c>
      <c r="I3160" s="20" t="s">
        <v>259</v>
      </c>
      <c r="J3160" s="11" t="s">
        <v>261</v>
      </c>
      <c r="K3160" s="11" t="s">
        <v>12957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44958</v>
      </c>
      <c r="H3161" s="11">
        <v>9</v>
      </c>
      <c r="I3161" s="20" t="s">
        <v>259</v>
      </c>
      <c r="J3161" s="11" t="s">
        <v>261</v>
      </c>
      <c r="K3161" s="11" t="s">
        <v>12957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44958</v>
      </c>
      <c r="H3162" s="11">
        <v>9</v>
      </c>
      <c r="I3162" s="20" t="s">
        <v>259</v>
      </c>
      <c r="J3162" s="11" t="s">
        <v>261</v>
      </c>
      <c r="K3162" s="11" t="s">
        <v>12957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44958</v>
      </c>
      <c r="H3163" s="11">
        <v>9</v>
      </c>
      <c r="I3163" s="20" t="s">
        <v>259</v>
      </c>
      <c r="J3163" s="11" t="s">
        <v>261</v>
      </c>
      <c r="K3163" s="11" t="s">
        <v>12957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44958</v>
      </c>
      <c r="H3164" s="11">
        <v>9</v>
      </c>
      <c r="I3164" s="20" t="s">
        <v>259</v>
      </c>
      <c r="J3164" s="11" t="s">
        <v>261</v>
      </c>
      <c r="K3164" s="11" t="s">
        <v>12957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44958</v>
      </c>
      <c r="H3165" s="11">
        <v>9</v>
      </c>
      <c r="I3165" s="20" t="s">
        <v>259</v>
      </c>
      <c r="J3165" s="11" t="s">
        <v>261</v>
      </c>
      <c r="K3165" s="11" t="s">
        <v>12957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44958</v>
      </c>
      <c r="H3166" s="11">
        <v>9</v>
      </c>
      <c r="I3166" s="20" t="s">
        <v>259</v>
      </c>
      <c r="J3166" s="11" t="s">
        <v>261</v>
      </c>
      <c r="K3166" s="11" t="s">
        <v>12957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44958</v>
      </c>
      <c r="H3167" s="11">
        <v>9</v>
      </c>
      <c r="I3167" s="20" t="s">
        <v>259</v>
      </c>
      <c r="J3167" s="11" t="s">
        <v>261</v>
      </c>
      <c r="K3167" s="11" t="s">
        <v>12957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44958</v>
      </c>
      <c r="H3168" s="11">
        <v>9</v>
      </c>
      <c r="I3168" s="20" t="s">
        <v>259</v>
      </c>
      <c r="J3168" s="11" t="s">
        <v>261</v>
      </c>
      <c r="K3168" s="11" t="s">
        <v>12957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44958</v>
      </c>
      <c r="H3169" s="11">
        <v>9</v>
      </c>
      <c r="I3169" s="20" t="s">
        <v>259</v>
      </c>
      <c r="J3169" s="11" t="s">
        <v>261</v>
      </c>
      <c r="K3169" s="11" t="s">
        <v>12957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44958</v>
      </c>
      <c r="H3170" s="11">
        <v>9</v>
      </c>
      <c r="I3170" s="20" t="s">
        <v>259</v>
      </c>
      <c r="J3170" s="11" t="s">
        <v>261</v>
      </c>
      <c r="K3170" s="11" t="s">
        <v>12957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44958</v>
      </c>
      <c r="H3171" s="11">
        <v>9</v>
      </c>
      <c r="I3171" s="20" t="s">
        <v>259</v>
      </c>
      <c r="J3171" s="11" t="s">
        <v>261</v>
      </c>
      <c r="K3171" s="11" t="s">
        <v>12957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44958</v>
      </c>
      <c r="H3172" s="11">
        <v>9</v>
      </c>
      <c r="I3172" s="20" t="s">
        <v>259</v>
      </c>
      <c r="J3172" s="11" t="s">
        <v>261</v>
      </c>
      <c r="K3172" s="11" t="s">
        <v>12957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44958</v>
      </c>
      <c r="H3173" s="11">
        <v>9</v>
      </c>
      <c r="I3173" s="20" t="s">
        <v>259</v>
      </c>
      <c r="J3173" s="11" t="s">
        <v>261</v>
      </c>
      <c r="K3173" s="11" t="s">
        <v>12957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44958</v>
      </c>
      <c r="H3174" s="11">
        <v>9</v>
      </c>
      <c r="I3174" s="20" t="s">
        <v>259</v>
      </c>
      <c r="J3174" s="11" t="s">
        <v>261</v>
      </c>
      <c r="K3174" s="11" t="s">
        <v>12957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44958</v>
      </c>
      <c r="H3175" s="11">
        <v>9</v>
      </c>
      <c r="I3175" s="20" t="s">
        <v>259</v>
      </c>
      <c r="J3175" s="11" t="s">
        <v>261</v>
      </c>
      <c r="K3175" s="11" t="s">
        <v>12957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44958</v>
      </c>
      <c r="H3176" s="11">
        <v>9</v>
      </c>
      <c r="I3176" s="20" t="s">
        <v>259</v>
      </c>
      <c r="J3176" s="11" t="s">
        <v>261</v>
      </c>
      <c r="K3176" s="11" t="s">
        <v>12957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44958</v>
      </c>
      <c r="H3177" s="11">
        <v>9</v>
      </c>
      <c r="I3177" s="20" t="s">
        <v>259</v>
      </c>
      <c r="J3177" s="11" t="s">
        <v>261</v>
      </c>
      <c r="K3177" s="11" t="s">
        <v>12957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44958</v>
      </c>
      <c r="H3178" s="11">
        <v>9</v>
      </c>
      <c r="I3178" s="20" t="s">
        <v>259</v>
      </c>
      <c r="J3178" s="11" t="s">
        <v>261</v>
      </c>
      <c r="K3178" s="11" t="s">
        <v>12957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44958</v>
      </c>
      <c r="H3179" s="11">
        <v>9</v>
      </c>
      <c r="I3179" s="20" t="s">
        <v>259</v>
      </c>
      <c r="J3179" s="11" t="s">
        <v>261</v>
      </c>
      <c r="K3179" s="11" t="s">
        <v>12957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44958</v>
      </c>
      <c r="H3180" s="11">
        <v>9</v>
      </c>
      <c r="I3180" s="20" t="s">
        <v>259</v>
      </c>
      <c r="J3180" s="11" t="s">
        <v>261</v>
      </c>
      <c r="K3180" s="11" t="s">
        <v>12957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44958</v>
      </c>
      <c r="H3181" s="11">
        <v>9</v>
      </c>
      <c r="I3181" s="20" t="s">
        <v>259</v>
      </c>
      <c r="J3181" s="11" t="s">
        <v>261</v>
      </c>
      <c r="K3181" s="11" t="s">
        <v>12957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44958</v>
      </c>
      <c r="H3182" s="11">
        <v>9</v>
      </c>
      <c r="I3182" s="20" t="s">
        <v>259</v>
      </c>
      <c r="J3182" s="11" t="s">
        <v>261</v>
      </c>
      <c r="K3182" s="11" t="s">
        <v>12957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44958</v>
      </c>
      <c r="H3183" s="11">
        <v>9</v>
      </c>
      <c r="I3183" s="20" t="s">
        <v>259</v>
      </c>
      <c r="J3183" s="11" t="s">
        <v>261</v>
      </c>
      <c r="K3183" s="11" t="s">
        <v>12957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44958</v>
      </c>
      <c r="H3184" s="11">
        <v>9</v>
      </c>
      <c r="I3184" s="20" t="s">
        <v>259</v>
      </c>
      <c r="J3184" s="11" t="s">
        <v>261</v>
      </c>
      <c r="K3184" s="11" t="s">
        <v>12957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44958</v>
      </c>
      <c r="H3185" s="11">
        <v>9</v>
      </c>
      <c r="I3185" s="20" t="s">
        <v>259</v>
      </c>
      <c r="J3185" s="11" t="s">
        <v>261</v>
      </c>
      <c r="K3185" s="11" t="s">
        <v>12957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44958</v>
      </c>
      <c r="H3186" s="11">
        <v>9</v>
      </c>
      <c r="I3186" s="20" t="s">
        <v>259</v>
      </c>
      <c r="J3186" s="11" t="s">
        <v>261</v>
      </c>
      <c r="K3186" s="11" t="s">
        <v>12957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44958</v>
      </c>
      <c r="H3187" s="11">
        <v>9</v>
      </c>
      <c r="I3187" s="20" t="s">
        <v>259</v>
      </c>
      <c r="J3187" s="11" t="s">
        <v>261</v>
      </c>
      <c r="K3187" s="11" t="s">
        <v>12957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44958</v>
      </c>
      <c r="H3188" s="11">
        <v>9</v>
      </c>
      <c r="I3188" s="20" t="s">
        <v>259</v>
      </c>
      <c r="J3188" s="11" t="s">
        <v>261</v>
      </c>
      <c r="K3188" s="11" t="s">
        <v>12957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44958</v>
      </c>
      <c r="H3189" s="11">
        <v>9</v>
      </c>
      <c r="I3189" s="20" t="s">
        <v>259</v>
      </c>
      <c r="J3189" s="11" t="s">
        <v>261</v>
      </c>
      <c r="K3189" s="11" t="s">
        <v>12957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44958</v>
      </c>
      <c r="H3190" s="11">
        <v>9</v>
      </c>
      <c r="I3190" s="20" t="s">
        <v>259</v>
      </c>
      <c r="J3190" s="11" t="s">
        <v>261</v>
      </c>
      <c r="K3190" s="11" t="s">
        <v>12957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44958</v>
      </c>
      <c r="H3191" s="11">
        <v>9</v>
      </c>
      <c r="I3191" s="20" t="s">
        <v>259</v>
      </c>
      <c r="J3191" s="11" t="s">
        <v>261</v>
      </c>
      <c r="K3191" s="11" t="s">
        <v>12957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44958</v>
      </c>
      <c r="H3192" s="11">
        <v>9</v>
      </c>
      <c r="I3192" s="20" t="s">
        <v>259</v>
      </c>
      <c r="J3192" s="11" t="s">
        <v>261</v>
      </c>
      <c r="K3192" s="11" t="s">
        <v>12957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44958</v>
      </c>
      <c r="H3193" s="11">
        <v>9</v>
      </c>
      <c r="I3193" s="20" t="s">
        <v>259</v>
      </c>
      <c r="J3193" s="11" t="s">
        <v>261</v>
      </c>
      <c r="K3193" s="11" t="s">
        <v>12957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44958</v>
      </c>
      <c r="H3194" s="11">
        <v>9</v>
      </c>
      <c r="I3194" s="20" t="s">
        <v>259</v>
      </c>
      <c r="J3194" s="11" t="s">
        <v>261</v>
      </c>
      <c r="K3194" s="11" t="s">
        <v>12957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44958</v>
      </c>
      <c r="H3195" s="11">
        <v>9</v>
      </c>
      <c r="I3195" s="20" t="s">
        <v>259</v>
      </c>
      <c r="J3195" s="11" t="s">
        <v>261</v>
      </c>
      <c r="K3195" s="11" t="s">
        <v>12957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44958</v>
      </c>
      <c r="H3196" s="11">
        <v>9</v>
      </c>
      <c r="I3196" s="20" t="s">
        <v>259</v>
      </c>
      <c r="J3196" s="11" t="s">
        <v>261</v>
      </c>
      <c r="K3196" s="11" t="s">
        <v>12957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44958</v>
      </c>
      <c r="H3197" s="11">
        <v>9</v>
      </c>
      <c r="I3197" s="20" t="s">
        <v>259</v>
      </c>
      <c r="J3197" s="11" t="s">
        <v>261</v>
      </c>
      <c r="K3197" s="11" t="s">
        <v>12957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44958</v>
      </c>
      <c r="H3198" s="11">
        <v>9</v>
      </c>
      <c r="I3198" s="20" t="s">
        <v>259</v>
      </c>
      <c r="J3198" s="11" t="s">
        <v>261</v>
      </c>
      <c r="K3198" s="11" t="s">
        <v>12957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44958</v>
      </c>
      <c r="H3199" s="11">
        <v>9</v>
      </c>
      <c r="I3199" s="20" t="s">
        <v>259</v>
      </c>
      <c r="J3199" s="11" t="s">
        <v>261</v>
      </c>
      <c r="K3199" s="11" t="s">
        <v>12957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44958</v>
      </c>
      <c r="H3200" s="11">
        <v>9</v>
      </c>
      <c r="I3200" s="20" t="s">
        <v>259</v>
      </c>
      <c r="J3200" s="11" t="s">
        <v>261</v>
      </c>
      <c r="K3200" s="11" t="s">
        <v>12957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44958</v>
      </c>
      <c r="H3201" s="11">
        <v>9</v>
      </c>
      <c r="I3201" s="20" t="s">
        <v>259</v>
      </c>
      <c r="J3201" s="11" t="s">
        <v>261</v>
      </c>
      <c r="K3201" s="11" t="s">
        <v>12957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44958</v>
      </c>
      <c r="H3202" s="11">
        <v>9</v>
      </c>
      <c r="I3202" s="20" t="s">
        <v>259</v>
      </c>
      <c r="J3202" s="11" t="s">
        <v>261</v>
      </c>
      <c r="K3202" s="11" t="s">
        <v>12957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44958</v>
      </c>
      <c r="H3203" s="11">
        <v>9</v>
      </c>
      <c r="I3203" s="20" t="s">
        <v>259</v>
      </c>
      <c r="J3203" s="11" t="s">
        <v>261</v>
      </c>
      <c r="K3203" s="11" t="s">
        <v>12957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44958</v>
      </c>
      <c r="H3204" s="11">
        <v>9</v>
      </c>
      <c r="I3204" s="20" t="s">
        <v>259</v>
      </c>
      <c r="J3204" s="11" t="s">
        <v>261</v>
      </c>
      <c r="K3204" s="11" t="s">
        <v>12957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44958</v>
      </c>
      <c r="H3205" s="11">
        <v>9</v>
      </c>
      <c r="I3205" s="20" t="s">
        <v>259</v>
      </c>
      <c r="J3205" s="11" t="s">
        <v>261</v>
      </c>
      <c r="K3205" s="11" t="s">
        <v>12957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44958</v>
      </c>
      <c r="H3206" s="11">
        <v>9</v>
      </c>
      <c r="I3206" s="20" t="s">
        <v>259</v>
      </c>
      <c r="J3206" s="11" t="s">
        <v>261</v>
      </c>
      <c r="K3206" s="11" t="s">
        <v>12957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44958</v>
      </c>
      <c r="H3207" s="11">
        <v>9</v>
      </c>
      <c r="I3207" s="20" t="s">
        <v>259</v>
      </c>
      <c r="J3207" s="11" t="s">
        <v>261</v>
      </c>
      <c r="K3207" s="11" t="s">
        <v>12957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44958</v>
      </c>
      <c r="H3208" s="11">
        <v>9</v>
      </c>
      <c r="I3208" s="20" t="s">
        <v>259</v>
      </c>
      <c r="J3208" s="11" t="s">
        <v>261</v>
      </c>
      <c r="K3208" s="11" t="s">
        <v>12957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44958</v>
      </c>
      <c r="H3209" s="11">
        <v>9</v>
      </c>
      <c r="I3209" s="20" t="s">
        <v>259</v>
      </c>
      <c r="J3209" s="11" t="s">
        <v>261</v>
      </c>
      <c r="K3209" s="11" t="s">
        <v>12957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44958</v>
      </c>
      <c r="H3210" s="11">
        <v>9</v>
      </c>
      <c r="I3210" s="20" t="s">
        <v>259</v>
      </c>
      <c r="J3210" s="11" t="s">
        <v>261</v>
      </c>
      <c r="K3210" s="11" t="s">
        <v>12957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44958</v>
      </c>
      <c r="H3211" s="11">
        <v>9</v>
      </c>
      <c r="I3211" s="20" t="s">
        <v>259</v>
      </c>
      <c r="J3211" s="11" t="s">
        <v>261</v>
      </c>
      <c r="K3211" s="11" t="s">
        <v>12957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44958</v>
      </c>
      <c r="H3212" s="11">
        <v>9</v>
      </c>
      <c r="I3212" s="20" t="s">
        <v>259</v>
      </c>
      <c r="J3212" s="11" t="s">
        <v>261</v>
      </c>
      <c r="K3212" s="11" t="s">
        <v>12957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44958</v>
      </c>
      <c r="H3213" s="11">
        <v>9</v>
      </c>
      <c r="I3213" s="20" t="s">
        <v>259</v>
      </c>
      <c r="J3213" s="11" t="s">
        <v>261</v>
      </c>
      <c r="K3213" s="11" t="s">
        <v>12957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44958</v>
      </c>
      <c r="H3214" s="11">
        <v>9</v>
      </c>
      <c r="I3214" s="20" t="s">
        <v>259</v>
      </c>
      <c r="J3214" s="11" t="s">
        <v>261</v>
      </c>
      <c r="K3214" s="11" t="s">
        <v>12957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44958</v>
      </c>
      <c r="H3215" s="11">
        <v>9</v>
      </c>
      <c r="I3215" s="20" t="s">
        <v>259</v>
      </c>
      <c r="J3215" s="11" t="s">
        <v>261</v>
      </c>
      <c r="K3215" s="11" t="s">
        <v>12957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44958</v>
      </c>
      <c r="H3216" s="11">
        <v>9</v>
      </c>
      <c r="I3216" s="20" t="s">
        <v>259</v>
      </c>
      <c r="J3216" s="11" t="s">
        <v>261</v>
      </c>
      <c r="K3216" s="11" t="s">
        <v>12957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44958</v>
      </c>
      <c r="H3217" s="11">
        <v>9</v>
      </c>
      <c r="I3217" s="20" t="s">
        <v>259</v>
      </c>
      <c r="J3217" s="11" t="s">
        <v>261</v>
      </c>
      <c r="K3217" s="11" t="s">
        <v>12957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44958</v>
      </c>
      <c r="H3218" s="11">
        <v>9</v>
      </c>
      <c r="I3218" s="20" t="s">
        <v>259</v>
      </c>
      <c r="J3218" s="11" t="s">
        <v>261</v>
      </c>
      <c r="K3218" s="11" t="s">
        <v>12957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44958</v>
      </c>
      <c r="H3219" s="11">
        <v>9</v>
      </c>
      <c r="I3219" s="20" t="s">
        <v>259</v>
      </c>
      <c r="J3219" s="11" t="s">
        <v>261</v>
      </c>
      <c r="K3219" s="11" t="s">
        <v>12957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44958</v>
      </c>
      <c r="H3220" s="11">
        <v>9</v>
      </c>
      <c r="I3220" s="20" t="s">
        <v>259</v>
      </c>
      <c r="J3220" s="11" t="s">
        <v>261</v>
      </c>
      <c r="K3220" s="11" t="s">
        <v>12957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44958</v>
      </c>
      <c r="H3221" s="11">
        <v>9</v>
      </c>
      <c r="I3221" s="20" t="s">
        <v>259</v>
      </c>
      <c r="J3221" s="11" t="s">
        <v>261</v>
      </c>
      <c r="K3221" s="11" t="s">
        <v>12957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44958</v>
      </c>
      <c r="H3222" s="11">
        <v>9</v>
      </c>
      <c r="I3222" s="20" t="s">
        <v>259</v>
      </c>
      <c r="J3222" s="11" t="s">
        <v>261</v>
      </c>
      <c r="K3222" s="11" t="s">
        <v>12957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44958</v>
      </c>
      <c r="H3223" s="11">
        <v>9</v>
      </c>
      <c r="I3223" s="20" t="s">
        <v>259</v>
      </c>
      <c r="J3223" s="11" t="s">
        <v>261</v>
      </c>
      <c r="K3223" s="11" t="s">
        <v>12957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44958</v>
      </c>
      <c r="H3224" s="11">
        <v>9</v>
      </c>
      <c r="I3224" s="20" t="s">
        <v>259</v>
      </c>
      <c r="J3224" s="11" t="s">
        <v>261</v>
      </c>
      <c r="K3224" s="11" t="s">
        <v>12957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44958</v>
      </c>
      <c r="H3225" s="11">
        <v>9</v>
      </c>
      <c r="I3225" s="20" t="s">
        <v>259</v>
      </c>
      <c r="J3225" s="11" t="s">
        <v>261</v>
      </c>
      <c r="K3225" s="11" t="s">
        <v>12957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44958</v>
      </c>
      <c r="H3226" s="11">
        <v>9</v>
      </c>
      <c r="I3226" s="20" t="s">
        <v>259</v>
      </c>
      <c r="J3226" s="11" t="s">
        <v>261</v>
      </c>
      <c r="K3226" s="11" t="s">
        <v>12957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44958</v>
      </c>
      <c r="H3227" s="11">
        <v>9</v>
      </c>
      <c r="I3227" s="20" t="s">
        <v>259</v>
      </c>
      <c r="J3227" s="11" t="s">
        <v>261</v>
      </c>
      <c r="K3227" s="11" t="s">
        <v>12957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44958</v>
      </c>
      <c r="H3228" s="11">
        <v>9</v>
      </c>
      <c r="I3228" s="20" t="s">
        <v>259</v>
      </c>
      <c r="J3228" s="11" t="s">
        <v>261</v>
      </c>
      <c r="K3228" s="11" t="s">
        <v>12957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44958</v>
      </c>
      <c r="H3229" s="11">
        <v>9</v>
      </c>
      <c r="I3229" s="20" t="s">
        <v>259</v>
      </c>
      <c r="J3229" s="11" t="s">
        <v>261</v>
      </c>
      <c r="K3229" s="11" t="s">
        <v>12957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44958</v>
      </c>
      <c r="H3230" s="11">
        <v>9</v>
      </c>
      <c r="I3230" s="20" t="s">
        <v>259</v>
      </c>
      <c r="J3230" s="11" t="s">
        <v>261</v>
      </c>
      <c r="K3230" s="11" t="s">
        <v>12957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44958</v>
      </c>
      <c r="H3231" s="11">
        <v>9</v>
      </c>
      <c r="I3231" s="20" t="s">
        <v>259</v>
      </c>
      <c r="J3231" s="11" t="s">
        <v>261</v>
      </c>
      <c r="K3231" s="11" t="s">
        <v>12957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44958</v>
      </c>
      <c r="H3232" s="11">
        <v>9</v>
      </c>
      <c r="I3232" s="20" t="s">
        <v>259</v>
      </c>
      <c r="J3232" s="11" t="s">
        <v>261</v>
      </c>
      <c r="K3232" s="11" t="s">
        <v>12957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44958</v>
      </c>
      <c r="H3233" s="11">
        <v>9</v>
      </c>
      <c r="I3233" s="20" t="s">
        <v>259</v>
      </c>
      <c r="J3233" s="11" t="s">
        <v>261</v>
      </c>
      <c r="K3233" s="11" t="s">
        <v>12957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44958</v>
      </c>
      <c r="H3234" s="11">
        <v>9</v>
      </c>
      <c r="I3234" s="20" t="s">
        <v>259</v>
      </c>
      <c r="J3234" s="11" t="s">
        <v>261</v>
      </c>
      <c r="K3234" s="11" t="s">
        <v>12957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44958</v>
      </c>
      <c r="H3235" s="11">
        <v>9</v>
      </c>
      <c r="I3235" s="20" t="s">
        <v>259</v>
      </c>
      <c r="J3235" s="11" t="s">
        <v>261</v>
      </c>
      <c r="K3235" s="11" t="s">
        <v>12957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44958</v>
      </c>
      <c r="H3236" s="11">
        <v>9</v>
      </c>
      <c r="I3236" s="20" t="s">
        <v>259</v>
      </c>
      <c r="J3236" s="11" t="s">
        <v>261</v>
      </c>
      <c r="K3236" s="11" t="s">
        <v>12957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44958</v>
      </c>
      <c r="H3237" s="11">
        <v>9</v>
      </c>
      <c r="I3237" s="20" t="s">
        <v>259</v>
      </c>
      <c r="J3237" s="11" t="s">
        <v>261</v>
      </c>
      <c r="K3237" s="11" t="s">
        <v>12957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44958</v>
      </c>
      <c r="H3238" s="11">
        <v>9</v>
      </c>
      <c r="I3238" s="20" t="s">
        <v>259</v>
      </c>
      <c r="J3238" s="11" t="s">
        <v>261</v>
      </c>
      <c r="K3238" s="11" t="s">
        <v>12957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44958</v>
      </c>
      <c r="H3239" s="11">
        <v>9</v>
      </c>
      <c r="I3239" s="20" t="s">
        <v>259</v>
      </c>
      <c r="J3239" s="11" t="s">
        <v>261</v>
      </c>
      <c r="K3239" s="11" t="s">
        <v>12957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44958</v>
      </c>
      <c r="H3240" s="11">
        <v>9</v>
      </c>
      <c r="I3240" s="20" t="s">
        <v>259</v>
      </c>
      <c r="J3240" s="11" t="s">
        <v>261</v>
      </c>
      <c r="K3240" s="11" t="s">
        <v>12957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44958</v>
      </c>
      <c r="H3241" s="11">
        <v>9</v>
      </c>
      <c r="I3241" s="20" t="s">
        <v>259</v>
      </c>
      <c r="J3241" s="11" t="s">
        <v>261</v>
      </c>
      <c r="K3241" s="11" t="s">
        <v>12957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44958</v>
      </c>
      <c r="H3242" s="11">
        <v>9</v>
      </c>
      <c r="I3242" s="20" t="s">
        <v>259</v>
      </c>
      <c r="J3242" s="11" t="s">
        <v>261</v>
      </c>
      <c r="K3242" s="11" t="s">
        <v>12957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44958</v>
      </c>
      <c r="H3243" s="11">
        <v>9</v>
      </c>
      <c r="I3243" s="20" t="s">
        <v>259</v>
      </c>
      <c r="J3243" s="11" t="s">
        <v>261</v>
      </c>
      <c r="K3243" s="11" t="s">
        <v>12957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44958</v>
      </c>
      <c r="H3244" s="11">
        <v>9</v>
      </c>
      <c r="I3244" s="20" t="s">
        <v>259</v>
      </c>
      <c r="J3244" s="11" t="s">
        <v>261</v>
      </c>
      <c r="K3244" s="11" t="s">
        <v>12957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44958</v>
      </c>
      <c r="H3245" s="11">
        <v>9</v>
      </c>
      <c r="I3245" s="20" t="s">
        <v>259</v>
      </c>
      <c r="J3245" s="11" t="s">
        <v>261</v>
      </c>
      <c r="K3245" s="11" t="s">
        <v>12957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44958</v>
      </c>
      <c r="H3246" s="11">
        <v>9</v>
      </c>
      <c r="I3246" s="20" t="s">
        <v>259</v>
      </c>
      <c r="J3246" s="11" t="s">
        <v>261</v>
      </c>
      <c r="K3246" s="11" t="s">
        <v>12957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44958</v>
      </c>
      <c r="H3247" s="11">
        <v>9</v>
      </c>
      <c r="I3247" s="20" t="s">
        <v>259</v>
      </c>
      <c r="J3247" s="11" t="s">
        <v>261</v>
      </c>
      <c r="K3247" s="11" t="s">
        <v>12957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44958</v>
      </c>
      <c r="H3248" s="11">
        <v>9</v>
      </c>
      <c r="I3248" s="20" t="s">
        <v>259</v>
      </c>
      <c r="J3248" s="11" t="s">
        <v>261</v>
      </c>
      <c r="K3248" s="11" t="s">
        <v>12957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44958</v>
      </c>
      <c r="H3249" s="11">
        <v>9</v>
      </c>
      <c r="I3249" s="20" t="s">
        <v>259</v>
      </c>
      <c r="J3249" s="11" t="s">
        <v>261</v>
      </c>
      <c r="K3249" s="11" t="s">
        <v>12957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44958</v>
      </c>
      <c r="H3250" s="11">
        <v>9</v>
      </c>
      <c r="I3250" s="20" t="s">
        <v>259</v>
      </c>
      <c r="J3250" s="11" t="s">
        <v>261</v>
      </c>
      <c r="K3250" s="11" t="s">
        <v>12957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44958</v>
      </c>
      <c r="H3251" s="11">
        <v>9</v>
      </c>
      <c r="I3251" s="20" t="s">
        <v>259</v>
      </c>
      <c r="J3251" s="11" t="s">
        <v>261</v>
      </c>
      <c r="K3251" s="11" t="s">
        <v>12957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44958</v>
      </c>
      <c r="H3252" s="11">
        <v>9</v>
      </c>
      <c r="I3252" s="20" t="s">
        <v>259</v>
      </c>
      <c r="J3252" s="11" t="s">
        <v>261</v>
      </c>
      <c r="K3252" s="11" t="s">
        <v>12957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44958</v>
      </c>
      <c r="H3253" s="11">
        <v>9</v>
      </c>
      <c r="I3253" s="20" t="s">
        <v>259</v>
      </c>
      <c r="J3253" s="11" t="s">
        <v>261</v>
      </c>
      <c r="K3253" s="11" t="s">
        <v>12957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44958</v>
      </c>
      <c r="H3254" s="11">
        <v>9</v>
      </c>
      <c r="I3254" s="20" t="s">
        <v>259</v>
      </c>
      <c r="J3254" s="11" t="s">
        <v>261</v>
      </c>
      <c r="K3254" s="11" t="s">
        <v>12957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44958</v>
      </c>
      <c r="H3255" s="11">
        <v>9</v>
      </c>
      <c r="I3255" s="20" t="s">
        <v>259</v>
      </c>
      <c r="J3255" s="11" t="s">
        <v>261</v>
      </c>
      <c r="K3255" s="11" t="s">
        <v>12957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44958</v>
      </c>
      <c r="H3256" s="11">
        <v>9</v>
      </c>
      <c r="I3256" s="20" t="s">
        <v>259</v>
      </c>
      <c r="J3256" s="11" t="s">
        <v>261</v>
      </c>
      <c r="K3256" s="11" t="s">
        <v>12957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44958</v>
      </c>
      <c r="H3257" s="11">
        <v>9</v>
      </c>
      <c r="I3257" s="20" t="s">
        <v>259</v>
      </c>
      <c r="J3257" s="11" t="s">
        <v>261</v>
      </c>
      <c r="K3257" s="11" t="s">
        <v>12957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44958</v>
      </c>
      <c r="H3258" s="11">
        <v>9</v>
      </c>
      <c r="I3258" s="20" t="s">
        <v>259</v>
      </c>
      <c r="J3258" s="11" t="s">
        <v>261</v>
      </c>
      <c r="K3258" s="11" t="s">
        <v>12957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44958</v>
      </c>
      <c r="H3259" s="11">
        <v>9</v>
      </c>
      <c r="I3259" s="20" t="s">
        <v>259</v>
      </c>
      <c r="J3259" s="11" t="s">
        <v>261</v>
      </c>
      <c r="K3259" s="11" t="s">
        <v>12957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44958</v>
      </c>
      <c r="H3260" s="11">
        <v>9</v>
      </c>
      <c r="I3260" s="20" t="s">
        <v>259</v>
      </c>
      <c r="J3260" s="11" t="s">
        <v>261</v>
      </c>
      <c r="K3260" s="11" t="s">
        <v>12957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44958</v>
      </c>
      <c r="H3261" s="11">
        <v>9</v>
      </c>
      <c r="I3261" s="20" t="s">
        <v>259</v>
      </c>
      <c r="J3261" s="11" t="s">
        <v>261</v>
      </c>
      <c r="K3261" s="11" t="s">
        <v>12957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44958</v>
      </c>
      <c r="H3262" s="11">
        <v>9</v>
      </c>
      <c r="I3262" s="20" t="s">
        <v>259</v>
      </c>
      <c r="J3262" s="11" t="s">
        <v>261</v>
      </c>
      <c r="K3262" s="11" t="s">
        <v>12957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44958</v>
      </c>
      <c r="H3263" s="11">
        <v>9</v>
      </c>
      <c r="I3263" s="20" t="s">
        <v>259</v>
      </c>
      <c r="J3263" s="11" t="s">
        <v>261</v>
      </c>
      <c r="K3263" s="11" t="s">
        <v>12957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44958</v>
      </c>
      <c r="H3264" s="11">
        <v>9</v>
      </c>
      <c r="I3264" s="20" t="s">
        <v>259</v>
      </c>
      <c r="J3264" s="11" t="s">
        <v>261</v>
      </c>
      <c r="K3264" s="11" t="s">
        <v>12957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44958</v>
      </c>
      <c r="H3265" s="11">
        <v>9</v>
      </c>
      <c r="I3265" s="20" t="s">
        <v>259</v>
      </c>
      <c r="J3265" s="11" t="s">
        <v>261</v>
      </c>
      <c r="K3265" s="11" t="s">
        <v>12957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44958</v>
      </c>
      <c r="H3266" s="11">
        <v>9</v>
      </c>
      <c r="I3266" s="20" t="s">
        <v>259</v>
      </c>
      <c r="J3266" s="11" t="s">
        <v>261</v>
      </c>
      <c r="K3266" s="11" t="s">
        <v>12957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44958</v>
      </c>
      <c r="H3267" s="11">
        <v>9</v>
      </c>
      <c r="I3267" s="20" t="s">
        <v>259</v>
      </c>
      <c r="J3267" s="11" t="s">
        <v>261</v>
      </c>
      <c r="K3267" s="11" t="s">
        <v>12957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44958</v>
      </c>
      <c r="H3268" s="11">
        <v>9</v>
      </c>
      <c r="I3268" s="20" t="s">
        <v>259</v>
      </c>
      <c r="J3268" s="11" t="s">
        <v>261</v>
      </c>
      <c r="K3268" s="11" t="s">
        <v>12957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44958</v>
      </c>
      <c r="H3269" s="11">
        <v>9</v>
      </c>
      <c r="I3269" s="20" t="s">
        <v>259</v>
      </c>
      <c r="J3269" s="11" t="s">
        <v>261</v>
      </c>
      <c r="K3269" s="11" t="s">
        <v>12957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44958</v>
      </c>
      <c r="H3270" s="11">
        <v>9</v>
      </c>
      <c r="I3270" s="20" t="s">
        <v>259</v>
      </c>
      <c r="J3270" s="11" t="s">
        <v>261</v>
      </c>
      <c r="K3270" s="11" t="s">
        <v>12957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44958</v>
      </c>
      <c r="H3271" s="11">
        <v>9</v>
      </c>
      <c r="I3271" s="20" t="s">
        <v>259</v>
      </c>
      <c r="J3271" s="11" t="s">
        <v>261</v>
      </c>
      <c r="K3271" s="11" t="s">
        <v>12957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44958</v>
      </c>
      <c r="H3272" s="11">
        <v>9</v>
      </c>
      <c r="I3272" s="20" t="s">
        <v>259</v>
      </c>
      <c r="J3272" s="11" t="s">
        <v>261</v>
      </c>
      <c r="K3272" s="11" t="s">
        <v>12957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44958</v>
      </c>
      <c r="H3273" s="11">
        <v>9</v>
      </c>
      <c r="I3273" s="20" t="s">
        <v>259</v>
      </c>
      <c r="J3273" s="11" t="s">
        <v>261</v>
      </c>
      <c r="K3273" s="11" t="s">
        <v>12957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44958</v>
      </c>
      <c r="H3274" s="11">
        <v>9</v>
      </c>
      <c r="I3274" s="20" t="s">
        <v>259</v>
      </c>
      <c r="J3274" s="11" t="s">
        <v>261</v>
      </c>
      <c r="K3274" s="11" t="s">
        <v>12957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44958</v>
      </c>
      <c r="H3275" s="11">
        <v>9</v>
      </c>
      <c r="I3275" s="20" t="s">
        <v>259</v>
      </c>
      <c r="J3275" s="11" t="s">
        <v>261</v>
      </c>
      <c r="K3275" s="11" t="s">
        <v>12957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44958</v>
      </c>
      <c r="H3276" s="11">
        <v>9</v>
      </c>
      <c r="I3276" s="20" t="s">
        <v>259</v>
      </c>
      <c r="J3276" s="11" t="s">
        <v>261</v>
      </c>
      <c r="K3276" s="11" t="s">
        <v>12957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44958</v>
      </c>
      <c r="H3277" s="11">
        <v>9</v>
      </c>
      <c r="I3277" s="20" t="s">
        <v>259</v>
      </c>
      <c r="J3277" s="11" t="s">
        <v>261</v>
      </c>
      <c r="K3277" s="11" t="s">
        <v>12957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44958</v>
      </c>
      <c r="H3278" s="11">
        <v>9</v>
      </c>
      <c r="I3278" s="20" t="s">
        <v>259</v>
      </c>
      <c r="J3278" s="11" t="s">
        <v>261</v>
      </c>
      <c r="K3278" s="11" t="s">
        <v>12957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44958</v>
      </c>
      <c r="H3279" s="11">
        <v>9</v>
      </c>
      <c r="I3279" s="20" t="s">
        <v>259</v>
      </c>
      <c r="J3279" s="11" t="s">
        <v>261</v>
      </c>
      <c r="K3279" s="11" t="s">
        <v>12957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44958</v>
      </c>
      <c r="H3280" s="11">
        <v>9</v>
      </c>
      <c r="I3280" s="20" t="s">
        <v>259</v>
      </c>
      <c r="J3280" s="11" t="s">
        <v>261</v>
      </c>
      <c r="K3280" s="11" t="s">
        <v>12957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44958</v>
      </c>
      <c r="H3281" s="11">
        <v>9</v>
      </c>
      <c r="I3281" s="20" t="s">
        <v>259</v>
      </c>
      <c r="J3281" s="11" t="s">
        <v>261</v>
      </c>
      <c r="K3281" s="11" t="s">
        <v>12957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44958</v>
      </c>
      <c r="H3282" s="11">
        <v>9</v>
      </c>
      <c r="I3282" s="20" t="s">
        <v>259</v>
      </c>
      <c r="J3282" s="11" t="s">
        <v>261</v>
      </c>
      <c r="K3282" s="11" t="s">
        <v>12957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44958</v>
      </c>
      <c r="H3283" s="11">
        <v>9</v>
      </c>
      <c r="I3283" s="20" t="s">
        <v>259</v>
      </c>
      <c r="J3283" s="11" t="s">
        <v>261</v>
      </c>
      <c r="K3283" s="11" t="s">
        <v>12957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44958</v>
      </c>
      <c r="H3284" s="11">
        <v>9</v>
      </c>
      <c r="I3284" s="20" t="s">
        <v>259</v>
      </c>
      <c r="J3284" s="11" t="s">
        <v>261</v>
      </c>
      <c r="K3284" s="11" t="s">
        <v>12957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44958</v>
      </c>
      <c r="H3285" s="11">
        <v>9</v>
      </c>
      <c r="I3285" s="20" t="s">
        <v>259</v>
      </c>
      <c r="J3285" s="11" t="s">
        <v>261</v>
      </c>
      <c r="K3285" s="11" t="s">
        <v>12957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44958</v>
      </c>
      <c r="H3286" s="11">
        <v>9</v>
      </c>
      <c r="I3286" s="20" t="s">
        <v>259</v>
      </c>
      <c r="J3286" s="11" t="s">
        <v>261</v>
      </c>
      <c r="K3286" s="11" t="s">
        <v>12957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44958</v>
      </c>
      <c r="H3287" s="11">
        <v>9</v>
      </c>
      <c r="I3287" s="20" t="s">
        <v>259</v>
      </c>
      <c r="J3287" s="11" t="s">
        <v>261</v>
      </c>
      <c r="K3287" s="11" t="s">
        <v>12957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44958</v>
      </c>
      <c r="H3288" s="11">
        <v>9</v>
      </c>
      <c r="I3288" s="20" t="s">
        <v>259</v>
      </c>
      <c r="J3288" s="11" t="s">
        <v>261</v>
      </c>
      <c r="K3288" s="11" t="s">
        <v>12957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44958</v>
      </c>
      <c r="H3289" s="11">
        <v>9</v>
      </c>
      <c r="I3289" s="20" t="s">
        <v>259</v>
      </c>
      <c r="J3289" s="11" t="s">
        <v>261</v>
      </c>
      <c r="K3289" s="11" t="s">
        <v>12957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44958</v>
      </c>
      <c r="H3290" s="11">
        <v>9</v>
      </c>
      <c r="I3290" s="20" t="s">
        <v>259</v>
      </c>
      <c r="J3290" s="11" t="s">
        <v>261</v>
      </c>
      <c r="K3290" s="11" t="s">
        <v>12957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44958</v>
      </c>
      <c r="H3291" s="11">
        <v>9</v>
      </c>
      <c r="I3291" s="20" t="s">
        <v>259</v>
      </c>
      <c r="J3291" s="11" t="s">
        <v>261</v>
      </c>
      <c r="K3291" s="11" t="s">
        <v>12957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44958</v>
      </c>
      <c r="H3292" s="11">
        <v>9</v>
      </c>
      <c r="I3292" s="20" t="s">
        <v>259</v>
      </c>
      <c r="J3292" s="11" t="s">
        <v>261</v>
      </c>
      <c r="K3292" s="11" t="s">
        <v>12957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44958</v>
      </c>
      <c r="H3293" s="11">
        <v>9</v>
      </c>
      <c r="I3293" s="20" t="s">
        <v>259</v>
      </c>
      <c r="J3293" s="11" t="s">
        <v>261</v>
      </c>
      <c r="K3293" s="11" t="s">
        <v>12957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44958</v>
      </c>
      <c r="H3294" s="11">
        <v>9</v>
      </c>
      <c r="I3294" s="20" t="s">
        <v>259</v>
      </c>
      <c r="J3294" s="11" t="s">
        <v>261</v>
      </c>
      <c r="K3294" s="11" t="s">
        <v>12957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44958</v>
      </c>
      <c r="H3295" s="11">
        <v>9</v>
      </c>
      <c r="I3295" s="20" t="s">
        <v>259</v>
      </c>
      <c r="J3295" s="11" t="s">
        <v>261</v>
      </c>
      <c r="K3295" s="11" t="s">
        <v>12957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44958</v>
      </c>
      <c r="H3296" s="11">
        <v>9</v>
      </c>
      <c r="I3296" s="20" t="s">
        <v>259</v>
      </c>
      <c r="J3296" s="11" t="s">
        <v>261</v>
      </c>
      <c r="K3296" s="11" t="s">
        <v>12957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44958</v>
      </c>
      <c r="H3297" s="11">
        <v>9</v>
      </c>
      <c r="I3297" s="20" t="s">
        <v>259</v>
      </c>
      <c r="J3297" s="11" t="s">
        <v>261</v>
      </c>
      <c r="K3297" s="11" t="s">
        <v>12957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44958</v>
      </c>
      <c r="H3298" s="11">
        <v>9</v>
      </c>
      <c r="I3298" s="20" t="s">
        <v>259</v>
      </c>
      <c r="J3298" s="11" t="s">
        <v>261</v>
      </c>
      <c r="K3298" s="11" t="s">
        <v>12957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44958</v>
      </c>
      <c r="H3299" s="11">
        <v>9</v>
      </c>
      <c r="I3299" s="20" t="s">
        <v>259</v>
      </c>
      <c r="J3299" s="11" t="s">
        <v>261</v>
      </c>
      <c r="K3299" s="11" t="s">
        <v>12957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44958</v>
      </c>
      <c r="H3300" s="11">
        <v>9</v>
      </c>
      <c r="I3300" s="20" t="s">
        <v>259</v>
      </c>
      <c r="J3300" s="11" t="s">
        <v>261</v>
      </c>
      <c r="K3300" s="11" t="s">
        <v>12957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44958</v>
      </c>
      <c r="H3301" s="11">
        <v>9</v>
      </c>
      <c r="I3301" s="20" t="s">
        <v>259</v>
      </c>
      <c r="J3301" s="11" t="s">
        <v>261</v>
      </c>
      <c r="K3301" s="11" t="s">
        <v>12957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44958</v>
      </c>
      <c r="H3302" s="11">
        <v>9</v>
      </c>
      <c r="I3302" s="20" t="s">
        <v>259</v>
      </c>
      <c r="J3302" s="11" t="s">
        <v>261</v>
      </c>
      <c r="K3302" s="11" t="s">
        <v>12957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44958</v>
      </c>
      <c r="H3303" s="11">
        <v>9</v>
      </c>
      <c r="I3303" s="20" t="s">
        <v>259</v>
      </c>
      <c r="J3303" s="11" t="s">
        <v>261</v>
      </c>
      <c r="K3303" s="11" t="s">
        <v>12957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44958</v>
      </c>
      <c r="H3304" s="11">
        <v>9</v>
      </c>
      <c r="I3304" s="20" t="s">
        <v>259</v>
      </c>
      <c r="J3304" s="11" t="s">
        <v>261</v>
      </c>
      <c r="K3304" s="11" t="s">
        <v>12957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44958</v>
      </c>
      <c r="H3305" s="11">
        <v>9</v>
      </c>
      <c r="I3305" s="20" t="s">
        <v>259</v>
      </c>
      <c r="J3305" s="11" t="s">
        <v>261</v>
      </c>
      <c r="K3305" s="11" t="s">
        <v>12957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44958</v>
      </c>
      <c r="H3306" s="11">
        <v>9</v>
      </c>
      <c r="I3306" s="20" t="s">
        <v>259</v>
      </c>
      <c r="J3306" s="11" t="s">
        <v>261</v>
      </c>
      <c r="K3306" s="11" t="s">
        <v>12957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44958</v>
      </c>
      <c r="H3307" s="11">
        <v>9</v>
      </c>
      <c r="I3307" s="20" t="s">
        <v>259</v>
      </c>
      <c r="J3307" s="11" t="s">
        <v>261</v>
      </c>
      <c r="K3307" s="11" t="s">
        <v>12957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44958</v>
      </c>
      <c r="H3308" s="11">
        <v>9</v>
      </c>
      <c r="I3308" s="20" t="s">
        <v>259</v>
      </c>
      <c r="J3308" s="11" t="s">
        <v>261</v>
      </c>
      <c r="K3308" s="11" t="s">
        <v>12957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44958</v>
      </c>
      <c r="H3309" s="11">
        <v>9</v>
      </c>
      <c r="I3309" s="20" t="s">
        <v>259</v>
      </c>
      <c r="J3309" s="11" t="s">
        <v>261</v>
      </c>
      <c r="K3309" s="11" t="s">
        <v>12957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44958</v>
      </c>
      <c r="H3310" s="11">
        <v>9</v>
      </c>
      <c r="I3310" s="20" t="s">
        <v>259</v>
      </c>
      <c r="J3310" s="11" t="s">
        <v>261</v>
      </c>
      <c r="K3310" s="11" t="s">
        <v>12957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44958</v>
      </c>
      <c r="H3311" s="11">
        <v>9</v>
      </c>
      <c r="I3311" s="20" t="s">
        <v>259</v>
      </c>
      <c r="J3311" s="11" t="s">
        <v>261</v>
      </c>
      <c r="K3311" s="11" t="s">
        <v>12957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44958</v>
      </c>
      <c r="H3312" s="11">
        <v>9</v>
      </c>
      <c r="I3312" s="20" t="s">
        <v>259</v>
      </c>
      <c r="J3312" s="11" t="s">
        <v>261</v>
      </c>
      <c r="K3312" s="11" t="s">
        <v>12957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44958</v>
      </c>
      <c r="H3313" s="11">
        <v>9</v>
      </c>
      <c r="I3313" s="20" t="s">
        <v>259</v>
      </c>
      <c r="J3313" s="11" t="s">
        <v>261</v>
      </c>
      <c r="K3313" s="11" t="s">
        <v>12957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44958</v>
      </c>
      <c r="H3314" s="11">
        <v>9</v>
      </c>
      <c r="I3314" s="20" t="s">
        <v>259</v>
      </c>
      <c r="J3314" s="11" t="s">
        <v>261</v>
      </c>
      <c r="K3314" s="11" t="s">
        <v>12957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44958</v>
      </c>
      <c r="H3315" s="11">
        <v>9</v>
      </c>
      <c r="I3315" s="20" t="s">
        <v>259</v>
      </c>
      <c r="J3315" s="11" t="s">
        <v>261</v>
      </c>
      <c r="K3315" s="11" t="s">
        <v>12957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44958</v>
      </c>
      <c r="H3316" s="11">
        <v>9</v>
      </c>
      <c r="I3316" s="20" t="s">
        <v>259</v>
      </c>
      <c r="J3316" s="11" t="s">
        <v>261</v>
      </c>
      <c r="K3316" s="11" t="s">
        <v>12957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44958</v>
      </c>
      <c r="H3317" s="11">
        <v>9</v>
      </c>
      <c r="I3317" s="20" t="s">
        <v>259</v>
      </c>
      <c r="J3317" s="11" t="s">
        <v>261</v>
      </c>
      <c r="K3317" s="11" t="s">
        <v>12957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44958</v>
      </c>
      <c r="H3318" s="11">
        <v>9</v>
      </c>
      <c r="I3318" s="20" t="s">
        <v>259</v>
      </c>
      <c r="J3318" s="11" t="s">
        <v>261</v>
      </c>
      <c r="K3318" s="11" t="s">
        <v>12957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44958</v>
      </c>
      <c r="H3319" s="11">
        <v>9</v>
      </c>
      <c r="I3319" s="20" t="s">
        <v>259</v>
      </c>
      <c r="J3319" s="11" t="s">
        <v>261</v>
      </c>
      <c r="K3319" s="11" t="s">
        <v>12957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44958</v>
      </c>
      <c r="H3320" s="11">
        <v>9</v>
      </c>
      <c r="I3320" s="20" t="s">
        <v>259</v>
      </c>
      <c r="J3320" s="11" t="s">
        <v>261</v>
      </c>
      <c r="K3320" s="11" t="s">
        <v>12957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44958</v>
      </c>
      <c r="H3321" s="11">
        <v>9</v>
      </c>
      <c r="I3321" s="20" t="s">
        <v>259</v>
      </c>
      <c r="J3321" s="11" t="s">
        <v>261</v>
      </c>
      <c r="K3321" s="11" t="s">
        <v>12957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44958</v>
      </c>
      <c r="H3322" s="11">
        <v>9</v>
      </c>
      <c r="I3322" s="20" t="s">
        <v>259</v>
      </c>
      <c r="J3322" s="11" t="s">
        <v>261</v>
      </c>
      <c r="K3322" s="11" t="s">
        <v>12957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44958</v>
      </c>
      <c r="H3323" s="11">
        <v>9</v>
      </c>
      <c r="I3323" s="20" t="s">
        <v>259</v>
      </c>
      <c r="J3323" s="11" t="s">
        <v>261</v>
      </c>
      <c r="K3323" s="11" t="s">
        <v>12957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44958</v>
      </c>
      <c r="H3324" s="11">
        <v>9</v>
      </c>
      <c r="I3324" s="20" t="s">
        <v>259</v>
      </c>
      <c r="J3324" s="11" t="s">
        <v>261</v>
      </c>
      <c r="K3324" s="11" t="s">
        <v>12957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44958</v>
      </c>
      <c r="H3325" s="11">
        <v>9</v>
      </c>
      <c r="I3325" s="20" t="s">
        <v>259</v>
      </c>
      <c r="J3325" s="11" t="s">
        <v>261</v>
      </c>
      <c r="K3325" s="11" t="s">
        <v>12957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44958</v>
      </c>
      <c r="H3326" s="11">
        <v>9</v>
      </c>
      <c r="I3326" s="20" t="s">
        <v>259</v>
      </c>
      <c r="J3326" s="11" t="s">
        <v>261</v>
      </c>
      <c r="K3326" s="11" t="s">
        <v>12957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44958</v>
      </c>
      <c r="H3327" s="11">
        <v>9</v>
      </c>
      <c r="I3327" s="20" t="s">
        <v>259</v>
      </c>
      <c r="J3327" s="11" t="s">
        <v>261</v>
      </c>
      <c r="K3327" s="11" t="s">
        <v>12957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44958</v>
      </c>
      <c r="H3328" s="11">
        <v>9</v>
      </c>
      <c r="I3328" s="20" t="s">
        <v>259</v>
      </c>
      <c r="J3328" s="11" t="s">
        <v>261</v>
      </c>
      <c r="K3328" s="11" t="s">
        <v>12957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44958</v>
      </c>
      <c r="H3329" s="11">
        <v>9</v>
      </c>
      <c r="I3329" s="20" t="s">
        <v>259</v>
      </c>
      <c r="J3329" s="11" t="s">
        <v>261</v>
      </c>
      <c r="K3329" s="11" t="s">
        <v>12957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44958</v>
      </c>
      <c r="H3330" s="11">
        <v>9</v>
      </c>
      <c r="I3330" s="20" t="s">
        <v>259</v>
      </c>
      <c r="J3330" s="11" t="s">
        <v>261</v>
      </c>
      <c r="K3330" s="11" t="s">
        <v>12957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44958</v>
      </c>
      <c r="H3331" s="11">
        <v>9</v>
      </c>
      <c r="I3331" s="20" t="s">
        <v>259</v>
      </c>
      <c r="J3331" s="11" t="s">
        <v>261</v>
      </c>
      <c r="K3331" s="11" t="s">
        <v>12957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44958</v>
      </c>
      <c r="H3332" s="11">
        <v>9</v>
      </c>
      <c r="I3332" s="20" t="s">
        <v>259</v>
      </c>
      <c r="J3332" s="11" t="s">
        <v>261</v>
      </c>
      <c r="K3332" s="11" t="s">
        <v>12957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44958</v>
      </c>
      <c r="H3333" s="11">
        <v>9</v>
      </c>
      <c r="I3333" s="20" t="s">
        <v>259</v>
      </c>
      <c r="J3333" s="11" t="s">
        <v>261</v>
      </c>
      <c r="K3333" s="11" t="s">
        <v>12957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44958</v>
      </c>
      <c r="H3334" s="11">
        <v>9</v>
      </c>
      <c r="I3334" s="20" t="s">
        <v>259</v>
      </c>
      <c r="J3334" s="11" t="s">
        <v>261</v>
      </c>
      <c r="K3334" s="11" t="s">
        <v>12957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44958</v>
      </c>
      <c r="H3335" s="11">
        <v>9</v>
      </c>
      <c r="I3335" s="20" t="s">
        <v>259</v>
      </c>
      <c r="J3335" s="11" t="s">
        <v>261</v>
      </c>
      <c r="K3335" s="11" t="s">
        <v>12957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44958</v>
      </c>
      <c r="H3336" s="11">
        <v>9</v>
      </c>
      <c r="I3336" s="20" t="s">
        <v>259</v>
      </c>
      <c r="J3336" s="11" t="s">
        <v>261</v>
      </c>
      <c r="K3336" s="11" t="s">
        <v>12957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44958</v>
      </c>
      <c r="H3337" s="11">
        <v>9</v>
      </c>
      <c r="I3337" s="20" t="s">
        <v>259</v>
      </c>
      <c r="J3337" s="11" t="s">
        <v>261</v>
      </c>
      <c r="K3337" s="11" t="s">
        <v>12957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44958</v>
      </c>
      <c r="H3338" s="11">
        <v>9</v>
      </c>
      <c r="I3338" s="20" t="s">
        <v>259</v>
      </c>
      <c r="J3338" s="11" t="s">
        <v>261</v>
      </c>
      <c r="K3338" s="11" t="s">
        <v>12957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44958</v>
      </c>
      <c r="H3339" s="11">
        <v>9</v>
      </c>
      <c r="I3339" s="20" t="s">
        <v>259</v>
      </c>
      <c r="J3339" s="11" t="s">
        <v>261</v>
      </c>
      <c r="K3339" s="11" t="s">
        <v>12957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44958</v>
      </c>
      <c r="H3340" s="11">
        <v>9</v>
      </c>
      <c r="I3340" s="20" t="s">
        <v>259</v>
      </c>
      <c r="J3340" s="11" t="s">
        <v>261</v>
      </c>
      <c r="K3340" s="11" t="s">
        <v>12957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44958</v>
      </c>
      <c r="H3341" s="11">
        <v>9</v>
      </c>
      <c r="I3341" s="20" t="s">
        <v>259</v>
      </c>
      <c r="J3341" s="11" t="s">
        <v>261</v>
      </c>
      <c r="K3341" s="11" t="s">
        <v>12957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44958</v>
      </c>
      <c r="H3342" s="11">
        <v>9</v>
      </c>
      <c r="I3342" s="20" t="s">
        <v>259</v>
      </c>
      <c r="J3342" s="11" t="s">
        <v>261</v>
      </c>
      <c r="K3342" s="11" t="s">
        <v>12957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44958</v>
      </c>
      <c r="H3343" s="11">
        <v>9</v>
      </c>
      <c r="I3343" s="20" t="s">
        <v>259</v>
      </c>
      <c r="J3343" s="11" t="s">
        <v>261</v>
      </c>
      <c r="K3343" s="11" t="s">
        <v>12957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44958</v>
      </c>
      <c r="H3344" s="11">
        <v>9</v>
      </c>
      <c r="I3344" s="20" t="s">
        <v>259</v>
      </c>
      <c r="J3344" s="11" t="s">
        <v>261</v>
      </c>
      <c r="K3344" s="11" t="s">
        <v>12957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44958</v>
      </c>
      <c r="H3345" s="11">
        <v>9</v>
      </c>
      <c r="I3345" s="20" t="s">
        <v>259</v>
      </c>
      <c r="J3345" s="11" t="s">
        <v>261</v>
      </c>
      <c r="K3345" s="11" t="s">
        <v>12957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44958</v>
      </c>
      <c r="H3346" s="11">
        <v>9</v>
      </c>
      <c r="I3346" s="20" t="s">
        <v>259</v>
      </c>
      <c r="J3346" s="11" t="s">
        <v>261</v>
      </c>
      <c r="K3346" s="11" t="s">
        <v>12957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44958</v>
      </c>
      <c r="H3347" s="11">
        <v>9</v>
      </c>
      <c r="I3347" s="20" t="s">
        <v>259</v>
      </c>
      <c r="J3347" s="11" t="s">
        <v>261</v>
      </c>
      <c r="K3347" s="11" t="s">
        <v>12957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44958</v>
      </c>
      <c r="H3348" s="11">
        <v>9</v>
      </c>
      <c r="I3348" s="20" t="s">
        <v>259</v>
      </c>
      <c r="J3348" s="11" t="s">
        <v>261</v>
      </c>
      <c r="K3348" s="11" t="s">
        <v>12957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44958</v>
      </c>
      <c r="H3349" s="11">
        <v>9</v>
      </c>
      <c r="I3349" s="20" t="s">
        <v>259</v>
      </c>
      <c r="J3349" s="11" t="s">
        <v>261</v>
      </c>
      <c r="K3349" s="11" t="s">
        <v>12957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44958</v>
      </c>
      <c r="H3350" s="11">
        <v>9</v>
      </c>
      <c r="I3350" s="20" t="s">
        <v>259</v>
      </c>
      <c r="J3350" s="11" t="s">
        <v>261</v>
      </c>
      <c r="K3350" s="11" t="s">
        <v>12957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44958</v>
      </c>
      <c r="H3351" s="11">
        <v>9</v>
      </c>
      <c r="I3351" s="20" t="s">
        <v>259</v>
      </c>
      <c r="J3351" s="11" t="s">
        <v>261</v>
      </c>
      <c r="K3351" s="11" t="s">
        <v>12957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44958</v>
      </c>
      <c r="H3352" s="11">
        <v>9</v>
      </c>
      <c r="I3352" s="20" t="s">
        <v>259</v>
      </c>
      <c r="J3352" s="11" t="s">
        <v>261</v>
      </c>
      <c r="K3352" s="11" t="s">
        <v>12957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44958</v>
      </c>
      <c r="H3353" s="11">
        <v>9</v>
      </c>
      <c r="I3353" s="20" t="s">
        <v>259</v>
      </c>
      <c r="J3353" s="11" t="s">
        <v>261</v>
      </c>
      <c r="K3353" s="11" t="s">
        <v>12957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44958</v>
      </c>
      <c r="H3354" s="11">
        <v>9</v>
      </c>
      <c r="I3354" s="20" t="s">
        <v>259</v>
      </c>
      <c r="J3354" s="11" t="s">
        <v>261</v>
      </c>
      <c r="K3354" s="11" t="s">
        <v>12957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44958</v>
      </c>
      <c r="H3355" s="11">
        <v>9</v>
      </c>
      <c r="I3355" s="20" t="s">
        <v>259</v>
      </c>
      <c r="J3355" s="11" t="s">
        <v>261</v>
      </c>
      <c r="K3355" s="11" t="s">
        <v>12957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44958</v>
      </c>
      <c r="H3356" s="11">
        <v>9</v>
      </c>
      <c r="I3356" s="20" t="s">
        <v>259</v>
      </c>
      <c r="J3356" s="11" t="s">
        <v>261</v>
      </c>
      <c r="K3356" s="11" t="s">
        <v>12957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44958</v>
      </c>
      <c r="H3357" s="11">
        <v>9</v>
      </c>
      <c r="I3357" s="20" t="s">
        <v>259</v>
      </c>
      <c r="J3357" s="11" t="s">
        <v>261</v>
      </c>
      <c r="K3357" s="11" t="s">
        <v>12957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44958</v>
      </c>
      <c r="H3358" s="11">
        <v>9</v>
      </c>
      <c r="I3358" s="20" t="s">
        <v>259</v>
      </c>
      <c r="J3358" s="11" t="s">
        <v>261</v>
      </c>
      <c r="K3358" s="11" t="s">
        <v>12957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44958</v>
      </c>
      <c r="H3359" s="11">
        <v>9</v>
      </c>
      <c r="I3359" s="20" t="s">
        <v>259</v>
      </c>
      <c r="J3359" s="11" t="s">
        <v>261</v>
      </c>
      <c r="K3359" s="11" t="s">
        <v>12957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44958</v>
      </c>
      <c r="H3360" s="11">
        <v>9</v>
      </c>
      <c r="I3360" s="20" t="s">
        <v>259</v>
      </c>
      <c r="J3360" s="11" t="s">
        <v>261</v>
      </c>
      <c r="K3360" s="11" t="s">
        <v>12957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44958</v>
      </c>
      <c r="H3361" s="11">
        <v>9</v>
      </c>
      <c r="I3361" s="20" t="s">
        <v>259</v>
      </c>
      <c r="J3361" s="11" t="s">
        <v>261</v>
      </c>
      <c r="K3361" s="11" t="s">
        <v>12957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44958</v>
      </c>
      <c r="H3362" s="11">
        <v>9</v>
      </c>
      <c r="I3362" s="20" t="s">
        <v>259</v>
      </c>
      <c r="J3362" s="11" t="s">
        <v>261</v>
      </c>
      <c r="K3362" s="11" t="s">
        <v>12957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44958</v>
      </c>
      <c r="H3363" s="11">
        <v>9</v>
      </c>
      <c r="I3363" s="20" t="s">
        <v>259</v>
      </c>
      <c r="J3363" s="11" t="s">
        <v>261</v>
      </c>
      <c r="K3363" s="11" t="s">
        <v>12957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44958</v>
      </c>
      <c r="H3364" s="11">
        <v>9</v>
      </c>
      <c r="I3364" s="20" t="s">
        <v>259</v>
      </c>
      <c r="J3364" s="11" t="s">
        <v>261</v>
      </c>
      <c r="K3364" s="11" t="s">
        <v>12957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44958</v>
      </c>
      <c r="H3365" s="11">
        <v>9</v>
      </c>
      <c r="I3365" s="20" t="s">
        <v>259</v>
      </c>
      <c r="J3365" s="11" t="s">
        <v>261</v>
      </c>
      <c r="K3365" s="11" t="s">
        <v>12957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44958</v>
      </c>
      <c r="H3366" s="11">
        <v>9</v>
      </c>
      <c r="I3366" s="20" t="s">
        <v>259</v>
      </c>
      <c r="J3366" s="11" t="s">
        <v>261</v>
      </c>
      <c r="K3366" s="11" t="s">
        <v>12957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44958</v>
      </c>
      <c r="H3367" s="11">
        <v>9</v>
      </c>
      <c r="I3367" s="20" t="s">
        <v>259</v>
      </c>
      <c r="J3367" s="11" t="s">
        <v>261</v>
      </c>
      <c r="K3367" s="11" t="s">
        <v>12957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44958</v>
      </c>
      <c r="H3368" s="11">
        <v>9</v>
      </c>
      <c r="I3368" s="20" t="s">
        <v>259</v>
      </c>
      <c r="J3368" s="11" t="s">
        <v>261</v>
      </c>
      <c r="K3368" s="11" t="s">
        <v>12957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44958</v>
      </c>
      <c r="H3369" s="11">
        <v>9</v>
      </c>
      <c r="I3369" s="20" t="s">
        <v>259</v>
      </c>
      <c r="J3369" s="11" t="s">
        <v>261</v>
      </c>
      <c r="K3369" s="11" t="s">
        <v>12957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44958</v>
      </c>
      <c r="H3370" s="11">
        <v>9</v>
      </c>
      <c r="I3370" s="20" t="s">
        <v>259</v>
      </c>
      <c r="J3370" s="11" t="s">
        <v>261</v>
      </c>
      <c r="K3370" s="11" t="s">
        <v>12957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44958</v>
      </c>
      <c r="H3371" s="11">
        <v>9</v>
      </c>
      <c r="I3371" s="20" t="s">
        <v>259</v>
      </c>
      <c r="J3371" s="11" t="s">
        <v>261</v>
      </c>
      <c r="K3371" s="11" t="s">
        <v>12957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44958</v>
      </c>
      <c r="H3372" s="11">
        <v>9</v>
      </c>
      <c r="I3372" s="20" t="s">
        <v>259</v>
      </c>
      <c r="J3372" s="11" t="s">
        <v>261</v>
      </c>
      <c r="K3372" s="11" t="s">
        <v>12957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44958</v>
      </c>
      <c r="H3373" s="11">
        <v>9</v>
      </c>
      <c r="I3373" s="20" t="s">
        <v>259</v>
      </c>
      <c r="J3373" s="11" t="s">
        <v>261</v>
      </c>
      <c r="K3373" s="11" t="s">
        <v>12957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44958</v>
      </c>
      <c r="H3374" s="11">
        <v>9</v>
      </c>
      <c r="I3374" s="20" t="s">
        <v>259</v>
      </c>
      <c r="J3374" s="11" t="s">
        <v>261</v>
      </c>
      <c r="K3374" s="11" t="s">
        <v>12957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44958</v>
      </c>
      <c r="H3375" s="11">
        <v>9</v>
      </c>
      <c r="I3375" s="20" t="s">
        <v>259</v>
      </c>
      <c r="J3375" s="11" t="s">
        <v>261</v>
      </c>
      <c r="K3375" s="11" t="s">
        <v>12957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44958</v>
      </c>
      <c r="H3376" s="11">
        <v>9</v>
      </c>
      <c r="I3376" s="20" t="s">
        <v>259</v>
      </c>
      <c r="J3376" s="11" t="s">
        <v>261</v>
      </c>
      <c r="K3376" s="11" t="s">
        <v>12957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44958</v>
      </c>
      <c r="H3377" s="11">
        <v>9</v>
      </c>
      <c r="I3377" s="20" t="s">
        <v>259</v>
      </c>
      <c r="J3377" s="11" t="s">
        <v>261</v>
      </c>
      <c r="K3377" s="11" t="s">
        <v>12957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44958</v>
      </c>
      <c r="H3378" s="11">
        <v>9</v>
      </c>
      <c r="I3378" s="20" t="s">
        <v>259</v>
      </c>
      <c r="J3378" s="11" t="s">
        <v>261</v>
      </c>
      <c r="K3378" s="11" t="s">
        <v>12957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44958</v>
      </c>
      <c r="H3379" s="11">
        <v>9</v>
      </c>
      <c r="I3379" s="20" t="s">
        <v>259</v>
      </c>
      <c r="J3379" s="11" t="s">
        <v>261</v>
      </c>
      <c r="K3379" s="11" t="s">
        <v>12957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44958</v>
      </c>
      <c r="H3380" s="11">
        <v>9</v>
      </c>
      <c r="I3380" s="20" t="s">
        <v>259</v>
      </c>
      <c r="J3380" s="11" t="s">
        <v>261</v>
      </c>
      <c r="K3380" s="11" t="s">
        <v>12957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44958</v>
      </c>
      <c r="H3381" s="11">
        <v>9</v>
      </c>
      <c r="I3381" s="20" t="s">
        <v>259</v>
      </c>
      <c r="J3381" s="11" t="s">
        <v>261</v>
      </c>
      <c r="K3381" s="11" t="s">
        <v>12957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44958</v>
      </c>
      <c r="H3382" s="11">
        <v>9</v>
      </c>
      <c r="I3382" s="20" t="s">
        <v>259</v>
      </c>
      <c r="J3382" s="11" t="s">
        <v>261</v>
      </c>
      <c r="K3382" s="11" t="s">
        <v>12957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44958</v>
      </c>
      <c r="H3383" s="11">
        <v>9</v>
      </c>
      <c r="I3383" s="20" t="s">
        <v>259</v>
      </c>
      <c r="J3383" s="11" t="s">
        <v>261</v>
      </c>
      <c r="K3383" s="11" t="s">
        <v>12957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44958</v>
      </c>
      <c r="H3384" s="11">
        <v>9</v>
      </c>
      <c r="I3384" s="20" t="s">
        <v>259</v>
      </c>
      <c r="J3384" s="11" t="s">
        <v>261</v>
      </c>
      <c r="K3384" s="11" t="s">
        <v>12957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44958</v>
      </c>
      <c r="H3385" s="11">
        <v>9</v>
      </c>
      <c r="I3385" s="20" t="s">
        <v>259</v>
      </c>
      <c r="J3385" s="11" t="s">
        <v>261</v>
      </c>
      <c r="K3385" s="11" t="s">
        <v>12957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44958</v>
      </c>
      <c r="H3386" s="11">
        <v>9</v>
      </c>
      <c r="I3386" s="20" t="s">
        <v>259</v>
      </c>
      <c r="J3386" s="11" t="s">
        <v>261</v>
      </c>
      <c r="K3386" s="11" t="s">
        <v>12957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44958</v>
      </c>
      <c r="H3387" s="11">
        <v>9</v>
      </c>
      <c r="I3387" s="20" t="s">
        <v>259</v>
      </c>
      <c r="J3387" s="11" t="s">
        <v>261</v>
      </c>
      <c r="K3387" s="11" t="s">
        <v>12957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44958</v>
      </c>
      <c r="H3388" s="11">
        <v>9</v>
      </c>
      <c r="I3388" s="20" t="s">
        <v>259</v>
      </c>
      <c r="J3388" s="11" t="s">
        <v>261</v>
      </c>
      <c r="K3388" s="11" t="s">
        <v>12957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44958</v>
      </c>
      <c r="H3389" s="11">
        <v>9</v>
      </c>
      <c r="I3389" s="20" t="s">
        <v>259</v>
      </c>
      <c r="J3389" s="11" t="s">
        <v>261</v>
      </c>
      <c r="K3389" s="11" t="s">
        <v>12957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44958</v>
      </c>
      <c r="H3390" s="11">
        <v>9</v>
      </c>
      <c r="I3390" s="20" t="s">
        <v>259</v>
      </c>
      <c r="J3390" s="11" t="s">
        <v>261</v>
      </c>
      <c r="K3390" s="11" t="s">
        <v>12957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44958</v>
      </c>
      <c r="H3391" s="11">
        <v>9</v>
      </c>
      <c r="I3391" s="20" t="s">
        <v>259</v>
      </c>
      <c r="J3391" s="11" t="s">
        <v>261</v>
      </c>
      <c r="K3391" s="11" t="s">
        <v>12957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44958</v>
      </c>
      <c r="H3392" s="11">
        <v>9</v>
      </c>
      <c r="I3392" s="20" t="s">
        <v>259</v>
      </c>
      <c r="J3392" s="11" t="s">
        <v>261</v>
      </c>
      <c r="K3392" s="11" t="s">
        <v>12957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44958</v>
      </c>
      <c r="H3393" s="11">
        <v>9</v>
      </c>
      <c r="I3393" s="20" t="s">
        <v>259</v>
      </c>
      <c r="J3393" s="11" t="s">
        <v>261</v>
      </c>
      <c r="K3393" s="11" t="s">
        <v>12957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44958</v>
      </c>
      <c r="H3394" s="11">
        <v>9</v>
      </c>
      <c r="I3394" s="20" t="s">
        <v>259</v>
      </c>
      <c r="J3394" s="11" t="s">
        <v>261</v>
      </c>
      <c r="K3394" s="11" t="s">
        <v>12957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44958</v>
      </c>
      <c r="H3395" s="11">
        <v>9</v>
      </c>
      <c r="I3395" s="20" t="s">
        <v>259</v>
      </c>
      <c r="J3395" s="11" t="s">
        <v>261</v>
      </c>
      <c r="K3395" s="11" t="s">
        <v>12957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44958</v>
      </c>
      <c r="H3396" s="11">
        <v>9</v>
      </c>
      <c r="I3396" s="20" t="s">
        <v>259</v>
      </c>
      <c r="J3396" s="11" t="s">
        <v>261</v>
      </c>
      <c r="K3396" s="11" t="s">
        <v>12957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44958</v>
      </c>
      <c r="H3397" s="11">
        <v>9</v>
      </c>
      <c r="I3397" s="20" t="s">
        <v>259</v>
      </c>
      <c r="J3397" s="11" t="s">
        <v>261</v>
      </c>
      <c r="K3397" s="11" t="s">
        <v>12957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44958</v>
      </c>
      <c r="H3398" s="11">
        <v>9</v>
      </c>
      <c r="I3398" s="20" t="s">
        <v>259</v>
      </c>
      <c r="J3398" s="11" t="s">
        <v>261</v>
      </c>
      <c r="K3398" s="11" t="s">
        <v>12957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44958</v>
      </c>
      <c r="H3399" s="11">
        <v>9</v>
      </c>
      <c r="I3399" s="20" t="s">
        <v>259</v>
      </c>
      <c r="J3399" s="11" t="s">
        <v>261</v>
      </c>
      <c r="K3399" s="11" t="s">
        <v>12957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44958</v>
      </c>
      <c r="H3400" s="11">
        <v>9</v>
      </c>
      <c r="I3400" s="20" t="s">
        <v>259</v>
      </c>
      <c r="J3400" s="11" t="s">
        <v>261</v>
      </c>
      <c r="K3400" s="11" t="s">
        <v>12957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44958</v>
      </c>
      <c r="H3401" s="11">
        <v>9</v>
      </c>
      <c r="I3401" s="20" t="s">
        <v>259</v>
      </c>
      <c r="J3401" s="11" t="s">
        <v>261</v>
      </c>
      <c r="K3401" s="11" t="s">
        <v>12957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44958</v>
      </c>
      <c r="H3402" s="11">
        <v>9</v>
      </c>
      <c r="I3402" s="20" t="s">
        <v>259</v>
      </c>
      <c r="J3402" s="11" t="s">
        <v>261</v>
      </c>
      <c r="K3402" s="11" t="s">
        <v>12957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44958</v>
      </c>
      <c r="H3403" s="11">
        <v>9</v>
      </c>
      <c r="I3403" s="20" t="s">
        <v>259</v>
      </c>
      <c r="J3403" s="11" t="s">
        <v>261</v>
      </c>
      <c r="K3403" s="11" t="s">
        <v>12957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44958</v>
      </c>
      <c r="H3404" s="11">
        <v>9</v>
      </c>
      <c r="I3404" s="20" t="s">
        <v>259</v>
      </c>
      <c r="J3404" s="11" t="s">
        <v>261</v>
      </c>
      <c r="K3404" s="11" t="s">
        <v>12957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44958</v>
      </c>
      <c r="H3405" s="11">
        <v>9</v>
      </c>
      <c r="I3405" s="20" t="s">
        <v>259</v>
      </c>
      <c r="J3405" s="11" t="s">
        <v>261</v>
      </c>
      <c r="K3405" s="11" t="s">
        <v>12957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44958</v>
      </c>
      <c r="H3406" s="11">
        <v>9</v>
      </c>
      <c r="I3406" s="20" t="s">
        <v>259</v>
      </c>
      <c r="J3406" s="11" t="s">
        <v>261</v>
      </c>
      <c r="K3406" s="11" t="s">
        <v>12957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44958</v>
      </c>
      <c r="H3407" s="11">
        <v>9</v>
      </c>
      <c r="I3407" s="20" t="s">
        <v>259</v>
      </c>
      <c r="J3407" s="11" t="s">
        <v>261</v>
      </c>
      <c r="K3407" s="11" t="s">
        <v>12957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44958</v>
      </c>
      <c r="H3408" s="11">
        <v>9</v>
      </c>
      <c r="I3408" s="20" t="s">
        <v>259</v>
      </c>
      <c r="J3408" s="11" t="s">
        <v>261</v>
      </c>
      <c r="K3408" s="11" t="s">
        <v>12957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44958</v>
      </c>
      <c r="H3409" s="11">
        <v>9</v>
      </c>
      <c r="I3409" s="20" t="s">
        <v>259</v>
      </c>
      <c r="J3409" s="11" t="s">
        <v>261</v>
      </c>
      <c r="K3409" s="11" t="s">
        <v>12957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44958</v>
      </c>
      <c r="H3410" s="11">
        <v>9</v>
      </c>
      <c r="I3410" s="20" t="s">
        <v>259</v>
      </c>
      <c r="J3410" s="11" t="s">
        <v>261</v>
      </c>
      <c r="K3410" s="11" t="s">
        <v>12957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44958</v>
      </c>
      <c r="H3411" s="11">
        <v>9</v>
      </c>
      <c r="I3411" s="20" t="s">
        <v>259</v>
      </c>
      <c r="J3411" s="11" t="s">
        <v>261</v>
      </c>
      <c r="K3411" s="11" t="s">
        <v>12957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44958</v>
      </c>
      <c r="H3412" s="11">
        <v>9</v>
      </c>
      <c r="I3412" s="20" t="s">
        <v>259</v>
      </c>
      <c r="J3412" s="11" t="s">
        <v>261</v>
      </c>
      <c r="K3412" s="11" t="s">
        <v>12957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44958</v>
      </c>
      <c r="H3413" s="11">
        <v>9</v>
      </c>
      <c r="I3413" s="20" t="s">
        <v>259</v>
      </c>
      <c r="J3413" s="11" t="s">
        <v>261</v>
      </c>
      <c r="K3413" s="11" t="s">
        <v>12957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44958</v>
      </c>
      <c r="H3414" s="11">
        <v>9</v>
      </c>
      <c r="I3414" s="20" t="s">
        <v>259</v>
      </c>
      <c r="J3414" s="11" t="s">
        <v>261</v>
      </c>
      <c r="K3414" s="11" t="s">
        <v>12957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44958</v>
      </c>
      <c r="H3415" s="11">
        <v>9</v>
      </c>
      <c r="I3415" s="20" t="s">
        <v>259</v>
      </c>
      <c r="J3415" s="11" t="s">
        <v>261</v>
      </c>
      <c r="K3415" s="11" t="s">
        <v>12957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44958</v>
      </c>
      <c r="H3416" s="11">
        <v>9</v>
      </c>
      <c r="I3416" s="20" t="s">
        <v>259</v>
      </c>
      <c r="J3416" s="11" t="s">
        <v>261</v>
      </c>
      <c r="K3416" s="11" t="s">
        <v>12957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44958</v>
      </c>
      <c r="H3417" s="11">
        <v>9</v>
      </c>
      <c r="I3417" s="20" t="s">
        <v>259</v>
      </c>
      <c r="J3417" s="11" t="s">
        <v>261</v>
      </c>
      <c r="K3417" s="11" t="s">
        <v>12957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44958</v>
      </c>
      <c r="H3418" s="11">
        <v>9</v>
      </c>
      <c r="I3418" s="20" t="s">
        <v>259</v>
      </c>
      <c r="J3418" s="11" t="s">
        <v>261</v>
      </c>
      <c r="K3418" s="11" t="s">
        <v>12957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44958</v>
      </c>
      <c r="H3419" s="11">
        <v>9</v>
      </c>
      <c r="I3419" s="20" t="s">
        <v>259</v>
      </c>
      <c r="J3419" s="11" t="s">
        <v>261</v>
      </c>
      <c r="K3419" s="11" t="s">
        <v>12957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44958</v>
      </c>
      <c r="H3420" s="11">
        <v>9</v>
      </c>
      <c r="I3420" s="20" t="s">
        <v>259</v>
      </c>
      <c r="J3420" s="11" t="s">
        <v>261</v>
      </c>
      <c r="K3420" s="11" t="s">
        <v>12957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44958</v>
      </c>
      <c r="H3421" s="11">
        <v>9</v>
      </c>
      <c r="I3421" s="20" t="s">
        <v>259</v>
      </c>
      <c r="J3421" s="11" t="s">
        <v>261</v>
      </c>
      <c r="K3421" s="11" t="s">
        <v>12957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44958</v>
      </c>
      <c r="H3422" s="11">
        <v>9</v>
      </c>
      <c r="I3422" s="20" t="s">
        <v>259</v>
      </c>
      <c r="J3422" s="11" t="s">
        <v>261</v>
      </c>
      <c r="K3422" s="11" t="s">
        <v>12957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44958</v>
      </c>
      <c r="H3423" s="11">
        <v>9</v>
      </c>
      <c r="I3423" s="20" t="s">
        <v>259</v>
      </c>
      <c r="J3423" s="11" t="s">
        <v>261</v>
      </c>
      <c r="K3423" s="11" t="s">
        <v>12957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44958</v>
      </c>
      <c r="H3424" s="11">
        <v>9</v>
      </c>
      <c r="I3424" s="20" t="s">
        <v>259</v>
      </c>
      <c r="J3424" s="11" t="s">
        <v>261</v>
      </c>
      <c r="K3424" s="11" t="s">
        <v>12957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44958</v>
      </c>
      <c r="H3425" s="11">
        <v>9</v>
      </c>
      <c r="I3425" s="20" t="s">
        <v>259</v>
      </c>
      <c r="J3425" s="11" t="s">
        <v>261</v>
      </c>
      <c r="K3425" s="11" t="s">
        <v>12957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44958</v>
      </c>
      <c r="H3426" s="11">
        <v>9</v>
      </c>
      <c r="I3426" s="20" t="s">
        <v>259</v>
      </c>
      <c r="J3426" s="11" t="s">
        <v>261</v>
      </c>
      <c r="K3426" s="11" t="s">
        <v>12957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44958</v>
      </c>
      <c r="H3427" s="11">
        <v>9</v>
      </c>
      <c r="I3427" s="20" t="s">
        <v>259</v>
      </c>
      <c r="J3427" s="11" t="s">
        <v>261</v>
      </c>
      <c r="K3427" s="11" t="s">
        <v>12957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44958</v>
      </c>
      <c r="H3428" s="11">
        <v>9</v>
      </c>
      <c r="I3428" s="20" t="s">
        <v>259</v>
      </c>
      <c r="J3428" s="11" t="s">
        <v>261</v>
      </c>
      <c r="K3428" s="11" t="s">
        <v>12957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44958</v>
      </c>
      <c r="H3429" s="11">
        <v>9</v>
      </c>
      <c r="I3429" s="20" t="s">
        <v>259</v>
      </c>
      <c r="J3429" s="11" t="s">
        <v>261</v>
      </c>
      <c r="K3429" s="11" t="s">
        <v>12957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44958</v>
      </c>
      <c r="H3430" s="11">
        <v>9</v>
      </c>
      <c r="I3430" s="20" t="s">
        <v>259</v>
      </c>
      <c r="J3430" s="11" t="s">
        <v>261</v>
      </c>
      <c r="K3430" s="11" t="s">
        <v>12957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44958</v>
      </c>
      <c r="H3431" s="11">
        <v>9</v>
      </c>
      <c r="I3431" s="20" t="s">
        <v>259</v>
      </c>
      <c r="J3431" s="11" t="s">
        <v>261</v>
      </c>
      <c r="K3431" s="11" t="s">
        <v>12957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44958</v>
      </c>
      <c r="H3432" s="11">
        <v>9</v>
      </c>
      <c r="I3432" s="20" t="s">
        <v>259</v>
      </c>
      <c r="J3432" s="11" t="s">
        <v>261</v>
      </c>
      <c r="K3432" s="11" t="s">
        <v>12957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44958</v>
      </c>
      <c r="H3433" s="11">
        <v>9</v>
      </c>
      <c r="I3433" s="20" t="s">
        <v>259</v>
      </c>
      <c r="J3433" s="11" t="s">
        <v>261</v>
      </c>
      <c r="K3433" s="11" t="s">
        <v>12957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44958</v>
      </c>
      <c r="H3434" s="11">
        <v>9</v>
      </c>
      <c r="I3434" s="20" t="s">
        <v>259</v>
      </c>
      <c r="J3434" s="11" t="s">
        <v>261</v>
      </c>
      <c r="K3434" s="11" t="s">
        <v>12957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44958</v>
      </c>
      <c r="H3435" s="11">
        <v>9</v>
      </c>
      <c r="I3435" s="20" t="s">
        <v>259</v>
      </c>
      <c r="J3435" s="11" t="s">
        <v>261</v>
      </c>
      <c r="K3435" s="11" t="s">
        <v>12957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44958</v>
      </c>
      <c r="H3436" s="11">
        <v>9</v>
      </c>
      <c r="I3436" s="20" t="s">
        <v>259</v>
      </c>
      <c r="J3436" s="11" t="s">
        <v>261</v>
      </c>
      <c r="K3436" s="11" t="s">
        <v>12957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44958</v>
      </c>
      <c r="H3437" s="11">
        <v>9</v>
      </c>
      <c r="I3437" s="20" t="s">
        <v>259</v>
      </c>
      <c r="J3437" s="11" t="s">
        <v>261</v>
      </c>
      <c r="K3437" s="11" t="s">
        <v>12957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44958</v>
      </c>
      <c r="H3438" s="11">
        <v>9</v>
      </c>
      <c r="I3438" s="20" t="s">
        <v>259</v>
      </c>
      <c r="J3438" s="11" t="s">
        <v>261</v>
      </c>
      <c r="K3438" s="11" t="s">
        <v>12957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44958</v>
      </c>
      <c r="H3439" s="11">
        <v>9</v>
      </c>
      <c r="I3439" s="20" t="s">
        <v>259</v>
      </c>
      <c r="J3439" s="11" t="s">
        <v>261</v>
      </c>
      <c r="K3439" s="11" t="s">
        <v>12957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44958</v>
      </c>
      <c r="H3440" s="11">
        <v>9</v>
      </c>
      <c r="I3440" s="20" t="s">
        <v>259</v>
      </c>
      <c r="J3440" s="11" t="s">
        <v>261</v>
      </c>
      <c r="K3440" s="11" t="s">
        <v>12957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44958</v>
      </c>
      <c r="H3441" s="11">
        <v>9</v>
      </c>
      <c r="I3441" s="20" t="s">
        <v>259</v>
      </c>
      <c r="J3441" s="11" t="s">
        <v>261</v>
      </c>
      <c r="K3441" s="11" t="s">
        <v>12957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44958</v>
      </c>
      <c r="H3442" s="11">
        <v>9</v>
      </c>
      <c r="I3442" s="20" t="s">
        <v>259</v>
      </c>
      <c r="J3442" s="11" t="s">
        <v>261</v>
      </c>
      <c r="K3442" s="11" t="s">
        <v>12957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44958</v>
      </c>
      <c r="H3443" s="11">
        <v>9</v>
      </c>
      <c r="I3443" s="20" t="s">
        <v>259</v>
      </c>
      <c r="J3443" s="11" t="s">
        <v>261</v>
      </c>
      <c r="K3443" s="11" t="s">
        <v>12957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44958</v>
      </c>
      <c r="H3444" s="11">
        <v>9</v>
      </c>
      <c r="I3444" s="20" t="s">
        <v>259</v>
      </c>
      <c r="J3444" s="11" t="s">
        <v>261</v>
      </c>
      <c r="K3444" s="11" t="s">
        <v>12957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44958</v>
      </c>
      <c r="H3445" s="11">
        <v>9</v>
      </c>
      <c r="I3445" s="20" t="s">
        <v>259</v>
      </c>
      <c r="J3445" s="11" t="s">
        <v>261</v>
      </c>
      <c r="K3445" s="11" t="s">
        <v>12957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44958</v>
      </c>
      <c r="H3446" s="11">
        <v>9</v>
      </c>
      <c r="I3446" s="20" t="s">
        <v>259</v>
      </c>
      <c r="J3446" s="11" t="s">
        <v>261</v>
      </c>
      <c r="K3446" s="11" t="s">
        <v>12957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44958</v>
      </c>
      <c r="H3447" s="11">
        <v>9</v>
      </c>
      <c r="I3447" s="20" t="s">
        <v>259</v>
      </c>
      <c r="J3447" s="11" t="s">
        <v>261</v>
      </c>
      <c r="K3447" s="11" t="s">
        <v>12957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44958</v>
      </c>
      <c r="H3448" s="11">
        <v>9</v>
      </c>
      <c r="I3448" s="20" t="s">
        <v>259</v>
      </c>
      <c r="J3448" s="11" t="s">
        <v>261</v>
      </c>
      <c r="K3448" s="11" t="s">
        <v>12957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44958</v>
      </c>
      <c r="H3449" s="11">
        <v>9</v>
      </c>
      <c r="I3449" s="20" t="s">
        <v>259</v>
      </c>
      <c r="J3449" s="11" t="s">
        <v>261</v>
      </c>
      <c r="K3449" s="11" t="s">
        <v>12957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44958</v>
      </c>
      <c r="H3450" s="11">
        <v>9</v>
      </c>
      <c r="I3450" s="20" t="s">
        <v>259</v>
      </c>
      <c r="J3450" s="11" t="s">
        <v>261</v>
      </c>
      <c r="K3450" s="11" t="s">
        <v>12957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44958</v>
      </c>
      <c r="H3451" s="11">
        <v>9</v>
      </c>
      <c r="I3451" s="20" t="s">
        <v>259</v>
      </c>
      <c r="J3451" s="11" t="s">
        <v>261</v>
      </c>
      <c r="K3451" s="11" t="s">
        <v>12957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44958</v>
      </c>
      <c r="H3452" s="11">
        <v>9</v>
      </c>
      <c r="I3452" s="20" t="s">
        <v>259</v>
      </c>
      <c r="J3452" s="11" t="s">
        <v>261</v>
      </c>
      <c r="K3452" s="11" t="s">
        <v>12957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44958</v>
      </c>
      <c r="H3453" s="11">
        <v>9</v>
      </c>
      <c r="I3453" s="20" t="s">
        <v>259</v>
      </c>
      <c r="J3453" s="11" t="s">
        <v>261</v>
      </c>
      <c r="K3453" s="11" t="s">
        <v>12957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44958</v>
      </c>
      <c r="H3454" s="11">
        <v>9</v>
      </c>
      <c r="I3454" s="20" t="s">
        <v>259</v>
      </c>
      <c r="J3454" s="11" t="s">
        <v>261</v>
      </c>
      <c r="K3454" s="11" t="s">
        <v>12957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44958</v>
      </c>
      <c r="H3455" s="11">
        <v>9</v>
      </c>
      <c r="I3455" s="20" t="s">
        <v>259</v>
      </c>
      <c r="J3455" s="11" t="s">
        <v>261</v>
      </c>
      <c r="K3455" s="11" t="s">
        <v>12957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44958</v>
      </c>
      <c r="H3456" s="11">
        <v>9</v>
      </c>
      <c r="I3456" s="20" t="s">
        <v>259</v>
      </c>
      <c r="J3456" s="11" t="s">
        <v>261</v>
      </c>
      <c r="K3456" s="11" t="s">
        <v>12957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44958</v>
      </c>
      <c r="H3457" s="11">
        <v>9</v>
      </c>
      <c r="I3457" s="20" t="s">
        <v>259</v>
      </c>
      <c r="J3457" s="11" t="s">
        <v>261</v>
      </c>
      <c r="K3457" s="11" t="s">
        <v>12957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44958</v>
      </c>
      <c r="H3458" s="11">
        <v>9</v>
      </c>
      <c r="I3458" s="20" t="s">
        <v>259</v>
      </c>
      <c r="J3458" s="11" t="s">
        <v>261</v>
      </c>
      <c r="K3458" s="11" t="s">
        <v>12957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44958</v>
      </c>
      <c r="H3459" s="11">
        <v>9</v>
      </c>
      <c r="I3459" s="20" t="s">
        <v>259</v>
      </c>
      <c r="J3459" s="11" t="s">
        <v>261</v>
      </c>
      <c r="K3459" s="11" t="s">
        <v>12957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44958</v>
      </c>
      <c r="H3460" s="11">
        <v>9</v>
      </c>
      <c r="I3460" s="20" t="s">
        <v>259</v>
      </c>
      <c r="J3460" s="11" t="s">
        <v>261</v>
      </c>
      <c r="K3460" s="11" t="s">
        <v>12957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44958</v>
      </c>
      <c r="H3461" s="11">
        <v>9</v>
      </c>
      <c r="I3461" s="20" t="s">
        <v>259</v>
      </c>
      <c r="J3461" s="11" t="s">
        <v>261</v>
      </c>
      <c r="K3461" s="11" t="s">
        <v>12957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44958</v>
      </c>
      <c r="H3462" s="11">
        <v>9</v>
      </c>
      <c r="I3462" s="20" t="s">
        <v>259</v>
      </c>
      <c r="J3462" s="11" t="s">
        <v>261</v>
      </c>
      <c r="K3462" s="11" t="s">
        <v>12957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44958</v>
      </c>
      <c r="H3463" s="11">
        <v>9</v>
      </c>
      <c r="I3463" s="20" t="s">
        <v>259</v>
      </c>
      <c r="J3463" s="11" t="s">
        <v>261</v>
      </c>
      <c r="K3463" s="11" t="s">
        <v>12957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44958</v>
      </c>
      <c r="H3464" s="11">
        <v>9</v>
      </c>
      <c r="I3464" s="20" t="s">
        <v>259</v>
      </c>
      <c r="J3464" s="11" t="s">
        <v>261</v>
      </c>
      <c r="K3464" s="11" t="s">
        <v>12957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44958</v>
      </c>
      <c r="H3465" s="11">
        <v>9</v>
      </c>
      <c r="I3465" s="20" t="s">
        <v>259</v>
      </c>
      <c r="J3465" s="11" t="s">
        <v>261</v>
      </c>
      <c r="K3465" s="11" t="s">
        <v>12957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44958</v>
      </c>
      <c r="H3466" s="11">
        <v>9</v>
      </c>
      <c r="I3466" s="20" t="s">
        <v>259</v>
      </c>
      <c r="J3466" s="11" t="s">
        <v>261</v>
      </c>
      <c r="K3466" s="11" t="s">
        <v>12957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44958</v>
      </c>
      <c r="H3467" s="11">
        <v>9</v>
      </c>
      <c r="I3467" s="20" t="s">
        <v>259</v>
      </c>
      <c r="J3467" s="11" t="s">
        <v>261</v>
      </c>
      <c r="K3467" s="11" t="s">
        <v>12957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44958</v>
      </c>
      <c r="H3468" s="11">
        <v>9</v>
      </c>
      <c r="I3468" s="20" t="s">
        <v>259</v>
      </c>
      <c r="J3468" s="11" t="s">
        <v>261</v>
      </c>
      <c r="K3468" s="11" t="s">
        <v>12957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44958</v>
      </c>
      <c r="H3469" s="11">
        <v>9</v>
      </c>
      <c r="I3469" s="20" t="s">
        <v>259</v>
      </c>
      <c r="J3469" s="11" t="s">
        <v>261</v>
      </c>
      <c r="K3469" s="11" t="s">
        <v>12957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44958</v>
      </c>
      <c r="H3470" s="11">
        <v>9</v>
      </c>
      <c r="I3470" s="20" t="s">
        <v>259</v>
      </c>
      <c r="J3470" s="11" t="s">
        <v>261</v>
      </c>
      <c r="K3470" s="11" t="s">
        <v>12957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44958</v>
      </c>
      <c r="H3471" s="11">
        <v>9</v>
      </c>
      <c r="I3471" s="20" t="s">
        <v>259</v>
      </c>
      <c r="J3471" s="11" t="s">
        <v>261</v>
      </c>
      <c r="K3471" s="11" t="s">
        <v>12957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44958</v>
      </c>
      <c r="H3472" s="11">
        <v>9</v>
      </c>
      <c r="I3472" s="20" t="s">
        <v>259</v>
      </c>
      <c r="J3472" s="11" t="s">
        <v>261</v>
      </c>
      <c r="K3472" s="11" t="s">
        <v>12957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44958</v>
      </c>
      <c r="H3473" s="11">
        <v>9</v>
      </c>
      <c r="I3473" s="20" t="s">
        <v>259</v>
      </c>
      <c r="J3473" s="11" t="s">
        <v>261</v>
      </c>
      <c r="K3473" s="11" t="s">
        <v>12957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44958</v>
      </c>
      <c r="H3474" s="11">
        <v>9</v>
      </c>
      <c r="I3474" s="20" t="s">
        <v>259</v>
      </c>
      <c r="J3474" s="11" t="s">
        <v>261</v>
      </c>
      <c r="K3474" s="11" t="s">
        <v>12957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44958</v>
      </c>
      <c r="H3475" s="11">
        <v>9</v>
      </c>
      <c r="I3475" s="20" t="s">
        <v>259</v>
      </c>
      <c r="J3475" s="11" t="s">
        <v>261</v>
      </c>
      <c r="K3475" s="11" t="s">
        <v>12957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44958</v>
      </c>
      <c r="H3476" s="11">
        <v>9</v>
      </c>
      <c r="I3476" s="20" t="s">
        <v>259</v>
      </c>
      <c r="J3476" s="11" t="s">
        <v>261</v>
      </c>
      <c r="K3476" s="11" t="s">
        <v>12957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44958</v>
      </c>
      <c r="H3477" s="11">
        <v>9</v>
      </c>
      <c r="I3477" s="20" t="s">
        <v>259</v>
      </c>
      <c r="J3477" s="11" t="s">
        <v>261</v>
      </c>
      <c r="K3477" s="11" t="s">
        <v>12957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44958</v>
      </c>
      <c r="H3478" s="11">
        <v>9</v>
      </c>
      <c r="I3478" s="20" t="s">
        <v>259</v>
      </c>
      <c r="J3478" s="11" t="s">
        <v>261</v>
      </c>
      <c r="K3478" s="11" t="s">
        <v>12957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44958</v>
      </c>
      <c r="H3479" s="11">
        <v>9</v>
      </c>
      <c r="I3479" s="20" t="s">
        <v>259</v>
      </c>
      <c r="J3479" s="11" t="s">
        <v>261</v>
      </c>
      <c r="K3479" s="11" t="s">
        <v>12957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44958</v>
      </c>
      <c r="H3480" s="11">
        <v>9</v>
      </c>
      <c r="I3480" s="20" t="s">
        <v>259</v>
      </c>
      <c r="J3480" s="11" t="s">
        <v>261</v>
      </c>
      <c r="K3480" s="11" t="s">
        <v>12957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44958</v>
      </c>
      <c r="H3481" s="11">
        <v>9</v>
      </c>
      <c r="I3481" s="20" t="s">
        <v>259</v>
      </c>
      <c r="J3481" s="11" t="s">
        <v>261</v>
      </c>
      <c r="K3481" s="11" t="s">
        <v>12957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44958</v>
      </c>
      <c r="H3482" s="11">
        <v>9</v>
      </c>
      <c r="I3482" s="20" t="s">
        <v>259</v>
      </c>
      <c r="J3482" s="11" t="s">
        <v>261</v>
      </c>
      <c r="K3482" s="11" t="s">
        <v>12957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44958</v>
      </c>
      <c r="H3483" s="11">
        <v>9</v>
      </c>
      <c r="I3483" s="20" t="s">
        <v>259</v>
      </c>
      <c r="J3483" s="11" t="s">
        <v>261</v>
      </c>
      <c r="K3483" s="11" t="s">
        <v>12957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44958</v>
      </c>
      <c r="H3484" s="11">
        <v>9</v>
      </c>
      <c r="I3484" s="20" t="s">
        <v>259</v>
      </c>
      <c r="J3484" s="11" t="s">
        <v>261</v>
      </c>
      <c r="K3484" s="11" t="s">
        <v>12957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44958</v>
      </c>
      <c r="H3485" s="11">
        <v>9</v>
      </c>
      <c r="I3485" s="20" t="s">
        <v>259</v>
      </c>
      <c r="J3485" s="11" t="s">
        <v>261</v>
      </c>
      <c r="K3485" s="11" t="s">
        <v>12957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44958</v>
      </c>
      <c r="H3486" s="11">
        <v>9</v>
      </c>
      <c r="I3486" s="20" t="s">
        <v>259</v>
      </c>
      <c r="J3486" s="11" t="s">
        <v>261</v>
      </c>
      <c r="K3486" s="11" t="s">
        <v>12957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44958</v>
      </c>
      <c r="H3487" s="11">
        <v>9</v>
      </c>
      <c r="I3487" s="20" t="s">
        <v>259</v>
      </c>
      <c r="J3487" s="11" t="s">
        <v>261</v>
      </c>
      <c r="K3487" s="11" t="s">
        <v>12957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44958</v>
      </c>
      <c r="H3488" s="11">
        <v>9</v>
      </c>
      <c r="I3488" s="20" t="s">
        <v>259</v>
      </c>
      <c r="J3488" s="11" t="s">
        <v>261</v>
      </c>
      <c r="K3488" s="11" t="s">
        <v>12957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44958</v>
      </c>
      <c r="H3489" s="11">
        <v>9</v>
      </c>
      <c r="I3489" s="20" t="s">
        <v>259</v>
      </c>
      <c r="J3489" s="11" t="s">
        <v>261</v>
      </c>
      <c r="K3489" s="11" t="s">
        <v>12957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44958</v>
      </c>
      <c r="H3490" s="11">
        <v>9</v>
      </c>
      <c r="I3490" s="20" t="s">
        <v>259</v>
      </c>
      <c r="J3490" s="11" t="s">
        <v>261</v>
      </c>
      <c r="K3490" s="11" t="s">
        <v>12957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44958</v>
      </c>
      <c r="H3491" s="11">
        <v>9</v>
      </c>
      <c r="I3491" s="20" t="s">
        <v>259</v>
      </c>
      <c r="J3491" s="11" t="s">
        <v>261</v>
      </c>
      <c r="K3491" s="11" t="s">
        <v>12957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44958</v>
      </c>
      <c r="H3492" s="11">
        <v>9</v>
      </c>
      <c r="I3492" s="20" t="s">
        <v>259</v>
      </c>
      <c r="J3492" s="11" t="s">
        <v>261</v>
      </c>
      <c r="K3492" s="11" t="s">
        <v>12957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44958</v>
      </c>
      <c r="H3493" s="11">
        <v>9</v>
      </c>
      <c r="I3493" s="20" t="s">
        <v>259</v>
      </c>
      <c r="J3493" s="11" t="s">
        <v>261</v>
      </c>
      <c r="K3493" s="11" t="s">
        <v>12957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44958</v>
      </c>
      <c r="H3494" s="11">
        <v>9</v>
      </c>
      <c r="I3494" s="20" t="s">
        <v>259</v>
      </c>
      <c r="J3494" s="11" t="s">
        <v>261</v>
      </c>
      <c r="K3494" s="11" t="s">
        <v>12957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44958</v>
      </c>
      <c r="H3495" s="11">
        <v>9</v>
      </c>
      <c r="I3495" s="20" t="s">
        <v>259</v>
      </c>
      <c r="J3495" s="11" t="s">
        <v>261</v>
      </c>
      <c r="K3495" s="11" t="s">
        <v>12957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44958</v>
      </c>
      <c r="H3496" s="11">
        <v>9</v>
      </c>
      <c r="I3496" s="20" t="s">
        <v>259</v>
      </c>
      <c r="J3496" s="11" t="s">
        <v>261</v>
      </c>
      <c r="K3496" s="11" t="s">
        <v>12957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44958</v>
      </c>
      <c r="H3497" s="11">
        <v>9</v>
      </c>
      <c r="I3497" s="20" t="s">
        <v>259</v>
      </c>
      <c r="J3497" s="11" t="s">
        <v>261</v>
      </c>
      <c r="K3497" s="11" t="s">
        <v>12957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44958</v>
      </c>
      <c r="H3498" s="11">
        <v>9</v>
      </c>
      <c r="I3498" s="20" t="s">
        <v>259</v>
      </c>
      <c r="J3498" s="11" t="s">
        <v>261</v>
      </c>
      <c r="K3498" s="11" t="s">
        <v>12957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44958</v>
      </c>
      <c r="H3499" s="11">
        <v>9</v>
      </c>
      <c r="I3499" s="20" t="s">
        <v>259</v>
      </c>
      <c r="J3499" s="11" t="s">
        <v>261</v>
      </c>
      <c r="K3499" s="11" t="s">
        <v>12957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44958</v>
      </c>
      <c r="H3500" s="11">
        <v>9</v>
      </c>
      <c r="I3500" s="20" t="s">
        <v>259</v>
      </c>
      <c r="J3500" s="11" t="s">
        <v>261</v>
      </c>
      <c r="K3500" s="11" t="s">
        <v>12957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44958</v>
      </c>
      <c r="H3501" s="11">
        <v>9</v>
      </c>
      <c r="I3501" s="20" t="s">
        <v>259</v>
      </c>
      <c r="J3501" s="11" t="s">
        <v>261</v>
      </c>
      <c r="K3501" s="11" t="s">
        <v>12957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44958</v>
      </c>
      <c r="H3502" s="11">
        <v>9</v>
      </c>
      <c r="I3502" s="20" t="s">
        <v>259</v>
      </c>
      <c r="J3502" s="11" t="s">
        <v>261</v>
      </c>
      <c r="K3502" s="11" t="s">
        <v>12957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44958</v>
      </c>
      <c r="H3503" s="11">
        <v>9</v>
      </c>
      <c r="I3503" s="20" t="s">
        <v>259</v>
      </c>
      <c r="J3503" s="11" t="s">
        <v>261</v>
      </c>
      <c r="K3503" s="11" t="s">
        <v>12957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44958</v>
      </c>
      <c r="H3504" s="11">
        <v>9</v>
      </c>
      <c r="I3504" s="20" t="s">
        <v>259</v>
      </c>
      <c r="J3504" s="11" t="s">
        <v>261</v>
      </c>
      <c r="K3504" s="11" t="s">
        <v>12957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44958</v>
      </c>
      <c r="H3505" s="11">
        <v>9</v>
      </c>
      <c r="I3505" s="20" t="s">
        <v>259</v>
      </c>
      <c r="J3505" s="11" t="s">
        <v>261</v>
      </c>
      <c r="K3505" s="11" t="s">
        <v>12957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44958</v>
      </c>
      <c r="H3506" s="11">
        <v>9</v>
      </c>
      <c r="I3506" s="20" t="s">
        <v>259</v>
      </c>
      <c r="J3506" s="11" t="s">
        <v>261</v>
      </c>
      <c r="K3506" s="11" t="s">
        <v>12957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44958</v>
      </c>
      <c r="H3507" s="11">
        <v>9</v>
      </c>
      <c r="I3507" s="20" t="s">
        <v>259</v>
      </c>
      <c r="J3507" s="11" t="s">
        <v>261</v>
      </c>
      <c r="K3507" s="11" t="s">
        <v>12957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44958</v>
      </c>
      <c r="H3508" s="11">
        <v>9</v>
      </c>
      <c r="I3508" s="20" t="s">
        <v>259</v>
      </c>
      <c r="J3508" s="11" t="s">
        <v>261</v>
      </c>
      <c r="K3508" s="11" t="s">
        <v>12957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44958</v>
      </c>
      <c r="H3509" s="11">
        <v>9</v>
      </c>
      <c r="I3509" s="20" t="s">
        <v>259</v>
      </c>
      <c r="J3509" s="11" t="s">
        <v>261</v>
      </c>
      <c r="K3509" s="11" t="s">
        <v>12957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44958</v>
      </c>
      <c r="H3510" s="11">
        <v>9</v>
      </c>
      <c r="I3510" s="20" t="s">
        <v>259</v>
      </c>
      <c r="J3510" s="11" t="s">
        <v>261</v>
      </c>
      <c r="K3510" s="11" t="s">
        <v>12957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44958</v>
      </c>
      <c r="H3511" s="11">
        <v>9</v>
      </c>
      <c r="I3511" s="20" t="s">
        <v>259</v>
      </c>
      <c r="J3511" s="11" t="s">
        <v>261</v>
      </c>
      <c r="K3511" s="11" t="s">
        <v>12957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44958</v>
      </c>
      <c r="H3512" s="11">
        <v>9</v>
      </c>
      <c r="I3512" s="20" t="s">
        <v>259</v>
      </c>
      <c r="J3512" s="11" t="s">
        <v>261</v>
      </c>
      <c r="K3512" s="11" t="s">
        <v>12957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44958</v>
      </c>
      <c r="H3513" s="11">
        <v>9</v>
      </c>
      <c r="I3513" s="20" t="s">
        <v>259</v>
      </c>
      <c r="J3513" s="11" t="s">
        <v>261</v>
      </c>
      <c r="K3513" s="11" t="s">
        <v>12957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44958</v>
      </c>
      <c r="H3514" s="11">
        <v>9</v>
      </c>
      <c r="I3514" s="20" t="s">
        <v>259</v>
      </c>
      <c r="J3514" s="11" t="s">
        <v>261</v>
      </c>
      <c r="K3514" s="11" t="s">
        <v>12957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44958</v>
      </c>
      <c r="H3515" s="11">
        <v>9</v>
      </c>
      <c r="I3515" s="20" t="s">
        <v>259</v>
      </c>
      <c r="J3515" s="11" t="s">
        <v>261</v>
      </c>
      <c r="K3515" s="11" t="s">
        <v>12957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44958</v>
      </c>
      <c r="H3516" s="11">
        <v>9</v>
      </c>
      <c r="I3516" s="20" t="s">
        <v>259</v>
      </c>
      <c r="J3516" s="11" t="s">
        <v>261</v>
      </c>
      <c r="K3516" s="11" t="s">
        <v>12957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44958</v>
      </c>
      <c r="H3517" s="11">
        <v>9</v>
      </c>
      <c r="I3517" s="20" t="s">
        <v>259</v>
      </c>
      <c r="J3517" s="11" t="s">
        <v>261</v>
      </c>
      <c r="K3517" s="11" t="s">
        <v>12957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44958</v>
      </c>
      <c r="H3518" s="11">
        <v>9</v>
      </c>
      <c r="I3518" s="20" t="s">
        <v>259</v>
      </c>
      <c r="J3518" s="11" t="s">
        <v>261</v>
      </c>
      <c r="K3518" s="11" t="s">
        <v>12957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44958</v>
      </c>
      <c r="H3519" s="11">
        <v>9</v>
      </c>
      <c r="I3519" s="20" t="s">
        <v>259</v>
      </c>
      <c r="J3519" s="11" t="s">
        <v>261</v>
      </c>
      <c r="K3519" s="11" t="s">
        <v>12957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44958</v>
      </c>
      <c r="H3520" s="11">
        <v>9</v>
      </c>
      <c r="I3520" s="20" t="s">
        <v>259</v>
      </c>
      <c r="J3520" s="11" t="s">
        <v>261</v>
      </c>
      <c r="K3520" s="11" t="s">
        <v>12957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44958</v>
      </c>
      <c r="H3521" s="11">
        <v>9</v>
      </c>
      <c r="I3521" s="20" t="s">
        <v>259</v>
      </c>
      <c r="J3521" s="11" t="s">
        <v>261</v>
      </c>
      <c r="K3521" s="11" t="s">
        <v>12957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44958</v>
      </c>
      <c r="H3522" s="11">
        <v>9</v>
      </c>
      <c r="I3522" s="20" t="s">
        <v>259</v>
      </c>
      <c r="J3522" s="11" t="s">
        <v>261</v>
      </c>
      <c r="K3522" s="11" t="s">
        <v>12957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44958</v>
      </c>
      <c r="H3523" s="11">
        <v>9</v>
      </c>
      <c r="I3523" s="20" t="s">
        <v>259</v>
      </c>
      <c r="J3523" s="11" t="s">
        <v>261</v>
      </c>
      <c r="K3523" s="11" t="s">
        <v>12957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44958</v>
      </c>
      <c r="H3524" s="11">
        <v>9</v>
      </c>
      <c r="I3524" s="20" t="s">
        <v>259</v>
      </c>
      <c r="J3524" s="11" t="s">
        <v>261</v>
      </c>
      <c r="K3524" s="11" t="s">
        <v>12957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44958</v>
      </c>
      <c r="H3525" s="11">
        <v>9</v>
      </c>
      <c r="I3525" s="20" t="s">
        <v>259</v>
      </c>
      <c r="J3525" s="11" t="s">
        <v>261</v>
      </c>
      <c r="K3525" s="11" t="s">
        <v>12957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44958</v>
      </c>
      <c r="H3526" s="11">
        <v>9</v>
      </c>
      <c r="I3526" s="20" t="s">
        <v>259</v>
      </c>
      <c r="J3526" s="11" t="s">
        <v>261</v>
      </c>
      <c r="K3526" s="11" t="s">
        <v>12957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44958</v>
      </c>
      <c r="H3527" s="11">
        <v>9</v>
      </c>
      <c r="I3527" s="20" t="s">
        <v>259</v>
      </c>
      <c r="J3527" s="11" t="s">
        <v>261</v>
      </c>
      <c r="K3527" s="11" t="s">
        <v>12957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44958</v>
      </c>
      <c r="H3528" s="11">
        <v>9</v>
      </c>
      <c r="I3528" s="20" t="s">
        <v>259</v>
      </c>
      <c r="J3528" s="11" t="s">
        <v>261</v>
      </c>
      <c r="K3528" s="11" t="s">
        <v>12957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44958</v>
      </c>
      <c r="H3529" s="11">
        <v>9</v>
      </c>
      <c r="I3529" s="20" t="s">
        <v>259</v>
      </c>
      <c r="J3529" s="11" t="s">
        <v>261</v>
      </c>
      <c r="K3529" s="11" t="s">
        <v>12957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44958</v>
      </c>
      <c r="H3530" s="11">
        <v>9</v>
      </c>
      <c r="I3530" s="20" t="s">
        <v>259</v>
      </c>
      <c r="J3530" s="11" t="s">
        <v>261</v>
      </c>
      <c r="K3530" s="11" t="s">
        <v>12957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44958</v>
      </c>
      <c r="H3531" s="11">
        <v>9</v>
      </c>
      <c r="I3531" s="20" t="s">
        <v>259</v>
      </c>
      <c r="J3531" s="11" t="s">
        <v>261</v>
      </c>
      <c r="K3531" s="11" t="s">
        <v>12957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44958</v>
      </c>
      <c r="H3532" s="11">
        <v>9</v>
      </c>
      <c r="I3532" s="20" t="s">
        <v>259</v>
      </c>
      <c r="J3532" s="11" t="s">
        <v>261</v>
      </c>
      <c r="K3532" s="11" t="s">
        <v>12957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44958</v>
      </c>
      <c r="H3533" s="11">
        <v>9</v>
      </c>
      <c r="I3533" s="20" t="s">
        <v>259</v>
      </c>
      <c r="J3533" s="11" t="s">
        <v>261</v>
      </c>
      <c r="K3533" s="11" t="s">
        <v>12957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44958</v>
      </c>
      <c r="H3534" s="11">
        <v>9</v>
      </c>
      <c r="I3534" s="20" t="s">
        <v>259</v>
      </c>
      <c r="J3534" s="11" t="s">
        <v>261</v>
      </c>
      <c r="K3534" s="11" t="s">
        <v>12957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44958</v>
      </c>
      <c r="H3535" s="11">
        <v>9</v>
      </c>
      <c r="I3535" s="20" t="s">
        <v>259</v>
      </c>
      <c r="J3535" s="11" t="s">
        <v>261</v>
      </c>
      <c r="K3535" s="11" t="s">
        <v>12957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44958</v>
      </c>
      <c r="H3536" s="11">
        <v>9</v>
      </c>
      <c r="I3536" s="20" t="s">
        <v>259</v>
      </c>
      <c r="J3536" s="11" t="s">
        <v>261</v>
      </c>
      <c r="K3536" s="11" t="s">
        <v>12957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44958</v>
      </c>
      <c r="H3537" s="11">
        <v>9</v>
      </c>
      <c r="I3537" s="20" t="s">
        <v>259</v>
      </c>
      <c r="J3537" s="11" t="s">
        <v>261</v>
      </c>
      <c r="K3537" s="11" t="s">
        <v>12957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44958</v>
      </c>
      <c r="H3538" s="11">
        <v>9</v>
      </c>
      <c r="I3538" s="20" t="s">
        <v>259</v>
      </c>
      <c r="J3538" s="11" t="s">
        <v>261</v>
      </c>
      <c r="K3538" s="11" t="s">
        <v>12957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44958</v>
      </c>
      <c r="H3539" s="11">
        <v>9</v>
      </c>
      <c r="I3539" s="20" t="s">
        <v>259</v>
      </c>
      <c r="J3539" s="11" t="s">
        <v>261</v>
      </c>
      <c r="K3539" s="11" t="s">
        <v>12957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44958</v>
      </c>
      <c r="H3540" s="11">
        <v>9</v>
      </c>
      <c r="I3540" s="20" t="s">
        <v>259</v>
      </c>
      <c r="J3540" s="11" t="s">
        <v>261</v>
      </c>
      <c r="K3540" s="11" t="s">
        <v>12957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44958</v>
      </c>
      <c r="H3541" s="11">
        <v>9</v>
      </c>
      <c r="I3541" s="20" t="s">
        <v>259</v>
      </c>
      <c r="J3541" s="11" t="s">
        <v>261</v>
      </c>
      <c r="K3541" s="11" t="s">
        <v>12957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44958</v>
      </c>
      <c r="H3542" s="11">
        <v>9</v>
      </c>
      <c r="I3542" s="20" t="s">
        <v>259</v>
      </c>
      <c r="J3542" s="11" t="s">
        <v>261</v>
      </c>
      <c r="K3542" s="11" t="s">
        <v>12957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44958</v>
      </c>
      <c r="H3543" s="11">
        <v>9</v>
      </c>
      <c r="I3543" s="20" t="s">
        <v>259</v>
      </c>
      <c r="J3543" s="11" t="s">
        <v>261</v>
      </c>
      <c r="K3543" s="11" t="s">
        <v>12957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44958</v>
      </c>
      <c r="H3544" s="11">
        <v>9</v>
      </c>
      <c r="I3544" s="20" t="s">
        <v>259</v>
      </c>
      <c r="J3544" s="11" t="s">
        <v>261</v>
      </c>
      <c r="K3544" s="11" t="s">
        <v>12957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44958</v>
      </c>
      <c r="H3545" s="11">
        <v>9</v>
      </c>
      <c r="I3545" s="20" t="s">
        <v>259</v>
      </c>
      <c r="J3545" s="11" t="s">
        <v>261</v>
      </c>
      <c r="K3545" s="11" t="s">
        <v>12957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44958</v>
      </c>
      <c r="H3546" s="11">
        <v>9</v>
      </c>
      <c r="I3546" s="20" t="s">
        <v>259</v>
      </c>
      <c r="J3546" s="11" t="s">
        <v>261</v>
      </c>
      <c r="K3546" s="11" t="s">
        <v>12957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44958</v>
      </c>
      <c r="H3547" s="11">
        <v>9</v>
      </c>
      <c r="I3547" s="20" t="s">
        <v>259</v>
      </c>
      <c r="J3547" s="11" t="s">
        <v>261</v>
      </c>
      <c r="K3547" s="11" t="s">
        <v>12957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44958</v>
      </c>
      <c r="H3548" s="11">
        <v>9</v>
      </c>
      <c r="I3548" s="20" t="s">
        <v>259</v>
      </c>
      <c r="J3548" s="11" t="s">
        <v>261</v>
      </c>
      <c r="K3548" s="11" t="s">
        <v>12957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44958</v>
      </c>
      <c r="H3549" s="11">
        <v>9</v>
      </c>
      <c r="I3549" s="20" t="s">
        <v>259</v>
      </c>
      <c r="J3549" s="11" t="s">
        <v>261</v>
      </c>
      <c r="K3549" s="11" t="s">
        <v>12957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44958</v>
      </c>
      <c r="H3550" s="11">
        <v>9</v>
      </c>
      <c r="I3550" s="20" t="s">
        <v>259</v>
      </c>
      <c r="J3550" s="11" t="s">
        <v>261</v>
      </c>
      <c r="K3550" s="11" t="s">
        <v>12957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44958</v>
      </c>
      <c r="H3551" s="11">
        <v>9</v>
      </c>
      <c r="I3551" s="20" t="s">
        <v>259</v>
      </c>
      <c r="J3551" s="11" t="s">
        <v>261</v>
      </c>
      <c r="K3551" s="11" t="s">
        <v>12957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44958</v>
      </c>
      <c r="H3552" s="11">
        <v>9</v>
      </c>
      <c r="I3552" s="20" t="s">
        <v>259</v>
      </c>
      <c r="J3552" s="11" t="s">
        <v>261</v>
      </c>
      <c r="K3552" s="11" t="s">
        <v>12957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44958</v>
      </c>
      <c r="H3553" s="11">
        <v>9</v>
      </c>
      <c r="I3553" s="20" t="s">
        <v>259</v>
      </c>
      <c r="J3553" s="11" t="s">
        <v>261</v>
      </c>
      <c r="K3553" s="11" t="s">
        <v>12957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44958</v>
      </c>
      <c r="H3554" s="11">
        <v>9</v>
      </c>
      <c r="I3554" s="20" t="s">
        <v>259</v>
      </c>
      <c r="J3554" s="11" t="s">
        <v>261</v>
      </c>
      <c r="K3554" s="11" t="s">
        <v>12957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44958</v>
      </c>
      <c r="H3555" s="11">
        <v>9</v>
      </c>
      <c r="I3555" s="20" t="s">
        <v>259</v>
      </c>
      <c r="J3555" s="11" t="s">
        <v>261</v>
      </c>
      <c r="K3555" s="11" t="s">
        <v>12957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44958</v>
      </c>
      <c r="H3556" s="11">
        <v>9</v>
      </c>
      <c r="I3556" s="20" t="s">
        <v>259</v>
      </c>
      <c r="J3556" s="11" t="s">
        <v>261</v>
      </c>
      <c r="K3556" s="11" t="s">
        <v>12957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44958</v>
      </c>
      <c r="H3557" s="11">
        <v>9</v>
      </c>
      <c r="I3557" s="20" t="s">
        <v>259</v>
      </c>
      <c r="J3557" s="11" t="s">
        <v>261</v>
      </c>
      <c r="K3557" s="11" t="s">
        <v>12957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44958</v>
      </c>
      <c r="H3558" s="11">
        <v>9</v>
      </c>
      <c r="I3558" s="20" t="s">
        <v>259</v>
      </c>
      <c r="J3558" s="11" t="s">
        <v>261</v>
      </c>
      <c r="K3558" s="11" t="s">
        <v>12957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44958</v>
      </c>
      <c r="H3559" s="11">
        <v>9</v>
      </c>
      <c r="I3559" s="20" t="s">
        <v>259</v>
      </c>
      <c r="J3559" s="11" t="s">
        <v>261</v>
      </c>
      <c r="K3559" s="11" t="s">
        <v>12957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44958</v>
      </c>
      <c r="H3560" s="11">
        <v>9</v>
      </c>
      <c r="I3560" s="20" t="s">
        <v>259</v>
      </c>
      <c r="J3560" s="11" t="s">
        <v>261</v>
      </c>
      <c r="K3560" s="11" t="s">
        <v>12957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44958</v>
      </c>
      <c r="H3561" s="11">
        <v>9</v>
      </c>
      <c r="I3561" s="20" t="s">
        <v>259</v>
      </c>
      <c r="J3561" s="11" t="s">
        <v>261</v>
      </c>
      <c r="K3561" s="11" t="s">
        <v>12957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44958</v>
      </c>
      <c r="H3562" s="11">
        <v>9</v>
      </c>
      <c r="I3562" s="20" t="s">
        <v>259</v>
      </c>
      <c r="J3562" s="11" t="s">
        <v>261</v>
      </c>
      <c r="K3562" s="11" t="s">
        <v>12957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44958</v>
      </c>
      <c r="H3563" s="11">
        <v>9</v>
      </c>
      <c r="I3563" s="20" t="s">
        <v>259</v>
      </c>
      <c r="J3563" s="11" t="s">
        <v>261</v>
      </c>
      <c r="K3563" s="11" t="s">
        <v>12957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44958</v>
      </c>
      <c r="H3564" s="11">
        <v>9</v>
      </c>
      <c r="I3564" s="20" t="s">
        <v>259</v>
      </c>
      <c r="J3564" s="11" t="s">
        <v>261</v>
      </c>
      <c r="K3564" s="11" t="s">
        <v>12957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44958</v>
      </c>
      <c r="H3565" s="11">
        <v>9</v>
      </c>
      <c r="I3565" s="20" t="s">
        <v>259</v>
      </c>
      <c r="J3565" s="11" t="s">
        <v>261</v>
      </c>
      <c r="K3565" s="11" t="s">
        <v>12957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44958</v>
      </c>
      <c r="H3566" s="11">
        <v>9</v>
      </c>
      <c r="I3566" s="20" t="s">
        <v>259</v>
      </c>
      <c r="J3566" s="11" t="s">
        <v>261</v>
      </c>
      <c r="K3566" s="11" t="s">
        <v>12957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44958</v>
      </c>
      <c r="H3567" s="11">
        <v>9</v>
      </c>
      <c r="I3567" s="20" t="s">
        <v>259</v>
      </c>
      <c r="J3567" s="11" t="s">
        <v>261</v>
      </c>
      <c r="K3567" s="11" t="s">
        <v>12957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44958</v>
      </c>
      <c r="H3568" s="11">
        <v>9</v>
      </c>
      <c r="I3568" s="20" t="s">
        <v>259</v>
      </c>
      <c r="J3568" s="11" t="s">
        <v>261</v>
      </c>
      <c r="K3568" s="11" t="s">
        <v>12957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44958</v>
      </c>
      <c r="H3569" s="11">
        <v>9</v>
      </c>
      <c r="I3569" s="20" t="s">
        <v>259</v>
      </c>
      <c r="J3569" s="11" t="s">
        <v>261</v>
      </c>
      <c r="K3569" s="11" t="s">
        <v>12957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44958</v>
      </c>
      <c r="H3570" s="11">
        <v>9</v>
      </c>
      <c r="I3570" s="20" t="s">
        <v>259</v>
      </c>
      <c r="J3570" s="11" t="s">
        <v>261</v>
      </c>
      <c r="K3570" s="11" t="s">
        <v>12957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44958</v>
      </c>
      <c r="H3571" s="11">
        <v>9</v>
      </c>
      <c r="I3571" s="20" t="s">
        <v>259</v>
      </c>
      <c r="J3571" s="11" t="s">
        <v>261</v>
      </c>
      <c r="K3571" s="11" t="s">
        <v>12957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44958</v>
      </c>
      <c r="H3572" s="11">
        <v>9</v>
      </c>
      <c r="I3572" s="20" t="s">
        <v>259</v>
      </c>
      <c r="J3572" s="11" t="s">
        <v>261</v>
      </c>
      <c r="K3572" s="11" t="s">
        <v>12957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44958</v>
      </c>
      <c r="H3573" s="11">
        <v>9</v>
      </c>
      <c r="I3573" s="20" t="s">
        <v>259</v>
      </c>
      <c r="J3573" s="11" t="s">
        <v>261</v>
      </c>
      <c r="K3573" s="11" t="s">
        <v>12957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44958</v>
      </c>
      <c r="H3574" s="11">
        <v>9</v>
      </c>
      <c r="I3574" s="20" t="s">
        <v>259</v>
      </c>
      <c r="J3574" s="11" t="s">
        <v>261</v>
      </c>
      <c r="K3574" s="11" t="s">
        <v>12957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44958</v>
      </c>
      <c r="H3575" s="11">
        <v>9</v>
      </c>
      <c r="I3575" s="20" t="s">
        <v>259</v>
      </c>
      <c r="J3575" s="11" t="s">
        <v>261</v>
      </c>
      <c r="K3575" s="11" t="s">
        <v>12957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44958</v>
      </c>
      <c r="H3576" s="11">
        <v>9</v>
      </c>
      <c r="I3576" s="20" t="s">
        <v>259</v>
      </c>
      <c r="J3576" s="11" t="s">
        <v>261</v>
      </c>
      <c r="K3576" s="11" t="s">
        <v>12957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44958</v>
      </c>
      <c r="H3577" s="11">
        <v>9</v>
      </c>
      <c r="I3577" s="20" t="s">
        <v>259</v>
      </c>
      <c r="J3577" s="11" t="s">
        <v>261</v>
      </c>
      <c r="K3577" s="11" t="s">
        <v>12957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44958</v>
      </c>
      <c r="H3578" s="11">
        <v>9</v>
      </c>
      <c r="I3578" s="20" t="s">
        <v>259</v>
      </c>
      <c r="J3578" s="11" t="s">
        <v>261</v>
      </c>
      <c r="K3578" s="11" t="s">
        <v>12957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44958</v>
      </c>
      <c r="H3579" s="11">
        <v>9</v>
      </c>
      <c r="I3579" s="20" t="s">
        <v>259</v>
      </c>
      <c r="J3579" s="11" t="s">
        <v>261</v>
      </c>
      <c r="K3579" s="11" t="s">
        <v>12957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44958</v>
      </c>
      <c r="H3580" s="11">
        <v>9</v>
      </c>
      <c r="I3580" s="20" t="s">
        <v>259</v>
      </c>
      <c r="J3580" s="11" t="s">
        <v>261</v>
      </c>
      <c r="K3580" s="11" t="s">
        <v>12957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44958</v>
      </c>
      <c r="H3581" s="11">
        <v>9</v>
      </c>
      <c r="I3581" s="20" t="s">
        <v>259</v>
      </c>
      <c r="J3581" s="11" t="s">
        <v>261</v>
      </c>
      <c r="K3581" s="11" t="s">
        <v>12957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44958</v>
      </c>
      <c r="H3582" s="11">
        <v>9</v>
      </c>
      <c r="I3582" s="20" t="s">
        <v>259</v>
      </c>
      <c r="J3582" s="11" t="s">
        <v>261</v>
      </c>
      <c r="K3582" s="11" t="s">
        <v>12957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44958</v>
      </c>
      <c r="H3583" s="11">
        <v>9</v>
      </c>
      <c r="I3583" s="20" t="s">
        <v>259</v>
      </c>
      <c r="J3583" s="11" t="s">
        <v>261</v>
      </c>
      <c r="K3583" s="11" t="s">
        <v>12957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44958</v>
      </c>
      <c r="H3584" s="11">
        <v>9</v>
      </c>
      <c r="I3584" s="20" t="s">
        <v>259</v>
      </c>
      <c r="J3584" s="11" t="s">
        <v>261</v>
      </c>
      <c r="K3584" s="11" t="s">
        <v>12957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44958</v>
      </c>
      <c r="H3585" s="11">
        <v>9</v>
      </c>
      <c r="I3585" s="20" t="s">
        <v>259</v>
      </c>
      <c r="J3585" s="11" t="s">
        <v>261</v>
      </c>
      <c r="K3585" s="11" t="s">
        <v>12957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44958</v>
      </c>
      <c r="H3586" s="11">
        <v>9</v>
      </c>
      <c r="I3586" s="20" t="s">
        <v>259</v>
      </c>
      <c r="J3586" s="11" t="s">
        <v>261</v>
      </c>
      <c r="K3586" s="11" t="s">
        <v>12957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44958</v>
      </c>
      <c r="H3587" s="11">
        <v>9</v>
      </c>
      <c r="I3587" s="20" t="s">
        <v>259</v>
      </c>
      <c r="J3587" s="11" t="s">
        <v>261</v>
      </c>
      <c r="K3587" s="11" t="s">
        <v>12957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44958</v>
      </c>
      <c r="H3588" s="11">
        <v>9</v>
      </c>
      <c r="I3588" s="20" t="s">
        <v>259</v>
      </c>
      <c r="J3588" s="11" t="s">
        <v>261</v>
      </c>
      <c r="K3588" s="11" t="s">
        <v>12957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44958</v>
      </c>
      <c r="H3589" s="11">
        <v>9</v>
      </c>
      <c r="I3589" s="20" t="s">
        <v>259</v>
      </c>
      <c r="J3589" s="11" t="s">
        <v>261</v>
      </c>
      <c r="K3589" s="11" t="s">
        <v>12957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44958</v>
      </c>
      <c r="H3590" s="11">
        <v>9</v>
      </c>
      <c r="I3590" s="20" t="s">
        <v>259</v>
      </c>
      <c r="J3590" s="11" t="s">
        <v>261</v>
      </c>
      <c r="K3590" s="11" t="s">
        <v>12957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44958</v>
      </c>
      <c r="H3591" s="11">
        <v>9</v>
      </c>
      <c r="I3591" s="20" t="s">
        <v>259</v>
      </c>
      <c r="J3591" s="11" t="s">
        <v>261</v>
      </c>
      <c r="K3591" s="11" t="s">
        <v>12957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44958</v>
      </c>
      <c r="H3592" s="11">
        <v>9</v>
      </c>
      <c r="I3592" s="20" t="s">
        <v>259</v>
      </c>
      <c r="J3592" s="11" t="s">
        <v>261</v>
      </c>
      <c r="K3592" s="11" t="s">
        <v>12957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44958</v>
      </c>
      <c r="H3593" s="11">
        <v>9</v>
      </c>
      <c r="I3593" s="20" t="s">
        <v>259</v>
      </c>
      <c r="J3593" s="11" t="s">
        <v>261</v>
      </c>
      <c r="K3593" s="11" t="s">
        <v>12957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44958</v>
      </c>
      <c r="H3594" s="11">
        <v>9</v>
      </c>
      <c r="I3594" s="20" t="s">
        <v>259</v>
      </c>
      <c r="J3594" s="11" t="s">
        <v>261</v>
      </c>
      <c r="K3594" s="11" t="s">
        <v>12957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44958</v>
      </c>
      <c r="H3595" s="11">
        <v>9</v>
      </c>
      <c r="I3595" s="20" t="s">
        <v>259</v>
      </c>
      <c r="J3595" s="11" t="s">
        <v>261</v>
      </c>
      <c r="K3595" s="11" t="s">
        <v>12957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44958</v>
      </c>
      <c r="H3596" s="11">
        <v>9</v>
      </c>
      <c r="I3596" s="20" t="s">
        <v>259</v>
      </c>
      <c r="J3596" s="11" t="s">
        <v>261</v>
      </c>
      <c r="K3596" s="11" t="s">
        <v>12957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44958</v>
      </c>
      <c r="H3597" s="11">
        <v>9</v>
      </c>
      <c r="I3597" s="20" t="s">
        <v>259</v>
      </c>
      <c r="J3597" s="11" t="s">
        <v>261</v>
      </c>
      <c r="K3597" s="11" t="s">
        <v>12957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44958</v>
      </c>
      <c r="H3598" s="11">
        <v>9</v>
      </c>
      <c r="I3598" s="20" t="s">
        <v>259</v>
      </c>
      <c r="J3598" s="11" t="s">
        <v>261</v>
      </c>
      <c r="K3598" s="11" t="s">
        <v>12957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44958</v>
      </c>
      <c r="H3599" s="11">
        <v>9</v>
      </c>
      <c r="I3599" s="20" t="s">
        <v>259</v>
      </c>
      <c r="J3599" s="11" t="s">
        <v>261</v>
      </c>
      <c r="K3599" s="11" t="s">
        <v>12957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44958</v>
      </c>
      <c r="H3600" s="11">
        <v>9</v>
      </c>
      <c r="I3600" s="20" t="s">
        <v>259</v>
      </c>
      <c r="J3600" s="11" t="s">
        <v>261</v>
      </c>
      <c r="K3600" s="11" t="s">
        <v>12957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44958</v>
      </c>
      <c r="H3601" s="11">
        <v>9</v>
      </c>
      <c r="I3601" s="20" t="s">
        <v>259</v>
      </c>
      <c r="J3601" s="11" t="s">
        <v>261</v>
      </c>
      <c r="K3601" s="11" t="s">
        <v>12957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44958</v>
      </c>
      <c r="H3602" s="11">
        <v>9</v>
      </c>
      <c r="I3602" s="20" t="s">
        <v>259</v>
      </c>
      <c r="J3602" s="11" t="s">
        <v>261</v>
      </c>
      <c r="K3602" s="11" t="s">
        <v>12957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44958</v>
      </c>
      <c r="H3603" s="11">
        <v>9</v>
      </c>
      <c r="I3603" s="20" t="s">
        <v>259</v>
      </c>
      <c r="J3603" s="11" t="s">
        <v>261</v>
      </c>
      <c r="K3603" s="11" t="s">
        <v>12957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44958</v>
      </c>
      <c r="H3604" s="11">
        <v>9</v>
      </c>
      <c r="I3604" s="20" t="s">
        <v>259</v>
      </c>
      <c r="J3604" s="11" t="s">
        <v>261</v>
      </c>
      <c r="K3604" s="11" t="s">
        <v>12957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44958</v>
      </c>
      <c r="H3605" s="11">
        <v>9</v>
      </c>
      <c r="I3605" s="20" t="s">
        <v>259</v>
      </c>
      <c r="J3605" s="11" t="s">
        <v>261</v>
      </c>
      <c r="K3605" s="11" t="s">
        <v>12957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44958</v>
      </c>
      <c r="H3606" s="11">
        <v>9</v>
      </c>
      <c r="I3606" s="20" t="s">
        <v>259</v>
      </c>
      <c r="J3606" s="11" t="s">
        <v>261</v>
      </c>
      <c r="K3606" s="11" t="s">
        <v>12957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44958</v>
      </c>
      <c r="H3607" s="11">
        <v>9</v>
      </c>
      <c r="I3607" s="20" t="s">
        <v>259</v>
      </c>
      <c r="J3607" s="11" t="s">
        <v>261</v>
      </c>
      <c r="K3607" s="11" t="s">
        <v>12957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44958</v>
      </c>
      <c r="H3608" s="11">
        <v>9</v>
      </c>
      <c r="I3608" s="20" t="s">
        <v>259</v>
      </c>
      <c r="J3608" s="11" t="s">
        <v>261</v>
      </c>
      <c r="K3608" s="11" t="s">
        <v>12957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44958</v>
      </c>
      <c r="H3609" s="11">
        <v>9</v>
      </c>
      <c r="I3609" s="20" t="s">
        <v>259</v>
      </c>
      <c r="J3609" s="11" t="s">
        <v>261</v>
      </c>
      <c r="K3609" s="11" t="s">
        <v>12957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44958</v>
      </c>
      <c r="H3610" s="11">
        <v>9</v>
      </c>
      <c r="I3610" s="20" t="s">
        <v>259</v>
      </c>
      <c r="J3610" s="11" t="s">
        <v>261</v>
      </c>
      <c r="K3610" s="11" t="s">
        <v>12957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44958</v>
      </c>
      <c r="H3611" s="11">
        <v>9</v>
      </c>
      <c r="I3611" s="20" t="s">
        <v>259</v>
      </c>
      <c r="J3611" s="11" t="s">
        <v>261</v>
      </c>
      <c r="K3611" s="11" t="s">
        <v>12957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44958</v>
      </c>
      <c r="H3612" s="11">
        <v>9</v>
      </c>
      <c r="I3612" s="20" t="s">
        <v>259</v>
      </c>
      <c r="J3612" s="11" t="s">
        <v>261</v>
      </c>
      <c r="K3612" s="11" t="s">
        <v>12957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44958</v>
      </c>
      <c r="H3613" s="11">
        <v>9</v>
      </c>
      <c r="I3613" s="20" t="s">
        <v>259</v>
      </c>
      <c r="J3613" s="11" t="s">
        <v>261</v>
      </c>
      <c r="K3613" s="11" t="s">
        <v>12957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44958</v>
      </c>
      <c r="H3614" s="11">
        <v>9</v>
      </c>
      <c r="I3614" s="20" t="s">
        <v>259</v>
      </c>
      <c r="J3614" s="11" t="s">
        <v>261</v>
      </c>
      <c r="K3614" s="11" t="s">
        <v>12957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44958</v>
      </c>
      <c r="H3615" s="11">
        <v>9</v>
      </c>
      <c r="I3615" s="20" t="s">
        <v>259</v>
      </c>
      <c r="J3615" s="11" t="s">
        <v>261</v>
      </c>
      <c r="K3615" s="11" t="s">
        <v>12957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44958</v>
      </c>
      <c r="H3616" s="11">
        <v>9</v>
      </c>
      <c r="I3616" s="20" t="s">
        <v>259</v>
      </c>
      <c r="J3616" s="11" t="s">
        <v>261</v>
      </c>
      <c r="K3616" s="11" t="s">
        <v>12957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44958</v>
      </c>
      <c r="H3617" s="11">
        <v>9</v>
      </c>
      <c r="I3617" s="20" t="s">
        <v>259</v>
      </c>
      <c r="J3617" s="11" t="s">
        <v>261</v>
      </c>
      <c r="K3617" s="11" t="s">
        <v>12957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44958</v>
      </c>
      <c r="H3618" s="11">
        <v>9</v>
      </c>
      <c r="I3618" s="20" t="s">
        <v>259</v>
      </c>
      <c r="J3618" s="11" t="s">
        <v>261</v>
      </c>
      <c r="K3618" s="11" t="s">
        <v>12957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44958</v>
      </c>
      <c r="H3619" s="11">
        <v>9</v>
      </c>
      <c r="I3619" s="20" t="s">
        <v>259</v>
      </c>
      <c r="J3619" s="11" t="s">
        <v>261</v>
      </c>
      <c r="K3619" s="11" t="s">
        <v>12957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44958</v>
      </c>
      <c r="H3620" s="11">
        <v>9</v>
      </c>
      <c r="I3620" s="20" t="s">
        <v>259</v>
      </c>
      <c r="J3620" s="11" t="s">
        <v>261</v>
      </c>
      <c r="K3620" s="11" t="s">
        <v>12957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44958</v>
      </c>
      <c r="H3621" s="11">
        <v>9</v>
      </c>
      <c r="I3621" s="20" t="s">
        <v>259</v>
      </c>
      <c r="J3621" s="11" t="s">
        <v>261</v>
      </c>
      <c r="K3621" s="11" t="s">
        <v>12957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44958</v>
      </c>
      <c r="H3622" s="11">
        <v>9</v>
      </c>
      <c r="I3622" s="20" t="s">
        <v>259</v>
      </c>
      <c r="J3622" s="11" t="s">
        <v>261</v>
      </c>
      <c r="K3622" s="11" t="s">
        <v>12957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44958</v>
      </c>
      <c r="H3623" s="11">
        <v>9</v>
      </c>
      <c r="I3623" s="20" t="s">
        <v>259</v>
      </c>
      <c r="J3623" s="11" t="s">
        <v>261</v>
      </c>
      <c r="K3623" s="11" t="s">
        <v>12957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44958</v>
      </c>
      <c r="H3624" s="11">
        <v>9</v>
      </c>
      <c r="I3624" s="20" t="s">
        <v>259</v>
      </c>
      <c r="J3624" s="11" t="s">
        <v>261</v>
      </c>
      <c r="K3624" s="11" t="s">
        <v>12957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44958</v>
      </c>
      <c r="H3625" s="11">
        <v>9</v>
      </c>
      <c r="I3625" s="20" t="s">
        <v>259</v>
      </c>
      <c r="J3625" s="11" t="s">
        <v>261</v>
      </c>
      <c r="K3625" s="11" t="s">
        <v>12957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44958</v>
      </c>
      <c r="H3626" s="11">
        <v>9</v>
      </c>
      <c r="I3626" s="20" t="s">
        <v>259</v>
      </c>
      <c r="J3626" s="11" t="s">
        <v>261</v>
      </c>
      <c r="K3626" s="11" t="s">
        <v>12957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44958</v>
      </c>
      <c r="H3627" s="11">
        <v>9</v>
      </c>
      <c r="I3627" s="20" t="s">
        <v>259</v>
      </c>
      <c r="J3627" s="11" t="s">
        <v>261</v>
      </c>
      <c r="K3627" s="11" t="s">
        <v>12957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44958</v>
      </c>
      <c r="H3628" s="11">
        <v>9</v>
      </c>
      <c r="I3628" s="20" t="s">
        <v>259</v>
      </c>
      <c r="J3628" s="11" t="s">
        <v>261</v>
      </c>
      <c r="K3628" s="11" t="s">
        <v>12957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44958</v>
      </c>
      <c r="H3629" s="11">
        <v>9</v>
      </c>
      <c r="I3629" s="20" t="s">
        <v>259</v>
      </c>
      <c r="J3629" s="11" t="s">
        <v>261</v>
      </c>
      <c r="K3629" s="11" t="s">
        <v>12957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44958</v>
      </c>
      <c r="H3630" s="11">
        <v>9</v>
      </c>
      <c r="I3630" s="20" t="s">
        <v>259</v>
      </c>
      <c r="J3630" s="11" t="s">
        <v>261</v>
      </c>
      <c r="K3630" s="11" t="s">
        <v>12957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44958</v>
      </c>
      <c r="H3631" s="11">
        <v>9</v>
      </c>
      <c r="I3631" s="20" t="s">
        <v>259</v>
      </c>
      <c r="J3631" s="11" t="s">
        <v>261</v>
      </c>
      <c r="K3631" s="11" t="s">
        <v>12957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44958</v>
      </c>
      <c r="H3632" s="11">
        <v>9</v>
      </c>
      <c r="I3632" s="20" t="s">
        <v>259</v>
      </c>
      <c r="J3632" s="11" t="s">
        <v>261</v>
      </c>
      <c r="K3632" s="11" t="s">
        <v>12957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44958</v>
      </c>
      <c r="H3633" s="11">
        <v>9</v>
      </c>
      <c r="I3633" s="20" t="s">
        <v>259</v>
      </c>
      <c r="J3633" s="11" t="s">
        <v>261</v>
      </c>
      <c r="K3633" s="11" t="s">
        <v>12957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44958</v>
      </c>
      <c r="H3634" s="11">
        <v>9</v>
      </c>
      <c r="I3634" s="20" t="s">
        <v>259</v>
      </c>
      <c r="J3634" s="11" t="s">
        <v>261</v>
      </c>
      <c r="K3634" s="11" t="s">
        <v>12957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44958</v>
      </c>
      <c r="H3635" s="11">
        <v>9</v>
      </c>
      <c r="I3635" s="20" t="s">
        <v>259</v>
      </c>
      <c r="J3635" s="11" t="s">
        <v>261</v>
      </c>
      <c r="K3635" s="11" t="s">
        <v>12957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44958</v>
      </c>
      <c r="H3636" s="11">
        <v>9</v>
      </c>
      <c r="I3636" s="20" t="s">
        <v>259</v>
      </c>
      <c r="J3636" s="11" t="s">
        <v>261</v>
      </c>
      <c r="K3636" s="11" t="s">
        <v>12957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44958</v>
      </c>
      <c r="H3637" s="11">
        <v>9</v>
      </c>
      <c r="I3637" s="20" t="s">
        <v>259</v>
      </c>
      <c r="J3637" s="11" t="s">
        <v>261</v>
      </c>
      <c r="K3637" s="11" t="s">
        <v>12957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44958</v>
      </c>
      <c r="H3638" s="11">
        <v>9</v>
      </c>
      <c r="I3638" s="20" t="s">
        <v>259</v>
      </c>
      <c r="J3638" s="11" t="s">
        <v>261</v>
      </c>
      <c r="K3638" s="11" t="s">
        <v>12957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44958</v>
      </c>
      <c r="H3639" s="11">
        <v>9</v>
      </c>
      <c r="I3639" s="20" t="s">
        <v>259</v>
      </c>
      <c r="J3639" s="11" t="s">
        <v>261</v>
      </c>
      <c r="K3639" s="11" t="s">
        <v>12957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44958</v>
      </c>
      <c r="H3640" s="11">
        <v>9</v>
      </c>
      <c r="I3640" s="20" t="s">
        <v>259</v>
      </c>
      <c r="J3640" s="11" t="s">
        <v>261</v>
      </c>
      <c r="K3640" s="11" t="s">
        <v>12957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44958</v>
      </c>
      <c r="H3641" s="11">
        <v>9</v>
      </c>
      <c r="I3641" s="20" t="s">
        <v>259</v>
      </c>
      <c r="J3641" s="11" t="s">
        <v>261</v>
      </c>
      <c r="K3641" s="11" t="s">
        <v>12957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44958</v>
      </c>
      <c r="H3642" s="11">
        <v>9</v>
      </c>
      <c r="I3642" s="20" t="s">
        <v>259</v>
      </c>
      <c r="J3642" s="11" t="s">
        <v>261</v>
      </c>
      <c r="K3642" s="11" t="s">
        <v>12957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44958</v>
      </c>
      <c r="H3643" s="11">
        <v>9</v>
      </c>
      <c r="I3643" s="20" t="s">
        <v>259</v>
      </c>
      <c r="J3643" s="11" t="s">
        <v>261</v>
      </c>
      <c r="K3643" s="11" t="s">
        <v>12957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44958</v>
      </c>
      <c r="H3644" s="11">
        <v>9</v>
      </c>
      <c r="I3644" s="20" t="s">
        <v>259</v>
      </c>
      <c r="J3644" s="11" t="s">
        <v>261</v>
      </c>
      <c r="K3644" s="11" t="s">
        <v>12957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44958</v>
      </c>
      <c r="H3645" s="11">
        <v>9</v>
      </c>
      <c r="I3645" s="20" t="s">
        <v>259</v>
      </c>
      <c r="J3645" s="11" t="s">
        <v>261</v>
      </c>
      <c r="K3645" s="11" t="s">
        <v>12957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44958</v>
      </c>
      <c r="H3646" s="11">
        <v>9</v>
      </c>
      <c r="I3646" s="20" t="s">
        <v>259</v>
      </c>
      <c r="J3646" s="11" t="s">
        <v>261</v>
      </c>
      <c r="K3646" s="11" t="s">
        <v>12957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44958</v>
      </c>
      <c r="H3647" s="11">
        <v>9</v>
      </c>
      <c r="I3647" s="20" t="s">
        <v>259</v>
      </c>
      <c r="J3647" s="11" t="s">
        <v>261</v>
      </c>
      <c r="K3647" s="11" t="s">
        <v>12957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44958</v>
      </c>
      <c r="H3648" s="11">
        <v>9</v>
      </c>
      <c r="I3648" s="20" t="s">
        <v>259</v>
      </c>
      <c r="J3648" s="11" t="s">
        <v>261</v>
      </c>
      <c r="K3648" s="11" t="s">
        <v>12957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44958</v>
      </c>
      <c r="H3649" s="11">
        <v>9</v>
      </c>
      <c r="I3649" s="20" t="s">
        <v>259</v>
      </c>
      <c r="J3649" s="11" t="s">
        <v>261</v>
      </c>
      <c r="K3649" s="11" t="s">
        <v>12957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44958</v>
      </c>
      <c r="H3650" s="11">
        <v>9</v>
      </c>
      <c r="I3650" s="20" t="s">
        <v>259</v>
      </c>
      <c r="J3650" s="11" t="s">
        <v>261</v>
      </c>
      <c r="K3650" s="11" t="s">
        <v>12957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44958</v>
      </c>
      <c r="H3651" s="11">
        <v>9</v>
      </c>
      <c r="I3651" s="20" t="s">
        <v>259</v>
      </c>
      <c r="J3651" s="11" t="s">
        <v>261</v>
      </c>
      <c r="K3651" s="11" t="s">
        <v>12957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44958</v>
      </c>
      <c r="H3652" s="11">
        <v>9</v>
      </c>
      <c r="I3652" s="20" t="s">
        <v>259</v>
      </c>
      <c r="J3652" s="11" t="s">
        <v>261</v>
      </c>
      <c r="K3652" s="11" t="s">
        <v>12957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44958</v>
      </c>
      <c r="H3653" s="11">
        <v>9</v>
      </c>
      <c r="I3653" s="20" t="s">
        <v>259</v>
      </c>
      <c r="J3653" s="11" t="s">
        <v>261</v>
      </c>
      <c r="K3653" s="11" t="s">
        <v>12957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44958</v>
      </c>
      <c r="H3654" s="11">
        <v>9</v>
      </c>
      <c r="I3654" s="20" t="s">
        <v>259</v>
      </c>
      <c r="J3654" s="11" t="s">
        <v>261</v>
      </c>
      <c r="K3654" s="11" t="s">
        <v>12957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44958</v>
      </c>
      <c r="H3655" s="11">
        <v>9</v>
      </c>
      <c r="I3655" s="20" t="s">
        <v>259</v>
      </c>
      <c r="J3655" s="11" t="s">
        <v>261</v>
      </c>
      <c r="K3655" s="11" t="s">
        <v>12957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44958</v>
      </c>
      <c r="H3656" s="11">
        <v>9</v>
      </c>
      <c r="I3656" s="20" t="s">
        <v>259</v>
      </c>
      <c r="J3656" s="11" t="s">
        <v>261</v>
      </c>
      <c r="K3656" s="11" t="s">
        <v>12957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44958</v>
      </c>
      <c r="H3657" s="11">
        <v>9</v>
      </c>
      <c r="I3657" s="20" t="s">
        <v>259</v>
      </c>
      <c r="J3657" s="11" t="s">
        <v>261</v>
      </c>
      <c r="K3657" s="11" t="s">
        <v>12957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44958</v>
      </c>
      <c r="H3658" s="11">
        <v>9</v>
      </c>
      <c r="I3658" s="20" t="s">
        <v>259</v>
      </c>
      <c r="J3658" s="11" t="s">
        <v>261</v>
      </c>
      <c r="K3658" s="11" t="s">
        <v>12957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44958</v>
      </c>
      <c r="H3659" s="11">
        <v>9</v>
      </c>
      <c r="I3659" s="20" t="s">
        <v>259</v>
      </c>
      <c r="J3659" s="11" t="s">
        <v>261</v>
      </c>
      <c r="K3659" s="11" t="s">
        <v>12957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44958</v>
      </c>
      <c r="H3660" s="11">
        <v>9</v>
      </c>
      <c r="I3660" s="20" t="s">
        <v>259</v>
      </c>
      <c r="J3660" s="11" t="s">
        <v>261</v>
      </c>
      <c r="K3660" s="11" t="s">
        <v>12957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44958</v>
      </c>
      <c r="H3661" s="11">
        <v>9</v>
      </c>
      <c r="I3661" s="20" t="s">
        <v>259</v>
      </c>
      <c r="J3661" s="11" t="s">
        <v>261</v>
      </c>
      <c r="K3661" s="11" t="s">
        <v>12957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44958</v>
      </c>
      <c r="H3662" s="11">
        <v>9</v>
      </c>
      <c r="I3662" s="20" t="s">
        <v>259</v>
      </c>
      <c r="J3662" s="11" t="s">
        <v>261</v>
      </c>
      <c r="K3662" s="11" t="s">
        <v>12957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44958</v>
      </c>
      <c r="H3663" s="11">
        <v>9</v>
      </c>
      <c r="I3663" s="20" t="s">
        <v>259</v>
      </c>
      <c r="J3663" s="11" t="s">
        <v>261</v>
      </c>
      <c r="K3663" s="11" t="s">
        <v>12957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44958</v>
      </c>
      <c r="H3664" s="11">
        <v>9</v>
      </c>
      <c r="I3664" s="20" t="s">
        <v>259</v>
      </c>
      <c r="J3664" s="11" t="s">
        <v>261</v>
      </c>
      <c r="K3664" s="11" t="s">
        <v>12957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44958</v>
      </c>
      <c r="H3665" s="11">
        <v>9</v>
      </c>
      <c r="I3665" s="20" t="s">
        <v>259</v>
      </c>
      <c r="J3665" s="11" t="s">
        <v>261</v>
      </c>
      <c r="K3665" s="11" t="s">
        <v>12957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44958</v>
      </c>
      <c r="H3666" s="11">
        <v>9</v>
      </c>
      <c r="I3666" s="20" t="s">
        <v>259</v>
      </c>
      <c r="J3666" s="11" t="s">
        <v>261</v>
      </c>
      <c r="K3666" s="11" t="s">
        <v>12957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44958</v>
      </c>
      <c r="H3667" s="11">
        <v>9</v>
      </c>
      <c r="I3667" s="20" t="s">
        <v>259</v>
      </c>
      <c r="J3667" s="11" t="s">
        <v>261</v>
      </c>
      <c r="K3667" s="11" t="s">
        <v>12957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44958</v>
      </c>
      <c r="H3668" s="11">
        <v>9</v>
      </c>
      <c r="I3668" s="20" t="s">
        <v>259</v>
      </c>
      <c r="J3668" s="11" t="s">
        <v>261</v>
      </c>
      <c r="K3668" s="11" t="s">
        <v>12957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44958</v>
      </c>
      <c r="H3669" s="11">
        <v>9</v>
      </c>
      <c r="I3669" s="20" t="s">
        <v>259</v>
      </c>
      <c r="J3669" s="11" t="s">
        <v>261</v>
      </c>
      <c r="K3669" s="11" t="s">
        <v>12957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44958</v>
      </c>
      <c r="H3670" s="11">
        <v>9</v>
      </c>
      <c r="I3670" s="20" t="s">
        <v>259</v>
      </c>
      <c r="J3670" s="11" t="s">
        <v>261</v>
      </c>
      <c r="K3670" s="11" t="s">
        <v>12957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44958</v>
      </c>
      <c r="H3671" s="11">
        <v>9</v>
      </c>
      <c r="I3671" s="20" t="s">
        <v>259</v>
      </c>
      <c r="J3671" s="11" t="s">
        <v>261</v>
      </c>
      <c r="K3671" s="11" t="s">
        <v>12957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44958</v>
      </c>
      <c r="H3672" s="11">
        <v>9</v>
      </c>
      <c r="I3672" s="20" t="s">
        <v>259</v>
      </c>
      <c r="J3672" s="11" t="s">
        <v>261</v>
      </c>
      <c r="K3672" s="11" t="s">
        <v>12957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44958</v>
      </c>
      <c r="H3673" s="11">
        <v>9</v>
      </c>
      <c r="I3673" s="20" t="s">
        <v>259</v>
      </c>
      <c r="J3673" s="11" t="s">
        <v>261</v>
      </c>
      <c r="K3673" s="11" t="s">
        <v>12957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44958</v>
      </c>
      <c r="H3674" s="11">
        <v>9</v>
      </c>
      <c r="I3674" s="20" t="s">
        <v>259</v>
      </c>
      <c r="J3674" s="11" t="s">
        <v>261</v>
      </c>
      <c r="K3674" s="11" t="s">
        <v>12957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44958</v>
      </c>
      <c r="H3675" s="11">
        <v>9</v>
      </c>
      <c r="I3675" s="20" t="s">
        <v>259</v>
      </c>
      <c r="J3675" s="11" t="s">
        <v>261</v>
      </c>
      <c r="K3675" s="11" t="s">
        <v>12957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44958</v>
      </c>
      <c r="H3676" s="11">
        <v>9</v>
      </c>
      <c r="I3676" s="20" t="s">
        <v>259</v>
      </c>
      <c r="J3676" s="11" t="s">
        <v>261</v>
      </c>
      <c r="K3676" s="11" t="s">
        <v>12957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44958</v>
      </c>
      <c r="H3677" s="11">
        <v>9</v>
      </c>
      <c r="I3677" s="20" t="s">
        <v>259</v>
      </c>
      <c r="J3677" s="11" t="s">
        <v>261</v>
      </c>
      <c r="K3677" s="11" t="s">
        <v>12957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44958</v>
      </c>
      <c r="H3678" s="11">
        <v>9</v>
      </c>
      <c r="I3678" s="20" t="s">
        <v>259</v>
      </c>
      <c r="J3678" s="11" t="s">
        <v>261</v>
      </c>
      <c r="K3678" s="11" t="s">
        <v>12957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44958</v>
      </c>
      <c r="H3679" s="11">
        <v>9</v>
      </c>
      <c r="I3679" s="20" t="s">
        <v>259</v>
      </c>
      <c r="J3679" s="11" t="s">
        <v>261</v>
      </c>
      <c r="K3679" s="11" t="s">
        <v>12957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44958</v>
      </c>
      <c r="H3680" s="11">
        <v>9</v>
      </c>
      <c r="I3680" s="20" t="s">
        <v>259</v>
      </c>
      <c r="J3680" s="11" t="s">
        <v>261</v>
      </c>
      <c r="K3680" s="11" t="s">
        <v>12957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44958</v>
      </c>
      <c r="H3681" s="11">
        <v>9</v>
      </c>
      <c r="I3681" s="20" t="s">
        <v>259</v>
      </c>
      <c r="J3681" s="11" t="s">
        <v>261</v>
      </c>
      <c r="K3681" s="11" t="s">
        <v>12957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44958</v>
      </c>
      <c r="H3682" s="11">
        <v>9</v>
      </c>
      <c r="I3682" s="20" t="s">
        <v>259</v>
      </c>
      <c r="J3682" s="11" t="s">
        <v>261</v>
      </c>
      <c r="K3682" s="11" t="s">
        <v>12957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44958</v>
      </c>
      <c r="H3683" s="11">
        <v>9</v>
      </c>
      <c r="I3683" s="20" t="s">
        <v>259</v>
      </c>
      <c r="J3683" s="11" t="s">
        <v>261</v>
      </c>
      <c r="K3683" s="11" t="s">
        <v>12957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44958</v>
      </c>
      <c r="H3684" s="11">
        <v>9</v>
      </c>
      <c r="I3684" s="20" t="s">
        <v>259</v>
      </c>
      <c r="J3684" s="11" t="s">
        <v>261</v>
      </c>
      <c r="K3684" s="11" t="s">
        <v>12957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44958</v>
      </c>
      <c r="H3685" s="11">
        <v>9</v>
      </c>
      <c r="I3685" s="20" t="s">
        <v>259</v>
      </c>
      <c r="J3685" s="11" t="s">
        <v>261</v>
      </c>
      <c r="K3685" s="11" t="s">
        <v>12957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44958</v>
      </c>
      <c r="H3686" s="11">
        <v>9</v>
      </c>
      <c r="I3686" s="20" t="s">
        <v>259</v>
      </c>
      <c r="J3686" s="11" t="s">
        <v>261</v>
      </c>
      <c r="K3686" s="11" t="s">
        <v>12957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44958</v>
      </c>
      <c r="H3687" s="11">
        <v>9</v>
      </c>
      <c r="I3687" s="20" t="s">
        <v>259</v>
      </c>
      <c r="J3687" s="11" t="s">
        <v>261</v>
      </c>
      <c r="K3687" s="11" t="s">
        <v>12957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44958</v>
      </c>
      <c r="H3688" s="11">
        <v>9</v>
      </c>
      <c r="I3688" s="20" t="s">
        <v>259</v>
      </c>
      <c r="J3688" s="11" t="s">
        <v>261</v>
      </c>
      <c r="K3688" s="11" t="s">
        <v>12957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44958</v>
      </c>
      <c r="H3689" s="11">
        <v>9</v>
      </c>
      <c r="I3689" s="20" t="s">
        <v>259</v>
      </c>
      <c r="J3689" s="11" t="s">
        <v>261</v>
      </c>
      <c r="K3689" s="11" t="s">
        <v>12957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44958</v>
      </c>
      <c r="H3690" s="11">
        <v>9</v>
      </c>
      <c r="I3690" s="20" t="s">
        <v>259</v>
      </c>
      <c r="J3690" s="11" t="s">
        <v>261</v>
      </c>
      <c r="K3690" s="11" t="s">
        <v>12957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44958</v>
      </c>
      <c r="H3691" s="11">
        <v>9</v>
      </c>
      <c r="I3691" s="20" t="s">
        <v>259</v>
      </c>
      <c r="J3691" s="11" t="s">
        <v>261</v>
      </c>
      <c r="K3691" s="11" t="s">
        <v>12957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44958</v>
      </c>
      <c r="H3692" s="11">
        <v>9</v>
      </c>
      <c r="I3692" s="20" t="s">
        <v>259</v>
      </c>
      <c r="J3692" s="11" t="s">
        <v>261</v>
      </c>
      <c r="K3692" s="11" t="s">
        <v>12957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44958</v>
      </c>
      <c r="H3693" s="11">
        <v>9</v>
      </c>
      <c r="I3693" s="20" t="s">
        <v>259</v>
      </c>
      <c r="J3693" s="11" t="s">
        <v>261</v>
      </c>
      <c r="K3693" s="11" t="s">
        <v>12957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44958</v>
      </c>
      <c r="H3694" s="11">
        <v>9</v>
      </c>
      <c r="I3694" s="20" t="s">
        <v>259</v>
      </c>
      <c r="J3694" s="11" t="s">
        <v>261</v>
      </c>
      <c r="K3694" s="11" t="s">
        <v>12957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44958</v>
      </c>
      <c r="H3695" s="11">
        <v>9</v>
      </c>
      <c r="I3695" s="20" t="s">
        <v>259</v>
      </c>
      <c r="J3695" s="11" t="s">
        <v>261</v>
      </c>
      <c r="K3695" s="11" t="s">
        <v>12957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44958</v>
      </c>
      <c r="H3696" s="11">
        <v>9</v>
      </c>
      <c r="I3696" s="20" t="s">
        <v>259</v>
      </c>
      <c r="J3696" s="11" t="s">
        <v>261</v>
      </c>
      <c r="K3696" s="11" t="s">
        <v>12957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44958</v>
      </c>
      <c r="H3697" s="11">
        <v>9</v>
      </c>
      <c r="I3697" s="20" t="s">
        <v>259</v>
      </c>
      <c r="J3697" s="11" t="s">
        <v>261</v>
      </c>
      <c r="K3697" s="11" t="s">
        <v>12957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44958</v>
      </c>
      <c r="H3698" s="11">
        <v>9</v>
      </c>
      <c r="I3698" s="20" t="s">
        <v>259</v>
      </c>
      <c r="J3698" s="11" t="s">
        <v>261</v>
      </c>
      <c r="K3698" s="11" t="s">
        <v>12957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44958</v>
      </c>
      <c r="H3699" s="11">
        <v>9</v>
      </c>
      <c r="I3699" s="20" t="s">
        <v>259</v>
      </c>
      <c r="J3699" s="11" t="s">
        <v>261</v>
      </c>
      <c r="K3699" s="11" t="s">
        <v>12957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44958</v>
      </c>
      <c r="H3700" s="11">
        <v>9</v>
      </c>
      <c r="I3700" s="20" t="s">
        <v>259</v>
      </c>
      <c r="J3700" s="11" t="s">
        <v>261</v>
      </c>
      <c r="K3700" s="11" t="s">
        <v>12957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44958</v>
      </c>
      <c r="H3701" s="11">
        <v>9</v>
      </c>
      <c r="I3701" s="20" t="s">
        <v>259</v>
      </c>
      <c r="J3701" s="11" t="s">
        <v>261</v>
      </c>
      <c r="K3701" s="11" t="s">
        <v>12957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44958</v>
      </c>
      <c r="H3702" s="11">
        <v>9</v>
      </c>
      <c r="I3702" s="20" t="s">
        <v>259</v>
      </c>
      <c r="J3702" s="11" t="s">
        <v>261</v>
      </c>
      <c r="K3702" s="11" t="s">
        <v>12957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44958</v>
      </c>
      <c r="H3703" s="11">
        <v>9</v>
      </c>
      <c r="I3703" s="20" t="s">
        <v>259</v>
      </c>
      <c r="J3703" s="11" t="s">
        <v>261</v>
      </c>
      <c r="K3703" s="11" t="s">
        <v>12957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44958</v>
      </c>
      <c r="H3704" s="11">
        <v>9</v>
      </c>
      <c r="I3704" s="20" t="s">
        <v>259</v>
      </c>
      <c r="J3704" s="11" t="s">
        <v>261</v>
      </c>
      <c r="K3704" s="11" t="s">
        <v>12957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44958</v>
      </c>
      <c r="H3705" s="11">
        <v>9</v>
      </c>
      <c r="I3705" s="20" t="s">
        <v>259</v>
      </c>
      <c r="J3705" s="11" t="s">
        <v>261</v>
      </c>
      <c r="K3705" s="11" t="s">
        <v>12957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44958</v>
      </c>
      <c r="H3706" s="11">
        <v>9</v>
      </c>
      <c r="I3706" s="20" t="s">
        <v>259</v>
      </c>
      <c r="J3706" s="11" t="s">
        <v>261</v>
      </c>
      <c r="K3706" s="11" t="s">
        <v>12957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44958</v>
      </c>
      <c r="H3707" s="11">
        <v>9</v>
      </c>
      <c r="I3707" s="20" t="s">
        <v>259</v>
      </c>
      <c r="J3707" s="11" t="s">
        <v>261</v>
      </c>
      <c r="K3707" s="11" t="s">
        <v>12957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44958</v>
      </c>
      <c r="H3708" s="11">
        <v>9</v>
      </c>
      <c r="I3708" s="20" t="s">
        <v>259</v>
      </c>
      <c r="J3708" s="11" t="s">
        <v>261</v>
      </c>
      <c r="K3708" s="11" t="s">
        <v>12957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44958</v>
      </c>
      <c r="H3709" s="11">
        <v>9</v>
      </c>
      <c r="I3709" s="20" t="s">
        <v>259</v>
      </c>
      <c r="J3709" s="11" t="s">
        <v>261</v>
      </c>
      <c r="K3709" s="11" t="s">
        <v>12957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44958</v>
      </c>
      <c r="H3710" s="11">
        <v>9</v>
      </c>
      <c r="I3710" s="20" t="s">
        <v>259</v>
      </c>
      <c r="J3710" s="11" t="s">
        <v>261</v>
      </c>
      <c r="K3710" s="11" t="s">
        <v>12957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44958</v>
      </c>
      <c r="H3711" s="11">
        <v>9</v>
      </c>
      <c r="I3711" s="20" t="s">
        <v>259</v>
      </c>
      <c r="J3711" s="11" t="s">
        <v>261</v>
      </c>
      <c r="K3711" s="11" t="s">
        <v>12957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44958</v>
      </c>
      <c r="H3712" s="11">
        <v>9</v>
      </c>
      <c r="I3712" s="20" t="s">
        <v>259</v>
      </c>
      <c r="J3712" s="11" t="s">
        <v>261</v>
      </c>
      <c r="K3712" s="11" t="s">
        <v>12957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44958</v>
      </c>
      <c r="H3713" s="11">
        <v>9</v>
      </c>
      <c r="I3713" s="20" t="s">
        <v>259</v>
      </c>
      <c r="J3713" s="11" t="s">
        <v>261</v>
      </c>
      <c r="K3713" s="11" t="s">
        <v>12957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44958</v>
      </c>
      <c r="H3714" s="11">
        <v>9</v>
      </c>
      <c r="I3714" s="20" t="s">
        <v>259</v>
      </c>
      <c r="J3714" s="11" t="s">
        <v>261</v>
      </c>
      <c r="K3714" s="11" t="s">
        <v>12957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44958</v>
      </c>
      <c r="H3715" s="11">
        <v>9</v>
      </c>
      <c r="I3715" s="20" t="s">
        <v>259</v>
      </c>
      <c r="J3715" s="11" t="s">
        <v>261</v>
      </c>
      <c r="K3715" s="11" t="s">
        <v>12957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44958</v>
      </c>
      <c r="H3716" s="11">
        <v>9</v>
      </c>
      <c r="I3716" s="20" t="s">
        <v>259</v>
      </c>
      <c r="J3716" s="11" t="s">
        <v>261</v>
      </c>
      <c r="K3716" s="11" t="s">
        <v>12957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44958</v>
      </c>
      <c r="H3717" s="11">
        <v>9</v>
      </c>
      <c r="I3717" s="20" t="s">
        <v>259</v>
      </c>
      <c r="J3717" s="11" t="s">
        <v>261</v>
      </c>
      <c r="K3717" s="11" t="s">
        <v>12957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44958</v>
      </c>
      <c r="H3718" s="11">
        <v>9</v>
      </c>
      <c r="I3718" s="20" t="s">
        <v>259</v>
      </c>
      <c r="J3718" s="11" t="s">
        <v>261</v>
      </c>
      <c r="K3718" s="11" t="s">
        <v>12957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44958</v>
      </c>
      <c r="H3719" s="11">
        <v>9</v>
      </c>
      <c r="I3719" s="20" t="s">
        <v>259</v>
      </c>
      <c r="J3719" s="11" t="s">
        <v>261</v>
      </c>
      <c r="K3719" s="11" t="s">
        <v>12957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44958</v>
      </c>
      <c r="H3720" s="11">
        <v>9</v>
      </c>
      <c r="I3720" s="20" t="s">
        <v>259</v>
      </c>
      <c r="J3720" s="11" t="s">
        <v>261</v>
      </c>
      <c r="K3720" s="11" t="s">
        <v>12957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44958</v>
      </c>
      <c r="H3721" s="11">
        <v>9</v>
      </c>
      <c r="I3721" s="20" t="s">
        <v>259</v>
      </c>
      <c r="J3721" s="11" t="s">
        <v>261</v>
      </c>
      <c r="K3721" s="11" t="s">
        <v>12957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44958</v>
      </c>
      <c r="H3722" s="11">
        <v>9</v>
      </c>
      <c r="I3722" s="20" t="s">
        <v>259</v>
      </c>
      <c r="J3722" s="11" t="s">
        <v>261</v>
      </c>
      <c r="K3722" s="11" t="s">
        <v>12957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44958</v>
      </c>
      <c r="H3723" s="11">
        <v>9</v>
      </c>
      <c r="I3723" s="20" t="s">
        <v>259</v>
      </c>
      <c r="J3723" s="11" t="s">
        <v>261</v>
      </c>
      <c r="K3723" s="11" t="s">
        <v>12957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44958</v>
      </c>
      <c r="H3724" s="11">
        <v>9</v>
      </c>
      <c r="I3724" s="20" t="s">
        <v>259</v>
      </c>
      <c r="J3724" s="11" t="s">
        <v>261</v>
      </c>
      <c r="K3724" s="11" t="s">
        <v>12957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44958</v>
      </c>
      <c r="H3725" s="11">
        <v>9</v>
      </c>
      <c r="I3725" s="20" t="s">
        <v>259</v>
      </c>
      <c r="J3725" s="11" t="s">
        <v>261</v>
      </c>
      <c r="K3725" s="11" t="s">
        <v>12957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44958</v>
      </c>
      <c r="H3726" s="11">
        <v>9</v>
      </c>
      <c r="I3726" s="20" t="s">
        <v>259</v>
      </c>
      <c r="J3726" s="11" t="s">
        <v>261</v>
      </c>
      <c r="K3726" s="11" t="s">
        <v>12957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44958</v>
      </c>
      <c r="H3727" s="11">
        <v>9</v>
      </c>
      <c r="I3727" s="20" t="s">
        <v>259</v>
      </c>
      <c r="J3727" s="11" t="s">
        <v>261</v>
      </c>
      <c r="K3727" s="11" t="s">
        <v>12957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44958</v>
      </c>
      <c r="H3728" s="11">
        <v>9</v>
      </c>
      <c r="I3728" s="20" t="s">
        <v>259</v>
      </c>
      <c r="J3728" s="11" t="s">
        <v>261</v>
      </c>
      <c r="K3728" s="11" t="s">
        <v>12957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44958</v>
      </c>
      <c r="H3729" s="11">
        <v>9</v>
      </c>
      <c r="I3729" s="20" t="s">
        <v>259</v>
      </c>
      <c r="J3729" s="11" t="s">
        <v>261</v>
      </c>
      <c r="K3729" s="11" t="s">
        <v>12957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44958</v>
      </c>
      <c r="H3730" s="11">
        <v>9</v>
      </c>
      <c r="I3730" s="20" t="s">
        <v>259</v>
      </c>
      <c r="J3730" s="11" t="s">
        <v>261</v>
      </c>
      <c r="K3730" s="11" t="s">
        <v>12957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44958</v>
      </c>
      <c r="H3731" s="11">
        <v>9</v>
      </c>
      <c r="I3731" s="20" t="s">
        <v>259</v>
      </c>
      <c r="J3731" s="11" t="s">
        <v>261</v>
      </c>
      <c r="K3731" s="11" t="s">
        <v>12957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44958</v>
      </c>
      <c r="H3732" s="11">
        <v>9</v>
      </c>
      <c r="I3732" s="20" t="s">
        <v>259</v>
      </c>
      <c r="J3732" s="11" t="s">
        <v>261</v>
      </c>
      <c r="K3732" s="11" t="s">
        <v>12957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44958</v>
      </c>
      <c r="H3733" s="11">
        <v>9</v>
      </c>
      <c r="I3733" s="20" t="s">
        <v>259</v>
      </c>
      <c r="J3733" s="11" t="s">
        <v>261</v>
      </c>
      <c r="K3733" s="11" t="s">
        <v>12957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44958</v>
      </c>
      <c r="H3734" s="11">
        <v>9</v>
      </c>
      <c r="I3734" s="20" t="s">
        <v>259</v>
      </c>
      <c r="J3734" s="11" t="s">
        <v>261</v>
      </c>
      <c r="K3734" s="11" t="s">
        <v>12957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44958</v>
      </c>
      <c r="H3735" s="11">
        <v>9</v>
      </c>
      <c r="I3735" s="20" t="s">
        <v>259</v>
      </c>
      <c r="J3735" s="11" t="s">
        <v>261</v>
      </c>
      <c r="K3735" s="11" t="s">
        <v>12957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44958</v>
      </c>
      <c r="H3736" s="11">
        <v>9</v>
      </c>
      <c r="I3736" s="20" t="s">
        <v>259</v>
      </c>
      <c r="J3736" s="11" t="s">
        <v>261</v>
      </c>
      <c r="K3736" s="11" t="s">
        <v>12957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44958</v>
      </c>
      <c r="H3737" s="11">
        <v>9</v>
      </c>
      <c r="I3737" s="20" t="s">
        <v>259</v>
      </c>
      <c r="J3737" s="11" t="s">
        <v>261</v>
      </c>
      <c r="K3737" s="11" t="s">
        <v>12957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44958</v>
      </c>
      <c r="H3738" s="11">
        <v>9</v>
      </c>
      <c r="I3738" s="20" t="s">
        <v>259</v>
      </c>
      <c r="J3738" s="11" t="s">
        <v>261</v>
      </c>
      <c r="K3738" s="11" t="s">
        <v>12957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44958</v>
      </c>
      <c r="H3739" s="11">
        <v>9</v>
      </c>
      <c r="I3739" s="20" t="s">
        <v>259</v>
      </c>
      <c r="J3739" s="11" t="s">
        <v>261</v>
      </c>
      <c r="K3739" s="11" t="s">
        <v>12957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44958</v>
      </c>
      <c r="H3740" s="11">
        <v>9</v>
      </c>
      <c r="I3740" s="20" t="s">
        <v>259</v>
      </c>
      <c r="J3740" s="11" t="s">
        <v>261</v>
      </c>
      <c r="K3740" s="11" t="s">
        <v>12957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44958</v>
      </c>
      <c r="H3741" s="11">
        <v>9</v>
      </c>
      <c r="I3741" s="20" t="s">
        <v>259</v>
      </c>
      <c r="J3741" s="11" t="s">
        <v>261</v>
      </c>
      <c r="K3741" s="11" t="s">
        <v>12957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44958</v>
      </c>
      <c r="H3742" s="11">
        <v>9</v>
      </c>
      <c r="I3742" s="20" t="s">
        <v>259</v>
      </c>
      <c r="J3742" s="11" t="s">
        <v>261</v>
      </c>
      <c r="K3742" s="11" t="s">
        <v>12957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44958</v>
      </c>
      <c r="H3743" s="11">
        <v>9</v>
      </c>
      <c r="I3743" s="20" t="s">
        <v>259</v>
      </c>
      <c r="J3743" s="11" t="s">
        <v>261</v>
      </c>
      <c r="K3743" s="11" t="s">
        <v>12957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44958</v>
      </c>
      <c r="H3744" s="11">
        <v>9</v>
      </c>
      <c r="I3744" s="20" t="s">
        <v>259</v>
      </c>
      <c r="J3744" s="11" t="s">
        <v>261</v>
      </c>
      <c r="K3744" s="11" t="s">
        <v>12957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44958</v>
      </c>
      <c r="H3745" s="11">
        <v>9</v>
      </c>
      <c r="I3745" s="20" t="s">
        <v>259</v>
      </c>
      <c r="J3745" s="11" t="s">
        <v>261</v>
      </c>
      <c r="K3745" s="11" t="s">
        <v>12957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44958</v>
      </c>
      <c r="H3746" s="11">
        <v>9</v>
      </c>
      <c r="I3746" s="20" t="s">
        <v>259</v>
      </c>
      <c r="J3746" s="11" t="s">
        <v>261</v>
      </c>
      <c r="K3746" s="11" t="s">
        <v>12957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44958</v>
      </c>
      <c r="H3747" s="11">
        <v>9</v>
      </c>
      <c r="I3747" s="20" t="s">
        <v>259</v>
      </c>
      <c r="J3747" s="11" t="s">
        <v>261</v>
      </c>
      <c r="K3747" s="11" t="s">
        <v>12957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44958</v>
      </c>
      <c r="H3748" s="11">
        <v>9</v>
      </c>
      <c r="I3748" s="20" t="s">
        <v>259</v>
      </c>
      <c r="J3748" s="11" t="s">
        <v>261</v>
      </c>
      <c r="K3748" s="11" t="s">
        <v>12957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44958</v>
      </c>
      <c r="H3749" s="11">
        <v>9</v>
      </c>
      <c r="I3749" s="20" t="s">
        <v>259</v>
      </c>
      <c r="J3749" s="11" t="s">
        <v>261</v>
      </c>
      <c r="K3749" s="11" t="s">
        <v>12957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44958</v>
      </c>
      <c r="H3750" s="11">
        <v>9</v>
      </c>
      <c r="I3750" s="20" t="s">
        <v>259</v>
      </c>
      <c r="J3750" s="11" t="s">
        <v>261</v>
      </c>
      <c r="K3750" s="11" t="s">
        <v>12957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44958</v>
      </c>
      <c r="H3751" s="11">
        <v>9</v>
      </c>
      <c r="I3751" s="20" t="s">
        <v>259</v>
      </c>
      <c r="J3751" s="11" t="s">
        <v>261</v>
      </c>
      <c r="K3751" s="11" t="s">
        <v>12957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44958</v>
      </c>
      <c r="H3752" s="11">
        <v>9</v>
      </c>
      <c r="I3752" s="20" t="s">
        <v>259</v>
      </c>
      <c r="J3752" s="11" t="s">
        <v>261</v>
      </c>
      <c r="K3752" s="11" t="s">
        <v>12957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44958</v>
      </c>
      <c r="H3753" s="11">
        <v>9</v>
      </c>
      <c r="I3753" s="20" t="s">
        <v>259</v>
      </c>
      <c r="J3753" s="11" t="s">
        <v>261</v>
      </c>
      <c r="K3753" s="11" t="s">
        <v>12957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44958</v>
      </c>
      <c r="H3754" s="11">
        <v>9</v>
      </c>
      <c r="I3754" s="20" t="s">
        <v>259</v>
      </c>
      <c r="J3754" s="11" t="s">
        <v>261</v>
      </c>
      <c r="K3754" s="11" t="s">
        <v>12957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44958</v>
      </c>
      <c r="H3755" s="11">
        <v>9</v>
      </c>
      <c r="I3755" s="20" t="s">
        <v>259</v>
      </c>
      <c r="J3755" s="11" t="s">
        <v>261</v>
      </c>
      <c r="K3755" s="11" t="s">
        <v>12957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44958</v>
      </c>
      <c r="H3756" s="11">
        <v>9</v>
      </c>
      <c r="I3756" s="20" t="s">
        <v>259</v>
      </c>
      <c r="J3756" s="11" t="s">
        <v>261</v>
      </c>
      <c r="K3756" s="11" t="s">
        <v>12957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44958</v>
      </c>
      <c r="H3757" s="11">
        <v>9</v>
      </c>
      <c r="I3757" s="20" t="s">
        <v>259</v>
      </c>
      <c r="J3757" s="11" t="s">
        <v>261</v>
      </c>
      <c r="K3757" s="11" t="s">
        <v>12957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44958</v>
      </c>
      <c r="H3758" s="11">
        <v>9</v>
      </c>
      <c r="I3758" s="20" t="s">
        <v>259</v>
      </c>
      <c r="J3758" s="11" t="s">
        <v>261</v>
      </c>
      <c r="K3758" s="11" t="s">
        <v>12957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44958</v>
      </c>
      <c r="H3759" s="11">
        <v>9</v>
      </c>
      <c r="I3759" s="20" t="s">
        <v>259</v>
      </c>
      <c r="J3759" s="11" t="s">
        <v>261</v>
      </c>
      <c r="K3759" s="11" t="s">
        <v>12957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44958</v>
      </c>
      <c r="H3760" s="11">
        <v>9</v>
      </c>
      <c r="I3760" s="20" t="s">
        <v>259</v>
      </c>
      <c r="J3760" s="11" t="s">
        <v>261</v>
      </c>
      <c r="K3760" s="11" t="s">
        <v>12957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44958</v>
      </c>
      <c r="H3761" s="11">
        <v>9</v>
      </c>
      <c r="I3761" s="20" t="s">
        <v>259</v>
      </c>
      <c r="J3761" s="11" t="s">
        <v>261</v>
      </c>
      <c r="K3761" s="11" t="s">
        <v>12957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44958</v>
      </c>
      <c r="H3762" s="11">
        <v>9</v>
      </c>
      <c r="I3762" s="20" t="s">
        <v>259</v>
      </c>
      <c r="J3762" s="11" t="s">
        <v>261</v>
      </c>
      <c r="K3762" s="11" t="s">
        <v>12957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44958</v>
      </c>
      <c r="H3763" s="11">
        <v>9</v>
      </c>
      <c r="I3763" s="20" t="s">
        <v>259</v>
      </c>
      <c r="J3763" s="11" t="s">
        <v>261</v>
      </c>
      <c r="K3763" s="11" t="s">
        <v>12957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44958</v>
      </c>
      <c r="H3764" s="11">
        <v>9</v>
      </c>
      <c r="I3764" s="20" t="s">
        <v>259</v>
      </c>
      <c r="J3764" s="11" t="s">
        <v>261</v>
      </c>
      <c r="K3764" s="11" t="s">
        <v>12957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44958</v>
      </c>
      <c r="H3765" s="11">
        <v>9</v>
      </c>
      <c r="I3765" s="20" t="s">
        <v>259</v>
      </c>
      <c r="J3765" s="11" t="s">
        <v>261</v>
      </c>
      <c r="K3765" s="11" t="s">
        <v>12957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44958</v>
      </c>
      <c r="H3766" s="11">
        <v>9</v>
      </c>
      <c r="I3766" s="20" t="s">
        <v>259</v>
      </c>
      <c r="J3766" s="11" t="s">
        <v>261</v>
      </c>
      <c r="K3766" s="11" t="s">
        <v>12957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44958</v>
      </c>
      <c r="H3767" s="11">
        <v>9</v>
      </c>
      <c r="I3767" s="20" t="s">
        <v>259</v>
      </c>
      <c r="J3767" s="11" t="s">
        <v>261</v>
      </c>
      <c r="K3767" s="11" t="s">
        <v>12957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44958</v>
      </c>
      <c r="H3768" s="11">
        <v>9</v>
      </c>
      <c r="I3768" s="20" t="s">
        <v>259</v>
      </c>
      <c r="J3768" s="11" t="s">
        <v>261</v>
      </c>
      <c r="K3768" s="11" t="s">
        <v>12957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44958</v>
      </c>
      <c r="H3769" s="11">
        <v>9</v>
      </c>
      <c r="I3769" s="20" t="s">
        <v>259</v>
      </c>
      <c r="J3769" s="11" t="s">
        <v>261</v>
      </c>
      <c r="K3769" s="11" t="s">
        <v>12957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44958</v>
      </c>
      <c r="H3770" s="11">
        <v>9</v>
      </c>
      <c r="I3770" s="20" t="s">
        <v>259</v>
      </c>
      <c r="J3770" s="11" t="s">
        <v>261</v>
      </c>
      <c r="K3770" s="11" t="s">
        <v>12957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44958</v>
      </c>
      <c r="H3771" s="11">
        <v>9</v>
      </c>
      <c r="I3771" s="20" t="s">
        <v>259</v>
      </c>
      <c r="J3771" s="11" t="s">
        <v>261</v>
      </c>
      <c r="K3771" s="11" t="s">
        <v>12957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44958</v>
      </c>
      <c r="H3772" s="11">
        <v>9</v>
      </c>
      <c r="I3772" s="20" t="s">
        <v>259</v>
      </c>
      <c r="J3772" s="11" t="s">
        <v>261</v>
      </c>
      <c r="K3772" s="11" t="s">
        <v>12957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44958</v>
      </c>
      <c r="H3773" s="11">
        <v>9</v>
      </c>
      <c r="I3773" s="20" t="s">
        <v>259</v>
      </c>
      <c r="J3773" s="11" t="s">
        <v>261</v>
      </c>
      <c r="K3773" s="11" t="s">
        <v>12957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44958</v>
      </c>
      <c r="H3774" s="11">
        <v>9</v>
      </c>
      <c r="I3774" s="20" t="s">
        <v>259</v>
      </c>
      <c r="J3774" s="11" t="s">
        <v>261</v>
      </c>
      <c r="K3774" s="11" t="s">
        <v>12957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44958</v>
      </c>
      <c r="H3775" s="11">
        <v>9</v>
      </c>
      <c r="I3775" s="20" t="s">
        <v>259</v>
      </c>
      <c r="J3775" s="11" t="s">
        <v>261</v>
      </c>
      <c r="K3775" s="11" t="s">
        <v>12957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44958</v>
      </c>
      <c r="H3776" s="11">
        <v>9</v>
      </c>
      <c r="I3776" s="20" t="s">
        <v>259</v>
      </c>
      <c r="J3776" s="11" t="s">
        <v>261</v>
      </c>
      <c r="K3776" s="11" t="s">
        <v>12957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44958</v>
      </c>
      <c r="H3777" s="11">
        <v>9</v>
      </c>
      <c r="I3777" s="20" t="s">
        <v>259</v>
      </c>
      <c r="J3777" s="11" t="s">
        <v>261</v>
      </c>
      <c r="K3777" s="11" t="s">
        <v>12957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44958</v>
      </c>
      <c r="H3778" s="11">
        <v>9</v>
      </c>
      <c r="I3778" s="20" t="s">
        <v>259</v>
      </c>
      <c r="J3778" s="11" t="s">
        <v>261</v>
      </c>
      <c r="K3778" s="11" t="s">
        <v>12957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44958</v>
      </c>
      <c r="H3779" s="11">
        <v>9</v>
      </c>
      <c r="I3779" s="20" t="s">
        <v>259</v>
      </c>
      <c r="J3779" s="11" t="s">
        <v>261</v>
      </c>
      <c r="K3779" s="11" t="s">
        <v>12957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44958</v>
      </c>
      <c r="H3780" s="11">
        <v>9</v>
      </c>
      <c r="I3780" s="20" t="s">
        <v>259</v>
      </c>
      <c r="J3780" s="11" t="s">
        <v>261</v>
      </c>
      <c r="K3780" s="11" t="s">
        <v>12957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44958</v>
      </c>
      <c r="H3781" s="11">
        <v>9</v>
      </c>
      <c r="I3781" s="20" t="s">
        <v>259</v>
      </c>
      <c r="J3781" s="11" t="s">
        <v>261</v>
      </c>
      <c r="K3781" s="11" t="s">
        <v>12957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44958</v>
      </c>
      <c r="H3782" s="11">
        <v>9</v>
      </c>
      <c r="I3782" s="20" t="s">
        <v>259</v>
      </c>
      <c r="J3782" s="11" t="s">
        <v>261</v>
      </c>
      <c r="K3782" s="11" t="s">
        <v>12957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44958</v>
      </c>
      <c r="H3783" s="11">
        <v>9</v>
      </c>
      <c r="I3783" s="20" t="s">
        <v>259</v>
      </c>
      <c r="J3783" s="11" t="s">
        <v>261</v>
      </c>
      <c r="K3783" s="11" t="s">
        <v>12957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44958</v>
      </c>
      <c r="H3784" s="11">
        <v>9</v>
      </c>
      <c r="I3784" s="20" t="s">
        <v>259</v>
      </c>
      <c r="J3784" s="11" t="s">
        <v>261</v>
      </c>
      <c r="K3784" s="11" t="s">
        <v>12957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44958</v>
      </c>
      <c r="H3785" s="11">
        <v>9</v>
      </c>
      <c r="I3785" s="20" t="s">
        <v>259</v>
      </c>
      <c r="J3785" s="11" t="s">
        <v>261</v>
      </c>
      <c r="K3785" s="11" t="s">
        <v>12957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44958</v>
      </c>
      <c r="H3786" s="11">
        <v>9</v>
      </c>
      <c r="I3786" s="20" t="s">
        <v>259</v>
      </c>
      <c r="J3786" s="11" t="s">
        <v>261</v>
      </c>
      <c r="K3786" s="11" t="s">
        <v>12957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44958</v>
      </c>
      <c r="H3787" s="11">
        <v>9</v>
      </c>
      <c r="I3787" s="20" t="s">
        <v>259</v>
      </c>
      <c r="J3787" s="11" t="s">
        <v>261</v>
      </c>
      <c r="K3787" s="11" t="s">
        <v>12957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44958</v>
      </c>
      <c r="H3788" s="11">
        <v>9</v>
      </c>
      <c r="I3788" s="20" t="s">
        <v>259</v>
      </c>
      <c r="J3788" s="11" t="s">
        <v>261</v>
      </c>
      <c r="K3788" s="11" t="s">
        <v>12957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44958</v>
      </c>
      <c r="H3789" s="11">
        <v>9</v>
      </c>
      <c r="I3789" s="20" t="s">
        <v>259</v>
      </c>
      <c r="J3789" s="11" t="s">
        <v>261</v>
      </c>
      <c r="K3789" s="11" t="s">
        <v>12957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44958</v>
      </c>
      <c r="H3790" s="11">
        <v>9</v>
      </c>
      <c r="I3790" s="20" t="s">
        <v>259</v>
      </c>
      <c r="J3790" s="11" t="s">
        <v>261</v>
      </c>
      <c r="K3790" s="11" t="s">
        <v>12957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44958</v>
      </c>
      <c r="H3791" s="11">
        <v>9</v>
      </c>
      <c r="I3791" s="20" t="s">
        <v>259</v>
      </c>
      <c r="J3791" s="11" t="s">
        <v>261</v>
      </c>
      <c r="K3791" s="11" t="s">
        <v>12957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44958</v>
      </c>
      <c r="H3792" s="11">
        <v>9</v>
      </c>
      <c r="I3792" s="20" t="s">
        <v>259</v>
      </c>
      <c r="J3792" s="11" t="s">
        <v>261</v>
      </c>
      <c r="K3792" s="11" t="s">
        <v>12957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44958</v>
      </c>
      <c r="H3793" s="11">
        <v>9</v>
      </c>
      <c r="I3793" s="20" t="s">
        <v>259</v>
      </c>
      <c r="J3793" s="11" t="s">
        <v>261</v>
      </c>
      <c r="K3793" s="11" t="s">
        <v>12957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44958</v>
      </c>
      <c r="H3794" s="11">
        <v>9</v>
      </c>
      <c r="I3794" s="20" t="s">
        <v>259</v>
      </c>
      <c r="J3794" s="11" t="s">
        <v>261</v>
      </c>
      <c r="K3794" s="11" t="s">
        <v>12957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44958</v>
      </c>
      <c r="H3795" s="11">
        <v>9</v>
      </c>
      <c r="I3795" s="20" t="s">
        <v>259</v>
      </c>
      <c r="J3795" s="11" t="s">
        <v>261</v>
      </c>
      <c r="K3795" s="11" t="s">
        <v>12957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44958</v>
      </c>
      <c r="H3796" s="11">
        <v>9</v>
      </c>
      <c r="I3796" s="20" t="s">
        <v>259</v>
      </c>
      <c r="J3796" s="11" t="s">
        <v>261</v>
      </c>
      <c r="K3796" s="11" t="s">
        <v>12957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44958</v>
      </c>
      <c r="H3797" s="11">
        <v>9</v>
      </c>
      <c r="I3797" s="20" t="s">
        <v>259</v>
      </c>
      <c r="J3797" s="11" t="s">
        <v>261</v>
      </c>
      <c r="K3797" s="11" t="s">
        <v>12957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44958</v>
      </c>
      <c r="H3798" s="11">
        <v>9</v>
      </c>
      <c r="I3798" s="20" t="s">
        <v>259</v>
      </c>
      <c r="J3798" s="11" t="s">
        <v>261</v>
      </c>
      <c r="K3798" s="11" t="s">
        <v>12957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44958</v>
      </c>
      <c r="H3799" s="11">
        <v>9</v>
      </c>
      <c r="I3799" s="20" t="s">
        <v>259</v>
      </c>
      <c r="J3799" s="11" t="s">
        <v>261</v>
      </c>
      <c r="K3799" s="11" t="s">
        <v>12957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44958</v>
      </c>
      <c r="H3800" s="11">
        <v>9</v>
      </c>
      <c r="I3800" s="20" t="s">
        <v>259</v>
      </c>
      <c r="J3800" s="11" t="s">
        <v>261</v>
      </c>
      <c r="K3800" s="11" t="s">
        <v>12957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44958</v>
      </c>
      <c r="H3801" s="11">
        <v>9</v>
      </c>
      <c r="I3801" s="20" t="s">
        <v>259</v>
      </c>
      <c r="J3801" s="11" t="s">
        <v>261</v>
      </c>
      <c r="K3801" s="11" t="s">
        <v>12957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44958</v>
      </c>
      <c r="H3802" s="11">
        <v>9</v>
      </c>
      <c r="I3802" s="20" t="s">
        <v>259</v>
      </c>
      <c r="J3802" s="11" t="s">
        <v>261</v>
      </c>
      <c r="K3802" s="11" t="s">
        <v>12957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44958</v>
      </c>
      <c r="H3803" s="11">
        <v>9</v>
      </c>
      <c r="I3803" s="20" t="s">
        <v>259</v>
      </c>
      <c r="J3803" s="11" t="s">
        <v>261</v>
      </c>
      <c r="K3803" s="11" t="s">
        <v>12957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44958</v>
      </c>
      <c r="H3804" s="11">
        <v>9</v>
      </c>
      <c r="I3804" s="20" t="s">
        <v>259</v>
      </c>
      <c r="J3804" s="11" t="s">
        <v>261</v>
      </c>
      <c r="K3804" s="11" t="s">
        <v>12957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44958</v>
      </c>
      <c r="H3805" s="11">
        <v>9</v>
      </c>
      <c r="I3805" s="20" t="s">
        <v>259</v>
      </c>
      <c r="J3805" s="11" t="s">
        <v>261</v>
      </c>
      <c r="K3805" s="11" t="s">
        <v>12957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44958</v>
      </c>
      <c r="H3806" s="11">
        <v>9</v>
      </c>
      <c r="I3806" s="20" t="s">
        <v>259</v>
      </c>
      <c r="J3806" s="11" t="s">
        <v>261</v>
      </c>
      <c r="K3806" s="11" t="s">
        <v>12957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44958</v>
      </c>
      <c r="H3807" s="11">
        <v>9</v>
      </c>
      <c r="I3807" s="20" t="s">
        <v>259</v>
      </c>
      <c r="J3807" s="11" t="s">
        <v>261</v>
      </c>
      <c r="K3807" s="11" t="s">
        <v>12957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44958</v>
      </c>
      <c r="H3808" s="11">
        <v>9</v>
      </c>
      <c r="I3808" s="20" t="s">
        <v>259</v>
      </c>
      <c r="J3808" s="11" t="s">
        <v>261</v>
      </c>
      <c r="K3808" s="11" t="s">
        <v>12957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44958</v>
      </c>
      <c r="H3809" s="11">
        <v>9</v>
      </c>
      <c r="I3809" s="20" t="s">
        <v>259</v>
      </c>
      <c r="J3809" s="11" t="s">
        <v>261</v>
      </c>
      <c r="K3809" s="11" t="s">
        <v>12957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44958</v>
      </c>
      <c r="H3810" s="11">
        <v>9</v>
      </c>
      <c r="I3810" s="20" t="s">
        <v>259</v>
      </c>
      <c r="J3810" s="11" t="s">
        <v>261</v>
      </c>
      <c r="K3810" s="11" t="s">
        <v>12957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44958</v>
      </c>
      <c r="H3811" s="11">
        <v>9</v>
      </c>
      <c r="I3811" s="20" t="s">
        <v>259</v>
      </c>
      <c r="J3811" s="11" t="s">
        <v>261</v>
      </c>
      <c r="K3811" s="11" t="s">
        <v>12957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44958</v>
      </c>
      <c r="H3812" s="11">
        <v>9</v>
      </c>
      <c r="I3812" s="20" t="s">
        <v>259</v>
      </c>
      <c r="J3812" s="11" t="s">
        <v>261</v>
      </c>
      <c r="K3812" s="11" t="s">
        <v>12957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44958</v>
      </c>
      <c r="H3813" s="11">
        <v>9</v>
      </c>
      <c r="I3813" s="20" t="s">
        <v>259</v>
      </c>
      <c r="J3813" s="11" t="s">
        <v>261</v>
      </c>
      <c r="K3813" s="11" t="s">
        <v>12957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44958</v>
      </c>
      <c r="H3814" s="11">
        <v>9</v>
      </c>
      <c r="I3814" s="20" t="s">
        <v>259</v>
      </c>
      <c r="J3814" s="11" t="s">
        <v>261</v>
      </c>
      <c r="K3814" s="11" t="s">
        <v>12957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44958</v>
      </c>
      <c r="H3815" s="11">
        <v>9</v>
      </c>
      <c r="I3815" s="20" t="s">
        <v>259</v>
      </c>
      <c r="J3815" s="11" t="s">
        <v>261</v>
      </c>
      <c r="K3815" s="11" t="s">
        <v>12957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44958</v>
      </c>
      <c r="H3816" s="11">
        <v>9</v>
      </c>
      <c r="I3816" s="20" t="s">
        <v>259</v>
      </c>
      <c r="J3816" s="11" t="s">
        <v>261</v>
      </c>
      <c r="K3816" s="11" t="s">
        <v>12957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44958</v>
      </c>
      <c r="H3817" s="11">
        <v>9</v>
      </c>
      <c r="I3817" s="20" t="s">
        <v>259</v>
      </c>
      <c r="J3817" s="11" t="s">
        <v>261</v>
      </c>
      <c r="K3817" s="11" t="s">
        <v>12957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44958</v>
      </c>
      <c r="H3818" s="11">
        <v>9</v>
      </c>
      <c r="I3818" s="20" t="s">
        <v>259</v>
      </c>
      <c r="J3818" s="11" t="s">
        <v>261</v>
      </c>
      <c r="K3818" s="11" t="s">
        <v>12957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44958</v>
      </c>
      <c r="H3819" s="11">
        <v>9</v>
      </c>
      <c r="I3819" s="20" t="s">
        <v>259</v>
      </c>
      <c r="J3819" s="11" t="s">
        <v>261</v>
      </c>
      <c r="K3819" s="11" t="s">
        <v>12957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44958</v>
      </c>
      <c r="H3820" s="11">
        <v>9</v>
      </c>
      <c r="I3820" s="20" t="s">
        <v>259</v>
      </c>
      <c r="J3820" s="11" t="s">
        <v>261</v>
      </c>
      <c r="K3820" s="11" t="s">
        <v>12957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44958</v>
      </c>
      <c r="H3821" s="11">
        <v>9</v>
      </c>
      <c r="I3821" s="20" t="s">
        <v>259</v>
      </c>
      <c r="J3821" s="11" t="s">
        <v>261</v>
      </c>
      <c r="K3821" s="11" t="s">
        <v>12957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44958</v>
      </c>
      <c r="H3822" s="11">
        <v>9</v>
      </c>
      <c r="I3822" s="20" t="s">
        <v>259</v>
      </c>
      <c r="J3822" s="11" t="s">
        <v>261</v>
      </c>
      <c r="K3822" s="11" t="s">
        <v>12957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44958</v>
      </c>
      <c r="H3823" s="11">
        <v>9</v>
      </c>
      <c r="I3823" s="20" t="s">
        <v>259</v>
      </c>
      <c r="J3823" s="11" t="s">
        <v>261</v>
      </c>
      <c r="K3823" s="11" t="s">
        <v>12957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44958</v>
      </c>
      <c r="H3824" s="11">
        <v>9</v>
      </c>
      <c r="I3824" s="20" t="s">
        <v>259</v>
      </c>
      <c r="J3824" s="11" t="s">
        <v>261</v>
      </c>
      <c r="K3824" s="11" t="s">
        <v>12957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44958</v>
      </c>
      <c r="H3825" s="11">
        <v>9</v>
      </c>
      <c r="I3825" s="20" t="s">
        <v>259</v>
      </c>
      <c r="J3825" s="11" t="s">
        <v>261</v>
      </c>
      <c r="K3825" s="11" t="s">
        <v>12957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44958</v>
      </c>
      <c r="H3826" s="11">
        <v>9</v>
      </c>
      <c r="I3826" s="20" t="s">
        <v>259</v>
      </c>
      <c r="J3826" s="11" t="s">
        <v>261</v>
      </c>
      <c r="K3826" s="11" t="s">
        <v>12957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44958</v>
      </c>
      <c r="H3827" s="11">
        <v>9</v>
      </c>
      <c r="I3827" s="20" t="s">
        <v>259</v>
      </c>
      <c r="J3827" s="11" t="s">
        <v>261</v>
      </c>
      <c r="K3827" s="11" t="s">
        <v>12957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44958</v>
      </c>
      <c r="H3828" s="11">
        <v>9</v>
      </c>
      <c r="I3828" s="20" t="s">
        <v>259</v>
      </c>
      <c r="J3828" s="11" t="s">
        <v>261</v>
      </c>
      <c r="K3828" s="11" t="s">
        <v>12957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44958</v>
      </c>
      <c r="H3829" s="11">
        <v>9</v>
      </c>
      <c r="I3829" s="20" t="s">
        <v>259</v>
      </c>
      <c r="J3829" s="11" t="s">
        <v>261</v>
      </c>
      <c r="K3829" s="11" t="s">
        <v>12957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44958</v>
      </c>
      <c r="H3830" s="11">
        <v>9</v>
      </c>
      <c r="I3830" s="20" t="s">
        <v>259</v>
      </c>
      <c r="J3830" s="11" t="s">
        <v>261</v>
      </c>
      <c r="K3830" s="11" t="s">
        <v>12957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44958</v>
      </c>
      <c r="H3831" s="11">
        <v>9</v>
      </c>
      <c r="I3831" s="20" t="s">
        <v>259</v>
      </c>
      <c r="J3831" s="11" t="s">
        <v>261</v>
      </c>
      <c r="K3831" s="11" t="s">
        <v>12957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44958</v>
      </c>
      <c r="H3832" s="11">
        <v>9</v>
      </c>
      <c r="I3832" s="20" t="s">
        <v>259</v>
      </c>
      <c r="J3832" s="11" t="s">
        <v>261</v>
      </c>
      <c r="K3832" s="11" t="s">
        <v>12957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44958</v>
      </c>
      <c r="H3833" s="11">
        <v>9</v>
      </c>
      <c r="I3833" s="20" t="s">
        <v>259</v>
      </c>
      <c r="J3833" s="11" t="s">
        <v>261</v>
      </c>
      <c r="K3833" s="11" t="s">
        <v>12957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44958</v>
      </c>
      <c r="H3834" s="11">
        <v>9</v>
      </c>
      <c r="I3834" s="20" t="s">
        <v>259</v>
      </c>
      <c r="J3834" s="11" t="s">
        <v>261</v>
      </c>
      <c r="K3834" s="11" t="s">
        <v>12957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44958</v>
      </c>
      <c r="H3835" s="11">
        <v>9</v>
      </c>
      <c r="I3835" s="20" t="s">
        <v>259</v>
      </c>
      <c r="J3835" s="11" t="s">
        <v>261</v>
      </c>
      <c r="K3835" s="11" t="s">
        <v>12957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44958</v>
      </c>
      <c r="H3836" s="11">
        <v>9</v>
      </c>
      <c r="I3836" s="20" t="s">
        <v>259</v>
      </c>
      <c r="J3836" s="11" t="s">
        <v>261</v>
      </c>
      <c r="K3836" s="11" t="s">
        <v>12957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44958</v>
      </c>
      <c r="H3837" s="11">
        <v>9</v>
      </c>
      <c r="I3837" s="20" t="s">
        <v>259</v>
      </c>
      <c r="J3837" s="11" t="s">
        <v>261</v>
      </c>
      <c r="K3837" s="11" t="s">
        <v>12957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44958</v>
      </c>
      <c r="H3838" s="11">
        <v>9</v>
      </c>
      <c r="I3838" s="20" t="s">
        <v>259</v>
      </c>
      <c r="J3838" s="11" t="s">
        <v>261</v>
      </c>
      <c r="K3838" s="11" t="s">
        <v>12957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44958</v>
      </c>
      <c r="H3839" s="11">
        <v>9</v>
      </c>
      <c r="I3839" s="20" t="s">
        <v>259</v>
      </c>
      <c r="J3839" s="11" t="s">
        <v>261</v>
      </c>
      <c r="K3839" s="11" t="s">
        <v>12957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44958</v>
      </c>
      <c r="H3840" s="11">
        <v>9</v>
      </c>
      <c r="I3840" s="20" t="s">
        <v>259</v>
      </c>
      <c r="J3840" s="11" t="s">
        <v>261</v>
      </c>
      <c r="K3840" s="11" t="s">
        <v>12957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44958</v>
      </c>
      <c r="H3841" s="11">
        <v>9</v>
      </c>
      <c r="I3841" s="20" t="s">
        <v>259</v>
      </c>
      <c r="J3841" s="11" t="s">
        <v>261</v>
      </c>
      <c r="K3841" s="11" t="s">
        <v>12957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44958</v>
      </c>
      <c r="H3842" s="11">
        <v>9</v>
      </c>
      <c r="I3842" s="20" t="s">
        <v>259</v>
      </c>
      <c r="J3842" s="11" t="s">
        <v>261</v>
      </c>
      <c r="K3842" s="11" t="s">
        <v>12957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44958</v>
      </c>
      <c r="H3843" s="11">
        <v>9</v>
      </c>
      <c r="I3843" s="20" t="s">
        <v>259</v>
      </c>
      <c r="J3843" s="11" t="s">
        <v>261</v>
      </c>
      <c r="K3843" s="11" t="s">
        <v>12957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44958</v>
      </c>
      <c r="H3844" s="11">
        <v>9</v>
      </c>
      <c r="I3844" s="20" t="s">
        <v>259</v>
      </c>
      <c r="J3844" s="11" t="s">
        <v>261</v>
      </c>
      <c r="K3844" s="11" t="s">
        <v>12957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44958</v>
      </c>
      <c r="H3845" s="11">
        <v>9</v>
      </c>
      <c r="I3845" s="20" t="s">
        <v>259</v>
      </c>
      <c r="J3845" s="11" t="s">
        <v>261</v>
      </c>
      <c r="K3845" s="11" t="s">
        <v>12957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44958</v>
      </c>
      <c r="H3846" s="11">
        <v>9</v>
      </c>
      <c r="I3846" s="20" t="s">
        <v>259</v>
      </c>
      <c r="J3846" s="11" t="s">
        <v>261</v>
      </c>
      <c r="K3846" s="11" t="s">
        <v>12957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44958</v>
      </c>
      <c r="H3847" s="11">
        <v>9</v>
      </c>
      <c r="I3847" s="20" t="s">
        <v>259</v>
      </c>
      <c r="J3847" s="11" t="s">
        <v>261</v>
      </c>
      <c r="K3847" s="11" t="s">
        <v>12957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44958</v>
      </c>
      <c r="H3848" s="11">
        <v>9</v>
      </c>
      <c r="I3848" s="20" t="s">
        <v>259</v>
      </c>
      <c r="J3848" s="11" t="s">
        <v>261</v>
      </c>
      <c r="K3848" s="11" t="s">
        <v>12957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44958</v>
      </c>
      <c r="H3849" s="11">
        <v>9</v>
      </c>
      <c r="I3849" s="20" t="s">
        <v>259</v>
      </c>
      <c r="J3849" s="11" t="s">
        <v>261</v>
      </c>
      <c r="K3849" s="11" t="s">
        <v>12957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44958</v>
      </c>
      <c r="H3850" s="11">
        <v>9</v>
      </c>
      <c r="I3850" s="20" t="s">
        <v>259</v>
      </c>
      <c r="J3850" s="11" t="s">
        <v>261</v>
      </c>
      <c r="K3850" s="11" t="s">
        <v>12957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44958</v>
      </c>
      <c r="H3851" s="11">
        <v>9</v>
      </c>
      <c r="I3851" s="20" t="s">
        <v>259</v>
      </c>
      <c r="J3851" s="11" t="s">
        <v>261</v>
      </c>
      <c r="K3851" s="11" t="s">
        <v>12957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44958</v>
      </c>
      <c r="H3852" s="11">
        <v>9</v>
      </c>
      <c r="I3852" s="20" t="s">
        <v>259</v>
      </c>
      <c r="J3852" s="11" t="s">
        <v>261</v>
      </c>
      <c r="K3852" s="11" t="s">
        <v>12957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44958</v>
      </c>
      <c r="H3853" s="11">
        <v>9</v>
      </c>
      <c r="I3853" s="20" t="s">
        <v>259</v>
      </c>
      <c r="J3853" s="11" t="s">
        <v>261</v>
      </c>
      <c r="K3853" s="11" t="s">
        <v>12957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44958</v>
      </c>
      <c r="H3854" s="11">
        <v>9</v>
      </c>
      <c r="I3854" s="20" t="s">
        <v>259</v>
      </c>
      <c r="J3854" s="11" t="s">
        <v>261</v>
      </c>
      <c r="K3854" s="11" t="s">
        <v>12957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44958</v>
      </c>
      <c r="H3855" s="11">
        <v>9</v>
      </c>
      <c r="I3855" s="20" t="s">
        <v>259</v>
      </c>
      <c r="J3855" s="11" t="s">
        <v>261</v>
      </c>
      <c r="K3855" s="11" t="s">
        <v>12957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44958</v>
      </c>
      <c r="H3856" s="11">
        <v>9</v>
      </c>
      <c r="I3856" s="20" t="s">
        <v>259</v>
      </c>
      <c r="J3856" s="11" t="s">
        <v>261</v>
      </c>
      <c r="K3856" s="11" t="s">
        <v>12957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44958</v>
      </c>
      <c r="H3857" s="11">
        <v>9</v>
      </c>
      <c r="I3857" s="20" t="s">
        <v>259</v>
      </c>
      <c r="J3857" s="11" t="s">
        <v>261</v>
      </c>
      <c r="K3857" s="11" t="s">
        <v>12957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44958</v>
      </c>
      <c r="H3858" s="11">
        <v>9</v>
      </c>
      <c r="I3858" s="20" t="s">
        <v>259</v>
      </c>
      <c r="J3858" s="11" t="s">
        <v>261</v>
      </c>
      <c r="K3858" s="11" t="s">
        <v>12957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44958</v>
      </c>
      <c r="H3859" s="11">
        <v>9</v>
      </c>
      <c r="I3859" s="20" t="s">
        <v>259</v>
      </c>
      <c r="J3859" s="11" t="s">
        <v>261</v>
      </c>
      <c r="K3859" s="11" t="s">
        <v>12957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44958</v>
      </c>
      <c r="H3860" s="11">
        <v>9</v>
      </c>
      <c r="I3860" s="20" t="s">
        <v>259</v>
      </c>
      <c r="J3860" s="11" t="s">
        <v>261</v>
      </c>
      <c r="K3860" s="11" t="s">
        <v>12957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44958</v>
      </c>
      <c r="H3861" s="11">
        <v>9</v>
      </c>
      <c r="I3861" s="20" t="s">
        <v>259</v>
      </c>
      <c r="J3861" s="11" t="s">
        <v>261</v>
      </c>
      <c r="K3861" s="11" t="s">
        <v>12957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44958</v>
      </c>
      <c r="H3862" s="11">
        <v>9</v>
      </c>
      <c r="I3862" s="20" t="s">
        <v>259</v>
      </c>
      <c r="J3862" s="11" t="s">
        <v>261</v>
      </c>
      <c r="K3862" s="11" t="s">
        <v>12957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44958</v>
      </c>
      <c r="H3863" s="11">
        <v>9</v>
      </c>
      <c r="I3863" s="20" t="s">
        <v>259</v>
      </c>
      <c r="J3863" s="11" t="s">
        <v>261</v>
      </c>
      <c r="K3863" s="11" t="s">
        <v>12957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44958</v>
      </c>
      <c r="H3864" s="11">
        <v>9</v>
      </c>
      <c r="I3864" s="20" t="s">
        <v>259</v>
      </c>
      <c r="J3864" s="11" t="s">
        <v>261</v>
      </c>
      <c r="K3864" s="11" t="s">
        <v>12957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44958</v>
      </c>
      <c r="H3865" s="11">
        <v>9</v>
      </c>
      <c r="I3865" s="20" t="s">
        <v>259</v>
      </c>
      <c r="J3865" s="11" t="s">
        <v>261</v>
      </c>
      <c r="K3865" s="11" t="s">
        <v>12957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44958</v>
      </c>
      <c r="H3866" s="11">
        <v>9</v>
      </c>
      <c r="I3866" s="20" t="s">
        <v>259</v>
      </c>
      <c r="J3866" s="11" t="s">
        <v>261</v>
      </c>
      <c r="K3866" s="11" t="s">
        <v>12957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44958</v>
      </c>
      <c r="H3867" s="11">
        <v>9</v>
      </c>
      <c r="I3867" s="20" t="s">
        <v>259</v>
      </c>
      <c r="J3867" s="11" t="s">
        <v>261</v>
      </c>
      <c r="K3867" s="11" t="s">
        <v>12957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44958</v>
      </c>
      <c r="H3868" s="11">
        <v>9</v>
      </c>
      <c r="I3868" s="20" t="s">
        <v>259</v>
      </c>
      <c r="J3868" s="11" t="s">
        <v>261</v>
      </c>
      <c r="K3868" s="11" t="s">
        <v>12957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44958</v>
      </c>
      <c r="H3869" s="11">
        <v>9</v>
      </c>
      <c r="I3869" s="20" t="s">
        <v>259</v>
      </c>
      <c r="J3869" s="11" t="s">
        <v>261</v>
      </c>
      <c r="K3869" s="11" t="s">
        <v>12957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44958</v>
      </c>
      <c r="H3870" s="11">
        <v>9</v>
      </c>
      <c r="I3870" s="20" t="s">
        <v>259</v>
      </c>
      <c r="J3870" s="11" t="s">
        <v>261</v>
      </c>
      <c r="K3870" s="11" t="s">
        <v>12957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44958</v>
      </c>
      <c r="H3871" s="11">
        <v>9</v>
      </c>
      <c r="I3871" s="20" t="s">
        <v>259</v>
      </c>
      <c r="J3871" s="11" t="s">
        <v>261</v>
      </c>
      <c r="K3871" s="11" t="s">
        <v>12957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44958</v>
      </c>
      <c r="H3872" s="11">
        <v>9</v>
      </c>
      <c r="I3872" s="20" t="s">
        <v>259</v>
      </c>
      <c r="J3872" s="11" t="s">
        <v>261</v>
      </c>
      <c r="K3872" s="11" t="s">
        <v>12957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44958</v>
      </c>
      <c r="H3873" s="11">
        <v>9</v>
      </c>
      <c r="I3873" s="20" t="s">
        <v>259</v>
      </c>
      <c r="J3873" s="11" t="s">
        <v>261</v>
      </c>
      <c r="K3873" s="11" t="s">
        <v>12957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44958</v>
      </c>
      <c r="H3874" s="11">
        <v>9</v>
      </c>
      <c r="I3874" s="20" t="s">
        <v>259</v>
      </c>
      <c r="J3874" s="11" t="s">
        <v>261</v>
      </c>
      <c r="K3874" s="11" t="s">
        <v>12957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44958</v>
      </c>
      <c r="H3875" s="11">
        <v>9</v>
      </c>
      <c r="I3875" s="20" t="s">
        <v>259</v>
      </c>
      <c r="J3875" s="11" t="s">
        <v>261</v>
      </c>
      <c r="K3875" s="11" t="s">
        <v>12957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44958</v>
      </c>
      <c r="H3876" s="11">
        <v>9</v>
      </c>
      <c r="I3876" s="20" t="s">
        <v>259</v>
      </c>
      <c r="J3876" s="11" t="s">
        <v>261</v>
      </c>
      <c r="K3876" s="11" t="s">
        <v>12957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44958</v>
      </c>
      <c r="H3877" s="11">
        <v>9</v>
      </c>
      <c r="I3877" s="20" t="s">
        <v>259</v>
      </c>
      <c r="J3877" s="11" t="s">
        <v>261</v>
      </c>
      <c r="K3877" s="11" t="s">
        <v>12957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44958</v>
      </c>
      <c r="H3878" s="11">
        <v>9</v>
      </c>
      <c r="I3878" s="20" t="s">
        <v>259</v>
      </c>
      <c r="J3878" s="11" t="s">
        <v>261</v>
      </c>
      <c r="K3878" s="11" t="s">
        <v>12957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44958</v>
      </c>
      <c r="H3879" s="11">
        <v>9</v>
      </c>
      <c r="I3879" s="20" t="s">
        <v>259</v>
      </c>
      <c r="J3879" s="11" t="s">
        <v>261</v>
      </c>
      <c r="K3879" s="11" t="s">
        <v>12957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44958</v>
      </c>
      <c r="H3880" s="11">
        <v>9</v>
      </c>
      <c r="I3880" s="20" t="s">
        <v>259</v>
      </c>
      <c r="J3880" s="11" t="s">
        <v>261</v>
      </c>
      <c r="K3880" s="11" t="s">
        <v>12957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44958</v>
      </c>
      <c r="H3881" s="11">
        <v>9</v>
      </c>
      <c r="I3881" s="20" t="s">
        <v>259</v>
      </c>
      <c r="J3881" s="11" t="s">
        <v>261</v>
      </c>
      <c r="K3881" s="11" t="s">
        <v>12957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44958</v>
      </c>
      <c r="H3882" s="11">
        <v>9</v>
      </c>
      <c r="I3882" s="20" t="s">
        <v>259</v>
      </c>
      <c r="J3882" s="11" t="s">
        <v>261</v>
      </c>
      <c r="K3882" s="11" t="s">
        <v>12957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44958</v>
      </c>
      <c r="H3883" s="11">
        <v>9</v>
      </c>
      <c r="I3883" s="20" t="s">
        <v>259</v>
      </c>
      <c r="J3883" s="11" t="s">
        <v>261</v>
      </c>
      <c r="K3883" s="11" t="s">
        <v>12957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44958</v>
      </c>
      <c r="H3884" s="11">
        <v>9</v>
      </c>
      <c r="I3884" s="20" t="s">
        <v>259</v>
      </c>
      <c r="J3884" s="11" t="s">
        <v>261</v>
      </c>
      <c r="K3884" s="11" t="s">
        <v>12957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44958</v>
      </c>
      <c r="H3885" s="11">
        <v>9</v>
      </c>
      <c r="I3885" s="20" t="s">
        <v>259</v>
      </c>
      <c r="J3885" s="11" t="s">
        <v>261</v>
      </c>
      <c r="K3885" s="11" t="s">
        <v>12957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44958</v>
      </c>
      <c r="H3886" s="11">
        <v>9</v>
      </c>
      <c r="I3886" s="20" t="s">
        <v>259</v>
      </c>
      <c r="J3886" s="11" t="s">
        <v>261</v>
      </c>
      <c r="K3886" s="11" t="s">
        <v>12957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44958</v>
      </c>
      <c r="H3887" s="11">
        <v>9</v>
      </c>
      <c r="I3887" s="20" t="s">
        <v>259</v>
      </c>
      <c r="J3887" s="11" t="s">
        <v>261</v>
      </c>
      <c r="K3887" s="11" t="s">
        <v>12957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44958</v>
      </c>
      <c r="H3888" s="11">
        <v>9</v>
      </c>
      <c r="I3888" s="20" t="s">
        <v>259</v>
      </c>
      <c r="J3888" s="11" t="s">
        <v>261</v>
      </c>
      <c r="K3888" s="11" t="s">
        <v>12957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44958</v>
      </c>
      <c r="H3889" s="11">
        <v>9</v>
      </c>
      <c r="I3889" s="20" t="s">
        <v>259</v>
      </c>
      <c r="J3889" s="11" t="s">
        <v>261</v>
      </c>
      <c r="K3889" s="11" t="s">
        <v>12957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44958</v>
      </c>
      <c r="H3890" s="11">
        <v>9</v>
      </c>
      <c r="I3890" s="20" t="s">
        <v>259</v>
      </c>
      <c r="J3890" s="11" t="s">
        <v>261</v>
      </c>
      <c r="K3890" s="11" t="s">
        <v>12957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44958</v>
      </c>
      <c r="H3891" s="11">
        <v>9</v>
      </c>
      <c r="I3891" s="20" t="s">
        <v>259</v>
      </c>
      <c r="J3891" s="11" t="s">
        <v>261</v>
      </c>
      <c r="K3891" s="11" t="s">
        <v>12957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44958</v>
      </c>
      <c r="H3892" s="11">
        <v>9</v>
      </c>
      <c r="I3892" s="20" t="s">
        <v>259</v>
      </c>
      <c r="J3892" s="11" t="s">
        <v>261</v>
      </c>
      <c r="K3892" s="11" t="s">
        <v>12957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44958</v>
      </c>
      <c r="H3893" s="11">
        <v>9</v>
      </c>
      <c r="I3893" s="20" t="s">
        <v>259</v>
      </c>
      <c r="J3893" s="11" t="s">
        <v>261</v>
      </c>
      <c r="K3893" s="11" t="s">
        <v>12957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44958</v>
      </c>
      <c r="H3894" s="11">
        <v>9</v>
      </c>
      <c r="I3894" s="20" t="s">
        <v>259</v>
      </c>
      <c r="J3894" s="11" t="s">
        <v>261</v>
      </c>
      <c r="K3894" s="11" t="s">
        <v>12957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44958</v>
      </c>
      <c r="H3895" s="11">
        <v>9</v>
      </c>
      <c r="I3895" s="20" t="s">
        <v>259</v>
      </c>
      <c r="J3895" s="11" t="s">
        <v>261</v>
      </c>
      <c r="K3895" s="11" t="s">
        <v>12957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44958</v>
      </c>
      <c r="H3896" s="11">
        <v>9</v>
      </c>
      <c r="I3896" s="20" t="s">
        <v>259</v>
      </c>
      <c r="J3896" s="11" t="s">
        <v>261</v>
      </c>
      <c r="K3896" s="11" t="s">
        <v>12957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44958</v>
      </c>
      <c r="H3897" s="11">
        <v>9</v>
      </c>
      <c r="I3897" s="20" t="s">
        <v>259</v>
      </c>
      <c r="J3897" s="11" t="s">
        <v>261</v>
      </c>
      <c r="K3897" s="11" t="s">
        <v>12957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44958</v>
      </c>
      <c r="H3898" s="11">
        <v>9</v>
      </c>
      <c r="I3898" s="20" t="s">
        <v>259</v>
      </c>
      <c r="J3898" s="11" t="s">
        <v>261</v>
      </c>
      <c r="K3898" s="11" t="s">
        <v>12957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44958</v>
      </c>
      <c r="H3899" s="11">
        <v>9</v>
      </c>
      <c r="I3899" s="20" t="s">
        <v>259</v>
      </c>
      <c r="J3899" s="11" t="s">
        <v>261</v>
      </c>
      <c r="K3899" s="11" t="s">
        <v>12957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44958</v>
      </c>
      <c r="H3900" s="11">
        <v>9</v>
      </c>
      <c r="I3900" s="20" t="s">
        <v>259</v>
      </c>
      <c r="J3900" s="11" t="s">
        <v>261</v>
      </c>
      <c r="K3900" s="11" t="s">
        <v>12957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44958</v>
      </c>
      <c r="H3901" s="11">
        <v>9</v>
      </c>
      <c r="I3901" s="20" t="s">
        <v>259</v>
      </c>
      <c r="J3901" s="11" t="s">
        <v>261</v>
      </c>
      <c r="K3901" s="11" t="s">
        <v>12957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44958</v>
      </c>
      <c r="H3902" s="11">
        <v>9</v>
      </c>
      <c r="I3902" s="20" t="s">
        <v>259</v>
      </c>
      <c r="J3902" s="11" t="s">
        <v>261</v>
      </c>
      <c r="K3902" s="11" t="s">
        <v>12957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44958</v>
      </c>
      <c r="H3903" s="11">
        <v>9</v>
      </c>
      <c r="I3903" s="20" t="s">
        <v>259</v>
      </c>
      <c r="J3903" s="11" t="s">
        <v>261</v>
      </c>
      <c r="K3903" s="11" t="s">
        <v>12957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44958</v>
      </c>
      <c r="H3904" s="11">
        <v>9</v>
      </c>
      <c r="I3904" s="20" t="s">
        <v>259</v>
      </c>
      <c r="J3904" s="11" t="s">
        <v>261</v>
      </c>
      <c r="K3904" s="11" t="s">
        <v>12957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44958</v>
      </c>
      <c r="H3905" s="11">
        <v>9</v>
      </c>
      <c r="I3905" s="20" t="s">
        <v>259</v>
      </c>
      <c r="J3905" s="11" t="s">
        <v>261</v>
      </c>
      <c r="K3905" s="11" t="s">
        <v>12957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44958</v>
      </c>
      <c r="H3906" s="11">
        <v>9</v>
      </c>
      <c r="I3906" s="20" t="s">
        <v>259</v>
      </c>
      <c r="J3906" s="11" t="s">
        <v>261</v>
      </c>
      <c r="K3906" s="11" t="s">
        <v>12957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44958</v>
      </c>
      <c r="H3907" s="11">
        <v>9</v>
      </c>
      <c r="I3907" s="20" t="s">
        <v>259</v>
      </c>
      <c r="J3907" s="11" t="s">
        <v>261</v>
      </c>
      <c r="K3907" s="11" t="s">
        <v>12957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44958</v>
      </c>
      <c r="H3908" s="11">
        <v>9</v>
      </c>
      <c r="I3908" s="20" t="s">
        <v>259</v>
      </c>
      <c r="J3908" s="11" t="s">
        <v>261</v>
      </c>
      <c r="K3908" s="11" t="s">
        <v>12957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44958</v>
      </c>
      <c r="H3909" s="11">
        <v>9</v>
      </c>
      <c r="I3909" s="20" t="s">
        <v>259</v>
      </c>
      <c r="J3909" s="11" t="s">
        <v>261</v>
      </c>
      <c r="K3909" s="11" t="s">
        <v>12957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44958</v>
      </c>
      <c r="H3910" s="11">
        <v>9</v>
      </c>
      <c r="I3910" s="20" t="s">
        <v>259</v>
      </c>
      <c r="J3910" s="11" t="s">
        <v>261</v>
      </c>
      <c r="K3910" s="11" t="s">
        <v>12957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44958</v>
      </c>
      <c r="H3911" s="11">
        <v>9</v>
      </c>
      <c r="I3911" s="20" t="s">
        <v>259</v>
      </c>
      <c r="J3911" s="11" t="s">
        <v>261</v>
      </c>
      <c r="K3911" s="11" t="s">
        <v>12957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44958</v>
      </c>
      <c r="H3912" s="11">
        <v>9</v>
      </c>
      <c r="I3912" s="20" t="s">
        <v>259</v>
      </c>
      <c r="J3912" s="11" t="s">
        <v>261</v>
      </c>
      <c r="K3912" s="11" t="s">
        <v>12957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44958</v>
      </c>
      <c r="H3913" s="11">
        <v>9</v>
      </c>
      <c r="I3913" s="20" t="s">
        <v>259</v>
      </c>
      <c r="J3913" s="11" t="s">
        <v>261</v>
      </c>
      <c r="K3913" s="11" t="s">
        <v>12957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44958</v>
      </c>
      <c r="H3914" s="11">
        <v>9</v>
      </c>
      <c r="I3914" s="20" t="s">
        <v>259</v>
      </c>
      <c r="J3914" s="11" t="s">
        <v>261</v>
      </c>
      <c r="K3914" s="11" t="s">
        <v>12957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44958</v>
      </c>
      <c r="H3915" s="11">
        <v>9</v>
      </c>
      <c r="I3915" s="20" t="s">
        <v>259</v>
      </c>
      <c r="J3915" s="11" t="s">
        <v>261</v>
      </c>
      <c r="K3915" s="11" t="s">
        <v>12957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44958</v>
      </c>
      <c r="H3916" s="11">
        <v>9</v>
      </c>
      <c r="I3916" s="20" t="s">
        <v>259</v>
      </c>
      <c r="J3916" s="11" t="s">
        <v>261</v>
      </c>
      <c r="K3916" s="11" t="s">
        <v>12957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44958</v>
      </c>
      <c r="H3917" s="11">
        <v>9</v>
      </c>
      <c r="I3917" s="20" t="s">
        <v>259</v>
      </c>
      <c r="J3917" s="11" t="s">
        <v>261</v>
      </c>
      <c r="K3917" s="11" t="s">
        <v>12957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44958</v>
      </c>
      <c r="H3918" s="11">
        <v>9</v>
      </c>
      <c r="I3918" s="20" t="s">
        <v>259</v>
      </c>
      <c r="J3918" s="11" t="s">
        <v>261</v>
      </c>
      <c r="K3918" s="11" t="s">
        <v>12957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44958</v>
      </c>
      <c r="H3919" s="11">
        <v>9</v>
      </c>
      <c r="I3919" s="20" t="s">
        <v>259</v>
      </c>
      <c r="J3919" s="11" t="s">
        <v>261</v>
      </c>
      <c r="K3919" s="11" t="s">
        <v>12957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44958</v>
      </c>
      <c r="H3920" s="11">
        <v>9</v>
      </c>
      <c r="I3920" s="20" t="s">
        <v>259</v>
      </c>
      <c r="J3920" s="11" t="s">
        <v>261</v>
      </c>
      <c r="K3920" s="11" t="s">
        <v>12957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44958</v>
      </c>
      <c r="H3921" s="11">
        <v>9</v>
      </c>
      <c r="I3921" s="20" t="s">
        <v>259</v>
      </c>
      <c r="J3921" s="11" t="s">
        <v>261</v>
      </c>
      <c r="K3921" s="11" t="s">
        <v>12957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44958</v>
      </c>
      <c r="H3922" s="11">
        <v>9</v>
      </c>
      <c r="I3922" s="20" t="s">
        <v>259</v>
      </c>
      <c r="J3922" s="11" t="s">
        <v>261</v>
      </c>
      <c r="K3922" s="11" t="s">
        <v>12957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44958</v>
      </c>
      <c r="H3923" s="11">
        <v>9</v>
      </c>
      <c r="I3923" s="20" t="s">
        <v>259</v>
      </c>
      <c r="J3923" s="11" t="s">
        <v>261</v>
      </c>
      <c r="K3923" s="11" t="s">
        <v>12957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44958</v>
      </c>
      <c r="H3924" s="11">
        <v>9</v>
      </c>
      <c r="I3924" s="20" t="s">
        <v>259</v>
      </c>
      <c r="J3924" s="11" t="s">
        <v>261</v>
      </c>
      <c r="K3924" s="11" t="s">
        <v>12957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44958</v>
      </c>
      <c r="H3925" s="11">
        <v>9</v>
      </c>
      <c r="I3925" s="20" t="s">
        <v>259</v>
      </c>
      <c r="J3925" s="11" t="s">
        <v>261</v>
      </c>
      <c r="K3925" s="11" t="s">
        <v>12957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44958</v>
      </c>
      <c r="H3926" s="11">
        <v>9</v>
      </c>
      <c r="I3926" s="20" t="s">
        <v>259</v>
      </c>
      <c r="J3926" s="11" t="s">
        <v>261</v>
      </c>
      <c r="K3926" s="11" t="s">
        <v>12957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44958</v>
      </c>
      <c r="H3927" s="11">
        <v>9</v>
      </c>
      <c r="I3927" s="20" t="s">
        <v>259</v>
      </c>
      <c r="J3927" s="11" t="s">
        <v>261</v>
      </c>
      <c r="K3927" s="11" t="s">
        <v>12957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44958</v>
      </c>
      <c r="H3928" s="11">
        <v>9</v>
      </c>
      <c r="I3928" s="20" t="s">
        <v>259</v>
      </c>
      <c r="J3928" s="11" t="s">
        <v>261</v>
      </c>
      <c r="K3928" s="11" t="s">
        <v>12957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44958</v>
      </c>
      <c r="H3929" s="11">
        <v>9</v>
      </c>
      <c r="I3929" s="20" t="s">
        <v>259</v>
      </c>
      <c r="J3929" s="11" t="s">
        <v>261</v>
      </c>
      <c r="K3929" s="11" t="s">
        <v>12957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44958</v>
      </c>
      <c r="H3930" s="11">
        <v>9</v>
      </c>
      <c r="I3930" s="20" t="s">
        <v>259</v>
      </c>
      <c r="J3930" s="11" t="s">
        <v>261</v>
      </c>
      <c r="K3930" s="11" t="s">
        <v>12957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44958</v>
      </c>
      <c r="H3931" s="11">
        <v>9</v>
      </c>
      <c r="I3931" s="20" t="s">
        <v>259</v>
      </c>
      <c r="J3931" s="11" t="s">
        <v>261</v>
      </c>
      <c r="K3931" s="11" t="s">
        <v>12957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44958</v>
      </c>
      <c r="H3932" s="11">
        <v>9</v>
      </c>
      <c r="I3932" s="20" t="s">
        <v>259</v>
      </c>
      <c r="J3932" s="11" t="s">
        <v>261</v>
      </c>
      <c r="K3932" s="11" t="s">
        <v>12957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44958</v>
      </c>
      <c r="H3933" s="11">
        <v>9</v>
      </c>
      <c r="I3933" s="20" t="s">
        <v>259</v>
      </c>
      <c r="J3933" s="11" t="s">
        <v>261</v>
      </c>
      <c r="K3933" s="11" t="s">
        <v>12957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44958</v>
      </c>
      <c r="H3934" s="11">
        <v>9</v>
      </c>
      <c r="I3934" s="20" t="s">
        <v>259</v>
      </c>
      <c r="J3934" s="11" t="s">
        <v>261</v>
      </c>
      <c r="K3934" s="11" t="s">
        <v>12957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44958</v>
      </c>
      <c r="H3935" s="11">
        <v>9</v>
      </c>
      <c r="I3935" s="20" t="s">
        <v>259</v>
      </c>
      <c r="J3935" s="11" t="s">
        <v>261</v>
      </c>
      <c r="K3935" s="11" t="s">
        <v>12957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44958</v>
      </c>
      <c r="H3936" s="11">
        <v>9</v>
      </c>
      <c r="I3936" s="20" t="s">
        <v>259</v>
      </c>
      <c r="J3936" s="11" t="s">
        <v>261</v>
      </c>
      <c r="K3936" s="11" t="s">
        <v>12957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44958</v>
      </c>
      <c r="H3937" s="11">
        <v>9</v>
      </c>
      <c r="I3937" s="20" t="s">
        <v>259</v>
      </c>
      <c r="J3937" s="11" t="s">
        <v>261</v>
      </c>
      <c r="K3937" s="11" t="s">
        <v>12957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44958</v>
      </c>
      <c r="H3938" s="11">
        <v>9</v>
      </c>
      <c r="I3938" s="20" t="s">
        <v>259</v>
      </c>
      <c r="J3938" s="11" t="s">
        <v>261</v>
      </c>
      <c r="K3938" s="11" t="s">
        <v>12957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44958</v>
      </c>
      <c r="H3939" s="11">
        <v>9</v>
      </c>
      <c r="I3939" s="20" t="s">
        <v>259</v>
      </c>
      <c r="J3939" s="11" t="s">
        <v>261</v>
      </c>
      <c r="K3939" s="11" t="s">
        <v>12957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44958</v>
      </c>
      <c r="H3940" s="11">
        <v>9</v>
      </c>
      <c r="I3940" s="20" t="s">
        <v>259</v>
      </c>
      <c r="J3940" s="11" t="s">
        <v>261</v>
      </c>
      <c r="K3940" s="11" t="s">
        <v>12957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44958</v>
      </c>
      <c r="H3941" s="11">
        <v>9</v>
      </c>
      <c r="I3941" s="20" t="s">
        <v>259</v>
      </c>
      <c r="J3941" s="11" t="s">
        <v>261</v>
      </c>
      <c r="K3941" s="11" t="s">
        <v>12957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44958</v>
      </c>
      <c r="H3942" s="11">
        <v>9</v>
      </c>
      <c r="I3942" s="20" t="s">
        <v>259</v>
      </c>
      <c r="J3942" s="11" t="s">
        <v>261</v>
      </c>
      <c r="K3942" s="11" t="s">
        <v>12957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44958</v>
      </c>
      <c r="H3943" s="11">
        <v>9</v>
      </c>
      <c r="I3943" s="20" t="s">
        <v>259</v>
      </c>
      <c r="J3943" s="11" t="s">
        <v>261</v>
      </c>
      <c r="K3943" s="11" t="s">
        <v>12957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44958</v>
      </c>
      <c r="H3944" s="11">
        <v>9</v>
      </c>
      <c r="I3944" s="20" t="s">
        <v>259</v>
      </c>
      <c r="J3944" s="11" t="s">
        <v>261</v>
      </c>
      <c r="K3944" s="11" t="s">
        <v>12957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44958</v>
      </c>
      <c r="H3945" s="11">
        <v>9</v>
      </c>
      <c r="I3945" s="20" t="s">
        <v>259</v>
      </c>
      <c r="J3945" s="11" t="s">
        <v>261</v>
      </c>
      <c r="K3945" s="11" t="s">
        <v>12957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44958</v>
      </c>
      <c r="H3946" s="11">
        <v>9</v>
      </c>
      <c r="I3946" s="20" t="s">
        <v>259</v>
      </c>
      <c r="J3946" s="11" t="s">
        <v>261</v>
      </c>
      <c r="K3946" s="11" t="s">
        <v>12957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44958</v>
      </c>
      <c r="H3947" s="11">
        <v>9</v>
      </c>
      <c r="I3947" s="20" t="s">
        <v>259</v>
      </c>
      <c r="J3947" s="11" t="s">
        <v>261</v>
      </c>
      <c r="K3947" s="11" t="s">
        <v>12957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44958</v>
      </c>
      <c r="H3948" s="11">
        <v>9</v>
      </c>
      <c r="I3948" s="20" t="s">
        <v>259</v>
      </c>
      <c r="J3948" s="11" t="s">
        <v>261</v>
      </c>
      <c r="K3948" s="11" t="s">
        <v>12957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44958</v>
      </c>
      <c r="H3949" s="11">
        <v>9</v>
      </c>
      <c r="I3949" s="20" t="s">
        <v>259</v>
      </c>
      <c r="J3949" s="11" t="s">
        <v>261</v>
      </c>
      <c r="K3949" s="11" t="s">
        <v>12957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44958</v>
      </c>
      <c r="H3950" s="11">
        <v>9</v>
      </c>
      <c r="I3950" s="20" t="s">
        <v>259</v>
      </c>
      <c r="J3950" s="11" t="s">
        <v>261</v>
      </c>
      <c r="K3950" s="11" t="s">
        <v>12957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44958</v>
      </c>
      <c r="H3951" s="11">
        <v>9</v>
      </c>
      <c r="I3951" s="20" t="s">
        <v>259</v>
      </c>
      <c r="J3951" s="11" t="s">
        <v>261</v>
      </c>
      <c r="K3951" s="11" t="s">
        <v>12957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44958</v>
      </c>
      <c r="H3952" s="11">
        <v>9</v>
      </c>
      <c r="I3952" s="20" t="s">
        <v>259</v>
      </c>
      <c r="J3952" s="11" t="s">
        <v>261</v>
      </c>
      <c r="K3952" s="11" t="s">
        <v>12957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44958</v>
      </c>
      <c r="H3953" s="11">
        <v>9</v>
      </c>
      <c r="I3953" s="20" t="s">
        <v>259</v>
      </c>
      <c r="J3953" s="11" t="s">
        <v>261</v>
      </c>
      <c r="K3953" s="11" t="s">
        <v>12957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44958</v>
      </c>
      <c r="H3954" s="11">
        <v>9</v>
      </c>
      <c r="I3954" s="20" t="s">
        <v>259</v>
      </c>
      <c r="J3954" s="11" t="s">
        <v>261</v>
      </c>
      <c r="K3954" s="11" t="s">
        <v>12957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44958</v>
      </c>
      <c r="H3955" s="11">
        <v>9</v>
      </c>
      <c r="I3955" s="20" t="s">
        <v>259</v>
      </c>
      <c r="J3955" s="11" t="s">
        <v>261</v>
      </c>
      <c r="K3955" s="11" t="s">
        <v>12957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44958</v>
      </c>
      <c r="H3956" s="11">
        <v>9</v>
      </c>
      <c r="I3956" s="20" t="s">
        <v>259</v>
      </c>
      <c r="J3956" s="11" t="s">
        <v>261</v>
      </c>
      <c r="K3956" s="11" t="s">
        <v>12957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44958</v>
      </c>
      <c r="H3957" s="11">
        <v>9</v>
      </c>
      <c r="I3957" s="20" t="s">
        <v>259</v>
      </c>
      <c r="J3957" s="11" t="s">
        <v>261</v>
      </c>
      <c r="K3957" s="11" t="s">
        <v>12957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44958</v>
      </c>
      <c r="H3958" s="11">
        <v>9</v>
      </c>
      <c r="I3958" s="20" t="s">
        <v>259</v>
      </c>
      <c r="J3958" s="11" t="s">
        <v>261</v>
      </c>
      <c r="K3958" s="11" t="s">
        <v>12957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44958</v>
      </c>
      <c r="H3959" s="11">
        <v>9</v>
      </c>
      <c r="I3959" s="20" t="s">
        <v>259</v>
      </c>
      <c r="J3959" s="11" t="s">
        <v>261</v>
      </c>
      <c r="K3959" s="11" t="s">
        <v>12957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44958</v>
      </c>
      <c r="H3960" s="11">
        <v>9</v>
      </c>
      <c r="I3960" s="20" t="s">
        <v>259</v>
      </c>
      <c r="J3960" s="11" t="s">
        <v>261</v>
      </c>
      <c r="K3960" s="11" t="s">
        <v>12957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44958</v>
      </c>
      <c r="H3961" s="11">
        <v>9</v>
      </c>
      <c r="I3961" s="20" t="s">
        <v>259</v>
      </c>
      <c r="J3961" s="11" t="s">
        <v>261</v>
      </c>
      <c r="K3961" s="11" t="s">
        <v>12957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44958</v>
      </c>
      <c r="H3962" s="11">
        <v>9</v>
      </c>
      <c r="I3962" s="20" t="s">
        <v>259</v>
      </c>
      <c r="J3962" s="11" t="s">
        <v>261</v>
      </c>
      <c r="K3962" s="11" t="s">
        <v>12957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44958</v>
      </c>
      <c r="H3963" s="11">
        <v>9</v>
      </c>
      <c r="I3963" s="20" t="s">
        <v>259</v>
      </c>
      <c r="J3963" s="11" t="s">
        <v>261</v>
      </c>
      <c r="K3963" s="11" t="s">
        <v>12957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44958</v>
      </c>
      <c r="H3964" s="11">
        <v>9</v>
      </c>
      <c r="I3964" s="20" t="s">
        <v>259</v>
      </c>
      <c r="J3964" s="11" t="s">
        <v>261</v>
      </c>
      <c r="K3964" s="11" t="s">
        <v>12957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44958</v>
      </c>
      <c r="H3965" s="11">
        <v>9</v>
      </c>
      <c r="I3965" s="20" t="s">
        <v>259</v>
      </c>
      <c r="J3965" s="11" t="s">
        <v>261</v>
      </c>
      <c r="K3965" s="11" t="s">
        <v>12957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44958</v>
      </c>
      <c r="H3966" s="11">
        <v>9</v>
      </c>
      <c r="I3966" s="20" t="s">
        <v>259</v>
      </c>
      <c r="J3966" s="11" t="s">
        <v>261</v>
      </c>
      <c r="K3966" s="11" t="s">
        <v>12957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44958</v>
      </c>
      <c r="H3967" s="11">
        <v>9</v>
      </c>
      <c r="I3967" s="20" t="s">
        <v>259</v>
      </c>
      <c r="J3967" s="11" t="s">
        <v>261</v>
      </c>
      <c r="K3967" s="11" t="s">
        <v>12957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44958</v>
      </c>
      <c r="H3968" s="11">
        <v>9</v>
      </c>
      <c r="I3968" s="20" t="s">
        <v>259</v>
      </c>
      <c r="J3968" s="11" t="s">
        <v>261</v>
      </c>
      <c r="K3968" s="11" t="s">
        <v>12957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44958</v>
      </c>
      <c r="H3969" s="11">
        <v>9</v>
      </c>
      <c r="I3969" s="20" t="s">
        <v>259</v>
      </c>
      <c r="J3969" s="11" t="s">
        <v>261</v>
      </c>
      <c r="K3969" s="11" t="s">
        <v>12957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44958</v>
      </c>
      <c r="H3970" s="11">
        <v>9</v>
      </c>
      <c r="I3970" s="20" t="s">
        <v>259</v>
      </c>
      <c r="J3970" s="11" t="s">
        <v>261</v>
      </c>
      <c r="K3970" s="11" t="s">
        <v>12957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44958</v>
      </c>
      <c r="H3971" s="11">
        <v>9</v>
      </c>
      <c r="I3971" s="20" t="s">
        <v>259</v>
      </c>
      <c r="J3971" s="11" t="s">
        <v>261</v>
      </c>
      <c r="K3971" s="11" t="s">
        <v>12957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44958</v>
      </c>
      <c r="H3972" s="11">
        <v>9</v>
      </c>
      <c r="I3972" s="20" t="s">
        <v>259</v>
      </c>
      <c r="J3972" s="11" t="s">
        <v>261</v>
      </c>
      <c r="K3972" s="11" t="s">
        <v>12957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44958</v>
      </c>
      <c r="H3973" s="11">
        <v>9</v>
      </c>
      <c r="I3973" s="20" t="s">
        <v>259</v>
      </c>
      <c r="J3973" s="11" t="s">
        <v>261</v>
      </c>
      <c r="K3973" s="11" t="s">
        <v>12957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44958</v>
      </c>
      <c r="H3974" s="11">
        <v>9</v>
      </c>
      <c r="I3974" s="20" t="s">
        <v>259</v>
      </c>
      <c r="J3974" s="11" t="s">
        <v>261</v>
      </c>
      <c r="K3974" s="11" t="s">
        <v>12957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44958</v>
      </c>
      <c r="H3975" s="11">
        <v>9</v>
      </c>
      <c r="I3975" s="20" t="s">
        <v>259</v>
      </c>
      <c r="J3975" s="11" t="s">
        <v>261</v>
      </c>
      <c r="K3975" s="11" t="s">
        <v>12957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44958</v>
      </c>
      <c r="H3976" s="11">
        <v>9</v>
      </c>
      <c r="I3976" s="20" t="s">
        <v>259</v>
      </c>
      <c r="J3976" s="11" t="s">
        <v>261</v>
      </c>
      <c r="K3976" s="11" t="s">
        <v>12957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44958</v>
      </c>
      <c r="H3977" s="11">
        <v>9</v>
      </c>
      <c r="I3977" s="20" t="s">
        <v>259</v>
      </c>
      <c r="J3977" s="11" t="s">
        <v>261</v>
      </c>
      <c r="K3977" s="11" t="s">
        <v>12957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44958</v>
      </c>
      <c r="H3978" s="11">
        <v>9</v>
      </c>
      <c r="I3978" s="20" t="s">
        <v>259</v>
      </c>
      <c r="J3978" s="11" t="s">
        <v>261</v>
      </c>
      <c r="K3978" s="11" t="s">
        <v>12957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44958</v>
      </c>
      <c r="H3979" s="11">
        <v>9</v>
      </c>
      <c r="I3979" s="20" t="s">
        <v>259</v>
      </c>
      <c r="J3979" s="11" t="s">
        <v>261</v>
      </c>
      <c r="K3979" s="11" t="s">
        <v>12957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44958</v>
      </c>
      <c r="H3980" s="11">
        <v>9</v>
      </c>
      <c r="I3980" s="20" t="s">
        <v>259</v>
      </c>
      <c r="J3980" s="11" t="s">
        <v>261</v>
      </c>
      <c r="K3980" s="11" t="s">
        <v>12957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44958</v>
      </c>
      <c r="H3981" s="11">
        <v>9</v>
      </c>
      <c r="I3981" s="20" t="s">
        <v>259</v>
      </c>
      <c r="J3981" s="11" t="s">
        <v>261</v>
      </c>
      <c r="K3981" s="11" t="s">
        <v>12957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44958</v>
      </c>
      <c r="H3982" s="11">
        <v>9</v>
      </c>
      <c r="I3982" s="20" t="s">
        <v>259</v>
      </c>
      <c r="J3982" s="11" t="s">
        <v>261</v>
      </c>
      <c r="K3982" s="11" t="s">
        <v>12957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44958</v>
      </c>
      <c r="H3983" s="11">
        <v>9</v>
      </c>
      <c r="I3983" s="20" t="s">
        <v>259</v>
      </c>
      <c r="J3983" s="11" t="s">
        <v>261</v>
      </c>
      <c r="K3983" s="11" t="s">
        <v>12957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44958</v>
      </c>
      <c r="H3984" s="11">
        <v>9</v>
      </c>
      <c r="I3984" s="20" t="s">
        <v>259</v>
      </c>
      <c r="J3984" s="11" t="s">
        <v>261</v>
      </c>
      <c r="K3984" s="11" t="s">
        <v>12957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44958</v>
      </c>
      <c r="H3985" s="11">
        <v>9</v>
      </c>
      <c r="I3985" s="20" t="s">
        <v>259</v>
      </c>
      <c r="J3985" s="11" t="s">
        <v>261</v>
      </c>
      <c r="K3985" s="11" t="s">
        <v>12957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44958</v>
      </c>
      <c r="H3986" s="11">
        <v>9</v>
      </c>
      <c r="I3986" s="20" t="s">
        <v>259</v>
      </c>
      <c r="J3986" s="11" t="s">
        <v>261</v>
      </c>
      <c r="K3986" s="11" t="s">
        <v>12957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44958</v>
      </c>
      <c r="H3987" s="11">
        <v>9</v>
      </c>
      <c r="I3987" s="20" t="s">
        <v>259</v>
      </c>
      <c r="J3987" s="11" t="s">
        <v>261</v>
      </c>
      <c r="K3987" s="11" t="s">
        <v>12957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44958</v>
      </c>
      <c r="H3988" s="11">
        <v>9</v>
      </c>
      <c r="I3988" s="20" t="s">
        <v>259</v>
      </c>
      <c r="J3988" s="11" t="s">
        <v>261</v>
      </c>
      <c r="K3988" s="11" t="s">
        <v>12957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44958</v>
      </c>
      <c r="H3989" s="11">
        <v>9</v>
      </c>
      <c r="I3989" s="20" t="s">
        <v>259</v>
      </c>
      <c r="J3989" s="11" t="s">
        <v>261</v>
      </c>
      <c r="K3989" s="11" t="s">
        <v>12957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44958</v>
      </c>
      <c r="H3990" s="11">
        <v>9</v>
      </c>
      <c r="I3990" s="20" t="s">
        <v>259</v>
      </c>
      <c r="J3990" s="11" t="s">
        <v>261</v>
      </c>
      <c r="K3990" s="11" t="s">
        <v>12957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44958</v>
      </c>
      <c r="H3991" s="11">
        <v>9</v>
      </c>
      <c r="I3991" s="20" t="s">
        <v>259</v>
      </c>
      <c r="J3991" s="11" t="s">
        <v>261</v>
      </c>
      <c r="K3991" s="11" t="s">
        <v>12957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44958</v>
      </c>
      <c r="H3992" s="11">
        <v>9</v>
      </c>
      <c r="I3992" s="20" t="s">
        <v>259</v>
      </c>
      <c r="J3992" s="11" t="s">
        <v>261</v>
      </c>
      <c r="K3992" s="11" t="s">
        <v>12957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44958</v>
      </c>
      <c r="H3993" s="11">
        <v>9</v>
      </c>
      <c r="I3993" s="20" t="s">
        <v>259</v>
      </c>
      <c r="J3993" s="11" t="s">
        <v>261</v>
      </c>
      <c r="K3993" s="11" t="s">
        <v>12957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44958</v>
      </c>
      <c r="H3994" s="11">
        <v>9</v>
      </c>
      <c r="I3994" s="20" t="s">
        <v>259</v>
      </c>
      <c r="J3994" s="11" t="s">
        <v>261</v>
      </c>
      <c r="K3994" s="11" t="s">
        <v>12957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44958</v>
      </c>
      <c r="H3995" s="11">
        <v>9</v>
      </c>
      <c r="I3995" s="20" t="s">
        <v>259</v>
      </c>
      <c r="J3995" s="11" t="s">
        <v>261</v>
      </c>
      <c r="K3995" s="11" t="s">
        <v>12957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44958</v>
      </c>
      <c r="H3996" s="11">
        <v>9</v>
      </c>
      <c r="I3996" s="20" t="s">
        <v>259</v>
      </c>
      <c r="J3996" s="11" t="s">
        <v>261</v>
      </c>
      <c r="K3996" s="11" t="s">
        <v>12957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44958</v>
      </c>
      <c r="H3997" s="11">
        <v>9</v>
      </c>
      <c r="I3997" s="20" t="s">
        <v>259</v>
      </c>
      <c r="J3997" s="11" t="s">
        <v>261</v>
      </c>
      <c r="K3997" s="11" t="s">
        <v>12957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44958</v>
      </c>
      <c r="H3998" s="11">
        <v>9</v>
      </c>
      <c r="I3998" s="20" t="s">
        <v>259</v>
      </c>
      <c r="J3998" s="11" t="s">
        <v>261</v>
      </c>
      <c r="K3998" s="11" t="s">
        <v>12957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44958</v>
      </c>
      <c r="H3999" s="11">
        <v>9</v>
      </c>
      <c r="I3999" s="20" t="s">
        <v>259</v>
      </c>
      <c r="J3999" s="11" t="s">
        <v>261</v>
      </c>
      <c r="K3999" s="11" t="s">
        <v>12957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44958</v>
      </c>
      <c r="H4000" s="11">
        <v>9</v>
      </c>
      <c r="I4000" s="20" t="s">
        <v>259</v>
      </c>
      <c r="J4000" s="11" t="s">
        <v>261</v>
      </c>
      <c r="K4000" s="11" t="s">
        <v>12957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44958</v>
      </c>
      <c r="H4001" s="11">
        <v>9</v>
      </c>
      <c r="I4001" s="20" t="s">
        <v>259</v>
      </c>
      <c r="J4001" s="11" t="s">
        <v>261</v>
      </c>
      <c r="K4001" s="11" t="s">
        <v>12957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44958</v>
      </c>
      <c r="H4002" s="11">
        <v>9</v>
      </c>
      <c r="I4002" s="20" t="s">
        <v>259</v>
      </c>
      <c r="J4002" s="11" t="s">
        <v>261</v>
      </c>
      <c r="K4002" s="11" t="s">
        <v>12957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44958</v>
      </c>
      <c r="H4003" s="11">
        <v>9</v>
      </c>
      <c r="I4003" s="20" t="s">
        <v>259</v>
      </c>
      <c r="J4003" s="11" t="s">
        <v>261</v>
      </c>
      <c r="K4003" s="11" t="s">
        <v>12957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44958</v>
      </c>
      <c r="H4004" s="11">
        <v>9</v>
      </c>
      <c r="I4004" s="20" t="s">
        <v>259</v>
      </c>
      <c r="J4004" s="11" t="s">
        <v>261</v>
      </c>
      <c r="K4004" s="11" t="s">
        <v>12957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44958</v>
      </c>
      <c r="H4005" s="11">
        <v>9</v>
      </c>
      <c r="I4005" s="20" t="s">
        <v>259</v>
      </c>
      <c r="J4005" s="11" t="s">
        <v>261</v>
      </c>
      <c r="K4005" s="11" t="s">
        <v>12957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44958</v>
      </c>
      <c r="H4006" s="11">
        <v>9</v>
      </c>
      <c r="I4006" s="20" t="s">
        <v>259</v>
      </c>
      <c r="J4006" s="11" t="s">
        <v>261</v>
      </c>
      <c r="K4006" s="11" t="s">
        <v>12957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44958</v>
      </c>
      <c r="H4007" s="11">
        <v>9</v>
      </c>
      <c r="I4007" s="20" t="s">
        <v>259</v>
      </c>
      <c r="J4007" s="11" t="s">
        <v>261</v>
      </c>
      <c r="K4007" s="11" t="s">
        <v>12957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44958</v>
      </c>
      <c r="H4008" s="11">
        <v>9</v>
      </c>
      <c r="I4008" s="20" t="s">
        <v>259</v>
      </c>
      <c r="J4008" s="11" t="s">
        <v>261</v>
      </c>
      <c r="K4008" s="11" t="s">
        <v>12957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44958</v>
      </c>
      <c r="H4009" s="11">
        <v>9</v>
      </c>
      <c r="I4009" s="20" t="s">
        <v>259</v>
      </c>
      <c r="J4009" s="11" t="s">
        <v>261</v>
      </c>
      <c r="K4009" s="11" t="s">
        <v>12957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44958</v>
      </c>
      <c r="H4010" s="11">
        <v>9</v>
      </c>
      <c r="I4010" s="20" t="s">
        <v>259</v>
      </c>
      <c r="J4010" s="11" t="s">
        <v>261</v>
      </c>
      <c r="K4010" s="11" t="s">
        <v>12957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44958</v>
      </c>
      <c r="H4011" s="11">
        <v>9</v>
      </c>
      <c r="I4011" s="20" t="s">
        <v>259</v>
      </c>
      <c r="J4011" s="11" t="s">
        <v>261</v>
      </c>
      <c r="K4011" s="11" t="s">
        <v>12957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44958</v>
      </c>
      <c r="H4012" s="11">
        <v>9</v>
      </c>
      <c r="I4012" s="20" t="s">
        <v>259</v>
      </c>
      <c r="J4012" s="11" t="s">
        <v>261</v>
      </c>
      <c r="K4012" s="11" t="s">
        <v>12957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44958</v>
      </c>
      <c r="H4013" s="11">
        <v>9</v>
      </c>
      <c r="I4013" s="20" t="s">
        <v>259</v>
      </c>
      <c r="J4013" s="11" t="s">
        <v>261</v>
      </c>
      <c r="K4013" s="11" t="s">
        <v>12957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44958</v>
      </c>
      <c r="H4014" s="11">
        <v>9</v>
      </c>
      <c r="I4014" s="20" t="s">
        <v>259</v>
      </c>
      <c r="J4014" s="11" t="s">
        <v>261</v>
      </c>
      <c r="K4014" s="11" t="s">
        <v>12957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44958</v>
      </c>
      <c r="H4015" s="11">
        <v>9</v>
      </c>
      <c r="I4015" s="20" t="s">
        <v>259</v>
      </c>
      <c r="J4015" s="11" t="s">
        <v>261</v>
      </c>
      <c r="K4015" s="11" t="s">
        <v>12957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44958</v>
      </c>
      <c r="H4016" s="11">
        <v>9</v>
      </c>
      <c r="I4016" s="20" t="s">
        <v>259</v>
      </c>
      <c r="J4016" s="11" t="s">
        <v>261</v>
      </c>
      <c r="K4016" s="11" t="s">
        <v>12957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44958</v>
      </c>
      <c r="H4017" s="11">
        <v>9</v>
      </c>
      <c r="I4017" s="20" t="s">
        <v>259</v>
      </c>
      <c r="J4017" s="11" t="s">
        <v>261</v>
      </c>
      <c r="K4017" s="11" t="s">
        <v>12957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44958</v>
      </c>
      <c r="H4018" s="11">
        <v>9</v>
      </c>
      <c r="I4018" s="20" t="s">
        <v>259</v>
      </c>
      <c r="J4018" s="11" t="s">
        <v>261</v>
      </c>
      <c r="K4018" s="11" t="s">
        <v>12957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44958</v>
      </c>
      <c r="H4019" s="11">
        <v>9</v>
      </c>
      <c r="I4019" s="20" t="s">
        <v>259</v>
      </c>
      <c r="J4019" s="11" t="s">
        <v>261</v>
      </c>
      <c r="K4019" s="11" t="s">
        <v>12957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44958</v>
      </c>
      <c r="H4020" s="11">
        <v>9</v>
      </c>
      <c r="I4020" s="20" t="s">
        <v>259</v>
      </c>
      <c r="J4020" s="11" t="s">
        <v>261</v>
      </c>
      <c r="K4020" s="11" t="s">
        <v>12957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44958</v>
      </c>
      <c r="H4021" s="11">
        <v>9</v>
      </c>
      <c r="I4021" s="20" t="s">
        <v>259</v>
      </c>
      <c r="J4021" s="11" t="s">
        <v>261</v>
      </c>
      <c r="K4021" s="11" t="s">
        <v>12957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44958</v>
      </c>
      <c r="H4022" s="11">
        <v>9</v>
      </c>
      <c r="I4022" s="20" t="s">
        <v>259</v>
      </c>
      <c r="J4022" s="11" t="s">
        <v>261</v>
      </c>
      <c r="K4022" s="11" t="s">
        <v>12957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44958</v>
      </c>
      <c r="H4023" s="11">
        <v>9</v>
      </c>
      <c r="I4023" s="20" t="s">
        <v>259</v>
      </c>
      <c r="J4023" s="11" t="s">
        <v>261</v>
      </c>
      <c r="K4023" s="11" t="s">
        <v>12957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44958</v>
      </c>
      <c r="H4024" s="11">
        <v>9</v>
      </c>
      <c r="I4024" s="20" t="s">
        <v>259</v>
      </c>
      <c r="J4024" s="11" t="s">
        <v>261</v>
      </c>
      <c r="K4024" s="11" t="s">
        <v>12957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44958</v>
      </c>
      <c r="H4025" s="11">
        <v>9</v>
      </c>
      <c r="I4025" s="20" t="s">
        <v>259</v>
      </c>
      <c r="J4025" s="11" t="s">
        <v>261</v>
      </c>
      <c r="K4025" s="11" t="s">
        <v>12957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44958</v>
      </c>
      <c r="H4026" s="11">
        <v>9</v>
      </c>
      <c r="I4026" s="20" t="s">
        <v>259</v>
      </c>
      <c r="J4026" s="11" t="s">
        <v>261</v>
      </c>
      <c r="K4026" s="11" t="s">
        <v>12957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44958</v>
      </c>
      <c r="H4027" s="11">
        <v>9</v>
      </c>
      <c r="I4027" s="20" t="s">
        <v>259</v>
      </c>
      <c r="J4027" s="11" t="s">
        <v>261</v>
      </c>
      <c r="K4027" s="11" t="s">
        <v>12957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44958</v>
      </c>
      <c r="H4028" s="11">
        <v>9</v>
      </c>
      <c r="I4028" s="20" t="s">
        <v>259</v>
      </c>
      <c r="J4028" s="11" t="s">
        <v>261</v>
      </c>
      <c r="K4028" s="11" t="s">
        <v>12957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44958</v>
      </c>
      <c r="H4029" s="11">
        <v>9</v>
      </c>
      <c r="I4029" s="20" t="s">
        <v>259</v>
      </c>
      <c r="J4029" s="11" t="s">
        <v>261</v>
      </c>
      <c r="K4029" s="11" t="s">
        <v>12957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44958</v>
      </c>
      <c r="H4030" s="11">
        <v>9</v>
      </c>
      <c r="I4030" s="20" t="s">
        <v>259</v>
      </c>
      <c r="J4030" s="11" t="s">
        <v>261</v>
      </c>
      <c r="K4030" s="11" t="s">
        <v>12957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44958</v>
      </c>
      <c r="H4031" s="11">
        <v>9</v>
      </c>
      <c r="I4031" s="20" t="s">
        <v>259</v>
      </c>
      <c r="J4031" s="11" t="s">
        <v>261</v>
      </c>
      <c r="K4031" s="11" t="s">
        <v>12957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44958</v>
      </c>
      <c r="H4032" s="11">
        <v>9</v>
      </c>
      <c r="I4032" s="20" t="s">
        <v>259</v>
      </c>
      <c r="J4032" s="11" t="s">
        <v>261</v>
      </c>
      <c r="K4032" s="11" t="s">
        <v>12957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44958</v>
      </c>
      <c r="H4033" s="11">
        <v>9</v>
      </c>
      <c r="I4033" s="20" t="s">
        <v>259</v>
      </c>
      <c r="J4033" s="11" t="s">
        <v>261</v>
      </c>
      <c r="K4033" s="11" t="s">
        <v>12957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44958</v>
      </c>
      <c r="H4034" s="11">
        <v>9</v>
      </c>
      <c r="I4034" s="20" t="s">
        <v>259</v>
      </c>
      <c r="J4034" s="11" t="s">
        <v>261</v>
      </c>
      <c r="K4034" s="11" t="s">
        <v>12957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44958</v>
      </c>
      <c r="H4035" s="11">
        <v>9</v>
      </c>
      <c r="I4035" s="20" t="s">
        <v>259</v>
      </c>
      <c r="J4035" s="11" t="s">
        <v>261</v>
      </c>
      <c r="K4035" s="11" t="s">
        <v>12957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44958</v>
      </c>
      <c r="H4036" s="11">
        <v>9</v>
      </c>
      <c r="I4036" s="20" t="s">
        <v>259</v>
      </c>
      <c r="J4036" s="11" t="s">
        <v>261</v>
      </c>
      <c r="K4036" s="11" t="s">
        <v>12957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44958</v>
      </c>
      <c r="H4037" s="11">
        <v>9</v>
      </c>
      <c r="I4037" s="20" t="s">
        <v>259</v>
      </c>
      <c r="J4037" s="11" t="s">
        <v>261</v>
      </c>
      <c r="K4037" s="11" t="s">
        <v>12957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44958</v>
      </c>
      <c r="H4038" s="11">
        <v>9</v>
      </c>
      <c r="I4038" s="20" t="s">
        <v>259</v>
      </c>
      <c r="J4038" s="11" t="s">
        <v>261</v>
      </c>
      <c r="K4038" s="11" t="s">
        <v>12957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44958</v>
      </c>
      <c r="H4039" s="11">
        <v>9</v>
      </c>
      <c r="I4039" s="20" t="s">
        <v>259</v>
      </c>
      <c r="J4039" s="11" t="s">
        <v>261</v>
      </c>
      <c r="K4039" s="11" t="s">
        <v>12957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44958</v>
      </c>
      <c r="H4040" s="11">
        <v>9</v>
      </c>
      <c r="I4040" s="20" t="s">
        <v>259</v>
      </c>
      <c r="J4040" s="11" t="s">
        <v>261</v>
      </c>
      <c r="K4040" s="11" t="s">
        <v>12957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44958</v>
      </c>
      <c r="H4041" s="11">
        <v>9</v>
      </c>
      <c r="I4041" s="20" t="s">
        <v>259</v>
      </c>
      <c r="J4041" s="11" t="s">
        <v>261</v>
      </c>
      <c r="K4041" s="11" t="s">
        <v>12957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44958</v>
      </c>
      <c r="H4042" s="11">
        <v>9</v>
      </c>
      <c r="I4042" s="20" t="s">
        <v>259</v>
      </c>
      <c r="J4042" s="11" t="s">
        <v>261</v>
      </c>
      <c r="K4042" s="11" t="s">
        <v>12957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44958</v>
      </c>
      <c r="H4043" s="11">
        <v>9</v>
      </c>
      <c r="I4043" s="20" t="s">
        <v>259</v>
      </c>
      <c r="J4043" s="11" t="s">
        <v>261</v>
      </c>
      <c r="K4043" s="11" t="s">
        <v>12957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44958</v>
      </c>
      <c r="H4044" s="11">
        <v>9</v>
      </c>
      <c r="I4044" s="20" t="s">
        <v>259</v>
      </c>
      <c r="J4044" s="11" t="s">
        <v>261</v>
      </c>
      <c r="K4044" s="11" t="s">
        <v>12957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44958</v>
      </c>
      <c r="H4045" s="11">
        <v>9</v>
      </c>
      <c r="I4045" s="20" t="s">
        <v>259</v>
      </c>
      <c r="J4045" s="11" t="s">
        <v>261</v>
      </c>
      <c r="K4045" s="11" t="s">
        <v>12957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44958</v>
      </c>
      <c r="H4046" s="11">
        <v>9</v>
      </c>
      <c r="I4046" s="20" t="s">
        <v>259</v>
      </c>
      <c r="J4046" s="11" t="s">
        <v>261</v>
      </c>
      <c r="K4046" s="11" t="s">
        <v>12957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44958</v>
      </c>
      <c r="H4047" s="11">
        <v>9</v>
      </c>
      <c r="I4047" s="20" t="s">
        <v>259</v>
      </c>
      <c r="J4047" s="11" t="s">
        <v>261</v>
      </c>
      <c r="K4047" s="11" t="s">
        <v>12957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44958</v>
      </c>
      <c r="H4048" s="11">
        <v>9</v>
      </c>
      <c r="I4048" s="20" t="s">
        <v>259</v>
      </c>
      <c r="J4048" s="11" t="s">
        <v>261</v>
      </c>
      <c r="K4048" s="11" t="s">
        <v>12957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44958</v>
      </c>
      <c r="H4049" s="11">
        <v>9</v>
      </c>
      <c r="I4049" s="20" t="s">
        <v>259</v>
      </c>
      <c r="J4049" s="11" t="s">
        <v>261</v>
      </c>
      <c r="K4049" s="11" t="s">
        <v>12957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44958</v>
      </c>
      <c r="H4050" s="11">
        <v>9</v>
      </c>
      <c r="I4050" s="20" t="s">
        <v>259</v>
      </c>
      <c r="J4050" s="11" t="s">
        <v>261</v>
      </c>
      <c r="K4050" s="11" t="s">
        <v>12957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44958</v>
      </c>
      <c r="H4051" s="11">
        <v>9</v>
      </c>
      <c r="I4051" s="20" t="s">
        <v>259</v>
      </c>
      <c r="J4051" s="11" t="s">
        <v>261</v>
      </c>
      <c r="K4051" s="11" t="s">
        <v>12957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44958</v>
      </c>
      <c r="H4052" s="11">
        <v>9</v>
      </c>
      <c r="I4052" s="20" t="s">
        <v>259</v>
      </c>
      <c r="J4052" s="11" t="s">
        <v>261</v>
      </c>
      <c r="K4052" s="11" t="s">
        <v>12957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44958</v>
      </c>
      <c r="H4053" s="11">
        <v>9</v>
      </c>
      <c r="I4053" s="20" t="s">
        <v>259</v>
      </c>
      <c r="J4053" s="11" t="s">
        <v>261</v>
      </c>
      <c r="K4053" s="11" t="s">
        <v>12957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44958</v>
      </c>
      <c r="H4054" s="11">
        <v>9</v>
      </c>
      <c r="I4054" s="20" t="s">
        <v>259</v>
      </c>
      <c r="J4054" s="11" t="s">
        <v>261</v>
      </c>
      <c r="K4054" s="11" t="s">
        <v>12957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44958</v>
      </c>
      <c r="H4055" s="11">
        <v>9</v>
      </c>
      <c r="I4055" s="20" t="s">
        <v>259</v>
      </c>
      <c r="J4055" s="11" t="s">
        <v>261</v>
      </c>
      <c r="K4055" s="11" t="s">
        <v>12957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44958</v>
      </c>
      <c r="H4056" s="11">
        <v>9</v>
      </c>
      <c r="I4056" s="20" t="s">
        <v>259</v>
      </c>
      <c r="J4056" s="11" t="s">
        <v>261</v>
      </c>
      <c r="K4056" s="11" t="s">
        <v>12957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44958</v>
      </c>
      <c r="H4057" s="11">
        <v>9</v>
      </c>
      <c r="I4057" s="20" t="s">
        <v>259</v>
      </c>
      <c r="J4057" s="11" t="s">
        <v>261</v>
      </c>
      <c r="K4057" s="11" t="s">
        <v>12957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44958</v>
      </c>
      <c r="H4058" s="11">
        <v>9</v>
      </c>
      <c r="I4058" s="20" t="s">
        <v>259</v>
      </c>
      <c r="J4058" s="11" t="s">
        <v>261</v>
      </c>
      <c r="K4058" s="11" t="s">
        <v>12957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44958</v>
      </c>
      <c r="H4059" s="11">
        <v>9</v>
      </c>
      <c r="I4059" s="20" t="s">
        <v>259</v>
      </c>
      <c r="J4059" s="11" t="s">
        <v>261</v>
      </c>
      <c r="K4059" s="11" t="s">
        <v>12957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44958</v>
      </c>
      <c r="H4060" s="11">
        <v>9</v>
      </c>
      <c r="I4060" s="20" t="s">
        <v>259</v>
      </c>
      <c r="J4060" s="11" t="s">
        <v>261</v>
      </c>
      <c r="K4060" s="11" t="s">
        <v>12957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44958</v>
      </c>
      <c r="H4061" s="11">
        <v>9</v>
      </c>
      <c r="I4061" s="20" t="s">
        <v>259</v>
      </c>
      <c r="J4061" s="11" t="s">
        <v>261</v>
      </c>
      <c r="K4061" s="11" t="s">
        <v>12957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44958</v>
      </c>
      <c r="H4062" s="11">
        <v>9</v>
      </c>
      <c r="I4062" s="20" t="s">
        <v>259</v>
      </c>
      <c r="J4062" s="11" t="s">
        <v>261</v>
      </c>
      <c r="K4062" s="11" t="s">
        <v>12957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44958</v>
      </c>
      <c r="H4063" s="11">
        <v>9</v>
      </c>
      <c r="I4063" s="20" t="s">
        <v>259</v>
      </c>
      <c r="J4063" s="11" t="s">
        <v>261</v>
      </c>
      <c r="K4063" s="11" t="s">
        <v>12957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44958</v>
      </c>
      <c r="H4064" s="11">
        <v>9</v>
      </c>
      <c r="I4064" s="20" t="s">
        <v>259</v>
      </c>
      <c r="J4064" s="11" t="s">
        <v>261</v>
      </c>
      <c r="K4064" s="11" t="s">
        <v>12957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44958</v>
      </c>
      <c r="H4065" s="11">
        <v>9</v>
      </c>
      <c r="I4065" s="20" t="s">
        <v>259</v>
      </c>
      <c r="J4065" s="11" t="s">
        <v>261</v>
      </c>
      <c r="K4065" s="11" t="s">
        <v>12957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44958</v>
      </c>
      <c r="H4066" s="11">
        <v>9</v>
      </c>
      <c r="I4066" s="20" t="s">
        <v>259</v>
      </c>
      <c r="J4066" s="11" t="s">
        <v>261</v>
      </c>
      <c r="K4066" s="11" t="s">
        <v>12957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44958</v>
      </c>
      <c r="H4067" s="11">
        <v>9</v>
      </c>
      <c r="I4067" s="20" t="s">
        <v>259</v>
      </c>
      <c r="J4067" s="11" t="s">
        <v>261</v>
      </c>
      <c r="K4067" s="11" t="s">
        <v>12957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44958</v>
      </c>
      <c r="H4068" s="11">
        <v>9</v>
      </c>
      <c r="I4068" s="20" t="s">
        <v>259</v>
      </c>
      <c r="J4068" s="11" t="s">
        <v>261</v>
      </c>
      <c r="K4068" s="11" t="s">
        <v>12957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44958</v>
      </c>
      <c r="H4069" s="11">
        <v>9</v>
      </c>
      <c r="I4069" s="20" t="s">
        <v>259</v>
      </c>
      <c r="J4069" s="11" t="s">
        <v>261</v>
      </c>
      <c r="K4069" s="11" t="s">
        <v>12957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44958</v>
      </c>
      <c r="H4070" s="11">
        <v>9</v>
      </c>
      <c r="I4070" s="20" t="s">
        <v>259</v>
      </c>
      <c r="J4070" s="11" t="s">
        <v>261</v>
      </c>
      <c r="K4070" s="11" t="s">
        <v>12957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44958</v>
      </c>
      <c r="H4071" s="11">
        <v>9</v>
      </c>
      <c r="I4071" s="20" t="s">
        <v>259</v>
      </c>
      <c r="J4071" s="11" t="s">
        <v>261</v>
      </c>
      <c r="K4071" s="11" t="s">
        <v>12957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44958</v>
      </c>
      <c r="H4072" s="11">
        <v>9</v>
      </c>
      <c r="I4072" s="20" t="s">
        <v>259</v>
      </c>
      <c r="J4072" s="11" t="s">
        <v>261</v>
      </c>
      <c r="K4072" s="11" t="s">
        <v>12957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44958</v>
      </c>
      <c r="H4073" s="11">
        <v>9</v>
      </c>
      <c r="I4073" s="20" t="s">
        <v>259</v>
      </c>
      <c r="J4073" s="11" t="s">
        <v>261</v>
      </c>
      <c r="K4073" s="11" t="s">
        <v>12957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44958</v>
      </c>
      <c r="H4074" s="11">
        <v>9</v>
      </c>
      <c r="I4074" s="20" t="s">
        <v>259</v>
      </c>
      <c r="J4074" s="11" t="s">
        <v>261</v>
      </c>
      <c r="K4074" s="11" t="s">
        <v>12957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44958</v>
      </c>
      <c r="H4075" s="11">
        <v>9</v>
      </c>
      <c r="I4075" s="20" t="s">
        <v>259</v>
      </c>
      <c r="J4075" s="11" t="s">
        <v>261</v>
      </c>
      <c r="K4075" s="11" t="s">
        <v>12957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44958</v>
      </c>
      <c r="H4076" s="11">
        <v>9</v>
      </c>
      <c r="I4076" s="20" t="s">
        <v>259</v>
      </c>
      <c r="J4076" s="11" t="s">
        <v>261</v>
      </c>
      <c r="K4076" s="11" t="s">
        <v>12957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44958</v>
      </c>
      <c r="H4077" s="11">
        <v>9</v>
      </c>
      <c r="I4077" s="20" t="s">
        <v>259</v>
      </c>
      <c r="J4077" s="11" t="s">
        <v>261</v>
      </c>
      <c r="K4077" s="11" t="s">
        <v>12957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44958</v>
      </c>
      <c r="H4078" s="11">
        <v>9</v>
      </c>
      <c r="I4078" s="20" t="s">
        <v>259</v>
      </c>
      <c r="J4078" s="11" t="s">
        <v>261</v>
      </c>
      <c r="K4078" s="11" t="s">
        <v>12957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44958</v>
      </c>
      <c r="H4079" s="11">
        <v>9</v>
      </c>
      <c r="I4079" s="20" t="s">
        <v>259</v>
      </c>
      <c r="J4079" s="11" t="s">
        <v>261</v>
      </c>
      <c r="K4079" s="11" t="s">
        <v>12957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44958</v>
      </c>
      <c r="H4080" s="11">
        <v>9</v>
      </c>
      <c r="I4080" s="20" t="s">
        <v>259</v>
      </c>
      <c r="J4080" s="11" t="s">
        <v>261</v>
      </c>
      <c r="K4080" s="11" t="s">
        <v>12957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44958</v>
      </c>
      <c r="H4081" s="11">
        <v>9</v>
      </c>
      <c r="I4081" s="20" t="s">
        <v>259</v>
      </c>
      <c r="J4081" s="11" t="s">
        <v>261</v>
      </c>
      <c r="K4081" s="11" t="s">
        <v>12957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44958</v>
      </c>
      <c r="H4082" s="11">
        <v>9</v>
      </c>
      <c r="I4082" s="20" t="s">
        <v>259</v>
      </c>
      <c r="J4082" s="11" t="s">
        <v>261</v>
      </c>
      <c r="K4082" s="11" t="s">
        <v>12957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44958</v>
      </c>
      <c r="H4083" s="11">
        <v>9</v>
      </c>
      <c r="I4083" s="20" t="s">
        <v>259</v>
      </c>
      <c r="J4083" s="11" t="s">
        <v>261</v>
      </c>
      <c r="K4083" s="11" t="s">
        <v>12957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44958</v>
      </c>
      <c r="H4084" s="11">
        <v>9</v>
      </c>
      <c r="I4084" s="20" t="s">
        <v>259</v>
      </c>
      <c r="J4084" s="11" t="s">
        <v>261</v>
      </c>
      <c r="K4084" s="11" t="s">
        <v>12957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44958</v>
      </c>
      <c r="H4085" s="11">
        <v>9</v>
      </c>
      <c r="I4085" s="20" t="s">
        <v>259</v>
      </c>
      <c r="J4085" s="11" t="s">
        <v>261</v>
      </c>
      <c r="K4085" s="11" t="s">
        <v>12957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44958</v>
      </c>
      <c r="H4086" s="11">
        <v>9</v>
      </c>
      <c r="I4086" s="20" t="s">
        <v>259</v>
      </c>
      <c r="J4086" s="11" t="s">
        <v>261</v>
      </c>
      <c r="K4086" s="11" t="s">
        <v>12957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44958</v>
      </c>
      <c r="H4087" s="11">
        <v>9</v>
      </c>
      <c r="I4087" s="20" t="s">
        <v>259</v>
      </c>
      <c r="J4087" s="11" t="s">
        <v>261</v>
      </c>
      <c r="K4087" s="11" t="s">
        <v>12957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44958</v>
      </c>
      <c r="H4088" s="11">
        <v>9</v>
      </c>
      <c r="I4088" s="20" t="s">
        <v>259</v>
      </c>
      <c r="J4088" s="11" t="s">
        <v>261</v>
      </c>
      <c r="K4088" s="11" t="s">
        <v>12957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44958</v>
      </c>
      <c r="H4089" s="11">
        <v>9</v>
      </c>
      <c r="I4089" s="20" t="s">
        <v>259</v>
      </c>
      <c r="J4089" s="11" t="s">
        <v>261</v>
      </c>
      <c r="K4089" s="11" t="s">
        <v>12957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44958</v>
      </c>
      <c r="H4090" s="11">
        <v>9</v>
      </c>
      <c r="I4090" s="20" t="s">
        <v>259</v>
      </c>
      <c r="J4090" s="11" t="s">
        <v>261</v>
      </c>
      <c r="K4090" s="11" t="s">
        <v>12957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44958</v>
      </c>
      <c r="H4091" s="11">
        <v>9</v>
      </c>
      <c r="I4091" s="20" t="s">
        <v>259</v>
      </c>
      <c r="J4091" s="11" t="s">
        <v>261</v>
      </c>
      <c r="K4091" s="11" t="s">
        <v>12957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44958</v>
      </c>
      <c r="H4092" s="11">
        <v>9</v>
      </c>
      <c r="I4092" s="20" t="s">
        <v>259</v>
      </c>
      <c r="J4092" s="11" t="s">
        <v>261</v>
      </c>
      <c r="K4092" s="11" t="s">
        <v>12957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44958</v>
      </c>
      <c r="H4093" s="11">
        <v>9</v>
      </c>
      <c r="I4093" s="20" t="s">
        <v>259</v>
      </c>
      <c r="J4093" s="11" t="s">
        <v>261</v>
      </c>
      <c r="K4093" s="11" t="s">
        <v>12957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44958</v>
      </c>
      <c r="H4094" s="11">
        <v>9</v>
      </c>
      <c r="I4094" s="20" t="s">
        <v>259</v>
      </c>
      <c r="J4094" s="11" t="s">
        <v>261</v>
      </c>
      <c r="K4094" s="11" t="s">
        <v>12957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44958</v>
      </c>
      <c r="H4095" s="11">
        <v>9</v>
      </c>
      <c r="I4095" s="20" t="s">
        <v>259</v>
      </c>
      <c r="J4095" s="11" t="s">
        <v>261</v>
      </c>
      <c r="K4095" s="11" t="s">
        <v>12957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44958</v>
      </c>
      <c r="H4096" s="11">
        <v>9</v>
      </c>
      <c r="I4096" s="20" t="s">
        <v>259</v>
      </c>
      <c r="J4096" s="11" t="s">
        <v>261</v>
      </c>
      <c r="K4096" s="11" t="s">
        <v>12957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44958</v>
      </c>
      <c r="H4097" s="11">
        <v>9</v>
      </c>
      <c r="I4097" s="20" t="s">
        <v>259</v>
      </c>
      <c r="J4097" s="11" t="s">
        <v>261</v>
      </c>
      <c r="K4097" s="11" t="s">
        <v>12957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44958</v>
      </c>
      <c r="H4098" s="11">
        <v>9</v>
      </c>
      <c r="I4098" s="20" t="s">
        <v>259</v>
      </c>
      <c r="J4098" s="11" t="s">
        <v>261</v>
      </c>
      <c r="K4098" s="11" t="s">
        <v>12957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44958</v>
      </c>
      <c r="H4099" s="11">
        <v>9</v>
      </c>
      <c r="I4099" s="20" t="s">
        <v>259</v>
      </c>
      <c r="J4099" s="11" t="s">
        <v>261</v>
      </c>
      <c r="K4099" s="11" t="s">
        <v>12957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44958</v>
      </c>
      <c r="H4100" s="11">
        <v>9</v>
      </c>
      <c r="I4100" s="20" t="s">
        <v>259</v>
      </c>
      <c r="J4100" s="11" t="s">
        <v>261</v>
      </c>
      <c r="K4100" s="11" t="s">
        <v>12957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44958</v>
      </c>
      <c r="H4101" s="11">
        <v>9</v>
      </c>
      <c r="I4101" s="20" t="s">
        <v>259</v>
      </c>
      <c r="J4101" s="11" t="s">
        <v>261</v>
      </c>
      <c r="K4101" s="11" t="s">
        <v>12957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44958</v>
      </c>
      <c r="H4102" s="11">
        <v>9</v>
      </c>
      <c r="I4102" s="20" t="s">
        <v>259</v>
      </c>
      <c r="J4102" s="11" t="s">
        <v>261</v>
      </c>
      <c r="K4102" s="11" t="s">
        <v>12957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44958</v>
      </c>
      <c r="H4103" s="11">
        <v>9</v>
      </c>
      <c r="I4103" s="20" t="s">
        <v>259</v>
      </c>
      <c r="J4103" s="11" t="s">
        <v>261</v>
      </c>
      <c r="K4103" s="11" t="s">
        <v>12957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44958</v>
      </c>
      <c r="H4104" s="11">
        <v>9</v>
      </c>
      <c r="I4104" s="20" t="s">
        <v>259</v>
      </c>
      <c r="J4104" s="11" t="s">
        <v>261</v>
      </c>
      <c r="K4104" s="11" t="s">
        <v>12957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44958</v>
      </c>
      <c r="H4105" s="11">
        <v>9</v>
      </c>
      <c r="I4105" s="20" t="s">
        <v>259</v>
      </c>
      <c r="J4105" s="11" t="s">
        <v>261</v>
      </c>
      <c r="K4105" s="11" t="s">
        <v>12957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44958</v>
      </c>
      <c r="H4106" s="11">
        <v>9</v>
      </c>
      <c r="I4106" s="20" t="s">
        <v>259</v>
      </c>
      <c r="J4106" s="11" t="s">
        <v>261</v>
      </c>
      <c r="K4106" s="11" t="s">
        <v>12957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44958</v>
      </c>
      <c r="H4107" s="11">
        <v>9</v>
      </c>
      <c r="I4107" s="20" t="s">
        <v>259</v>
      </c>
      <c r="J4107" s="11" t="s">
        <v>261</v>
      </c>
      <c r="K4107" s="11" t="s">
        <v>12957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44958</v>
      </c>
      <c r="H4108" s="11">
        <v>9</v>
      </c>
      <c r="I4108" s="20" t="s">
        <v>259</v>
      </c>
      <c r="J4108" s="11" t="s">
        <v>261</v>
      </c>
      <c r="K4108" s="11" t="s">
        <v>12957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44958</v>
      </c>
      <c r="H4109" s="11">
        <v>9</v>
      </c>
      <c r="I4109" s="20" t="s">
        <v>259</v>
      </c>
      <c r="J4109" s="11" t="s">
        <v>261</v>
      </c>
      <c r="K4109" s="11" t="s">
        <v>12957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44958</v>
      </c>
      <c r="H4110" s="11">
        <v>9</v>
      </c>
      <c r="I4110" s="20" t="s">
        <v>259</v>
      </c>
      <c r="J4110" s="11" t="s">
        <v>261</v>
      </c>
      <c r="K4110" s="11" t="s">
        <v>12957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44958</v>
      </c>
      <c r="H4111" s="11">
        <v>9</v>
      </c>
      <c r="I4111" s="20" t="s">
        <v>259</v>
      </c>
      <c r="J4111" s="11" t="s">
        <v>261</v>
      </c>
      <c r="K4111" s="11" t="s">
        <v>12957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44958</v>
      </c>
      <c r="H4112" s="11">
        <v>9</v>
      </c>
      <c r="I4112" s="20" t="s">
        <v>259</v>
      </c>
      <c r="J4112" s="11" t="s">
        <v>261</v>
      </c>
      <c r="K4112" s="11" t="s">
        <v>12957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44958</v>
      </c>
      <c r="H4113" s="11">
        <v>9</v>
      </c>
      <c r="I4113" s="20" t="s">
        <v>259</v>
      </c>
      <c r="J4113" s="11" t="s">
        <v>261</v>
      </c>
      <c r="K4113" s="11" t="s">
        <v>12957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44958</v>
      </c>
      <c r="H4114" s="11">
        <v>9</v>
      </c>
      <c r="I4114" s="20" t="s">
        <v>259</v>
      </c>
      <c r="J4114" s="11" t="s">
        <v>261</v>
      </c>
      <c r="K4114" s="11" t="s">
        <v>12957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44958</v>
      </c>
      <c r="H4115" s="11">
        <v>9</v>
      </c>
      <c r="I4115" s="20" t="s">
        <v>259</v>
      </c>
      <c r="J4115" s="11" t="s">
        <v>261</v>
      </c>
      <c r="K4115" s="11" t="s">
        <v>12957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44958</v>
      </c>
      <c r="H4116" s="11">
        <v>9</v>
      </c>
      <c r="I4116" s="20" t="s">
        <v>259</v>
      </c>
      <c r="J4116" s="11" t="s">
        <v>261</v>
      </c>
      <c r="K4116" s="11" t="s">
        <v>12957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44958</v>
      </c>
      <c r="H4117" s="11">
        <v>9</v>
      </c>
      <c r="I4117" s="20" t="s">
        <v>259</v>
      </c>
      <c r="J4117" s="11" t="s">
        <v>261</v>
      </c>
      <c r="K4117" s="11" t="s">
        <v>12957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44958</v>
      </c>
      <c r="H4118" s="11">
        <v>9</v>
      </c>
      <c r="I4118" s="20" t="s">
        <v>259</v>
      </c>
      <c r="J4118" s="11" t="s">
        <v>261</v>
      </c>
      <c r="K4118" s="11" t="s">
        <v>12957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44958</v>
      </c>
      <c r="H4119" s="11">
        <v>9</v>
      </c>
      <c r="I4119" s="20" t="s">
        <v>259</v>
      </c>
      <c r="J4119" s="11" t="s">
        <v>261</v>
      </c>
      <c r="K4119" s="11" t="s">
        <v>12957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44958</v>
      </c>
      <c r="H4120" s="11">
        <v>9</v>
      </c>
      <c r="I4120" s="20" t="s">
        <v>259</v>
      </c>
      <c r="J4120" s="11" t="s">
        <v>261</v>
      </c>
      <c r="K4120" s="11" t="s">
        <v>12957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44958</v>
      </c>
      <c r="H4121" s="11">
        <v>9</v>
      </c>
      <c r="I4121" s="20" t="s">
        <v>259</v>
      </c>
      <c r="J4121" s="11" t="s">
        <v>261</v>
      </c>
      <c r="K4121" s="11" t="s">
        <v>12957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44958</v>
      </c>
      <c r="H4122" s="11">
        <v>9</v>
      </c>
      <c r="I4122" s="20" t="s">
        <v>259</v>
      </c>
      <c r="J4122" s="11" t="s">
        <v>261</v>
      </c>
      <c r="K4122" s="11" t="s">
        <v>12957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44958</v>
      </c>
      <c r="H4123" s="11">
        <v>9</v>
      </c>
      <c r="I4123" s="20" t="s">
        <v>259</v>
      </c>
      <c r="J4123" s="11" t="s">
        <v>261</v>
      </c>
      <c r="K4123" s="11" t="s">
        <v>12957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44958</v>
      </c>
      <c r="H4124" s="11">
        <v>9</v>
      </c>
      <c r="I4124" s="20" t="s">
        <v>259</v>
      </c>
      <c r="J4124" s="11" t="s">
        <v>261</v>
      </c>
      <c r="K4124" s="11" t="s">
        <v>12957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44958</v>
      </c>
      <c r="H4125" s="11">
        <v>9</v>
      </c>
      <c r="I4125" s="20" t="s">
        <v>259</v>
      </c>
      <c r="J4125" s="11" t="s">
        <v>261</v>
      </c>
      <c r="K4125" s="11" t="s">
        <v>12957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44958</v>
      </c>
      <c r="H4126" s="11">
        <v>9</v>
      </c>
      <c r="I4126" s="20" t="s">
        <v>259</v>
      </c>
      <c r="J4126" s="11" t="s">
        <v>261</v>
      </c>
      <c r="K4126" s="11" t="s">
        <v>12957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44958</v>
      </c>
      <c r="H4127" s="11">
        <v>9</v>
      </c>
      <c r="I4127" s="20" t="s">
        <v>259</v>
      </c>
      <c r="J4127" s="11" t="s">
        <v>261</v>
      </c>
      <c r="K4127" s="11" t="s">
        <v>12957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44958</v>
      </c>
      <c r="H4128" s="11">
        <v>9</v>
      </c>
      <c r="I4128" s="20" t="s">
        <v>259</v>
      </c>
      <c r="J4128" s="11" t="s">
        <v>261</v>
      </c>
      <c r="K4128" s="11" t="s">
        <v>12957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44958</v>
      </c>
      <c r="H4129" s="11">
        <v>9</v>
      </c>
      <c r="I4129" s="20" t="s">
        <v>259</v>
      </c>
      <c r="J4129" s="11" t="s">
        <v>261</v>
      </c>
      <c r="K4129" s="11" t="s">
        <v>12957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44958</v>
      </c>
      <c r="H4130" s="11">
        <v>9</v>
      </c>
      <c r="I4130" s="20" t="s">
        <v>259</v>
      </c>
      <c r="J4130" s="11" t="s">
        <v>261</v>
      </c>
      <c r="K4130" s="11" t="s">
        <v>12957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44958</v>
      </c>
      <c r="H4131" s="11">
        <v>9</v>
      </c>
      <c r="I4131" s="20" t="s">
        <v>259</v>
      </c>
      <c r="J4131" s="11" t="s">
        <v>261</v>
      </c>
      <c r="K4131" s="11" t="s">
        <v>12957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44958</v>
      </c>
      <c r="H4132" s="11">
        <v>9</v>
      </c>
      <c r="I4132" s="20" t="s">
        <v>259</v>
      </c>
      <c r="J4132" s="11" t="s">
        <v>261</v>
      </c>
      <c r="K4132" s="11" t="s">
        <v>12957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44958</v>
      </c>
      <c r="H4133" s="11">
        <v>9</v>
      </c>
      <c r="I4133" s="20" t="s">
        <v>259</v>
      </c>
      <c r="J4133" s="11" t="s">
        <v>261</v>
      </c>
      <c r="K4133" s="11" t="s">
        <v>12957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44958</v>
      </c>
      <c r="H4134" s="11">
        <v>9</v>
      </c>
      <c r="I4134" s="20" t="s">
        <v>259</v>
      </c>
      <c r="J4134" s="11" t="s">
        <v>261</v>
      </c>
      <c r="K4134" s="11" t="s">
        <v>12957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44958</v>
      </c>
      <c r="H4135" s="11">
        <v>9</v>
      </c>
      <c r="I4135" s="20" t="s">
        <v>259</v>
      </c>
      <c r="J4135" s="11" t="s">
        <v>261</v>
      </c>
      <c r="K4135" s="11" t="s">
        <v>12957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44958</v>
      </c>
      <c r="H4136" s="11">
        <v>9</v>
      </c>
      <c r="I4136" s="20" t="s">
        <v>259</v>
      </c>
      <c r="J4136" s="11" t="s">
        <v>261</v>
      </c>
      <c r="K4136" s="11" t="s">
        <v>12957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44958</v>
      </c>
      <c r="H4137" s="11">
        <v>9</v>
      </c>
      <c r="I4137" s="20" t="s">
        <v>259</v>
      </c>
      <c r="J4137" s="11" t="s">
        <v>261</v>
      </c>
      <c r="K4137" s="11" t="s">
        <v>12957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44958</v>
      </c>
      <c r="H4138" s="11">
        <v>9</v>
      </c>
      <c r="I4138" s="20" t="s">
        <v>259</v>
      </c>
      <c r="J4138" s="11" t="s">
        <v>261</v>
      </c>
      <c r="K4138" s="11" t="s">
        <v>12957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44958</v>
      </c>
      <c r="H4139" s="11">
        <v>9</v>
      </c>
      <c r="I4139" s="20" t="s">
        <v>259</v>
      </c>
      <c r="J4139" s="11" t="s">
        <v>261</v>
      </c>
      <c r="K4139" s="11" t="s">
        <v>12957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44958</v>
      </c>
      <c r="H4140" s="11">
        <v>9</v>
      </c>
      <c r="I4140" s="20" t="s">
        <v>259</v>
      </c>
      <c r="J4140" s="11" t="s">
        <v>261</v>
      </c>
      <c r="K4140" s="11" t="s">
        <v>12957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44958</v>
      </c>
      <c r="H4141" s="11">
        <v>9</v>
      </c>
      <c r="I4141" s="20" t="s">
        <v>259</v>
      </c>
      <c r="J4141" s="11" t="s">
        <v>261</v>
      </c>
      <c r="K4141" s="11" t="s">
        <v>12957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44958</v>
      </c>
      <c r="H4142" s="11">
        <v>9</v>
      </c>
      <c r="I4142" s="20" t="s">
        <v>259</v>
      </c>
      <c r="J4142" s="11" t="s">
        <v>261</v>
      </c>
      <c r="K4142" s="11" t="s">
        <v>12957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44958</v>
      </c>
      <c r="H4143" s="11">
        <v>9</v>
      </c>
      <c r="I4143" s="20" t="s">
        <v>259</v>
      </c>
      <c r="J4143" s="11" t="s">
        <v>261</v>
      </c>
      <c r="K4143" s="11" t="s">
        <v>12957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44958</v>
      </c>
      <c r="H4144" s="11">
        <v>9</v>
      </c>
      <c r="I4144" s="20" t="s">
        <v>259</v>
      </c>
      <c r="J4144" s="11" t="s">
        <v>261</v>
      </c>
      <c r="K4144" s="11" t="s">
        <v>12957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44958</v>
      </c>
      <c r="H4145" s="11">
        <v>9</v>
      </c>
      <c r="I4145" s="20" t="s">
        <v>259</v>
      </c>
      <c r="J4145" s="11" t="s">
        <v>261</v>
      </c>
      <c r="K4145" s="11" t="s">
        <v>12957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44958</v>
      </c>
      <c r="H4146" s="11">
        <v>9</v>
      </c>
      <c r="I4146" s="20" t="s">
        <v>259</v>
      </c>
      <c r="J4146" s="11" t="s">
        <v>261</v>
      </c>
      <c r="K4146" s="11" t="s">
        <v>12957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44958</v>
      </c>
      <c r="H4147" s="11">
        <v>9</v>
      </c>
      <c r="I4147" s="20" t="s">
        <v>259</v>
      </c>
      <c r="J4147" s="11" t="s">
        <v>261</v>
      </c>
      <c r="K4147" s="11" t="s">
        <v>12957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44958</v>
      </c>
      <c r="H4148" s="11">
        <v>9</v>
      </c>
      <c r="I4148" s="20" t="s">
        <v>259</v>
      </c>
      <c r="J4148" s="11" t="s">
        <v>261</v>
      </c>
      <c r="K4148" s="11" t="s">
        <v>12957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44958</v>
      </c>
      <c r="H4149" s="11">
        <v>9</v>
      </c>
      <c r="I4149" s="20" t="s">
        <v>259</v>
      </c>
      <c r="J4149" s="11" t="s">
        <v>261</v>
      </c>
      <c r="K4149" s="11" t="s">
        <v>12957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44958</v>
      </c>
      <c r="H4150" s="11">
        <v>9</v>
      </c>
      <c r="I4150" s="20" t="s">
        <v>259</v>
      </c>
      <c r="J4150" s="11" t="s">
        <v>261</v>
      </c>
      <c r="K4150" s="11" t="s">
        <v>12957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44958</v>
      </c>
      <c r="H4151" s="11">
        <v>9</v>
      </c>
      <c r="I4151" s="20" t="s">
        <v>259</v>
      </c>
      <c r="J4151" s="11" t="s">
        <v>261</v>
      </c>
      <c r="K4151" s="11" t="s">
        <v>12957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44958</v>
      </c>
      <c r="H4152" s="11">
        <v>9</v>
      </c>
      <c r="I4152" s="20" t="s">
        <v>259</v>
      </c>
      <c r="J4152" s="11" t="s">
        <v>261</v>
      </c>
      <c r="K4152" s="11" t="s">
        <v>12957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44958</v>
      </c>
      <c r="H4153" s="11">
        <v>9</v>
      </c>
      <c r="I4153" s="20" t="s">
        <v>259</v>
      </c>
      <c r="J4153" s="11" t="s">
        <v>261</v>
      </c>
      <c r="K4153" s="11" t="s">
        <v>12957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44958</v>
      </c>
      <c r="H4154" s="11">
        <v>9</v>
      </c>
      <c r="I4154" s="20" t="s">
        <v>259</v>
      </c>
      <c r="J4154" s="11" t="s">
        <v>261</v>
      </c>
      <c r="K4154" s="11" t="s">
        <v>12957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44958</v>
      </c>
      <c r="H4155" s="11">
        <v>9</v>
      </c>
      <c r="I4155" s="20" t="s">
        <v>259</v>
      </c>
      <c r="J4155" s="11" t="s">
        <v>261</v>
      </c>
      <c r="K4155" s="11" t="s">
        <v>12957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44958</v>
      </c>
      <c r="H4156" s="11">
        <v>9</v>
      </c>
      <c r="I4156" s="20" t="s">
        <v>259</v>
      </c>
      <c r="J4156" s="11" t="s">
        <v>261</v>
      </c>
      <c r="K4156" s="11" t="s">
        <v>12957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44958</v>
      </c>
      <c r="H4157" s="11">
        <v>9</v>
      </c>
      <c r="I4157" s="20" t="s">
        <v>259</v>
      </c>
      <c r="J4157" s="11" t="s">
        <v>261</v>
      </c>
      <c r="K4157" s="11" t="s">
        <v>12957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44958</v>
      </c>
      <c r="H4158" s="11">
        <v>9</v>
      </c>
      <c r="I4158" s="20" t="s">
        <v>259</v>
      </c>
      <c r="J4158" s="11" t="s">
        <v>261</v>
      </c>
      <c r="K4158" s="11" t="s">
        <v>12957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44958</v>
      </c>
      <c r="H4159" s="11">
        <v>9</v>
      </c>
      <c r="I4159" s="20" t="s">
        <v>259</v>
      </c>
      <c r="J4159" s="11" t="s">
        <v>261</v>
      </c>
      <c r="K4159" s="11" t="s">
        <v>12957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44958</v>
      </c>
      <c r="H4160" s="11">
        <v>9</v>
      </c>
      <c r="I4160" s="20" t="s">
        <v>259</v>
      </c>
      <c r="J4160" s="11" t="s">
        <v>261</v>
      </c>
      <c r="K4160" s="11" t="s">
        <v>12957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44958</v>
      </c>
      <c r="H4161" s="11">
        <v>9</v>
      </c>
      <c r="I4161" s="20" t="s">
        <v>259</v>
      </c>
      <c r="J4161" s="11" t="s">
        <v>261</v>
      </c>
      <c r="K4161" s="11" t="s">
        <v>12957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44958</v>
      </c>
      <c r="H4162" s="11">
        <v>9</v>
      </c>
      <c r="I4162" s="20" t="s">
        <v>259</v>
      </c>
      <c r="J4162" s="11" t="s">
        <v>261</v>
      </c>
      <c r="K4162" s="11" t="s">
        <v>12957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44958</v>
      </c>
      <c r="H4163" s="11">
        <v>9</v>
      </c>
      <c r="I4163" s="20" t="s">
        <v>259</v>
      </c>
      <c r="J4163" s="11" t="s">
        <v>261</v>
      </c>
      <c r="K4163" s="11" t="s">
        <v>12957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44958</v>
      </c>
      <c r="H4164" s="11">
        <v>9</v>
      </c>
      <c r="I4164" s="20" t="s">
        <v>259</v>
      </c>
      <c r="J4164" s="11" t="s">
        <v>261</v>
      </c>
      <c r="K4164" s="11" t="s">
        <v>12957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44958</v>
      </c>
      <c r="H4165" s="11">
        <v>9</v>
      </c>
      <c r="I4165" s="20" t="s">
        <v>259</v>
      </c>
      <c r="J4165" s="11" t="s">
        <v>261</v>
      </c>
      <c r="K4165" s="11" t="s">
        <v>12957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44958</v>
      </c>
      <c r="H4166" s="11">
        <v>9</v>
      </c>
      <c r="I4166" s="20" t="s">
        <v>259</v>
      </c>
      <c r="J4166" s="11" t="s">
        <v>261</v>
      </c>
      <c r="K4166" s="11" t="s">
        <v>12957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44958</v>
      </c>
      <c r="H4167" s="11">
        <v>9</v>
      </c>
      <c r="I4167" s="20" t="s">
        <v>259</v>
      </c>
      <c r="J4167" s="11" t="s">
        <v>261</v>
      </c>
      <c r="K4167" s="11" t="s">
        <v>12957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44958</v>
      </c>
      <c r="H4168" s="11">
        <v>9</v>
      </c>
      <c r="I4168" s="20" t="s">
        <v>259</v>
      </c>
      <c r="J4168" s="11" t="s">
        <v>261</v>
      </c>
      <c r="K4168" s="11" t="s">
        <v>12957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44958</v>
      </c>
      <c r="H4169" s="11">
        <v>9</v>
      </c>
      <c r="I4169" s="20" t="s">
        <v>259</v>
      </c>
      <c r="J4169" s="11" t="s">
        <v>261</v>
      </c>
      <c r="K4169" s="11" t="s">
        <v>12957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44958</v>
      </c>
      <c r="H4170" s="11">
        <v>9</v>
      </c>
      <c r="I4170" s="20" t="s">
        <v>259</v>
      </c>
      <c r="J4170" s="11" t="s">
        <v>261</v>
      </c>
      <c r="K4170" s="11" t="s">
        <v>12957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44958</v>
      </c>
      <c r="H4171" s="11">
        <v>9</v>
      </c>
      <c r="I4171" s="20" t="s">
        <v>259</v>
      </c>
      <c r="J4171" s="11" t="s">
        <v>261</v>
      </c>
      <c r="K4171" s="11" t="s">
        <v>12957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44958</v>
      </c>
      <c r="H4172" s="11">
        <v>9</v>
      </c>
      <c r="I4172" s="20" t="s">
        <v>259</v>
      </c>
      <c r="J4172" s="11" t="s">
        <v>261</v>
      </c>
      <c r="K4172" s="11" t="s">
        <v>12957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44958</v>
      </c>
      <c r="H4173" s="11">
        <v>9</v>
      </c>
      <c r="I4173" s="20" t="s">
        <v>259</v>
      </c>
      <c r="J4173" s="11" t="s">
        <v>261</v>
      </c>
      <c r="K4173" s="11" t="s">
        <v>12957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44958</v>
      </c>
      <c r="H4174" s="11">
        <v>9</v>
      </c>
      <c r="I4174" s="20" t="s">
        <v>259</v>
      </c>
      <c r="J4174" s="11" t="s">
        <v>261</v>
      </c>
      <c r="K4174" s="11" t="s">
        <v>12957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44958</v>
      </c>
      <c r="H4175" s="11">
        <v>9</v>
      </c>
      <c r="I4175" s="20" t="s">
        <v>259</v>
      </c>
      <c r="J4175" s="11" t="s">
        <v>261</v>
      </c>
      <c r="K4175" s="11" t="s">
        <v>12957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44958</v>
      </c>
      <c r="H4176" s="11">
        <v>9</v>
      </c>
      <c r="I4176" s="20" t="s">
        <v>259</v>
      </c>
      <c r="J4176" s="11" t="s">
        <v>261</v>
      </c>
      <c r="K4176" s="11" t="s">
        <v>12957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44958</v>
      </c>
      <c r="H4177" s="11">
        <v>9</v>
      </c>
      <c r="I4177" s="20" t="s">
        <v>259</v>
      </c>
      <c r="J4177" s="11" t="s">
        <v>261</v>
      </c>
      <c r="K4177" s="11" t="s">
        <v>12957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44958</v>
      </c>
      <c r="H4178" s="11">
        <v>9</v>
      </c>
      <c r="I4178" s="20" t="s">
        <v>259</v>
      </c>
      <c r="J4178" s="11" t="s">
        <v>261</v>
      </c>
      <c r="K4178" s="11" t="s">
        <v>12957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44958</v>
      </c>
      <c r="H4179" s="11">
        <v>9</v>
      </c>
      <c r="I4179" s="20" t="s">
        <v>259</v>
      </c>
      <c r="J4179" s="11" t="s">
        <v>261</v>
      </c>
      <c r="K4179" s="11" t="s">
        <v>12957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44958</v>
      </c>
      <c r="H4180" s="11">
        <v>9</v>
      </c>
      <c r="I4180" s="20" t="s">
        <v>259</v>
      </c>
      <c r="J4180" s="11" t="s">
        <v>261</v>
      </c>
      <c r="K4180" s="11" t="s">
        <v>12957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44958</v>
      </c>
      <c r="H4181" s="11">
        <v>9</v>
      </c>
      <c r="I4181" s="20" t="s">
        <v>259</v>
      </c>
      <c r="J4181" s="11" t="s">
        <v>261</v>
      </c>
      <c r="K4181" s="11" t="s">
        <v>12957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44958</v>
      </c>
      <c r="H4182" s="11">
        <v>9</v>
      </c>
      <c r="I4182" s="20" t="s">
        <v>259</v>
      </c>
      <c r="J4182" s="11" t="s">
        <v>261</v>
      </c>
      <c r="K4182" s="11" t="s">
        <v>12957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44958</v>
      </c>
      <c r="H4183" s="11">
        <v>9</v>
      </c>
      <c r="I4183" s="20" t="s">
        <v>259</v>
      </c>
      <c r="J4183" s="11" t="s">
        <v>261</v>
      </c>
      <c r="K4183" s="11" t="s">
        <v>12957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44958</v>
      </c>
      <c r="H4184" s="11">
        <v>9</v>
      </c>
      <c r="I4184" s="20" t="s">
        <v>259</v>
      </c>
      <c r="J4184" s="11" t="s">
        <v>261</v>
      </c>
      <c r="K4184" s="11" t="s">
        <v>12957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44958</v>
      </c>
      <c r="H4185" s="11">
        <v>9</v>
      </c>
      <c r="I4185" s="20" t="s">
        <v>259</v>
      </c>
      <c r="J4185" s="11" t="s">
        <v>261</v>
      </c>
      <c r="K4185" s="11" t="s">
        <v>12957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44958</v>
      </c>
      <c r="H4186" s="11">
        <v>9</v>
      </c>
      <c r="I4186" s="20" t="s">
        <v>259</v>
      </c>
      <c r="J4186" s="11" t="s">
        <v>261</v>
      </c>
      <c r="K4186" s="11" t="s">
        <v>12957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44958</v>
      </c>
      <c r="H4187" s="11">
        <v>9</v>
      </c>
      <c r="I4187" s="20" t="s">
        <v>259</v>
      </c>
      <c r="J4187" s="11" t="s">
        <v>261</v>
      </c>
      <c r="K4187" s="11" t="s">
        <v>12957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44958</v>
      </c>
      <c r="H4188" s="11">
        <v>9</v>
      </c>
      <c r="I4188" s="20" t="s">
        <v>259</v>
      </c>
      <c r="J4188" s="11" t="s">
        <v>261</v>
      </c>
      <c r="K4188" s="11" t="s">
        <v>12957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44958</v>
      </c>
      <c r="H4189" s="11">
        <v>9</v>
      </c>
      <c r="I4189" s="20" t="s">
        <v>259</v>
      </c>
      <c r="J4189" s="11" t="s">
        <v>261</v>
      </c>
      <c r="K4189" s="11" t="s">
        <v>12957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44958</v>
      </c>
      <c r="H4190" s="11">
        <v>9</v>
      </c>
      <c r="I4190" s="20" t="s">
        <v>259</v>
      </c>
      <c r="J4190" s="11" t="s">
        <v>261</v>
      </c>
      <c r="K4190" s="11" t="s">
        <v>12957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44958</v>
      </c>
      <c r="H4191" s="11">
        <v>9</v>
      </c>
      <c r="I4191" s="20" t="s">
        <v>259</v>
      </c>
      <c r="J4191" s="11" t="s">
        <v>261</v>
      </c>
      <c r="K4191" s="11" t="s">
        <v>12957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44958</v>
      </c>
      <c r="H4192" s="11">
        <v>9</v>
      </c>
      <c r="I4192" s="20" t="s">
        <v>259</v>
      </c>
      <c r="J4192" s="11" t="s">
        <v>261</v>
      </c>
      <c r="K4192" s="11" t="s">
        <v>12957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44958</v>
      </c>
      <c r="H4193" s="11">
        <v>9</v>
      </c>
      <c r="I4193" s="20" t="s">
        <v>259</v>
      </c>
      <c r="J4193" s="11" t="s">
        <v>261</v>
      </c>
      <c r="K4193" s="11" t="s">
        <v>12957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44958</v>
      </c>
      <c r="H4194" s="11">
        <v>9</v>
      </c>
      <c r="I4194" s="20" t="s">
        <v>259</v>
      </c>
      <c r="J4194" s="11" t="s">
        <v>261</v>
      </c>
      <c r="K4194" s="11" t="s">
        <v>12957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44958</v>
      </c>
      <c r="H4195" s="11">
        <v>9</v>
      </c>
      <c r="I4195" s="20" t="s">
        <v>259</v>
      </c>
      <c r="J4195" s="11" t="s">
        <v>261</v>
      </c>
      <c r="K4195" s="11" t="s">
        <v>12957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44958</v>
      </c>
      <c r="H4196" s="11">
        <v>9</v>
      </c>
      <c r="I4196" s="20" t="s">
        <v>259</v>
      </c>
      <c r="J4196" s="11" t="s">
        <v>261</v>
      </c>
      <c r="K4196" s="11" t="s">
        <v>12957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44958</v>
      </c>
      <c r="H4197" s="11">
        <v>9</v>
      </c>
      <c r="I4197" s="20" t="s">
        <v>259</v>
      </c>
      <c r="J4197" s="11" t="s">
        <v>261</v>
      </c>
      <c r="K4197" s="11" t="s">
        <v>12957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44958</v>
      </c>
      <c r="H4198" s="11">
        <v>9</v>
      </c>
      <c r="I4198" s="20" t="s">
        <v>259</v>
      </c>
      <c r="J4198" s="11" t="s">
        <v>261</v>
      </c>
      <c r="K4198" s="11" t="s">
        <v>12957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44958</v>
      </c>
      <c r="H4199" s="11">
        <v>9</v>
      </c>
      <c r="I4199" s="20" t="s">
        <v>259</v>
      </c>
      <c r="J4199" s="11" t="s">
        <v>261</v>
      </c>
      <c r="K4199" s="11" t="s">
        <v>12957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44958</v>
      </c>
      <c r="H4200" s="11">
        <v>9</v>
      </c>
      <c r="I4200" s="20" t="s">
        <v>259</v>
      </c>
      <c r="J4200" s="11" t="s">
        <v>261</v>
      </c>
      <c r="K4200" s="11" t="s">
        <v>12957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44958</v>
      </c>
      <c r="H4201" s="11">
        <v>9</v>
      </c>
      <c r="I4201" s="20" t="s">
        <v>259</v>
      </c>
      <c r="J4201" s="11" t="s">
        <v>261</v>
      </c>
      <c r="K4201" s="11" t="s">
        <v>12957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44958</v>
      </c>
      <c r="H4202" s="11">
        <v>9</v>
      </c>
      <c r="I4202" s="20" t="s">
        <v>259</v>
      </c>
      <c r="J4202" s="11" t="s">
        <v>261</v>
      </c>
      <c r="K4202" s="11" t="s">
        <v>12957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44958</v>
      </c>
      <c r="H4203" s="11">
        <v>9</v>
      </c>
      <c r="I4203" s="20" t="s">
        <v>259</v>
      </c>
      <c r="J4203" s="11" t="s">
        <v>261</v>
      </c>
      <c r="K4203" s="11" t="s">
        <v>12957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44958</v>
      </c>
      <c r="H4204" s="11">
        <v>9</v>
      </c>
      <c r="I4204" s="20" t="s">
        <v>259</v>
      </c>
      <c r="J4204" s="11" t="s">
        <v>261</v>
      </c>
      <c r="K4204" s="11" t="s">
        <v>12957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44958</v>
      </c>
      <c r="H4205" s="11">
        <v>9</v>
      </c>
      <c r="I4205" s="20" t="s">
        <v>259</v>
      </c>
      <c r="J4205" s="11" t="s">
        <v>261</v>
      </c>
      <c r="K4205" s="11" t="s">
        <v>12957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44958</v>
      </c>
      <c r="H4206" s="11">
        <v>9</v>
      </c>
      <c r="I4206" s="20" t="s">
        <v>259</v>
      </c>
      <c r="J4206" s="11" t="s">
        <v>261</v>
      </c>
      <c r="K4206" s="11" t="s">
        <v>12957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44958</v>
      </c>
      <c r="H4207" s="11">
        <v>9</v>
      </c>
      <c r="I4207" s="20" t="s">
        <v>259</v>
      </c>
      <c r="J4207" s="11" t="s">
        <v>261</v>
      </c>
      <c r="K4207" s="11" t="s">
        <v>12957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44958</v>
      </c>
      <c r="H4208" s="11">
        <v>9</v>
      </c>
      <c r="I4208" s="20" t="s">
        <v>259</v>
      </c>
      <c r="J4208" s="11" t="s">
        <v>261</v>
      </c>
      <c r="K4208" s="11" t="s">
        <v>12957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44958</v>
      </c>
      <c r="H4209" s="11">
        <v>9</v>
      </c>
      <c r="I4209" s="20" t="s">
        <v>259</v>
      </c>
      <c r="J4209" s="11" t="s">
        <v>261</v>
      </c>
      <c r="K4209" s="11" t="s">
        <v>12957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44958</v>
      </c>
      <c r="H4210" s="11">
        <v>9</v>
      </c>
      <c r="I4210" s="20" t="s">
        <v>259</v>
      </c>
      <c r="J4210" s="11" t="s">
        <v>261</v>
      </c>
      <c r="K4210" s="11" t="s">
        <v>12957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44958</v>
      </c>
      <c r="H4211" s="11">
        <v>9</v>
      </c>
      <c r="I4211" s="20" t="s">
        <v>259</v>
      </c>
      <c r="J4211" s="11" t="s">
        <v>261</v>
      </c>
      <c r="K4211" s="11" t="s">
        <v>12957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44958</v>
      </c>
      <c r="H4212" s="11">
        <v>9</v>
      </c>
      <c r="I4212" s="20" t="s">
        <v>259</v>
      </c>
      <c r="J4212" s="11" t="s">
        <v>261</v>
      </c>
      <c r="K4212" s="11" t="s">
        <v>12957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44958</v>
      </c>
      <c r="H4213" s="11">
        <v>9</v>
      </c>
      <c r="I4213" s="20" t="s">
        <v>259</v>
      </c>
      <c r="J4213" s="11" t="s">
        <v>261</v>
      </c>
      <c r="K4213" s="11" t="s">
        <v>12957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44958</v>
      </c>
      <c r="H4214" s="11">
        <v>9</v>
      </c>
      <c r="I4214" s="20" t="s">
        <v>259</v>
      </c>
      <c r="J4214" s="11" t="s">
        <v>261</v>
      </c>
      <c r="K4214" s="11" t="s">
        <v>12957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44958</v>
      </c>
      <c r="H4215" s="11">
        <v>9</v>
      </c>
      <c r="I4215" s="20" t="s">
        <v>259</v>
      </c>
      <c r="J4215" s="11" t="s">
        <v>261</v>
      </c>
      <c r="K4215" s="11" t="s">
        <v>12957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44958</v>
      </c>
      <c r="H4216" s="11">
        <v>9</v>
      </c>
      <c r="I4216" s="20" t="s">
        <v>259</v>
      </c>
      <c r="J4216" s="11" t="s">
        <v>261</v>
      </c>
      <c r="K4216" s="11" t="s">
        <v>12957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44958</v>
      </c>
      <c r="H4217" s="11">
        <v>9</v>
      </c>
      <c r="I4217" s="20" t="s">
        <v>259</v>
      </c>
      <c r="J4217" s="11" t="s">
        <v>261</v>
      </c>
      <c r="K4217" s="11" t="s">
        <v>12957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44958</v>
      </c>
      <c r="H4218" s="11">
        <v>9</v>
      </c>
      <c r="I4218" s="20" t="s">
        <v>259</v>
      </c>
      <c r="J4218" s="11" t="s">
        <v>261</v>
      </c>
      <c r="K4218" s="11" t="s">
        <v>12957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44958</v>
      </c>
      <c r="H4219" s="11">
        <v>9</v>
      </c>
      <c r="I4219" s="20" t="s">
        <v>259</v>
      </c>
      <c r="J4219" s="11" t="s">
        <v>261</v>
      </c>
      <c r="K4219" s="11" t="s">
        <v>12957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44958</v>
      </c>
      <c r="H4220" s="11">
        <v>9</v>
      </c>
      <c r="I4220" s="20" t="s">
        <v>259</v>
      </c>
      <c r="J4220" s="11" t="s">
        <v>261</v>
      </c>
      <c r="K4220" s="11" t="s">
        <v>12957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44958</v>
      </c>
      <c r="H4221" s="11">
        <v>9</v>
      </c>
      <c r="I4221" s="20" t="s">
        <v>259</v>
      </c>
      <c r="J4221" s="11" t="s">
        <v>261</v>
      </c>
      <c r="K4221" s="11" t="s">
        <v>12957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44958</v>
      </c>
      <c r="H4222" s="11">
        <v>9</v>
      </c>
      <c r="I4222" s="20" t="s">
        <v>259</v>
      </c>
      <c r="J4222" s="11" t="s">
        <v>261</v>
      </c>
      <c r="K4222" s="11" t="s">
        <v>12957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44958</v>
      </c>
      <c r="H4223" s="11">
        <v>9</v>
      </c>
      <c r="I4223" s="20" t="s">
        <v>259</v>
      </c>
      <c r="J4223" s="11" t="s">
        <v>261</v>
      </c>
      <c r="K4223" s="11" t="s">
        <v>12957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44958</v>
      </c>
      <c r="H4224" s="11">
        <v>9</v>
      </c>
      <c r="I4224" s="20" t="s">
        <v>259</v>
      </c>
      <c r="J4224" s="11" t="s">
        <v>261</v>
      </c>
      <c r="K4224" s="11" t="s">
        <v>12957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44958</v>
      </c>
      <c r="H4225" s="11">
        <v>9</v>
      </c>
      <c r="I4225" s="20" t="s">
        <v>259</v>
      </c>
      <c r="J4225" s="11" t="s">
        <v>261</v>
      </c>
      <c r="K4225" s="11" t="s">
        <v>12957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44958</v>
      </c>
      <c r="H4226" s="11">
        <v>9</v>
      </c>
      <c r="I4226" s="20" t="s">
        <v>259</v>
      </c>
      <c r="J4226" s="11" t="s">
        <v>261</v>
      </c>
      <c r="K4226" s="11" t="s">
        <v>12957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44958</v>
      </c>
      <c r="H4227" s="11">
        <v>9</v>
      </c>
      <c r="I4227" s="20" t="s">
        <v>259</v>
      </c>
      <c r="J4227" s="11" t="s">
        <v>261</v>
      </c>
      <c r="K4227" s="11" t="s">
        <v>12957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44958</v>
      </c>
      <c r="H4228" s="11">
        <v>9</v>
      </c>
      <c r="I4228" s="20" t="s">
        <v>259</v>
      </c>
      <c r="J4228" s="11" t="s">
        <v>261</v>
      </c>
      <c r="K4228" s="11" t="s">
        <v>12957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44958</v>
      </c>
      <c r="H4229" s="11">
        <v>9</v>
      </c>
      <c r="I4229" s="20" t="s">
        <v>259</v>
      </c>
      <c r="J4229" s="11" t="s">
        <v>261</v>
      </c>
      <c r="K4229" s="11" t="s">
        <v>12957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44958</v>
      </c>
      <c r="H4230" s="11">
        <v>9</v>
      </c>
      <c r="I4230" s="20" t="s">
        <v>259</v>
      </c>
      <c r="J4230" s="11" t="s">
        <v>261</v>
      </c>
      <c r="K4230" s="11" t="s">
        <v>12957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44958</v>
      </c>
      <c r="H4231" s="11">
        <v>9</v>
      </c>
      <c r="I4231" s="20" t="s">
        <v>259</v>
      </c>
      <c r="J4231" s="11" t="s">
        <v>261</v>
      </c>
      <c r="K4231" s="11" t="s">
        <v>12957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44958</v>
      </c>
      <c r="H4232" s="11">
        <v>9</v>
      </c>
      <c r="I4232" s="20" t="s">
        <v>259</v>
      </c>
      <c r="J4232" s="11" t="s">
        <v>261</v>
      </c>
      <c r="K4232" s="11" t="s">
        <v>12957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44958</v>
      </c>
      <c r="H4233" s="11">
        <v>9</v>
      </c>
      <c r="I4233" s="20" t="s">
        <v>259</v>
      </c>
      <c r="J4233" s="11" t="s">
        <v>261</v>
      </c>
      <c r="K4233" s="11" t="s">
        <v>12957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44958</v>
      </c>
      <c r="H4234" s="11">
        <v>9</v>
      </c>
      <c r="I4234" s="20" t="s">
        <v>259</v>
      </c>
      <c r="J4234" s="11" t="s">
        <v>261</v>
      </c>
      <c r="K4234" s="11" t="s">
        <v>12957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44958</v>
      </c>
      <c r="H4235" s="11">
        <v>9</v>
      </c>
      <c r="I4235" s="20" t="s">
        <v>259</v>
      </c>
      <c r="J4235" s="11" t="s">
        <v>261</v>
      </c>
      <c r="K4235" s="11" t="s">
        <v>12957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44958</v>
      </c>
      <c r="H4236" s="11">
        <v>9</v>
      </c>
      <c r="I4236" s="20" t="s">
        <v>259</v>
      </c>
      <c r="J4236" s="11" t="s">
        <v>261</v>
      </c>
      <c r="K4236" s="11" t="s">
        <v>12957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44958</v>
      </c>
      <c r="H4237" s="11">
        <v>9</v>
      </c>
      <c r="I4237" s="20" t="s">
        <v>259</v>
      </c>
      <c r="J4237" s="11" t="s">
        <v>261</v>
      </c>
      <c r="K4237" s="11" t="s">
        <v>12957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44958</v>
      </c>
      <c r="H4238" s="11">
        <v>9</v>
      </c>
      <c r="I4238" s="20" t="s">
        <v>259</v>
      </c>
      <c r="J4238" s="11" t="s">
        <v>261</v>
      </c>
      <c r="K4238" s="11" t="s">
        <v>12957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44958</v>
      </c>
      <c r="H4239" s="11">
        <v>9</v>
      </c>
      <c r="I4239" s="20" t="s">
        <v>259</v>
      </c>
      <c r="J4239" s="11" t="s">
        <v>261</v>
      </c>
      <c r="K4239" s="11" t="s">
        <v>12957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44958</v>
      </c>
      <c r="H4240" s="11">
        <v>9</v>
      </c>
      <c r="I4240" s="20" t="s">
        <v>259</v>
      </c>
      <c r="J4240" s="11" t="s">
        <v>261</v>
      </c>
      <c r="K4240" s="11" t="s">
        <v>12957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44958</v>
      </c>
      <c r="H4241" s="11">
        <v>9</v>
      </c>
      <c r="I4241" s="20" t="s">
        <v>259</v>
      </c>
      <c r="J4241" s="11" t="s">
        <v>261</v>
      </c>
      <c r="K4241" s="11" t="s">
        <v>12957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44958</v>
      </c>
      <c r="H4242" s="11">
        <v>9</v>
      </c>
      <c r="I4242" s="20" t="s">
        <v>259</v>
      </c>
      <c r="J4242" s="11" t="s">
        <v>261</v>
      </c>
      <c r="K4242" s="11" t="s">
        <v>12957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44958</v>
      </c>
      <c r="H4243" s="11">
        <v>9</v>
      </c>
      <c r="I4243" s="20" t="s">
        <v>259</v>
      </c>
      <c r="J4243" s="11" t="s">
        <v>261</v>
      </c>
      <c r="K4243" s="11" t="s">
        <v>12957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44958</v>
      </c>
      <c r="H4244" s="11">
        <v>9</v>
      </c>
      <c r="I4244" s="20" t="s">
        <v>259</v>
      </c>
      <c r="J4244" s="11" t="s">
        <v>261</v>
      </c>
      <c r="K4244" s="11" t="s">
        <v>12957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44958</v>
      </c>
      <c r="H4245" s="11">
        <v>9</v>
      </c>
      <c r="I4245" s="20" t="s">
        <v>259</v>
      </c>
      <c r="J4245" s="11" t="s">
        <v>261</v>
      </c>
      <c r="K4245" s="11" t="s">
        <v>12957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44958</v>
      </c>
      <c r="H4246" s="11">
        <v>9</v>
      </c>
      <c r="I4246" s="20" t="s">
        <v>259</v>
      </c>
      <c r="J4246" s="11" t="s">
        <v>261</v>
      </c>
      <c r="K4246" s="11" t="s">
        <v>12957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44958</v>
      </c>
      <c r="H4247" s="11">
        <v>9</v>
      </c>
      <c r="I4247" s="20" t="s">
        <v>259</v>
      </c>
      <c r="J4247" s="11" t="s">
        <v>261</v>
      </c>
      <c r="K4247" s="11" t="s">
        <v>12957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44958</v>
      </c>
      <c r="H4248" s="11">
        <v>9</v>
      </c>
      <c r="I4248" s="20" t="s">
        <v>259</v>
      </c>
      <c r="J4248" s="11" t="s">
        <v>261</v>
      </c>
      <c r="K4248" s="11" t="s">
        <v>12957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44958</v>
      </c>
      <c r="H4249" s="11">
        <v>9</v>
      </c>
      <c r="I4249" s="20" t="s">
        <v>259</v>
      </c>
      <c r="J4249" s="11" t="s">
        <v>261</v>
      </c>
      <c r="K4249" s="11" t="s">
        <v>12957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44958</v>
      </c>
      <c r="H4250" s="11">
        <v>9</v>
      </c>
      <c r="I4250" s="20" t="s">
        <v>259</v>
      </c>
      <c r="J4250" s="11" t="s">
        <v>261</v>
      </c>
      <c r="K4250" s="11" t="s">
        <v>12957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44958</v>
      </c>
      <c r="H4251" s="11">
        <v>9</v>
      </c>
      <c r="I4251" s="20" t="s">
        <v>259</v>
      </c>
      <c r="J4251" s="11" t="s">
        <v>261</v>
      </c>
      <c r="K4251" s="11" t="s">
        <v>12957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44958</v>
      </c>
      <c r="H4252" s="11">
        <v>9</v>
      </c>
      <c r="I4252" s="20" t="s">
        <v>259</v>
      </c>
      <c r="J4252" s="11" t="s">
        <v>261</v>
      </c>
      <c r="K4252" s="11" t="s">
        <v>12957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44958</v>
      </c>
      <c r="H4253" s="11">
        <v>9</v>
      </c>
      <c r="I4253" s="20" t="s">
        <v>259</v>
      </c>
      <c r="J4253" s="11" t="s">
        <v>261</v>
      </c>
      <c r="K4253" s="11" t="s">
        <v>12957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44958</v>
      </c>
      <c r="H4254" s="11">
        <v>9</v>
      </c>
      <c r="I4254" s="20" t="s">
        <v>259</v>
      </c>
      <c r="J4254" s="11" t="s">
        <v>261</v>
      </c>
      <c r="K4254" s="11" t="s">
        <v>12957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44958</v>
      </c>
      <c r="H4255" s="11">
        <v>9</v>
      </c>
      <c r="I4255" s="20" t="s">
        <v>259</v>
      </c>
      <c r="J4255" s="11" t="s">
        <v>261</v>
      </c>
      <c r="K4255" s="11" t="s">
        <v>12957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44958</v>
      </c>
      <c r="H4256" s="11">
        <v>9</v>
      </c>
      <c r="I4256" s="20" t="s">
        <v>259</v>
      </c>
      <c r="J4256" s="11" t="s">
        <v>261</v>
      </c>
      <c r="K4256" s="11" t="s">
        <v>12957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44958</v>
      </c>
      <c r="H4257" s="11">
        <v>9</v>
      </c>
      <c r="I4257" s="20" t="s">
        <v>259</v>
      </c>
      <c r="J4257" s="11" t="s">
        <v>261</v>
      </c>
      <c r="K4257" s="11" t="s">
        <v>12957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44958</v>
      </c>
      <c r="H4258" s="11">
        <v>9</v>
      </c>
      <c r="I4258" s="20" t="s">
        <v>259</v>
      </c>
      <c r="J4258" s="11" t="s">
        <v>261</v>
      </c>
      <c r="K4258" s="11" t="s">
        <v>12957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44958</v>
      </c>
      <c r="H4259" s="11">
        <v>9</v>
      </c>
      <c r="I4259" s="20" t="s">
        <v>259</v>
      </c>
      <c r="J4259" s="11" t="s">
        <v>261</v>
      </c>
      <c r="K4259" s="11" t="s">
        <v>12957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44958</v>
      </c>
      <c r="H4260" s="11">
        <v>9</v>
      </c>
      <c r="I4260" s="20" t="s">
        <v>259</v>
      </c>
      <c r="J4260" s="11" t="s">
        <v>261</v>
      </c>
      <c r="K4260" s="11" t="s">
        <v>12957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44958</v>
      </c>
      <c r="H4261" s="11">
        <v>9</v>
      </c>
      <c r="I4261" s="20" t="s">
        <v>259</v>
      </c>
      <c r="J4261" s="11" t="s">
        <v>261</v>
      </c>
      <c r="K4261" s="11" t="s">
        <v>12957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44958</v>
      </c>
      <c r="H4262" s="11">
        <v>9</v>
      </c>
      <c r="I4262" s="20" t="s">
        <v>259</v>
      </c>
      <c r="J4262" s="11" t="s">
        <v>261</v>
      </c>
      <c r="K4262" s="11" t="s">
        <v>12957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44958</v>
      </c>
      <c r="H4263" s="11">
        <v>9</v>
      </c>
      <c r="I4263" s="20" t="s">
        <v>259</v>
      </c>
      <c r="J4263" s="11" t="s">
        <v>261</v>
      </c>
      <c r="K4263" s="11" t="s">
        <v>12957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44958</v>
      </c>
      <c r="H4264" s="11">
        <v>9</v>
      </c>
      <c r="I4264" s="20" t="s">
        <v>259</v>
      </c>
      <c r="J4264" s="11" t="s">
        <v>261</v>
      </c>
      <c r="K4264" s="11" t="s">
        <v>12957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44958</v>
      </c>
      <c r="H4265" s="11">
        <v>9</v>
      </c>
      <c r="I4265" s="20" t="s">
        <v>259</v>
      </c>
      <c r="J4265" s="11" t="s">
        <v>261</v>
      </c>
      <c r="K4265" s="11" t="s">
        <v>12957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44958</v>
      </c>
      <c r="H4266" s="11">
        <v>9</v>
      </c>
      <c r="I4266" s="20" t="s">
        <v>259</v>
      </c>
      <c r="J4266" s="11" t="s">
        <v>261</v>
      </c>
      <c r="K4266" s="11" t="s">
        <v>12957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44958</v>
      </c>
      <c r="H4267" s="11">
        <v>9</v>
      </c>
      <c r="I4267" s="20" t="s">
        <v>259</v>
      </c>
      <c r="J4267" s="11" t="s">
        <v>261</v>
      </c>
      <c r="K4267" s="11" t="s">
        <v>12957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44958</v>
      </c>
      <c r="H4268" s="11">
        <v>9</v>
      </c>
      <c r="I4268" s="20" t="s">
        <v>259</v>
      </c>
      <c r="J4268" s="11" t="s">
        <v>261</v>
      </c>
      <c r="K4268" s="11" t="s">
        <v>12957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44958</v>
      </c>
      <c r="H4269" s="11">
        <v>9</v>
      </c>
      <c r="I4269" s="20" t="s">
        <v>259</v>
      </c>
      <c r="J4269" s="11" t="s">
        <v>261</v>
      </c>
      <c r="K4269" s="11" t="s">
        <v>12957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44958</v>
      </c>
      <c r="H4270" s="11">
        <v>9</v>
      </c>
      <c r="I4270" s="20" t="s">
        <v>259</v>
      </c>
      <c r="J4270" s="11" t="s">
        <v>261</v>
      </c>
      <c r="K4270" s="11" t="s">
        <v>12957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44958</v>
      </c>
      <c r="H4271" s="11">
        <v>9</v>
      </c>
      <c r="I4271" s="20" t="s">
        <v>259</v>
      </c>
      <c r="J4271" s="11" t="s">
        <v>261</v>
      </c>
      <c r="K4271" s="11" t="s">
        <v>12957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44958</v>
      </c>
      <c r="H4272" s="11">
        <v>9</v>
      </c>
      <c r="I4272" s="20" t="s">
        <v>259</v>
      </c>
      <c r="J4272" s="11" t="s">
        <v>261</v>
      </c>
      <c r="K4272" s="11" t="s">
        <v>12957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44958</v>
      </c>
      <c r="H4273" s="11">
        <v>9</v>
      </c>
      <c r="I4273" s="20" t="s">
        <v>259</v>
      </c>
      <c r="J4273" s="11" t="s">
        <v>261</v>
      </c>
      <c r="K4273" s="11" t="s">
        <v>12957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44958</v>
      </c>
      <c r="H4274" s="11">
        <v>9</v>
      </c>
      <c r="I4274" s="20" t="s">
        <v>259</v>
      </c>
      <c r="J4274" s="11" t="s">
        <v>261</v>
      </c>
      <c r="K4274" s="11" t="s">
        <v>12957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44958</v>
      </c>
      <c r="H4275" s="11">
        <v>9</v>
      </c>
      <c r="I4275" s="20" t="s">
        <v>259</v>
      </c>
      <c r="J4275" s="11" t="s">
        <v>261</v>
      </c>
      <c r="K4275" s="11" t="s">
        <v>12957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44958</v>
      </c>
      <c r="H4276" s="11">
        <v>9</v>
      </c>
      <c r="I4276" s="20" t="s">
        <v>259</v>
      </c>
      <c r="J4276" s="11" t="s">
        <v>261</v>
      </c>
      <c r="K4276" s="11" t="s">
        <v>12957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44958</v>
      </c>
      <c r="H4277" s="11">
        <v>9</v>
      </c>
      <c r="I4277" s="20" t="s">
        <v>259</v>
      </c>
      <c r="J4277" s="11" t="s">
        <v>261</v>
      </c>
      <c r="K4277" s="11" t="s">
        <v>12957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44958</v>
      </c>
      <c r="H4278" s="11">
        <v>9</v>
      </c>
      <c r="I4278" s="20" t="s">
        <v>259</v>
      </c>
      <c r="J4278" s="11" t="s">
        <v>261</v>
      </c>
      <c r="K4278" s="11" t="s">
        <v>12957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44958</v>
      </c>
      <c r="H4279" s="11">
        <v>9</v>
      </c>
      <c r="I4279" s="20" t="s">
        <v>259</v>
      </c>
      <c r="J4279" s="11" t="s">
        <v>261</v>
      </c>
      <c r="K4279" s="11" t="s">
        <v>12957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44958</v>
      </c>
      <c r="H4280" s="11">
        <v>9</v>
      </c>
      <c r="I4280" s="20" t="s">
        <v>259</v>
      </c>
      <c r="J4280" s="11" t="s">
        <v>261</v>
      </c>
      <c r="K4280" s="11" t="s">
        <v>12957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44958</v>
      </c>
      <c r="H4281" s="11">
        <v>9</v>
      </c>
      <c r="I4281" s="20" t="s">
        <v>259</v>
      </c>
      <c r="J4281" s="11" t="s">
        <v>261</v>
      </c>
      <c r="K4281" s="11" t="s">
        <v>12957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44958</v>
      </c>
      <c r="H4282" s="11">
        <v>9</v>
      </c>
      <c r="I4282" s="20" t="s">
        <v>259</v>
      </c>
      <c r="J4282" s="11" t="s">
        <v>261</v>
      </c>
      <c r="K4282" s="11" t="s">
        <v>12957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44958</v>
      </c>
      <c r="H4283" s="11">
        <v>9</v>
      </c>
      <c r="I4283" s="20" t="s">
        <v>259</v>
      </c>
      <c r="J4283" s="11" t="s">
        <v>261</v>
      </c>
      <c r="K4283" s="11" t="s">
        <v>12957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44958</v>
      </c>
      <c r="H4284" s="11">
        <v>9</v>
      </c>
      <c r="I4284" s="20" t="s">
        <v>259</v>
      </c>
      <c r="J4284" s="11" t="s">
        <v>261</v>
      </c>
      <c r="K4284" s="11" t="s">
        <v>12957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44958</v>
      </c>
      <c r="H4285" s="11">
        <v>9</v>
      </c>
      <c r="I4285" s="20" t="s">
        <v>259</v>
      </c>
      <c r="J4285" s="11" t="s">
        <v>261</v>
      </c>
      <c r="K4285" s="11" t="s">
        <v>12957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44958</v>
      </c>
      <c r="H4286" s="11">
        <v>9</v>
      </c>
      <c r="I4286" s="20" t="s">
        <v>259</v>
      </c>
      <c r="J4286" s="11" t="s">
        <v>261</v>
      </c>
      <c r="K4286" s="11" t="s">
        <v>12957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44958</v>
      </c>
      <c r="H4287" s="11">
        <v>9</v>
      </c>
      <c r="I4287" s="20" t="s">
        <v>259</v>
      </c>
      <c r="J4287" s="11" t="s">
        <v>261</v>
      </c>
      <c r="K4287" s="11" t="s">
        <v>12957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44958</v>
      </c>
      <c r="H4288" s="11">
        <v>9</v>
      </c>
      <c r="I4288" s="20" t="s">
        <v>259</v>
      </c>
      <c r="J4288" s="11" t="s">
        <v>261</v>
      </c>
      <c r="K4288" s="11" t="s">
        <v>12957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44958</v>
      </c>
      <c r="H4289" s="11">
        <v>9</v>
      </c>
      <c r="I4289" s="20" t="s">
        <v>259</v>
      </c>
      <c r="J4289" s="11" t="s">
        <v>261</v>
      </c>
      <c r="K4289" s="11" t="s">
        <v>12957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44958</v>
      </c>
      <c r="H4290" s="11">
        <v>9</v>
      </c>
      <c r="I4290" s="20" t="s">
        <v>259</v>
      </c>
      <c r="J4290" s="11" t="s">
        <v>261</v>
      </c>
      <c r="K4290" s="11" t="s">
        <v>12957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44958</v>
      </c>
      <c r="H4291" s="11">
        <v>9</v>
      </c>
      <c r="I4291" s="20" t="s">
        <v>259</v>
      </c>
      <c r="J4291" s="11" t="s">
        <v>261</v>
      </c>
      <c r="K4291" s="11" t="s">
        <v>12957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44958</v>
      </c>
      <c r="H4292" s="11">
        <v>9</v>
      </c>
      <c r="I4292" s="20" t="s">
        <v>259</v>
      </c>
      <c r="J4292" s="11" t="s">
        <v>261</v>
      </c>
      <c r="K4292" s="11" t="s">
        <v>12957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44958</v>
      </c>
      <c r="H4293" s="11">
        <v>9</v>
      </c>
      <c r="I4293" s="20" t="s">
        <v>259</v>
      </c>
      <c r="J4293" s="11" t="s">
        <v>261</v>
      </c>
      <c r="K4293" s="11" t="s">
        <v>12957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44958</v>
      </c>
      <c r="H4294" s="11">
        <v>9</v>
      </c>
      <c r="I4294" s="20" t="s">
        <v>259</v>
      </c>
      <c r="J4294" s="11" t="s">
        <v>261</v>
      </c>
      <c r="K4294" s="11" t="s">
        <v>12957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44958</v>
      </c>
      <c r="H4295" s="11">
        <v>9</v>
      </c>
      <c r="I4295" s="20" t="s">
        <v>259</v>
      </c>
      <c r="J4295" s="11" t="s">
        <v>261</v>
      </c>
      <c r="K4295" s="11" t="s">
        <v>12957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44958</v>
      </c>
      <c r="H4296" s="11">
        <v>9</v>
      </c>
      <c r="I4296" s="20" t="s">
        <v>259</v>
      </c>
      <c r="J4296" s="11" t="s">
        <v>261</v>
      </c>
      <c r="K4296" s="11" t="s">
        <v>12957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44958</v>
      </c>
      <c r="H4297" s="11">
        <v>9</v>
      </c>
      <c r="I4297" s="20" t="s">
        <v>259</v>
      </c>
      <c r="J4297" s="11" t="s">
        <v>261</v>
      </c>
      <c r="K4297" s="11" t="s">
        <v>12957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44958</v>
      </c>
      <c r="H4298" s="11">
        <v>9</v>
      </c>
      <c r="I4298" s="20" t="s">
        <v>259</v>
      </c>
      <c r="J4298" s="11" t="s">
        <v>261</v>
      </c>
      <c r="K4298" s="11" t="s">
        <v>12957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44958</v>
      </c>
      <c r="H4299" s="11">
        <v>9</v>
      </c>
      <c r="I4299" s="20" t="s">
        <v>259</v>
      </c>
      <c r="J4299" s="11" t="s">
        <v>261</v>
      </c>
      <c r="K4299" s="11" t="s">
        <v>12957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44958</v>
      </c>
      <c r="H4300" s="11">
        <v>9</v>
      </c>
      <c r="I4300" s="20" t="s">
        <v>259</v>
      </c>
      <c r="J4300" s="11" t="s">
        <v>261</v>
      </c>
      <c r="K4300" s="11" t="s">
        <v>12957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44958</v>
      </c>
      <c r="H4301" s="11">
        <v>9</v>
      </c>
      <c r="I4301" s="20" t="s">
        <v>259</v>
      </c>
      <c r="J4301" s="11" t="s">
        <v>261</v>
      </c>
      <c r="K4301" s="11" t="s">
        <v>12957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44958</v>
      </c>
      <c r="H4302" s="11">
        <v>9</v>
      </c>
      <c r="I4302" s="20" t="s">
        <v>259</v>
      </c>
      <c r="J4302" s="11" t="s">
        <v>261</v>
      </c>
      <c r="K4302" s="11" t="s">
        <v>12957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44958</v>
      </c>
      <c r="H4303" s="11">
        <v>9</v>
      </c>
      <c r="I4303" s="20" t="s">
        <v>259</v>
      </c>
      <c r="J4303" s="11" t="s">
        <v>261</v>
      </c>
      <c r="K4303" s="11" t="s">
        <v>12957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44958</v>
      </c>
      <c r="H4304" s="11">
        <v>9</v>
      </c>
      <c r="I4304" s="20" t="s">
        <v>259</v>
      </c>
      <c r="J4304" s="11" t="s">
        <v>261</v>
      </c>
      <c r="K4304" s="11" t="s">
        <v>12957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44958</v>
      </c>
      <c r="H4305" s="11">
        <v>9</v>
      </c>
      <c r="I4305" s="20" t="s">
        <v>259</v>
      </c>
      <c r="J4305" s="11" t="s">
        <v>261</v>
      </c>
      <c r="K4305" s="11" t="s">
        <v>12957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44958</v>
      </c>
      <c r="H4306" s="11">
        <v>9</v>
      </c>
      <c r="I4306" s="20" t="s">
        <v>259</v>
      </c>
      <c r="J4306" s="11" t="s">
        <v>261</v>
      </c>
      <c r="K4306" s="11" t="s">
        <v>12957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44958</v>
      </c>
      <c r="H4307" s="11">
        <v>9</v>
      </c>
      <c r="I4307" s="20" t="s">
        <v>259</v>
      </c>
      <c r="J4307" s="11" t="s">
        <v>261</v>
      </c>
      <c r="K4307" s="11" t="s">
        <v>12957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44958</v>
      </c>
      <c r="H4308" s="11">
        <v>9</v>
      </c>
      <c r="I4308" s="20" t="s">
        <v>259</v>
      </c>
      <c r="J4308" s="11" t="s">
        <v>261</v>
      </c>
      <c r="K4308" s="11" t="s">
        <v>12957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44958</v>
      </c>
      <c r="H4309" s="11">
        <v>9</v>
      </c>
      <c r="I4309" s="20" t="s">
        <v>259</v>
      </c>
      <c r="J4309" s="11" t="s">
        <v>261</v>
      </c>
      <c r="K4309" s="11" t="s">
        <v>12957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44958</v>
      </c>
      <c r="H4310" s="11">
        <v>9</v>
      </c>
      <c r="I4310" s="20" t="s">
        <v>259</v>
      </c>
      <c r="J4310" s="11" t="s">
        <v>261</v>
      </c>
      <c r="K4310" s="11" t="s">
        <v>12957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44958</v>
      </c>
      <c r="H4311" s="11">
        <v>9</v>
      </c>
      <c r="I4311" s="20" t="s">
        <v>259</v>
      </c>
      <c r="J4311" s="11" t="s">
        <v>261</v>
      </c>
      <c r="K4311" s="11" t="s">
        <v>12957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44958</v>
      </c>
      <c r="H4312" s="11">
        <v>9</v>
      </c>
      <c r="I4312" s="20" t="s">
        <v>259</v>
      </c>
      <c r="J4312" s="11" t="s">
        <v>261</v>
      </c>
      <c r="K4312" s="11" t="s">
        <v>12957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44958</v>
      </c>
      <c r="H4313" s="11">
        <v>9</v>
      </c>
      <c r="I4313" s="20" t="s">
        <v>259</v>
      </c>
      <c r="J4313" s="11" t="s">
        <v>261</v>
      </c>
      <c r="K4313" s="11" t="s">
        <v>12957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44958</v>
      </c>
      <c r="H4314" s="11">
        <v>9</v>
      </c>
      <c r="I4314" s="20" t="s">
        <v>259</v>
      </c>
      <c r="J4314" s="11" t="s">
        <v>261</v>
      </c>
      <c r="K4314" s="11" t="s">
        <v>12957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44958</v>
      </c>
      <c r="H4315" s="11">
        <v>9</v>
      </c>
      <c r="I4315" s="20" t="s">
        <v>259</v>
      </c>
      <c r="J4315" s="11" t="s">
        <v>261</v>
      </c>
      <c r="K4315" s="11" t="s">
        <v>12957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44958</v>
      </c>
      <c r="H4316" s="11">
        <v>9</v>
      </c>
      <c r="I4316" s="20" t="s">
        <v>259</v>
      </c>
      <c r="J4316" s="11" t="s">
        <v>261</v>
      </c>
      <c r="K4316" s="11" t="s">
        <v>12957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44958</v>
      </c>
      <c r="H4317" s="11">
        <v>9</v>
      </c>
      <c r="I4317" s="20" t="s">
        <v>259</v>
      </c>
      <c r="J4317" s="11" t="s">
        <v>261</v>
      </c>
      <c r="K4317" s="11" t="s">
        <v>12957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44958</v>
      </c>
      <c r="H4318" s="11">
        <v>9</v>
      </c>
      <c r="I4318" s="20" t="s">
        <v>259</v>
      </c>
      <c r="J4318" s="11" t="s">
        <v>261</v>
      </c>
      <c r="K4318" s="11" t="s">
        <v>12957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44958</v>
      </c>
      <c r="H4319" s="11">
        <v>9</v>
      </c>
      <c r="I4319" s="20" t="s">
        <v>259</v>
      </c>
      <c r="J4319" s="11" t="s">
        <v>261</v>
      </c>
      <c r="K4319" s="11" t="s">
        <v>12957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44958</v>
      </c>
      <c r="H4320" s="11">
        <v>9</v>
      </c>
      <c r="I4320" s="20" t="s">
        <v>259</v>
      </c>
      <c r="J4320" s="11" t="s">
        <v>261</v>
      </c>
      <c r="K4320" s="11" t="s">
        <v>12957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44958</v>
      </c>
      <c r="H4321" s="11">
        <v>9</v>
      </c>
      <c r="I4321" s="20" t="s">
        <v>259</v>
      </c>
      <c r="J4321" s="11" t="s">
        <v>261</v>
      </c>
      <c r="K4321" s="11" t="s">
        <v>12957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44958</v>
      </c>
      <c r="H4322" s="11">
        <v>9</v>
      </c>
      <c r="I4322" s="20" t="s">
        <v>259</v>
      </c>
      <c r="J4322" s="11" t="s">
        <v>261</v>
      </c>
      <c r="K4322" s="11" t="s">
        <v>12957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44958</v>
      </c>
      <c r="H4323" s="11">
        <v>9</v>
      </c>
      <c r="I4323" s="20" t="s">
        <v>259</v>
      </c>
      <c r="J4323" s="11" t="s">
        <v>261</v>
      </c>
      <c r="K4323" s="11" t="s">
        <v>12957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44958</v>
      </c>
      <c r="H4324" s="11">
        <v>9</v>
      </c>
      <c r="I4324" s="20" t="s">
        <v>259</v>
      </c>
      <c r="J4324" s="11" t="s">
        <v>261</v>
      </c>
      <c r="K4324" s="11" t="s">
        <v>12957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44958</v>
      </c>
      <c r="H4325" s="11">
        <v>9</v>
      </c>
      <c r="I4325" s="20" t="s">
        <v>259</v>
      </c>
      <c r="J4325" s="11" t="s">
        <v>261</v>
      </c>
      <c r="K4325" s="11" t="s">
        <v>12957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44958</v>
      </c>
      <c r="H4326" s="11">
        <v>9</v>
      </c>
      <c r="I4326" s="20" t="s">
        <v>259</v>
      </c>
      <c r="J4326" s="11" t="s">
        <v>261</v>
      </c>
      <c r="K4326" s="11" t="s">
        <v>12957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44958</v>
      </c>
      <c r="H4327" s="11">
        <v>9</v>
      </c>
      <c r="I4327" s="20" t="s">
        <v>259</v>
      </c>
      <c r="J4327" s="11" t="s">
        <v>261</v>
      </c>
      <c r="K4327" s="11" t="s">
        <v>12957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44958</v>
      </c>
      <c r="H4328" s="11">
        <v>9</v>
      </c>
      <c r="I4328" s="20" t="s">
        <v>259</v>
      </c>
      <c r="J4328" s="11" t="s">
        <v>261</v>
      </c>
      <c r="K4328" s="11" t="s">
        <v>12957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44958</v>
      </c>
      <c r="H4329" s="11">
        <v>9</v>
      </c>
      <c r="I4329" s="20" t="s">
        <v>259</v>
      </c>
      <c r="J4329" s="11" t="s">
        <v>261</v>
      </c>
      <c r="K4329" s="11" t="s">
        <v>12957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44958</v>
      </c>
      <c r="H4330" s="11">
        <v>9</v>
      </c>
      <c r="I4330" s="20" t="s">
        <v>259</v>
      </c>
      <c r="J4330" s="11" t="s">
        <v>261</v>
      </c>
      <c r="K4330" s="11" t="s">
        <v>12957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44958</v>
      </c>
      <c r="H4331" s="11">
        <v>9</v>
      </c>
      <c r="I4331" s="20" t="s">
        <v>259</v>
      </c>
      <c r="J4331" s="11" t="s">
        <v>261</v>
      </c>
      <c r="K4331" s="11" t="s">
        <v>12957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44958</v>
      </c>
      <c r="H4332" s="11">
        <v>9</v>
      </c>
      <c r="I4332" s="20" t="s">
        <v>259</v>
      </c>
      <c r="J4332" s="11" t="s">
        <v>261</v>
      </c>
      <c r="K4332" s="11" t="s">
        <v>12957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44958</v>
      </c>
      <c r="H4333" s="11">
        <v>9</v>
      </c>
      <c r="I4333" s="20" t="s">
        <v>259</v>
      </c>
      <c r="J4333" s="11" t="s">
        <v>261</v>
      </c>
      <c r="K4333" s="11" t="s">
        <v>12957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44958</v>
      </c>
      <c r="H4334" s="11">
        <v>9</v>
      </c>
      <c r="I4334" s="20" t="s">
        <v>259</v>
      </c>
      <c r="J4334" s="11" t="s">
        <v>261</v>
      </c>
      <c r="K4334" s="11" t="s">
        <v>12957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44958</v>
      </c>
      <c r="H4335" s="11">
        <v>9</v>
      </c>
      <c r="I4335" s="20" t="s">
        <v>259</v>
      </c>
      <c r="J4335" s="11" t="s">
        <v>261</v>
      </c>
      <c r="K4335" s="11" t="s">
        <v>12957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44958</v>
      </c>
      <c r="H4336" s="11">
        <v>9</v>
      </c>
      <c r="I4336" s="20" t="s">
        <v>259</v>
      </c>
      <c r="J4336" s="11" t="s">
        <v>261</v>
      </c>
      <c r="K4336" s="11" t="s">
        <v>12957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44958</v>
      </c>
      <c r="H4337" s="11">
        <v>9</v>
      </c>
      <c r="I4337" s="20" t="s">
        <v>259</v>
      </c>
      <c r="J4337" s="11" t="s">
        <v>261</v>
      </c>
      <c r="K4337" s="11" t="s">
        <v>12957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44958</v>
      </c>
      <c r="H4338" s="11">
        <v>9</v>
      </c>
      <c r="I4338" s="20" t="s">
        <v>259</v>
      </c>
      <c r="J4338" s="11" t="s">
        <v>261</v>
      </c>
      <c r="K4338" s="11" t="s">
        <v>12957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44958</v>
      </c>
      <c r="H4339" s="11">
        <v>9</v>
      </c>
      <c r="I4339" s="20" t="s">
        <v>259</v>
      </c>
      <c r="J4339" s="11" t="s">
        <v>261</v>
      </c>
      <c r="K4339" s="11" t="s">
        <v>12957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44958</v>
      </c>
      <c r="H4340" s="11">
        <v>9</v>
      </c>
      <c r="I4340" s="20" t="s">
        <v>259</v>
      </c>
      <c r="J4340" s="11" t="s">
        <v>261</v>
      </c>
      <c r="K4340" s="11" t="s">
        <v>12957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44958</v>
      </c>
      <c r="H4341" s="11">
        <v>9</v>
      </c>
      <c r="I4341" s="20" t="s">
        <v>259</v>
      </c>
      <c r="J4341" s="11" t="s">
        <v>261</v>
      </c>
      <c r="K4341" s="11" t="s">
        <v>12957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44958</v>
      </c>
      <c r="H4342" s="11">
        <v>9</v>
      </c>
      <c r="I4342" s="20" t="s">
        <v>259</v>
      </c>
      <c r="J4342" s="11" t="s">
        <v>261</v>
      </c>
      <c r="K4342" s="11" t="s">
        <v>12957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44958</v>
      </c>
      <c r="H4343" s="11">
        <v>9</v>
      </c>
      <c r="I4343" s="20" t="s">
        <v>259</v>
      </c>
      <c r="J4343" s="11" t="s">
        <v>261</v>
      </c>
      <c r="K4343" s="11" t="s">
        <v>12957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44958</v>
      </c>
      <c r="H4344" s="11">
        <v>9</v>
      </c>
      <c r="I4344" s="20" t="s">
        <v>259</v>
      </c>
      <c r="J4344" s="11" t="s">
        <v>261</v>
      </c>
      <c r="K4344" s="11" t="s">
        <v>12957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44958</v>
      </c>
      <c r="H4345" s="11">
        <v>9</v>
      </c>
      <c r="I4345" s="20" t="s">
        <v>259</v>
      </c>
      <c r="J4345" s="11" t="s">
        <v>261</v>
      </c>
      <c r="K4345" s="11" t="s">
        <v>12957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44958</v>
      </c>
      <c r="H4346" s="11">
        <v>9</v>
      </c>
      <c r="I4346" s="20" t="s">
        <v>259</v>
      </c>
      <c r="J4346" s="11" t="s">
        <v>261</v>
      </c>
      <c r="K4346" s="11" t="s">
        <v>12957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44958</v>
      </c>
      <c r="H4347" s="11">
        <v>9</v>
      </c>
      <c r="I4347" s="20" t="s">
        <v>259</v>
      </c>
      <c r="J4347" s="11" t="s">
        <v>261</v>
      </c>
      <c r="K4347" s="11" t="s">
        <v>12957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44958</v>
      </c>
      <c r="H4348" s="11">
        <v>9</v>
      </c>
      <c r="I4348" s="20" t="s">
        <v>259</v>
      </c>
      <c r="J4348" s="11" t="s">
        <v>261</v>
      </c>
      <c r="K4348" s="11" t="s">
        <v>12957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44958</v>
      </c>
      <c r="H4349" s="11">
        <v>9</v>
      </c>
      <c r="I4349" s="20" t="s">
        <v>259</v>
      </c>
      <c r="J4349" s="11" t="s">
        <v>261</v>
      </c>
      <c r="K4349" s="11" t="s">
        <v>12957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44958</v>
      </c>
      <c r="H4350" s="11">
        <v>9</v>
      </c>
      <c r="I4350" s="20" t="s">
        <v>259</v>
      </c>
      <c r="J4350" s="11" t="s">
        <v>261</v>
      </c>
      <c r="K4350" s="11" t="s">
        <v>12957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44958</v>
      </c>
      <c r="H4351" s="11">
        <v>9</v>
      </c>
      <c r="I4351" s="20" t="s">
        <v>259</v>
      </c>
      <c r="J4351" s="11" t="s">
        <v>261</v>
      </c>
      <c r="K4351" s="11" t="s">
        <v>12957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44958</v>
      </c>
      <c r="H4352" s="11">
        <v>9</v>
      </c>
      <c r="I4352" s="20" t="s">
        <v>259</v>
      </c>
      <c r="J4352" s="11" t="s">
        <v>261</v>
      </c>
      <c r="K4352" s="11" t="s">
        <v>12957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44958</v>
      </c>
      <c r="H4353" s="11">
        <v>9</v>
      </c>
      <c r="I4353" s="20" t="s">
        <v>259</v>
      </c>
      <c r="J4353" s="11" t="s">
        <v>261</v>
      </c>
      <c r="K4353" s="11" t="s">
        <v>12957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44958</v>
      </c>
      <c r="H4354" s="11">
        <v>9</v>
      </c>
      <c r="I4354" s="20" t="s">
        <v>259</v>
      </c>
      <c r="J4354" s="11" t="s">
        <v>261</v>
      </c>
      <c r="K4354" s="11" t="s">
        <v>12957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44958</v>
      </c>
      <c r="H4355" s="11">
        <v>9</v>
      </c>
      <c r="I4355" s="20" t="s">
        <v>259</v>
      </c>
      <c r="J4355" s="11" t="s">
        <v>261</v>
      </c>
      <c r="K4355" s="11" t="s">
        <v>12957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44958</v>
      </c>
      <c r="H4356" s="11">
        <v>9</v>
      </c>
      <c r="I4356" s="20" t="s">
        <v>259</v>
      </c>
      <c r="J4356" s="11" t="s">
        <v>261</v>
      </c>
      <c r="K4356" s="11" t="s">
        <v>12957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44958</v>
      </c>
      <c r="H4357" s="11">
        <v>9</v>
      </c>
      <c r="I4357" s="20" t="s">
        <v>259</v>
      </c>
      <c r="J4357" s="11" t="s">
        <v>261</v>
      </c>
      <c r="K4357" s="11" t="s">
        <v>12957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44958</v>
      </c>
      <c r="H4358" s="11">
        <v>9</v>
      </c>
      <c r="I4358" s="20" t="s">
        <v>259</v>
      </c>
      <c r="J4358" s="11" t="s">
        <v>261</v>
      </c>
      <c r="K4358" s="11" t="s">
        <v>12957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44958</v>
      </c>
      <c r="H4359" s="11">
        <v>9</v>
      </c>
      <c r="I4359" s="20" t="s">
        <v>259</v>
      </c>
      <c r="J4359" s="11" t="s">
        <v>261</v>
      </c>
      <c r="K4359" s="11" t="s">
        <v>12957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44958</v>
      </c>
      <c r="H4360" s="11">
        <v>9</v>
      </c>
      <c r="I4360" s="20" t="s">
        <v>259</v>
      </c>
      <c r="J4360" s="11" t="s">
        <v>261</v>
      </c>
      <c r="K4360" s="11" t="s">
        <v>12957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44958</v>
      </c>
      <c r="H4361" s="11">
        <v>9</v>
      </c>
      <c r="I4361" s="20" t="s">
        <v>259</v>
      </c>
      <c r="J4361" s="11" t="s">
        <v>261</v>
      </c>
      <c r="K4361" s="11" t="s">
        <v>12957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44958</v>
      </c>
      <c r="H4362" s="11">
        <v>9</v>
      </c>
      <c r="I4362" s="20" t="s">
        <v>259</v>
      </c>
      <c r="J4362" s="11" t="s">
        <v>261</v>
      </c>
      <c r="K4362" s="11" t="s">
        <v>12957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44958</v>
      </c>
      <c r="H4363" s="11">
        <v>9</v>
      </c>
      <c r="I4363" s="20" t="s">
        <v>259</v>
      </c>
      <c r="J4363" s="11" t="s">
        <v>261</v>
      </c>
      <c r="K4363" s="11" t="s">
        <v>12957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44958</v>
      </c>
      <c r="H4364" s="11">
        <v>9</v>
      </c>
      <c r="I4364" s="20" t="s">
        <v>259</v>
      </c>
      <c r="J4364" s="11" t="s">
        <v>261</v>
      </c>
      <c r="K4364" s="11" t="s">
        <v>12957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44958</v>
      </c>
      <c r="H4365" s="11">
        <v>9</v>
      </c>
      <c r="I4365" s="20" t="s">
        <v>259</v>
      </c>
      <c r="J4365" s="11" t="s">
        <v>261</v>
      </c>
      <c r="K4365" s="11" t="s">
        <v>12957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44958</v>
      </c>
      <c r="H4366" s="11">
        <v>9</v>
      </c>
      <c r="I4366" s="20" t="s">
        <v>259</v>
      </c>
      <c r="J4366" s="11" t="s">
        <v>261</v>
      </c>
      <c r="K4366" s="11" t="s">
        <v>12957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44958</v>
      </c>
      <c r="H4367" s="11">
        <v>9</v>
      </c>
      <c r="I4367" s="20" t="s">
        <v>259</v>
      </c>
      <c r="J4367" s="11" t="s">
        <v>261</v>
      </c>
      <c r="K4367" s="11" t="s">
        <v>12957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44958</v>
      </c>
      <c r="H4368" s="11">
        <v>9</v>
      </c>
      <c r="I4368" s="20" t="s">
        <v>259</v>
      </c>
      <c r="J4368" s="11" t="s">
        <v>261</v>
      </c>
      <c r="K4368" s="11" t="s">
        <v>12957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44958</v>
      </c>
      <c r="H4369" s="11">
        <v>9</v>
      </c>
      <c r="I4369" s="20" t="s">
        <v>259</v>
      </c>
      <c r="J4369" s="11" t="s">
        <v>261</v>
      </c>
      <c r="K4369" s="11" t="s">
        <v>12957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44958</v>
      </c>
      <c r="H4370" s="11">
        <v>9</v>
      </c>
      <c r="I4370" s="20" t="s">
        <v>259</v>
      </c>
      <c r="J4370" s="11" t="s">
        <v>261</v>
      </c>
      <c r="K4370" s="11" t="s">
        <v>12957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44958</v>
      </c>
      <c r="H4371" s="11">
        <v>9</v>
      </c>
      <c r="I4371" s="20" t="s">
        <v>259</v>
      </c>
      <c r="J4371" s="11" t="s">
        <v>261</v>
      </c>
      <c r="K4371" s="11" t="s">
        <v>12957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44958</v>
      </c>
      <c r="H4372" s="11">
        <v>9</v>
      </c>
      <c r="I4372" s="20" t="s">
        <v>259</v>
      </c>
      <c r="J4372" s="11" t="s">
        <v>261</v>
      </c>
      <c r="K4372" s="11" t="s">
        <v>12957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44958</v>
      </c>
      <c r="H4373" s="11">
        <v>9</v>
      </c>
      <c r="I4373" s="20" t="s">
        <v>259</v>
      </c>
      <c r="J4373" s="11" t="s">
        <v>261</v>
      </c>
      <c r="K4373" s="11" t="s">
        <v>12957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44958</v>
      </c>
      <c r="H4374" s="11">
        <v>9</v>
      </c>
      <c r="I4374" s="20" t="s">
        <v>259</v>
      </c>
      <c r="J4374" s="11" t="s">
        <v>261</v>
      </c>
      <c r="K4374" s="11" t="s">
        <v>12957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44958</v>
      </c>
      <c r="H4375" s="11">
        <v>9</v>
      </c>
      <c r="I4375" s="20" t="s">
        <v>259</v>
      </c>
      <c r="J4375" s="11" t="s">
        <v>261</v>
      </c>
      <c r="K4375" s="11" t="s">
        <v>12957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44958</v>
      </c>
      <c r="H4376" s="11">
        <v>9</v>
      </c>
      <c r="I4376" s="20" t="s">
        <v>259</v>
      </c>
      <c r="J4376" s="11" t="s">
        <v>261</v>
      </c>
      <c r="K4376" s="11" t="s">
        <v>12957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44958</v>
      </c>
      <c r="H4377" s="11">
        <v>9</v>
      </c>
      <c r="I4377" s="20" t="s">
        <v>259</v>
      </c>
      <c r="J4377" s="11" t="s">
        <v>261</v>
      </c>
      <c r="K4377" s="11" t="s">
        <v>12957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44958</v>
      </c>
      <c r="H4378" s="11">
        <v>9</v>
      </c>
      <c r="I4378" s="20" t="s">
        <v>259</v>
      </c>
      <c r="J4378" s="11" t="s">
        <v>261</v>
      </c>
      <c r="K4378" s="11" t="s">
        <v>12957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44958</v>
      </c>
      <c r="H4379" s="11">
        <v>9</v>
      </c>
      <c r="I4379" s="20" t="s">
        <v>259</v>
      </c>
      <c r="J4379" s="11" t="s">
        <v>261</v>
      </c>
      <c r="K4379" s="11" t="s">
        <v>12957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44958</v>
      </c>
      <c r="H4380" s="11">
        <v>9</v>
      </c>
      <c r="I4380" s="20" t="s">
        <v>259</v>
      </c>
      <c r="J4380" s="11" t="s">
        <v>261</v>
      </c>
      <c r="K4380" s="11" t="s">
        <v>12957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44958</v>
      </c>
      <c r="H4381" s="11">
        <v>9</v>
      </c>
      <c r="I4381" s="20" t="s">
        <v>259</v>
      </c>
      <c r="J4381" s="11" t="s">
        <v>261</v>
      </c>
      <c r="K4381" s="11" t="s">
        <v>12957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44958</v>
      </c>
      <c r="H4382" s="11">
        <v>9</v>
      </c>
      <c r="I4382" s="20" t="s">
        <v>259</v>
      </c>
      <c r="J4382" s="11" t="s">
        <v>261</v>
      </c>
      <c r="K4382" s="11" t="s">
        <v>12957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44958</v>
      </c>
      <c r="H4383" s="11">
        <v>9</v>
      </c>
      <c r="I4383" s="20" t="s">
        <v>259</v>
      </c>
      <c r="J4383" s="11" t="s">
        <v>261</v>
      </c>
      <c r="K4383" s="11" t="s">
        <v>12957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44958</v>
      </c>
      <c r="H4384" s="11">
        <v>9</v>
      </c>
      <c r="I4384" s="20" t="s">
        <v>259</v>
      </c>
      <c r="J4384" s="11" t="s">
        <v>261</v>
      </c>
      <c r="K4384" s="11" t="s">
        <v>12957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44958</v>
      </c>
      <c r="H4385" s="11">
        <v>9</v>
      </c>
      <c r="I4385" s="20" t="s">
        <v>259</v>
      </c>
      <c r="J4385" s="11" t="s">
        <v>261</v>
      </c>
      <c r="K4385" s="11" t="s">
        <v>12957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44958</v>
      </c>
      <c r="H4386" s="11">
        <v>9</v>
      </c>
      <c r="I4386" s="20" t="s">
        <v>259</v>
      </c>
      <c r="J4386" s="11" t="s">
        <v>261</v>
      </c>
      <c r="K4386" s="11" t="s">
        <v>12957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44958</v>
      </c>
      <c r="H4387" s="11">
        <v>9</v>
      </c>
      <c r="I4387" s="20" t="s">
        <v>259</v>
      </c>
      <c r="J4387" s="11" t="s">
        <v>261</v>
      </c>
      <c r="K4387" s="11" t="s">
        <v>12957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44958</v>
      </c>
      <c r="H4388" s="11">
        <v>9</v>
      </c>
      <c r="I4388" s="20" t="s">
        <v>259</v>
      </c>
      <c r="J4388" s="11" t="s">
        <v>261</v>
      </c>
      <c r="K4388" s="11" t="s">
        <v>12957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44958</v>
      </c>
      <c r="H4389" s="11">
        <v>9</v>
      </c>
      <c r="I4389" s="20" t="s">
        <v>259</v>
      </c>
      <c r="J4389" s="11" t="s">
        <v>261</v>
      </c>
      <c r="K4389" s="11" t="s">
        <v>12957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44958</v>
      </c>
      <c r="H4390" s="11">
        <v>9</v>
      </c>
      <c r="I4390" s="20" t="s">
        <v>259</v>
      </c>
      <c r="J4390" s="11" t="s">
        <v>261</v>
      </c>
      <c r="K4390" s="11" t="s">
        <v>12957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44958</v>
      </c>
      <c r="H4391" s="11">
        <v>9</v>
      </c>
      <c r="I4391" s="20" t="s">
        <v>259</v>
      </c>
      <c r="J4391" s="11" t="s">
        <v>261</v>
      </c>
      <c r="K4391" s="11" t="s">
        <v>12957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44958</v>
      </c>
      <c r="H4392" s="11">
        <v>9</v>
      </c>
      <c r="I4392" s="20" t="s">
        <v>259</v>
      </c>
      <c r="J4392" s="11" t="s">
        <v>261</v>
      </c>
      <c r="K4392" s="11" t="s">
        <v>12957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44958</v>
      </c>
      <c r="H4393" s="11">
        <v>9</v>
      </c>
      <c r="I4393" s="20" t="s">
        <v>259</v>
      </c>
      <c r="J4393" s="11" t="s">
        <v>261</v>
      </c>
      <c r="K4393" s="11" t="s">
        <v>12957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44958</v>
      </c>
      <c r="H4394" s="11">
        <v>9</v>
      </c>
      <c r="I4394" s="20" t="s">
        <v>259</v>
      </c>
      <c r="J4394" s="11" t="s">
        <v>261</v>
      </c>
      <c r="K4394" s="11" t="s">
        <v>12957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44958</v>
      </c>
      <c r="H4395" s="11">
        <v>9</v>
      </c>
      <c r="I4395" s="20" t="s">
        <v>259</v>
      </c>
      <c r="J4395" s="11" t="s">
        <v>261</v>
      </c>
      <c r="K4395" s="11" t="s">
        <v>12957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44958</v>
      </c>
      <c r="H4396" s="11">
        <v>9</v>
      </c>
      <c r="I4396" s="20" t="s">
        <v>259</v>
      </c>
      <c r="J4396" s="11" t="s">
        <v>261</v>
      </c>
      <c r="K4396" s="11" t="s">
        <v>12957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44958</v>
      </c>
      <c r="H4397" s="11">
        <v>9</v>
      </c>
      <c r="I4397" s="20" t="s">
        <v>259</v>
      </c>
      <c r="J4397" s="11" t="s">
        <v>261</v>
      </c>
      <c r="K4397" s="11" t="s">
        <v>12957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44958</v>
      </c>
      <c r="H4398" s="11">
        <v>9</v>
      </c>
      <c r="I4398" s="20" t="s">
        <v>259</v>
      </c>
      <c r="J4398" s="11" t="s">
        <v>261</v>
      </c>
      <c r="K4398" s="11" t="s">
        <v>12957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44958</v>
      </c>
      <c r="H4399" s="11">
        <v>9</v>
      </c>
      <c r="I4399" s="20" t="s">
        <v>259</v>
      </c>
      <c r="J4399" s="11" t="s">
        <v>261</v>
      </c>
      <c r="K4399" s="11" t="s">
        <v>12957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44958</v>
      </c>
      <c r="H4400" s="11">
        <v>9</v>
      </c>
      <c r="I4400" s="20" t="s">
        <v>259</v>
      </c>
      <c r="J4400" s="11" t="s">
        <v>261</v>
      </c>
      <c r="K4400" s="11" t="s">
        <v>12957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44958</v>
      </c>
      <c r="H4401" s="11">
        <v>9</v>
      </c>
      <c r="I4401" s="20" t="s">
        <v>259</v>
      </c>
      <c r="J4401" s="11" t="s">
        <v>261</v>
      </c>
      <c r="K4401" s="11" t="s">
        <v>12957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44958</v>
      </c>
      <c r="H4402" s="11">
        <v>9</v>
      </c>
      <c r="I4402" s="20" t="s">
        <v>259</v>
      </c>
      <c r="J4402" s="11" t="s">
        <v>261</v>
      </c>
      <c r="K4402" s="11" t="s">
        <v>12957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44958</v>
      </c>
      <c r="H4403" s="11">
        <v>9</v>
      </c>
      <c r="I4403" s="20" t="s">
        <v>259</v>
      </c>
      <c r="J4403" s="11" t="s">
        <v>261</v>
      </c>
      <c r="K4403" s="11" t="s">
        <v>12957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44958</v>
      </c>
      <c r="H4404" s="11">
        <v>9</v>
      </c>
      <c r="I4404" s="20" t="s">
        <v>259</v>
      </c>
      <c r="J4404" s="11" t="s">
        <v>261</v>
      </c>
      <c r="K4404" s="11" t="s">
        <v>12957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44958</v>
      </c>
      <c r="H4405" s="11">
        <v>9</v>
      </c>
      <c r="I4405" s="20" t="s">
        <v>259</v>
      </c>
      <c r="J4405" s="11" t="s">
        <v>261</v>
      </c>
      <c r="K4405" s="11" t="s">
        <v>12957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44958</v>
      </c>
      <c r="H4406" s="11">
        <v>9</v>
      </c>
      <c r="I4406" s="20" t="s">
        <v>259</v>
      </c>
      <c r="J4406" s="11" t="s">
        <v>261</v>
      </c>
      <c r="K4406" s="11" t="s">
        <v>12957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44958</v>
      </c>
      <c r="H4407" s="11">
        <v>9</v>
      </c>
      <c r="I4407" s="20" t="s">
        <v>259</v>
      </c>
      <c r="J4407" s="11" t="s">
        <v>261</v>
      </c>
      <c r="K4407" s="11" t="s">
        <v>12957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44958</v>
      </c>
      <c r="H4408" s="11">
        <v>9</v>
      </c>
      <c r="I4408" s="20" t="s">
        <v>259</v>
      </c>
      <c r="J4408" s="11" t="s">
        <v>261</v>
      </c>
      <c r="K4408" s="11" t="s">
        <v>12957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44958</v>
      </c>
      <c r="H4409" s="11">
        <v>9</v>
      </c>
      <c r="I4409" s="20" t="s">
        <v>259</v>
      </c>
      <c r="J4409" s="11" t="s">
        <v>261</v>
      </c>
      <c r="K4409" s="11" t="s">
        <v>12957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44958</v>
      </c>
      <c r="H4410" s="11">
        <v>9</v>
      </c>
      <c r="I4410" s="20" t="s">
        <v>259</v>
      </c>
      <c r="J4410" s="11" t="s">
        <v>261</v>
      </c>
      <c r="K4410" s="11" t="s">
        <v>12957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44958</v>
      </c>
      <c r="H4411" s="11">
        <v>9</v>
      </c>
      <c r="I4411" s="20" t="s">
        <v>259</v>
      </c>
      <c r="J4411" s="11" t="s">
        <v>261</v>
      </c>
      <c r="K4411" s="11" t="s">
        <v>12957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44958</v>
      </c>
      <c r="H4412" s="11">
        <v>9</v>
      </c>
      <c r="I4412" s="20" t="s">
        <v>259</v>
      </c>
      <c r="J4412" s="11" t="s">
        <v>261</v>
      </c>
      <c r="K4412" s="11" t="s">
        <v>12957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44958</v>
      </c>
      <c r="H4413" s="11">
        <v>9</v>
      </c>
      <c r="I4413" s="20" t="s">
        <v>259</v>
      </c>
      <c r="J4413" s="11" t="s">
        <v>261</v>
      </c>
      <c r="K4413" s="11" t="s">
        <v>12957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44958</v>
      </c>
      <c r="H4414" s="11">
        <v>9</v>
      </c>
      <c r="I4414" s="20" t="s">
        <v>259</v>
      </c>
      <c r="J4414" s="11" t="s">
        <v>261</v>
      </c>
      <c r="K4414" s="11" t="s">
        <v>12957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44958</v>
      </c>
      <c r="H4415" s="11">
        <v>9</v>
      </c>
      <c r="I4415" s="20" t="s">
        <v>259</v>
      </c>
      <c r="J4415" s="11" t="s">
        <v>261</v>
      </c>
      <c r="K4415" s="11" t="s">
        <v>12957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44958</v>
      </c>
      <c r="H4416" s="11">
        <v>9</v>
      </c>
      <c r="I4416" s="20" t="s">
        <v>259</v>
      </c>
      <c r="J4416" s="11" t="s">
        <v>261</v>
      </c>
      <c r="K4416" s="11" t="s">
        <v>12957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44958</v>
      </c>
      <c r="H4417" s="11">
        <v>9</v>
      </c>
      <c r="I4417" s="20" t="s">
        <v>259</v>
      </c>
      <c r="J4417" s="11" t="s">
        <v>261</v>
      </c>
      <c r="K4417" s="11" t="s">
        <v>12957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44958</v>
      </c>
      <c r="H4418" s="11">
        <v>9</v>
      </c>
      <c r="I4418" s="20" t="s">
        <v>259</v>
      </c>
      <c r="J4418" s="11" t="s">
        <v>261</v>
      </c>
      <c r="K4418" s="11" t="s">
        <v>12957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44958</v>
      </c>
      <c r="H4419" s="11">
        <v>9</v>
      </c>
      <c r="I4419" s="20" t="s">
        <v>259</v>
      </c>
      <c r="J4419" s="11" t="s">
        <v>261</v>
      </c>
      <c r="K4419" s="11" t="s">
        <v>12957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44958</v>
      </c>
      <c r="H4420" s="11">
        <v>9</v>
      </c>
      <c r="I4420" s="20" t="s">
        <v>259</v>
      </c>
      <c r="J4420" s="11" t="s">
        <v>261</v>
      </c>
      <c r="K4420" s="11" t="s">
        <v>12957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44958</v>
      </c>
      <c r="H4421" s="11">
        <v>9</v>
      </c>
      <c r="I4421" s="20" t="s">
        <v>259</v>
      </c>
      <c r="J4421" s="11" t="s">
        <v>261</v>
      </c>
      <c r="K4421" s="11" t="s">
        <v>12957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44958</v>
      </c>
      <c r="H4422" s="11">
        <v>9</v>
      </c>
      <c r="I4422" s="20" t="s">
        <v>259</v>
      </c>
      <c r="J4422" s="11" t="s">
        <v>261</v>
      </c>
      <c r="K4422" s="11" t="s">
        <v>12957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44958</v>
      </c>
      <c r="H4423" s="11">
        <v>9</v>
      </c>
      <c r="I4423" s="20" t="s">
        <v>259</v>
      </c>
      <c r="J4423" s="11" t="s">
        <v>261</v>
      </c>
      <c r="K4423" s="11" t="s">
        <v>12957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44958</v>
      </c>
      <c r="H4424" s="11">
        <v>9</v>
      </c>
      <c r="I4424" s="20" t="s">
        <v>259</v>
      </c>
      <c r="J4424" s="11" t="s">
        <v>261</v>
      </c>
      <c r="K4424" s="11" t="s">
        <v>12957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44958</v>
      </c>
      <c r="H4425" s="11">
        <v>9</v>
      </c>
      <c r="I4425" s="20" t="s">
        <v>259</v>
      </c>
      <c r="J4425" s="11" t="s">
        <v>261</v>
      </c>
      <c r="K4425" s="11" t="s">
        <v>12957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44958</v>
      </c>
      <c r="H4426" s="11">
        <v>9</v>
      </c>
      <c r="I4426" s="20" t="s">
        <v>259</v>
      </c>
      <c r="J4426" s="11" t="s">
        <v>261</v>
      </c>
      <c r="K4426" s="11" t="s">
        <v>12957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44958</v>
      </c>
      <c r="H4427" s="11">
        <v>9</v>
      </c>
      <c r="I4427" s="20" t="s">
        <v>259</v>
      </c>
      <c r="J4427" s="11" t="s">
        <v>261</v>
      </c>
      <c r="K4427" s="11" t="s">
        <v>12957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44958</v>
      </c>
      <c r="H4428" s="11">
        <v>9</v>
      </c>
      <c r="I4428" s="20" t="s">
        <v>259</v>
      </c>
      <c r="J4428" s="11" t="s">
        <v>261</v>
      </c>
      <c r="K4428" s="11" t="s">
        <v>12957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44958</v>
      </c>
      <c r="H4429" s="11">
        <v>9</v>
      </c>
      <c r="I4429" s="20" t="s">
        <v>259</v>
      </c>
      <c r="J4429" s="11" t="s">
        <v>261</v>
      </c>
      <c r="K4429" s="11" t="s">
        <v>12957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44958</v>
      </c>
      <c r="H4430" s="11">
        <v>9</v>
      </c>
      <c r="I4430" s="20" t="s">
        <v>259</v>
      </c>
      <c r="J4430" s="11" t="s">
        <v>261</v>
      </c>
      <c r="K4430" s="11" t="s">
        <v>12957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44958</v>
      </c>
      <c r="H4431" s="11">
        <v>9</v>
      </c>
      <c r="I4431" s="20" t="s">
        <v>259</v>
      </c>
      <c r="J4431" s="11" t="s">
        <v>261</v>
      </c>
      <c r="K4431" s="11" t="s">
        <v>12957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44958</v>
      </c>
      <c r="H4432" s="11">
        <v>9</v>
      </c>
      <c r="I4432" s="20" t="s">
        <v>259</v>
      </c>
      <c r="J4432" s="11" t="s">
        <v>261</v>
      </c>
      <c r="K4432" s="11" t="s">
        <v>12957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44958</v>
      </c>
      <c r="H4433" s="11">
        <v>9</v>
      </c>
      <c r="I4433" s="20" t="s">
        <v>259</v>
      </c>
      <c r="J4433" s="11" t="s">
        <v>261</v>
      </c>
      <c r="K4433" s="11" t="s">
        <v>12957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44958</v>
      </c>
      <c r="H4434" s="11">
        <v>9</v>
      </c>
      <c r="I4434" s="20" t="s">
        <v>259</v>
      </c>
      <c r="J4434" s="11" t="s">
        <v>261</v>
      </c>
      <c r="K4434" s="11" t="s">
        <v>12957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44958</v>
      </c>
      <c r="H4435" s="11">
        <v>9</v>
      </c>
      <c r="I4435" s="20" t="s">
        <v>259</v>
      </c>
      <c r="J4435" s="11" t="s">
        <v>261</v>
      </c>
      <c r="K4435" s="11" t="s">
        <v>12957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44958</v>
      </c>
      <c r="H4436" s="11">
        <v>9</v>
      </c>
      <c r="I4436" s="20" t="s">
        <v>259</v>
      </c>
      <c r="J4436" s="11" t="s">
        <v>261</v>
      </c>
      <c r="K4436" s="11" t="s">
        <v>12957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44958</v>
      </c>
      <c r="H4437" s="11">
        <v>9</v>
      </c>
      <c r="I4437" s="20" t="s">
        <v>259</v>
      </c>
      <c r="J4437" s="11" t="s">
        <v>261</v>
      </c>
      <c r="K4437" s="11" t="s">
        <v>12957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44958</v>
      </c>
      <c r="H4438" s="11">
        <v>9</v>
      </c>
      <c r="I4438" s="20" t="s">
        <v>259</v>
      </c>
      <c r="J4438" s="11" t="s">
        <v>261</v>
      </c>
      <c r="K4438" s="11" t="s">
        <v>12957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44958</v>
      </c>
      <c r="H4439" s="11">
        <v>9</v>
      </c>
      <c r="I4439" s="20" t="s">
        <v>259</v>
      </c>
      <c r="J4439" s="11" t="s">
        <v>261</v>
      </c>
      <c r="K4439" s="11" t="s">
        <v>12957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44958</v>
      </c>
      <c r="H4440" s="11">
        <v>9</v>
      </c>
      <c r="I4440" s="20" t="s">
        <v>259</v>
      </c>
      <c r="J4440" s="11" t="s">
        <v>261</v>
      </c>
      <c r="K4440" s="11" t="s">
        <v>12957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44958</v>
      </c>
      <c r="H4441" s="11">
        <v>9</v>
      </c>
      <c r="I4441" s="20" t="s">
        <v>259</v>
      </c>
      <c r="J4441" s="11" t="s">
        <v>261</v>
      </c>
      <c r="K4441" s="11" t="s">
        <v>12957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44958</v>
      </c>
      <c r="H4442" s="11">
        <v>9</v>
      </c>
      <c r="I4442" s="20" t="s">
        <v>259</v>
      </c>
      <c r="J4442" s="11" t="s">
        <v>261</v>
      </c>
      <c r="K4442" s="11" t="s">
        <v>12957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44958</v>
      </c>
      <c r="H4443" s="11">
        <v>9</v>
      </c>
      <c r="I4443" s="20" t="s">
        <v>259</v>
      </c>
      <c r="J4443" s="11" t="s">
        <v>261</v>
      </c>
      <c r="K4443" s="11" t="s">
        <v>12957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44958</v>
      </c>
      <c r="H4444" s="11">
        <v>9</v>
      </c>
      <c r="I4444" s="20" t="s">
        <v>259</v>
      </c>
      <c r="J4444" s="11" t="s">
        <v>261</v>
      </c>
      <c r="K4444" s="11" t="s">
        <v>12957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44958</v>
      </c>
      <c r="H4445" s="11">
        <v>9</v>
      </c>
      <c r="I4445" s="20" t="s">
        <v>259</v>
      </c>
      <c r="J4445" s="11" t="s">
        <v>261</v>
      </c>
      <c r="K4445" s="11" t="s">
        <v>12957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44958</v>
      </c>
      <c r="H4446" s="11">
        <v>9</v>
      </c>
      <c r="I4446" s="20" t="s">
        <v>259</v>
      </c>
      <c r="J4446" s="11" t="s">
        <v>261</v>
      </c>
      <c r="K4446" s="11" t="s">
        <v>12957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44958</v>
      </c>
      <c r="H4447" s="11">
        <v>9</v>
      </c>
      <c r="I4447" s="20" t="s">
        <v>259</v>
      </c>
      <c r="J4447" s="11" t="s">
        <v>261</v>
      </c>
      <c r="K4447" s="11" t="s">
        <v>12957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44958</v>
      </c>
      <c r="H4448" s="11">
        <v>9</v>
      </c>
      <c r="I4448" s="20" t="s">
        <v>259</v>
      </c>
      <c r="J4448" s="11" t="s">
        <v>261</v>
      </c>
      <c r="K4448" s="11" t="s">
        <v>12957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44958</v>
      </c>
      <c r="H4449" s="11">
        <v>9</v>
      </c>
      <c r="I4449" s="20" t="s">
        <v>259</v>
      </c>
      <c r="J4449" s="11" t="s">
        <v>261</v>
      </c>
      <c r="K4449" s="11" t="s">
        <v>12957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44958</v>
      </c>
      <c r="H4450" s="11">
        <v>9</v>
      </c>
      <c r="I4450" s="20" t="s">
        <v>259</v>
      </c>
      <c r="J4450" s="11" t="s">
        <v>261</v>
      </c>
      <c r="K4450" s="11" t="s">
        <v>12957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44958</v>
      </c>
      <c r="H4451" s="11">
        <v>9</v>
      </c>
      <c r="I4451" s="20" t="s">
        <v>259</v>
      </c>
      <c r="J4451" s="11" t="s">
        <v>261</v>
      </c>
      <c r="K4451" s="11" t="s">
        <v>12957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44958</v>
      </c>
      <c r="H4452" s="11">
        <v>9</v>
      </c>
      <c r="I4452" s="20" t="s">
        <v>259</v>
      </c>
      <c r="J4452" s="11" t="s">
        <v>261</v>
      </c>
      <c r="K4452" s="11" t="s">
        <v>12957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44958</v>
      </c>
      <c r="H4453" s="11">
        <v>9</v>
      </c>
      <c r="I4453" s="20" t="s">
        <v>259</v>
      </c>
      <c r="J4453" s="11" t="s">
        <v>261</v>
      </c>
      <c r="K4453" s="11" t="s">
        <v>12957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44958</v>
      </c>
      <c r="H4454" s="11">
        <v>9</v>
      </c>
      <c r="I4454" s="20" t="s">
        <v>259</v>
      </c>
      <c r="J4454" s="11" t="s">
        <v>261</v>
      </c>
      <c r="K4454" s="11" t="s">
        <v>12957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44958</v>
      </c>
      <c r="H4455" s="11">
        <v>9</v>
      </c>
      <c r="I4455" s="20" t="s">
        <v>259</v>
      </c>
      <c r="J4455" s="11" t="s">
        <v>261</v>
      </c>
      <c r="K4455" s="11" t="s">
        <v>12957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44958</v>
      </c>
      <c r="H4456" s="11">
        <v>9</v>
      </c>
      <c r="I4456" s="20" t="s">
        <v>259</v>
      </c>
      <c r="J4456" s="11" t="s">
        <v>261</v>
      </c>
      <c r="K4456" s="11" t="s">
        <v>12957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44958</v>
      </c>
      <c r="H4457" s="11">
        <v>9</v>
      </c>
      <c r="I4457" s="20" t="s">
        <v>259</v>
      </c>
      <c r="J4457" s="11" t="s">
        <v>261</v>
      </c>
      <c r="K4457" s="11" t="s">
        <v>12957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44958</v>
      </c>
      <c r="H4458" s="11">
        <v>9</v>
      </c>
      <c r="I4458" s="20" t="s">
        <v>259</v>
      </c>
      <c r="J4458" s="11" t="s">
        <v>261</v>
      </c>
      <c r="K4458" s="11" t="s">
        <v>12957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44958</v>
      </c>
      <c r="H4459" s="11">
        <v>9</v>
      </c>
      <c r="I4459" s="20" t="s">
        <v>259</v>
      </c>
      <c r="J4459" s="11" t="s">
        <v>261</v>
      </c>
      <c r="K4459" s="11" t="s">
        <v>12957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44958</v>
      </c>
      <c r="H4460" s="11">
        <v>9</v>
      </c>
      <c r="I4460" s="20" t="s">
        <v>259</v>
      </c>
      <c r="J4460" s="11" t="s">
        <v>261</v>
      </c>
      <c r="K4460" s="11" t="s">
        <v>12957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44958</v>
      </c>
      <c r="H4461" s="11">
        <v>9</v>
      </c>
      <c r="I4461" s="20" t="s">
        <v>259</v>
      </c>
      <c r="J4461" s="11" t="s">
        <v>261</v>
      </c>
      <c r="K4461" s="11" t="s">
        <v>12957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44958</v>
      </c>
      <c r="H4462" s="11">
        <v>9</v>
      </c>
      <c r="I4462" s="20" t="s">
        <v>259</v>
      </c>
      <c r="J4462" s="11" t="s">
        <v>261</v>
      </c>
      <c r="K4462" s="11" t="s">
        <v>12957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44958</v>
      </c>
      <c r="H4463" s="11">
        <v>9</v>
      </c>
      <c r="I4463" s="20" t="s">
        <v>259</v>
      </c>
      <c r="J4463" s="11" t="s">
        <v>261</v>
      </c>
      <c r="K4463" s="11" t="s">
        <v>12957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44958</v>
      </c>
      <c r="H4464" s="11">
        <v>9</v>
      </c>
      <c r="I4464" s="20" t="s">
        <v>259</v>
      </c>
      <c r="J4464" s="11" t="s">
        <v>261</v>
      </c>
      <c r="K4464" s="11" t="s">
        <v>12957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44958</v>
      </c>
      <c r="H4465" s="11">
        <v>9</v>
      </c>
      <c r="I4465" s="20" t="s">
        <v>259</v>
      </c>
      <c r="J4465" s="11" t="s">
        <v>261</v>
      </c>
      <c r="K4465" s="11" t="s">
        <v>12957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44958</v>
      </c>
      <c r="H4466" s="11">
        <v>9</v>
      </c>
      <c r="I4466" s="20" t="s">
        <v>259</v>
      </c>
      <c r="J4466" s="11" t="s">
        <v>261</v>
      </c>
      <c r="K4466" s="11" t="s">
        <v>12957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44958</v>
      </c>
      <c r="H4467" s="11">
        <v>9</v>
      </c>
      <c r="I4467" s="20" t="s">
        <v>259</v>
      </c>
      <c r="J4467" s="11" t="s">
        <v>261</v>
      </c>
      <c r="K4467" s="11" t="s">
        <v>12957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44958</v>
      </c>
      <c r="H4468" s="11">
        <v>9</v>
      </c>
      <c r="I4468" s="20" t="s">
        <v>259</v>
      </c>
      <c r="J4468" s="11" t="s">
        <v>261</v>
      </c>
      <c r="K4468" s="11" t="s">
        <v>12957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44958</v>
      </c>
      <c r="H4469" s="11">
        <v>9</v>
      </c>
      <c r="I4469" s="20" t="s">
        <v>259</v>
      </c>
      <c r="J4469" s="11" t="s">
        <v>261</v>
      </c>
      <c r="K4469" s="11" t="s">
        <v>12957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44958</v>
      </c>
      <c r="H4470" s="11">
        <v>9</v>
      </c>
      <c r="I4470" s="20" t="s">
        <v>259</v>
      </c>
      <c r="J4470" s="11" t="s">
        <v>261</v>
      </c>
      <c r="K4470" s="11" t="s">
        <v>12957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44958</v>
      </c>
      <c r="H4471" s="11">
        <v>9</v>
      </c>
      <c r="I4471" s="20" t="s">
        <v>259</v>
      </c>
      <c r="J4471" s="11" t="s">
        <v>261</v>
      </c>
      <c r="K4471" s="11" t="s">
        <v>12957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44958</v>
      </c>
      <c r="H4472" s="11">
        <v>9</v>
      </c>
      <c r="I4472" s="20" t="s">
        <v>259</v>
      </c>
      <c r="J4472" s="11" t="s">
        <v>261</v>
      </c>
      <c r="K4472" s="11" t="s">
        <v>12957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44958</v>
      </c>
      <c r="H4473" s="11">
        <v>9</v>
      </c>
      <c r="I4473" s="20" t="s">
        <v>259</v>
      </c>
      <c r="J4473" s="11" t="s">
        <v>261</v>
      </c>
      <c r="K4473" s="11" t="s">
        <v>12957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44958</v>
      </c>
      <c r="H4474" s="11">
        <v>9</v>
      </c>
      <c r="I4474" s="20" t="s">
        <v>259</v>
      </c>
      <c r="J4474" s="11" t="s">
        <v>261</v>
      </c>
      <c r="K4474" s="11" t="s">
        <v>12957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44958</v>
      </c>
      <c r="H4475" s="11">
        <v>9</v>
      </c>
      <c r="I4475" s="20" t="s">
        <v>259</v>
      </c>
      <c r="J4475" s="11" t="s">
        <v>261</v>
      </c>
      <c r="K4475" s="11" t="s">
        <v>12957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44958</v>
      </c>
      <c r="H4476" s="11">
        <v>9</v>
      </c>
      <c r="I4476" s="20" t="s">
        <v>259</v>
      </c>
      <c r="J4476" s="11" t="s">
        <v>261</v>
      </c>
      <c r="K4476" s="11" t="s">
        <v>12957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44958</v>
      </c>
      <c r="H4477" s="11">
        <v>9</v>
      </c>
      <c r="I4477" s="20" t="s">
        <v>259</v>
      </c>
      <c r="J4477" s="11" t="s">
        <v>261</v>
      </c>
      <c r="K4477" s="11" t="s">
        <v>12957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44958</v>
      </c>
      <c r="H4478" s="11">
        <v>9</v>
      </c>
      <c r="I4478" s="20" t="s">
        <v>259</v>
      </c>
      <c r="J4478" s="11" t="s">
        <v>261</v>
      </c>
      <c r="K4478" s="11" t="s">
        <v>12957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44958</v>
      </c>
      <c r="H4479" s="11">
        <v>9</v>
      </c>
      <c r="I4479" s="20" t="s">
        <v>259</v>
      </c>
      <c r="J4479" s="11" t="s">
        <v>261</v>
      </c>
      <c r="K4479" s="11" t="s">
        <v>12957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44958</v>
      </c>
      <c r="H4480" s="11">
        <v>9</v>
      </c>
      <c r="I4480" s="20" t="s">
        <v>259</v>
      </c>
      <c r="J4480" s="11" t="s">
        <v>261</v>
      </c>
      <c r="K4480" s="11" t="s">
        <v>12957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44958</v>
      </c>
      <c r="H4481" s="11">
        <v>9</v>
      </c>
      <c r="I4481" s="20" t="s">
        <v>259</v>
      </c>
      <c r="J4481" s="11" t="s">
        <v>261</v>
      </c>
      <c r="K4481" s="11" t="s">
        <v>12957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44958</v>
      </c>
      <c r="H4482" s="11">
        <v>9</v>
      </c>
      <c r="I4482" s="20" t="s">
        <v>259</v>
      </c>
      <c r="J4482" s="11" t="s">
        <v>261</v>
      </c>
      <c r="K4482" s="11" t="s">
        <v>12957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44958</v>
      </c>
      <c r="H4483" s="11">
        <v>9</v>
      </c>
      <c r="I4483" s="20" t="s">
        <v>259</v>
      </c>
      <c r="J4483" s="11" t="s">
        <v>261</v>
      </c>
      <c r="K4483" s="11" t="s">
        <v>12957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44958</v>
      </c>
      <c r="H4484" s="11">
        <v>9</v>
      </c>
      <c r="I4484" s="20" t="s">
        <v>259</v>
      </c>
      <c r="J4484" s="11" t="s">
        <v>261</v>
      </c>
      <c r="K4484" s="11" t="s">
        <v>12957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44958</v>
      </c>
      <c r="H4485" s="11">
        <v>9</v>
      </c>
      <c r="I4485" s="20" t="s">
        <v>259</v>
      </c>
      <c r="J4485" s="11" t="s">
        <v>261</v>
      </c>
      <c r="K4485" s="11" t="s">
        <v>12957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44958</v>
      </c>
      <c r="H4486" s="11">
        <v>9</v>
      </c>
      <c r="I4486" s="20" t="s">
        <v>259</v>
      </c>
      <c r="J4486" s="11" t="s">
        <v>261</v>
      </c>
      <c r="K4486" s="11" t="s">
        <v>12957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44958</v>
      </c>
      <c r="H4487" s="11">
        <v>9</v>
      </c>
      <c r="I4487" s="20" t="s">
        <v>259</v>
      </c>
      <c r="J4487" s="11" t="s">
        <v>261</v>
      </c>
      <c r="K4487" s="11" t="s">
        <v>12957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44958</v>
      </c>
      <c r="H4488" s="11">
        <v>9</v>
      </c>
      <c r="I4488" s="20" t="s">
        <v>259</v>
      </c>
      <c r="J4488" s="11" t="s">
        <v>261</v>
      </c>
      <c r="K4488" s="11" t="s">
        <v>12957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44958</v>
      </c>
      <c r="H4489" s="11">
        <v>9</v>
      </c>
      <c r="I4489" s="20" t="s">
        <v>259</v>
      </c>
      <c r="J4489" s="11" t="s">
        <v>261</v>
      </c>
      <c r="K4489" s="11" t="s">
        <v>12957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44958</v>
      </c>
      <c r="H4490" s="11">
        <v>9</v>
      </c>
      <c r="I4490" s="20" t="s">
        <v>259</v>
      </c>
      <c r="J4490" s="11" t="s">
        <v>261</v>
      </c>
      <c r="K4490" s="11" t="s">
        <v>12957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44958</v>
      </c>
      <c r="H4491" s="11">
        <v>9</v>
      </c>
      <c r="I4491" s="20" t="s">
        <v>259</v>
      </c>
      <c r="J4491" s="11" t="s">
        <v>261</v>
      </c>
      <c r="K4491" s="11" t="s">
        <v>12957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44958</v>
      </c>
      <c r="H4492" s="11">
        <v>9</v>
      </c>
      <c r="I4492" s="20" t="s">
        <v>259</v>
      </c>
      <c r="J4492" s="11" t="s">
        <v>261</v>
      </c>
      <c r="K4492" s="11" t="s">
        <v>12957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44958</v>
      </c>
      <c r="H4493" s="11">
        <v>9</v>
      </c>
      <c r="I4493" s="20" t="s">
        <v>259</v>
      </c>
      <c r="J4493" s="11" t="s">
        <v>261</v>
      </c>
      <c r="K4493" s="11" t="s">
        <v>12957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44958</v>
      </c>
      <c r="H4494" s="11">
        <v>9</v>
      </c>
      <c r="I4494" s="20" t="s">
        <v>259</v>
      </c>
      <c r="J4494" s="11" t="s">
        <v>261</v>
      </c>
      <c r="K4494" s="11" t="s">
        <v>12957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44958</v>
      </c>
      <c r="H4495" s="11">
        <v>9</v>
      </c>
      <c r="I4495" s="20" t="s">
        <v>259</v>
      </c>
      <c r="J4495" s="11" t="s">
        <v>261</v>
      </c>
      <c r="K4495" s="11" t="s">
        <v>12957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44958</v>
      </c>
      <c r="H4496" s="11">
        <v>9</v>
      </c>
      <c r="I4496" s="20" t="s">
        <v>259</v>
      </c>
      <c r="J4496" s="11" t="s">
        <v>261</v>
      </c>
      <c r="K4496" s="11" t="s">
        <v>12957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44958</v>
      </c>
      <c r="H4497" s="11">
        <v>9</v>
      </c>
      <c r="I4497" s="20" t="s">
        <v>259</v>
      </c>
      <c r="J4497" s="11" t="s">
        <v>261</v>
      </c>
      <c r="K4497" s="11" t="s">
        <v>12957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44958</v>
      </c>
      <c r="H4498" s="11">
        <v>9</v>
      </c>
      <c r="I4498" s="20" t="s">
        <v>259</v>
      </c>
      <c r="J4498" s="11" t="s">
        <v>261</v>
      </c>
      <c r="K4498" s="11" t="s">
        <v>12957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44958</v>
      </c>
      <c r="H4499" s="11">
        <v>9</v>
      </c>
      <c r="I4499" s="20" t="s">
        <v>259</v>
      </c>
      <c r="J4499" s="11" t="s">
        <v>261</v>
      </c>
      <c r="K4499" s="11" t="s">
        <v>12957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44958</v>
      </c>
      <c r="H4500" s="11">
        <v>9</v>
      </c>
      <c r="I4500" s="20" t="s">
        <v>259</v>
      </c>
      <c r="J4500" s="11" t="s">
        <v>261</v>
      </c>
      <c r="K4500" s="11" t="s">
        <v>12957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44958</v>
      </c>
      <c r="H4501" s="11">
        <v>9</v>
      </c>
      <c r="I4501" s="20" t="s">
        <v>259</v>
      </c>
      <c r="J4501" s="11" t="s">
        <v>261</v>
      </c>
      <c r="K4501" s="11" t="s">
        <v>12957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44958</v>
      </c>
      <c r="H4502" s="11">
        <v>9</v>
      </c>
      <c r="I4502" s="20" t="s">
        <v>259</v>
      </c>
      <c r="J4502" s="11" t="s">
        <v>261</v>
      </c>
      <c r="K4502" s="11" t="s">
        <v>12957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44958</v>
      </c>
      <c r="H4503" s="11">
        <v>9</v>
      </c>
      <c r="I4503" s="20" t="s">
        <v>259</v>
      </c>
      <c r="J4503" s="11" t="s">
        <v>261</v>
      </c>
      <c r="K4503" s="11" t="s">
        <v>12957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44958</v>
      </c>
      <c r="H4504" s="11">
        <v>9</v>
      </c>
      <c r="I4504" s="20" t="s">
        <v>259</v>
      </c>
      <c r="J4504" s="11" t="s">
        <v>261</v>
      </c>
      <c r="K4504" s="11" t="s">
        <v>12957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44958</v>
      </c>
      <c r="H4505" s="11">
        <v>9</v>
      </c>
      <c r="I4505" s="20" t="s">
        <v>259</v>
      </c>
      <c r="J4505" s="11" t="s">
        <v>261</v>
      </c>
      <c r="K4505" s="11" t="s">
        <v>12957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44958</v>
      </c>
      <c r="H4506" s="11">
        <v>9</v>
      </c>
      <c r="I4506" s="20" t="s">
        <v>259</v>
      </c>
      <c r="J4506" s="11" t="s">
        <v>261</v>
      </c>
      <c r="K4506" s="11" t="s">
        <v>12957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44958</v>
      </c>
      <c r="H4507" s="11">
        <v>9</v>
      </c>
      <c r="I4507" s="20" t="s">
        <v>259</v>
      </c>
      <c r="J4507" s="11" t="s">
        <v>261</v>
      </c>
      <c r="K4507" s="11" t="s">
        <v>12957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44958</v>
      </c>
      <c r="H4508" s="11">
        <v>9</v>
      </c>
      <c r="I4508" s="20" t="s">
        <v>259</v>
      </c>
      <c r="J4508" s="11" t="s">
        <v>261</v>
      </c>
      <c r="K4508" s="11" t="s">
        <v>12957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44958</v>
      </c>
      <c r="H4509" s="11">
        <v>9</v>
      </c>
      <c r="I4509" s="20" t="s">
        <v>259</v>
      </c>
      <c r="J4509" s="11" t="s">
        <v>261</v>
      </c>
      <c r="K4509" s="11" t="s">
        <v>12957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44958</v>
      </c>
      <c r="H4510" s="11">
        <v>9</v>
      </c>
      <c r="I4510" s="20" t="s">
        <v>259</v>
      </c>
      <c r="J4510" s="11" t="s">
        <v>261</v>
      </c>
      <c r="K4510" s="11" t="s">
        <v>12957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44958</v>
      </c>
      <c r="H4511" s="11">
        <v>9</v>
      </c>
      <c r="I4511" s="20" t="s">
        <v>259</v>
      </c>
      <c r="J4511" s="11" t="s">
        <v>261</v>
      </c>
      <c r="K4511" s="11" t="s">
        <v>12957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44958</v>
      </c>
      <c r="H4512" s="11">
        <v>9</v>
      </c>
      <c r="I4512" s="20" t="s">
        <v>259</v>
      </c>
      <c r="J4512" s="11" t="s">
        <v>261</v>
      </c>
      <c r="K4512" s="11" t="s">
        <v>12957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44958</v>
      </c>
      <c r="H4513" s="11">
        <v>9</v>
      </c>
      <c r="I4513" s="20" t="s">
        <v>259</v>
      </c>
      <c r="J4513" s="11" t="s">
        <v>261</v>
      </c>
      <c r="K4513" s="11" t="s">
        <v>12957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44958</v>
      </c>
      <c r="H4514" s="11">
        <v>9</v>
      </c>
      <c r="I4514" s="20" t="s">
        <v>259</v>
      </c>
      <c r="J4514" s="11" t="s">
        <v>261</v>
      </c>
      <c r="K4514" s="11" t="s">
        <v>12957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44958</v>
      </c>
      <c r="H4515" s="11">
        <v>9</v>
      </c>
      <c r="I4515" s="20" t="s">
        <v>259</v>
      </c>
      <c r="J4515" s="11" t="s">
        <v>261</v>
      </c>
      <c r="K4515" s="11" t="s">
        <v>12957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44958</v>
      </c>
      <c r="H4516" s="11">
        <v>9</v>
      </c>
      <c r="I4516" s="20" t="s">
        <v>259</v>
      </c>
      <c r="J4516" s="11" t="s">
        <v>261</v>
      </c>
      <c r="K4516" s="11" t="s">
        <v>12957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44958</v>
      </c>
      <c r="H4517" s="11">
        <v>9</v>
      </c>
      <c r="I4517" s="20" t="s">
        <v>259</v>
      </c>
      <c r="J4517" s="11" t="s">
        <v>261</v>
      </c>
      <c r="K4517" s="11" t="s">
        <v>12957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44958</v>
      </c>
      <c r="H4518" s="11">
        <v>9</v>
      </c>
      <c r="I4518" s="20" t="s">
        <v>259</v>
      </c>
      <c r="J4518" s="11" t="s">
        <v>261</v>
      </c>
      <c r="K4518" s="11" t="s">
        <v>12957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44958</v>
      </c>
      <c r="H4519" s="11">
        <v>9</v>
      </c>
      <c r="I4519" s="20" t="s">
        <v>259</v>
      </c>
      <c r="J4519" s="11" t="s">
        <v>261</v>
      </c>
      <c r="K4519" s="11" t="s">
        <v>12957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44958</v>
      </c>
      <c r="H4520" s="11">
        <v>9</v>
      </c>
      <c r="I4520" s="20" t="s">
        <v>259</v>
      </c>
      <c r="J4520" s="11" t="s">
        <v>261</v>
      </c>
      <c r="K4520" s="11" t="s">
        <v>12957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44958</v>
      </c>
      <c r="H4521" s="11">
        <v>9</v>
      </c>
      <c r="I4521" s="20" t="s">
        <v>259</v>
      </c>
      <c r="J4521" s="11" t="s">
        <v>261</v>
      </c>
      <c r="K4521" s="11" t="s">
        <v>12957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44958</v>
      </c>
      <c r="H4522" s="11">
        <v>9</v>
      </c>
      <c r="I4522" s="20" t="s">
        <v>259</v>
      </c>
      <c r="J4522" s="11" t="s">
        <v>261</v>
      </c>
      <c r="K4522" s="11" t="s">
        <v>12957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44958</v>
      </c>
      <c r="H4523" s="11">
        <v>9</v>
      </c>
      <c r="I4523" s="20" t="s">
        <v>259</v>
      </c>
      <c r="J4523" s="11" t="s">
        <v>261</v>
      </c>
      <c r="K4523" s="11" t="s">
        <v>12957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44958</v>
      </c>
      <c r="H4524" s="11">
        <v>9</v>
      </c>
      <c r="I4524" s="20" t="s">
        <v>259</v>
      </c>
      <c r="J4524" s="11" t="s">
        <v>261</v>
      </c>
      <c r="K4524" s="11" t="s">
        <v>12957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44958</v>
      </c>
      <c r="H4525" s="11">
        <v>9</v>
      </c>
      <c r="I4525" s="20" t="s">
        <v>259</v>
      </c>
      <c r="J4525" s="11" t="s">
        <v>261</v>
      </c>
      <c r="K4525" s="11" t="s">
        <v>12957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44958</v>
      </c>
      <c r="H4526" s="11">
        <v>9</v>
      </c>
      <c r="I4526" s="20" t="s">
        <v>259</v>
      </c>
      <c r="J4526" s="11" t="s">
        <v>261</v>
      </c>
      <c r="K4526" s="11" t="s">
        <v>12957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44958</v>
      </c>
      <c r="H4527" s="11">
        <v>9</v>
      </c>
      <c r="I4527" s="20" t="s">
        <v>259</v>
      </c>
      <c r="J4527" s="11" t="s">
        <v>261</v>
      </c>
      <c r="K4527" s="11" t="s">
        <v>12957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44958</v>
      </c>
      <c r="H4528" s="11">
        <v>9</v>
      </c>
      <c r="I4528" s="20" t="s">
        <v>259</v>
      </c>
      <c r="J4528" s="11" t="s">
        <v>261</v>
      </c>
      <c r="K4528" s="11" t="s">
        <v>12957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44958</v>
      </c>
      <c r="H4529" s="11">
        <v>9</v>
      </c>
      <c r="I4529" s="20" t="s">
        <v>259</v>
      </c>
      <c r="J4529" s="11" t="s">
        <v>261</v>
      </c>
      <c r="K4529" s="11" t="s">
        <v>12957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44958</v>
      </c>
      <c r="H4530" s="11">
        <v>9</v>
      </c>
      <c r="I4530" s="20" t="s">
        <v>259</v>
      </c>
      <c r="J4530" s="11" t="s">
        <v>261</v>
      </c>
      <c r="K4530" s="11" t="s">
        <v>12957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44958</v>
      </c>
      <c r="H4531" s="11">
        <v>9</v>
      </c>
      <c r="I4531" s="20" t="s">
        <v>259</v>
      </c>
      <c r="J4531" s="11" t="s">
        <v>261</v>
      </c>
      <c r="K4531" s="11" t="s">
        <v>12957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44958</v>
      </c>
      <c r="H4532" s="11">
        <v>9</v>
      </c>
      <c r="I4532" s="20" t="s">
        <v>259</v>
      </c>
      <c r="J4532" s="11" t="s">
        <v>261</v>
      </c>
      <c r="K4532" s="11" t="s">
        <v>12957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44958</v>
      </c>
      <c r="H4533" s="11">
        <v>9</v>
      </c>
      <c r="I4533" s="20" t="s">
        <v>259</v>
      </c>
      <c r="J4533" s="11" t="s">
        <v>261</v>
      </c>
      <c r="K4533" s="11" t="s">
        <v>12957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44958</v>
      </c>
      <c r="H4534" s="11">
        <v>9</v>
      </c>
      <c r="I4534" s="20" t="s">
        <v>259</v>
      </c>
      <c r="J4534" s="11" t="s">
        <v>261</v>
      </c>
      <c r="K4534" s="11" t="s">
        <v>12957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44958</v>
      </c>
      <c r="H4535" s="11">
        <v>9</v>
      </c>
      <c r="I4535" s="20" t="s">
        <v>259</v>
      </c>
      <c r="J4535" s="11" t="s">
        <v>261</v>
      </c>
      <c r="K4535" s="11" t="s">
        <v>12957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44958</v>
      </c>
      <c r="H4536" s="11">
        <v>9</v>
      </c>
      <c r="I4536" s="20" t="s">
        <v>259</v>
      </c>
      <c r="J4536" s="11" t="s">
        <v>261</v>
      </c>
      <c r="K4536" s="11" t="s">
        <v>12957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44958</v>
      </c>
      <c r="H4537" s="11">
        <v>9</v>
      </c>
      <c r="I4537" s="20" t="s">
        <v>259</v>
      </c>
      <c r="J4537" s="11" t="s">
        <v>261</v>
      </c>
      <c r="K4537" s="11" t="s">
        <v>12957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44958</v>
      </c>
      <c r="H4538" s="11">
        <v>9</v>
      </c>
      <c r="I4538" s="20" t="s">
        <v>259</v>
      </c>
      <c r="J4538" s="11" t="s">
        <v>261</v>
      </c>
      <c r="K4538" s="11" t="s">
        <v>12957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44958</v>
      </c>
      <c r="H4539" s="11">
        <v>9</v>
      </c>
      <c r="I4539" s="20" t="s">
        <v>259</v>
      </c>
      <c r="J4539" s="11" t="s">
        <v>261</v>
      </c>
      <c r="K4539" s="11" t="s">
        <v>12957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44958</v>
      </c>
      <c r="H4540" s="11">
        <v>9</v>
      </c>
      <c r="I4540" s="20" t="s">
        <v>259</v>
      </c>
      <c r="J4540" s="11" t="s">
        <v>261</v>
      </c>
      <c r="K4540" s="11" t="s">
        <v>12957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44958</v>
      </c>
      <c r="H4541" s="11">
        <v>9</v>
      </c>
      <c r="I4541" s="20" t="s">
        <v>259</v>
      </c>
      <c r="J4541" s="11" t="s">
        <v>261</v>
      </c>
      <c r="K4541" s="11" t="s">
        <v>12957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44958</v>
      </c>
      <c r="H4542" s="11">
        <v>9</v>
      </c>
      <c r="I4542" s="20" t="s">
        <v>259</v>
      </c>
      <c r="J4542" s="11" t="s">
        <v>261</v>
      </c>
      <c r="K4542" s="11" t="s">
        <v>12957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44958</v>
      </c>
      <c r="H4543" s="11">
        <v>9</v>
      </c>
      <c r="I4543" s="20" t="s">
        <v>259</v>
      </c>
      <c r="J4543" s="11" t="s">
        <v>261</v>
      </c>
      <c r="K4543" s="11" t="s">
        <v>12957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44958</v>
      </c>
      <c r="H4544" s="11">
        <v>9</v>
      </c>
      <c r="I4544" s="20" t="s">
        <v>259</v>
      </c>
      <c r="J4544" s="11" t="s">
        <v>261</v>
      </c>
      <c r="K4544" s="11" t="s">
        <v>12957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44958</v>
      </c>
      <c r="H4545" s="11">
        <v>9</v>
      </c>
      <c r="I4545" s="20" t="s">
        <v>259</v>
      </c>
      <c r="J4545" s="11" t="s">
        <v>261</v>
      </c>
      <c r="K4545" s="11" t="s">
        <v>12957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44958</v>
      </c>
      <c r="H4546" s="11">
        <v>9</v>
      </c>
      <c r="I4546" s="20" t="s">
        <v>259</v>
      </c>
      <c r="J4546" s="11" t="s">
        <v>261</v>
      </c>
      <c r="K4546" s="11" t="s">
        <v>12957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44958</v>
      </c>
      <c r="H4547" s="11">
        <v>9</v>
      </c>
      <c r="I4547" s="20" t="s">
        <v>259</v>
      </c>
      <c r="J4547" s="11" t="s">
        <v>261</v>
      </c>
      <c r="K4547" s="11" t="s">
        <v>12957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44958</v>
      </c>
      <c r="H4548" s="11">
        <v>9</v>
      </c>
      <c r="I4548" s="20" t="s">
        <v>259</v>
      </c>
      <c r="J4548" s="11" t="s">
        <v>261</v>
      </c>
      <c r="K4548" s="11" t="s">
        <v>12957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44958</v>
      </c>
      <c r="H4549" s="11">
        <v>9</v>
      </c>
      <c r="I4549" s="20" t="s">
        <v>259</v>
      </c>
      <c r="J4549" s="11" t="s">
        <v>261</v>
      </c>
      <c r="K4549" s="11" t="s">
        <v>12957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44958</v>
      </c>
      <c r="H4550" s="11">
        <v>9</v>
      </c>
      <c r="I4550" s="20" t="s">
        <v>259</v>
      </c>
      <c r="J4550" s="11" t="s">
        <v>261</v>
      </c>
      <c r="K4550" s="11" t="s">
        <v>12957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44958</v>
      </c>
      <c r="H4551" s="11">
        <v>9</v>
      </c>
      <c r="I4551" s="20" t="s">
        <v>259</v>
      </c>
      <c r="J4551" s="11" t="s">
        <v>261</v>
      </c>
      <c r="K4551" s="11" t="s">
        <v>12957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44958</v>
      </c>
      <c r="H4552" s="11">
        <v>9</v>
      </c>
      <c r="I4552" s="20" t="s">
        <v>259</v>
      </c>
      <c r="J4552" s="11" t="s">
        <v>261</v>
      </c>
      <c r="K4552" s="11" t="s">
        <v>12957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44958</v>
      </c>
      <c r="H4553" s="11">
        <v>9</v>
      </c>
      <c r="I4553" s="20" t="s">
        <v>259</v>
      </c>
      <c r="J4553" s="11" t="s">
        <v>261</v>
      </c>
      <c r="K4553" s="11" t="s">
        <v>12957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44958</v>
      </c>
      <c r="H4554" s="11">
        <v>9</v>
      </c>
      <c r="I4554" s="20" t="s">
        <v>259</v>
      </c>
      <c r="J4554" s="11" t="s">
        <v>261</v>
      </c>
      <c r="K4554" s="11" t="s">
        <v>12957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44958</v>
      </c>
      <c r="H4555" s="11">
        <v>9</v>
      </c>
      <c r="I4555" s="20" t="s">
        <v>259</v>
      </c>
      <c r="J4555" s="11" t="s">
        <v>261</v>
      </c>
      <c r="K4555" s="11" t="s">
        <v>12957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44958</v>
      </c>
      <c r="H4556" s="11">
        <v>9</v>
      </c>
      <c r="I4556" s="20" t="s">
        <v>259</v>
      </c>
      <c r="J4556" s="11" t="s">
        <v>261</v>
      </c>
      <c r="K4556" s="11" t="s">
        <v>12957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44958</v>
      </c>
      <c r="H4557" s="11">
        <v>9</v>
      </c>
      <c r="I4557" s="20" t="s">
        <v>259</v>
      </c>
      <c r="J4557" s="11" t="s">
        <v>261</v>
      </c>
      <c r="K4557" s="11" t="s">
        <v>12957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44958</v>
      </c>
      <c r="H4558" s="11">
        <v>9</v>
      </c>
      <c r="I4558" s="20" t="s">
        <v>259</v>
      </c>
      <c r="J4558" s="11" t="s">
        <v>261</v>
      </c>
      <c r="K4558" s="11" t="s">
        <v>12957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44958</v>
      </c>
      <c r="H4559" s="11">
        <v>9</v>
      </c>
      <c r="I4559" s="20" t="s">
        <v>259</v>
      </c>
      <c r="J4559" s="11" t="s">
        <v>261</v>
      </c>
      <c r="K4559" s="11" t="s">
        <v>12957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44958</v>
      </c>
      <c r="H4560" s="11">
        <v>9</v>
      </c>
      <c r="I4560" s="20" t="s">
        <v>259</v>
      </c>
      <c r="J4560" s="11" t="s">
        <v>261</v>
      </c>
      <c r="K4560" s="11" t="s">
        <v>12957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44958</v>
      </c>
      <c r="H4561" s="11">
        <v>9</v>
      </c>
      <c r="I4561" s="20" t="s">
        <v>259</v>
      </c>
      <c r="J4561" s="11" t="s">
        <v>261</v>
      </c>
      <c r="K4561" s="11" t="s">
        <v>12957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44958</v>
      </c>
      <c r="H4562" s="11">
        <v>9</v>
      </c>
      <c r="I4562" s="20" t="s">
        <v>259</v>
      </c>
      <c r="J4562" s="11" t="s">
        <v>261</v>
      </c>
      <c r="K4562" s="11" t="s">
        <v>12957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44958</v>
      </c>
      <c r="H4563" s="11">
        <v>9</v>
      </c>
      <c r="I4563" s="20" t="s">
        <v>259</v>
      </c>
      <c r="J4563" s="11" t="s">
        <v>261</v>
      </c>
      <c r="K4563" s="11" t="s">
        <v>12957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44958</v>
      </c>
      <c r="H4564" s="11">
        <v>9</v>
      </c>
      <c r="I4564" s="20" t="s">
        <v>259</v>
      </c>
      <c r="J4564" s="11" t="s">
        <v>261</v>
      </c>
      <c r="K4564" s="11" t="s">
        <v>12957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44958</v>
      </c>
      <c r="H4565" s="11">
        <v>9</v>
      </c>
      <c r="I4565" s="20" t="s">
        <v>259</v>
      </c>
      <c r="J4565" s="11" t="s">
        <v>261</v>
      </c>
      <c r="K4565" s="11" t="s">
        <v>12957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44958</v>
      </c>
      <c r="H4566" s="11">
        <v>9</v>
      </c>
      <c r="I4566" s="20" t="s">
        <v>259</v>
      </c>
      <c r="J4566" s="11" t="s">
        <v>261</v>
      </c>
      <c r="K4566" s="11" t="s">
        <v>12957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44958</v>
      </c>
      <c r="H4567" s="11">
        <v>9</v>
      </c>
      <c r="I4567" s="20" t="s">
        <v>259</v>
      </c>
      <c r="J4567" s="11" t="s">
        <v>261</v>
      </c>
      <c r="K4567" s="11" t="s">
        <v>12957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44958</v>
      </c>
      <c r="H4568" s="11">
        <v>9</v>
      </c>
      <c r="I4568" s="20" t="s">
        <v>259</v>
      </c>
      <c r="J4568" s="11" t="s">
        <v>261</v>
      </c>
      <c r="K4568" s="11" t="s">
        <v>12957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44958</v>
      </c>
      <c r="H4569" s="11">
        <v>9</v>
      </c>
      <c r="I4569" s="20" t="s">
        <v>259</v>
      </c>
      <c r="J4569" s="11" t="s">
        <v>261</v>
      </c>
      <c r="K4569" s="11" t="s">
        <v>12957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44958</v>
      </c>
      <c r="H4570" s="11">
        <v>9</v>
      </c>
      <c r="I4570" s="20" t="s">
        <v>259</v>
      </c>
      <c r="J4570" s="11" t="s">
        <v>261</v>
      </c>
      <c r="K4570" s="11" t="s">
        <v>12957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44958</v>
      </c>
      <c r="H4571" s="11">
        <v>9</v>
      </c>
      <c r="I4571" s="20" t="s">
        <v>259</v>
      </c>
      <c r="J4571" s="11" t="s">
        <v>261</v>
      </c>
      <c r="K4571" s="11" t="s">
        <v>12957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44958</v>
      </c>
      <c r="H4572" s="11">
        <v>9</v>
      </c>
      <c r="I4572" s="20" t="s">
        <v>259</v>
      </c>
      <c r="J4572" s="11" t="s">
        <v>261</v>
      </c>
      <c r="K4572" s="11" t="s">
        <v>12957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44958</v>
      </c>
      <c r="H4573" s="11">
        <v>9</v>
      </c>
      <c r="I4573" s="20" t="s">
        <v>259</v>
      </c>
      <c r="J4573" s="11" t="s">
        <v>261</v>
      </c>
      <c r="K4573" s="11" t="s">
        <v>12957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44958</v>
      </c>
      <c r="H4574" s="11">
        <v>9</v>
      </c>
      <c r="I4574" s="20" t="s">
        <v>259</v>
      </c>
      <c r="J4574" s="11" t="s">
        <v>261</v>
      </c>
      <c r="K4574" s="11" t="s">
        <v>12957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44958</v>
      </c>
      <c r="H4575" s="11">
        <v>9</v>
      </c>
      <c r="I4575" s="20" t="s">
        <v>259</v>
      </c>
      <c r="J4575" s="11" t="s">
        <v>261</v>
      </c>
      <c r="K4575" s="11" t="s">
        <v>12957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44958</v>
      </c>
      <c r="H4576" s="11">
        <v>9</v>
      </c>
      <c r="I4576" s="20" t="s">
        <v>259</v>
      </c>
      <c r="J4576" s="11" t="s">
        <v>261</v>
      </c>
      <c r="K4576" s="11" t="s">
        <v>12957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44958</v>
      </c>
      <c r="H4577" s="11">
        <v>9</v>
      </c>
      <c r="I4577" s="20" t="s">
        <v>259</v>
      </c>
      <c r="J4577" s="11" t="s">
        <v>261</v>
      </c>
      <c r="K4577" s="11" t="s">
        <v>12957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44958</v>
      </c>
      <c r="H4578" s="11">
        <v>9</v>
      </c>
      <c r="I4578" s="20" t="s">
        <v>259</v>
      </c>
      <c r="J4578" s="11" t="s">
        <v>261</v>
      </c>
      <c r="K4578" s="11" t="s">
        <v>12957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44958</v>
      </c>
      <c r="H4579" s="11">
        <v>9</v>
      </c>
      <c r="I4579" s="20" t="s">
        <v>259</v>
      </c>
      <c r="J4579" s="11" t="s">
        <v>261</v>
      </c>
      <c r="K4579" s="11" t="s">
        <v>12957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44958</v>
      </c>
      <c r="H4580" s="11">
        <v>9</v>
      </c>
      <c r="I4580" s="20" t="s">
        <v>259</v>
      </c>
      <c r="J4580" s="11" t="s">
        <v>261</v>
      </c>
      <c r="K4580" s="11" t="s">
        <v>12957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44958</v>
      </c>
      <c r="H4581" s="11">
        <v>9</v>
      </c>
      <c r="I4581" s="20" t="s">
        <v>259</v>
      </c>
      <c r="J4581" s="11" t="s">
        <v>261</v>
      </c>
      <c r="K4581" s="11" t="s">
        <v>12957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44958</v>
      </c>
      <c r="H4582" s="11">
        <v>9</v>
      </c>
      <c r="I4582" s="20" t="s">
        <v>259</v>
      </c>
      <c r="J4582" s="11" t="s">
        <v>261</v>
      </c>
      <c r="K4582" s="11" t="s">
        <v>12957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44958</v>
      </c>
      <c r="H4583" s="11">
        <v>9</v>
      </c>
      <c r="I4583" s="20" t="s">
        <v>259</v>
      </c>
      <c r="J4583" s="11" t="s">
        <v>261</v>
      </c>
      <c r="K4583" s="11" t="s">
        <v>12957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44958</v>
      </c>
      <c r="H4584" s="11">
        <v>9</v>
      </c>
      <c r="I4584" s="20" t="s">
        <v>259</v>
      </c>
      <c r="J4584" s="11" t="s">
        <v>261</v>
      </c>
      <c r="K4584" s="11" t="s">
        <v>12957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44958</v>
      </c>
      <c r="H4585" s="11">
        <v>9</v>
      </c>
      <c r="I4585" s="20" t="s">
        <v>259</v>
      </c>
      <c r="J4585" s="11" t="s">
        <v>261</v>
      </c>
      <c r="K4585" s="11" t="s">
        <v>12957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44958</v>
      </c>
      <c r="H4586" s="11">
        <v>9</v>
      </c>
      <c r="I4586" s="20" t="s">
        <v>259</v>
      </c>
      <c r="J4586" s="11" t="s">
        <v>261</v>
      </c>
      <c r="K4586" s="11" t="s">
        <v>12957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44958</v>
      </c>
      <c r="H4587" s="11">
        <v>9</v>
      </c>
      <c r="I4587" s="20" t="s">
        <v>259</v>
      </c>
      <c r="J4587" s="11" t="s">
        <v>261</v>
      </c>
      <c r="K4587" s="11" t="s">
        <v>12957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44958</v>
      </c>
      <c r="H4588" s="11">
        <v>9</v>
      </c>
      <c r="I4588" s="20" t="s">
        <v>259</v>
      </c>
      <c r="J4588" s="11" t="s">
        <v>261</v>
      </c>
      <c r="K4588" s="11" t="s">
        <v>12957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44958</v>
      </c>
      <c r="H4589" s="11">
        <v>9</v>
      </c>
      <c r="I4589" s="20" t="s">
        <v>259</v>
      </c>
      <c r="J4589" s="11" t="s">
        <v>261</v>
      </c>
      <c r="K4589" s="11" t="s">
        <v>12957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44958</v>
      </c>
      <c r="H4590" s="11">
        <v>9</v>
      </c>
      <c r="I4590" s="20" t="s">
        <v>259</v>
      </c>
      <c r="J4590" s="11" t="s">
        <v>261</v>
      </c>
      <c r="K4590" s="11" t="s">
        <v>12957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44958</v>
      </c>
      <c r="H4591" s="11">
        <v>9</v>
      </c>
      <c r="I4591" s="20" t="s">
        <v>259</v>
      </c>
      <c r="J4591" s="11" t="s">
        <v>261</v>
      </c>
      <c r="K4591" s="11" t="s">
        <v>12957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44958</v>
      </c>
      <c r="H4592" s="11">
        <v>9</v>
      </c>
      <c r="I4592" s="20" t="s">
        <v>259</v>
      </c>
      <c r="J4592" s="11" t="s">
        <v>261</v>
      </c>
      <c r="K4592" s="11" t="s">
        <v>12957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44958</v>
      </c>
      <c r="H4593" s="11">
        <v>9</v>
      </c>
      <c r="I4593" s="20" t="s">
        <v>259</v>
      </c>
      <c r="J4593" s="11" t="s">
        <v>261</v>
      </c>
      <c r="K4593" s="11" t="s">
        <v>12957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44958</v>
      </c>
      <c r="H4594" s="11">
        <v>9</v>
      </c>
      <c r="I4594" s="20" t="s">
        <v>259</v>
      </c>
      <c r="J4594" s="11" t="s">
        <v>261</v>
      </c>
      <c r="K4594" s="11" t="s">
        <v>12957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44958</v>
      </c>
      <c r="H4595" s="11">
        <v>9</v>
      </c>
      <c r="I4595" s="20" t="s">
        <v>259</v>
      </c>
      <c r="J4595" s="11" t="s">
        <v>261</v>
      </c>
      <c r="K4595" s="11" t="s">
        <v>12957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44958</v>
      </c>
      <c r="H4596" s="11">
        <v>9</v>
      </c>
      <c r="I4596" s="20" t="s">
        <v>259</v>
      </c>
      <c r="J4596" s="11" t="s">
        <v>261</v>
      </c>
      <c r="K4596" s="11" t="s">
        <v>12957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44958</v>
      </c>
      <c r="H4597" s="11">
        <v>9</v>
      </c>
      <c r="I4597" s="20" t="s">
        <v>259</v>
      </c>
      <c r="J4597" s="11" t="s">
        <v>261</v>
      </c>
      <c r="K4597" s="11" t="s">
        <v>12957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44958</v>
      </c>
      <c r="H4598" s="11">
        <v>9</v>
      </c>
      <c r="I4598" s="20" t="s">
        <v>259</v>
      </c>
      <c r="J4598" s="11" t="s">
        <v>261</v>
      </c>
      <c r="K4598" s="11" t="s">
        <v>12957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44958</v>
      </c>
      <c r="H4599" s="11">
        <v>9</v>
      </c>
      <c r="I4599" s="20" t="s">
        <v>259</v>
      </c>
      <c r="J4599" s="11" t="s">
        <v>261</v>
      </c>
      <c r="K4599" s="11" t="s">
        <v>12957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44958</v>
      </c>
      <c r="H4600" s="11">
        <v>9</v>
      </c>
      <c r="I4600" s="20" t="s">
        <v>259</v>
      </c>
      <c r="J4600" s="11" t="s">
        <v>261</v>
      </c>
      <c r="K4600" s="11" t="s">
        <v>12957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44958</v>
      </c>
      <c r="H4601" s="11">
        <v>9</v>
      </c>
      <c r="I4601" s="20" t="s">
        <v>259</v>
      </c>
      <c r="J4601" s="11" t="s">
        <v>261</v>
      </c>
      <c r="K4601" s="11" t="s">
        <v>12957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44958</v>
      </c>
      <c r="H4602" s="11">
        <v>9</v>
      </c>
      <c r="I4602" s="20" t="s">
        <v>259</v>
      </c>
      <c r="J4602" s="11" t="s">
        <v>261</v>
      </c>
      <c r="K4602" s="11" t="s">
        <v>12957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44958</v>
      </c>
      <c r="H4603" s="11">
        <v>9</v>
      </c>
      <c r="I4603" s="20" t="s">
        <v>259</v>
      </c>
      <c r="J4603" s="11" t="s">
        <v>261</v>
      </c>
      <c r="K4603" s="11" t="s">
        <v>12957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44958</v>
      </c>
      <c r="H4604" s="11">
        <v>9</v>
      </c>
      <c r="I4604" s="20" t="s">
        <v>259</v>
      </c>
      <c r="J4604" s="11" t="s">
        <v>261</v>
      </c>
      <c r="K4604" s="11" t="s">
        <v>12957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44958</v>
      </c>
      <c r="H4605" s="11">
        <v>9</v>
      </c>
      <c r="I4605" s="20" t="s">
        <v>259</v>
      </c>
      <c r="J4605" s="11" t="s">
        <v>261</v>
      </c>
      <c r="K4605" s="11" t="s">
        <v>12957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44958</v>
      </c>
      <c r="H4606" s="11">
        <v>9</v>
      </c>
      <c r="I4606" s="20" t="s">
        <v>259</v>
      </c>
      <c r="J4606" s="11" t="s">
        <v>261</v>
      </c>
      <c r="K4606" s="11" t="s">
        <v>12957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44958</v>
      </c>
      <c r="H4607" s="11">
        <v>9</v>
      </c>
      <c r="I4607" s="20" t="s">
        <v>259</v>
      </c>
      <c r="J4607" s="11" t="s">
        <v>261</v>
      </c>
      <c r="K4607" s="11" t="s">
        <v>12957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44958</v>
      </c>
      <c r="H4608" s="11">
        <v>9</v>
      </c>
      <c r="I4608" s="20" t="s">
        <v>259</v>
      </c>
      <c r="J4608" s="11" t="s">
        <v>261</v>
      </c>
      <c r="K4608" s="11" t="s">
        <v>12957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44958</v>
      </c>
      <c r="H4609" s="11">
        <v>9</v>
      </c>
      <c r="I4609" s="20" t="s">
        <v>259</v>
      </c>
      <c r="J4609" s="11" t="s">
        <v>261</v>
      </c>
      <c r="K4609" s="11" t="s">
        <v>12957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44958</v>
      </c>
      <c r="H4610" s="11">
        <v>9</v>
      </c>
      <c r="I4610" s="20" t="s">
        <v>259</v>
      </c>
      <c r="J4610" s="11" t="s">
        <v>261</v>
      </c>
      <c r="K4610" s="11" t="s">
        <v>12957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44958</v>
      </c>
      <c r="H4611" s="11">
        <v>9</v>
      </c>
      <c r="I4611" s="20" t="s">
        <v>259</v>
      </c>
      <c r="J4611" s="11" t="s">
        <v>261</v>
      </c>
      <c r="K4611" s="11" t="s">
        <v>12957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44958</v>
      </c>
      <c r="H4612" s="11">
        <v>9</v>
      </c>
      <c r="I4612" s="20" t="s">
        <v>259</v>
      </c>
      <c r="J4612" s="11" t="s">
        <v>261</v>
      </c>
      <c r="K4612" s="11" t="s">
        <v>12957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44958</v>
      </c>
      <c r="H4613" s="11">
        <v>9</v>
      </c>
      <c r="I4613" s="20" t="s">
        <v>259</v>
      </c>
      <c r="J4613" s="11" t="s">
        <v>261</v>
      </c>
      <c r="K4613" s="11" t="s">
        <v>12957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44958</v>
      </c>
      <c r="H4614" s="11">
        <v>9</v>
      </c>
      <c r="I4614" s="20" t="s">
        <v>259</v>
      </c>
      <c r="J4614" s="11" t="s">
        <v>261</v>
      </c>
      <c r="K4614" s="11" t="s">
        <v>12957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44958</v>
      </c>
      <c r="H4615" s="11">
        <v>9</v>
      </c>
      <c r="I4615" s="20" t="s">
        <v>259</v>
      </c>
      <c r="J4615" s="11" t="s">
        <v>261</v>
      </c>
      <c r="K4615" s="11" t="s">
        <v>12957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44958</v>
      </c>
      <c r="H4616" s="11">
        <v>9</v>
      </c>
      <c r="I4616" s="20" t="s">
        <v>259</v>
      </c>
      <c r="J4616" s="11" t="s">
        <v>261</v>
      </c>
      <c r="K4616" s="11" t="s">
        <v>12957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44958</v>
      </c>
      <c r="H4617" s="11">
        <v>9</v>
      </c>
      <c r="I4617" s="20" t="s">
        <v>259</v>
      </c>
      <c r="J4617" s="11" t="s">
        <v>261</v>
      </c>
      <c r="K4617" s="11" t="s">
        <v>12957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44958</v>
      </c>
      <c r="H4618" s="11">
        <v>9</v>
      </c>
      <c r="I4618" s="20" t="s">
        <v>259</v>
      </c>
      <c r="J4618" s="11" t="s">
        <v>261</v>
      </c>
      <c r="K4618" s="11" t="s">
        <v>12957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44958</v>
      </c>
      <c r="H4619" s="11">
        <v>9</v>
      </c>
      <c r="I4619" s="20" t="s">
        <v>259</v>
      </c>
      <c r="J4619" s="11" t="s">
        <v>261</v>
      </c>
      <c r="K4619" s="11" t="s">
        <v>12957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44958</v>
      </c>
      <c r="H4620" s="11">
        <v>9</v>
      </c>
      <c r="I4620" s="20" t="s">
        <v>259</v>
      </c>
      <c r="J4620" s="11" t="s">
        <v>261</v>
      </c>
      <c r="K4620" s="11" t="s">
        <v>12957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44958</v>
      </c>
      <c r="H4621" s="11">
        <v>9</v>
      </c>
      <c r="I4621" s="20" t="s">
        <v>259</v>
      </c>
      <c r="J4621" s="11" t="s">
        <v>261</v>
      </c>
      <c r="K4621" s="11" t="s">
        <v>12957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44958</v>
      </c>
      <c r="H4622" s="11">
        <v>9</v>
      </c>
      <c r="I4622" s="20" t="s">
        <v>259</v>
      </c>
      <c r="J4622" s="11" t="s">
        <v>261</v>
      </c>
      <c r="K4622" s="11" t="s">
        <v>12957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44958</v>
      </c>
      <c r="H4623" s="11">
        <v>9</v>
      </c>
      <c r="I4623" s="20" t="s">
        <v>259</v>
      </c>
      <c r="J4623" s="11" t="s">
        <v>261</v>
      </c>
      <c r="K4623" s="11" t="s">
        <v>12957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44958</v>
      </c>
      <c r="H4624" s="11">
        <v>9</v>
      </c>
      <c r="I4624" s="20" t="s">
        <v>259</v>
      </c>
      <c r="J4624" s="11" t="s">
        <v>261</v>
      </c>
      <c r="K4624" s="11" t="s">
        <v>12957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44958</v>
      </c>
      <c r="H4625" s="11">
        <v>9</v>
      </c>
      <c r="I4625" s="20" t="s">
        <v>259</v>
      </c>
      <c r="J4625" s="11" t="s">
        <v>261</v>
      </c>
      <c r="K4625" s="11" t="s">
        <v>12957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44958</v>
      </c>
      <c r="H4626" s="11">
        <v>9</v>
      </c>
      <c r="I4626" s="20" t="s">
        <v>259</v>
      </c>
      <c r="J4626" s="11" t="s">
        <v>261</v>
      </c>
      <c r="K4626" s="11" t="s">
        <v>12957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44958</v>
      </c>
      <c r="H4627" s="11">
        <v>9</v>
      </c>
      <c r="I4627" s="20" t="s">
        <v>259</v>
      </c>
      <c r="J4627" s="11" t="s">
        <v>261</v>
      </c>
      <c r="K4627" s="11" t="s">
        <v>12957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44958</v>
      </c>
      <c r="H4628" s="11">
        <v>9</v>
      </c>
      <c r="I4628" s="20" t="s">
        <v>259</v>
      </c>
      <c r="J4628" s="11" t="s">
        <v>261</v>
      </c>
      <c r="K4628" s="11" t="s">
        <v>12957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44958</v>
      </c>
      <c r="H4629" s="11">
        <v>9</v>
      </c>
      <c r="I4629" s="20" t="s">
        <v>259</v>
      </c>
      <c r="J4629" s="11" t="s">
        <v>261</v>
      </c>
      <c r="K4629" s="11" t="s">
        <v>12957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44958</v>
      </c>
      <c r="H4630" s="11">
        <v>9</v>
      </c>
      <c r="I4630" s="20" t="s">
        <v>259</v>
      </c>
      <c r="J4630" s="11" t="s">
        <v>261</v>
      </c>
      <c r="K4630" s="11" t="s">
        <v>12957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44958</v>
      </c>
      <c r="H4631" s="11">
        <v>9</v>
      </c>
      <c r="I4631" s="20" t="s">
        <v>259</v>
      </c>
      <c r="J4631" s="11" t="s">
        <v>261</v>
      </c>
      <c r="K4631" s="11" t="s">
        <v>12957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44958</v>
      </c>
      <c r="H4632" s="11">
        <v>9</v>
      </c>
      <c r="I4632" s="20" t="s">
        <v>259</v>
      </c>
      <c r="J4632" s="11" t="s">
        <v>261</v>
      </c>
      <c r="K4632" s="11" t="s">
        <v>12957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44958</v>
      </c>
      <c r="H4633" s="11">
        <v>9</v>
      </c>
      <c r="I4633" s="20" t="s">
        <v>259</v>
      </c>
      <c r="J4633" s="11" t="s">
        <v>261</v>
      </c>
      <c r="K4633" s="11" t="s">
        <v>12957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44958</v>
      </c>
      <c r="H4634" s="11">
        <v>9</v>
      </c>
      <c r="I4634" s="20" t="s">
        <v>259</v>
      </c>
      <c r="J4634" s="11" t="s">
        <v>261</v>
      </c>
      <c r="K4634" s="11" t="s">
        <v>12957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44958</v>
      </c>
      <c r="H4635" s="11">
        <v>9</v>
      </c>
      <c r="I4635" s="20" t="s">
        <v>259</v>
      </c>
      <c r="J4635" s="11" t="s">
        <v>261</v>
      </c>
      <c r="K4635" s="11" t="s">
        <v>12957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44958</v>
      </c>
      <c r="H4636" s="11">
        <v>9</v>
      </c>
      <c r="I4636" s="20" t="s">
        <v>259</v>
      </c>
      <c r="J4636" s="11" t="s">
        <v>261</v>
      </c>
      <c r="K4636" s="11" t="s">
        <v>12957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44958</v>
      </c>
      <c r="H4637" s="11">
        <v>9</v>
      </c>
      <c r="I4637" s="20" t="s">
        <v>259</v>
      </c>
      <c r="J4637" s="11" t="s">
        <v>261</v>
      </c>
      <c r="K4637" s="11" t="s">
        <v>12957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44958</v>
      </c>
      <c r="H4638" s="11">
        <v>9</v>
      </c>
      <c r="I4638" s="20" t="s">
        <v>259</v>
      </c>
      <c r="J4638" s="11" t="s">
        <v>261</v>
      </c>
      <c r="K4638" s="11" t="s">
        <v>12957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44958</v>
      </c>
      <c r="H4639" s="11">
        <v>9</v>
      </c>
      <c r="I4639" s="20" t="s">
        <v>259</v>
      </c>
      <c r="J4639" s="11" t="s">
        <v>261</v>
      </c>
      <c r="K4639" s="11" t="s">
        <v>12957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44958</v>
      </c>
      <c r="H4640" s="11">
        <v>9</v>
      </c>
      <c r="I4640" s="20" t="s">
        <v>259</v>
      </c>
      <c r="J4640" s="11" t="s">
        <v>261</v>
      </c>
      <c r="K4640" s="11" t="s">
        <v>12957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44958</v>
      </c>
      <c r="H4641" s="11">
        <v>9</v>
      </c>
      <c r="I4641" s="20" t="s">
        <v>259</v>
      </c>
      <c r="J4641" s="11" t="s">
        <v>261</v>
      </c>
      <c r="K4641" s="11" t="s">
        <v>12957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44958</v>
      </c>
      <c r="H4642" s="11">
        <v>9</v>
      </c>
      <c r="I4642" s="20" t="s">
        <v>259</v>
      </c>
      <c r="J4642" s="11" t="s">
        <v>261</v>
      </c>
      <c r="K4642" s="11" t="s">
        <v>12957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44958</v>
      </c>
      <c r="H4643" s="11">
        <v>9</v>
      </c>
      <c r="I4643" s="20" t="s">
        <v>259</v>
      </c>
      <c r="J4643" s="11" t="s">
        <v>261</v>
      </c>
      <c r="K4643" s="11" t="s">
        <v>12957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44958</v>
      </c>
      <c r="H4644" s="11">
        <v>9</v>
      </c>
      <c r="I4644" s="20" t="s">
        <v>259</v>
      </c>
      <c r="J4644" s="11" t="s">
        <v>261</v>
      </c>
      <c r="K4644" s="11" t="s">
        <v>12957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44958</v>
      </c>
      <c r="H4645" s="11">
        <v>9</v>
      </c>
      <c r="I4645" s="20" t="s">
        <v>259</v>
      </c>
      <c r="J4645" s="11" t="s">
        <v>261</v>
      </c>
      <c r="K4645" s="11" t="s">
        <v>12957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44958</v>
      </c>
      <c r="H4646" s="11">
        <v>9</v>
      </c>
      <c r="I4646" s="20" t="s">
        <v>259</v>
      </c>
      <c r="J4646" s="11" t="s">
        <v>261</v>
      </c>
      <c r="K4646" s="11" t="s">
        <v>12957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44958</v>
      </c>
      <c r="H4647" s="11">
        <v>9</v>
      </c>
      <c r="I4647" s="20" t="s">
        <v>259</v>
      </c>
      <c r="J4647" s="11" t="s">
        <v>261</v>
      </c>
      <c r="K4647" s="11" t="s">
        <v>12957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44958</v>
      </c>
      <c r="H4648" s="11">
        <v>9</v>
      </c>
      <c r="I4648" s="20" t="s">
        <v>259</v>
      </c>
      <c r="J4648" s="11" t="s">
        <v>261</v>
      </c>
      <c r="K4648" s="11" t="s">
        <v>12957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44958</v>
      </c>
      <c r="H4649" s="11">
        <v>9</v>
      </c>
      <c r="I4649" s="20" t="s">
        <v>259</v>
      </c>
      <c r="J4649" s="11" t="s">
        <v>261</v>
      </c>
      <c r="K4649" s="11" t="s">
        <v>12957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44958</v>
      </c>
      <c r="H4650" s="11">
        <v>9</v>
      </c>
      <c r="I4650" s="20" t="s">
        <v>259</v>
      </c>
      <c r="J4650" s="11" t="s">
        <v>261</v>
      </c>
      <c r="K4650" s="11" t="s">
        <v>12957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44958</v>
      </c>
      <c r="H4651" s="11">
        <v>9</v>
      </c>
      <c r="I4651" s="20" t="s">
        <v>259</v>
      </c>
      <c r="J4651" s="11" t="s">
        <v>261</v>
      </c>
      <c r="K4651" s="11" t="s">
        <v>12957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44958</v>
      </c>
      <c r="H4652" s="11">
        <v>9</v>
      </c>
      <c r="I4652" s="20" t="s">
        <v>259</v>
      </c>
      <c r="J4652" s="11" t="s">
        <v>261</v>
      </c>
      <c r="K4652" s="11" t="s">
        <v>12957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44958</v>
      </c>
      <c r="H4653" s="11">
        <v>9</v>
      </c>
      <c r="I4653" s="20" t="s">
        <v>259</v>
      </c>
      <c r="J4653" s="11" t="s">
        <v>261</v>
      </c>
      <c r="K4653" s="11" t="s">
        <v>12957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44958</v>
      </c>
      <c r="H4654" s="11">
        <v>9</v>
      </c>
      <c r="I4654" s="20" t="s">
        <v>259</v>
      </c>
      <c r="J4654" s="11" t="s">
        <v>261</v>
      </c>
      <c r="K4654" s="11" t="s">
        <v>12957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44958</v>
      </c>
      <c r="H4655" s="11">
        <v>9</v>
      </c>
      <c r="I4655" s="20" t="s">
        <v>259</v>
      </c>
      <c r="J4655" s="11" t="s">
        <v>261</v>
      </c>
      <c r="K4655" s="11" t="s">
        <v>12957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44958</v>
      </c>
      <c r="H4656" s="11">
        <v>9</v>
      </c>
      <c r="I4656" s="20" t="s">
        <v>259</v>
      </c>
      <c r="J4656" s="11" t="s">
        <v>261</v>
      </c>
      <c r="K4656" s="11" t="s">
        <v>12957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44958</v>
      </c>
      <c r="H4657" s="11">
        <v>9</v>
      </c>
      <c r="I4657" s="20" t="s">
        <v>259</v>
      </c>
      <c r="J4657" s="11" t="s">
        <v>261</v>
      </c>
      <c r="K4657" s="11" t="s">
        <v>12957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44958</v>
      </c>
      <c r="H4658" s="11">
        <v>9</v>
      </c>
      <c r="I4658" s="20" t="s">
        <v>259</v>
      </c>
      <c r="J4658" s="11" t="s">
        <v>261</v>
      </c>
      <c r="K4658" s="11" t="s">
        <v>12957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44958</v>
      </c>
      <c r="H4659" s="11">
        <v>9</v>
      </c>
      <c r="I4659" s="20" t="s">
        <v>259</v>
      </c>
      <c r="J4659" s="11" t="s">
        <v>261</v>
      </c>
      <c r="K4659" s="11" t="s">
        <v>12957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44958</v>
      </c>
      <c r="H4660" s="11">
        <v>9</v>
      </c>
      <c r="I4660" s="20" t="s">
        <v>259</v>
      </c>
      <c r="J4660" s="11" t="s">
        <v>261</v>
      </c>
      <c r="K4660" s="11" t="s">
        <v>12957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44958</v>
      </c>
      <c r="H4661" s="11">
        <v>9</v>
      </c>
      <c r="I4661" s="20" t="s">
        <v>259</v>
      </c>
      <c r="J4661" s="11" t="s">
        <v>261</v>
      </c>
      <c r="K4661" s="11" t="s">
        <v>12957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44958</v>
      </c>
      <c r="H4662" s="11">
        <v>9</v>
      </c>
      <c r="I4662" s="20" t="s">
        <v>259</v>
      </c>
      <c r="J4662" s="11" t="s">
        <v>261</v>
      </c>
      <c r="K4662" s="11" t="s">
        <v>12957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44958</v>
      </c>
      <c r="H4663" s="11">
        <v>9</v>
      </c>
      <c r="I4663" s="20" t="s">
        <v>259</v>
      </c>
      <c r="J4663" s="11" t="s">
        <v>261</v>
      </c>
      <c r="K4663" s="11" t="s">
        <v>12957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44958</v>
      </c>
      <c r="H4664" s="11">
        <v>9</v>
      </c>
      <c r="I4664" s="20" t="s">
        <v>259</v>
      </c>
      <c r="J4664" s="11" t="s">
        <v>261</v>
      </c>
      <c r="K4664" s="11" t="s">
        <v>12957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44958</v>
      </c>
      <c r="H4665" s="11">
        <v>9</v>
      </c>
      <c r="I4665" s="20" t="s">
        <v>259</v>
      </c>
      <c r="J4665" s="11" t="s">
        <v>261</v>
      </c>
      <c r="K4665" s="11" t="s">
        <v>12957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44958</v>
      </c>
      <c r="H4666" s="11">
        <v>9</v>
      </c>
      <c r="I4666" s="20" t="s">
        <v>259</v>
      </c>
      <c r="J4666" s="11" t="s">
        <v>261</v>
      </c>
      <c r="K4666" s="11" t="s">
        <v>12957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44958</v>
      </c>
      <c r="H4667" s="11">
        <v>9</v>
      </c>
      <c r="I4667" s="20" t="s">
        <v>259</v>
      </c>
      <c r="J4667" s="11" t="s">
        <v>261</v>
      </c>
      <c r="K4667" s="11" t="s">
        <v>12957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44958</v>
      </c>
      <c r="H4668" s="11">
        <v>9</v>
      </c>
      <c r="I4668" s="20" t="s">
        <v>259</v>
      </c>
      <c r="J4668" s="11" t="s">
        <v>261</v>
      </c>
      <c r="K4668" s="11" t="s">
        <v>12957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44958</v>
      </c>
      <c r="H4669" s="11">
        <v>9</v>
      </c>
      <c r="I4669" s="20" t="s">
        <v>259</v>
      </c>
      <c r="J4669" s="11" t="s">
        <v>261</v>
      </c>
      <c r="K4669" s="11" t="s">
        <v>12957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44958</v>
      </c>
      <c r="H4670" s="11">
        <v>9</v>
      </c>
      <c r="I4670" s="20" t="s">
        <v>259</v>
      </c>
      <c r="J4670" s="11" t="s">
        <v>261</v>
      </c>
      <c r="K4670" s="11" t="s">
        <v>12957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44958</v>
      </c>
      <c r="H4671" s="11">
        <v>9</v>
      </c>
      <c r="I4671" s="20" t="s">
        <v>259</v>
      </c>
      <c r="J4671" s="11" t="s">
        <v>261</v>
      </c>
      <c r="K4671" s="11" t="s">
        <v>12957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44958</v>
      </c>
      <c r="H4672" s="11">
        <v>9</v>
      </c>
      <c r="I4672" s="20" t="s">
        <v>259</v>
      </c>
      <c r="J4672" s="11" t="s">
        <v>261</v>
      </c>
      <c r="K4672" s="11" t="s">
        <v>12957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44958</v>
      </c>
      <c r="H4673" s="11">
        <v>9</v>
      </c>
      <c r="I4673" s="20" t="s">
        <v>259</v>
      </c>
      <c r="J4673" s="11" t="s">
        <v>261</v>
      </c>
      <c r="K4673" s="11" t="s">
        <v>12957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44958</v>
      </c>
      <c r="H4674" s="11">
        <v>9</v>
      </c>
      <c r="I4674" s="20" t="s">
        <v>259</v>
      </c>
      <c r="J4674" s="11" t="s">
        <v>261</v>
      </c>
      <c r="K4674" s="11" t="s">
        <v>12957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44958</v>
      </c>
      <c r="H4675" s="11">
        <v>9</v>
      </c>
      <c r="I4675" s="20" t="s">
        <v>259</v>
      </c>
      <c r="J4675" s="11" t="s">
        <v>261</v>
      </c>
      <c r="K4675" s="11" t="s">
        <v>12957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44958</v>
      </c>
      <c r="H4676" s="11">
        <v>9</v>
      </c>
      <c r="I4676" s="20" t="s">
        <v>259</v>
      </c>
      <c r="J4676" s="11" t="s">
        <v>261</v>
      </c>
      <c r="K4676" s="11" t="s">
        <v>12957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44958</v>
      </c>
      <c r="H4677" s="11">
        <v>9</v>
      </c>
      <c r="I4677" s="20" t="s">
        <v>259</v>
      </c>
      <c r="J4677" s="11" t="s">
        <v>261</v>
      </c>
      <c r="K4677" s="11" t="s">
        <v>12957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44958</v>
      </c>
      <c r="H4678" s="11">
        <v>9</v>
      </c>
      <c r="I4678" s="20" t="s">
        <v>259</v>
      </c>
      <c r="J4678" s="11" t="s">
        <v>261</v>
      </c>
      <c r="K4678" s="11" t="s">
        <v>12957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44958</v>
      </c>
      <c r="H4679" s="11">
        <v>9</v>
      </c>
      <c r="I4679" s="20" t="s">
        <v>259</v>
      </c>
      <c r="J4679" s="11" t="s">
        <v>261</v>
      </c>
      <c r="K4679" s="11" t="s">
        <v>12957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44958</v>
      </c>
      <c r="H4680" s="11">
        <v>9</v>
      </c>
      <c r="I4680" s="20" t="s">
        <v>259</v>
      </c>
      <c r="J4680" s="11" t="s">
        <v>261</v>
      </c>
      <c r="K4680" s="11" t="s">
        <v>12957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44958</v>
      </c>
      <c r="H4681" s="11">
        <v>9</v>
      </c>
      <c r="I4681" s="20" t="s">
        <v>259</v>
      </c>
      <c r="J4681" s="11" t="s">
        <v>261</v>
      </c>
      <c r="K4681" s="11" t="s">
        <v>12957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44958</v>
      </c>
      <c r="H4682" s="11">
        <v>9</v>
      </c>
      <c r="I4682" s="20" t="s">
        <v>259</v>
      </c>
      <c r="J4682" s="11" t="s">
        <v>261</v>
      </c>
      <c r="K4682" s="11" t="s">
        <v>12957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44958</v>
      </c>
      <c r="H4683" s="11">
        <v>9</v>
      </c>
      <c r="I4683" s="20" t="s">
        <v>259</v>
      </c>
      <c r="J4683" s="11" t="s">
        <v>261</v>
      </c>
      <c r="K4683" s="11" t="s">
        <v>12957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44958</v>
      </c>
      <c r="H4684" s="11">
        <v>9</v>
      </c>
      <c r="I4684" s="20" t="s">
        <v>259</v>
      </c>
      <c r="J4684" s="11" t="s">
        <v>261</v>
      </c>
      <c r="K4684" s="11" t="s">
        <v>12957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44958</v>
      </c>
      <c r="H4685" s="11">
        <v>9</v>
      </c>
      <c r="I4685" s="20" t="s">
        <v>259</v>
      </c>
      <c r="J4685" s="11" t="s">
        <v>261</v>
      </c>
      <c r="K4685" s="11" t="s">
        <v>12957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44958</v>
      </c>
      <c r="H4686" s="11">
        <v>9</v>
      </c>
      <c r="I4686" s="20" t="s">
        <v>259</v>
      </c>
      <c r="J4686" s="11" t="s">
        <v>261</v>
      </c>
      <c r="K4686" s="11" t="s">
        <v>12957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44958</v>
      </c>
      <c r="H4687" s="11">
        <v>9</v>
      </c>
      <c r="I4687" s="20" t="s">
        <v>259</v>
      </c>
      <c r="J4687" s="11" t="s">
        <v>261</v>
      </c>
      <c r="K4687" s="11" t="s">
        <v>12957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44958</v>
      </c>
      <c r="H4688" s="11">
        <v>9</v>
      </c>
      <c r="I4688" s="20" t="s">
        <v>259</v>
      </c>
      <c r="J4688" s="11" t="s">
        <v>261</v>
      </c>
      <c r="K4688" s="11" t="s">
        <v>12957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44958</v>
      </c>
      <c r="H4689" s="11">
        <v>9</v>
      </c>
      <c r="I4689" s="20" t="s">
        <v>259</v>
      </c>
      <c r="J4689" s="11" t="s">
        <v>261</v>
      </c>
      <c r="K4689" s="11" t="s">
        <v>12957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44958</v>
      </c>
      <c r="H4690" s="11">
        <v>9</v>
      </c>
      <c r="I4690" s="20" t="s">
        <v>259</v>
      </c>
      <c r="J4690" s="11" t="s">
        <v>261</v>
      </c>
      <c r="K4690" s="11" t="s">
        <v>12957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44958</v>
      </c>
      <c r="H4691" s="11">
        <v>9</v>
      </c>
      <c r="I4691" s="20" t="s">
        <v>259</v>
      </c>
      <c r="J4691" s="11" t="s">
        <v>261</v>
      </c>
      <c r="K4691" s="11" t="s">
        <v>12957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44958</v>
      </c>
      <c r="H4692" s="11">
        <v>9</v>
      </c>
      <c r="I4692" s="20" t="s">
        <v>259</v>
      </c>
      <c r="J4692" s="11" t="s">
        <v>261</v>
      </c>
      <c r="K4692" s="11" t="s">
        <v>12957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44958</v>
      </c>
      <c r="H4693" s="11">
        <v>9</v>
      </c>
      <c r="I4693" s="20" t="s">
        <v>259</v>
      </c>
      <c r="J4693" s="11" t="s">
        <v>261</v>
      </c>
      <c r="K4693" s="11" t="s">
        <v>12957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44958</v>
      </c>
      <c r="H4694" s="11">
        <v>9</v>
      </c>
      <c r="I4694" s="20" t="s">
        <v>259</v>
      </c>
      <c r="J4694" s="11" t="s">
        <v>261</v>
      </c>
      <c r="K4694" s="11" t="s">
        <v>12957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44958</v>
      </c>
      <c r="H4695" s="11">
        <v>9</v>
      </c>
      <c r="I4695" s="20" t="s">
        <v>259</v>
      </c>
      <c r="J4695" s="11" t="s">
        <v>261</v>
      </c>
      <c r="K4695" s="11" t="s">
        <v>12957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44958</v>
      </c>
      <c r="H4696" s="11">
        <v>9</v>
      </c>
      <c r="I4696" s="20" t="s">
        <v>259</v>
      </c>
      <c r="J4696" s="11" t="s">
        <v>261</v>
      </c>
      <c r="K4696" s="11" t="s">
        <v>12957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44958</v>
      </c>
      <c r="H4697" s="11">
        <v>9</v>
      </c>
      <c r="I4697" s="20" t="s">
        <v>259</v>
      </c>
      <c r="J4697" s="11" t="s">
        <v>261</v>
      </c>
      <c r="K4697" s="11" t="s">
        <v>12957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44958</v>
      </c>
      <c r="H4698" s="11">
        <v>9</v>
      </c>
      <c r="I4698" s="20" t="s">
        <v>259</v>
      </c>
      <c r="J4698" s="11" t="s">
        <v>261</v>
      </c>
      <c r="K4698" s="11" t="s">
        <v>12957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44958</v>
      </c>
      <c r="H4699" s="11">
        <v>9</v>
      </c>
      <c r="I4699" s="20" t="s">
        <v>259</v>
      </c>
      <c r="J4699" s="11" t="s">
        <v>261</v>
      </c>
      <c r="K4699" s="11" t="s">
        <v>12957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44958</v>
      </c>
      <c r="H4700" s="11">
        <v>9</v>
      </c>
      <c r="I4700" s="20" t="s">
        <v>259</v>
      </c>
      <c r="J4700" s="11" t="s">
        <v>261</v>
      </c>
      <c r="K4700" s="11" t="s">
        <v>12957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44958</v>
      </c>
      <c r="H4701" s="11">
        <v>9</v>
      </c>
      <c r="I4701" s="20" t="s">
        <v>259</v>
      </c>
      <c r="J4701" s="11" t="s">
        <v>261</v>
      </c>
      <c r="K4701" s="11" t="s">
        <v>12957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44958</v>
      </c>
      <c r="H4702" s="11">
        <v>9</v>
      </c>
      <c r="I4702" s="20" t="s">
        <v>259</v>
      </c>
      <c r="J4702" s="11" t="s">
        <v>261</v>
      </c>
      <c r="K4702" s="11" t="s">
        <v>12957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44958</v>
      </c>
      <c r="H4703" s="11">
        <v>9</v>
      </c>
      <c r="I4703" s="20" t="s">
        <v>259</v>
      </c>
      <c r="J4703" s="11" t="s">
        <v>261</v>
      </c>
      <c r="K4703" s="11" t="s">
        <v>12957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44958</v>
      </c>
      <c r="H4704" s="11">
        <v>9</v>
      </c>
      <c r="I4704" s="20" t="s">
        <v>259</v>
      </c>
      <c r="J4704" s="11" t="s">
        <v>261</v>
      </c>
      <c r="K4704" s="11" t="s">
        <v>12957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44958</v>
      </c>
      <c r="H4705" s="11">
        <v>9</v>
      </c>
      <c r="I4705" s="20" t="s">
        <v>259</v>
      </c>
      <c r="J4705" s="11" t="s">
        <v>261</v>
      </c>
      <c r="K4705" s="11" t="s">
        <v>12957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44958</v>
      </c>
      <c r="H4706" s="11">
        <v>9</v>
      </c>
      <c r="I4706" s="20" t="s">
        <v>259</v>
      </c>
      <c r="J4706" s="11" t="s">
        <v>261</v>
      </c>
      <c r="K4706" s="11" t="s">
        <v>12957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44958</v>
      </c>
      <c r="H4707" s="11">
        <v>9</v>
      </c>
      <c r="I4707" s="20" t="s">
        <v>259</v>
      </c>
      <c r="J4707" s="11" t="s">
        <v>261</v>
      </c>
      <c r="K4707" s="11" t="s">
        <v>12957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44958</v>
      </c>
      <c r="H4708" s="11">
        <v>9</v>
      </c>
      <c r="I4708" s="20" t="s">
        <v>259</v>
      </c>
      <c r="J4708" s="11" t="s">
        <v>261</v>
      </c>
      <c r="K4708" s="11" t="s">
        <v>12957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44958</v>
      </c>
      <c r="H4709" s="11">
        <v>9</v>
      </c>
      <c r="I4709" s="20" t="s">
        <v>259</v>
      </c>
      <c r="J4709" s="11" t="s">
        <v>261</v>
      </c>
      <c r="K4709" s="11" t="s">
        <v>12957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44958</v>
      </c>
      <c r="H4710" s="11">
        <v>9</v>
      </c>
      <c r="I4710" s="20" t="s">
        <v>259</v>
      </c>
      <c r="J4710" s="11" t="s">
        <v>261</v>
      </c>
      <c r="K4710" s="11" t="s">
        <v>12957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44958</v>
      </c>
      <c r="H4711" s="11">
        <v>9</v>
      </c>
      <c r="I4711" s="20" t="s">
        <v>259</v>
      </c>
      <c r="J4711" s="11" t="s">
        <v>261</v>
      </c>
      <c r="K4711" s="11" t="s">
        <v>12957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44958</v>
      </c>
      <c r="H4712" s="11">
        <v>9</v>
      </c>
      <c r="I4712" s="20" t="s">
        <v>259</v>
      </c>
      <c r="J4712" s="11" t="s">
        <v>261</v>
      </c>
      <c r="K4712" s="11" t="s">
        <v>12957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44958</v>
      </c>
      <c r="H4713" s="11">
        <v>9</v>
      </c>
      <c r="I4713" s="20" t="s">
        <v>259</v>
      </c>
      <c r="J4713" s="11" t="s">
        <v>261</v>
      </c>
      <c r="K4713" s="11" t="s">
        <v>12957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44958</v>
      </c>
      <c r="H4714" s="11">
        <v>9</v>
      </c>
      <c r="I4714" s="20" t="s">
        <v>259</v>
      </c>
      <c r="J4714" s="11" t="s">
        <v>261</v>
      </c>
      <c r="K4714" s="11" t="s">
        <v>12957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44958</v>
      </c>
      <c r="H4715" s="11">
        <v>9</v>
      </c>
      <c r="I4715" s="20" t="s">
        <v>259</v>
      </c>
      <c r="J4715" s="11" t="s">
        <v>261</v>
      </c>
      <c r="K4715" s="11" t="s">
        <v>12957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44958</v>
      </c>
      <c r="H4716" s="11">
        <v>9</v>
      </c>
      <c r="I4716" s="20" t="s">
        <v>259</v>
      </c>
      <c r="J4716" s="11" t="s">
        <v>261</v>
      </c>
      <c r="K4716" s="11" t="s">
        <v>12957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44958</v>
      </c>
      <c r="H4717" s="11">
        <v>9</v>
      </c>
      <c r="I4717" s="20" t="s">
        <v>259</v>
      </c>
      <c r="J4717" s="11" t="s">
        <v>261</v>
      </c>
      <c r="K4717" s="11" t="s">
        <v>12957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44958</v>
      </c>
      <c r="H4718" s="11">
        <v>9</v>
      </c>
      <c r="I4718" s="20" t="s">
        <v>259</v>
      </c>
      <c r="J4718" s="11" t="s">
        <v>261</v>
      </c>
      <c r="K4718" s="11" t="s">
        <v>12957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44958</v>
      </c>
      <c r="H4719" s="11">
        <v>9</v>
      </c>
      <c r="I4719" s="20" t="s">
        <v>259</v>
      </c>
      <c r="J4719" s="11" t="s">
        <v>261</v>
      </c>
      <c r="K4719" s="11" t="s">
        <v>12957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44958</v>
      </c>
      <c r="H4720" s="11">
        <v>9</v>
      </c>
      <c r="I4720" s="20" t="s">
        <v>259</v>
      </c>
      <c r="J4720" s="11" t="s">
        <v>261</v>
      </c>
      <c r="K4720" s="11" t="s">
        <v>12957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44958</v>
      </c>
      <c r="H4721" s="11">
        <v>9</v>
      </c>
      <c r="I4721" s="20" t="s">
        <v>259</v>
      </c>
      <c r="J4721" s="11" t="s">
        <v>261</v>
      </c>
      <c r="K4721" s="11" t="s">
        <v>12957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44958</v>
      </c>
      <c r="H4722" s="11">
        <v>9</v>
      </c>
      <c r="I4722" s="20" t="s">
        <v>259</v>
      </c>
      <c r="J4722" s="11" t="s">
        <v>261</v>
      </c>
      <c r="K4722" s="11" t="s">
        <v>12957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44958</v>
      </c>
      <c r="H4723" s="11">
        <v>9</v>
      </c>
      <c r="I4723" s="20" t="s">
        <v>259</v>
      </c>
      <c r="J4723" s="11" t="s">
        <v>261</v>
      </c>
      <c r="K4723" s="11" t="s">
        <v>12957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44958</v>
      </c>
      <c r="H4724" s="11">
        <v>9</v>
      </c>
      <c r="I4724" s="20" t="s">
        <v>259</v>
      </c>
      <c r="J4724" s="11" t="s">
        <v>261</v>
      </c>
      <c r="K4724" s="11" t="s">
        <v>12957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44958</v>
      </c>
      <c r="H4725" s="11">
        <v>9</v>
      </c>
      <c r="I4725" s="20" t="s">
        <v>259</v>
      </c>
      <c r="J4725" s="11" t="s">
        <v>261</v>
      </c>
      <c r="K4725" s="11" t="s">
        <v>12957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44958</v>
      </c>
      <c r="H4726" s="11">
        <v>9</v>
      </c>
      <c r="I4726" s="20" t="s">
        <v>259</v>
      </c>
      <c r="J4726" s="11" t="s">
        <v>261</v>
      </c>
      <c r="K4726" s="11" t="s">
        <v>12957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44958</v>
      </c>
      <c r="H4727" s="11">
        <v>9</v>
      </c>
      <c r="I4727" s="20" t="s">
        <v>259</v>
      </c>
      <c r="J4727" s="11" t="s">
        <v>261</v>
      </c>
      <c r="K4727" s="11" t="s">
        <v>12957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44958</v>
      </c>
      <c r="H4728" s="11">
        <v>9</v>
      </c>
      <c r="I4728" s="20" t="s">
        <v>259</v>
      </c>
      <c r="J4728" s="11" t="s">
        <v>261</v>
      </c>
      <c r="K4728" s="11" t="s">
        <v>12957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44958</v>
      </c>
      <c r="H4729" s="11">
        <v>9</v>
      </c>
      <c r="I4729" s="20" t="s">
        <v>259</v>
      </c>
      <c r="J4729" s="11" t="s">
        <v>261</v>
      </c>
      <c r="K4729" s="11" t="s">
        <v>12957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44958</v>
      </c>
      <c r="H4730" s="11">
        <v>9</v>
      </c>
      <c r="I4730" s="20" t="s">
        <v>259</v>
      </c>
      <c r="J4730" s="11" t="s">
        <v>261</v>
      </c>
      <c r="K4730" s="11" t="s">
        <v>12957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44958</v>
      </c>
      <c r="H4731" s="11">
        <v>9</v>
      </c>
      <c r="I4731" s="20" t="s">
        <v>259</v>
      </c>
      <c r="J4731" s="11" t="s">
        <v>261</v>
      </c>
      <c r="K4731" s="11" t="s">
        <v>12957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44958</v>
      </c>
      <c r="H4732" s="11">
        <v>9</v>
      </c>
      <c r="I4732" s="20" t="s">
        <v>259</v>
      </c>
      <c r="J4732" s="11" t="s">
        <v>261</v>
      </c>
      <c r="K4732" s="11" t="s">
        <v>12957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44958</v>
      </c>
      <c r="H4733" s="11">
        <v>9</v>
      </c>
      <c r="I4733" s="20" t="s">
        <v>259</v>
      </c>
      <c r="J4733" s="11" t="s">
        <v>261</v>
      </c>
      <c r="K4733" s="11" t="s">
        <v>12957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44958</v>
      </c>
      <c r="H4734" s="11">
        <v>9</v>
      </c>
      <c r="I4734" s="20" t="s">
        <v>259</v>
      </c>
      <c r="J4734" s="11" t="s">
        <v>261</v>
      </c>
      <c r="K4734" s="11" t="s">
        <v>12957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44958</v>
      </c>
      <c r="H4735" s="11">
        <v>9</v>
      </c>
      <c r="I4735" s="20" t="s">
        <v>259</v>
      </c>
      <c r="J4735" s="11" t="s">
        <v>261</v>
      </c>
      <c r="K4735" s="11" t="s">
        <v>12957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44958</v>
      </c>
      <c r="H4736" s="11">
        <v>9</v>
      </c>
      <c r="I4736" s="20" t="s">
        <v>259</v>
      </c>
      <c r="J4736" s="11" t="s">
        <v>261</v>
      </c>
      <c r="K4736" s="11" t="s">
        <v>12957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44958</v>
      </c>
      <c r="H4737" s="11">
        <v>9</v>
      </c>
      <c r="I4737" s="20" t="s">
        <v>259</v>
      </c>
      <c r="J4737" s="11" t="s">
        <v>261</v>
      </c>
      <c r="K4737" s="11" t="s">
        <v>12957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44958</v>
      </c>
      <c r="H4738" s="11">
        <v>9</v>
      </c>
      <c r="I4738" s="20" t="s">
        <v>259</v>
      </c>
      <c r="J4738" s="11" t="s">
        <v>261</v>
      </c>
      <c r="K4738" s="11" t="s">
        <v>12957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44958</v>
      </c>
      <c r="H4739" s="11">
        <v>9</v>
      </c>
      <c r="I4739" s="20" t="s">
        <v>259</v>
      </c>
      <c r="J4739" s="11" t="s">
        <v>261</v>
      </c>
      <c r="K4739" s="11" t="s">
        <v>12957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44958</v>
      </c>
      <c r="H4740" s="11">
        <v>9</v>
      </c>
      <c r="I4740" s="20" t="s">
        <v>259</v>
      </c>
      <c r="J4740" s="11" t="s">
        <v>261</v>
      </c>
      <c r="K4740" s="11" t="s">
        <v>12957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44958</v>
      </c>
      <c r="H4741" s="11">
        <v>9</v>
      </c>
      <c r="I4741" s="20" t="s">
        <v>259</v>
      </c>
      <c r="J4741" s="11" t="s">
        <v>261</v>
      </c>
      <c r="K4741" s="11" t="s">
        <v>12957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44958</v>
      </c>
      <c r="H4742" s="11">
        <v>9</v>
      </c>
      <c r="I4742" s="20" t="s">
        <v>259</v>
      </c>
      <c r="J4742" s="11" t="s">
        <v>261</v>
      </c>
      <c r="K4742" s="11" t="s">
        <v>12957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44958</v>
      </c>
      <c r="H4743" s="11">
        <v>9</v>
      </c>
      <c r="I4743" s="20" t="s">
        <v>259</v>
      </c>
      <c r="J4743" s="11" t="s">
        <v>261</v>
      </c>
      <c r="K4743" s="11" t="s">
        <v>12957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44958</v>
      </c>
      <c r="H4744" s="11">
        <v>9</v>
      </c>
      <c r="I4744" s="20" t="s">
        <v>259</v>
      </c>
      <c r="J4744" s="11" t="s">
        <v>261</v>
      </c>
      <c r="K4744" s="11" t="s">
        <v>12957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44958</v>
      </c>
      <c r="H4745" s="11">
        <v>9</v>
      </c>
      <c r="I4745" s="20" t="s">
        <v>259</v>
      </c>
      <c r="J4745" s="11" t="s">
        <v>261</v>
      </c>
      <c r="K4745" s="11" t="s">
        <v>12957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44958</v>
      </c>
      <c r="H4746" s="11">
        <v>9</v>
      </c>
      <c r="I4746" s="20" t="s">
        <v>259</v>
      </c>
      <c r="J4746" s="11" t="s">
        <v>261</v>
      </c>
      <c r="K4746" s="11" t="s">
        <v>12957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44958</v>
      </c>
      <c r="H4747" s="11">
        <v>9</v>
      </c>
      <c r="I4747" s="20" t="s">
        <v>259</v>
      </c>
      <c r="J4747" s="11" t="s">
        <v>261</v>
      </c>
      <c r="K4747" s="11" t="s">
        <v>12957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44958</v>
      </c>
      <c r="H4748" s="11">
        <v>9</v>
      </c>
      <c r="I4748" s="20" t="s">
        <v>259</v>
      </c>
      <c r="J4748" s="11" t="s">
        <v>261</v>
      </c>
      <c r="K4748" s="11" t="s">
        <v>12957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44958</v>
      </c>
      <c r="H4749" s="11">
        <v>9</v>
      </c>
      <c r="I4749" s="20" t="s">
        <v>259</v>
      </c>
      <c r="J4749" s="11" t="s">
        <v>261</v>
      </c>
      <c r="K4749" s="11" t="s">
        <v>12957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44958</v>
      </c>
      <c r="H4750" s="11">
        <v>9</v>
      </c>
      <c r="I4750" s="20" t="s">
        <v>259</v>
      </c>
      <c r="J4750" s="11" t="s">
        <v>261</v>
      </c>
      <c r="K4750" s="11" t="s">
        <v>12957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44958</v>
      </c>
      <c r="H4751" s="11">
        <v>9</v>
      </c>
      <c r="I4751" s="20" t="s">
        <v>259</v>
      </c>
      <c r="J4751" s="11" t="s">
        <v>261</v>
      </c>
      <c r="K4751" s="11" t="s">
        <v>12957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44958</v>
      </c>
      <c r="H4752" s="11">
        <v>9</v>
      </c>
      <c r="I4752" s="20" t="s">
        <v>259</v>
      </c>
      <c r="J4752" s="11" t="s">
        <v>261</v>
      </c>
      <c r="K4752" s="11" t="s">
        <v>12957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44958</v>
      </c>
      <c r="H4753" s="11">
        <v>9</v>
      </c>
      <c r="I4753" s="20" t="s">
        <v>259</v>
      </c>
      <c r="J4753" s="11" t="s">
        <v>261</v>
      </c>
      <c r="K4753" s="11" t="s">
        <v>12957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44958</v>
      </c>
      <c r="H4754" s="11">
        <v>9</v>
      </c>
      <c r="I4754" s="20" t="s">
        <v>259</v>
      </c>
      <c r="J4754" s="11" t="s">
        <v>261</v>
      </c>
      <c r="K4754" s="11" t="s">
        <v>12957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44958</v>
      </c>
      <c r="H4755" s="11">
        <v>9</v>
      </c>
      <c r="I4755" s="20" t="s">
        <v>259</v>
      </c>
      <c r="J4755" s="11" t="s">
        <v>261</v>
      </c>
      <c r="K4755" s="11" t="s">
        <v>12957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44958</v>
      </c>
      <c r="H4756" s="11">
        <v>9</v>
      </c>
      <c r="I4756" s="20" t="s">
        <v>259</v>
      </c>
      <c r="J4756" s="11" t="s">
        <v>261</v>
      </c>
      <c r="K4756" s="11" t="s">
        <v>12957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44958</v>
      </c>
      <c r="H4757" s="11">
        <v>9</v>
      </c>
      <c r="I4757" s="20" t="s">
        <v>259</v>
      </c>
      <c r="J4757" s="11" t="s">
        <v>261</v>
      </c>
      <c r="K4757" s="11" t="s">
        <v>12957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44958</v>
      </c>
      <c r="H4758" s="11">
        <v>9</v>
      </c>
      <c r="I4758" s="20" t="s">
        <v>259</v>
      </c>
      <c r="J4758" s="11" t="s">
        <v>261</v>
      </c>
      <c r="K4758" s="11" t="s">
        <v>12957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44958</v>
      </c>
      <c r="H4759" s="11">
        <v>9</v>
      </c>
      <c r="I4759" s="20" t="s">
        <v>259</v>
      </c>
      <c r="J4759" s="11" t="s">
        <v>261</v>
      </c>
      <c r="K4759" s="11" t="s">
        <v>12957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44958</v>
      </c>
      <c r="H4760" s="11">
        <v>9</v>
      </c>
      <c r="I4760" s="20" t="s">
        <v>259</v>
      </c>
      <c r="J4760" s="11" t="s">
        <v>261</v>
      </c>
      <c r="K4760" s="11" t="s">
        <v>12957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44958</v>
      </c>
      <c r="H4761" s="11">
        <v>9</v>
      </c>
      <c r="I4761" s="20" t="s">
        <v>259</v>
      </c>
      <c r="J4761" s="11" t="s">
        <v>261</v>
      </c>
      <c r="K4761" s="11" t="s">
        <v>12957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44958</v>
      </c>
      <c r="H4762" s="11">
        <v>9</v>
      </c>
      <c r="I4762" s="20" t="s">
        <v>259</v>
      </c>
      <c r="J4762" s="11" t="s">
        <v>261</v>
      </c>
      <c r="K4762" s="11" t="s">
        <v>12957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44958</v>
      </c>
      <c r="H4763" s="11">
        <v>9</v>
      </c>
      <c r="I4763" s="20" t="s">
        <v>259</v>
      </c>
      <c r="J4763" s="11" t="s">
        <v>261</v>
      </c>
      <c r="K4763" s="11" t="s">
        <v>12957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44958</v>
      </c>
      <c r="H4764" s="11">
        <v>9</v>
      </c>
      <c r="I4764" s="20" t="s">
        <v>259</v>
      </c>
      <c r="J4764" s="11" t="s">
        <v>261</v>
      </c>
      <c r="K4764" s="11" t="s">
        <v>12957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44958</v>
      </c>
      <c r="H4765" s="11">
        <v>9</v>
      </c>
      <c r="I4765" s="20" t="s">
        <v>259</v>
      </c>
      <c r="J4765" s="11" t="s">
        <v>261</v>
      </c>
      <c r="K4765" s="11" t="s">
        <v>12957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44958</v>
      </c>
      <c r="H4766" s="11">
        <v>9</v>
      </c>
      <c r="I4766" s="20" t="s">
        <v>259</v>
      </c>
      <c r="J4766" s="11" t="s">
        <v>261</v>
      </c>
      <c r="K4766" s="11" t="s">
        <v>12957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44958</v>
      </c>
      <c r="H4767" s="11">
        <v>9</v>
      </c>
      <c r="I4767" s="20" t="s">
        <v>259</v>
      </c>
      <c r="J4767" s="11" t="s">
        <v>261</v>
      </c>
      <c r="K4767" s="11" t="s">
        <v>12957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44958</v>
      </c>
      <c r="H4768" s="11">
        <v>9</v>
      </c>
      <c r="I4768" s="20" t="s">
        <v>259</v>
      </c>
      <c r="J4768" s="11" t="s">
        <v>261</v>
      </c>
      <c r="K4768" s="11" t="s">
        <v>12957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44958</v>
      </c>
      <c r="H4769" s="11">
        <v>9</v>
      </c>
      <c r="I4769" s="20" t="s">
        <v>259</v>
      </c>
      <c r="J4769" s="11" t="s">
        <v>261</v>
      </c>
      <c r="K4769" s="11" t="s">
        <v>12957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44958</v>
      </c>
      <c r="H4770" s="11">
        <v>9</v>
      </c>
      <c r="I4770" s="20" t="s">
        <v>259</v>
      </c>
      <c r="J4770" s="11" t="s">
        <v>261</v>
      </c>
      <c r="K4770" s="11" t="s">
        <v>12957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44958</v>
      </c>
      <c r="H4771" s="11">
        <v>9</v>
      </c>
      <c r="I4771" s="20" t="s">
        <v>259</v>
      </c>
      <c r="J4771" s="11" t="s">
        <v>261</v>
      </c>
      <c r="K4771" s="11" t="s">
        <v>12957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44958</v>
      </c>
      <c r="H4772" s="11">
        <v>9</v>
      </c>
      <c r="I4772" s="20" t="s">
        <v>259</v>
      </c>
      <c r="J4772" s="11" t="s">
        <v>261</v>
      </c>
      <c r="K4772" s="11" t="s">
        <v>12957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44958</v>
      </c>
      <c r="H4773" s="11">
        <v>9</v>
      </c>
      <c r="I4773" s="20" t="s">
        <v>259</v>
      </c>
      <c r="J4773" s="11" t="s">
        <v>261</v>
      </c>
      <c r="K4773" s="11" t="s">
        <v>12957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44958</v>
      </c>
      <c r="H4774" s="11">
        <v>9</v>
      </c>
      <c r="I4774" s="20" t="s">
        <v>259</v>
      </c>
      <c r="J4774" s="11" t="s">
        <v>261</v>
      </c>
      <c r="K4774" s="11" t="s">
        <v>12957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44958</v>
      </c>
      <c r="H4775" s="11">
        <v>9</v>
      </c>
      <c r="I4775" s="20" t="s">
        <v>259</v>
      </c>
      <c r="J4775" s="11" t="s">
        <v>261</v>
      </c>
      <c r="K4775" s="11" t="s">
        <v>12957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44958</v>
      </c>
      <c r="H4776" s="11">
        <v>9</v>
      </c>
      <c r="I4776" s="20" t="s">
        <v>259</v>
      </c>
      <c r="J4776" s="11" t="s">
        <v>261</v>
      </c>
      <c r="K4776" s="11" t="s">
        <v>12957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44958</v>
      </c>
      <c r="H4777" s="11">
        <v>9</v>
      </c>
      <c r="I4777" s="20" t="s">
        <v>259</v>
      </c>
      <c r="J4777" s="11" t="s">
        <v>261</v>
      </c>
      <c r="K4777" s="11" t="s">
        <v>12957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44958</v>
      </c>
      <c r="H4778" s="11">
        <v>9</v>
      </c>
      <c r="I4778" s="20" t="s">
        <v>259</v>
      </c>
      <c r="J4778" s="11" t="s">
        <v>261</v>
      </c>
      <c r="K4778" s="11" t="s">
        <v>12957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44958</v>
      </c>
      <c r="H4779" s="11">
        <v>9</v>
      </c>
      <c r="I4779" s="20" t="s">
        <v>259</v>
      </c>
      <c r="J4779" s="11" t="s">
        <v>261</v>
      </c>
      <c r="K4779" s="11" t="s">
        <v>12957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44958</v>
      </c>
      <c r="H4780" s="11">
        <v>9</v>
      </c>
      <c r="I4780" s="20" t="s">
        <v>259</v>
      </c>
      <c r="J4780" s="11" t="s">
        <v>261</v>
      </c>
      <c r="K4780" s="11" t="s">
        <v>12957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44958</v>
      </c>
      <c r="H4781" s="11">
        <v>9</v>
      </c>
      <c r="I4781" s="20" t="s">
        <v>259</v>
      </c>
      <c r="J4781" s="11" t="s">
        <v>261</v>
      </c>
      <c r="K4781" s="11" t="s">
        <v>12957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44958</v>
      </c>
      <c r="H4782" s="11">
        <v>9</v>
      </c>
      <c r="I4782" s="20" t="s">
        <v>259</v>
      </c>
      <c r="J4782" s="11" t="s">
        <v>261</v>
      </c>
      <c r="K4782" s="11" t="s">
        <v>12957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44958</v>
      </c>
      <c r="H4783" s="11">
        <v>9</v>
      </c>
      <c r="I4783" s="20" t="s">
        <v>259</v>
      </c>
      <c r="J4783" s="11" t="s">
        <v>261</v>
      </c>
      <c r="K4783" s="11" t="s">
        <v>12957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44958</v>
      </c>
      <c r="H4784" s="11">
        <v>9</v>
      </c>
      <c r="I4784" s="20" t="s">
        <v>259</v>
      </c>
      <c r="J4784" s="11" t="s">
        <v>261</v>
      </c>
      <c r="K4784" s="11" t="s">
        <v>12957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44958</v>
      </c>
      <c r="H4785" s="11">
        <v>9</v>
      </c>
      <c r="I4785" s="20" t="s">
        <v>259</v>
      </c>
      <c r="J4785" s="11" t="s">
        <v>261</v>
      </c>
      <c r="K4785" s="11" t="s">
        <v>12957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44958</v>
      </c>
      <c r="H4786" s="11">
        <v>9</v>
      </c>
      <c r="I4786" s="20" t="s">
        <v>259</v>
      </c>
      <c r="J4786" s="11" t="s">
        <v>261</v>
      </c>
      <c r="K4786" s="11" t="s">
        <v>12957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44958</v>
      </c>
      <c r="H4787" s="11">
        <v>9</v>
      </c>
      <c r="I4787" s="20" t="s">
        <v>259</v>
      </c>
      <c r="J4787" s="11" t="s">
        <v>261</v>
      </c>
      <c r="K4787" s="11" t="s">
        <v>12957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44958</v>
      </c>
      <c r="H4788" s="11">
        <v>9</v>
      </c>
      <c r="I4788" s="20" t="s">
        <v>259</v>
      </c>
      <c r="J4788" s="11" t="s">
        <v>261</v>
      </c>
      <c r="K4788" s="11" t="s">
        <v>12957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44958</v>
      </c>
      <c r="H4789" s="11">
        <v>9</v>
      </c>
      <c r="I4789" s="20" t="s">
        <v>259</v>
      </c>
      <c r="J4789" s="11" t="s">
        <v>261</v>
      </c>
      <c r="K4789" s="11" t="s">
        <v>12957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44958</v>
      </c>
      <c r="H4790" s="11">
        <v>9</v>
      </c>
      <c r="I4790" s="20" t="s">
        <v>259</v>
      </c>
      <c r="J4790" s="11" t="s">
        <v>261</v>
      </c>
      <c r="K4790" s="11" t="s">
        <v>12957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44958</v>
      </c>
      <c r="H4791" s="11">
        <v>9</v>
      </c>
      <c r="I4791" s="20" t="s">
        <v>259</v>
      </c>
      <c r="J4791" s="11" t="s">
        <v>261</v>
      </c>
      <c r="K4791" s="11" t="s">
        <v>12957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44958</v>
      </c>
      <c r="H4792" s="11">
        <v>9</v>
      </c>
      <c r="I4792" s="20" t="s">
        <v>259</v>
      </c>
      <c r="J4792" s="11" t="s">
        <v>261</v>
      </c>
      <c r="K4792" s="11" t="s">
        <v>12957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44958</v>
      </c>
      <c r="H4793" s="11">
        <v>9</v>
      </c>
      <c r="I4793" s="20" t="s">
        <v>259</v>
      </c>
      <c r="J4793" s="11" t="s">
        <v>261</v>
      </c>
      <c r="K4793" s="11" t="s">
        <v>12957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44958</v>
      </c>
      <c r="H4794" s="11">
        <v>9</v>
      </c>
      <c r="I4794" s="20" t="s">
        <v>259</v>
      </c>
      <c r="J4794" s="11" t="s">
        <v>261</v>
      </c>
      <c r="K4794" s="11" t="s">
        <v>12957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44958</v>
      </c>
      <c r="H4795" s="11">
        <v>9</v>
      </c>
      <c r="I4795" s="20" t="s">
        <v>259</v>
      </c>
      <c r="J4795" s="11" t="s">
        <v>261</v>
      </c>
      <c r="K4795" s="11" t="s">
        <v>12957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44958</v>
      </c>
      <c r="H4796" s="11">
        <v>9</v>
      </c>
      <c r="I4796" s="20" t="s">
        <v>259</v>
      </c>
      <c r="J4796" s="11" t="s">
        <v>261</v>
      </c>
      <c r="K4796" s="11" t="s">
        <v>12957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44958</v>
      </c>
      <c r="H4797" s="11">
        <v>9</v>
      </c>
      <c r="I4797" s="20" t="s">
        <v>259</v>
      </c>
      <c r="J4797" s="11" t="s">
        <v>261</v>
      </c>
      <c r="K4797" s="11" t="s">
        <v>12957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44958</v>
      </c>
      <c r="H4798" s="11">
        <v>9</v>
      </c>
      <c r="I4798" s="20" t="s">
        <v>259</v>
      </c>
      <c r="J4798" s="11" t="s">
        <v>261</v>
      </c>
      <c r="K4798" s="11" t="s">
        <v>12957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44958</v>
      </c>
      <c r="H4799" s="11">
        <v>9</v>
      </c>
      <c r="I4799" s="20" t="s">
        <v>259</v>
      </c>
      <c r="J4799" s="11" t="s">
        <v>261</v>
      </c>
      <c r="K4799" s="11" t="s">
        <v>12957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44958</v>
      </c>
      <c r="H4800" s="11">
        <v>9</v>
      </c>
      <c r="I4800" s="20" t="s">
        <v>259</v>
      </c>
      <c r="J4800" s="11" t="s">
        <v>261</v>
      </c>
      <c r="K4800" s="11" t="s">
        <v>12957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44958</v>
      </c>
      <c r="H4801" s="11">
        <v>9</v>
      </c>
      <c r="I4801" s="20" t="s">
        <v>259</v>
      </c>
      <c r="J4801" s="11" t="s">
        <v>261</v>
      </c>
      <c r="K4801" s="11" t="s">
        <v>12957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44958</v>
      </c>
      <c r="H4802" s="11">
        <v>9</v>
      </c>
      <c r="I4802" s="20" t="s">
        <v>259</v>
      </c>
      <c r="J4802" s="11" t="s">
        <v>261</v>
      </c>
      <c r="K4802" s="11" t="s">
        <v>12957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44958</v>
      </c>
      <c r="H4803" s="11">
        <v>9</v>
      </c>
      <c r="I4803" s="20" t="s">
        <v>259</v>
      </c>
      <c r="J4803" s="11" t="s">
        <v>261</v>
      </c>
      <c r="K4803" s="11" t="s">
        <v>12957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44958</v>
      </c>
      <c r="H4804" s="11">
        <v>9</v>
      </c>
      <c r="I4804" s="20" t="s">
        <v>259</v>
      </c>
      <c r="J4804" s="11" t="s">
        <v>261</v>
      </c>
      <c r="K4804" s="11" t="s">
        <v>12957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44958</v>
      </c>
      <c r="H4805" s="11">
        <v>9</v>
      </c>
      <c r="I4805" s="20" t="s">
        <v>259</v>
      </c>
      <c r="J4805" s="11" t="s">
        <v>261</v>
      </c>
      <c r="K4805" s="11" t="s">
        <v>12957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44958</v>
      </c>
      <c r="H4806" s="11">
        <v>9</v>
      </c>
      <c r="I4806" s="20" t="s">
        <v>259</v>
      </c>
      <c r="J4806" s="11" t="s">
        <v>261</v>
      </c>
      <c r="K4806" s="11" t="s">
        <v>12957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44958</v>
      </c>
      <c r="H4807" s="11">
        <v>9</v>
      </c>
      <c r="I4807" s="20" t="s">
        <v>259</v>
      </c>
      <c r="J4807" s="11" t="s">
        <v>261</v>
      </c>
      <c r="K4807" s="11" t="s">
        <v>12957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44958</v>
      </c>
      <c r="H4808" s="11">
        <v>9</v>
      </c>
      <c r="I4808" s="20" t="s">
        <v>259</v>
      </c>
      <c r="J4808" s="11" t="s">
        <v>261</v>
      </c>
      <c r="K4808" s="11" t="s">
        <v>12957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44958</v>
      </c>
      <c r="H4809" s="11">
        <v>9</v>
      </c>
      <c r="I4809" s="20" t="s">
        <v>259</v>
      </c>
      <c r="J4809" s="11" t="s">
        <v>261</v>
      </c>
      <c r="K4809" s="11" t="s">
        <v>12957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44958</v>
      </c>
      <c r="H4810" s="11">
        <v>9</v>
      </c>
      <c r="I4810" s="20" t="s">
        <v>259</v>
      </c>
      <c r="J4810" s="11" t="s">
        <v>261</v>
      </c>
      <c r="K4810" s="11" t="s">
        <v>12957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44958</v>
      </c>
      <c r="H4811" s="11">
        <v>9</v>
      </c>
      <c r="I4811" s="20" t="s">
        <v>259</v>
      </c>
      <c r="J4811" s="11" t="s">
        <v>261</v>
      </c>
      <c r="K4811" s="11" t="s">
        <v>12957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44958</v>
      </c>
      <c r="H4812" s="11">
        <v>9</v>
      </c>
      <c r="I4812" s="20" t="s">
        <v>259</v>
      </c>
      <c r="J4812" s="11" t="s">
        <v>261</v>
      </c>
      <c r="K4812" s="11" t="s">
        <v>12957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44958</v>
      </c>
      <c r="H4813" s="11">
        <v>9</v>
      </c>
      <c r="I4813" s="20" t="s">
        <v>259</v>
      </c>
      <c r="J4813" s="11" t="s">
        <v>261</v>
      </c>
      <c r="K4813" s="11" t="s">
        <v>12957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44958</v>
      </c>
      <c r="H4814" s="11">
        <v>9</v>
      </c>
      <c r="I4814" s="20" t="s">
        <v>259</v>
      </c>
      <c r="J4814" s="11" t="s">
        <v>261</v>
      </c>
      <c r="K4814" s="11" t="s">
        <v>12957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44958</v>
      </c>
      <c r="H4815" s="11">
        <v>9</v>
      </c>
      <c r="I4815" s="20" t="s">
        <v>259</v>
      </c>
      <c r="J4815" s="11" t="s">
        <v>261</v>
      </c>
      <c r="K4815" s="11" t="s">
        <v>12957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44958</v>
      </c>
      <c r="H4816" s="11">
        <v>9</v>
      </c>
      <c r="I4816" s="20" t="s">
        <v>259</v>
      </c>
      <c r="J4816" s="11" t="s">
        <v>261</v>
      </c>
      <c r="K4816" s="11" t="s">
        <v>12957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44958</v>
      </c>
      <c r="H4817" s="11">
        <v>9</v>
      </c>
      <c r="I4817" s="20" t="s">
        <v>259</v>
      </c>
      <c r="J4817" s="11" t="s">
        <v>261</v>
      </c>
      <c r="K4817" s="11" t="s">
        <v>12957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44958</v>
      </c>
      <c r="H4818" s="11">
        <v>9</v>
      </c>
      <c r="I4818" s="20" t="s">
        <v>259</v>
      </c>
      <c r="J4818" s="11" t="s">
        <v>261</v>
      </c>
      <c r="K4818" s="11" t="s">
        <v>12957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44958</v>
      </c>
      <c r="H4819" s="11">
        <v>9</v>
      </c>
      <c r="I4819" s="20" t="s">
        <v>259</v>
      </c>
      <c r="J4819" s="11" t="s">
        <v>261</v>
      </c>
      <c r="K4819" s="11" t="s">
        <v>12957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44958</v>
      </c>
      <c r="H4820" s="11">
        <v>9</v>
      </c>
      <c r="I4820" s="20" t="s">
        <v>259</v>
      </c>
      <c r="J4820" s="11" t="s">
        <v>261</v>
      </c>
      <c r="K4820" s="11" t="s">
        <v>12957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44958</v>
      </c>
      <c r="H4821" s="11">
        <v>9</v>
      </c>
      <c r="I4821" s="20" t="s">
        <v>259</v>
      </c>
      <c r="J4821" s="11" t="s">
        <v>261</v>
      </c>
      <c r="K4821" s="11" t="s">
        <v>12957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44958</v>
      </c>
      <c r="H4822" s="11">
        <v>9</v>
      </c>
      <c r="I4822" s="20" t="s">
        <v>259</v>
      </c>
      <c r="J4822" s="11" t="s">
        <v>261</v>
      </c>
      <c r="K4822" s="11" t="s">
        <v>12957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44958</v>
      </c>
      <c r="H4823" s="11">
        <v>9</v>
      </c>
      <c r="I4823" s="20" t="s">
        <v>259</v>
      </c>
      <c r="J4823" s="11" t="s">
        <v>261</v>
      </c>
      <c r="K4823" s="11" t="s">
        <v>12957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44958</v>
      </c>
      <c r="H4824" s="11">
        <v>9</v>
      </c>
      <c r="I4824" s="20" t="s">
        <v>259</v>
      </c>
      <c r="J4824" s="11" t="s">
        <v>261</v>
      </c>
      <c r="K4824" s="11" t="s">
        <v>12957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44958</v>
      </c>
      <c r="H4825" s="11">
        <v>9</v>
      </c>
      <c r="I4825" s="20" t="s">
        <v>259</v>
      </c>
      <c r="J4825" s="11" t="s">
        <v>261</v>
      </c>
      <c r="K4825" s="11" t="s">
        <v>12957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44958</v>
      </c>
      <c r="H4826" s="11">
        <v>9</v>
      </c>
      <c r="I4826" s="20" t="s">
        <v>259</v>
      </c>
      <c r="J4826" s="11" t="s">
        <v>261</v>
      </c>
      <c r="K4826" s="11" t="s">
        <v>12957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44958</v>
      </c>
      <c r="H4827" s="11">
        <v>9</v>
      </c>
      <c r="I4827" s="20" t="s">
        <v>259</v>
      </c>
      <c r="J4827" s="11" t="s">
        <v>261</v>
      </c>
      <c r="K4827" s="11" t="s">
        <v>12957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44958</v>
      </c>
      <c r="H4828" s="11">
        <v>9</v>
      </c>
      <c r="I4828" s="20" t="s">
        <v>259</v>
      </c>
      <c r="J4828" s="11" t="s">
        <v>261</v>
      </c>
      <c r="K4828" s="11" t="s">
        <v>12957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44958</v>
      </c>
      <c r="H4829" s="11">
        <v>9</v>
      </c>
      <c r="I4829" s="20" t="s">
        <v>259</v>
      </c>
      <c r="J4829" s="11" t="s">
        <v>261</v>
      </c>
      <c r="K4829" s="11" t="s">
        <v>12957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44958</v>
      </c>
      <c r="H4830" s="11">
        <v>9</v>
      </c>
      <c r="I4830" s="20" t="s">
        <v>259</v>
      </c>
      <c r="J4830" s="11" t="s">
        <v>261</v>
      </c>
      <c r="K4830" s="11" t="s">
        <v>12957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44958</v>
      </c>
      <c r="H4831" s="11">
        <v>9</v>
      </c>
      <c r="I4831" s="20" t="s">
        <v>259</v>
      </c>
      <c r="J4831" s="11" t="s">
        <v>261</v>
      </c>
      <c r="K4831" s="11" t="s">
        <v>12957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44958</v>
      </c>
      <c r="H4832" s="11">
        <v>9</v>
      </c>
      <c r="I4832" s="20" t="s">
        <v>259</v>
      </c>
      <c r="J4832" s="11" t="s">
        <v>261</v>
      </c>
      <c r="K4832" s="11" t="s">
        <v>12957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44958</v>
      </c>
      <c r="H4833" s="11">
        <v>9</v>
      </c>
      <c r="I4833" s="20" t="s">
        <v>259</v>
      </c>
      <c r="J4833" s="11" t="s">
        <v>261</v>
      </c>
      <c r="K4833" s="11" t="s">
        <v>12957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44958</v>
      </c>
      <c r="H4834" s="11">
        <v>9</v>
      </c>
      <c r="I4834" s="20" t="s">
        <v>259</v>
      </c>
      <c r="J4834" s="11" t="s">
        <v>261</v>
      </c>
      <c r="K4834" s="11" t="s">
        <v>12957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44958</v>
      </c>
      <c r="H4835" s="11">
        <v>9</v>
      </c>
      <c r="I4835" s="20" t="s">
        <v>259</v>
      </c>
      <c r="J4835" s="11" t="s">
        <v>261</v>
      </c>
      <c r="K4835" s="11" t="s">
        <v>12957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44958</v>
      </c>
      <c r="H4836" s="11">
        <v>9</v>
      </c>
      <c r="I4836" s="20" t="s">
        <v>259</v>
      </c>
      <c r="J4836" s="11" t="s">
        <v>261</v>
      </c>
      <c r="K4836" s="11" t="s">
        <v>12957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44958</v>
      </c>
      <c r="H4837" s="11">
        <v>9</v>
      </c>
      <c r="I4837" s="20" t="s">
        <v>259</v>
      </c>
      <c r="J4837" s="11" t="s">
        <v>261</v>
      </c>
      <c r="K4837" s="11" t="s">
        <v>12957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44958</v>
      </c>
      <c r="H4838" s="11">
        <v>9</v>
      </c>
      <c r="I4838" s="20" t="s">
        <v>259</v>
      </c>
      <c r="J4838" s="11" t="s">
        <v>261</v>
      </c>
      <c r="K4838" s="11" t="s">
        <v>12957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44958</v>
      </c>
      <c r="H4839" s="11">
        <v>9</v>
      </c>
      <c r="I4839" s="20" t="s">
        <v>259</v>
      </c>
      <c r="J4839" s="11" t="s">
        <v>261</v>
      </c>
      <c r="K4839" s="11" t="s">
        <v>12957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44958</v>
      </c>
      <c r="H4840" s="11">
        <v>9</v>
      </c>
      <c r="I4840" s="20" t="s">
        <v>259</v>
      </c>
      <c r="J4840" s="11" t="s">
        <v>261</v>
      </c>
      <c r="K4840" s="11" t="s">
        <v>12957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44958</v>
      </c>
      <c r="H4841" s="11">
        <v>9</v>
      </c>
      <c r="I4841" s="20" t="s">
        <v>259</v>
      </c>
      <c r="J4841" s="11" t="s">
        <v>261</v>
      </c>
      <c r="K4841" s="11" t="s">
        <v>12957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44958</v>
      </c>
      <c r="H4842" s="11">
        <v>9</v>
      </c>
      <c r="I4842" s="20" t="s">
        <v>259</v>
      </c>
      <c r="J4842" s="11" t="s">
        <v>261</v>
      </c>
      <c r="K4842" s="11" t="s">
        <v>12957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44958</v>
      </c>
      <c r="H4843" s="11">
        <v>9</v>
      </c>
      <c r="I4843" s="20" t="s">
        <v>259</v>
      </c>
      <c r="J4843" s="11" t="s">
        <v>261</v>
      </c>
      <c r="K4843" s="11" t="s">
        <v>12957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44958</v>
      </c>
      <c r="H4844" s="11">
        <v>9</v>
      </c>
      <c r="I4844" s="20" t="s">
        <v>259</v>
      </c>
      <c r="J4844" s="11" t="s">
        <v>261</v>
      </c>
      <c r="K4844" s="11" t="s">
        <v>12957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44958</v>
      </c>
      <c r="H4845" s="11">
        <v>9</v>
      </c>
      <c r="I4845" s="20" t="s">
        <v>259</v>
      </c>
      <c r="J4845" s="11" t="s">
        <v>261</v>
      </c>
      <c r="K4845" s="11" t="s">
        <v>12957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44958</v>
      </c>
      <c r="H4846" s="11">
        <v>9</v>
      </c>
      <c r="I4846" s="20" t="s">
        <v>259</v>
      </c>
      <c r="J4846" s="11" t="s">
        <v>261</v>
      </c>
      <c r="K4846" s="11" t="s">
        <v>12957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44958</v>
      </c>
      <c r="H4847" s="11">
        <v>9</v>
      </c>
      <c r="I4847" s="20" t="s">
        <v>259</v>
      </c>
      <c r="J4847" s="11" t="s">
        <v>261</v>
      </c>
      <c r="K4847" s="11" t="s">
        <v>12957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44958</v>
      </c>
      <c r="H4848" s="11">
        <v>9</v>
      </c>
      <c r="I4848" s="20" t="s">
        <v>259</v>
      </c>
      <c r="J4848" s="11" t="s">
        <v>261</v>
      </c>
      <c r="K4848" s="11" t="s">
        <v>12957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44958</v>
      </c>
      <c r="H4849" s="11">
        <v>9</v>
      </c>
      <c r="I4849" s="20" t="s">
        <v>259</v>
      </c>
      <c r="J4849" s="11" t="s">
        <v>261</v>
      </c>
      <c r="K4849" s="11" t="s">
        <v>12957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44958</v>
      </c>
      <c r="H4850" s="11">
        <v>9</v>
      </c>
      <c r="I4850" s="20" t="s">
        <v>259</v>
      </c>
      <c r="J4850" s="11" t="s">
        <v>261</v>
      </c>
      <c r="K4850" s="11" t="s">
        <v>12957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44958</v>
      </c>
      <c r="H4851" s="11">
        <v>9</v>
      </c>
      <c r="I4851" s="20" t="s">
        <v>259</v>
      </c>
      <c r="J4851" s="11" t="s">
        <v>261</v>
      </c>
      <c r="K4851" s="11" t="s">
        <v>12957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44958</v>
      </c>
      <c r="H4852" s="11">
        <v>9</v>
      </c>
      <c r="I4852" s="20" t="s">
        <v>259</v>
      </c>
      <c r="J4852" s="11" t="s">
        <v>261</v>
      </c>
      <c r="K4852" s="11" t="s">
        <v>12957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44958</v>
      </c>
      <c r="H4853" s="11">
        <v>9</v>
      </c>
      <c r="I4853" s="20" t="s">
        <v>259</v>
      </c>
      <c r="J4853" s="11" t="s">
        <v>261</v>
      </c>
      <c r="K4853" s="11" t="s">
        <v>12957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44958</v>
      </c>
      <c r="H4854" s="11">
        <v>9</v>
      </c>
      <c r="I4854" s="20" t="s">
        <v>259</v>
      </c>
      <c r="J4854" s="11" t="s">
        <v>261</v>
      </c>
      <c r="K4854" s="11" t="s">
        <v>12957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44958</v>
      </c>
      <c r="H4855" s="11">
        <v>9</v>
      </c>
      <c r="I4855" s="20" t="s">
        <v>259</v>
      </c>
      <c r="J4855" s="11" t="s">
        <v>261</v>
      </c>
      <c r="K4855" s="11" t="s">
        <v>12957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44958</v>
      </c>
      <c r="H4856" s="11">
        <v>9</v>
      </c>
      <c r="I4856" s="20" t="s">
        <v>259</v>
      </c>
      <c r="J4856" s="11" t="s">
        <v>261</v>
      </c>
      <c r="K4856" s="11" t="s">
        <v>12957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44958</v>
      </c>
      <c r="H4857" s="11">
        <v>9</v>
      </c>
      <c r="I4857" s="20" t="s">
        <v>259</v>
      </c>
      <c r="J4857" s="11" t="s">
        <v>261</v>
      </c>
      <c r="K4857" s="11" t="s">
        <v>12957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44958</v>
      </c>
      <c r="H4858" s="11">
        <v>9</v>
      </c>
      <c r="I4858" s="20" t="s">
        <v>259</v>
      </c>
      <c r="J4858" s="11" t="s">
        <v>261</v>
      </c>
      <c r="K4858" s="11" t="s">
        <v>12957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44958</v>
      </c>
      <c r="H4859" s="11">
        <v>9</v>
      </c>
      <c r="I4859" s="20" t="s">
        <v>259</v>
      </c>
      <c r="J4859" s="11" t="s">
        <v>261</v>
      </c>
      <c r="K4859" s="11" t="s">
        <v>12957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44958</v>
      </c>
      <c r="H4860" s="11">
        <v>9</v>
      </c>
      <c r="I4860" s="20" t="s">
        <v>259</v>
      </c>
      <c r="J4860" s="11" t="s">
        <v>261</v>
      </c>
      <c r="K4860" s="11" t="s">
        <v>12957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44958</v>
      </c>
      <c r="H4861" s="11">
        <v>9</v>
      </c>
      <c r="I4861" s="20" t="s">
        <v>259</v>
      </c>
      <c r="J4861" s="11" t="s">
        <v>261</v>
      </c>
      <c r="K4861" s="11" t="s">
        <v>12957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44958</v>
      </c>
      <c r="H4862" s="11">
        <v>9</v>
      </c>
      <c r="I4862" s="20" t="s">
        <v>259</v>
      </c>
      <c r="J4862" s="11" t="s">
        <v>261</v>
      </c>
      <c r="K4862" s="11" t="s">
        <v>12957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44958</v>
      </c>
      <c r="H4863" s="11">
        <v>9</v>
      </c>
      <c r="I4863" s="20" t="s">
        <v>259</v>
      </c>
      <c r="J4863" s="11" t="s">
        <v>261</v>
      </c>
      <c r="K4863" s="11" t="s">
        <v>12957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44958</v>
      </c>
      <c r="H4864" s="11">
        <v>9</v>
      </c>
      <c r="I4864" s="20" t="s">
        <v>259</v>
      </c>
      <c r="J4864" s="11" t="s">
        <v>261</v>
      </c>
      <c r="K4864" s="11" t="s">
        <v>12957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44958</v>
      </c>
      <c r="H4865" s="11">
        <v>9</v>
      </c>
      <c r="I4865" s="20" t="s">
        <v>259</v>
      </c>
      <c r="J4865" s="11" t="s">
        <v>261</v>
      </c>
      <c r="K4865" s="11" t="s">
        <v>12957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44958</v>
      </c>
      <c r="H4866" s="11">
        <v>9</v>
      </c>
      <c r="I4866" s="20" t="s">
        <v>259</v>
      </c>
      <c r="J4866" s="11" t="s">
        <v>261</v>
      </c>
      <c r="K4866" s="11" t="s">
        <v>12957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44958</v>
      </c>
      <c r="H4867" s="11">
        <v>9</v>
      </c>
      <c r="I4867" s="20" t="s">
        <v>259</v>
      </c>
      <c r="J4867" s="11" t="s">
        <v>261</v>
      </c>
      <c r="K4867" s="11" t="s">
        <v>12957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44958</v>
      </c>
      <c r="H4868" s="11">
        <v>9</v>
      </c>
      <c r="I4868" s="20" t="s">
        <v>259</v>
      </c>
      <c r="J4868" s="11" t="s">
        <v>261</v>
      </c>
      <c r="K4868" s="11" t="s">
        <v>12957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44958</v>
      </c>
      <c r="H4869" s="11">
        <v>9</v>
      </c>
      <c r="I4869" s="20" t="s">
        <v>259</v>
      </c>
      <c r="J4869" s="11" t="s">
        <v>261</v>
      </c>
      <c r="K4869" s="11" t="s">
        <v>12957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44958</v>
      </c>
      <c r="H4870" s="11">
        <v>9</v>
      </c>
      <c r="I4870" s="20" t="s">
        <v>259</v>
      </c>
      <c r="J4870" s="11" t="s">
        <v>261</v>
      </c>
      <c r="K4870" s="11" t="s">
        <v>12957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44958</v>
      </c>
      <c r="H4871" s="11">
        <v>9</v>
      </c>
      <c r="I4871" s="20" t="s">
        <v>259</v>
      </c>
      <c r="J4871" s="11" t="s">
        <v>261</v>
      </c>
      <c r="K4871" s="11" t="s">
        <v>12957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44958</v>
      </c>
      <c r="H4872" s="11">
        <v>9</v>
      </c>
      <c r="I4872" s="20" t="s">
        <v>259</v>
      </c>
      <c r="J4872" s="11" t="s">
        <v>261</v>
      </c>
      <c r="K4872" s="11" t="s">
        <v>12957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44958</v>
      </c>
      <c r="H4873" s="11">
        <v>9</v>
      </c>
      <c r="I4873" s="20" t="s">
        <v>259</v>
      </c>
      <c r="J4873" s="11" t="s">
        <v>261</v>
      </c>
      <c r="K4873" s="11" t="s">
        <v>12957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44958</v>
      </c>
      <c r="H4874" s="11">
        <v>9</v>
      </c>
      <c r="I4874" s="20" t="s">
        <v>259</v>
      </c>
      <c r="J4874" s="11" t="s">
        <v>261</v>
      </c>
      <c r="K4874" s="11" t="s">
        <v>12957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44958</v>
      </c>
      <c r="H4875" s="11">
        <v>9</v>
      </c>
      <c r="I4875" s="20" t="s">
        <v>259</v>
      </c>
      <c r="J4875" s="11" t="s">
        <v>261</v>
      </c>
      <c r="K4875" s="11" t="s">
        <v>12957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44958</v>
      </c>
      <c r="H4876" s="11">
        <v>9</v>
      </c>
      <c r="I4876" s="20" t="s">
        <v>259</v>
      </c>
      <c r="J4876" s="11" t="s">
        <v>261</v>
      </c>
      <c r="K4876" s="11" t="s">
        <v>12957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44958</v>
      </c>
      <c r="H4877" s="11">
        <v>9</v>
      </c>
      <c r="I4877" s="20" t="s">
        <v>259</v>
      </c>
      <c r="J4877" s="11" t="s">
        <v>261</v>
      </c>
      <c r="K4877" s="11" t="s">
        <v>12957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44958</v>
      </c>
      <c r="H4878" s="11">
        <v>9</v>
      </c>
      <c r="I4878" s="20" t="s">
        <v>259</v>
      </c>
      <c r="J4878" s="11" t="s">
        <v>261</v>
      </c>
      <c r="K4878" s="11" t="s">
        <v>12957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44958</v>
      </c>
      <c r="H4879" s="11">
        <v>9</v>
      </c>
      <c r="I4879" s="20" t="s">
        <v>259</v>
      </c>
      <c r="J4879" s="11" t="s">
        <v>261</v>
      </c>
      <c r="K4879" s="11" t="s">
        <v>12957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44958</v>
      </c>
      <c r="H4880" s="11">
        <v>9</v>
      </c>
      <c r="I4880" s="20" t="s">
        <v>259</v>
      </c>
      <c r="J4880" s="11" t="s">
        <v>261</v>
      </c>
      <c r="K4880" s="11" t="s">
        <v>12957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44958</v>
      </c>
      <c r="H4881" s="11">
        <v>9</v>
      </c>
      <c r="I4881" s="20" t="s">
        <v>259</v>
      </c>
      <c r="J4881" s="11" t="s">
        <v>261</v>
      </c>
      <c r="K4881" s="11" t="s">
        <v>12957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44958</v>
      </c>
      <c r="H4882" s="11">
        <v>9</v>
      </c>
      <c r="I4882" s="20" t="s">
        <v>259</v>
      </c>
      <c r="J4882" s="11" t="s">
        <v>261</v>
      </c>
      <c r="K4882" s="11" t="s">
        <v>12957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44958</v>
      </c>
      <c r="H4883" s="11">
        <v>9</v>
      </c>
      <c r="I4883" s="20" t="s">
        <v>259</v>
      </c>
      <c r="J4883" s="11" t="s">
        <v>261</v>
      </c>
      <c r="K4883" s="11" t="s">
        <v>12957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44958</v>
      </c>
      <c r="H4884" s="11">
        <v>9</v>
      </c>
      <c r="I4884" s="20" t="s">
        <v>259</v>
      </c>
      <c r="J4884" s="11" t="s">
        <v>261</v>
      </c>
      <c r="K4884" s="11" t="s">
        <v>12957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44958</v>
      </c>
      <c r="H4885" s="11">
        <v>9</v>
      </c>
      <c r="I4885" s="20" t="s">
        <v>259</v>
      </c>
      <c r="J4885" s="11" t="s">
        <v>261</v>
      </c>
      <c r="K4885" s="11" t="s">
        <v>12957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44958</v>
      </c>
      <c r="H4886" s="11">
        <v>9</v>
      </c>
      <c r="I4886" s="20" t="s">
        <v>259</v>
      </c>
      <c r="J4886" s="11" t="s">
        <v>261</v>
      </c>
      <c r="K4886" s="11" t="s">
        <v>12957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44958</v>
      </c>
      <c r="H4887" s="11">
        <v>9</v>
      </c>
      <c r="I4887" s="20" t="s">
        <v>259</v>
      </c>
      <c r="J4887" s="11" t="s">
        <v>261</v>
      </c>
      <c r="K4887" s="11" t="s">
        <v>12957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44958</v>
      </c>
      <c r="H4888" s="11">
        <v>9</v>
      </c>
      <c r="I4888" s="20" t="s">
        <v>259</v>
      </c>
      <c r="J4888" s="11" t="s">
        <v>261</v>
      </c>
      <c r="K4888" s="11" t="s">
        <v>12957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44958</v>
      </c>
      <c r="H4889" s="11">
        <v>9</v>
      </c>
      <c r="I4889" s="20" t="s">
        <v>259</v>
      </c>
      <c r="J4889" s="11" t="s">
        <v>261</v>
      </c>
      <c r="K4889" s="11" t="s">
        <v>12957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44958</v>
      </c>
      <c r="H4890" s="11">
        <v>9</v>
      </c>
      <c r="I4890" s="20" t="s">
        <v>259</v>
      </c>
      <c r="J4890" s="11" t="s">
        <v>261</v>
      </c>
      <c r="K4890" s="11" t="s">
        <v>12957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44958</v>
      </c>
      <c r="H4891" s="11">
        <v>9</v>
      </c>
      <c r="I4891" s="20" t="s">
        <v>259</v>
      </c>
      <c r="J4891" s="11" t="s">
        <v>261</v>
      </c>
      <c r="K4891" s="11" t="s">
        <v>12957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44958</v>
      </c>
      <c r="H4892" s="11">
        <v>9</v>
      </c>
      <c r="I4892" s="20" t="s">
        <v>259</v>
      </c>
      <c r="J4892" s="11" t="s">
        <v>261</v>
      </c>
      <c r="K4892" s="11" t="s">
        <v>12957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44958</v>
      </c>
      <c r="H4893" s="11">
        <v>9</v>
      </c>
      <c r="I4893" s="20" t="s">
        <v>259</v>
      </c>
      <c r="J4893" s="11" t="s">
        <v>261</v>
      </c>
      <c r="K4893" s="11" t="s">
        <v>12957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44958</v>
      </c>
      <c r="H4894" s="11">
        <v>9</v>
      </c>
      <c r="I4894" s="20" t="s">
        <v>259</v>
      </c>
      <c r="J4894" s="11" t="s">
        <v>261</v>
      </c>
      <c r="K4894" s="11" t="s">
        <v>12957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44958</v>
      </c>
      <c r="H4895" s="11">
        <v>9</v>
      </c>
      <c r="I4895" s="20" t="s">
        <v>259</v>
      </c>
      <c r="J4895" s="11" t="s">
        <v>261</v>
      </c>
      <c r="K4895" s="11" t="s">
        <v>12957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44958</v>
      </c>
      <c r="H4896" s="11">
        <v>9</v>
      </c>
      <c r="I4896" s="20" t="s">
        <v>259</v>
      </c>
      <c r="J4896" s="11" t="s">
        <v>261</v>
      </c>
      <c r="K4896" s="11" t="s">
        <v>12957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44958</v>
      </c>
      <c r="H4897" s="11">
        <v>9</v>
      </c>
      <c r="I4897" s="20" t="s">
        <v>259</v>
      </c>
      <c r="J4897" s="11" t="s">
        <v>261</v>
      </c>
      <c r="K4897" s="11" t="s">
        <v>12957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44958</v>
      </c>
      <c r="H4898" s="11">
        <v>9</v>
      </c>
      <c r="I4898" s="20" t="s">
        <v>259</v>
      </c>
      <c r="J4898" s="11" t="s">
        <v>261</v>
      </c>
      <c r="K4898" s="11" t="s">
        <v>12957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44958</v>
      </c>
      <c r="H4899" s="11">
        <v>9</v>
      </c>
      <c r="I4899" s="20" t="s">
        <v>259</v>
      </c>
      <c r="J4899" s="11" t="s">
        <v>261</v>
      </c>
      <c r="K4899" s="11" t="s">
        <v>12957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44958</v>
      </c>
      <c r="H4900" s="11">
        <v>9</v>
      </c>
      <c r="I4900" s="20" t="s">
        <v>259</v>
      </c>
      <c r="J4900" s="11" t="s">
        <v>261</v>
      </c>
      <c r="K4900" s="11" t="s">
        <v>12957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44958</v>
      </c>
      <c r="H4901" s="11">
        <v>9</v>
      </c>
      <c r="I4901" s="20" t="s">
        <v>259</v>
      </c>
      <c r="J4901" s="11" t="s">
        <v>261</v>
      </c>
      <c r="K4901" s="11" t="s">
        <v>12957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44958</v>
      </c>
      <c r="H4902" s="11">
        <v>9</v>
      </c>
      <c r="I4902" s="20" t="s">
        <v>259</v>
      </c>
      <c r="J4902" s="11" t="s">
        <v>261</v>
      </c>
      <c r="K4902" s="11" t="s">
        <v>12957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44958</v>
      </c>
      <c r="H4903" s="11">
        <v>9</v>
      </c>
      <c r="I4903" s="20" t="s">
        <v>259</v>
      </c>
      <c r="J4903" s="11" t="s">
        <v>261</v>
      </c>
      <c r="K4903" s="11" t="s">
        <v>12957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44958</v>
      </c>
      <c r="H4904" s="11">
        <v>9</v>
      </c>
      <c r="I4904" s="20" t="s">
        <v>259</v>
      </c>
      <c r="J4904" s="11" t="s">
        <v>261</v>
      </c>
      <c r="K4904" s="11" t="s">
        <v>12957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44958</v>
      </c>
      <c r="H4905" s="11">
        <v>9</v>
      </c>
      <c r="I4905" s="20" t="s">
        <v>259</v>
      </c>
      <c r="J4905" s="11" t="s">
        <v>261</v>
      </c>
      <c r="K4905" s="11" t="s">
        <v>12957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44958</v>
      </c>
      <c r="H4906" s="11">
        <v>9</v>
      </c>
      <c r="I4906" s="20" t="s">
        <v>259</v>
      </c>
      <c r="J4906" s="11" t="s">
        <v>261</v>
      </c>
      <c r="K4906" s="11" t="s">
        <v>12957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44958</v>
      </c>
      <c r="H4907" s="11">
        <v>9</v>
      </c>
      <c r="I4907" s="20" t="s">
        <v>259</v>
      </c>
      <c r="J4907" s="11" t="s">
        <v>261</v>
      </c>
      <c r="K4907" s="11" t="s">
        <v>12957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44958</v>
      </c>
      <c r="H4908" s="11">
        <v>9</v>
      </c>
      <c r="I4908" s="20" t="s">
        <v>259</v>
      </c>
      <c r="J4908" s="11" t="s">
        <v>261</v>
      </c>
      <c r="K4908" s="11" t="s">
        <v>12957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44958</v>
      </c>
      <c r="H4909" s="11">
        <v>9</v>
      </c>
      <c r="I4909" s="20" t="s">
        <v>259</v>
      </c>
      <c r="J4909" s="11" t="s">
        <v>261</v>
      </c>
      <c r="K4909" s="11" t="s">
        <v>12957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44958</v>
      </c>
      <c r="H4910" s="11">
        <v>9</v>
      </c>
      <c r="I4910" s="20" t="s">
        <v>259</v>
      </c>
      <c r="J4910" s="11" t="s">
        <v>261</v>
      </c>
      <c r="K4910" s="11" t="s">
        <v>12957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44958</v>
      </c>
      <c r="H4911" s="11">
        <v>9</v>
      </c>
      <c r="I4911" s="20" t="s">
        <v>259</v>
      </c>
      <c r="J4911" s="11" t="s">
        <v>261</v>
      </c>
      <c r="K4911" s="11" t="s">
        <v>12957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44958</v>
      </c>
      <c r="H4912" s="11">
        <v>9</v>
      </c>
      <c r="I4912" s="20" t="s">
        <v>259</v>
      </c>
      <c r="J4912" s="11" t="s">
        <v>261</v>
      </c>
      <c r="K4912" s="11" t="s">
        <v>12957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44958</v>
      </c>
      <c r="H4913" s="11">
        <v>9</v>
      </c>
      <c r="I4913" s="20" t="s">
        <v>259</v>
      </c>
      <c r="J4913" s="11" t="s">
        <v>261</v>
      </c>
      <c r="K4913" s="11" t="s">
        <v>12957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44958</v>
      </c>
      <c r="H4914" s="11">
        <v>9</v>
      </c>
      <c r="I4914" s="20" t="s">
        <v>259</v>
      </c>
      <c r="J4914" s="11" t="s">
        <v>261</v>
      </c>
      <c r="K4914" s="11" t="s">
        <v>12957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44958</v>
      </c>
      <c r="H4915" s="11">
        <v>9</v>
      </c>
      <c r="I4915" s="20" t="s">
        <v>259</v>
      </c>
      <c r="J4915" s="11" t="s">
        <v>261</v>
      </c>
      <c r="K4915" s="11" t="s">
        <v>12957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44958</v>
      </c>
      <c r="H4916" s="11">
        <v>9</v>
      </c>
      <c r="I4916" s="20" t="s">
        <v>259</v>
      </c>
      <c r="J4916" s="11" t="s">
        <v>261</v>
      </c>
      <c r="K4916" s="11" t="s">
        <v>12957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44958</v>
      </c>
      <c r="H4917" s="11">
        <v>9</v>
      </c>
      <c r="I4917" s="20" t="s">
        <v>259</v>
      </c>
      <c r="J4917" s="11" t="s">
        <v>261</v>
      </c>
      <c r="K4917" s="11" t="s">
        <v>12957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44958</v>
      </c>
      <c r="H4918" s="11">
        <v>9</v>
      </c>
      <c r="I4918" s="20" t="s">
        <v>259</v>
      </c>
      <c r="J4918" s="11" t="s">
        <v>261</v>
      </c>
      <c r="K4918" s="11" t="s">
        <v>12957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44958</v>
      </c>
      <c r="H4919" s="11">
        <v>9</v>
      </c>
      <c r="I4919" s="20" t="s">
        <v>259</v>
      </c>
      <c r="J4919" s="11" t="s">
        <v>261</v>
      </c>
      <c r="K4919" s="11" t="s">
        <v>12957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44958</v>
      </c>
      <c r="H4920" s="11">
        <v>9</v>
      </c>
      <c r="I4920" s="20" t="s">
        <v>259</v>
      </c>
      <c r="J4920" s="11" t="s">
        <v>261</v>
      </c>
      <c r="K4920" s="11" t="s">
        <v>12957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44958</v>
      </c>
      <c r="H4921" s="11">
        <v>9</v>
      </c>
      <c r="I4921" s="20" t="s">
        <v>259</v>
      </c>
      <c r="J4921" s="11" t="s">
        <v>261</v>
      </c>
      <c r="K4921" s="11" t="s">
        <v>12957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44958</v>
      </c>
      <c r="H4922" s="11">
        <v>9</v>
      </c>
      <c r="I4922" s="20" t="s">
        <v>259</v>
      </c>
      <c r="J4922" s="11" t="s">
        <v>261</v>
      </c>
      <c r="K4922" s="11" t="s">
        <v>12957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44958</v>
      </c>
      <c r="H4923" s="11">
        <v>9</v>
      </c>
      <c r="I4923" s="20" t="s">
        <v>259</v>
      </c>
      <c r="J4923" s="11" t="s">
        <v>261</v>
      </c>
      <c r="K4923" s="11" t="s">
        <v>12957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44958</v>
      </c>
      <c r="H4924" s="11">
        <v>9</v>
      </c>
      <c r="I4924" s="20" t="s">
        <v>259</v>
      </c>
      <c r="J4924" s="11" t="s">
        <v>261</v>
      </c>
      <c r="K4924" s="11" t="s">
        <v>12957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44958</v>
      </c>
      <c r="H4925" s="11">
        <v>9</v>
      </c>
      <c r="I4925" s="20" t="s">
        <v>259</v>
      </c>
      <c r="J4925" s="11" t="s">
        <v>261</v>
      </c>
      <c r="K4925" s="11" t="s">
        <v>12957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44958</v>
      </c>
      <c r="H4926" s="11">
        <v>9</v>
      </c>
      <c r="I4926" s="20" t="s">
        <v>259</v>
      </c>
      <c r="J4926" s="11" t="s">
        <v>261</v>
      </c>
      <c r="K4926" s="11" t="s">
        <v>12957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44958</v>
      </c>
      <c r="H4927" s="11">
        <v>9</v>
      </c>
      <c r="I4927" s="20" t="s">
        <v>259</v>
      </c>
      <c r="J4927" s="11" t="s">
        <v>261</v>
      </c>
      <c r="K4927" s="11" t="s">
        <v>12957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44958</v>
      </c>
      <c r="H4928" s="11">
        <v>9</v>
      </c>
      <c r="I4928" s="20" t="s">
        <v>259</v>
      </c>
      <c r="J4928" s="11" t="s">
        <v>261</v>
      </c>
      <c r="K4928" s="11" t="s">
        <v>12957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44958</v>
      </c>
      <c r="H4929" s="11">
        <v>9</v>
      </c>
      <c r="I4929" s="20" t="s">
        <v>259</v>
      </c>
      <c r="J4929" s="11" t="s">
        <v>261</v>
      </c>
      <c r="K4929" s="11" t="s">
        <v>12957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44958</v>
      </c>
      <c r="H4930" s="11">
        <v>9</v>
      </c>
      <c r="I4930" s="20" t="s">
        <v>259</v>
      </c>
      <c r="J4930" s="11" t="s">
        <v>261</v>
      </c>
      <c r="K4930" s="11" t="s">
        <v>12957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44958</v>
      </c>
      <c r="H4931" s="11">
        <v>9</v>
      </c>
      <c r="I4931" s="20" t="s">
        <v>259</v>
      </c>
      <c r="J4931" s="11" t="s">
        <v>261</v>
      </c>
      <c r="K4931" s="11" t="s">
        <v>12957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44958</v>
      </c>
      <c r="H4932" s="11">
        <v>9</v>
      </c>
      <c r="I4932" s="20" t="s">
        <v>259</v>
      </c>
      <c r="J4932" s="11" t="s">
        <v>261</v>
      </c>
      <c r="K4932" s="11" t="s">
        <v>12957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44958</v>
      </c>
      <c r="H4933" s="11">
        <v>9</v>
      </c>
      <c r="I4933" s="20" t="s">
        <v>259</v>
      </c>
      <c r="J4933" s="11" t="s">
        <v>261</v>
      </c>
      <c r="K4933" s="11" t="s">
        <v>12957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44958</v>
      </c>
      <c r="H4934" s="11">
        <v>9</v>
      </c>
      <c r="I4934" s="20" t="s">
        <v>259</v>
      </c>
      <c r="J4934" s="11" t="s">
        <v>261</v>
      </c>
      <c r="K4934" s="11" t="s">
        <v>12957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44958</v>
      </c>
      <c r="H4935" s="11">
        <v>9</v>
      </c>
      <c r="I4935" s="20" t="s">
        <v>259</v>
      </c>
      <c r="J4935" s="11" t="s">
        <v>261</v>
      </c>
      <c r="K4935" s="11" t="s">
        <v>12957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44958</v>
      </c>
      <c r="H4936" s="11">
        <v>9</v>
      </c>
      <c r="I4936" s="20" t="s">
        <v>259</v>
      </c>
      <c r="J4936" s="11" t="s">
        <v>261</v>
      </c>
      <c r="K4936" s="11" t="s">
        <v>12957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44958</v>
      </c>
      <c r="H4937" s="11">
        <v>9</v>
      </c>
      <c r="I4937" s="20" t="s">
        <v>259</v>
      </c>
      <c r="J4937" s="11" t="s">
        <v>261</v>
      </c>
      <c r="K4937" s="11" t="s">
        <v>12957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44958</v>
      </c>
      <c r="H4938" s="11">
        <v>9</v>
      </c>
      <c r="I4938" s="20" t="s">
        <v>259</v>
      </c>
      <c r="J4938" s="11" t="s">
        <v>261</v>
      </c>
      <c r="K4938" s="11" t="s">
        <v>12957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44958</v>
      </c>
      <c r="H4939" s="11">
        <v>9</v>
      </c>
      <c r="I4939" s="20" t="s">
        <v>259</v>
      </c>
      <c r="J4939" s="11" t="s">
        <v>261</v>
      </c>
      <c r="K4939" s="11" t="s">
        <v>12957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44958</v>
      </c>
      <c r="H4940" s="11">
        <v>9</v>
      </c>
      <c r="I4940" s="20" t="s">
        <v>259</v>
      </c>
      <c r="J4940" s="11" t="s">
        <v>261</v>
      </c>
      <c r="K4940" s="11" t="s">
        <v>12957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44958</v>
      </c>
      <c r="H4941" s="11">
        <v>9</v>
      </c>
      <c r="I4941" s="20" t="s">
        <v>259</v>
      </c>
      <c r="J4941" s="11" t="s">
        <v>261</v>
      </c>
      <c r="K4941" s="11" t="s">
        <v>12957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44958</v>
      </c>
      <c r="H4942" s="11">
        <v>9</v>
      </c>
      <c r="I4942" s="20" t="s">
        <v>259</v>
      </c>
      <c r="J4942" s="11" t="s">
        <v>261</v>
      </c>
      <c r="K4942" s="11" t="s">
        <v>12957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44958</v>
      </c>
      <c r="H4943" s="11">
        <v>9</v>
      </c>
      <c r="I4943" s="20" t="s">
        <v>259</v>
      </c>
      <c r="J4943" s="11" t="s">
        <v>261</v>
      </c>
      <c r="K4943" s="11" t="s">
        <v>12957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44958</v>
      </c>
      <c r="H4944" s="11">
        <v>9</v>
      </c>
      <c r="I4944" s="20" t="s">
        <v>259</v>
      </c>
      <c r="J4944" s="11" t="s">
        <v>261</v>
      </c>
      <c r="K4944" s="11" t="s">
        <v>12957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44958</v>
      </c>
      <c r="H4945" s="11">
        <v>9</v>
      </c>
      <c r="I4945" s="20" t="s">
        <v>259</v>
      </c>
      <c r="J4945" s="11" t="s">
        <v>261</v>
      </c>
      <c r="K4945" s="11" t="s">
        <v>12957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44958</v>
      </c>
      <c r="H4946" s="11">
        <v>9</v>
      </c>
      <c r="I4946" s="20" t="s">
        <v>259</v>
      </c>
      <c r="J4946" s="11" t="s">
        <v>261</v>
      </c>
      <c r="K4946" s="11" t="s">
        <v>12957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44958</v>
      </c>
      <c r="H4947" s="11">
        <v>9</v>
      </c>
      <c r="I4947" s="20" t="s">
        <v>259</v>
      </c>
      <c r="J4947" s="11" t="s">
        <v>261</v>
      </c>
      <c r="K4947" s="11" t="s">
        <v>12957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44958</v>
      </c>
      <c r="H4948" s="11">
        <v>9</v>
      </c>
      <c r="I4948" s="20" t="s">
        <v>259</v>
      </c>
      <c r="J4948" s="11" t="s">
        <v>261</v>
      </c>
      <c r="K4948" s="11" t="s">
        <v>12957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44958</v>
      </c>
      <c r="H4949" s="11">
        <v>9</v>
      </c>
      <c r="I4949" s="20" t="s">
        <v>259</v>
      </c>
      <c r="J4949" s="11" t="s">
        <v>261</v>
      </c>
      <c r="K4949" s="11" t="s">
        <v>12957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44958</v>
      </c>
      <c r="H4950" s="11">
        <v>9</v>
      </c>
      <c r="I4950" s="20" t="s">
        <v>259</v>
      </c>
      <c r="J4950" s="11" t="s">
        <v>261</v>
      </c>
      <c r="K4950" s="11" t="s">
        <v>12957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44958</v>
      </c>
      <c r="H4951" s="11">
        <v>9</v>
      </c>
      <c r="I4951" s="20" t="s">
        <v>259</v>
      </c>
      <c r="J4951" s="11" t="s">
        <v>261</v>
      </c>
      <c r="K4951" s="11" t="s">
        <v>12957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44958</v>
      </c>
      <c r="H4952" s="11">
        <v>9</v>
      </c>
      <c r="I4952" s="20" t="s">
        <v>259</v>
      </c>
      <c r="J4952" s="11" t="s">
        <v>261</v>
      </c>
      <c r="K4952" s="11" t="s">
        <v>12957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44958</v>
      </c>
      <c r="H4953" s="11">
        <v>9</v>
      </c>
      <c r="I4953" s="20" t="s">
        <v>259</v>
      </c>
      <c r="J4953" s="11" t="s">
        <v>261</v>
      </c>
      <c r="K4953" s="11" t="s">
        <v>12957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44958</v>
      </c>
      <c r="H4954" s="11">
        <v>9</v>
      </c>
      <c r="I4954" s="20" t="s">
        <v>259</v>
      </c>
      <c r="J4954" s="11" t="s">
        <v>261</v>
      </c>
      <c r="K4954" s="11" t="s">
        <v>12957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44958</v>
      </c>
      <c r="H4955" s="11">
        <v>9</v>
      </c>
      <c r="I4955" s="20" t="s">
        <v>259</v>
      </c>
      <c r="J4955" s="11" t="s">
        <v>261</v>
      </c>
      <c r="K4955" s="11" t="s">
        <v>12957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44958</v>
      </c>
      <c r="H4956" s="11">
        <v>9</v>
      </c>
      <c r="I4956" s="20" t="s">
        <v>259</v>
      </c>
      <c r="J4956" s="11" t="s">
        <v>261</v>
      </c>
      <c r="K4956" s="11" t="s">
        <v>12957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44958</v>
      </c>
      <c r="H4957" s="11">
        <v>9</v>
      </c>
      <c r="I4957" s="20" t="s">
        <v>259</v>
      </c>
      <c r="J4957" s="11" t="s">
        <v>261</v>
      </c>
      <c r="K4957" s="11" t="s">
        <v>12957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44958</v>
      </c>
      <c r="H4958" s="11">
        <v>9</v>
      </c>
      <c r="I4958" s="20" t="s">
        <v>259</v>
      </c>
      <c r="J4958" s="11" t="s">
        <v>261</v>
      </c>
      <c r="K4958" s="11" t="s">
        <v>12957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44958</v>
      </c>
      <c r="H4959" s="11">
        <v>9</v>
      </c>
      <c r="I4959" s="20" t="s">
        <v>259</v>
      </c>
      <c r="J4959" s="11" t="s">
        <v>261</v>
      </c>
      <c r="K4959" s="11" t="s">
        <v>12957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44958</v>
      </c>
      <c r="H4960" s="11">
        <v>9</v>
      </c>
      <c r="I4960" s="20" t="s">
        <v>259</v>
      </c>
      <c r="J4960" s="11" t="s">
        <v>261</v>
      </c>
      <c r="K4960" s="11" t="s">
        <v>12957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44958</v>
      </c>
      <c r="H4961" s="11">
        <v>9</v>
      </c>
      <c r="I4961" s="20" t="s">
        <v>259</v>
      </c>
      <c r="J4961" s="11" t="s">
        <v>261</v>
      </c>
      <c r="K4961" s="11" t="s">
        <v>12957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44958</v>
      </c>
      <c r="H4962" s="11">
        <v>9</v>
      </c>
      <c r="I4962" s="20" t="s">
        <v>259</v>
      </c>
      <c r="J4962" s="11" t="s">
        <v>261</v>
      </c>
      <c r="K4962" s="11" t="s">
        <v>12957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44958</v>
      </c>
      <c r="H4963" s="11">
        <v>9</v>
      </c>
      <c r="I4963" s="20" t="s">
        <v>259</v>
      </c>
      <c r="J4963" s="11" t="s">
        <v>261</v>
      </c>
      <c r="K4963" s="11" t="s">
        <v>12957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44958</v>
      </c>
      <c r="H4964" s="11">
        <v>9</v>
      </c>
      <c r="I4964" s="20" t="s">
        <v>259</v>
      </c>
      <c r="J4964" s="11" t="s">
        <v>261</v>
      </c>
      <c r="K4964" s="11" t="s">
        <v>12957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44958</v>
      </c>
      <c r="H4965" s="11">
        <v>9</v>
      </c>
      <c r="I4965" s="20" t="s">
        <v>259</v>
      </c>
      <c r="J4965" s="11" t="s">
        <v>261</v>
      </c>
      <c r="K4965" s="11" t="s">
        <v>12957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44958</v>
      </c>
      <c r="H4966" s="11">
        <v>9</v>
      </c>
      <c r="I4966" s="20" t="s">
        <v>259</v>
      </c>
      <c r="J4966" s="11" t="s">
        <v>261</v>
      </c>
      <c r="K4966" s="11" t="s">
        <v>12957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44958</v>
      </c>
      <c r="H4967" s="11">
        <v>9</v>
      </c>
      <c r="I4967" s="20" t="s">
        <v>259</v>
      </c>
      <c r="J4967" s="11" t="s">
        <v>261</v>
      </c>
      <c r="K4967" s="11" t="s">
        <v>12957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44958</v>
      </c>
      <c r="H4968" s="11">
        <v>9</v>
      </c>
      <c r="I4968" s="20" t="s">
        <v>259</v>
      </c>
      <c r="J4968" s="11" t="s">
        <v>261</v>
      </c>
      <c r="K4968" s="11" t="s">
        <v>12957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44958</v>
      </c>
      <c r="H4969" s="11">
        <v>9</v>
      </c>
      <c r="I4969" s="20" t="s">
        <v>259</v>
      </c>
      <c r="J4969" s="11" t="s">
        <v>261</v>
      </c>
      <c r="K4969" s="11" t="s">
        <v>12957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44958</v>
      </c>
      <c r="H4970" s="11">
        <v>9</v>
      </c>
      <c r="I4970" s="20" t="s">
        <v>259</v>
      </c>
      <c r="J4970" s="11" t="s">
        <v>261</v>
      </c>
      <c r="K4970" s="11" t="s">
        <v>12957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44958</v>
      </c>
      <c r="H4971" s="11">
        <v>9</v>
      </c>
      <c r="I4971" s="20" t="s">
        <v>259</v>
      </c>
      <c r="J4971" s="11" t="s">
        <v>261</v>
      </c>
      <c r="K4971" s="11" t="s">
        <v>12957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44958</v>
      </c>
      <c r="H4972" s="11">
        <v>9</v>
      </c>
      <c r="I4972" s="20" t="s">
        <v>259</v>
      </c>
      <c r="J4972" s="11" t="s">
        <v>261</v>
      </c>
      <c r="K4972" s="11" t="s">
        <v>12957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44958</v>
      </c>
      <c r="H4973" s="11">
        <v>9</v>
      </c>
      <c r="I4973" s="20" t="s">
        <v>259</v>
      </c>
      <c r="J4973" s="11" t="s">
        <v>261</v>
      </c>
      <c r="K4973" s="11" t="s">
        <v>12957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44958</v>
      </c>
      <c r="H4974" s="11">
        <v>9</v>
      </c>
      <c r="I4974" s="20" t="s">
        <v>259</v>
      </c>
      <c r="J4974" s="11" t="s">
        <v>261</v>
      </c>
      <c r="K4974" s="11" t="s">
        <v>12957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44958</v>
      </c>
      <c r="H4975" s="11">
        <v>9</v>
      </c>
      <c r="I4975" s="20" t="s">
        <v>259</v>
      </c>
      <c r="J4975" s="11" t="s">
        <v>261</v>
      </c>
      <c r="K4975" s="11" t="s">
        <v>12957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44958</v>
      </c>
      <c r="H4976" s="11">
        <v>9</v>
      </c>
      <c r="I4976" s="20" t="s">
        <v>259</v>
      </c>
      <c r="J4976" s="11" t="s">
        <v>261</v>
      </c>
      <c r="K4976" s="11" t="s">
        <v>12957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44958</v>
      </c>
      <c r="H4977" s="11">
        <v>9</v>
      </c>
      <c r="I4977" s="20" t="s">
        <v>259</v>
      </c>
      <c r="J4977" s="11" t="s">
        <v>261</v>
      </c>
      <c r="K4977" s="11" t="s">
        <v>12957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44958</v>
      </c>
      <c r="H4978" s="11">
        <v>9</v>
      </c>
      <c r="I4978" s="20" t="s">
        <v>259</v>
      </c>
      <c r="J4978" s="11" t="s">
        <v>261</v>
      </c>
      <c r="K4978" s="11" t="s">
        <v>12957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44958</v>
      </c>
      <c r="H4979" s="11">
        <v>9</v>
      </c>
      <c r="I4979" s="20" t="s">
        <v>259</v>
      </c>
      <c r="J4979" s="11" t="s">
        <v>261</v>
      </c>
      <c r="K4979" s="11" t="s">
        <v>12957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44958</v>
      </c>
      <c r="H4980" s="11">
        <v>9</v>
      </c>
      <c r="I4980" s="20" t="s">
        <v>259</v>
      </c>
      <c r="J4980" s="11" t="s">
        <v>261</v>
      </c>
      <c r="K4980" s="11" t="s">
        <v>12957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44958</v>
      </c>
      <c r="H4981" s="11">
        <v>9</v>
      </c>
      <c r="I4981" s="20" t="s">
        <v>259</v>
      </c>
      <c r="J4981" s="11" t="s">
        <v>261</v>
      </c>
      <c r="K4981" s="11" t="s">
        <v>12957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44958</v>
      </c>
      <c r="H4982" s="11">
        <v>9</v>
      </c>
      <c r="I4982" s="20" t="s">
        <v>259</v>
      </c>
      <c r="J4982" s="11" t="s">
        <v>261</v>
      </c>
      <c r="K4982" s="11" t="s">
        <v>12957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44958</v>
      </c>
      <c r="H4983" s="11">
        <v>9</v>
      </c>
      <c r="I4983" s="20" t="s">
        <v>259</v>
      </c>
      <c r="J4983" s="11" t="s">
        <v>261</v>
      </c>
      <c r="K4983" s="11" t="s">
        <v>12957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44958</v>
      </c>
      <c r="H4984" s="11">
        <v>9</v>
      </c>
      <c r="I4984" s="20" t="s">
        <v>259</v>
      </c>
      <c r="J4984" s="11" t="s">
        <v>261</v>
      </c>
      <c r="K4984" s="11" t="s">
        <v>12957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44958</v>
      </c>
      <c r="H4985" s="11">
        <v>9</v>
      </c>
      <c r="I4985" s="20" t="s">
        <v>259</v>
      </c>
      <c r="J4985" s="11" t="s">
        <v>261</v>
      </c>
      <c r="K4985" s="11" t="s">
        <v>12957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44958</v>
      </c>
      <c r="H4986" s="11">
        <v>9</v>
      </c>
      <c r="I4986" s="20" t="s">
        <v>259</v>
      </c>
      <c r="J4986" s="11" t="s">
        <v>261</v>
      </c>
      <c r="K4986" s="11" t="s">
        <v>12957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44958</v>
      </c>
      <c r="H4987" s="11">
        <v>9</v>
      </c>
      <c r="I4987" s="20" t="s">
        <v>259</v>
      </c>
      <c r="J4987" s="11" t="s">
        <v>261</v>
      </c>
      <c r="K4987" s="11" t="s">
        <v>12957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44958</v>
      </c>
      <c r="H4988" s="11">
        <v>9</v>
      </c>
      <c r="I4988" s="20" t="s">
        <v>259</v>
      </c>
      <c r="J4988" s="11" t="s">
        <v>261</v>
      </c>
      <c r="K4988" s="11" t="s">
        <v>12957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44958</v>
      </c>
      <c r="H4989" s="11">
        <v>9</v>
      </c>
      <c r="I4989" s="20" t="s">
        <v>259</v>
      </c>
      <c r="J4989" s="11" t="s">
        <v>261</v>
      </c>
      <c r="K4989" s="11" t="s">
        <v>12957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44958</v>
      </c>
      <c r="H4990" s="11">
        <v>9</v>
      </c>
      <c r="I4990" s="20" t="s">
        <v>259</v>
      </c>
      <c r="J4990" s="11" t="s">
        <v>261</v>
      </c>
      <c r="K4990" s="11" t="s">
        <v>12957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44958</v>
      </c>
      <c r="H4991" s="11">
        <v>9</v>
      </c>
      <c r="I4991" s="20" t="s">
        <v>259</v>
      </c>
      <c r="J4991" s="11" t="s">
        <v>261</v>
      </c>
      <c r="K4991" s="11" t="s">
        <v>12957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44958</v>
      </c>
      <c r="H4992" s="11">
        <v>9</v>
      </c>
      <c r="I4992" s="20" t="s">
        <v>259</v>
      </c>
      <c r="J4992" s="11" t="s">
        <v>261</v>
      </c>
      <c r="K4992" s="11" t="s">
        <v>12957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44958</v>
      </c>
      <c r="H4993" s="11">
        <v>9</v>
      </c>
      <c r="I4993" s="20" t="s">
        <v>259</v>
      </c>
      <c r="J4993" s="11" t="s">
        <v>261</v>
      </c>
      <c r="K4993" s="11" t="s">
        <v>12957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44958</v>
      </c>
      <c r="H4994" s="11">
        <v>9</v>
      </c>
      <c r="I4994" s="20" t="s">
        <v>259</v>
      </c>
      <c r="J4994" s="11" t="s">
        <v>261</v>
      </c>
      <c r="K4994" s="11" t="s">
        <v>12957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44958</v>
      </c>
      <c r="H4995" s="11">
        <v>9</v>
      </c>
      <c r="I4995" s="20" t="s">
        <v>259</v>
      </c>
      <c r="J4995" s="11" t="s">
        <v>261</v>
      </c>
      <c r="K4995" s="11" t="s">
        <v>12957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44958</v>
      </c>
      <c r="H4996" s="11">
        <v>9</v>
      </c>
      <c r="I4996" s="20" t="s">
        <v>259</v>
      </c>
      <c r="J4996" s="11" t="s">
        <v>261</v>
      </c>
      <c r="K4996" s="11" t="s">
        <v>12957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44958</v>
      </c>
      <c r="H4997" s="11">
        <v>9</v>
      </c>
      <c r="I4997" s="20" t="s">
        <v>259</v>
      </c>
      <c r="J4997" s="11" t="s">
        <v>261</v>
      </c>
      <c r="K4997" s="11" t="s">
        <v>12957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44958</v>
      </c>
      <c r="H4998" s="11">
        <v>9</v>
      </c>
      <c r="I4998" s="20" t="s">
        <v>259</v>
      </c>
      <c r="J4998" s="11" t="s">
        <v>261</v>
      </c>
      <c r="K4998" s="11" t="s">
        <v>12957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44958</v>
      </c>
      <c r="H4999" s="11">
        <v>9</v>
      </c>
      <c r="I4999" s="20" t="s">
        <v>259</v>
      </c>
      <c r="J4999" s="11" t="s">
        <v>261</v>
      </c>
      <c r="K4999" s="11" t="s">
        <v>12957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44958</v>
      </c>
      <c r="H5000" s="11">
        <v>9</v>
      </c>
      <c r="I5000" s="20" t="s">
        <v>259</v>
      </c>
      <c r="J5000" s="11" t="s">
        <v>261</v>
      </c>
      <c r="K5000" s="11" t="s">
        <v>12957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44958</v>
      </c>
      <c r="H5001" s="11">
        <v>9</v>
      </c>
      <c r="I5001" s="20" t="s">
        <v>259</v>
      </c>
      <c r="J5001" s="11" t="s">
        <v>261</v>
      </c>
      <c r="K5001" s="11" t="s">
        <v>12957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44958</v>
      </c>
      <c r="H5002" s="11">
        <v>9</v>
      </c>
      <c r="I5002" s="20" t="s">
        <v>259</v>
      </c>
      <c r="J5002" s="11" t="s">
        <v>261</v>
      </c>
      <c r="K5002" s="11" t="s">
        <v>12957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44958</v>
      </c>
      <c r="H5003" s="11">
        <v>9</v>
      </c>
      <c r="I5003" s="20" t="s">
        <v>259</v>
      </c>
      <c r="J5003" s="11" t="s">
        <v>261</v>
      </c>
      <c r="K5003" s="11" t="s">
        <v>12957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44958</v>
      </c>
      <c r="H5004" s="11">
        <v>9</v>
      </c>
      <c r="I5004" s="20" t="s">
        <v>259</v>
      </c>
      <c r="J5004" s="11" t="s">
        <v>261</v>
      </c>
      <c r="K5004" s="11" t="s">
        <v>12957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44958</v>
      </c>
      <c r="H5005" s="11">
        <v>9</v>
      </c>
      <c r="I5005" s="20" t="s">
        <v>259</v>
      </c>
      <c r="J5005" s="11" t="s">
        <v>261</v>
      </c>
      <c r="K5005" s="11" t="s">
        <v>12957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44958</v>
      </c>
      <c r="H5006" s="11">
        <v>9</v>
      </c>
      <c r="I5006" s="20" t="s">
        <v>259</v>
      </c>
      <c r="J5006" s="11" t="s">
        <v>261</v>
      </c>
      <c r="K5006" s="11" t="s">
        <v>12957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44958</v>
      </c>
      <c r="H5007" s="11">
        <v>9</v>
      </c>
      <c r="I5007" s="20" t="s">
        <v>259</v>
      </c>
      <c r="J5007" s="11" t="s">
        <v>261</v>
      </c>
      <c r="K5007" s="11" t="s">
        <v>12957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44958</v>
      </c>
      <c r="H5008" s="11">
        <v>9</v>
      </c>
      <c r="I5008" s="20" t="s">
        <v>259</v>
      </c>
      <c r="J5008" s="11" t="s">
        <v>261</v>
      </c>
      <c r="K5008" s="11" t="s">
        <v>12957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44958</v>
      </c>
      <c r="H5009" s="11">
        <v>9</v>
      </c>
      <c r="I5009" s="20" t="s">
        <v>259</v>
      </c>
      <c r="J5009" s="11" t="s">
        <v>261</v>
      </c>
      <c r="K5009" s="11" t="s">
        <v>12957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44958</v>
      </c>
      <c r="H5010" s="11">
        <v>9</v>
      </c>
      <c r="I5010" s="20" t="s">
        <v>259</v>
      </c>
      <c r="J5010" s="11" t="s">
        <v>261</v>
      </c>
      <c r="K5010" s="11" t="s">
        <v>12957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44958</v>
      </c>
      <c r="H5011" s="11">
        <v>9</v>
      </c>
      <c r="I5011" s="20" t="s">
        <v>259</v>
      </c>
      <c r="J5011" s="11" t="s">
        <v>261</v>
      </c>
      <c r="K5011" s="11" t="s">
        <v>12957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44958</v>
      </c>
      <c r="H5012" s="11">
        <v>9</v>
      </c>
      <c r="I5012" s="20" t="s">
        <v>259</v>
      </c>
      <c r="J5012" s="11" t="s">
        <v>261</v>
      </c>
      <c r="K5012" s="11" t="s">
        <v>12957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44958</v>
      </c>
      <c r="H5013" s="11">
        <v>9</v>
      </c>
      <c r="I5013" s="20" t="s">
        <v>259</v>
      </c>
      <c r="J5013" s="11" t="s">
        <v>261</v>
      </c>
      <c r="K5013" s="11" t="s">
        <v>12957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44958</v>
      </c>
      <c r="H5014" s="11">
        <v>9</v>
      </c>
      <c r="I5014" s="20" t="s">
        <v>259</v>
      </c>
      <c r="J5014" s="11" t="s">
        <v>261</v>
      </c>
      <c r="K5014" s="11" t="s">
        <v>12957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44958</v>
      </c>
      <c r="H5015" s="11">
        <v>9</v>
      </c>
      <c r="I5015" s="20" t="s">
        <v>259</v>
      </c>
      <c r="J5015" s="11" t="s">
        <v>261</v>
      </c>
      <c r="K5015" s="11" t="s">
        <v>12957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44958</v>
      </c>
      <c r="H5016" s="11">
        <v>9</v>
      </c>
      <c r="I5016" s="20" t="s">
        <v>259</v>
      </c>
      <c r="J5016" s="11" t="s">
        <v>261</v>
      </c>
      <c r="K5016" s="11" t="s">
        <v>12957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44958</v>
      </c>
      <c r="H5017" s="11">
        <v>9</v>
      </c>
      <c r="I5017" s="20" t="s">
        <v>259</v>
      </c>
      <c r="J5017" s="11" t="s">
        <v>261</v>
      </c>
      <c r="K5017" s="11" t="s">
        <v>12957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44958</v>
      </c>
      <c r="H5018" s="11">
        <v>9</v>
      </c>
      <c r="I5018" s="20" t="s">
        <v>259</v>
      </c>
      <c r="J5018" s="11" t="s">
        <v>261</v>
      </c>
      <c r="K5018" s="11" t="s">
        <v>12957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44958</v>
      </c>
      <c r="H5019" s="11">
        <v>9</v>
      </c>
      <c r="I5019" s="20" t="s">
        <v>259</v>
      </c>
      <c r="J5019" s="11" t="s">
        <v>261</v>
      </c>
      <c r="K5019" s="11" t="s">
        <v>12957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44958</v>
      </c>
      <c r="H5020" s="11">
        <v>9</v>
      </c>
      <c r="I5020" s="20" t="s">
        <v>259</v>
      </c>
      <c r="J5020" s="11" t="s">
        <v>261</v>
      </c>
      <c r="K5020" s="11" t="s">
        <v>12957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44958</v>
      </c>
      <c r="H5021" s="11">
        <v>9</v>
      </c>
      <c r="I5021" s="20" t="s">
        <v>259</v>
      </c>
      <c r="J5021" s="11" t="s">
        <v>261</v>
      </c>
      <c r="K5021" s="11" t="s">
        <v>12957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44958</v>
      </c>
      <c r="H5022" s="11">
        <v>9</v>
      </c>
      <c r="I5022" s="20" t="s">
        <v>259</v>
      </c>
      <c r="J5022" s="11" t="s">
        <v>261</v>
      </c>
      <c r="K5022" s="11" t="s">
        <v>12957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44958</v>
      </c>
      <c r="H5023" s="11">
        <v>9</v>
      </c>
      <c r="I5023" s="20" t="s">
        <v>259</v>
      </c>
      <c r="J5023" s="11" t="s">
        <v>261</v>
      </c>
      <c r="K5023" s="11" t="s">
        <v>12957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44958</v>
      </c>
      <c r="H5024" s="11">
        <v>9</v>
      </c>
      <c r="I5024" s="20" t="s">
        <v>259</v>
      </c>
      <c r="J5024" s="11" t="s">
        <v>261</v>
      </c>
      <c r="K5024" s="11" t="s">
        <v>12957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44958</v>
      </c>
      <c r="H5025" s="11">
        <v>9</v>
      </c>
      <c r="I5025" s="20" t="s">
        <v>259</v>
      </c>
      <c r="J5025" s="11" t="s">
        <v>261</v>
      </c>
      <c r="K5025" s="11" t="s">
        <v>12957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44958</v>
      </c>
      <c r="H5026" s="11">
        <v>9</v>
      </c>
      <c r="I5026" s="20" t="s">
        <v>259</v>
      </c>
      <c r="J5026" s="11" t="s">
        <v>261</v>
      </c>
      <c r="K5026" s="11" t="s">
        <v>12957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44958</v>
      </c>
      <c r="H5027" s="11">
        <v>9</v>
      </c>
      <c r="I5027" s="20" t="s">
        <v>259</v>
      </c>
      <c r="J5027" s="11" t="s">
        <v>261</v>
      </c>
      <c r="K5027" s="11" t="s">
        <v>12957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44958</v>
      </c>
      <c r="H5028" s="11">
        <v>9</v>
      </c>
      <c r="I5028" s="20" t="s">
        <v>259</v>
      </c>
      <c r="J5028" s="11" t="s">
        <v>261</v>
      </c>
      <c r="K5028" s="11" t="s">
        <v>12957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44958</v>
      </c>
      <c r="H5029" s="11">
        <v>9</v>
      </c>
      <c r="I5029" s="20" t="s">
        <v>259</v>
      </c>
      <c r="J5029" s="11" t="s">
        <v>261</v>
      </c>
      <c r="K5029" s="11" t="s">
        <v>12957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44958</v>
      </c>
      <c r="H5030" s="11">
        <v>9</v>
      </c>
      <c r="I5030" s="20" t="s">
        <v>259</v>
      </c>
      <c r="J5030" s="11" t="s">
        <v>261</v>
      </c>
      <c r="K5030" s="11" t="s">
        <v>12957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44958</v>
      </c>
      <c r="H5031" s="11">
        <v>9</v>
      </c>
      <c r="I5031" s="20" t="s">
        <v>259</v>
      </c>
      <c r="J5031" s="11" t="s">
        <v>261</v>
      </c>
      <c r="K5031" s="11" t="s">
        <v>12957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44958</v>
      </c>
      <c r="H5032" s="11">
        <v>9</v>
      </c>
      <c r="I5032" s="20" t="s">
        <v>259</v>
      </c>
      <c r="J5032" s="11" t="s">
        <v>261</v>
      </c>
      <c r="K5032" s="11" t="s">
        <v>12957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44958</v>
      </c>
      <c r="H5033" s="11">
        <v>9</v>
      </c>
      <c r="I5033" s="20" t="s">
        <v>259</v>
      </c>
      <c r="J5033" s="11" t="s">
        <v>261</v>
      </c>
      <c r="K5033" s="11" t="s">
        <v>12957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44958</v>
      </c>
      <c r="H5034" s="11">
        <v>9</v>
      </c>
      <c r="I5034" s="20" t="s">
        <v>259</v>
      </c>
      <c r="J5034" s="11" t="s">
        <v>261</v>
      </c>
      <c r="K5034" s="11" t="s">
        <v>12957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44958</v>
      </c>
      <c r="H5035" s="11">
        <v>9</v>
      </c>
      <c r="I5035" s="20" t="s">
        <v>259</v>
      </c>
      <c r="J5035" s="11" t="s">
        <v>261</v>
      </c>
      <c r="K5035" s="11" t="s">
        <v>12957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44958</v>
      </c>
      <c r="H5036" s="11">
        <v>9</v>
      </c>
      <c r="I5036" s="20" t="s">
        <v>259</v>
      </c>
      <c r="J5036" s="11" t="s">
        <v>261</v>
      </c>
      <c r="K5036" s="11" t="s">
        <v>12957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44958</v>
      </c>
      <c r="H5037" s="11">
        <v>9</v>
      </c>
      <c r="I5037" s="20" t="s">
        <v>259</v>
      </c>
      <c r="J5037" s="11" t="s">
        <v>261</v>
      </c>
      <c r="K5037" s="11" t="s">
        <v>12957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44958</v>
      </c>
      <c r="H5038" s="11">
        <v>9</v>
      </c>
      <c r="I5038" s="20" t="s">
        <v>259</v>
      </c>
      <c r="J5038" s="11" t="s">
        <v>261</v>
      </c>
      <c r="K5038" s="11" t="s">
        <v>12957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44958</v>
      </c>
      <c r="H5039" s="11">
        <v>9</v>
      </c>
      <c r="I5039" s="20" t="s">
        <v>259</v>
      </c>
      <c r="J5039" s="11" t="s">
        <v>261</v>
      </c>
      <c r="K5039" s="11" t="s">
        <v>12957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44958</v>
      </c>
      <c r="H5040" s="11">
        <v>9</v>
      </c>
      <c r="I5040" s="20" t="s">
        <v>259</v>
      </c>
      <c r="J5040" s="11" t="s">
        <v>261</v>
      </c>
      <c r="K5040" s="11" t="s">
        <v>12957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44958</v>
      </c>
      <c r="H5041" s="11">
        <v>9</v>
      </c>
      <c r="I5041" s="20" t="s">
        <v>259</v>
      </c>
      <c r="J5041" s="11" t="s">
        <v>261</v>
      </c>
      <c r="K5041" s="11" t="s">
        <v>12957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44958</v>
      </c>
      <c r="H5042" s="11">
        <v>9</v>
      </c>
      <c r="I5042" s="20" t="s">
        <v>259</v>
      </c>
      <c r="J5042" s="11" t="s">
        <v>261</v>
      </c>
      <c r="K5042" s="11" t="s">
        <v>12957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44958</v>
      </c>
      <c r="H5043" s="11">
        <v>9</v>
      </c>
      <c r="I5043" s="20" t="s">
        <v>259</v>
      </c>
      <c r="J5043" s="11" t="s">
        <v>261</v>
      </c>
      <c r="K5043" s="11" t="s">
        <v>12957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44958</v>
      </c>
      <c r="H5044" s="11">
        <v>9</v>
      </c>
      <c r="I5044" s="20" t="s">
        <v>259</v>
      </c>
      <c r="J5044" s="11" t="s">
        <v>261</v>
      </c>
      <c r="K5044" s="11" t="s">
        <v>12957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44958</v>
      </c>
      <c r="H5045" s="11">
        <v>9</v>
      </c>
      <c r="I5045" s="20" t="s">
        <v>259</v>
      </c>
      <c r="J5045" s="11" t="s">
        <v>261</v>
      </c>
      <c r="K5045" s="11" t="s">
        <v>12957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44958</v>
      </c>
      <c r="H5046" s="11">
        <v>9</v>
      </c>
      <c r="I5046" s="20" t="s">
        <v>259</v>
      </c>
      <c r="J5046" s="11" t="s">
        <v>261</v>
      </c>
      <c r="K5046" s="11" t="s">
        <v>12957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44958</v>
      </c>
      <c r="H5047" s="11">
        <v>9</v>
      </c>
      <c r="I5047" s="20" t="s">
        <v>259</v>
      </c>
      <c r="J5047" s="11" t="s">
        <v>261</v>
      </c>
      <c r="K5047" s="11" t="s">
        <v>12957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44958</v>
      </c>
      <c r="H5048" s="11">
        <v>9</v>
      </c>
      <c r="I5048" s="20" t="s">
        <v>259</v>
      </c>
      <c r="J5048" s="11" t="s">
        <v>261</v>
      </c>
      <c r="K5048" s="11" t="s">
        <v>12957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44958</v>
      </c>
      <c r="H5049" s="11">
        <v>9</v>
      </c>
      <c r="I5049" s="20" t="s">
        <v>259</v>
      </c>
      <c r="J5049" s="11" t="s">
        <v>261</v>
      </c>
      <c r="K5049" s="11" t="s">
        <v>12957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44958</v>
      </c>
      <c r="H5050" s="11">
        <v>9</v>
      </c>
      <c r="I5050" s="20" t="s">
        <v>259</v>
      </c>
      <c r="J5050" s="11" t="s">
        <v>261</v>
      </c>
      <c r="K5050" s="11" t="s">
        <v>12957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44958</v>
      </c>
      <c r="H5051" s="11">
        <v>9</v>
      </c>
      <c r="I5051" s="20" t="s">
        <v>259</v>
      </c>
      <c r="J5051" s="11" t="s">
        <v>261</v>
      </c>
      <c r="K5051" s="11" t="s">
        <v>12957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44958</v>
      </c>
      <c r="H5052" s="11">
        <v>9</v>
      </c>
      <c r="I5052" s="20" t="s">
        <v>259</v>
      </c>
      <c r="J5052" s="11" t="s">
        <v>261</v>
      </c>
      <c r="K5052" s="11" t="s">
        <v>12957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44958</v>
      </c>
      <c r="H5053" s="11">
        <v>9</v>
      </c>
      <c r="I5053" s="20" t="s">
        <v>259</v>
      </c>
      <c r="J5053" s="11" t="s">
        <v>261</v>
      </c>
      <c r="K5053" s="11" t="s">
        <v>12957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44958</v>
      </c>
      <c r="H5054" s="11">
        <v>9</v>
      </c>
      <c r="I5054" s="20" t="s">
        <v>259</v>
      </c>
      <c r="J5054" s="11" t="s">
        <v>261</v>
      </c>
      <c r="K5054" s="11" t="s">
        <v>12957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44958</v>
      </c>
      <c r="H5055" s="11">
        <v>9</v>
      </c>
      <c r="I5055" s="20" t="s">
        <v>259</v>
      </c>
      <c r="J5055" s="11" t="s">
        <v>261</v>
      </c>
      <c r="K5055" s="11" t="s">
        <v>12957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44958</v>
      </c>
      <c r="H5056" s="11">
        <v>9</v>
      </c>
      <c r="I5056" s="20" t="s">
        <v>259</v>
      </c>
      <c r="J5056" s="11" t="s">
        <v>261</v>
      </c>
      <c r="K5056" s="11" t="s">
        <v>12957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44958</v>
      </c>
      <c r="H5057" s="11">
        <v>9</v>
      </c>
      <c r="I5057" s="20" t="s">
        <v>259</v>
      </c>
      <c r="J5057" s="11" t="s">
        <v>261</v>
      </c>
      <c r="K5057" s="11" t="s">
        <v>12957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44958</v>
      </c>
      <c r="H5058" s="11">
        <v>9</v>
      </c>
      <c r="I5058" s="20" t="s">
        <v>259</v>
      </c>
      <c r="J5058" s="11" t="s">
        <v>261</v>
      </c>
      <c r="K5058" s="11" t="s">
        <v>12957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44958</v>
      </c>
      <c r="H5059" s="11">
        <v>9</v>
      </c>
      <c r="I5059" s="20" t="s">
        <v>259</v>
      </c>
      <c r="J5059" s="11" t="s">
        <v>261</v>
      </c>
      <c r="K5059" s="11" t="s">
        <v>12957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44958</v>
      </c>
      <c r="H5060" s="11">
        <v>9</v>
      </c>
      <c r="I5060" s="20" t="s">
        <v>259</v>
      </c>
      <c r="J5060" s="11" t="s">
        <v>261</v>
      </c>
      <c r="K5060" s="11" t="s">
        <v>12957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44958</v>
      </c>
      <c r="H5061" s="11">
        <v>9</v>
      </c>
      <c r="I5061" s="20" t="s">
        <v>259</v>
      </c>
      <c r="J5061" s="11" t="s">
        <v>261</v>
      </c>
      <c r="K5061" s="11" t="s">
        <v>12957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44958</v>
      </c>
      <c r="H5062" s="11">
        <v>9</v>
      </c>
      <c r="I5062" s="20" t="s">
        <v>259</v>
      </c>
      <c r="J5062" s="11" t="s">
        <v>261</v>
      </c>
      <c r="K5062" s="11" t="s">
        <v>12957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44958</v>
      </c>
      <c r="H5063" s="11">
        <v>9</v>
      </c>
      <c r="I5063" s="20" t="s">
        <v>259</v>
      </c>
      <c r="J5063" s="11" t="s">
        <v>261</v>
      </c>
      <c r="K5063" s="11" t="s">
        <v>12957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44958</v>
      </c>
      <c r="H5064" s="11">
        <v>9</v>
      </c>
      <c r="I5064" s="20" t="s">
        <v>259</v>
      </c>
      <c r="J5064" s="11" t="s">
        <v>261</v>
      </c>
      <c r="K5064" s="11" t="s">
        <v>12957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44958</v>
      </c>
      <c r="H5065" s="11">
        <v>9</v>
      </c>
      <c r="I5065" s="20" t="s">
        <v>259</v>
      </c>
      <c r="J5065" s="11" t="s">
        <v>261</v>
      </c>
      <c r="K5065" s="11" t="s">
        <v>12957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44958</v>
      </c>
      <c r="H5066" s="11">
        <v>9</v>
      </c>
      <c r="I5066" s="20" t="s">
        <v>259</v>
      </c>
      <c r="J5066" s="11" t="s">
        <v>261</v>
      </c>
      <c r="K5066" s="11" t="s">
        <v>12957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44958</v>
      </c>
      <c r="H5067" s="11">
        <v>9</v>
      </c>
      <c r="I5067" s="20" t="s">
        <v>259</v>
      </c>
      <c r="J5067" s="11" t="s">
        <v>261</v>
      </c>
      <c r="K5067" s="11" t="s">
        <v>12957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44958</v>
      </c>
      <c r="H5068" s="11">
        <v>9</v>
      </c>
      <c r="I5068" s="20" t="s">
        <v>259</v>
      </c>
      <c r="J5068" s="11" t="s">
        <v>261</v>
      </c>
      <c r="K5068" s="11" t="s">
        <v>12957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44958</v>
      </c>
      <c r="H5069" s="11">
        <v>9</v>
      </c>
      <c r="I5069" s="20" t="s">
        <v>259</v>
      </c>
      <c r="J5069" s="11" t="s">
        <v>261</v>
      </c>
      <c r="K5069" s="11" t="s">
        <v>12957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44958</v>
      </c>
      <c r="H5070" s="11">
        <v>9</v>
      </c>
      <c r="I5070" s="20" t="s">
        <v>259</v>
      </c>
      <c r="J5070" s="11" t="s">
        <v>261</v>
      </c>
      <c r="K5070" s="11" t="s">
        <v>12957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44958</v>
      </c>
      <c r="H5071" s="11">
        <v>9</v>
      </c>
      <c r="I5071" s="20" t="s">
        <v>259</v>
      </c>
      <c r="J5071" s="11" t="s">
        <v>261</v>
      </c>
      <c r="K5071" s="11" t="s">
        <v>12957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44958</v>
      </c>
      <c r="H5072" s="11">
        <v>9</v>
      </c>
      <c r="I5072" s="20" t="s">
        <v>259</v>
      </c>
      <c r="J5072" s="11" t="s">
        <v>261</v>
      </c>
      <c r="K5072" s="11" t="s">
        <v>12957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44958</v>
      </c>
      <c r="H5073" s="11">
        <v>9</v>
      </c>
      <c r="I5073" s="20" t="s">
        <v>259</v>
      </c>
      <c r="J5073" s="11" t="s">
        <v>261</v>
      </c>
      <c r="K5073" s="11" t="s">
        <v>12957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44958</v>
      </c>
      <c r="H5074" s="11">
        <v>9</v>
      </c>
      <c r="I5074" s="20" t="s">
        <v>259</v>
      </c>
      <c r="J5074" s="11" t="s">
        <v>261</v>
      </c>
      <c r="K5074" s="11" t="s">
        <v>12957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44958</v>
      </c>
      <c r="H5075" s="11">
        <v>9</v>
      </c>
      <c r="I5075" s="20" t="s">
        <v>259</v>
      </c>
      <c r="J5075" s="11" t="s">
        <v>261</v>
      </c>
      <c r="K5075" s="11" t="s">
        <v>12957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44958</v>
      </c>
      <c r="H5076" s="11">
        <v>9</v>
      </c>
      <c r="I5076" s="20" t="s">
        <v>259</v>
      </c>
      <c r="J5076" s="11" t="s">
        <v>261</v>
      </c>
      <c r="K5076" s="11" t="s">
        <v>12957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44958</v>
      </c>
      <c r="H5077" s="11">
        <v>9</v>
      </c>
      <c r="I5077" s="20" t="s">
        <v>259</v>
      </c>
      <c r="J5077" s="11" t="s">
        <v>261</v>
      </c>
      <c r="K5077" s="11" t="s">
        <v>12957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44958</v>
      </c>
      <c r="H5078" s="11">
        <v>9</v>
      </c>
      <c r="I5078" s="20" t="s">
        <v>259</v>
      </c>
      <c r="J5078" s="11" t="s">
        <v>261</v>
      </c>
      <c r="K5078" s="11" t="s">
        <v>12957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44958</v>
      </c>
      <c r="H5079" s="11">
        <v>9</v>
      </c>
      <c r="I5079" s="20" t="s">
        <v>259</v>
      </c>
      <c r="J5079" s="11" t="s">
        <v>261</v>
      </c>
      <c r="K5079" s="11" t="s">
        <v>12957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44958</v>
      </c>
      <c r="H5080" s="11">
        <v>9</v>
      </c>
      <c r="I5080" s="20" t="s">
        <v>259</v>
      </c>
      <c r="J5080" s="11" t="s">
        <v>261</v>
      </c>
      <c r="K5080" s="11" t="s">
        <v>12957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44958</v>
      </c>
      <c r="H5081" s="11">
        <v>9</v>
      </c>
      <c r="I5081" s="20" t="s">
        <v>259</v>
      </c>
      <c r="J5081" s="11" t="s">
        <v>261</v>
      </c>
      <c r="K5081" s="11" t="s">
        <v>12957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44958</v>
      </c>
      <c r="H5082" s="11">
        <v>9</v>
      </c>
      <c r="I5082" s="20" t="s">
        <v>259</v>
      </c>
      <c r="J5082" s="11" t="s">
        <v>261</v>
      </c>
      <c r="K5082" s="11" t="s">
        <v>12957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44958</v>
      </c>
      <c r="H5083" s="11">
        <v>9</v>
      </c>
      <c r="I5083" s="20" t="s">
        <v>259</v>
      </c>
      <c r="J5083" s="11" t="s">
        <v>261</v>
      </c>
      <c r="K5083" s="11" t="s">
        <v>12957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44958</v>
      </c>
      <c r="H5084" s="11">
        <v>9</v>
      </c>
      <c r="I5084" s="20" t="s">
        <v>259</v>
      </c>
      <c r="J5084" s="11" t="s">
        <v>261</v>
      </c>
      <c r="K5084" s="11" t="s">
        <v>12957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44958</v>
      </c>
      <c r="H5085" s="11">
        <v>9</v>
      </c>
      <c r="I5085" s="20" t="s">
        <v>259</v>
      </c>
      <c r="J5085" s="11" t="s">
        <v>261</v>
      </c>
      <c r="K5085" s="11" t="s">
        <v>12957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44958</v>
      </c>
      <c r="H5086" s="11">
        <v>9</v>
      </c>
      <c r="I5086" s="20" t="s">
        <v>259</v>
      </c>
      <c r="J5086" s="11" t="s">
        <v>261</v>
      </c>
      <c r="K5086" s="11" t="s">
        <v>12957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44958</v>
      </c>
      <c r="H5087" s="11">
        <v>9</v>
      </c>
      <c r="I5087" s="20" t="s">
        <v>259</v>
      </c>
      <c r="J5087" s="11" t="s">
        <v>261</v>
      </c>
      <c r="K5087" s="11" t="s">
        <v>12957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44958</v>
      </c>
      <c r="H5088" s="11">
        <v>9</v>
      </c>
      <c r="I5088" s="20" t="s">
        <v>259</v>
      </c>
      <c r="J5088" s="11" t="s">
        <v>261</v>
      </c>
      <c r="K5088" s="11" t="s">
        <v>12957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44958</v>
      </c>
      <c r="H5089" s="11">
        <v>9</v>
      </c>
      <c r="I5089" s="20" t="s">
        <v>259</v>
      </c>
      <c r="J5089" s="11" t="s">
        <v>261</v>
      </c>
      <c r="K5089" s="11" t="s">
        <v>12957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44958</v>
      </c>
      <c r="H5090" s="11">
        <v>9</v>
      </c>
      <c r="I5090" s="20" t="s">
        <v>259</v>
      </c>
      <c r="J5090" s="11" t="s">
        <v>261</v>
      </c>
      <c r="K5090" s="11" t="s">
        <v>12957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44958</v>
      </c>
      <c r="H5091" s="11">
        <v>9</v>
      </c>
      <c r="I5091" s="20" t="s">
        <v>259</v>
      </c>
      <c r="J5091" s="11" t="s">
        <v>261</v>
      </c>
      <c r="K5091" s="11" t="s">
        <v>12957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44958</v>
      </c>
      <c r="H5092" s="11">
        <v>9</v>
      </c>
      <c r="I5092" s="20" t="s">
        <v>259</v>
      </c>
      <c r="J5092" s="11" t="s">
        <v>261</v>
      </c>
      <c r="K5092" s="11" t="s">
        <v>12957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44958</v>
      </c>
      <c r="H5093" s="11">
        <v>9</v>
      </c>
      <c r="I5093" s="20" t="s">
        <v>259</v>
      </c>
      <c r="J5093" s="11" t="s">
        <v>261</v>
      </c>
      <c r="K5093" s="11" t="s">
        <v>12957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44958</v>
      </c>
      <c r="H5094" s="11">
        <v>9</v>
      </c>
      <c r="I5094" s="20" t="s">
        <v>259</v>
      </c>
      <c r="J5094" s="11" t="s">
        <v>261</v>
      </c>
      <c r="K5094" s="11" t="s">
        <v>12957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44958</v>
      </c>
      <c r="H5095" s="11">
        <v>9</v>
      </c>
      <c r="I5095" s="20" t="s">
        <v>259</v>
      </c>
      <c r="J5095" s="11" t="s">
        <v>261</v>
      </c>
      <c r="K5095" s="11" t="s">
        <v>12957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44958</v>
      </c>
      <c r="H5096" s="11">
        <v>9</v>
      </c>
      <c r="I5096" s="20" t="s">
        <v>259</v>
      </c>
      <c r="J5096" s="11" t="s">
        <v>261</v>
      </c>
      <c r="K5096" s="11" t="s">
        <v>12957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44958</v>
      </c>
      <c r="H5097" s="11">
        <v>9</v>
      </c>
      <c r="I5097" s="20" t="s">
        <v>259</v>
      </c>
      <c r="J5097" s="11" t="s">
        <v>261</v>
      </c>
      <c r="K5097" s="11" t="s">
        <v>12957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44958</v>
      </c>
      <c r="H5098" s="11">
        <v>9</v>
      </c>
      <c r="I5098" s="20" t="s">
        <v>259</v>
      </c>
      <c r="J5098" s="11" t="s">
        <v>261</v>
      </c>
      <c r="K5098" s="11" t="s">
        <v>12957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44958</v>
      </c>
      <c r="H5099" s="11">
        <v>9</v>
      </c>
      <c r="I5099" s="20" t="s">
        <v>259</v>
      </c>
      <c r="J5099" s="11" t="s">
        <v>261</v>
      </c>
      <c r="K5099" s="11" t="s">
        <v>12957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44958</v>
      </c>
      <c r="H5100" s="11">
        <v>9</v>
      </c>
      <c r="I5100" s="20" t="s">
        <v>259</v>
      </c>
      <c r="J5100" s="11" t="s">
        <v>261</v>
      </c>
      <c r="K5100" s="11" t="s">
        <v>12957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44958</v>
      </c>
      <c r="H5101" s="11">
        <v>9</v>
      </c>
      <c r="I5101" s="20" t="s">
        <v>259</v>
      </c>
      <c r="J5101" s="11" t="s">
        <v>261</v>
      </c>
      <c r="K5101" s="11" t="s">
        <v>12957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44958</v>
      </c>
      <c r="H5102" s="11">
        <v>9</v>
      </c>
      <c r="I5102" s="20" t="s">
        <v>259</v>
      </c>
      <c r="J5102" s="11" t="s">
        <v>261</v>
      </c>
      <c r="K5102" s="11" t="s">
        <v>12957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44958</v>
      </c>
      <c r="H5103" s="11">
        <v>9</v>
      </c>
      <c r="I5103" s="20" t="s">
        <v>259</v>
      </c>
      <c r="J5103" s="11" t="s">
        <v>261</v>
      </c>
      <c r="K5103" s="11" t="s">
        <v>12957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44958</v>
      </c>
      <c r="H5104" s="11">
        <v>9</v>
      </c>
      <c r="I5104" s="20" t="s">
        <v>259</v>
      </c>
      <c r="J5104" s="11" t="s">
        <v>261</v>
      </c>
      <c r="K5104" s="11" t="s">
        <v>12957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44958</v>
      </c>
      <c r="H5105" s="11">
        <v>9</v>
      </c>
      <c r="I5105" s="20" t="s">
        <v>259</v>
      </c>
      <c r="J5105" s="11" t="s">
        <v>261</v>
      </c>
      <c r="K5105" s="11" t="s">
        <v>12957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44958</v>
      </c>
      <c r="H5106" s="11">
        <v>9</v>
      </c>
      <c r="I5106" s="20" t="s">
        <v>259</v>
      </c>
      <c r="J5106" s="11" t="s">
        <v>261</v>
      </c>
      <c r="K5106" s="11" t="s">
        <v>12957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44958</v>
      </c>
      <c r="H5107" s="11">
        <v>9</v>
      </c>
      <c r="I5107" s="20" t="s">
        <v>259</v>
      </c>
      <c r="J5107" s="11" t="s">
        <v>261</v>
      </c>
      <c r="K5107" s="11" t="s">
        <v>12957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44958</v>
      </c>
      <c r="H5108" s="11">
        <v>9</v>
      </c>
      <c r="I5108" s="20" t="s">
        <v>259</v>
      </c>
      <c r="J5108" s="11" t="s">
        <v>261</v>
      </c>
      <c r="K5108" s="11" t="s">
        <v>12957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44958</v>
      </c>
      <c r="H5109" s="11">
        <v>9</v>
      </c>
      <c r="I5109" s="20" t="s">
        <v>259</v>
      </c>
      <c r="J5109" s="11" t="s">
        <v>261</v>
      </c>
      <c r="K5109" s="11" t="s">
        <v>12957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44958</v>
      </c>
      <c r="H5110" s="11">
        <v>9</v>
      </c>
      <c r="I5110" s="20" t="s">
        <v>259</v>
      </c>
      <c r="J5110" s="11" t="s">
        <v>261</v>
      </c>
      <c r="K5110" s="11" t="s">
        <v>12957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44958</v>
      </c>
      <c r="H5111" s="11">
        <v>9</v>
      </c>
      <c r="I5111" s="20" t="s">
        <v>259</v>
      </c>
      <c r="J5111" s="11" t="s">
        <v>261</v>
      </c>
      <c r="K5111" s="11" t="s">
        <v>12957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44958</v>
      </c>
      <c r="H5112" s="11">
        <v>9</v>
      </c>
      <c r="I5112" s="20" t="s">
        <v>259</v>
      </c>
      <c r="J5112" s="11" t="s">
        <v>261</v>
      </c>
      <c r="K5112" s="11" t="s">
        <v>12957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44958</v>
      </c>
      <c r="H5113" s="11">
        <v>9</v>
      </c>
      <c r="I5113" s="20" t="s">
        <v>259</v>
      </c>
      <c r="J5113" s="11" t="s">
        <v>261</v>
      </c>
      <c r="K5113" s="11" t="s">
        <v>12957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44958</v>
      </c>
      <c r="H5114" s="11">
        <v>9</v>
      </c>
      <c r="I5114" s="20" t="s">
        <v>259</v>
      </c>
      <c r="J5114" s="11" t="s">
        <v>261</v>
      </c>
      <c r="K5114" s="11" t="s">
        <v>12957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44958</v>
      </c>
      <c r="H5115" s="11">
        <v>9</v>
      </c>
      <c r="I5115" s="20" t="s">
        <v>259</v>
      </c>
      <c r="J5115" s="11" t="s">
        <v>261</v>
      </c>
      <c r="K5115" s="11" t="s">
        <v>12957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44958</v>
      </c>
      <c r="H5116" s="11">
        <v>9</v>
      </c>
      <c r="I5116" s="20" t="s">
        <v>259</v>
      </c>
      <c r="J5116" s="11" t="s">
        <v>261</v>
      </c>
      <c r="K5116" s="11" t="s">
        <v>12957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44958</v>
      </c>
      <c r="H5117" s="11">
        <v>9</v>
      </c>
      <c r="I5117" s="20" t="s">
        <v>259</v>
      </c>
      <c r="J5117" s="11" t="s">
        <v>261</v>
      </c>
      <c r="K5117" s="11" t="s">
        <v>12957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44958</v>
      </c>
      <c r="H5118" s="11">
        <v>9</v>
      </c>
      <c r="I5118" s="20" t="s">
        <v>259</v>
      </c>
      <c r="J5118" s="11" t="s">
        <v>261</v>
      </c>
      <c r="K5118" s="11" t="s">
        <v>12957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44958</v>
      </c>
      <c r="H5119" s="11">
        <v>9</v>
      </c>
      <c r="I5119" s="20" t="s">
        <v>259</v>
      </c>
      <c r="J5119" s="11" t="s">
        <v>261</v>
      </c>
      <c r="K5119" s="11" t="s">
        <v>12957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44958</v>
      </c>
      <c r="H5120" s="11">
        <v>9</v>
      </c>
      <c r="I5120" s="20" t="s">
        <v>259</v>
      </c>
      <c r="J5120" s="11" t="s">
        <v>261</v>
      </c>
      <c r="K5120" s="11" t="s">
        <v>12957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44958</v>
      </c>
      <c r="H5121" s="11">
        <v>9</v>
      </c>
      <c r="I5121" s="20" t="s">
        <v>259</v>
      </c>
      <c r="J5121" s="11" t="s">
        <v>261</v>
      </c>
      <c r="K5121" s="11" t="s">
        <v>12957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44958</v>
      </c>
      <c r="H5122" s="11">
        <v>9</v>
      </c>
      <c r="I5122" s="20" t="s">
        <v>259</v>
      </c>
      <c r="J5122" s="11" t="s">
        <v>261</v>
      </c>
      <c r="K5122" s="11" t="s">
        <v>12957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44958</v>
      </c>
      <c r="H5123" s="11">
        <v>9</v>
      </c>
      <c r="I5123" s="20" t="s">
        <v>259</v>
      </c>
      <c r="J5123" s="11" t="s">
        <v>261</v>
      </c>
      <c r="K5123" s="11" t="s">
        <v>12957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44958</v>
      </c>
      <c r="H5124" s="11">
        <v>9</v>
      </c>
      <c r="I5124" s="20" t="s">
        <v>259</v>
      </c>
      <c r="J5124" s="11" t="s">
        <v>261</v>
      </c>
      <c r="K5124" s="11" t="s">
        <v>12957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44958</v>
      </c>
      <c r="H5125" s="11">
        <v>9</v>
      </c>
      <c r="I5125" s="20" t="s">
        <v>259</v>
      </c>
      <c r="J5125" s="11" t="s">
        <v>261</v>
      </c>
      <c r="K5125" s="11" t="s">
        <v>12957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44958</v>
      </c>
      <c r="H5126" s="11">
        <v>9</v>
      </c>
      <c r="I5126" s="20" t="s">
        <v>259</v>
      </c>
      <c r="J5126" s="11" t="s">
        <v>261</v>
      </c>
      <c r="K5126" s="11" t="s">
        <v>12957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44958</v>
      </c>
      <c r="H5127" s="11">
        <v>9</v>
      </c>
      <c r="I5127" s="20" t="s">
        <v>259</v>
      </c>
      <c r="J5127" s="11" t="s">
        <v>261</v>
      </c>
      <c r="K5127" s="11" t="s">
        <v>12957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44958</v>
      </c>
      <c r="H5128" s="11">
        <v>9</v>
      </c>
      <c r="I5128" s="20" t="s">
        <v>259</v>
      </c>
      <c r="J5128" s="11" t="s">
        <v>261</v>
      </c>
      <c r="K5128" s="11" t="s">
        <v>12957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44958</v>
      </c>
      <c r="H5129" s="11">
        <v>9</v>
      </c>
      <c r="I5129" s="20" t="s">
        <v>259</v>
      </c>
      <c r="J5129" s="11" t="s">
        <v>261</v>
      </c>
      <c r="K5129" s="11" t="s">
        <v>12957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44958</v>
      </c>
      <c r="H5130" s="11">
        <v>9</v>
      </c>
      <c r="I5130" s="20" t="s">
        <v>259</v>
      </c>
      <c r="J5130" s="11" t="s">
        <v>261</v>
      </c>
      <c r="K5130" s="11" t="s">
        <v>12957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44958</v>
      </c>
      <c r="H5131" s="11">
        <v>9</v>
      </c>
      <c r="I5131" s="20" t="s">
        <v>259</v>
      </c>
      <c r="J5131" s="11" t="s">
        <v>261</v>
      </c>
      <c r="K5131" s="11" t="s">
        <v>12957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44958</v>
      </c>
      <c r="H5132" s="11">
        <v>9</v>
      </c>
      <c r="I5132" s="20" t="s">
        <v>259</v>
      </c>
      <c r="J5132" s="11" t="s">
        <v>261</v>
      </c>
      <c r="K5132" s="11" t="s">
        <v>12957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44958</v>
      </c>
      <c r="H5133" s="11">
        <v>9</v>
      </c>
      <c r="I5133" s="20" t="s">
        <v>259</v>
      </c>
      <c r="J5133" s="11" t="s">
        <v>261</v>
      </c>
      <c r="K5133" s="11" t="s">
        <v>12957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44958</v>
      </c>
      <c r="H5134" s="11">
        <v>9</v>
      </c>
      <c r="I5134" s="20" t="s">
        <v>259</v>
      </c>
      <c r="J5134" s="11" t="s">
        <v>261</v>
      </c>
      <c r="K5134" s="11" t="s">
        <v>12957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44958</v>
      </c>
      <c r="H5135" s="11">
        <v>9</v>
      </c>
      <c r="I5135" s="20" t="s">
        <v>259</v>
      </c>
      <c r="J5135" s="11" t="s">
        <v>261</v>
      </c>
      <c r="K5135" s="11" t="s">
        <v>12957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44958</v>
      </c>
      <c r="H5136" s="11">
        <v>9</v>
      </c>
      <c r="I5136" s="20" t="s">
        <v>259</v>
      </c>
      <c r="J5136" s="11" t="s">
        <v>261</v>
      </c>
      <c r="K5136" s="11" t="s">
        <v>12957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44958</v>
      </c>
      <c r="H5137" s="11">
        <v>9</v>
      </c>
      <c r="I5137" s="20" t="s">
        <v>259</v>
      </c>
      <c r="J5137" s="11" t="s">
        <v>261</v>
      </c>
      <c r="K5137" s="11" t="s">
        <v>12957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44958</v>
      </c>
      <c r="H5138" s="11">
        <v>9</v>
      </c>
      <c r="I5138" s="20" t="s">
        <v>259</v>
      </c>
      <c r="J5138" s="11" t="s">
        <v>261</v>
      </c>
      <c r="K5138" s="11" t="s">
        <v>12957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44958</v>
      </c>
      <c r="H5139" s="11">
        <v>9</v>
      </c>
      <c r="I5139" s="20" t="s">
        <v>259</v>
      </c>
      <c r="J5139" s="11" t="s">
        <v>261</v>
      </c>
      <c r="K5139" s="11" t="s">
        <v>12957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44958</v>
      </c>
      <c r="H5140" s="11">
        <v>9</v>
      </c>
      <c r="I5140" s="20" t="s">
        <v>259</v>
      </c>
      <c r="J5140" s="11" t="s">
        <v>261</v>
      </c>
      <c r="K5140" s="11" t="s">
        <v>12957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44958</v>
      </c>
      <c r="H5141" s="11">
        <v>9</v>
      </c>
      <c r="I5141" s="20" t="s">
        <v>259</v>
      </c>
      <c r="J5141" s="11" t="s">
        <v>261</v>
      </c>
      <c r="K5141" s="11" t="s">
        <v>12957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44958</v>
      </c>
      <c r="H5142" s="11">
        <v>9</v>
      </c>
      <c r="I5142" s="20" t="s">
        <v>259</v>
      </c>
      <c r="J5142" s="11" t="s">
        <v>261</v>
      </c>
      <c r="K5142" s="11" t="s">
        <v>12957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44958</v>
      </c>
      <c r="H5143" s="11">
        <v>9</v>
      </c>
      <c r="I5143" s="20" t="s">
        <v>259</v>
      </c>
      <c r="J5143" s="11" t="s">
        <v>261</v>
      </c>
      <c r="K5143" s="11" t="s">
        <v>12957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44958</v>
      </c>
      <c r="H5144" s="11">
        <v>9</v>
      </c>
      <c r="I5144" s="20" t="s">
        <v>259</v>
      </c>
      <c r="J5144" s="11" t="s">
        <v>261</v>
      </c>
      <c r="K5144" s="11" t="s">
        <v>12957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44958</v>
      </c>
      <c r="H5145" s="11">
        <v>9</v>
      </c>
      <c r="I5145" s="20" t="s">
        <v>259</v>
      </c>
      <c r="J5145" s="11" t="s">
        <v>261</v>
      </c>
      <c r="K5145" s="11" t="s">
        <v>12957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44958</v>
      </c>
      <c r="H5146" s="11">
        <v>9</v>
      </c>
      <c r="I5146" s="20" t="s">
        <v>259</v>
      </c>
      <c r="J5146" s="11" t="s">
        <v>261</v>
      </c>
      <c r="K5146" s="11" t="s">
        <v>12957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44958</v>
      </c>
      <c r="H5147" s="11">
        <v>9</v>
      </c>
      <c r="I5147" s="20" t="s">
        <v>259</v>
      </c>
      <c r="J5147" s="11" t="s">
        <v>261</v>
      </c>
      <c r="K5147" s="11" t="s">
        <v>12957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44958</v>
      </c>
      <c r="H5148" s="11">
        <v>9</v>
      </c>
      <c r="I5148" s="20" t="s">
        <v>259</v>
      </c>
      <c r="J5148" s="11" t="s">
        <v>261</v>
      </c>
      <c r="K5148" s="11" t="s">
        <v>12957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44958</v>
      </c>
      <c r="H5149" s="11">
        <v>9</v>
      </c>
      <c r="I5149" s="20" t="s">
        <v>259</v>
      </c>
      <c r="J5149" s="11" t="s">
        <v>261</v>
      </c>
      <c r="K5149" s="11" t="s">
        <v>12957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44958</v>
      </c>
      <c r="H5150" s="11">
        <v>9</v>
      </c>
      <c r="I5150" s="20" t="s">
        <v>259</v>
      </c>
      <c r="J5150" s="11" t="s">
        <v>261</v>
      </c>
      <c r="K5150" s="11" t="s">
        <v>12957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44958</v>
      </c>
      <c r="H5151" s="11">
        <v>9</v>
      </c>
      <c r="I5151" s="20" t="s">
        <v>259</v>
      </c>
      <c r="J5151" s="11" t="s">
        <v>261</v>
      </c>
      <c r="K5151" s="11" t="s">
        <v>12957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44958</v>
      </c>
      <c r="H5152" s="11">
        <v>9</v>
      </c>
      <c r="I5152" s="20" t="s">
        <v>259</v>
      </c>
      <c r="J5152" s="11" t="s">
        <v>261</v>
      </c>
      <c r="K5152" s="11" t="s">
        <v>12957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44958</v>
      </c>
      <c r="H5153" s="11">
        <v>9</v>
      </c>
      <c r="I5153" s="20" t="s">
        <v>259</v>
      </c>
      <c r="J5153" s="11" t="s">
        <v>261</v>
      </c>
      <c r="K5153" s="11" t="s">
        <v>12957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44958</v>
      </c>
      <c r="H5154" s="11">
        <v>9</v>
      </c>
      <c r="I5154" s="20" t="s">
        <v>259</v>
      </c>
      <c r="J5154" s="11" t="s">
        <v>261</v>
      </c>
      <c r="K5154" s="11" t="s">
        <v>12957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44958</v>
      </c>
      <c r="H5155" s="11">
        <v>9</v>
      </c>
      <c r="I5155" s="20" t="s">
        <v>259</v>
      </c>
      <c r="J5155" s="11" t="s">
        <v>261</v>
      </c>
      <c r="K5155" s="11" t="s">
        <v>12957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44958</v>
      </c>
      <c r="H5156" s="11">
        <v>9</v>
      </c>
      <c r="I5156" s="20" t="s">
        <v>259</v>
      </c>
      <c r="J5156" s="11" t="s">
        <v>261</v>
      </c>
      <c r="K5156" s="11" t="s">
        <v>12957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44958</v>
      </c>
      <c r="H5157" s="11">
        <v>9</v>
      </c>
      <c r="I5157" s="20" t="s">
        <v>259</v>
      </c>
      <c r="J5157" s="11" t="s">
        <v>261</v>
      </c>
      <c r="K5157" s="11" t="s">
        <v>12957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44958</v>
      </c>
      <c r="H5158" s="11">
        <v>9</v>
      </c>
      <c r="I5158" s="20" t="s">
        <v>259</v>
      </c>
      <c r="J5158" s="11" t="s">
        <v>261</v>
      </c>
      <c r="K5158" s="11" t="s">
        <v>12957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44958</v>
      </c>
      <c r="H5159" s="11">
        <v>9</v>
      </c>
      <c r="I5159" s="20" t="s">
        <v>259</v>
      </c>
      <c r="J5159" s="11" t="s">
        <v>261</v>
      </c>
      <c r="K5159" s="11" t="s">
        <v>12957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44958</v>
      </c>
      <c r="H5160" s="11">
        <v>9</v>
      </c>
      <c r="I5160" s="20" t="s">
        <v>259</v>
      </c>
      <c r="J5160" s="11" t="s">
        <v>261</v>
      </c>
      <c r="K5160" s="11" t="s">
        <v>12957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44958</v>
      </c>
      <c r="H5161" s="11">
        <v>9</v>
      </c>
      <c r="I5161" s="20" t="s">
        <v>259</v>
      </c>
      <c r="J5161" s="11" t="s">
        <v>261</v>
      </c>
      <c r="K5161" s="11" t="s">
        <v>12957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44958</v>
      </c>
      <c r="H5162" s="11">
        <v>9</v>
      </c>
      <c r="I5162" s="20" t="s">
        <v>259</v>
      </c>
      <c r="J5162" s="11" t="s">
        <v>261</v>
      </c>
      <c r="K5162" s="11" t="s">
        <v>12957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44958</v>
      </c>
      <c r="H5163" s="11">
        <v>9</v>
      </c>
      <c r="I5163" s="20" t="s">
        <v>259</v>
      </c>
      <c r="J5163" s="11" t="s">
        <v>261</v>
      </c>
      <c r="K5163" s="11" t="s">
        <v>12957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44958</v>
      </c>
      <c r="H5164" s="11">
        <v>9</v>
      </c>
      <c r="I5164" s="20" t="s">
        <v>259</v>
      </c>
      <c r="J5164" s="11" t="s">
        <v>261</v>
      </c>
      <c r="K5164" s="11" t="s">
        <v>12957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44958</v>
      </c>
      <c r="H5165" s="11">
        <v>9</v>
      </c>
      <c r="I5165" s="20" t="s">
        <v>259</v>
      </c>
      <c r="J5165" s="11" t="s">
        <v>261</v>
      </c>
      <c r="K5165" s="11" t="s">
        <v>12957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44958</v>
      </c>
      <c r="H5166" s="11">
        <v>9</v>
      </c>
      <c r="I5166" s="20" t="s">
        <v>259</v>
      </c>
      <c r="J5166" s="11" t="s">
        <v>261</v>
      </c>
      <c r="K5166" s="11" t="s">
        <v>12957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44958</v>
      </c>
      <c r="H5167" s="11">
        <v>9</v>
      </c>
      <c r="I5167" s="20" t="s">
        <v>259</v>
      </c>
      <c r="J5167" s="11" t="s">
        <v>261</v>
      </c>
      <c r="K5167" s="11" t="s">
        <v>12957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44958</v>
      </c>
      <c r="H5168" s="11">
        <v>9</v>
      </c>
      <c r="I5168" s="20" t="s">
        <v>259</v>
      </c>
      <c r="J5168" s="11" t="s">
        <v>261</v>
      </c>
      <c r="K5168" s="11" t="s">
        <v>12957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44958</v>
      </c>
      <c r="H5169" s="11">
        <v>9</v>
      </c>
      <c r="I5169" s="20" t="s">
        <v>259</v>
      </c>
      <c r="J5169" s="11" t="s">
        <v>261</v>
      </c>
      <c r="K5169" s="11" t="s">
        <v>12957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44958</v>
      </c>
      <c r="H5170" s="11">
        <v>9</v>
      </c>
      <c r="I5170" s="20" t="s">
        <v>259</v>
      </c>
      <c r="J5170" s="11" t="s">
        <v>261</v>
      </c>
      <c r="K5170" s="11" t="s">
        <v>12957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44958</v>
      </c>
      <c r="H5171" s="11">
        <v>9</v>
      </c>
      <c r="I5171" s="20" t="s">
        <v>259</v>
      </c>
      <c r="J5171" s="11" t="s">
        <v>261</v>
      </c>
      <c r="K5171" s="11" t="s">
        <v>12957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44958</v>
      </c>
      <c r="H5172" s="11">
        <v>9</v>
      </c>
      <c r="I5172" s="20" t="s">
        <v>259</v>
      </c>
      <c r="J5172" s="11" t="s">
        <v>261</v>
      </c>
      <c r="K5172" s="11" t="s">
        <v>12957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44958</v>
      </c>
      <c r="H5173" s="11">
        <v>9</v>
      </c>
      <c r="I5173" s="20" t="s">
        <v>259</v>
      </c>
      <c r="J5173" s="11" t="s">
        <v>261</v>
      </c>
      <c r="K5173" s="11" t="s">
        <v>12957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44958</v>
      </c>
      <c r="H5174" s="11">
        <v>9</v>
      </c>
      <c r="I5174" s="20" t="s">
        <v>259</v>
      </c>
      <c r="J5174" s="11" t="s">
        <v>261</v>
      </c>
      <c r="K5174" s="11" t="s">
        <v>12957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44958</v>
      </c>
      <c r="H5175" s="11">
        <v>9</v>
      </c>
      <c r="I5175" s="20" t="s">
        <v>259</v>
      </c>
      <c r="J5175" s="11" t="s">
        <v>261</v>
      </c>
      <c r="K5175" s="11" t="s">
        <v>12957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44958</v>
      </c>
      <c r="H5176" s="11">
        <v>9</v>
      </c>
      <c r="I5176" s="20" t="s">
        <v>259</v>
      </c>
      <c r="J5176" s="11" t="s">
        <v>261</v>
      </c>
      <c r="K5176" s="11" t="s">
        <v>12957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44958</v>
      </c>
      <c r="H5177" s="11">
        <v>9</v>
      </c>
      <c r="I5177" s="20" t="s">
        <v>259</v>
      </c>
      <c r="J5177" s="11" t="s">
        <v>261</v>
      </c>
      <c r="K5177" s="11" t="s">
        <v>12957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44958</v>
      </c>
      <c r="H5178" s="11">
        <v>9</v>
      </c>
      <c r="I5178" s="20" t="s">
        <v>259</v>
      </c>
      <c r="J5178" s="11" t="s">
        <v>261</v>
      </c>
      <c r="K5178" s="11" t="s">
        <v>12957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44958</v>
      </c>
      <c r="H5179" s="11">
        <v>9</v>
      </c>
      <c r="I5179" s="20" t="s">
        <v>259</v>
      </c>
      <c r="J5179" s="11" t="s">
        <v>261</v>
      </c>
      <c r="K5179" s="11" t="s">
        <v>12957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44958</v>
      </c>
      <c r="H5180" s="11">
        <v>9</v>
      </c>
      <c r="I5180" s="20" t="s">
        <v>259</v>
      </c>
      <c r="J5180" s="11" t="s">
        <v>261</v>
      </c>
      <c r="K5180" s="11" t="s">
        <v>12957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44958</v>
      </c>
      <c r="H5181" s="11">
        <v>9</v>
      </c>
      <c r="I5181" s="20" t="s">
        <v>259</v>
      </c>
      <c r="J5181" s="11" t="s">
        <v>261</v>
      </c>
      <c r="K5181" s="11" t="s">
        <v>12957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44958</v>
      </c>
      <c r="H5182" s="11">
        <v>9</v>
      </c>
      <c r="I5182" s="20" t="s">
        <v>259</v>
      </c>
      <c r="J5182" s="11" t="s">
        <v>261</v>
      </c>
      <c r="K5182" s="11" t="s">
        <v>12957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44958</v>
      </c>
      <c r="H5183" s="11">
        <v>9</v>
      </c>
      <c r="I5183" s="20" t="s">
        <v>259</v>
      </c>
      <c r="J5183" s="11" t="s">
        <v>261</v>
      </c>
      <c r="K5183" s="11" t="s">
        <v>12957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44958</v>
      </c>
      <c r="H5184" s="11">
        <v>9</v>
      </c>
      <c r="I5184" s="20" t="s">
        <v>259</v>
      </c>
      <c r="J5184" s="11" t="s">
        <v>261</v>
      </c>
      <c r="K5184" s="11" t="s">
        <v>12957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44958</v>
      </c>
      <c r="H5185" s="11">
        <v>9</v>
      </c>
      <c r="I5185" s="20" t="s">
        <v>259</v>
      </c>
      <c r="J5185" s="11" t="s">
        <v>261</v>
      </c>
      <c r="K5185" s="11" t="s">
        <v>12957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44958</v>
      </c>
      <c r="H5186" s="11">
        <v>9</v>
      </c>
      <c r="I5186" s="20" t="s">
        <v>259</v>
      </c>
      <c r="J5186" s="11" t="s">
        <v>261</v>
      </c>
      <c r="K5186" s="11" t="s">
        <v>12957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44958</v>
      </c>
      <c r="H5187" s="11">
        <v>9</v>
      </c>
      <c r="I5187" s="20" t="s">
        <v>259</v>
      </c>
      <c r="J5187" s="11" t="s">
        <v>261</v>
      </c>
      <c r="K5187" s="11" t="s">
        <v>12957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44958</v>
      </c>
      <c r="H5188" s="11">
        <v>9</v>
      </c>
      <c r="I5188" s="20" t="s">
        <v>259</v>
      </c>
      <c r="J5188" s="11" t="s">
        <v>261</v>
      </c>
      <c r="K5188" s="11" t="s">
        <v>12957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44958</v>
      </c>
      <c r="H5189" s="11">
        <v>9</v>
      </c>
      <c r="I5189" s="20" t="s">
        <v>259</v>
      </c>
      <c r="J5189" s="11" t="s">
        <v>261</v>
      </c>
      <c r="K5189" s="11" t="s">
        <v>12957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44958</v>
      </c>
      <c r="H5190" s="11">
        <v>9</v>
      </c>
      <c r="I5190" s="20" t="s">
        <v>259</v>
      </c>
      <c r="J5190" s="11" t="s">
        <v>261</v>
      </c>
      <c r="K5190" s="11" t="s">
        <v>12957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44958</v>
      </c>
      <c r="H5191" s="11">
        <v>9</v>
      </c>
      <c r="I5191" s="20" t="s">
        <v>259</v>
      </c>
      <c r="J5191" s="11" t="s">
        <v>261</v>
      </c>
      <c r="K5191" s="11" t="s">
        <v>12957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44958</v>
      </c>
      <c r="H5192" s="11">
        <v>9</v>
      </c>
      <c r="I5192" s="20" t="s">
        <v>259</v>
      </c>
      <c r="J5192" s="11" t="s">
        <v>261</v>
      </c>
      <c r="K5192" s="11" t="s">
        <v>12957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44958</v>
      </c>
      <c r="H5193" s="11">
        <v>9</v>
      </c>
      <c r="I5193" s="20" t="s">
        <v>259</v>
      </c>
      <c r="J5193" s="11" t="s">
        <v>261</v>
      </c>
      <c r="K5193" s="11" t="s">
        <v>12957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44958</v>
      </c>
      <c r="H5194" s="11">
        <v>9</v>
      </c>
      <c r="I5194" s="20" t="s">
        <v>259</v>
      </c>
      <c r="J5194" s="11" t="s">
        <v>261</v>
      </c>
      <c r="K5194" s="11" t="s">
        <v>12957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44958</v>
      </c>
      <c r="H5195" s="11">
        <v>9</v>
      </c>
      <c r="I5195" s="20" t="s">
        <v>259</v>
      </c>
      <c r="J5195" s="11" t="s">
        <v>261</v>
      </c>
      <c r="K5195" s="11" t="s">
        <v>12957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44958</v>
      </c>
      <c r="H5196" s="11">
        <v>9</v>
      </c>
      <c r="I5196" s="20" t="s">
        <v>259</v>
      </c>
      <c r="J5196" s="11" t="s">
        <v>261</v>
      </c>
      <c r="K5196" s="11" t="s">
        <v>12957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44958</v>
      </c>
      <c r="H5197" s="11">
        <v>9</v>
      </c>
      <c r="I5197" s="20" t="s">
        <v>259</v>
      </c>
      <c r="J5197" s="11" t="s">
        <v>261</v>
      </c>
      <c r="K5197" s="11" t="s">
        <v>12957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44958</v>
      </c>
      <c r="H5198" s="11">
        <v>9</v>
      </c>
      <c r="I5198" s="20" t="s">
        <v>259</v>
      </c>
      <c r="J5198" s="11" t="s">
        <v>261</v>
      </c>
      <c r="K5198" s="11" t="s">
        <v>12957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44958</v>
      </c>
      <c r="H5199" s="11">
        <v>9</v>
      </c>
      <c r="I5199" s="20" t="s">
        <v>259</v>
      </c>
      <c r="J5199" s="11" t="s">
        <v>261</v>
      </c>
      <c r="K5199" s="11" t="s">
        <v>12957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44958</v>
      </c>
      <c r="H5200" s="11">
        <v>9</v>
      </c>
      <c r="I5200" s="20" t="s">
        <v>259</v>
      </c>
      <c r="J5200" s="11" t="s">
        <v>261</v>
      </c>
      <c r="K5200" s="11" t="s">
        <v>12957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44958</v>
      </c>
      <c r="H5201" s="11">
        <v>9</v>
      </c>
      <c r="I5201" s="20" t="s">
        <v>259</v>
      </c>
      <c r="J5201" s="11" t="s">
        <v>261</v>
      </c>
      <c r="K5201" s="11" t="s">
        <v>12957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44958</v>
      </c>
      <c r="H5202" s="11">
        <v>9</v>
      </c>
      <c r="I5202" s="20" t="s">
        <v>259</v>
      </c>
      <c r="J5202" s="11" t="s">
        <v>261</v>
      </c>
      <c r="K5202" s="11" t="s">
        <v>12957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44958</v>
      </c>
      <c r="H5203" s="11">
        <v>9</v>
      </c>
      <c r="I5203" s="20" t="s">
        <v>259</v>
      </c>
      <c r="J5203" s="11" t="s">
        <v>261</v>
      </c>
      <c r="K5203" s="11" t="s">
        <v>12957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44958</v>
      </c>
      <c r="H5204" s="11">
        <v>9</v>
      </c>
      <c r="I5204" s="20" t="s">
        <v>259</v>
      </c>
      <c r="J5204" s="11" t="s">
        <v>261</v>
      </c>
      <c r="K5204" s="11" t="s">
        <v>12957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44958</v>
      </c>
      <c r="H5205" s="11">
        <v>9</v>
      </c>
      <c r="I5205" s="20" t="s">
        <v>259</v>
      </c>
      <c r="J5205" s="11" t="s">
        <v>261</v>
      </c>
      <c r="K5205" s="11" t="s">
        <v>12957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44958</v>
      </c>
      <c r="H5206" s="11">
        <v>9</v>
      </c>
      <c r="I5206" s="20" t="s">
        <v>259</v>
      </c>
      <c r="J5206" s="11" t="s">
        <v>261</v>
      </c>
      <c r="K5206" s="11" t="s">
        <v>12957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44958</v>
      </c>
      <c r="H5207" s="11">
        <v>9</v>
      </c>
      <c r="I5207" s="20" t="s">
        <v>259</v>
      </c>
      <c r="J5207" s="11" t="s">
        <v>261</v>
      </c>
      <c r="K5207" s="11" t="s">
        <v>12957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44958</v>
      </c>
      <c r="H5208" s="11">
        <v>9</v>
      </c>
      <c r="I5208" s="20" t="s">
        <v>259</v>
      </c>
      <c r="J5208" s="11" t="s">
        <v>261</v>
      </c>
      <c r="K5208" s="11" t="s">
        <v>12957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44958</v>
      </c>
      <c r="H5209" s="11">
        <v>9</v>
      </c>
      <c r="I5209" s="20" t="s">
        <v>259</v>
      </c>
      <c r="J5209" s="11" t="s">
        <v>261</v>
      </c>
      <c r="K5209" s="11" t="s">
        <v>12957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44958</v>
      </c>
      <c r="H5210" s="11">
        <v>9</v>
      </c>
      <c r="I5210" s="20" t="s">
        <v>259</v>
      </c>
      <c r="J5210" s="11" t="s">
        <v>261</v>
      </c>
      <c r="K5210" s="11" t="s">
        <v>12957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44958</v>
      </c>
      <c r="H5211" s="11">
        <v>9</v>
      </c>
      <c r="I5211" s="20" t="s">
        <v>259</v>
      </c>
      <c r="J5211" s="11" t="s">
        <v>261</v>
      </c>
      <c r="K5211" s="11" t="s">
        <v>12957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44958</v>
      </c>
      <c r="H5212" s="11">
        <v>9</v>
      </c>
      <c r="I5212" s="20" t="s">
        <v>259</v>
      </c>
      <c r="J5212" s="11" t="s">
        <v>261</v>
      </c>
      <c r="K5212" s="11" t="s">
        <v>12957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44958</v>
      </c>
      <c r="H5213" s="11">
        <v>9</v>
      </c>
      <c r="I5213" s="20" t="s">
        <v>259</v>
      </c>
      <c r="J5213" s="11" t="s">
        <v>261</v>
      </c>
      <c r="K5213" s="11" t="s">
        <v>12957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44958</v>
      </c>
      <c r="H5214" s="11">
        <v>9</v>
      </c>
      <c r="I5214" s="20" t="s">
        <v>259</v>
      </c>
      <c r="J5214" s="11" t="s">
        <v>261</v>
      </c>
      <c r="K5214" s="11" t="s">
        <v>12957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44958</v>
      </c>
      <c r="H5215" s="11">
        <v>9</v>
      </c>
      <c r="I5215" s="20" t="s">
        <v>259</v>
      </c>
      <c r="J5215" s="11" t="s">
        <v>261</v>
      </c>
      <c r="K5215" s="11" t="s">
        <v>12957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44958</v>
      </c>
      <c r="H5216" s="11">
        <v>9</v>
      </c>
      <c r="I5216" s="20" t="s">
        <v>259</v>
      </c>
      <c r="J5216" s="11" t="s">
        <v>261</v>
      </c>
      <c r="K5216" s="11" t="s">
        <v>12957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44958</v>
      </c>
      <c r="H5217" s="11">
        <v>9</v>
      </c>
      <c r="I5217" s="20" t="s">
        <v>259</v>
      </c>
      <c r="J5217" s="11" t="s">
        <v>261</v>
      </c>
      <c r="K5217" s="11" t="s">
        <v>12957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44958</v>
      </c>
      <c r="H5218" s="11">
        <v>9</v>
      </c>
      <c r="I5218" s="20" t="s">
        <v>259</v>
      </c>
      <c r="J5218" s="11" t="s">
        <v>261</v>
      </c>
      <c r="K5218" s="11" t="s">
        <v>12957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44958</v>
      </c>
      <c r="H5219" s="11">
        <v>9</v>
      </c>
      <c r="I5219" s="20" t="s">
        <v>259</v>
      </c>
      <c r="J5219" s="11" t="s">
        <v>261</v>
      </c>
      <c r="K5219" s="11" t="s">
        <v>12957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44958</v>
      </c>
      <c r="H5220" s="11">
        <v>9</v>
      </c>
      <c r="I5220" s="20" t="s">
        <v>259</v>
      </c>
      <c r="J5220" s="11" t="s">
        <v>261</v>
      </c>
      <c r="K5220" s="11" t="s">
        <v>12957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44958</v>
      </c>
      <c r="H5221" s="11">
        <v>9</v>
      </c>
      <c r="I5221" s="20" t="s">
        <v>259</v>
      </c>
      <c r="J5221" s="11" t="s">
        <v>261</v>
      </c>
      <c r="K5221" s="11" t="s">
        <v>12957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44958</v>
      </c>
      <c r="H5222" s="11">
        <v>9</v>
      </c>
      <c r="I5222" s="20" t="s">
        <v>259</v>
      </c>
      <c r="J5222" s="11" t="s">
        <v>261</v>
      </c>
      <c r="K5222" s="11" t="s">
        <v>12957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44958</v>
      </c>
      <c r="H5223" s="11">
        <v>9</v>
      </c>
      <c r="I5223" s="20" t="s">
        <v>259</v>
      </c>
      <c r="J5223" s="11" t="s">
        <v>261</v>
      </c>
      <c r="K5223" s="11" t="s">
        <v>12957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44958</v>
      </c>
      <c r="H5224" s="11">
        <v>9</v>
      </c>
      <c r="I5224" s="20" t="s">
        <v>259</v>
      </c>
      <c r="J5224" s="11" t="s">
        <v>261</v>
      </c>
      <c r="K5224" s="11" t="s">
        <v>12957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44958</v>
      </c>
      <c r="H5225" s="11">
        <v>9</v>
      </c>
      <c r="I5225" s="20" t="s">
        <v>259</v>
      </c>
      <c r="J5225" s="11" t="s">
        <v>261</v>
      </c>
      <c r="K5225" s="11" t="s">
        <v>12957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44958</v>
      </c>
      <c r="H5226" s="11">
        <v>9</v>
      </c>
      <c r="I5226" s="20" t="s">
        <v>259</v>
      </c>
      <c r="J5226" s="11" t="s">
        <v>261</v>
      </c>
      <c r="K5226" s="11" t="s">
        <v>12957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44958</v>
      </c>
      <c r="H5227" s="11">
        <v>9</v>
      </c>
      <c r="I5227" s="20" t="s">
        <v>259</v>
      </c>
      <c r="J5227" s="11" t="s">
        <v>261</v>
      </c>
      <c r="K5227" s="11" t="s">
        <v>12957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44958</v>
      </c>
      <c r="H5228" s="11">
        <v>9</v>
      </c>
      <c r="I5228" s="20" t="s">
        <v>259</v>
      </c>
      <c r="J5228" s="11" t="s">
        <v>261</v>
      </c>
      <c r="K5228" s="11" t="s">
        <v>12957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44958</v>
      </c>
      <c r="H5229" s="11">
        <v>9</v>
      </c>
      <c r="I5229" s="20" t="s">
        <v>259</v>
      </c>
      <c r="J5229" s="11" t="s">
        <v>261</v>
      </c>
      <c r="K5229" s="11" t="s">
        <v>12957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44958</v>
      </c>
      <c r="H5230" s="11">
        <v>9</v>
      </c>
      <c r="I5230" s="20" t="s">
        <v>259</v>
      </c>
      <c r="J5230" s="11" t="s">
        <v>261</v>
      </c>
      <c r="K5230" s="11" t="s">
        <v>12957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44958</v>
      </c>
      <c r="H5231" s="11">
        <v>9</v>
      </c>
      <c r="I5231" s="20" t="s">
        <v>259</v>
      </c>
      <c r="J5231" s="11" t="s">
        <v>261</v>
      </c>
      <c r="K5231" s="11" t="s">
        <v>12957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44958</v>
      </c>
      <c r="H5232" s="11">
        <v>9</v>
      </c>
      <c r="I5232" s="20" t="s">
        <v>259</v>
      </c>
      <c r="J5232" s="11" t="s">
        <v>261</v>
      </c>
      <c r="K5232" s="11" t="s">
        <v>12957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44958</v>
      </c>
      <c r="H5233" s="11">
        <v>9</v>
      </c>
      <c r="I5233" s="20" t="s">
        <v>259</v>
      </c>
      <c r="J5233" s="11" t="s">
        <v>261</v>
      </c>
      <c r="K5233" s="11" t="s">
        <v>12957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44958</v>
      </c>
      <c r="H5234" s="11">
        <v>9</v>
      </c>
      <c r="I5234" s="20" t="s">
        <v>259</v>
      </c>
      <c r="J5234" s="11" t="s">
        <v>261</v>
      </c>
      <c r="K5234" s="11" t="s">
        <v>12957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44958</v>
      </c>
      <c r="H5235" s="11">
        <v>9</v>
      </c>
      <c r="I5235" s="20" t="s">
        <v>259</v>
      </c>
      <c r="J5235" s="11" t="s">
        <v>261</v>
      </c>
      <c r="K5235" s="11" t="s">
        <v>12957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44958</v>
      </c>
      <c r="H5236" s="11">
        <v>9</v>
      </c>
      <c r="I5236" s="20" t="s">
        <v>259</v>
      </c>
      <c r="J5236" s="11" t="s">
        <v>261</v>
      </c>
      <c r="K5236" s="11" t="s">
        <v>12957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44958</v>
      </c>
      <c r="H5237" s="11">
        <v>9</v>
      </c>
      <c r="I5237" s="20" t="s">
        <v>259</v>
      </c>
      <c r="J5237" s="11" t="s">
        <v>261</v>
      </c>
      <c r="K5237" s="11" t="s">
        <v>12957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44958</v>
      </c>
      <c r="H5238" s="11">
        <v>9</v>
      </c>
      <c r="I5238" s="20" t="s">
        <v>259</v>
      </c>
      <c r="J5238" s="11" t="s">
        <v>261</v>
      </c>
      <c r="K5238" s="11" t="s">
        <v>12957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44958</v>
      </c>
      <c r="H5239" s="11">
        <v>9</v>
      </c>
      <c r="I5239" s="20" t="s">
        <v>259</v>
      </c>
      <c r="J5239" s="11" t="s">
        <v>261</v>
      </c>
      <c r="K5239" s="11" t="s">
        <v>12957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44958</v>
      </c>
      <c r="H5240" s="11">
        <v>9</v>
      </c>
      <c r="I5240" s="20" t="s">
        <v>259</v>
      </c>
      <c r="J5240" s="11" t="s">
        <v>261</v>
      </c>
      <c r="K5240" s="11" t="s">
        <v>12957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44958</v>
      </c>
      <c r="H5241" s="11">
        <v>9</v>
      </c>
      <c r="I5241" s="20" t="s">
        <v>259</v>
      </c>
      <c r="J5241" s="11" t="s">
        <v>261</v>
      </c>
      <c r="K5241" s="11" t="s">
        <v>12957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44958</v>
      </c>
      <c r="H5242" s="11">
        <v>9</v>
      </c>
      <c r="I5242" s="20" t="s">
        <v>259</v>
      </c>
      <c r="J5242" s="11" t="s">
        <v>261</v>
      </c>
      <c r="K5242" s="11" t="s">
        <v>12957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44958</v>
      </c>
      <c r="H5243" s="11">
        <v>9</v>
      </c>
      <c r="I5243" s="20" t="s">
        <v>259</v>
      </c>
      <c r="J5243" s="11" t="s">
        <v>261</v>
      </c>
      <c r="K5243" s="11" t="s">
        <v>12957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44958</v>
      </c>
      <c r="H5244" s="11">
        <v>9</v>
      </c>
      <c r="I5244" s="20" t="s">
        <v>259</v>
      </c>
      <c r="J5244" s="11" t="s">
        <v>261</v>
      </c>
      <c r="K5244" s="11" t="s">
        <v>12957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44958</v>
      </c>
      <c r="H5245" s="11">
        <v>9</v>
      </c>
      <c r="I5245" s="20" t="s">
        <v>259</v>
      </c>
      <c r="J5245" s="11" t="s">
        <v>261</v>
      </c>
      <c r="K5245" s="11" t="s">
        <v>12957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44958</v>
      </c>
      <c r="H5246" s="11">
        <v>9</v>
      </c>
      <c r="I5246" s="20" t="s">
        <v>259</v>
      </c>
      <c r="J5246" s="11" t="s">
        <v>261</v>
      </c>
      <c r="K5246" s="11" t="s">
        <v>12957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44958</v>
      </c>
      <c r="H5247" s="11">
        <v>9</v>
      </c>
      <c r="I5247" s="20" t="s">
        <v>259</v>
      </c>
      <c r="J5247" s="11" t="s">
        <v>261</v>
      </c>
      <c r="K5247" s="11" t="s">
        <v>12957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44958</v>
      </c>
      <c r="H5248" s="11">
        <v>9</v>
      </c>
      <c r="I5248" s="20" t="s">
        <v>259</v>
      </c>
      <c r="J5248" s="11" t="s">
        <v>261</v>
      </c>
      <c r="K5248" s="11" t="s">
        <v>12957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44958</v>
      </c>
      <c r="H5249" s="11">
        <v>9</v>
      </c>
      <c r="I5249" s="20" t="s">
        <v>259</v>
      </c>
      <c r="J5249" s="11" t="s">
        <v>261</v>
      </c>
      <c r="K5249" s="11" t="s">
        <v>12957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44958</v>
      </c>
      <c r="H5250" s="11">
        <v>9</v>
      </c>
      <c r="I5250" s="20" t="s">
        <v>259</v>
      </c>
      <c r="J5250" s="11" t="s">
        <v>261</v>
      </c>
      <c r="K5250" s="11" t="s">
        <v>12957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44958</v>
      </c>
      <c r="H5251" s="11">
        <v>9</v>
      </c>
      <c r="I5251" s="20" t="s">
        <v>259</v>
      </c>
      <c r="J5251" s="11" t="s">
        <v>261</v>
      </c>
      <c r="K5251" s="11" t="s">
        <v>12957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44958</v>
      </c>
      <c r="H5252" s="11">
        <v>9</v>
      </c>
      <c r="I5252" s="20" t="s">
        <v>259</v>
      </c>
      <c r="J5252" s="11" t="s">
        <v>261</v>
      </c>
      <c r="K5252" s="11" t="s">
        <v>12957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44958</v>
      </c>
      <c r="H5253" s="11">
        <v>9</v>
      </c>
      <c r="I5253" s="20" t="s">
        <v>259</v>
      </c>
      <c r="J5253" s="11" t="s">
        <v>261</v>
      </c>
      <c r="K5253" s="11" t="s">
        <v>12957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44958</v>
      </c>
      <c r="H5254" s="11">
        <v>9</v>
      </c>
      <c r="I5254" s="20" t="s">
        <v>259</v>
      </c>
      <c r="J5254" s="11" t="s">
        <v>261</v>
      </c>
      <c r="K5254" s="11" t="s">
        <v>12957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44958</v>
      </c>
      <c r="H5255" s="11">
        <v>9</v>
      </c>
      <c r="I5255" s="20" t="s">
        <v>259</v>
      </c>
      <c r="J5255" s="11" t="s">
        <v>261</v>
      </c>
      <c r="K5255" s="11" t="s">
        <v>12957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44958</v>
      </c>
      <c r="H5256" s="11">
        <v>9</v>
      </c>
      <c r="I5256" s="20" t="s">
        <v>259</v>
      </c>
      <c r="J5256" s="11" t="s">
        <v>261</v>
      </c>
      <c r="K5256" s="11" t="s">
        <v>12957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44958</v>
      </c>
      <c r="H5257" s="11">
        <v>9</v>
      </c>
      <c r="I5257" s="20" t="s">
        <v>259</v>
      </c>
      <c r="J5257" s="11" t="s">
        <v>261</v>
      </c>
      <c r="K5257" s="11" t="s">
        <v>12957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44958</v>
      </c>
      <c r="H5258" s="11">
        <v>9</v>
      </c>
      <c r="I5258" s="20" t="s">
        <v>259</v>
      </c>
      <c r="J5258" s="11" t="s">
        <v>261</v>
      </c>
      <c r="K5258" s="11" t="s">
        <v>12957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44958</v>
      </c>
      <c r="H5259" s="11">
        <v>9</v>
      </c>
      <c r="I5259" s="20" t="s">
        <v>259</v>
      </c>
      <c r="J5259" s="11" t="s">
        <v>261</v>
      </c>
      <c r="K5259" s="11" t="s">
        <v>12957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44958</v>
      </c>
      <c r="H5260" s="11">
        <v>9</v>
      </c>
      <c r="I5260" s="20" t="s">
        <v>259</v>
      </c>
      <c r="J5260" s="11" t="s">
        <v>261</v>
      </c>
      <c r="K5260" s="11" t="s">
        <v>12957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44958</v>
      </c>
      <c r="H5261" s="11">
        <v>9</v>
      </c>
      <c r="I5261" s="20" t="s">
        <v>259</v>
      </c>
      <c r="J5261" s="11" t="s">
        <v>261</v>
      </c>
      <c r="K5261" s="11" t="s">
        <v>12957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44958</v>
      </c>
      <c r="H5262" s="11">
        <v>9</v>
      </c>
      <c r="I5262" s="20" t="s">
        <v>259</v>
      </c>
      <c r="J5262" s="11" t="s">
        <v>261</v>
      </c>
      <c r="K5262" s="11" t="s">
        <v>12957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44958</v>
      </c>
      <c r="H5263" s="11">
        <v>9</v>
      </c>
      <c r="I5263" s="20" t="s">
        <v>259</v>
      </c>
      <c r="J5263" s="11" t="s">
        <v>261</v>
      </c>
      <c r="K5263" s="11" t="s">
        <v>12957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44958</v>
      </c>
      <c r="H5264" s="11">
        <v>9</v>
      </c>
      <c r="I5264" s="20" t="s">
        <v>259</v>
      </c>
      <c r="J5264" s="11" t="s">
        <v>261</v>
      </c>
      <c r="K5264" s="11" t="s">
        <v>12957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44958</v>
      </c>
      <c r="H5265" s="11">
        <v>9</v>
      </c>
      <c r="I5265" s="20" t="s">
        <v>259</v>
      </c>
      <c r="J5265" s="11" t="s">
        <v>261</v>
      </c>
      <c r="K5265" s="11" t="s">
        <v>12957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44958</v>
      </c>
      <c r="H5266" s="11">
        <v>9</v>
      </c>
      <c r="I5266" s="20" t="s">
        <v>259</v>
      </c>
      <c r="J5266" s="11" t="s">
        <v>261</v>
      </c>
      <c r="K5266" s="11" t="s">
        <v>12957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44958</v>
      </c>
      <c r="H5267" s="11">
        <v>9</v>
      </c>
      <c r="I5267" s="20" t="s">
        <v>259</v>
      </c>
      <c r="J5267" s="11" t="s">
        <v>261</v>
      </c>
      <c r="K5267" s="11" t="s">
        <v>12957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44958</v>
      </c>
      <c r="H5268" s="11">
        <v>9</v>
      </c>
      <c r="I5268" s="20" t="s">
        <v>259</v>
      </c>
      <c r="J5268" s="11" t="s">
        <v>261</v>
      </c>
      <c r="K5268" s="11" t="s">
        <v>12957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44958</v>
      </c>
      <c r="H5269" s="11">
        <v>9</v>
      </c>
      <c r="I5269" s="20" t="s">
        <v>259</v>
      </c>
      <c r="J5269" s="11" t="s">
        <v>261</v>
      </c>
      <c r="K5269" s="11" t="s">
        <v>12957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44958</v>
      </c>
      <c r="H5270" s="11">
        <v>9</v>
      </c>
      <c r="I5270" s="20" t="s">
        <v>259</v>
      </c>
      <c r="J5270" s="11" t="s">
        <v>261</v>
      </c>
      <c r="K5270" s="11" t="s">
        <v>12957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44958</v>
      </c>
      <c r="H5271" s="11">
        <v>9</v>
      </c>
      <c r="I5271" s="20" t="s">
        <v>259</v>
      </c>
      <c r="J5271" s="11" t="s">
        <v>261</v>
      </c>
      <c r="K5271" s="11" t="s">
        <v>12957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44958</v>
      </c>
      <c r="H5272" s="11">
        <v>9</v>
      </c>
      <c r="I5272" s="20" t="s">
        <v>259</v>
      </c>
      <c r="J5272" s="11" t="s">
        <v>261</v>
      </c>
      <c r="K5272" s="11" t="s">
        <v>12957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44958</v>
      </c>
      <c r="H5273" s="11">
        <v>9</v>
      </c>
      <c r="I5273" s="20" t="s">
        <v>259</v>
      </c>
      <c r="J5273" s="11" t="s">
        <v>261</v>
      </c>
      <c r="K5273" s="11" t="s">
        <v>12957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44958</v>
      </c>
      <c r="H5274" s="11">
        <v>9</v>
      </c>
      <c r="I5274" s="20" t="s">
        <v>259</v>
      </c>
      <c r="J5274" s="11" t="s">
        <v>261</v>
      </c>
      <c r="K5274" s="11" t="s">
        <v>12957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44958</v>
      </c>
      <c r="H5275" s="11">
        <v>9</v>
      </c>
      <c r="I5275" s="20" t="s">
        <v>259</v>
      </c>
      <c r="J5275" s="11" t="s">
        <v>261</v>
      </c>
      <c r="K5275" s="11" t="s">
        <v>12957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44958</v>
      </c>
      <c r="H5276" s="11">
        <v>9</v>
      </c>
      <c r="I5276" s="20" t="s">
        <v>259</v>
      </c>
      <c r="J5276" s="11" t="s">
        <v>261</v>
      </c>
      <c r="K5276" s="11" t="s">
        <v>12957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44958</v>
      </c>
      <c r="H5277" s="11">
        <v>9</v>
      </c>
      <c r="I5277" s="20" t="s">
        <v>259</v>
      </c>
      <c r="J5277" s="11" t="s">
        <v>261</v>
      </c>
      <c r="K5277" s="11" t="s">
        <v>12957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44958</v>
      </c>
      <c r="H5278" s="11">
        <v>9</v>
      </c>
      <c r="I5278" s="20" t="s">
        <v>259</v>
      </c>
      <c r="J5278" s="11" t="s">
        <v>261</v>
      </c>
      <c r="K5278" s="11" t="s">
        <v>12957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44958</v>
      </c>
      <c r="H5279" s="11">
        <v>9</v>
      </c>
      <c r="I5279" s="20" t="s">
        <v>259</v>
      </c>
      <c r="J5279" s="11" t="s">
        <v>261</v>
      </c>
      <c r="K5279" s="11" t="s">
        <v>12957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44958</v>
      </c>
      <c r="H5280" s="11">
        <v>9</v>
      </c>
      <c r="I5280" s="20" t="s">
        <v>259</v>
      </c>
      <c r="J5280" s="11" t="s">
        <v>261</v>
      </c>
      <c r="K5280" s="11" t="s">
        <v>12957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44958</v>
      </c>
      <c r="H5281" s="11">
        <v>9</v>
      </c>
      <c r="I5281" s="20" t="s">
        <v>259</v>
      </c>
      <c r="J5281" s="11" t="s">
        <v>261</v>
      </c>
      <c r="K5281" s="11" t="s">
        <v>12957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44958</v>
      </c>
      <c r="H5282" s="11">
        <v>9</v>
      </c>
      <c r="I5282" s="20" t="s">
        <v>259</v>
      </c>
      <c r="J5282" s="11" t="s">
        <v>261</v>
      </c>
      <c r="K5282" s="11" t="s">
        <v>12957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44958</v>
      </c>
      <c r="H5283" s="11">
        <v>9</v>
      </c>
      <c r="I5283" s="20" t="s">
        <v>259</v>
      </c>
      <c r="J5283" s="11" t="s">
        <v>261</v>
      </c>
      <c r="K5283" s="11" t="s">
        <v>12957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44958</v>
      </c>
      <c r="H5284" s="11">
        <v>9</v>
      </c>
      <c r="I5284" s="20" t="s">
        <v>259</v>
      </c>
      <c r="J5284" s="11" t="s">
        <v>261</v>
      </c>
      <c r="K5284" s="11" t="s">
        <v>12957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44958</v>
      </c>
      <c r="H5285" s="11">
        <v>9</v>
      </c>
      <c r="I5285" s="20" t="s">
        <v>259</v>
      </c>
      <c r="J5285" s="11" t="s">
        <v>261</v>
      </c>
      <c r="K5285" s="11" t="s">
        <v>12957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44958</v>
      </c>
      <c r="H5286" s="11">
        <v>9</v>
      </c>
      <c r="I5286" s="20" t="s">
        <v>259</v>
      </c>
      <c r="J5286" s="11" t="s">
        <v>261</v>
      </c>
      <c r="K5286" s="11" t="s">
        <v>12957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44958</v>
      </c>
      <c r="H5287" s="11">
        <v>9</v>
      </c>
      <c r="I5287" s="20" t="s">
        <v>259</v>
      </c>
      <c r="J5287" s="11" t="s">
        <v>261</v>
      </c>
      <c r="K5287" s="11" t="s">
        <v>12957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44958</v>
      </c>
      <c r="H5288" s="11">
        <v>9</v>
      </c>
      <c r="I5288" s="20" t="s">
        <v>259</v>
      </c>
      <c r="J5288" s="11" t="s">
        <v>261</v>
      </c>
      <c r="K5288" s="11" t="s">
        <v>12957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44958</v>
      </c>
      <c r="H5289" s="11">
        <v>9</v>
      </c>
      <c r="I5289" s="20" t="s">
        <v>259</v>
      </c>
      <c r="J5289" s="11" t="s">
        <v>261</v>
      </c>
      <c r="K5289" s="11" t="s">
        <v>12957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44958</v>
      </c>
      <c r="H5290" s="11">
        <v>9</v>
      </c>
      <c r="I5290" s="20" t="s">
        <v>259</v>
      </c>
      <c r="J5290" s="11" t="s">
        <v>261</v>
      </c>
      <c r="K5290" s="11" t="s">
        <v>12957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44958</v>
      </c>
      <c r="H5291" s="11">
        <v>9</v>
      </c>
      <c r="I5291" s="20" t="s">
        <v>259</v>
      </c>
      <c r="J5291" s="11" t="s">
        <v>261</v>
      </c>
      <c r="K5291" s="11" t="s">
        <v>12957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44958</v>
      </c>
      <c r="H5292" s="11">
        <v>9</v>
      </c>
      <c r="I5292" s="20" t="s">
        <v>259</v>
      </c>
      <c r="J5292" s="11" t="s">
        <v>261</v>
      </c>
      <c r="K5292" s="11" t="s">
        <v>12957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44958</v>
      </c>
      <c r="H5293" s="11">
        <v>9</v>
      </c>
      <c r="I5293" s="20" t="s">
        <v>259</v>
      </c>
      <c r="J5293" s="11" t="s">
        <v>261</v>
      </c>
      <c r="K5293" s="11" t="s">
        <v>12957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44958</v>
      </c>
      <c r="H5294" s="11">
        <v>9</v>
      </c>
      <c r="I5294" s="20" t="s">
        <v>259</v>
      </c>
      <c r="J5294" s="11" t="s">
        <v>261</v>
      </c>
      <c r="K5294" s="11" t="s">
        <v>12957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44958</v>
      </c>
      <c r="H5295" s="11">
        <v>9</v>
      </c>
      <c r="I5295" s="20" t="s">
        <v>259</v>
      </c>
      <c r="J5295" s="11" t="s">
        <v>261</v>
      </c>
      <c r="K5295" s="11" t="s">
        <v>12957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44958</v>
      </c>
      <c r="H5296" s="11">
        <v>9</v>
      </c>
      <c r="I5296" s="20" t="s">
        <v>259</v>
      </c>
      <c r="J5296" s="11" t="s">
        <v>261</v>
      </c>
      <c r="K5296" s="11" t="s">
        <v>12957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44958</v>
      </c>
      <c r="H5297" s="11">
        <v>9</v>
      </c>
      <c r="I5297" s="20" t="s">
        <v>259</v>
      </c>
      <c r="J5297" s="11" t="s">
        <v>261</v>
      </c>
      <c r="K5297" s="11" t="s">
        <v>12957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44958</v>
      </c>
      <c r="H5298" s="11">
        <v>9</v>
      </c>
      <c r="I5298" s="20" t="s">
        <v>259</v>
      </c>
      <c r="J5298" s="11" t="s">
        <v>261</v>
      </c>
      <c r="K5298" s="11" t="s">
        <v>12957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44958</v>
      </c>
      <c r="H5299" s="11">
        <v>9</v>
      </c>
      <c r="I5299" s="20" t="s">
        <v>259</v>
      </c>
      <c r="J5299" s="11" t="s">
        <v>261</v>
      </c>
      <c r="K5299" s="11" t="s">
        <v>12957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44958</v>
      </c>
      <c r="H5300" s="11">
        <v>9</v>
      </c>
      <c r="I5300" s="20" t="s">
        <v>259</v>
      </c>
      <c r="J5300" s="11" t="s">
        <v>261</v>
      </c>
      <c r="K5300" s="11" t="s">
        <v>12957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44958</v>
      </c>
      <c r="H5301" s="11">
        <v>9</v>
      </c>
      <c r="I5301" s="20" t="s">
        <v>259</v>
      </c>
      <c r="J5301" s="11" t="s">
        <v>261</v>
      </c>
      <c r="K5301" s="11" t="s">
        <v>12957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44958</v>
      </c>
      <c r="H5302" s="11">
        <v>9</v>
      </c>
      <c r="I5302" s="20" t="s">
        <v>259</v>
      </c>
      <c r="J5302" s="11" t="s">
        <v>261</v>
      </c>
      <c r="K5302" s="11" t="s">
        <v>12957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44958</v>
      </c>
      <c r="H5303" s="11">
        <v>9</v>
      </c>
      <c r="I5303" s="20" t="s">
        <v>259</v>
      </c>
      <c r="J5303" s="11" t="s">
        <v>261</v>
      </c>
      <c r="K5303" s="11" t="s">
        <v>12957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44958</v>
      </c>
      <c r="H5304" s="11">
        <v>9</v>
      </c>
      <c r="I5304" s="20" t="s">
        <v>259</v>
      </c>
      <c r="J5304" s="11" t="s">
        <v>261</v>
      </c>
      <c r="K5304" s="11" t="s">
        <v>12957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44958</v>
      </c>
      <c r="H5305" s="11">
        <v>9</v>
      </c>
      <c r="I5305" s="20" t="s">
        <v>259</v>
      </c>
      <c r="J5305" s="11" t="s">
        <v>261</v>
      </c>
      <c r="K5305" s="11" t="s">
        <v>12957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44958</v>
      </c>
      <c r="H5306" s="11">
        <v>9</v>
      </c>
      <c r="I5306" s="20" t="s">
        <v>259</v>
      </c>
      <c r="J5306" s="11" t="s">
        <v>261</v>
      </c>
      <c r="K5306" s="11" t="s">
        <v>12957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44958</v>
      </c>
      <c r="H5307" s="11">
        <v>9</v>
      </c>
      <c r="I5307" s="20" t="s">
        <v>259</v>
      </c>
      <c r="J5307" s="11" t="s">
        <v>261</v>
      </c>
      <c r="K5307" s="11" t="s">
        <v>12957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44958</v>
      </c>
      <c r="H5308" s="11">
        <v>9</v>
      </c>
      <c r="I5308" s="20" t="s">
        <v>259</v>
      </c>
      <c r="J5308" s="11" t="s">
        <v>261</v>
      </c>
      <c r="K5308" s="11" t="s">
        <v>12957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44958</v>
      </c>
      <c r="H5309" s="11">
        <v>9</v>
      </c>
      <c r="I5309" s="20" t="s">
        <v>259</v>
      </c>
      <c r="J5309" s="11" t="s">
        <v>261</v>
      </c>
      <c r="K5309" s="11" t="s">
        <v>12957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44958</v>
      </c>
      <c r="H5310" s="11">
        <v>9</v>
      </c>
      <c r="I5310" s="20" t="s">
        <v>259</v>
      </c>
      <c r="J5310" s="11" t="s">
        <v>261</v>
      </c>
      <c r="K5310" s="11" t="s">
        <v>12957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44958</v>
      </c>
      <c r="H5311" s="11">
        <v>9</v>
      </c>
      <c r="I5311" s="20" t="s">
        <v>259</v>
      </c>
      <c r="J5311" s="11" t="s">
        <v>261</v>
      </c>
      <c r="K5311" s="11" t="s">
        <v>12957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44958</v>
      </c>
      <c r="H5312" s="11">
        <v>9</v>
      </c>
      <c r="I5312" s="20" t="s">
        <v>259</v>
      </c>
      <c r="J5312" s="11" t="s">
        <v>261</v>
      </c>
      <c r="K5312" s="11" t="s">
        <v>12957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44958</v>
      </c>
      <c r="H5313" s="11">
        <v>9</v>
      </c>
      <c r="I5313" s="20" t="s">
        <v>259</v>
      </c>
      <c r="J5313" s="11" t="s">
        <v>261</v>
      </c>
      <c r="K5313" s="11" t="s">
        <v>12957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44958</v>
      </c>
      <c r="H5314" s="11">
        <v>9</v>
      </c>
      <c r="I5314" s="20" t="s">
        <v>259</v>
      </c>
      <c r="J5314" s="11" t="s">
        <v>261</v>
      </c>
      <c r="K5314" s="11" t="s">
        <v>12957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44958</v>
      </c>
      <c r="H5315" s="11">
        <v>9</v>
      </c>
      <c r="I5315" s="20" t="s">
        <v>259</v>
      </c>
      <c r="J5315" s="11" t="s">
        <v>261</v>
      </c>
      <c r="K5315" s="11" t="s">
        <v>12957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44958</v>
      </c>
      <c r="H5316" s="11">
        <v>9</v>
      </c>
      <c r="I5316" s="20" t="s">
        <v>259</v>
      </c>
      <c r="J5316" s="11" t="s">
        <v>261</v>
      </c>
      <c r="K5316" s="11" t="s">
        <v>12957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44958</v>
      </c>
      <c r="H5317" s="11">
        <v>9</v>
      </c>
      <c r="I5317" s="20" t="s">
        <v>259</v>
      </c>
      <c r="J5317" s="11" t="s">
        <v>261</v>
      </c>
      <c r="K5317" s="11" t="s">
        <v>12957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44958</v>
      </c>
      <c r="H5318" s="11">
        <v>9</v>
      </c>
      <c r="I5318" s="20" t="s">
        <v>259</v>
      </c>
      <c r="J5318" s="11" t="s">
        <v>261</v>
      </c>
      <c r="K5318" s="11" t="s">
        <v>12957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44958</v>
      </c>
      <c r="H5319" s="11">
        <v>9</v>
      </c>
      <c r="I5319" s="20" t="s">
        <v>259</v>
      </c>
      <c r="J5319" s="11" t="s">
        <v>261</v>
      </c>
      <c r="K5319" s="11" t="s">
        <v>12957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44958</v>
      </c>
      <c r="H5320" s="11">
        <v>9</v>
      </c>
      <c r="I5320" s="20" t="s">
        <v>259</v>
      </c>
      <c r="J5320" s="11" t="s">
        <v>261</v>
      </c>
      <c r="K5320" s="11" t="s">
        <v>12957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44958</v>
      </c>
      <c r="H5321" s="11">
        <v>9</v>
      </c>
      <c r="I5321" s="20" t="s">
        <v>259</v>
      </c>
      <c r="J5321" s="11" t="s">
        <v>261</v>
      </c>
      <c r="K5321" s="11" t="s">
        <v>12957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44958</v>
      </c>
      <c r="H5322" s="11">
        <v>9</v>
      </c>
      <c r="I5322" s="20" t="s">
        <v>259</v>
      </c>
      <c r="J5322" s="11" t="s">
        <v>261</v>
      </c>
      <c r="K5322" s="11" t="s">
        <v>12957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44958</v>
      </c>
      <c r="H5323" s="11">
        <v>9</v>
      </c>
      <c r="I5323" s="20" t="s">
        <v>259</v>
      </c>
      <c r="J5323" s="11" t="s">
        <v>261</v>
      </c>
      <c r="K5323" s="11" t="s">
        <v>12957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44958</v>
      </c>
      <c r="H5324" s="11">
        <v>9</v>
      </c>
      <c r="I5324" s="20" t="s">
        <v>259</v>
      </c>
      <c r="J5324" s="11" t="s">
        <v>261</v>
      </c>
      <c r="K5324" s="11" t="s">
        <v>12957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44958</v>
      </c>
      <c r="H5325" s="11">
        <v>9</v>
      </c>
      <c r="I5325" s="20" t="s">
        <v>259</v>
      </c>
      <c r="J5325" s="11" t="s">
        <v>261</v>
      </c>
      <c r="K5325" s="11" t="s">
        <v>12957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44958</v>
      </c>
      <c r="H5326" s="11">
        <v>9</v>
      </c>
      <c r="I5326" s="20" t="s">
        <v>259</v>
      </c>
      <c r="J5326" s="11" t="s">
        <v>261</v>
      </c>
      <c r="K5326" s="11" t="s">
        <v>12957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44958</v>
      </c>
      <c r="H5327" s="11">
        <v>9</v>
      </c>
      <c r="I5327" s="20" t="s">
        <v>259</v>
      </c>
      <c r="J5327" s="11" t="s">
        <v>261</v>
      </c>
      <c r="K5327" s="11" t="s">
        <v>12957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44958</v>
      </c>
      <c r="H5328" s="11">
        <v>9</v>
      </c>
      <c r="I5328" s="20" t="s">
        <v>259</v>
      </c>
      <c r="J5328" s="11" t="s">
        <v>261</v>
      </c>
      <c r="K5328" s="11" t="s">
        <v>12957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44958</v>
      </c>
      <c r="H5329" s="11">
        <v>9</v>
      </c>
      <c r="I5329" s="20" t="s">
        <v>259</v>
      </c>
      <c r="J5329" s="11" t="s">
        <v>261</v>
      </c>
      <c r="K5329" s="11" t="s">
        <v>12957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44958</v>
      </c>
      <c r="H5330" s="11">
        <v>9</v>
      </c>
      <c r="I5330" s="20" t="s">
        <v>259</v>
      </c>
      <c r="J5330" s="11" t="s">
        <v>261</v>
      </c>
      <c r="K5330" s="11" t="s">
        <v>12957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44958</v>
      </c>
      <c r="H5331" s="11">
        <v>9</v>
      </c>
      <c r="I5331" s="20" t="s">
        <v>259</v>
      </c>
      <c r="J5331" s="11" t="s">
        <v>261</v>
      </c>
      <c r="K5331" s="11" t="s">
        <v>12957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44958</v>
      </c>
      <c r="H5332" s="11">
        <v>9</v>
      </c>
      <c r="I5332" s="20" t="s">
        <v>259</v>
      </c>
      <c r="J5332" s="11" t="s">
        <v>261</v>
      </c>
      <c r="K5332" s="11" t="s">
        <v>12957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44958</v>
      </c>
      <c r="H5333" s="11">
        <v>9</v>
      </c>
      <c r="I5333" s="20" t="s">
        <v>259</v>
      </c>
      <c r="J5333" s="11" t="s">
        <v>261</v>
      </c>
      <c r="K5333" s="11" t="s">
        <v>12957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44958</v>
      </c>
      <c r="H5334" s="11">
        <v>9</v>
      </c>
      <c r="I5334" s="20" t="s">
        <v>259</v>
      </c>
      <c r="J5334" s="11" t="s">
        <v>261</v>
      </c>
      <c r="K5334" s="11" t="s">
        <v>12957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44958</v>
      </c>
      <c r="H5335" s="11">
        <v>9</v>
      </c>
      <c r="I5335" s="20" t="s">
        <v>259</v>
      </c>
      <c r="J5335" s="11" t="s">
        <v>261</v>
      </c>
      <c r="K5335" s="11" t="s">
        <v>12957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44958</v>
      </c>
      <c r="H5336" s="11">
        <v>9</v>
      </c>
      <c r="I5336" s="20" t="s">
        <v>259</v>
      </c>
      <c r="J5336" s="11" t="s">
        <v>261</v>
      </c>
      <c r="K5336" s="11" t="s">
        <v>12957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44958</v>
      </c>
      <c r="H5337" s="11">
        <v>9</v>
      </c>
      <c r="I5337" s="20" t="s">
        <v>259</v>
      </c>
      <c r="J5337" s="11" t="s">
        <v>261</v>
      </c>
      <c r="K5337" s="11" t="s">
        <v>12957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44958</v>
      </c>
      <c r="H5338" s="11">
        <v>9</v>
      </c>
      <c r="I5338" s="20" t="s">
        <v>259</v>
      </c>
      <c r="J5338" s="11" t="s">
        <v>261</v>
      </c>
      <c r="K5338" s="11" t="s">
        <v>12957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44958</v>
      </c>
      <c r="H5339" s="11">
        <v>9</v>
      </c>
      <c r="I5339" s="20" t="s">
        <v>259</v>
      </c>
      <c r="J5339" s="11" t="s">
        <v>261</v>
      </c>
      <c r="K5339" s="11" t="s">
        <v>12957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44958</v>
      </c>
      <c r="H5340" s="11">
        <v>9</v>
      </c>
      <c r="I5340" s="20" t="s">
        <v>259</v>
      </c>
      <c r="J5340" s="11" t="s">
        <v>261</v>
      </c>
      <c r="K5340" s="11" t="s">
        <v>12957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44958</v>
      </c>
      <c r="H5341" s="11">
        <v>9</v>
      </c>
      <c r="I5341" s="20" t="s">
        <v>259</v>
      </c>
      <c r="J5341" s="11" t="s">
        <v>261</v>
      </c>
      <c r="K5341" s="11" t="s">
        <v>12957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44958</v>
      </c>
      <c r="H5342" s="11">
        <v>9</v>
      </c>
      <c r="I5342" s="20" t="s">
        <v>259</v>
      </c>
      <c r="J5342" s="11" t="s">
        <v>261</v>
      </c>
      <c r="K5342" s="11" t="s">
        <v>12957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44958</v>
      </c>
      <c r="H5343" s="11">
        <v>9</v>
      </c>
      <c r="I5343" s="20" t="s">
        <v>259</v>
      </c>
      <c r="J5343" s="11" t="s">
        <v>261</v>
      </c>
      <c r="K5343" s="11" t="s">
        <v>12957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44958</v>
      </c>
      <c r="H5344" s="11">
        <v>9</v>
      </c>
      <c r="I5344" s="20" t="s">
        <v>259</v>
      </c>
      <c r="J5344" s="11" t="s">
        <v>261</v>
      </c>
      <c r="K5344" s="11" t="s">
        <v>12957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44958</v>
      </c>
      <c r="H5345" s="11">
        <v>9</v>
      </c>
      <c r="I5345" s="20" t="s">
        <v>259</v>
      </c>
      <c r="J5345" s="11" t="s">
        <v>261</v>
      </c>
      <c r="K5345" s="11" t="s">
        <v>12957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44958</v>
      </c>
      <c r="H5346" s="11">
        <v>9</v>
      </c>
      <c r="I5346" s="20" t="s">
        <v>259</v>
      </c>
      <c r="J5346" s="11" t="s">
        <v>261</v>
      </c>
      <c r="K5346" s="11" t="s">
        <v>12957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44958</v>
      </c>
      <c r="H5347" s="11">
        <v>9</v>
      </c>
      <c r="I5347" s="20" t="s">
        <v>259</v>
      </c>
      <c r="J5347" s="11" t="s">
        <v>261</v>
      </c>
      <c r="K5347" s="11" t="s">
        <v>12957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44958</v>
      </c>
      <c r="H5348" s="11">
        <v>9</v>
      </c>
      <c r="I5348" s="20" t="s">
        <v>259</v>
      </c>
      <c r="J5348" s="11" t="s">
        <v>261</v>
      </c>
      <c r="K5348" s="11" t="s">
        <v>12957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44958</v>
      </c>
      <c r="H5349" s="11">
        <v>9</v>
      </c>
      <c r="I5349" s="20" t="s">
        <v>259</v>
      </c>
      <c r="J5349" s="11" t="s">
        <v>261</v>
      </c>
      <c r="K5349" s="11" t="s">
        <v>12957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44958</v>
      </c>
      <c r="H5350" s="11">
        <v>9</v>
      </c>
      <c r="I5350" s="20" t="s">
        <v>259</v>
      </c>
      <c r="J5350" s="11" t="s">
        <v>261</v>
      </c>
      <c r="K5350" s="11" t="s">
        <v>12957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44958</v>
      </c>
      <c r="H5351" s="11">
        <v>9</v>
      </c>
      <c r="I5351" s="20" t="s">
        <v>259</v>
      </c>
      <c r="J5351" s="11" t="s">
        <v>261</v>
      </c>
      <c r="K5351" s="11" t="s">
        <v>12957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44958</v>
      </c>
      <c r="H5352" s="11">
        <v>9</v>
      </c>
      <c r="I5352" s="20" t="s">
        <v>259</v>
      </c>
      <c r="J5352" s="11" t="s">
        <v>261</v>
      </c>
      <c r="K5352" s="11" t="s">
        <v>12957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44958</v>
      </c>
      <c r="H5353" s="11">
        <v>9</v>
      </c>
      <c r="I5353" s="20" t="s">
        <v>259</v>
      </c>
      <c r="J5353" s="11" t="s">
        <v>261</v>
      </c>
      <c r="K5353" s="11" t="s">
        <v>12957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44958</v>
      </c>
      <c r="H5354" s="11">
        <v>9</v>
      </c>
      <c r="I5354" s="20" t="s">
        <v>259</v>
      </c>
      <c r="J5354" s="11" t="s">
        <v>261</v>
      </c>
      <c r="K5354" s="11" t="s">
        <v>12957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44958</v>
      </c>
      <c r="H5355" s="11">
        <v>9</v>
      </c>
      <c r="I5355" s="20" t="s">
        <v>259</v>
      </c>
      <c r="J5355" s="11" t="s">
        <v>261</v>
      </c>
      <c r="K5355" s="11" t="s">
        <v>12957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44958</v>
      </c>
      <c r="H5356" s="11">
        <v>9</v>
      </c>
      <c r="I5356" s="20" t="s">
        <v>259</v>
      </c>
      <c r="J5356" s="11" t="s">
        <v>261</v>
      </c>
      <c r="K5356" s="11" t="s">
        <v>12957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44958</v>
      </c>
      <c r="H5357" s="11">
        <v>9</v>
      </c>
      <c r="I5357" s="20" t="s">
        <v>259</v>
      </c>
      <c r="J5357" s="11" t="s">
        <v>261</v>
      </c>
      <c r="K5357" s="11" t="s">
        <v>12957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44958</v>
      </c>
      <c r="H5358" s="11">
        <v>9</v>
      </c>
      <c r="I5358" s="20" t="s">
        <v>259</v>
      </c>
      <c r="J5358" s="11" t="s">
        <v>261</v>
      </c>
      <c r="K5358" s="11" t="s">
        <v>12957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44958</v>
      </c>
      <c r="H5359" s="11">
        <v>9</v>
      </c>
      <c r="I5359" s="20" t="s">
        <v>259</v>
      </c>
      <c r="J5359" s="11" t="s">
        <v>261</v>
      </c>
      <c r="K5359" s="11" t="s">
        <v>12957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44958</v>
      </c>
      <c r="H5360" s="11">
        <v>9</v>
      </c>
      <c r="I5360" s="20" t="s">
        <v>259</v>
      </c>
      <c r="J5360" s="11" t="s">
        <v>261</v>
      </c>
      <c r="K5360" s="11" t="s">
        <v>12957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44958</v>
      </c>
      <c r="H5361" s="11">
        <v>9</v>
      </c>
      <c r="I5361" s="20" t="s">
        <v>259</v>
      </c>
      <c r="J5361" s="11" t="s">
        <v>261</v>
      </c>
      <c r="K5361" s="11" t="s">
        <v>12957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44958</v>
      </c>
      <c r="H5362" s="11">
        <v>9</v>
      </c>
      <c r="I5362" s="20" t="s">
        <v>259</v>
      </c>
      <c r="J5362" s="11" t="s">
        <v>261</v>
      </c>
      <c r="K5362" s="11" t="s">
        <v>12957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44958</v>
      </c>
      <c r="H5363" s="11">
        <v>9</v>
      </c>
      <c r="I5363" s="20" t="s">
        <v>259</v>
      </c>
      <c r="J5363" s="11" t="s">
        <v>261</v>
      </c>
      <c r="K5363" s="11" t="s">
        <v>12957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44958</v>
      </c>
      <c r="H5364" s="11">
        <v>9</v>
      </c>
      <c r="I5364" s="20" t="s">
        <v>259</v>
      </c>
      <c r="J5364" s="11" t="s">
        <v>261</v>
      </c>
      <c r="K5364" s="11" t="s">
        <v>12957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44958</v>
      </c>
      <c r="H5365" s="11">
        <v>9</v>
      </c>
      <c r="I5365" s="20" t="s">
        <v>259</v>
      </c>
      <c r="J5365" s="11" t="s">
        <v>261</v>
      </c>
      <c r="K5365" s="11" t="s">
        <v>12957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44958</v>
      </c>
      <c r="H5366" s="11">
        <v>9</v>
      </c>
      <c r="I5366" s="20" t="s">
        <v>259</v>
      </c>
      <c r="J5366" s="11" t="s">
        <v>261</v>
      </c>
      <c r="K5366" s="11" t="s">
        <v>12957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44958</v>
      </c>
      <c r="H5367" s="11">
        <v>9</v>
      </c>
      <c r="I5367" s="20" t="s">
        <v>259</v>
      </c>
      <c r="J5367" s="11" t="s">
        <v>261</v>
      </c>
      <c r="K5367" s="11" t="s">
        <v>12957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44958</v>
      </c>
      <c r="H5368" s="11">
        <v>9</v>
      </c>
      <c r="I5368" s="20" t="s">
        <v>259</v>
      </c>
      <c r="J5368" s="11" t="s">
        <v>261</v>
      </c>
      <c r="K5368" s="11" t="s">
        <v>12957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44958</v>
      </c>
      <c r="H5369" s="11">
        <v>9</v>
      </c>
      <c r="I5369" s="20" t="s">
        <v>259</v>
      </c>
      <c r="J5369" s="11" t="s">
        <v>261</v>
      </c>
      <c r="K5369" s="11" t="s">
        <v>12957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44958</v>
      </c>
      <c r="H5370" s="11">
        <v>9</v>
      </c>
      <c r="I5370" s="20" t="s">
        <v>259</v>
      </c>
      <c r="J5370" s="11" t="s">
        <v>261</v>
      </c>
      <c r="K5370" s="11" t="s">
        <v>12957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44958</v>
      </c>
      <c r="H5371" s="11">
        <v>9</v>
      </c>
      <c r="I5371" s="20" t="s">
        <v>259</v>
      </c>
      <c r="J5371" s="11" t="s">
        <v>261</v>
      </c>
      <c r="K5371" s="11" t="s">
        <v>12957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44958</v>
      </c>
      <c r="H5372" s="11">
        <v>9</v>
      </c>
      <c r="I5372" s="20" t="s">
        <v>259</v>
      </c>
      <c r="J5372" s="11" t="s">
        <v>261</v>
      </c>
      <c r="K5372" s="11" t="s">
        <v>12957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44958</v>
      </c>
      <c r="H5373" s="11">
        <v>9</v>
      </c>
      <c r="I5373" s="20" t="s">
        <v>259</v>
      </c>
      <c r="J5373" s="11" t="s">
        <v>261</v>
      </c>
      <c r="K5373" s="11" t="s">
        <v>12957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44958</v>
      </c>
      <c r="H5374" s="11">
        <v>9</v>
      </c>
      <c r="I5374" s="20" t="s">
        <v>259</v>
      </c>
      <c r="J5374" s="11" t="s">
        <v>261</v>
      </c>
      <c r="K5374" s="11" t="s">
        <v>12957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44958</v>
      </c>
      <c r="H5375" s="11">
        <v>9</v>
      </c>
      <c r="I5375" s="20" t="s">
        <v>259</v>
      </c>
      <c r="J5375" s="11" t="s">
        <v>261</v>
      </c>
      <c r="K5375" s="11" t="s">
        <v>12957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44958</v>
      </c>
      <c r="H5376" s="11">
        <v>9</v>
      </c>
      <c r="I5376" s="20" t="s">
        <v>259</v>
      </c>
      <c r="J5376" s="11" t="s">
        <v>261</v>
      </c>
      <c r="K5376" s="11" t="s">
        <v>12957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44958</v>
      </c>
      <c r="H5377" s="11">
        <v>9</v>
      </c>
      <c r="I5377" s="20" t="s">
        <v>259</v>
      </c>
      <c r="J5377" s="11" t="s">
        <v>261</v>
      </c>
      <c r="K5377" s="11" t="s">
        <v>12957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44958</v>
      </c>
      <c r="H5378" s="11">
        <v>9</v>
      </c>
      <c r="I5378" s="20" t="s">
        <v>259</v>
      </c>
      <c r="J5378" s="11" t="s">
        <v>261</v>
      </c>
      <c r="K5378" s="11" t="s">
        <v>12957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44958</v>
      </c>
      <c r="H5379" s="11">
        <v>9</v>
      </c>
      <c r="I5379" s="20" t="s">
        <v>259</v>
      </c>
      <c r="J5379" s="11" t="s">
        <v>261</v>
      </c>
      <c r="K5379" s="11" t="s">
        <v>12957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44958</v>
      </c>
      <c r="H5380" s="11">
        <v>9</v>
      </c>
      <c r="I5380" s="20" t="s">
        <v>259</v>
      </c>
      <c r="J5380" s="11" t="s">
        <v>261</v>
      </c>
      <c r="K5380" s="11" t="s">
        <v>12957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44958</v>
      </c>
      <c r="H5381" s="11">
        <v>9</v>
      </c>
      <c r="I5381" s="20" t="s">
        <v>259</v>
      </c>
      <c r="J5381" s="11" t="s">
        <v>261</v>
      </c>
      <c r="K5381" s="11" t="s">
        <v>12957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44958</v>
      </c>
      <c r="H5382" s="11">
        <v>9</v>
      </c>
      <c r="I5382" s="20" t="s">
        <v>259</v>
      </c>
      <c r="J5382" s="11" t="s">
        <v>261</v>
      </c>
      <c r="K5382" s="11" t="s">
        <v>12957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44958</v>
      </c>
      <c r="H5383" s="11">
        <v>9</v>
      </c>
      <c r="I5383" s="20" t="s">
        <v>259</v>
      </c>
      <c r="J5383" s="11" t="s">
        <v>261</v>
      </c>
      <c r="K5383" s="11" t="s">
        <v>12957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44958</v>
      </c>
      <c r="H5384" s="11">
        <v>9</v>
      </c>
      <c r="I5384" s="20" t="s">
        <v>259</v>
      </c>
      <c r="J5384" s="11" t="s">
        <v>261</v>
      </c>
      <c r="K5384" s="11" t="s">
        <v>12957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44958</v>
      </c>
      <c r="H5385" s="11">
        <v>9</v>
      </c>
      <c r="I5385" s="20" t="s">
        <v>259</v>
      </c>
      <c r="J5385" s="11" t="s">
        <v>261</v>
      </c>
      <c r="K5385" s="11" t="s">
        <v>12957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44958</v>
      </c>
      <c r="H5386" s="11">
        <v>9</v>
      </c>
      <c r="I5386" s="20" t="s">
        <v>259</v>
      </c>
      <c r="J5386" s="11" t="s">
        <v>261</v>
      </c>
      <c r="K5386" s="11" t="s">
        <v>12957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44958</v>
      </c>
      <c r="H5387" s="11">
        <v>9</v>
      </c>
      <c r="I5387" s="20" t="s">
        <v>259</v>
      </c>
      <c r="J5387" s="11" t="s">
        <v>261</v>
      </c>
      <c r="K5387" s="11" t="s">
        <v>12957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44958</v>
      </c>
      <c r="H5388" s="11">
        <v>9</v>
      </c>
      <c r="I5388" s="20" t="s">
        <v>259</v>
      </c>
      <c r="J5388" s="11" t="s">
        <v>261</v>
      </c>
      <c r="K5388" s="11" t="s">
        <v>12957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44958</v>
      </c>
      <c r="H5389" s="11">
        <v>9</v>
      </c>
      <c r="I5389" s="20" t="s">
        <v>259</v>
      </c>
      <c r="J5389" s="11" t="s">
        <v>261</v>
      </c>
      <c r="K5389" s="11" t="s">
        <v>12957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44958</v>
      </c>
      <c r="H5390" s="11">
        <v>9</v>
      </c>
      <c r="I5390" s="20" t="s">
        <v>259</v>
      </c>
      <c r="J5390" s="11" t="s">
        <v>261</v>
      </c>
      <c r="K5390" s="11" t="s">
        <v>12957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44958</v>
      </c>
      <c r="H5391" s="11">
        <v>9</v>
      </c>
      <c r="I5391" s="20" t="s">
        <v>259</v>
      </c>
      <c r="J5391" s="11" t="s">
        <v>261</v>
      </c>
      <c r="K5391" s="11" t="s">
        <v>12957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44958</v>
      </c>
      <c r="H5392" s="11">
        <v>9</v>
      </c>
      <c r="I5392" s="20" t="s">
        <v>259</v>
      </c>
      <c r="J5392" s="11" t="s">
        <v>261</v>
      </c>
      <c r="K5392" s="11" t="s">
        <v>12957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44958</v>
      </c>
      <c r="H5393" s="11">
        <v>9</v>
      </c>
      <c r="I5393" s="20" t="s">
        <v>259</v>
      </c>
      <c r="J5393" s="11" t="s">
        <v>261</v>
      </c>
      <c r="K5393" s="11" t="s">
        <v>12957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44958</v>
      </c>
      <c r="H5394" s="11">
        <v>9</v>
      </c>
      <c r="I5394" s="20" t="s">
        <v>259</v>
      </c>
      <c r="J5394" s="11" t="s">
        <v>261</v>
      </c>
      <c r="K5394" s="11" t="s">
        <v>12957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44958</v>
      </c>
      <c r="H5395" s="11">
        <v>9</v>
      </c>
      <c r="I5395" s="20" t="s">
        <v>259</v>
      </c>
      <c r="J5395" s="11" t="s">
        <v>261</v>
      </c>
      <c r="K5395" s="11" t="s">
        <v>12957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44958</v>
      </c>
      <c r="H5396" s="11">
        <v>9</v>
      </c>
      <c r="I5396" s="20" t="s">
        <v>259</v>
      </c>
      <c r="J5396" s="11" t="s">
        <v>261</v>
      </c>
      <c r="K5396" s="11" t="s">
        <v>12957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44958</v>
      </c>
      <c r="H5397" s="11">
        <v>9</v>
      </c>
      <c r="I5397" s="20" t="s">
        <v>259</v>
      </c>
      <c r="J5397" s="11" t="s">
        <v>261</v>
      </c>
      <c r="K5397" s="11" t="s">
        <v>12957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44958</v>
      </c>
      <c r="H5398" s="11">
        <v>9</v>
      </c>
      <c r="I5398" s="20" t="s">
        <v>259</v>
      </c>
      <c r="J5398" s="11" t="s">
        <v>261</v>
      </c>
      <c r="K5398" s="11" t="s">
        <v>12957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44958</v>
      </c>
      <c r="H5399" s="11">
        <v>9</v>
      </c>
      <c r="I5399" s="20" t="s">
        <v>259</v>
      </c>
      <c r="J5399" s="11" t="s">
        <v>261</v>
      </c>
      <c r="K5399" s="11" t="s">
        <v>12957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44958</v>
      </c>
      <c r="H5400" s="11">
        <v>9</v>
      </c>
      <c r="I5400" s="20" t="s">
        <v>259</v>
      </c>
      <c r="J5400" s="11" t="s">
        <v>261</v>
      </c>
      <c r="K5400" s="11" t="s">
        <v>12957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44958</v>
      </c>
      <c r="H5401" s="11">
        <v>9</v>
      </c>
      <c r="I5401" s="20" t="s">
        <v>259</v>
      </c>
      <c r="J5401" s="11" t="s">
        <v>261</v>
      </c>
      <c r="K5401" s="11" t="s">
        <v>12957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44958</v>
      </c>
      <c r="H5402" s="11">
        <v>9</v>
      </c>
      <c r="I5402" s="20" t="s">
        <v>259</v>
      </c>
      <c r="J5402" s="11" t="s">
        <v>261</v>
      </c>
      <c r="K5402" s="11" t="s">
        <v>12957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44958</v>
      </c>
      <c r="H5403" s="11">
        <v>9</v>
      </c>
      <c r="I5403" s="20" t="s">
        <v>259</v>
      </c>
      <c r="J5403" s="11" t="s">
        <v>261</v>
      </c>
      <c r="K5403" s="11" t="s">
        <v>12957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44958</v>
      </c>
      <c r="H5404" s="11">
        <v>9</v>
      </c>
      <c r="I5404" s="20" t="s">
        <v>259</v>
      </c>
      <c r="J5404" s="11" t="s">
        <v>261</v>
      </c>
      <c r="K5404" s="11" t="s">
        <v>12957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44958</v>
      </c>
      <c r="H5405" s="11">
        <v>9</v>
      </c>
      <c r="I5405" s="20" t="s">
        <v>259</v>
      </c>
      <c r="J5405" s="11" t="s">
        <v>261</v>
      </c>
      <c r="K5405" s="11" t="s">
        <v>12957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44958</v>
      </c>
      <c r="H5406" s="11">
        <v>9</v>
      </c>
      <c r="I5406" s="20" t="s">
        <v>259</v>
      </c>
      <c r="J5406" s="11" t="s">
        <v>261</v>
      </c>
      <c r="K5406" s="11" t="s">
        <v>12957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44958</v>
      </c>
      <c r="H5407" s="11">
        <v>9</v>
      </c>
      <c r="I5407" s="20" t="s">
        <v>259</v>
      </c>
      <c r="J5407" s="11" t="s">
        <v>261</v>
      </c>
      <c r="K5407" s="11" t="s">
        <v>12957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44958</v>
      </c>
      <c r="H5408" s="11">
        <v>9</v>
      </c>
      <c r="I5408" s="20" t="s">
        <v>259</v>
      </c>
      <c r="J5408" s="11" t="s">
        <v>261</v>
      </c>
      <c r="K5408" s="11" t="s">
        <v>12957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44958</v>
      </c>
      <c r="H5409" s="11">
        <v>9</v>
      </c>
      <c r="I5409" s="20" t="s">
        <v>259</v>
      </c>
      <c r="J5409" s="11" t="s">
        <v>261</v>
      </c>
      <c r="K5409" s="11" t="s">
        <v>12957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44958</v>
      </c>
      <c r="H5410" s="11">
        <v>9</v>
      </c>
      <c r="I5410" s="20" t="s">
        <v>259</v>
      </c>
      <c r="J5410" s="11" t="s">
        <v>261</v>
      </c>
      <c r="K5410" s="11" t="s">
        <v>12957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44958</v>
      </c>
      <c r="H5411" s="11">
        <v>9</v>
      </c>
      <c r="I5411" s="20" t="s">
        <v>259</v>
      </c>
      <c r="J5411" s="11" t="s">
        <v>261</v>
      </c>
      <c r="K5411" s="11" t="s">
        <v>12957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44958</v>
      </c>
      <c r="H5412" s="11">
        <v>9</v>
      </c>
      <c r="I5412" s="20" t="s">
        <v>259</v>
      </c>
      <c r="J5412" s="11" t="s">
        <v>261</v>
      </c>
      <c r="K5412" s="11" t="s">
        <v>12957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44958</v>
      </c>
      <c r="H5413" s="11">
        <v>9</v>
      </c>
      <c r="I5413" s="20" t="s">
        <v>259</v>
      </c>
      <c r="J5413" s="11" t="s">
        <v>261</v>
      </c>
      <c r="K5413" s="11" t="s">
        <v>12957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44958</v>
      </c>
      <c r="H5414" s="11">
        <v>9</v>
      </c>
      <c r="I5414" s="20" t="s">
        <v>259</v>
      </c>
      <c r="J5414" s="11" t="s">
        <v>261</v>
      </c>
      <c r="K5414" s="11" t="s">
        <v>12957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44958</v>
      </c>
      <c r="H5415" s="11">
        <v>9</v>
      </c>
      <c r="I5415" s="20" t="s">
        <v>259</v>
      </c>
      <c r="J5415" s="11" t="s">
        <v>261</v>
      </c>
      <c r="K5415" s="11" t="s">
        <v>12957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44958</v>
      </c>
      <c r="H5416" s="11">
        <v>9</v>
      </c>
      <c r="I5416" s="20" t="s">
        <v>259</v>
      </c>
      <c r="J5416" s="11" t="s">
        <v>261</v>
      </c>
      <c r="K5416" s="11" t="s">
        <v>12957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44958</v>
      </c>
      <c r="H5417" s="11">
        <v>9</v>
      </c>
      <c r="I5417" s="20" t="s">
        <v>259</v>
      </c>
      <c r="J5417" s="11" t="s">
        <v>261</v>
      </c>
      <c r="K5417" s="11" t="s">
        <v>12957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44958</v>
      </c>
      <c r="H5418" s="11">
        <v>9</v>
      </c>
      <c r="I5418" s="20" t="s">
        <v>259</v>
      </c>
      <c r="J5418" s="11" t="s">
        <v>261</v>
      </c>
      <c r="K5418" s="11" t="s">
        <v>12957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44958</v>
      </c>
      <c r="H5419" s="11">
        <v>9</v>
      </c>
      <c r="I5419" s="20" t="s">
        <v>259</v>
      </c>
      <c r="J5419" s="11" t="s">
        <v>261</v>
      </c>
      <c r="K5419" s="11" t="s">
        <v>12957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44958</v>
      </c>
      <c r="H5420" s="11">
        <v>9</v>
      </c>
      <c r="I5420" s="20" t="s">
        <v>259</v>
      </c>
      <c r="J5420" s="11" t="s">
        <v>261</v>
      </c>
      <c r="K5420" s="11" t="s">
        <v>12957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44958</v>
      </c>
      <c r="H5421" s="11">
        <v>9</v>
      </c>
      <c r="I5421" s="20" t="s">
        <v>259</v>
      </c>
      <c r="J5421" s="11" t="s">
        <v>261</v>
      </c>
      <c r="K5421" s="11" t="s">
        <v>12957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44958</v>
      </c>
      <c r="H5422" s="11">
        <v>9</v>
      </c>
      <c r="I5422" s="20" t="s">
        <v>259</v>
      </c>
      <c r="J5422" s="11" t="s">
        <v>261</v>
      </c>
      <c r="K5422" s="11" t="s">
        <v>12957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44958</v>
      </c>
      <c r="H5423" s="11">
        <v>9</v>
      </c>
      <c r="I5423" s="20" t="s">
        <v>259</v>
      </c>
      <c r="J5423" s="11" t="s">
        <v>261</v>
      </c>
      <c r="K5423" s="11" t="s">
        <v>12957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44958</v>
      </c>
      <c r="H5424" s="11">
        <v>9</v>
      </c>
      <c r="I5424" s="20" t="s">
        <v>259</v>
      </c>
      <c r="J5424" s="11" t="s">
        <v>261</v>
      </c>
      <c r="K5424" s="11" t="s">
        <v>12957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44958</v>
      </c>
      <c r="H5425" s="11">
        <v>9</v>
      </c>
      <c r="I5425" s="20" t="s">
        <v>259</v>
      </c>
      <c r="J5425" s="11" t="s">
        <v>261</v>
      </c>
      <c r="K5425" s="11" t="s">
        <v>12957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44958</v>
      </c>
      <c r="H5426" s="11">
        <v>9</v>
      </c>
      <c r="I5426" s="20" t="s">
        <v>259</v>
      </c>
      <c r="J5426" s="11" t="s">
        <v>261</v>
      </c>
      <c r="K5426" s="11" t="s">
        <v>12957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44958</v>
      </c>
      <c r="H5427" s="11">
        <v>9</v>
      </c>
      <c r="I5427" s="20" t="s">
        <v>259</v>
      </c>
      <c r="J5427" s="11" t="s">
        <v>261</v>
      </c>
      <c r="K5427" s="11" t="s">
        <v>12957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44958</v>
      </c>
      <c r="H5428" s="11">
        <v>9</v>
      </c>
      <c r="I5428" s="20" t="s">
        <v>259</v>
      </c>
      <c r="J5428" s="11" t="s">
        <v>261</v>
      </c>
      <c r="K5428" s="11" t="s">
        <v>12957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44958</v>
      </c>
      <c r="H5429" s="11">
        <v>9</v>
      </c>
      <c r="I5429" s="20" t="s">
        <v>259</v>
      </c>
      <c r="J5429" s="11" t="s">
        <v>261</v>
      </c>
      <c r="K5429" s="11" t="s">
        <v>12957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44958</v>
      </c>
      <c r="H5430" s="11">
        <v>9</v>
      </c>
      <c r="I5430" s="20" t="s">
        <v>259</v>
      </c>
      <c r="J5430" s="11" t="s">
        <v>261</v>
      </c>
      <c r="K5430" s="11" t="s">
        <v>12957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44958</v>
      </c>
      <c r="H5431" s="11">
        <v>9</v>
      </c>
      <c r="I5431" s="20" t="s">
        <v>259</v>
      </c>
      <c r="J5431" s="11" t="s">
        <v>261</v>
      </c>
      <c r="K5431" s="11" t="s">
        <v>12957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44958</v>
      </c>
      <c r="H5432" s="11">
        <v>9</v>
      </c>
      <c r="I5432" s="20" t="s">
        <v>259</v>
      </c>
      <c r="J5432" s="11" t="s">
        <v>261</v>
      </c>
      <c r="K5432" s="11" t="s">
        <v>12957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44958</v>
      </c>
      <c r="H5433" s="11">
        <v>9</v>
      </c>
      <c r="I5433" s="20" t="s">
        <v>259</v>
      </c>
      <c r="J5433" s="11" t="s">
        <v>261</v>
      </c>
      <c r="K5433" s="11" t="s">
        <v>12957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44958</v>
      </c>
      <c r="H5434" s="11">
        <v>9</v>
      </c>
      <c r="I5434" s="20" t="s">
        <v>259</v>
      </c>
      <c r="J5434" s="11" t="s">
        <v>261</v>
      </c>
      <c r="K5434" s="11" t="s">
        <v>12957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44958</v>
      </c>
      <c r="H5435" s="11">
        <v>9</v>
      </c>
      <c r="I5435" s="20" t="s">
        <v>259</v>
      </c>
      <c r="J5435" s="11" t="s">
        <v>261</v>
      </c>
      <c r="K5435" s="11" t="s">
        <v>12957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44958</v>
      </c>
      <c r="H5436" s="11">
        <v>9</v>
      </c>
      <c r="I5436" s="20" t="s">
        <v>259</v>
      </c>
      <c r="J5436" s="11" t="s">
        <v>261</v>
      </c>
      <c r="K5436" s="11" t="s">
        <v>12957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44958</v>
      </c>
      <c r="H5437" s="11">
        <v>9</v>
      </c>
      <c r="I5437" s="20" t="s">
        <v>259</v>
      </c>
      <c r="J5437" s="11" t="s">
        <v>261</v>
      </c>
      <c r="K5437" s="11" t="s">
        <v>12957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44958</v>
      </c>
      <c r="H5438" s="11">
        <v>9</v>
      </c>
      <c r="I5438" s="20" t="s">
        <v>259</v>
      </c>
      <c r="J5438" s="11" t="s">
        <v>261</v>
      </c>
      <c r="K5438" s="11" t="s">
        <v>12957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44958</v>
      </c>
      <c r="H5439" s="11">
        <v>9</v>
      </c>
      <c r="I5439" s="20" t="s">
        <v>259</v>
      </c>
      <c r="J5439" s="11" t="s">
        <v>261</v>
      </c>
      <c r="K5439" s="11" t="s">
        <v>12957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44958</v>
      </c>
      <c r="H5440" s="11">
        <v>9</v>
      </c>
      <c r="I5440" s="20" t="s">
        <v>259</v>
      </c>
      <c r="J5440" s="11" t="s">
        <v>261</v>
      </c>
      <c r="K5440" s="11" t="s">
        <v>12957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44958</v>
      </c>
      <c r="H5441" s="11">
        <v>9</v>
      </c>
      <c r="I5441" s="20" t="s">
        <v>259</v>
      </c>
      <c r="J5441" s="11" t="s">
        <v>261</v>
      </c>
      <c r="K5441" s="11" t="s">
        <v>12957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44958</v>
      </c>
      <c r="H5442" s="11">
        <v>9</v>
      </c>
      <c r="I5442" s="20" t="s">
        <v>259</v>
      </c>
      <c r="J5442" s="11" t="s">
        <v>261</v>
      </c>
      <c r="K5442" s="11" t="s">
        <v>12957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44958</v>
      </c>
      <c r="H5443" s="11">
        <v>9</v>
      </c>
      <c r="I5443" s="20" t="s">
        <v>259</v>
      </c>
      <c r="J5443" s="11" t="s">
        <v>261</v>
      </c>
      <c r="K5443" s="11" t="s">
        <v>12957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44958</v>
      </c>
      <c r="H5444" s="11">
        <v>9</v>
      </c>
      <c r="I5444" s="20" t="s">
        <v>259</v>
      </c>
      <c r="J5444" s="11" t="s">
        <v>261</v>
      </c>
      <c r="K5444" s="11" t="s">
        <v>12957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44958</v>
      </c>
      <c r="H5445" s="11">
        <v>9</v>
      </c>
      <c r="I5445" s="20" t="s">
        <v>259</v>
      </c>
      <c r="J5445" s="11" t="s">
        <v>261</v>
      </c>
      <c r="K5445" s="11" t="s">
        <v>12957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44958</v>
      </c>
      <c r="H5446" s="11">
        <v>9</v>
      </c>
      <c r="I5446" s="20" t="s">
        <v>259</v>
      </c>
      <c r="J5446" s="11" t="s">
        <v>261</v>
      </c>
      <c r="K5446" s="11" t="s">
        <v>12957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44958</v>
      </c>
      <c r="H5447" s="11">
        <v>9</v>
      </c>
      <c r="I5447" s="20" t="s">
        <v>259</v>
      </c>
      <c r="J5447" s="11" t="s">
        <v>261</v>
      </c>
      <c r="K5447" s="11" t="s">
        <v>12957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44958</v>
      </c>
      <c r="H5448" s="11">
        <v>9</v>
      </c>
      <c r="I5448" s="20" t="s">
        <v>259</v>
      </c>
      <c r="J5448" s="11" t="s">
        <v>261</v>
      </c>
      <c r="K5448" s="11" t="s">
        <v>12957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44958</v>
      </c>
      <c r="H5449" s="11">
        <v>9</v>
      </c>
      <c r="I5449" s="20" t="s">
        <v>259</v>
      </c>
      <c r="J5449" s="11" t="s">
        <v>261</v>
      </c>
      <c r="K5449" s="11" t="s">
        <v>12957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44958</v>
      </c>
      <c r="H5450" s="11">
        <v>9</v>
      </c>
      <c r="I5450" s="20" t="s">
        <v>259</v>
      </c>
      <c r="J5450" s="11" t="s">
        <v>261</v>
      </c>
      <c r="K5450" s="11" t="s">
        <v>12957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44958</v>
      </c>
      <c r="H5451" s="11">
        <v>9</v>
      </c>
      <c r="I5451" s="20" t="s">
        <v>259</v>
      </c>
      <c r="J5451" s="11" t="s">
        <v>261</v>
      </c>
      <c r="K5451" s="11" t="s">
        <v>12957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44958</v>
      </c>
      <c r="H5452" s="11">
        <v>9</v>
      </c>
      <c r="I5452" s="20" t="s">
        <v>259</v>
      </c>
      <c r="J5452" s="11" t="s">
        <v>261</v>
      </c>
      <c r="K5452" s="11" t="s">
        <v>12957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44958</v>
      </c>
      <c r="H5453" s="11">
        <v>9</v>
      </c>
      <c r="I5453" s="20" t="s">
        <v>259</v>
      </c>
      <c r="J5453" s="11" t="s">
        <v>261</v>
      </c>
      <c r="K5453" s="11" t="s">
        <v>12957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44958</v>
      </c>
      <c r="H5454" s="11">
        <v>9</v>
      </c>
      <c r="I5454" s="20" t="s">
        <v>259</v>
      </c>
      <c r="J5454" s="11" t="s">
        <v>261</v>
      </c>
      <c r="K5454" s="11" t="s">
        <v>12957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44958</v>
      </c>
      <c r="H5455" s="11">
        <v>9</v>
      </c>
      <c r="I5455" s="20" t="s">
        <v>259</v>
      </c>
      <c r="J5455" s="11" t="s">
        <v>261</v>
      </c>
      <c r="K5455" s="11" t="s">
        <v>12957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44958</v>
      </c>
      <c r="H5456" s="11">
        <v>9</v>
      </c>
      <c r="I5456" s="20" t="s">
        <v>259</v>
      </c>
      <c r="J5456" s="11" t="s">
        <v>261</v>
      </c>
      <c r="K5456" s="11" t="s">
        <v>12957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44958</v>
      </c>
      <c r="H5457" s="11">
        <v>9</v>
      </c>
      <c r="I5457" s="20" t="s">
        <v>259</v>
      </c>
      <c r="J5457" s="11" t="s">
        <v>261</v>
      </c>
      <c r="K5457" s="11" t="s">
        <v>12957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44958</v>
      </c>
      <c r="H5458" s="11">
        <v>9</v>
      </c>
      <c r="I5458" s="20" t="s">
        <v>259</v>
      </c>
      <c r="J5458" s="11" t="s">
        <v>261</v>
      </c>
      <c r="K5458" s="11" t="s">
        <v>12957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44958</v>
      </c>
      <c r="H5459" s="11">
        <v>9</v>
      </c>
      <c r="I5459" s="20" t="s">
        <v>259</v>
      </c>
      <c r="J5459" s="11" t="s">
        <v>261</v>
      </c>
      <c r="K5459" s="11" t="s">
        <v>12957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44958</v>
      </c>
      <c r="H5460" s="11">
        <v>9</v>
      </c>
      <c r="I5460" s="20" t="s">
        <v>259</v>
      </c>
      <c r="J5460" s="11" t="s">
        <v>261</v>
      </c>
      <c r="K5460" s="11" t="s">
        <v>12957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44958</v>
      </c>
      <c r="H5461" s="11">
        <v>9</v>
      </c>
      <c r="I5461" s="20" t="s">
        <v>259</v>
      </c>
      <c r="J5461" s="11" t="s">
        <v>261</v>
      </c>
      <c r="K5461" s="11" t="s">
        <v>12957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44958</v>
      </c>
      <c r="H5462" s="11">
        <v>9</v>
      </c>
      <c r="I5462" s="20" t="s">
        <v>259</v>
      </c>
      <c r="J5462" s="11" t="s">
        <v>261</v>
      </c>
      <c r="K5462" s="11" t="s">
        <v>12957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44958</v>
      </c>
      <c r="H5463" s="11">
        <v>9</v>
      </c>
      <c r="I5463" s="20" t="s">
        <v>259</v>
      </c>
      <c r="J5463" s="11" t="s">
        <v>261</v>
      </c>
      <c r="K5463" s="11" t="s">
        <v>12957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44958</v>
      </c>
      <c r="H5464" s="11">
        <v>9</v>
      </c>
      <c r="I5464" s="20" t="s">
        <v>259</v>
      </c>
      <c r="J5464" s="11" t="s">
        <v>261</v>
      </c>
      <c r="K5464" s="11" t="s">
        <v>12957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44958</v>
      </c>
      <c r="H5465" s="11">
        <v>9</v>
      </c>
      <c r="I5465" s="20" t="s">
        <v>259</v>
      </c>
      <c r="J5465" s="11" t="s">
        <v>261</v>
      </c>
      <c r="K5465" s="11" t="s">
        <v>12957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44958</v>
      </c>
      <c r="H5466" s="11">
        <v>9</v>
      </c>
      <c r="I5466" s="20" t="s">
        <v>259</v>
      </c>
      <c r="J5466" s="11" t="s">
        <v>261</v>
      </c>
      <c r="K5466" s="11" t="s">
        <v>12957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44958</v>
      </c>
      <c r="H5467" s="11">
        <v>9</v>
      </c>
      <c r="I5467" s="20" t="s">
        <v>259</v>
      </c>
      <c r="J5467" s="11" t="s">
        <v>261</v>
      </c>
      <c r="K5467" s="11" t="s">
        <v>12957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44958</v>
      </c>
      <c r="H5468" s="11">
        <v>9</v>
      </c>
      <c r="I5468" s="20" t="s">
        <v>259</v>
      </c>
      <c r="J5468" s="11" t="s">
        <v>261</v>
      </c>
      <c r="K5468" s="11" t="s">
        <v>12957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44958</v>
      </c>
      <c r="H5469" s="11">
        <v>9</v>
      </c>
      <c r="I5469" s="20" t="s">
        <v>259</v>
      </c>
      <c r="J5469" s="11" t="s">
        <v>261</v>
      </c>
      <c r="K5469" s="11" t="s">
        <v>12957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44958</v>
      </c>
      <c r="H5470" s="11">
        <v>9</v>
      </c>
      <c r="I5470" s="20" t="s">
        <v>259</v>
      </c>
      <c r="J5470" s="11" t="s">
        <v>261</v>
      </c>
      <c r="K5470" s="11" t="s">
        <v>12957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44958</v>
      </c>
      <c r="H5471" s="11">
        <v>9</v>
      </c>
      <c r="I5471" s="20" t="s">
        <v>259</v>
      </c>
      <c r="J5471" s="11" t="s">
        <v>261</v>
      </c>
      <c r="K5471" s="11" t="s">
        <v>12957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44958</v>
      </c>
      <c r="H5472" s="11">
        <v>9</v>
      </c>
      <c r="I5472" s="20" t="s">
        <v>259</v>
      </c>
      <c r="J5472" s="11" t="s">
        <v>261</v>
      </c>
      <c r="K5472" s="11" t="s">
        <v>12957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44958</v>
      </c>
      <c r="H5473" s="11">
        <v>9</v>
      </c>
      <c r="I5473" s="20" t="s">
        <v>259</v>
      </c>
      <c r="J5473" s="11" t="s">
        <v>261</v>
      </c>
      <c r="K5473" s="11" t="s">
        <v>12957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44958</v>
      </c>
      <c r="H5474" s="11">
        <v>9</v>
      </c>
      <c r="I5474" s="20" t="s">
        <v>259</v>
      </c>
      <c r="J5474" s="11" t="s">
        <v>261</v>
      </c>
      <c r="K5474" s="11" t="s">
        <v>12957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44958</v>
      </c>
      <c r="H5475" s="11">
        <v>9</v>
      </c>
      <c r="I5475" s="20" t="s">
        <v>259</v>
      </c>
      <c r="J5475" s="11" t="s">
        <v>261</v>
      </c>
      <c r="K5475" s="11" t="s">
        <v>12957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44958</v>
      </c>
      <c r="H5476" s="11">
        <v>9</v>
      </c>
      <c r="I5476" s="20" t="s">
        <v>259</v>
      </c>
      <c r="J5476" s="11" t="s">
        <v>261</v>
      </c>
      <c r="K5476" s="11" t="s">
        <v>12957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44958</v>
      </c>
      <c r="H5477" s="11">
        <v>9</v>
      </c>
      <c r="I5477" s="20" t="s">
        <v>259</v>
      </c>
      <c r="J5477" s="11" t="s">
        <v>261</v>
      </c>
      <c r="K5477" s="11" t="s">
        <v>12957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44958</v>
      </c>
      <c r="H5478" s="11">
        <v>9</v>
      </c>
      <c r="I5478" s="20" t="s">
        <v>259</v>
      </c>
      <c r="J5478" s="11" t="s">
        <v>261</v>
      </c>
      <c r="K5478" s="11" t="s">
        <v>12957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44958</v>
      </c>
      <c r="H5479" s="11">
        <v>9</v>
      </c>
      <c r="I5479" s="20" t="s">
        <v>259</v>
      </c>
      <c r="J5479" s="11" t="s">
        <v>261</v>
      </c>
      <c r="K5479" s="11" t="s">
        <v>12957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44958</v>
      </c>
      <c r="H5480" s="11">
        <v>9</v>
      </c>
      <c r="I5480" s="20" t="s">
        <v>259</v>
      </c>
      <c r="J5480" s="11" t="s">
        <v>261</v>
      </c>
      <c r="K5480" s="11" t="s">
        <v>12957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44958</v>
      </c>
      <c r="H5481" s="11">
        <v>9</v>
      </c>
      <c r="I5481" s="20" t="s">
        <v>259</v>
      </c>
      <c r="J5481" s="11" t="s">
        <v>261</v>
      </c>
      <c r="K5481" s="11" t="s">
        <v>12957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44958</v>
      </c>
      <c r="H5482" s="11">
        <v>9</v>
      </c>
      <c r="I5482" s="20" t="s">
        <v>259</v>
      </c>
      <c r="J5482" s="11" t="s">
        <v>261</v>
      </c>
      <c r="K5482" s="11" t="s">
        <v>12957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44958</v>
      </c>
      <c r="H5483" s="11">
        <v>9</v>
      </c>
      <c r="I5483" s="20" t="s">
        <v>259</v>
      </c>
      <c r="J5483" s="11" t="s">
        <v>261</v>
      </c>
      <c r="K5483" s="11" t="s">
        <v>12957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44958</v>
      </c>
      <c r="H5484" s="11">
        <v>9</v>
      </c>
      <c r="I5484" s="20" t="s">
        <v>259</v>
      </c>
      <c r="J5484" s="11" t="s">
        <v>261</v>
      </c>
      <c r="K5484" s="11" t="s">
        <v>12957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44958</v>
      </c>
      <c r="H5485" s="11">
        <v>9</v>
      </c>
      <c r="I5485" s="20" t="s">
        <v>259</v>
      </c>
      <c r="J5485" s="11" t="s">
        <v>261</v>
      </c>
      <c r="K5485" s="11" t="s">
        <v>12957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44958</v>
      </c>
      <c r="H5486" s="11">
        <v>9</v>
      </c>
      <c r="I5486" s="20" t="s">
        <v>259</v>
      </c>
      <c r="J5486" s="11" t="s">
        <v>261</v>
      </c>
      <c r="K5486" s="11" t="s">
        <v>12957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44958</v>
      </c>
      <c r="H5487" s="11">
        <v>9</v>
      </c>
      <c r="I5487" s="20" t="s">
        <v>259</v>
      </c>
      <c r="J5487" s="11" t="s">
        <v>261</v>
      </c>
      <c r="K5487" s="11" t="s">
        <v>12957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44958</v>
      </c>
      <c r="H5488" s="11">
        <v>9</v>
      </c>
      <c r="I5488" s="20" t="s">
        <v>259</v>
      </c>
      <c r="J5488" s="11" t="s">
        <v>261</v>
      </c>
      <c r="K5488" s="11" t="s">
        <v>12957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44958</v>
      </c>
      <c r="H5489" s="11">
        <v>9</v>
      </c>
      <c r="I5489" s="20" t="s">
        <v>259</v>
      </c>
      <c r="J5489" s="11" t="s">
        <v>261</v>
      </c>
      <c r="K5489" s="11" t="s">
        <v>12957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44958</v>
      </c>
      <c r="H5490" s="11">
        <v>9</v>
      </c>
      <c r="I5490" s="20" t="s">
        <v>259</v>
      </c>
      <c r="J5490" s="11" t="s">
        <v>261</v>
      </c>
      <c r="K5490" s="11" t="s">
        <v>12957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44958</v>
      </c>
      <c r="H5491" s="11">
        <v>9</v>
      </c>
      <c r="I5491" s="20" t="s">
        <v>259</v>
      </c>
      <c r="J5491" s="11" t="s">
        <v>261</v>
      </c>
      <c r="K5491" s="11" t="s">
        <v>12957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44958</v>
      </c>
      <c r="H5492" s="11">
        <v>9</v>
      </c>
      <c r="I5492" s="20" t="s">
        <v>259</v>
      </c>
      <c r="J5492" s="11" t="s">
        <v>261</v>
      </c>
      <c r="K5492" s="11" t="s">
        <v>12957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44958</v>
      </c>
      <c r="H5493" s="11">
        <v>9</v>
      </c>
      <c r="I5493" s="20" t="s">
        <v>259</v>
      </c>
      <c r="J5493" s="11" t="s">
        <v>261</v>
      </c>
      <c r="K5493" s="11" t="s">
        <v>12957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44958</v>
      </c>
      <c r="H5494" s="11">
        <v>9</v>
      </c>
      <c r="I5494" s="20" t="s">
        <v>259</v>
      </c>
      <c r="J5494" s="11" t="s">
        <v>261</v>
      </c>
      <c r="K5494" s="11" t="s">
        <v>12957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44958</v>
      </c>
      <c r="H5495" s="11">
        <v>9</v>
      </c>
      <c r="I5495" s="20" t="s">
        <v>259</v>
      </c>
      <c r="J5495" s="11" t="s">
        <v>261</v>
      </c>
      <c r="K5495" s="11" t="s">
        <v>12957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44958</v>
      </c>
      <c r="H5496" s="11">
        <v>9</v>
      </c>
      <c r="I5496" s="20" t="s">
        <v>259</v>
      </c>
      <c r="J5496" s="11" t="s">
        <v>261</v>
      </c>
      <c r="K5496" s="11" t="s">
        <v>12957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44958</v>
      </c>
      <c r="H5497" s="11">
        <v>9</v>
      </c>
      <c r="I5497" s="20" t="s">
        <v>259</v>
      </c>
      <c r="J5497" s="11" t="s">
        <v>261</v>
      </c>
      <c r="K5497" s="11" t="s">
        <v>12957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44958</v>
      </c>
      <c r="H5498" s="11">
        <v>9</v>
      </c>
      <c r="I5498" s="20" t="s">
        <v>259</v>
      </c>
      <c r="J5498" s="11" t="s">
        <v>261</v>
      </c>
      <c r="K5498" s="11" t="s">
        <v>12957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44958</v>
      </c>
      <c r="H5499" s="11">
        <v>9</v>
      </c>
      <c r="I5499" s="20" t="s">
        <v>259</v>
      </c>
      <c r="J5499" s="11" t="s">
        <v>261</v>
      </c>
      <c r="K5499" s="11" t="s">
        <v>12957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44958</v>
      </c>
      <c r="H5500" s="11">
        <v>9</v>
      </c>
      <c r="I5500" s="20" t="s">
        <v>259</v>
      </c>
      <c r="J5500" s="11" t="s">
        <v>261</v>
      </c>
      <c r="K5500" s="11" t="s">
        <v>12957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44958</v>
      </c>
      <c r="H5501" s="11">
        <v>9</v>
      </c>
      <c r="I5501" s="20" t="s">
        <v>259</v>
      </c>
      <c r="J5501" s="11" t="s">
        <v>261</v>
      </c>
      <c r="K5501" s="11" t="s">
        <v>12957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44958</v>
      </c>
      <c r="H5502" s="11">
        <v>9</v>
      </c>
      <c r="I5502" s="20" t="s">
        <v>259</v>
      </c>
      <c r="J5502" s="11" t="s">
        <v>261</v>
      </c>
      <c r="K5502" s="11" t="s">
        <v>12957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44958</v>
      </c>
      <c r="H5503" s="11">
        <v>9</v>
      </c>
      <c r="I5503" s="20" t="s">
        <v>259</v>
      </c>
      <c r="J5503" s="11" t="s">
        <v>261</v>
      </c>
      <c r="K5503" s="11" t="s">
        <v>12957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44958</v>
      </c>
      <c r="H5504" s="11">
        <v>9</v>
      </c>
      <c r="I5504" s="20" t="s">
        <v>259</v>
      </c>
      <c r="J5504" s="11" t="s">
        <v>261</v>
      </c>
      <c r="K5504" s="11" t="s">
        <v>12957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44958</v>
      </c>
      <c r="H5505" s="11">
        <v>9</v>
      </c>
      <c r="I5505" s="20" t="s">
        <v>259</v>
      </c>
      <c r="J5505" s="11" t="s">
        <v>261</v>
      </c>
      <c r="K5505" s="11" t="s">
        <v>12957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44958</v>
      </c>
      <c r="H5506" s="11">
        <v>9</v>
      </c>
      <c r="I5506" s="20" t="s">
        <v>259</v>
      </c>
      <c r="J5506" s="11" t="s">
        <v>261</v>
      </c>
      <c r="K5506" s="11" t="s">
        <v>12957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44958</v>
      </c>
      <c r="H5507" s="11">
        <v>9</v>
      </c>
      <c r="I5507" s="20" t="s">
        <v>259</v>
      </c>
      <c r="J5507" s="11" t="s">
        <v>261</v>
      </c>
      <c r="K5507" s="11" t="s">
        <v>12957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44958</v>
      </c>
      <c r="H5508" s="11">
        <v>9</v>
      </c>
      <c r="I5508" s="20" t="s">
        <v>259</v>
      </c>
      <c r="J5508" s="11" t="s">
        <v>261</v>
      </c>
      <c r="K5508" s="11" t="s">
        <v>12957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44958</v>
      </c>
      <c r="H5509" s="11">
        <v>9</v>
      </c>
      <c r="I5509" s="20" t="s">
        <v>259</v>
      </c>
      <c r="J5509" s="11" t="s">
        <v>261</v>
      </c>
      <c r="K5509" s="11" t="s">
        <v>12957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44958</v>
      </c>
      <c r="H5510" s="11">
        <v>9</v>
      </c>
      <c r="I5510" s="20" t="s">
        <v>259</v>
      </c>
      <c r="J5510" s="11" t="s">
        <v>261</v>
      </c>
      <c r="K5510" s="11" t="s">
        <v>12957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44958</v>
      </c>
      <c r="H5511" s="11">
        <v>9</v>
      </c>
      <c r="I5511" s="20" t="s">
        <v>259</v>
      </c>
      <c r="J5511" s="11" t="s">
        <v>261</v>
      </c>
      <c r="K5511" s="11" t="s">
        <v>12957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44958</v>
      </c>
      <c r="H5512" s="11">
        <v>9</v>
      </c>
      <c r="I5512" s="20" t="s">
        <v>259</v>
      </c>
      <c r="J5512" s="11" t="s">
        <v>261</v>
      </c>
      <c r="K5512" s="11" t="s">
        <v>12957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44958</v>
      </c>
      <c r="H5513" s="11">
        <v>9</v>
      </c>
      <c r="I5513" s="20" t="s">
        <v>259</v>
      </c>
      <c r="J5513" s="11" t="s">
        <v>261</v>
      </c>
      <c r="K5513" s="11" t="s">
        <v>12957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44958</v>
      </c>
      <c r="H5514" s="11">
        <v>9</v>
      </c>
      <c r="I5514" s="20" t="s">
        <v>259</v>
      </c>
      <c r="J5514" s="11" t="s">
        <v>261</v>
      </c>
      <c r="K5514" s="11" t="s">
        <v>12957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44958</v>
      </c>
      <c r="H5515" s="11">
        <v>9</v>
      </c>
      <c r="I5515" s="20" t="s">
        <v>259</v>
      </c>
      <c r="J5515" s="11" t="s">
        <v>261</v>
      </c>
      <c r="K5515" s="11" t="s">
        <v>12957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44958</v>
      </c>
      <c r="H5516" s="11">
        <v>9</v>
      </c>
      <c r="I5516" s="20" t="s">
        <v>259</v>
      </c>
      <c r="J5516" s="11" t="s">
        <v>261</v>
      </c>
      <c r="K5516" s="11" t="s">
        <v>12957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44958</v>
      </c>
      <c r="H5517" s="11">
        <v>9</v>
      </c>
      <c r="I5517" s="20" t="s">
        <v>259</v>
      </c>
      <c r="J5517" s="11" t="s">
        <v>261</v>
      </c>
      <c r="K5517" s="11" t="s">
        <v>12957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44958</v>
      </c>
      <c r="H5518" s="11">
        <v>9</v>
      </c>
      <c r="I5518" s="20" t="s">
        <v>259</v>
      </c>
      <c r="J5518" s="11" t="s">
        <v>261</v>
      </c>
      <c r="K5518" s="11" t="s">
        <v>12957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44958</v>
      </c>
      <c r="H5519" s="11">
        <v>9</v>
      </c>
      <c r="I5519" s="20" t="s">
        <v>259</v>
      </c>
      <c r="J5519" s="11" t="s">
        <v>261</v>
      </c>
      <c r="K5519" s="11" t="s">
        <v>12957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44958</v>
      </c>
      <c r="H5520" s="11">
        <v>9</v>
      </c>
      <c r="I5520" s="20" t="s">
        <v>259</v>
      </c>
      <c r="J5520" s="11" t="s">
        <v>261</v>
      </c>
      <c r="K5520" s="11" t="s">
        <v>12957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44958</v>
      </c>
      <c r="H5521" s="11">
        <v>9</v>
      </c>
      <c r="I5521" s="20" t="s">
        <v>259</v>
      </c>
      <c r="J5521" s="11" t="s">
        <v>261</v>
      </c>
      <c r="K5521" s="11" t="s">
        <v>12957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44958</v>
      </c>
      <c r="H5522" s="11">
        <v>9</v>
      </c>
      <c r="I5522" s="20" t="s">
        <v>259</v>
      </c>
      <c r="J5522" s="11" t="s">
        <v>261</v>
      </c>
      <c r="K5522" s="11" t="s">
        <v>12957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44958</v>
      </c>
      <c r="H5523" s="11">
        <v>9</v>
      </c>
      <c r="I5523" s="20" t="s">
        <v>259</v>
      </c>
      <c r="J5523" s="11" t="s">
        <v>261</v>
      </c>
      <c r="K5523" s="11" t="s">
        <v>12957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44958</v>
      </c>
      <c r="H5524" s="11">
        <v>9</v>
      </c>
      <c r="I5524" s="20" t="s">
        <v>259</v>
      </c>
      <c r="J5524" s="11" t="s">
        <v>261</v>
      </c>
      <c r="K5524" s="11" t="s">
        <v>12957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44958</v>
      </c>
      <c r="H5525" s="11">
        <v>9</v>
      </c>
      <c r="I5525" s="20" t="s">
        <v>259</v>
      </c>
      <c r="J5525" s="11" t="s">
        <v>261</v>
      </c>
      <c r="K5525" s="11" t="s">
        <v>12957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44958</v>
      </c>
      <c r="H5526" s="11">
        <v>9</v>
      </c>
      <c r="I5526" s="20" t="s">
        <v>259</v>
      </c>
      <c r="J5526" s="11" t="s">
        <v>261</v>
      </c>
      <c r="K5526" s="11" t="s">
        <v>12957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44958</v>
      </c>
      <c r="H5527" s="11">
        <v>9</v>
      </c>
      <c r="I5527" s="20" t="s">
        <v>259</v>
      </c>
      <c r="J5527" s="11" t="s">
        <v>261</v>
      </c>
      <c r="K5527" s="11" t="s">
        <v>12957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44958</v>
      </c>
      <c r="H5528" s="11">
        <v>9</v>
      </c>
      <c r="I5528" s="20" t="s">
        <v>259</v>
      </c>
      <c r="J5528" s="11" t="s">
        <v>261</v>
      </c>
      <c r="K5528" s="11" t="s">
        <v>12957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44958</v>
      </c>
      <c r="H5529" s="11">
        <v>9</v>
      </c>
      <c r="I5529" s="20" t="s">
        <v>259</v>
      </c>
      <c r="J5529" s="11" t="s">
        <v>261</v>
      </c>
      <c r="K5529" s="11" t="s">
        <v>12957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44958</v>
      </c>
      <c r="H5530" s="11">
        <v>9</v>
      </c>
      <c r="I5530" s="20" t="s">
        <v>259</v>
      </c>
      <c r="J5530" s="11" t="s">
        <v>261</v>
      </c>
      <c r="K5530" s="11" t="s">
        <v>12957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44958</v>
      </c>
      <c r="H5531" s="11">
        <v>9</v>
      </c>
      <c r="I5531" s="20" t="s">
        <v>259</v>
      </c>
      <c r="J5531" s="11" t="s">
        <v>261</v>
      </c>
      <c r="K5531" s="11" t="s">
        <v>12957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44958</v>
      </c>
      <c r="H5532" s="11">
        <v>9</v>
      </c>
      <c r="I5532" s="20" t="s">
        <v>259</v>
      </c>
      <c r="J5532" s="11" t="s">
        <v>261</v>
      </c>
      <c r="K5532" s="11" t="s">
        <v>12957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44958</v>
      </c>
      <c r="H5533" s="11">
        <v>9</v>
      </c>
      <c r="I5533" s="20" t="s">
        <v>259</v>
      </c>
      <c r="J5533" s="11" t="s">
        <v>261</v>
      </c>
      <c r="K5533" s="11" t="s">
        <v>12957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44958</v>
      </c>
      <c r="H5534" s="11">
        <v>9</v>
      </c>
      <c r="I5534" s="20" t="s">
        <v>259</v>
      </c>
      <c r="J5534" s="11" t="s">
        <v>261</v>
      </c>
      <c r="K5534" s="11" t="s">
        <v>12957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44958</v>
      </c>
      <c r="H5535" s="11">
        <v>9</v>
      </c>
      <c r="I5535" s="20" t="s">
        <v>259</v>
      </c>
      <c r="J5535" s="11" t="s">
        <v>261</v>
      </c>
      <c r="K5535" s="11" t="s">
        <v>12957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44958</v>
      </c>
      <c r="H5536" s="11">
        <v>9</v>
      </c>
      <c r="I5536" s="20" t="s">
        <v>259</v>
      </c>
      <c r="J5536" s="11" t="s">
        <v>261</v>
      </c>
      <c r="K5536" s="11" t="s">
        <v>12957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44958</v>
      </c>
      <c r="H5537" s="11">
        <v>9</v>
      </c>
      <c r="I5537" s="20" t="s">
        <v>259</v>
      </c>
      <c r="J5537" s="11" t="s">
        <v>261</v>
      </c>
      <c r="K5537" s="11" t="s">
        <v>12957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44958</v>
      </c>
      <c r="H5538" s="11">
        <v>9</v>
      </c>
      <c r="I5538" s="20" t="s">
        <v>259</v>
      </c>
      <c r="J5538" s="11" t="s">
        <v>261</v>
      </c>
      <c r="K5538" s="11" t="s">
        <v>12957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44958</v>
      </c>
      <c r="H5539" s="11">
        <v>9</v>
      </c>
      <c r="I5539" s="20" t="s">
        <v>259</v>
      </c>
      <c r="J5539" s="11" t="s">
        <v>261</v>
      </c>
      <c r="K5539" s="11" t="s">
        <v>12957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44958</v>
      </c>
      <c r="H5540" s="11">
        <v>9</v>
      </c>
      <c r="I5540" s="20" t="s">
        <v>259</v>
      </c>
      <c r="J5540" s="11" t="s">
        <v>261</v>
      </c>
      <c r="K5540" s="11" t="s">
        <v>12957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44958</v>
      </c>
      <c r="H5541" s="11">
        <v>9</v>
      </c>
      <c r="I5541" s="20" t="s">
        <v>259</v>
      </c>
      <c r="J5541" s="11" t="s">
        <v>261</v>
      </c>
      <c r="K5541" s="11" t="s">
        <v>12957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44958</v>
      </c>
      <c r="H5542" s="11">
        <v>9</v>
      </c>
      <c r="I5542" s="20" t="s">
        <v>259</v>
      </c>
      <c r="J5542" s="11" t="s">
        <v>261</v>
      </c>
      <c r="K5542" s="11" t="s">
        <v>12957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44958</v>
      </c>
      <c r="H5543" s="11">
        <v>9</v>
      </c>
      <c r="I5543" s="20" t="s">
        <v>259</v>
      </c>
      <c r="J5543" s="11" t="s">
        <v>261</v>
      </c>
      <c r="K5543" s="11" t="s">
        <v>12957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44958</v>
      </c>
      <c r="H5544" s="11">
        <v>9</v>
      </c>
      <c r="I5544" s="20" t="s">
        <v>259</v>
      </c>
      <c r="J5544" s="11" t="s">
        <v>261</v>
      </c>
      <c r="K5544" s="11" t="s">
        <v>12957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44958</v>
      </c>
      <c r="H5545" s="11">
        <v>9</v>
      </c>
      <c r="I5545" s="20" t="s">
        <v>259</v>
      </c>
      <c r="J5545" s="11" t="s">
        <v>261</v>
      </c>
      <c r="K5545" s="11" t="s">
        <v>12957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44958</v>
      </c>
      <c r="H5546" s="11">
        <v>9</v>
      </c>
      <c r="I5546" s="20" t="s">
        <v>259</v>
      </c>
      <c r="J5546" s="11" t="s">
        <v>261</v>
      </c>
      <c r="K5546" s="11" t="s">
        <v>12957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44958</v>
      </c>
      <c r="H5547" s="11">
        <v>9</v>
      </c>
      <c r="I5547" s="20" t="s">
        <v>259</v>
      </c>
      <c r="J5547" s="11" t="s">
        <v>261</v>
      </c>
      <c r="K5547" s="11" t="s">
        <v>12957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44958</v>
      </c>
      <c r="H5548" s="11">
        <v>9</v>
      </c>
      <c r="I5548" s="20" t="s">
        <v>259</v>
      </c>
      <c r="J5548" s="11" t="s">
        <v>261</v>
      </c>
      <c r="K5548" s="11" t="s">
        <v>12957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44958</v>
      </c>
      <c r="H5549" s="11">
        <v>9</v>
      </c>
      <c r="I5549" s="20" t="s">
        <v>259</v>
      </c>
      <c r="J5549" s="11" t="s">
        <v>261</v>
      </c>
      <c r="K5549" s="11" t="s">
        <v>12957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44958</v>
      </c>
      <c r="H5550" s="11">
        <v>9</v>
      </c>
      <c r="I5550" s="20" t="s">
        <v>259</v>
      </c>
      <c r="J5550" s="11" t="s">
        <v>261</v>
      </c>
      <c r="K5550" s="11" t="s">
        <v>12957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44958</v>
      </c>
      <c r="H5551" s="11">
        <v>9</v>
      </c>
      <c r="I5551" s="20" t="s">
        <v>259</v>
      </c>
      <c r="J5551" s="11" t="s">
        <v>261</v>
      </c>
      <c r="K5551" s="11" t="s">
        <v>12957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44958</v>
      </c>
      <c r="H5552" s="11">
        <v>9</v>
      </c>
      <c r="I5552" s="20" t="s">
        <v>259</v>
      </c>
      <c r="J5552" s="11" t="s">
        <v>261</v>
      </c>
      <c r="K5552" s="11" t="s">
        <v>12957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44958</v>
      </c>
      <c r="H5553" s="11">
        <v>9</v>
      </c>
      <c r="I5553" s="20" t="s">
        <v>259</v>
      </c>
      <c r="J5553" s="11" t="s">
        <v>261</v>
      </c>
      <c r="K5553" s="11" t="s">
        <v>12957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44958</v>
      </c>
      <c r="H5554" s="11">
        <v>9</v>
      </c>
      <c r="I5554" s="20" t="s">
        <v>259</v>
      </c>
      <c r="J5554" s="11" t="s">
        <v>261</v>
      </c>
      <c r="K5554" s="11" t="s">
        <v>12957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44958</v>
      </c>
      <c r="H5555" s="11">
        <v>9</v>
      </c>
      <c r="I5555" s="20" t="s">
        <v>259</v>
      </c>
      <c r="J5555" s="11" t="s">
        <v>261</v>
      </c>
      <c r="K5555" s="11" t="s">
        <v>12957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44958</v>
      </c>
      <c r="H5556" s="11">
        <v>9</v>
      </c>
      <c r="I5556" s="20" t="s">
        <v>259</v>
      </c>
      <c r="J5556" s="11" t="s">
        <v>261</v>
      </c>
      <c r="K5556" s="11" t="s">
        <v>12957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44958</v>
      </c>
      <c r="H5557" s="11">
        <v>9</v>
      </c>
      <c r="I5557" s="20" t="s">
        <v>259</v>
      </c>
      <c r="J5557" s="11" t="s">
        <v>261</v>
      </c>
      <c r="K5557" s="11" t="s">
        <v>12957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44958</v>
      </c>
      <c r="H5558" s="11">
        <v>9</v>
      </c>
      <c r="I5558" s="20" t="s">
        <v>259</v>
      </c>
      <c r="J5558" s="11" t="s">
        <v>261</v>
      </c>
      <c r="K5558" s="11" t="s">
        <v>12957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44958</v>
      </c>
      <c r="H5559" s="11">
        <v>9</v>
      </c>
      <c r="I5559" s="20" t="s">
        <v>259</v>
      </c>
      <c r="J5559" s="11" t="s">
        <v>261</v>
      </c>
      <c r="K5559" s="11" t="s">
        <v>12957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44958</v>
      </c>
      <c r="H5560" s="11">
        <v>9</v>
      </c>
      <c r="I5560" s="20" t="s">
        <v>259</v>
      </c>
      <c r="J5560" s="11" t="s">
        <v>261</v>
      </c>
      <c r="K5560" s="11" t="s">
        <v>12957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44958</v>
      </c>
      <c r="H5561" s="11">
        <v>9</v>
      </c>
      <c r="I5561" s="20" t="s">
        <v>259</v>
      </c>
      <c r="J5561" s="11" t="s">
        <v>261</v>
      </c>
      <c r="K5561" s="11" t="s">
        <v>12957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44958</v>
      </c>
      <c r="H5562" s="11">
        <v>9</v>
      </c>
      <c r="I5562" s="20" t="s">
        <v>259</v>
      </c>
      <c r="J5562" s="11" t="s">
        <v>261</v>
      </c>
      <c r="K5562" s="11" t="s">
        <v>12957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44958</v>
      </c>
      <c r="H5563" s="11">
        <v>9</v>
      </c>
      <c r="I5563" s="20" t="s">
        <v>259</v>
      </c>
      <c r="J5563" s="11" t="s">
        <v>261</v>
      </c>
      <c r="K5563" s="11" t="s">
        <v>12957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44958</v>
      </c>
      <c r="H5564" s="11">
        <v>9</v>
      </c>
      <c r="I5564" s="20" t="s">
        <v>259</v>
      </c>
      <c r="J5564" s="11" t="s">
        <v>261</v>
      </c>
      <c r="K5564" s="11" t="s">
        <v>12957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44958</v>
      </c>
      <c r="H5565" s="11">
        <v>9</v>
      </c>
      <c r="I5565" s="20" t="s">
        <v>259</v>
      </c>
      <c r="J5565" s="11" t="s">
        <v>261</v>
      </c>
      <c r="K5565" s="11" t="s">
        <v>12957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44958</v>
      </c>
      <c r="H5566" s="11">
        <v>9</v>
      </c>
      <c r="I5566" s="20" t="s">
        <v>259</v>
      </c>
      <c r="J5566" s="11" t="s">
        <v>261</v>
      </c>
      <c r="K5566" s="11" t="s">
        <v>12957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44958</v>
      </c>
      <c r="H5567" s="11">
        <v>9</v>
      </c>
      <c r="I5567" s="20" t="s">
        <v>259</v>
      </c>
      <c r="J5567" s="11" t="s">
        <v>261</v>
      </c>
      <c r="K5567" s="11" t="s">
        <v>12957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44958</v>
      </c>
      <c r="H5568" s="11">
        <v>9</v>
      </c>
      <c r="I5568" s="20" t="s">
        <v>259</v>
      </c>
      <c r="J5568" s="11" t="s">
        <v>261</v>
      </c>
      <c r="K5568" s="11" t="s">
        <v>12957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44958</v>
      </c>
      <c r="H5569" s="11">
        <v>9</v>
      </c>
      <c r="I5569" s="20" t="s">
        <v>259</v>
      </c>
      <c r="J5569" s="11" t="s">
        <v>261</v>
      </c>
      <c r="K5569" s="11" t="s">
        <v>12957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44958</v>
      </c>
      <c r="H5570" s="11">
        <v>9</v>
      </c>
      <c r="I5570" s="20" t="s">
        <v>259</v>
      </c>
      <c r="J5570" s="11" t="s">
        <v>261</v>
      </c>
      <c r="K5570" s="11" t="s">
        <v>12957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44958</v>
      </c>
      <c r="H5571" s="11">
        <v>9</v>
      </c>
      <c r="I5571" s="20" t="s">
        <v>259</v>
      </c>
      <c r="J5571" s="11" t="s">
        <v>261</v>
      </c>
      <c r="K5571" s="11" t="s">
        <v>12957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44958</v>
      </c>
      <c r="H5572" s="11">
        <v>9</v>
      </c>
      <c r="I5572" s="20" t="s">
        <v>259</v>
      </c>
      <c r="J5572" s="11" t="s">
        <v>261</v>
      </c>
      <c r="K5572" s="11" t="s">
        <v>12957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44958</v>
      </c>
      <c r="H5573" s="11">
        <v>9</v>
      </c>
      <c r="I5573" s="20" t="s">
        <v>259</v>
      </c>
      <c r="J5573" s="11" t="s">
        <v>261</v>
      </c>
      <c r="K5573" s="11" t="s">
        <v>12957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44958</v>
      </c>
      <c r="H5574" s="11">
        <v>9</v>
      </c>
      <c r="I5574" s="20" t="s">
        <v>259</v>
      </c>
      <c r="J5574" s="11" t="s">
        <v>261</v>
      </c>
      <c r="K5574" s="11" t="s">
        <v>12957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44958</v>
      </c>
      <c r="H5575" s="11">
        <v>9</v>
      </c>
      <c r="I5575" s="20" t="s">
        <v>259</v>
      </c>
      <c r="J5575" s="11" t="s">
        <v>261</v>
      </c>
      <c r="K5575" s="11" t="s">
        <v>12957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44958</v>
      </c>
      <c r="H5576" s="11">
        <v>9</v>
      </c>
      <c r="I5576" s="20" t="s">
        <v>259</v>
      </c>
      <c r="J5576" s="11" t="s">
        <v>261</v>
      </c>
      <c r="K5576" s="11" t="s">
        <v>12957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44958</v>
      </c>
      <c r="H5577" s="11">
        <v>9</v>
      </c>
      <c r="I5577" s="20" t="s">
        <v>259</v>
      </c>
      <c r="J5577" s="11" t="s">
        <v>261</v>
      </c>
      <c r="K5577" s="11" t="s">
        <v>12957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44958</v>
      </c>
      <c r="H5578" s="11">
        <v>9</v>
      </c>
      <c r="I5578" s="20" t="s">
        <v>259</v>
      </c>
      <c r="J5578" s="11" t="s">
        <v>261</v>
      </c>
      <c r="K5578" s="11" t="s">
        <v>12957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44958</v>
      </c>
      <c r="H5579" s="11">
        <v>9</v>
      </c>
      <c r="I5579" s="20" t="s">
        <v>259</v>
      </c>
      <c r="J5579" s="11" t="s">
        <v>261</v>
      </c>
      <c r="K5579" s="11" t="s">
        <v>12957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44958</v>
      </c>
      <c r="H5580" s="11">
        <v>9</v>
      </c>
      <c r="I5580" s="20" t="s">
        <v>259</v>
      </c>
      <c r="J5580" s="11" t="s">
        <v>261</v>
      </c>
      <c r="K5580" s="11" t="s">
        <v>12957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44958</v>
      </c>
      <c r="H5581" s="11">
        <v>9</v>
      </c>
      <c r="I5581" s="20" t="s">
        <v>259</v>
      </c>
      <c r="J5581" s="11" t="s">
        <v>261</v>
      </c>
      <c r="K5581" s="11" t="s">
        <v>12957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44958</v>
      </c>
      <c r="H5582" s="11">
        <v>9</v>
      </c>
      <c r="I5582" s="20" t="s">
        <v>259</v>
      </c>
      <c r="J5582" s="11" t="s">
        <v>261</v>
      </c>
      <c r="K5582" s="11" t="s">
        <v>12957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44958</v>
      </c>
      <c r="H5583" s="11">
        <v>9</v>
      </c>
      <c r="I5583" s="20" t="s">
        <v>259</v>
      </c>
      <c r="J5583" s="11" t="s">
        <v>261</v>
      </c>
      <c r="K5583" s="11" t="s">
        <v>12957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44958</v>
      </c>
      <c r="H5584" s="11">
        <v>9</v>
      </c>
      <c r="I5584" s="20" t="s">
        <v>259</v>
      </c>
      <c r="J5584" s="11" t="s">
        <v>261</v>
      </c>
      <c r="K5584" s="11" t="s">
        <v>12957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44958</v>
      </c>
      <c r="H5585" s="11">
        <v>9</v>
      </c>
      <c r="I5585" s="20" t="s">
        <v>259</v>
      </c>
      <c r="J5585" s="11" t="s">
        <v>261</v>
      </c>
      <c r="K5585" s="11" t="s">
        <v>12957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44958</v>
      </c>
      <c r="H5586" s="11">
        <v>9</v>
      </c>
      <c r="I5586" s="20" t="s">
        <v>259</v>
      </c>
      <c r="J5586" s="11" t="s">
        <v>261</v>
      </c>
      <c r="K5586" s="11" t="s">
        <v>12957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44958</v>
      </c>
      <c r="H5587" s="11">
        <v>9</v>
      </c>
      <c r="I5587" s="20" t="s">
        <v>259</v>
      </c>
      <c r="J5587" s="11" t="s">
        <v>261</v>
      </c>
      <c r="K5587" s="11" t="s">
        <v>12957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44958</v>
      </c>
      <c r="H5588" s="11">
        <v>9</v>
      </c>
      <c r="I5588" s="20" t="s">
        <v>259</v>
      </c>
      <c r="J5588" s="11" t="s">
        <v>261</v>
      </c>
      <c r="K5588" s="11" t="s">
        <v>12957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44958</v>
      </c>
      <c r="H5589" s="11">
        <v>9</v>
      </c>
      <c r="I5589" s="20" t="s">
        <v>259</v>
      </c>
      <c r="J5589" s="11" t="s">
        <v>261</v>
      </c>
      <c r="K5589" s="11" t="s">
        <v>12957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44958</v>
      </c>
      <c r="H5590" s="11">
        <v>9</v>
      </c>
      <c r="I5590" s="20" t="s">
        <v>259</v>
      </c>
      <c r="J5590" s="11" t="s">
        <v>261</v>
      </c>
      <c r="K5590" s="11" t="s">
        <v>12957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44958</v>
      </c>
      <c r="H5591" s="11">
        <v>9</v>
      </c>
      <c r="I5591" s="20" t="s">
        <v>259</v>
      </c>
      <c r="J5591" s="11" t="s">
        <v>261</v>
      </c>
      <c r="K5591" s="11" t="s">
        <v>12957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44958</v>
      </c>
      <c r="H5592" s="11">
        <v>9</v>
      </c>
      <c r="I5592" s="20" t="s">
        <v>259</v>
      </c>
      <c r="J5592" s="11" t="s">
        <v>261</v>
      </c>
      <c r="K5592" s="11" t="s">
        <v>12957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44958</v>
      </c>
      <c r="H5593" s="11">
        <v>9</v>
      </c>
      <c r="I5593" s="20" t="s">
        <v>259</v>
      </c>
      <c r="J5593" s="11" t="s">
        <v>261</v>
      </c>
      <c r="K5593" s="11" t="s">
        <v>12957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44958</v>
      </c>
      <c r="H5594" s="11">
        <v>9</v>
      </c>
      <c r="I5594" s="20" t="s">
        <v>259</v>
      </c>
      <c r="J5594" s="11" t="s">
        <v>261</v>
      </c>
      <c r="K5594" s="11" t="s">
        <v>12957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44958</v>
      </c>
      <c r="H5595" s="11">
        <v>9</v>
      </c>
      <c r="I5595" s="20" t="s">
        <v>259</v>
      </c>
      <c r="J5595" s="11" t="s">
        <v>261</v>
      </c>
      <c r="K5595" s="11" t="s">
        <v>12957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44958</v>
      </c>
      <c r="H5596" s="11">
        <v>9</v>
      </c>
      <c r="I5596" s="20" t="s">
        <v>259</v>
      </c>
      <c r="J5596" s="11" t="s">
        <v>261</v>
      </c>
      <c r="K5596" s="11" t="s">
        <v>12957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44958</v>
      </c>
      <c r="H5597" s="11">
        <v>9</v>
      </c>
      <c r="I5597" s="20" t="s">
        <v>259</v>
      </c>
      <c r="J5597" s="11" t="s">
        <v>261</v>
      </c>
      <c r="K5597" s="11" t="s">
        <v>12957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44958</v>
      </c>
      <c r="H5598" s="11">
        <v>9</v>
      </c>
      <c r="I5598" s="20" t="s">
        <v>259</v>
      </c>
      <c r="J5598" s="11" t="s">
        <v>261</v>
      </c>
      <c r="K5598" s="11" t="s">
        <v>12957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44958</v>
      </c>
      <c r="H5599" s="11">
        <v>9</v>
      </c>
      <c r="I5599" s="20" t="s">
        <v>259</v>
      </c>
      <c r="J5599" s="11" t="s">
        <v>261</v>
      </c>
      <c r="K5599" s="11" t="s">
        <v>12957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44958</v>
      </c>
      <c r="H5600" s="11">
        <v>9</v>
      </c>
      <c r="I5600" s="20" t="s">
        <v>259</v>
      </c>
      <c r="J5600" s="11" t="s">
        <v>261</v>
      </c>
      <c r="K5600" s="11" t="s">
        <v>12957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44958</v>
      </c>
      <c r="H5601" s="11">
        <v>9</v>
      </c>
      <c r="I5601" s="20" t="s">
        <v>259</v>
      </c>
      <c r="J5601" s="11" t="s">
        <v>261</v>
      </c>
      <c r="K5601" s="11" t="s">
        <v>12957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44958</v>
      </c>
      <c r="H5602" s="11">
        <v>9</v>
      </c>
      <c r="I5602" s="20" t="s">
        <v>259</v>
      </c>
      <c r="J5602" s="11" t="s">
        <v>261</v>
      </c>
      <c r="K5602" s="11" t="s">
        <v>12957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44958</v>
      </c>
      <c r="H5603" s="11">
        <v>9</v>
      </c>
      <c r="I5603" s="20" t="s">
        <v>259</v>
      </c>
      <c r="J5603" s="11" t="s">
        <v>261</v>
      </c>
      <c r="K5603" s="11" t="s">
        <v>12957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44958</v>
      </c>
      <c r="H5604" s="11">
        <v>9</v>
      </c>
      <c r="I5604" s="20" t="s">
        <v>259</v>
      </c>
      <c r="J5604" s="11" t="s">
        <v>261</v>
      </c>
      <c r="K5604" s="11" t="s">
        <v>12957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44958</v>
      </c>
      <c r="H5605" s="11">
        <v>9</v>
      </c>
      <c r="I5605" s="20" t="s">
        <v>259</v>
      </c>
      <c r="J5605" s="11" t="s">
        <v>261</v>
      </c>
      <c r="K5605" s="11" t="s">
        <v>12957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44958</v>
      </c>
      <c r="H5606" s="11">
        <v>9</v>
      </c>
      <c r="I5606" s="20" t="s">
        <v>259</v>
      </c>
      <c r="J5606" s="11" t="s">
        <v>261</v>
      </c>
      <c r="K5606" s="11" t="s">
        <v>12957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44958</v>
      </c>
      <c r="H5607" s="11">
        <v>9</v>
      </c>
      <c r="I5607" s="20" t="s">
        <v>259</v>
      </c>
      <c r="J5607" s="11" t="s">
        <v>261</v>
      </c>
      <c r="K5607" s="11" t="s">
        <v>12957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44958</v>
      </c>
      <c r="H5608" s="11">
        <v>9</v>
      </c>
      <c r="I5608" s="20" t="s">
        <v>259</v>
      </c>
      <c r="J5608" s="11" t="s">
        <v>261</v>
      </c>
      <c r="K5608" s="11" t="s">
        <v>12957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44958</v>
      </c>
      <c r="H5609" s="11">
        <v>9</v>
      </c>
      <c r="I5609" s="20" t="s">
        <v>259</v>
      </c>
      <c r="J5609" s="11" t="s">
        <v>261</v>
      </c>
      <c r="K5609" s="11" t="s">
        <v>12957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44958</v>
      </c>
      <c r="H5610" s="11">
        <v>9</v>
      </c>
      <c r="I5610" s="20" t="s">
        <v>259</v>
      </c>
      <c r="J5610" s="11" t="s">
        <v>261</v>
      </c>
      <c r="K5610" s="11" t="s">
        <v>12957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44958</v>
      </c>
      <c r="H5611" s="11">
        <v>9</v>
      </c>
      <c r="I5611" s="20" t="s">
        <v>259</v>
      </c>
      <c r="J5611" s="11" t="s">
        <v>261</v>
      </c>
      <c r="K5611" s="11" t="s">
        <v>12957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44958</v>
      </c>
      <c r="H5612" s="11">
        <v>9</v>
      </c>
      <c r="I5612" s="20" t="s">
        <v>259</v>
      </c>
      <c r="J5612" s="11" t="s">
        <v>261</v>
      </c>
      <c r="K5612" s="11" t="s">
        <v>12957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44958</v>
      </c>
      <c r="H5613" s="11">
        <v>9</v>
      </c>
      <c r="I5613" s="20" t="s">
        <v>259</v>
      </c>
      <c r="J5613" s="11" t="s">
        <v>261</v>
      </c>
      <c r="K5613" s="11" t="s">
        <v>12957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44958</v>
      </c>
      <c r="H5614" s="11">
        <v>9</v>
      </c>
      <c r="I5614" s="20" t="s">
        <v>259</v>
      </c>
      <c r="J5614" s="11" t="s">
        <v>261</v>
      </c>
      <c r="K5614" s="11" t="s">
        <v>12957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44958</v>
      </c>
      <c r="H5615" s="11">
        <v>9</v>
      </c>
      <c r="I5615" s="20" t="s">
        <v>259</v>
      </c>
      <c r="J5615" s="11" t="s">
        <v>261</v>
      </c>
      <c r="K5615" s="11" t="s">
        <v>12957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44958</v>
      </c>
      <c r="H5616" s="11">
        <v>9</v>
      </c>
      <c r="I5616" s="20" t="s">
        <v>259</v>
      </c>
      <c r="J5616" s="11" t="s">
        <v>261</v>
      </c>
      <c r="K5616" s="11" t="s">
        <v>12957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44958</v>
      </c>
      <c r="H5617" s="11">
        <v>9</v>
      </c>
      <c r="I5617" s="20" t="s">
        <v>259</v>
      </c>
      <c r="J5617" s="11" t="s">
        <v>261</v>
      </c>
      <c r="K5617" s="11" t="s">
        <v>12957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44958</v>
      </c>
      <c r="H5618" s="11">
        <v>9</v>
      </c>
      <c r="I5618" s="20" t="s">
        <v>259</v>
      </c>
      <c r="J5618" s="11" t="s">
        <v>261</v>
      </c>
      <c r="K5618" s="11" t="s">
        <v>12957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44958</v>
      </c>
      <c r="H5619" s="11">
        <v>9</v>
      </c>
      <c r="I5619" s="20" t="s">
        <v>259</v>
      </c>
      <c r="J5619" s="11" t="s">
        <v>261</v>
      </c>
      <c r="K5619" s="11" t="s">
        <v>12957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44958</v>
      </c>
      <c r="H5620" s="11">
        <v>9</v>
      </c>
      <c r="I5620" s="20" t="s">
        <v>259</v>
      </c>
      <c r="J5620" s="11" t="s">
        <v>261</v>
      </c>
      <c r="K5620" s="11" t="s">
        <v>12957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44958</v>
      </c>
      <c r="H5621" s="11">
        <v>9</v>
      </c>
      <c r="I5621" s="20" t="s">
        <v>259</v>
      </c>
      <c r="J5621" s="11" t="s">
        <v>261</v>
      </c>
      <c r="K5621" s="11" t="s">
        <v>12957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44958</v>
      </c>
      <c r="H5622" s="11">
        <v>9</v>
      </c>
      <c r="I5622" s="20" t="s">
        <v>259</v>
      </c>
      <c r="J5622" s="11" t="s">
        <v>261</v>
      </c>
      <c r="K5622" s="11" t="s">
        <v>12957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44958</v>
      </c>
      <c r="H5623" s="11">
        <v>9</v>
      </c>
      <c r="I5623" s="20" t="s">
        <v>259</v>
      </c>
      <c r="J5623" s="11" t="s">
        <v>261</v>
      </c>
      <c r="K5623" s="11" t="s">
        <v>12957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44958</v>
      </c>
      <c r="H5624" s="11">
        <v>9</v>
      </c>
      <c r="I5624" s="20" t="s">
        <v>259</v>
      </c>
      <c r="J5624" s="11" t="s">
        <v>261</v>
      </c>
      <c r="K5624" s="11" t="s">
        <v>12957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44958</v>
      </c>
      <c r="H5625" s="11">
        <v>9</v>
      </c>
      <c r="I5625" s="20" t="s">
        <v>259</v>
      </c>
      <c r="J5625" s="11" t="s">
        <v>261</v>
      </c>
      <c r="K5625" s="11" t="s">
        <v>12957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44958</v>
      </c>
      <c r="H5626" s="11">
        <v>9</v>
      </c>
      <c r="I5626" s="20" t="s">
        <v>259</v>
      </c>
      <c r="J5626" s="11" t="s">
        <v>261</v>
      </c>
      <c r="K5626" s="11" t="s">
        <v>12957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44958</v>
      </c>
      <c r="H5627" s="11">
        <v>9</v>
      </c>
      <c r="I5627" s="20" t="s">
        <v>259</v>
      </c>
      <c r="J5627" s="11" t="s">
        <v>261</v>
      </c>
      <c r="K5627" s="11" t="s">
        <v>12957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44958</v>
      </c>
      <c r="H5628" s="11">
        <v>9</v>
      </c>
      <c r="I5628" s="20" t="s">
        <v>259</v>
      </c>
      <c r="J5628" s="11" t="s">
        <v>261</v>
      </c>
      <c r="K5628" s="11" t="s">
        <v>12957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44958</v>
      </c>
      <c r="H5629" s="11">
        <v>9</v>
      </c>
      <c r="I5629" s="20" t="s">
        <v>259</v>
      </c>
      <c r="J5629" s="11" t="s">
        <v>261</v>
      </c>
      <c r="K5629" s="11" t="s">
        <v>12957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44958</v>
      </c>
      <c r="H5630" s="11">
        <v>9</v>
      </c>
      <c r="I5630" s="20" t="s">
        <v>259</v>
      </c>
      <c r="J5630" s="11" t="s">
        <v>261</v>
      </c>
      <c r="K5630" s="11" t="s">
        <v>12957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44958</v>
      </c>
      <c r="H5631" s="11">
        <v>9</v>
      </c>
      <c r="I5631" s="20" t="s">
        <v>259</v>
      </c>
      <c r="J5631" s="11" t="s">
        <v>261</v>
      </c>
      <c r="K5631" s="11" t="s">
        <v>12957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44958</v>
      </c>
      <c r="H5632" s="11">
        <v>9</v>
      </c>
      <c r="I5632" s="20" t="s">
        <v>259</v>
      </c>
      <c r="J5632" s="11" t="s">
        <v>261</v>
      </c>
      <c r="K5632" s="11" t="s">
        <v>12957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44958</v>
      </c>
      <c r="H5633" s="11">
        <v>9</v>
      </c>
      <c r="I5633" s="20" t="s">
        <v>259</v>
      </c>
      <c r="J5633" s="11" t="s">
        <v>261</v>
      </c>
      <c r="K5633" s="11" t="s">
        <v>12957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44958</v>
      </c>
      <c r="H5634" s="11">
        <v>9</v>
      </c>
      <c r="I5634" s="20" t="s">
        <v>259</v>
      </c>
      <c r="J5634" s="11" t="s">
        <v>261</v>
      </c>
      <c r="K5634" s="11" t="s">
        <v>12957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44958</v>
      </c>
      <c r="H5635" s="11">
        <v>9</v>
      </c>
      <c r="I5635" s="20" t="s">
        <v>259</v>
      </c>
      <c r="J5635" s="11" t="s">
        <v>261</v>
      </c>
      <c r="K5635" s="11" t="s">
        <v>12957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44958</v>
      </c>
      <c r="H5636" s="11">
        <v>9</v>
      </c>
      <c r="I5636" s="20" t="s">
        <v>259</v>
      </c>
      <c r="J5636" s="11" t="s">
        <v>261</v>
      </c>
      <c r="K5636" s="11" t="s">
        <v>12957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44958</v>
      </c>
      <c r="H5637" s="11">
        <v>9</v>
      </c>
      <c r="I5637" s="20" t="s">
        <v>259</v>
      </c>
      <c r="J5637" s="11" t="s">
        <v>261</v>
      </c>
      <c r="K5637" s="11" t="s">
        <v>12957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44958</v>
      </c>
      <c r="H5638" s="11">
        <v>9</v>
      </c>
      <c r="I5638" s="20" t="s">
        <v>259</v>
      </c>
      <c r="J5638" s="11" t="s">
        <v>261</v>
      </c>
      <c r="K5638" s="11" t="s">
        <v>12957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44958</v>
      </c>
      <c r="H5639" s="11">
        <v>9</v>
      </c>
      <c r="I5639" s="20" t="s">
        <v>259</v>
      </c>
      <c r="J5639" s="11" t="s">
        <v>261</v>
      </c>
      <c r="K5639" s="11" t="s">
        <v>12957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44958</v>
      </c>
      <c r="H5640" s="11">
        <v>9</v>
      </c>
      <c r="I5640" s="20" t="s">
        <v>259</v>
      </c>
      <c r="J5640" s="11" t="s">
        <v>261</v>
      </c>
      <c r="K5640" s="11" t="s">
        <v>12957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44958</v>
      </c>
      <c r="H5641" s="11">
        <v>9</v>
      </c>
      <c r="I5641" s="20" t="s">
        <v>259</v>
      </c>
      <c r="J5641" s="11" t="s">
        <v>261</v>
      </c>
      <c r="K5641" s="11" t="s">
        <v>12957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44958</v>
      </c>
      <c r="H5642" s="11">
        <v>9</v>
      </c>
      <c r="I5642" s="20" t="s">
        <v>259</v>
      </c>
      <c r="J5642" s="11" t="s">
        <v>261</v>
      </c>
      <c r="K5642" s="11" t="s">
        <v>12957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44958</v>
      </c>
      <c r="H5643" s="11">
        <v>9</v>
      </c>
      <c r="I5643" s="20" t="s">
        <v>259</v>
      </c>
      <c r="J5643" s="11" t="s">
        <v>261</v>
      </c>
      <c r="K5643" s="11" t="s">
        <v>12957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44958</v>
      </c>
      <c r="H5644" s="11">
        <v>9</v>
      </c>
      <c r="I5644" s="20" t="s">
        <v>259</v>
      </c>
      <c r="J5644" s="11" t="s">
        <v>261</v>
      </c>
      <c r="K5644" s="11" t="s">
        <v>12957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44958</v>
      </c>
      <c r="H5645" s="11">
        <v>9</v>
      </c>
      <c r="I5645" s="20" t="s">
        <v>259</v>
      </c>
      <c r="J5645" s="11" t="s">
        <v>261</v>
      </c>
      <c r="K5645" s="11" t="s">
        <v>12957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44958</v>
      </c>
      <c r="H5646" s="11">
        <v>9</v>
      </c>
      <c r="I5646" s="20" t="s">
        <v>259</v>
      </c>
      <c r="J5646" s="11" t="s">
        <v>261</v>
      </c>
      <c r="K5646" s="11" t="s">
        <v>12957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44958</v>
      </c>
      <c r="H5647" s="11">
        <v>9</v>
      </c>
      <c r="I5647" s="20" t="s">
        <v>259</v>
      </c>
      <c r="J5647" s="11" t="s">
        <v>261</v>
      </c>
      <c r="K5647" s="11" t="s">
        <v>12957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44958</v>
      </c>
      <c r="H5648" s="11">
        <v>9</v>
      </c>
      <c r="I5648" s="20" t="s">
        <v>259</v>
      </c>
      <c r="J5648" s="11" t="s">
        <v>261</v>
      </c>
      <c r="K5648" s="11" t="s">
        <v>12957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44958</v>
      </c>
      <c r="H5649" s="11">
        <v>9</v>
      </c>
      <c r="I5649" s="20" t="s">
        <v>259</v>
      </c>
      <c r="J5649" s="11" t="s">
        <v>261</v>
      </c>
      <c r="K5649" s="11" t="s">
        <v>12957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44958</v>
      </c>
      <c r="H5650" s="11">
        <v>9</v>
      </c>
      <c r="I5650" s="20" t="s">
        <v>259</v>
      </c>
      <c r="J5650" s="11" t="s">
        <v>261</v>
      </c>
      <c r="K5650" s="11" t="s">
        <v>12957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44958</v>
      </c>
      <c r="H5651" s="11">
        <v>9</v>
      </c>
      <c r="I5651" s="20" t="s">
        <v>259</v>
      </c>
      <c r="J5651" s="11" t="s">
        <v>261</v>
      </c>
      <c r="K5651" s="11" t="s">
        <v>12957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44958</v>
      </c>
      <c r="H5652" s="11">
        <v>9</v>
      </c>
      <c r="I5652" s="20" t="s">
        <v>259</v>
      </c>
      <c r="J5652" s="11" t="s">
        <v>261</v>
      </c>
      <c r="K5652" s="11" t="s">
        <v>12957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44958</v>
      </c>
      <c r="H5653" s="11">
        <v>9</v>
      </c>
      <c r="I5653" s="20" t="s">
        <v>259</v>
      </c>
      <c r="J5653" s="11" t="s">
        <v>261</v>
      </c>
      <c r="K5653" s="11" t="s">
        <v>12957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44958</v>
      </c>
      <c r="H5654" s="11">
        <v>9</v>
      </c>
      <c r="I5654" s="20" t="s">
        <v>259</v>
      </c>
      <c r="J5654" s="11" t="s">
        <v>261</v>
      </c>
      <c r="K5654" s="11" t="s">
        <v>12957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44958</v>
      </c>
      <c r="H5655" s="11">
        <v>9</v>
      </c>
      <c r="I5655" s="20" t="s">
        <v>259</v>
      </c>
      <c r="J5655" s="11" t="s">
        <v>261</v>
      </c>
      <c r="K5655" s="11" t="s">
        <v>12957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44958</v>
      </c>
      <c r="H5656" s="11">
        <v>9</v>
      </c>
      <c r="I5656" s="20" t="s">
        <v>259</v>
      </c>
      <c r="J5656" s="11" t="s">
        <v>261</v>
      </c>
      <c r="K5656" s="11" t="s">
        <v>12957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44958</v>
      </c>
      <c r="H5657" s="11">
        <v>9</v>
      </c>
      <c r="I5657" s="20" t="s">
        <v>259</v>
      </c>
      <c r="J5657" s="11" t="s">
        <v>261</v>
      </c>
      <c r="K5657" s="11" t="s">
        <v>12957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44958</v>
      </c>
      <c r="H5658" s="11">
        <v>9</v>
      </c>
      <c r="I5658" s="20" t="s">
        <v>259</v>
      </c>
      <c r="J5658" s="11" t="s">
        <v>261</v>
      </c>
      <c r="K5658" s="11" t="s">
        <v>12957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44958</v>
      </c>
      <c r="H5659" s="11">
        <v>9</v>
      </c>
      <c r="I5659" s="20" t="s">
        <v>259</v>
      </c>
      <c r="J5659" s="11" t="s">
        <v>261</v>
      </c>
      <c r="K5659" s="11" t="s">
        <v>12957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44958</v>
      </c>
      <c r="H5660" s="11">
        <v>9</v>
      </c>
      <c r="I5660" s="20" t="s">
        <v>259</v>
      </c>
      <c r="J5660" s="11" t="s">
        <v>261</v>
      </c>
      <c r="K5660" s="11" t="s">
        <v>12957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44958</v>
      </c>
      <c r="H5661" s="11">
        <v>9</v>
      </c>
      <c r="I5661" s="20" t="s">
        <v>259</v>
      </c>
      <c r="J5661" s="11" t="s">
        <v>261</v>
      </c>
      <c r="K5661" s="11" t="s">
        <v>12957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44958</v>
      </c>
      <c r="H5662" s="11">
        <v>9</v>
      </c>
      <c r="I5662" s="20" t="s">
        <v>259</v>
      </c>
      <c r="J5662" s="11" t="s">
        <v>261</v>
      </c>
      <c r="K5662" s="11" t="s">
        <v>12957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44958</v>
      </c>
      <c r="H5663" s="11">
        <v>9</v>
      </c>
      <c r="I5663" s="20" t="s">
        <v>259</v>
      </c>
      <c r="J5663" s="11" t="s">
        <v>261</v>
      </c>
      <c r="K5663" s="11" t="s">
        <v>12957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44958</v>
      </c>
      <c r="H5664" s="11">
        <v>9</v>
      </c>
      <c r="I5664" s="20" t="s">
        <v>259</v>
      </c>
      <c r="J5664" s="11" t="s">
        <v>261</v>
      </c>
      <c r="K5664" s="11" t="s">
        <v>12957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44958</v>
      </c>
      <c r="H5665" s="11">
        <v>9</v>
      </c>
      <c r="I5665" s="20" t="s">
        <v>259</v>
      </c>
      <c r="J5665" s="11" t="s">
        <v>261</v>
      </c>
      <c r="K5665" s="11" t="s">
        <v>12957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44958</v>
      </c>
      <c r="H5666" s="11">
        <v>9</v>
      </c>
      <c r="I5666" s="20" t="s">
        <v>259</v>
      </c>
      <c r="J5666" s="11" t="s">
        <v>261</v>
      </c>
      <c r="K5666" s="11" t="s">
        <v>12957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44958</v>
      </c>
      <c r="H5667" s="11">
        <v>9</v>
      </c>
      <c r="I5667" s="20" t="s">
        <v>259</v>
      </c>
      <c r="J5667" s="11" t="s">
        <v>261</v>
      </c>
      <c r="K5667" s="11" t="s">
        <v>12957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44958</v>
      </c>
      <c r="H5668" s="11">
        <v>9</v>
      </c>
      <c r="I5668" s="20" t="s">
        <v>259</v>
      </c>
      <c r="J5668" s="11" t="s">
        <v>261</v>
      </c>
      <c r="K5668" s="11" t="s">
        <v>12957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44958</v>
      </c>
      <c r="H5669" s="11">
        <v>9</v>
      </c>
      <c r="I5669" s="20" t="s">
        <v>259</v>
      </c>
      <c r="J5669" s="11" t="s">
        <v>261</v>
      </c>
      <c r="K5669" s="11" t="s">
        <v>12957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44958</v>
      </c>
      <c r="H5670" s="11">
        <v>9</v>
      </c>
      <c r="I5670" s="20" t="s">
        <v>259</v>
      </c>
      <c r="J5670" s="11" t="s">
        <v>261</v>
      </c>
      <c r="K5670" s="11" t="s">
        <v>12957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44958</v>
      </c>
      <c r="H5671" s="11">
        <v>9</v>
      </c>
      <c r="I5671" s="20" t="s">
        <v>259</v>
      </c>
      <c r="J5671" s="11" t="s">
        <v>261</v>
      </c>
      <c r="K5671" s="11" t="s">
        <v>12957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44958</v>
      </c>
      <c r="H5672" s="11">
        <v>9</v>
      </c>
      <c r="I5672" s="20" t="s">
        <v>259</v>
      </c>
      <c r="J5672" s="11" t="s">
        <v>261</v>
      </c>
      <c r="K5672" s="11" t="s">
        <v>12957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44958</v>
      </c>
      <c r="H5673" s="11">
        <v>9</v>
      </c>
      <c r="I5673" s="20" t="s">
        <v>259</v>
      </c>
      <c r="J5673" s="11" t="s">
        <v>261</v>
      </c>
      <c r="K5673" s="11" t="s">
        <v>12957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44958</v>
      </c>
      <c r="H5674" s="11">
        <v>9</v>
      </c>
      <c r="I5674" s="20" t="s">
        <v>259</v>
      </c>
      <c r="J5674" s="11" t="s">
        <v>261</v>
      </c>
      <c r="K5674" s="11" t="s">
        <v>12957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44958</v>
      </c>
      <c r="H5675" s="11">
        <v>9</v>
      </c>
      <c r="I5675" s="20" t="s">
        <v>259</v>
      </c>
      <c r="J5675" s="11" t="s">
        <v>261</v>
      </c>
      <c r="K5675" s="11" t="s">
        <v>12957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44958</v>
      </c>
      <c r="H5676" s="11">
        <v>9</v>
      </c>
      <c r="I5676" s="20" t="s">
        <v>259</v>
      </c>
      <c r="J5676" s="11" t="s">
        <v>261</v>
      </c>
      <c r="K5676" s="11" t="s">
        <v>12957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44958</v>
      </c>
      <c r="H5677" s="11">
        <v>9</v>
      </c>
      <c r="I5677" s="20" t="s">
        <v>259</v>
      </c>
      <c r="J5677" s="11" t="s">
        <v>261</v>
      </c>
      <c r="K5677" s="11" t="s">
        <v>12957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44958</v>
      </c>
      <c r="H5678" s="11">
        <v>9</v>
      </c>
      <c r="I5678" s="20" t="s">
        <v>259</v>
      </c>
      <c r="J5678" s="11" t="s">
        <v>261</v>
      </c>
      <c r="K5678" s="11" t="s">
        <v>12957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44958</v>
      </c>
      <c r="H5679" s="11">
        <v>9</v>
      </c>
      <c r="I5679" s="20" t="s">
        <v>259</v>
      </c>
      <c r="J5679" s="11" t="s">
        <v>261</v>
      </c>
      <c r="K5679" s="11" t="s">
        <v>12957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44958</v>
      </c>
      <c r="H5680" s="11">
        <v>9</v>
      </c>
      <c r="I5680" s="20" t="s">
        <v>259</v>
      </c>
      <c r="J5680" s="11" t="s">
        <v>261</v>
      </c>
      <c r="K5680" s="11" t="s">
        <v>12957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44958</v>
      </c>
      <c r="H5681" s="11">
        <v>9</v>
      </c>
      <c r="I5681" s="20" t="s">
        <v>259</v>
      </c>
      <c r="J5681" s="11" t="s">
        <v>261</v>
      </c>
      <c r="K5681" s="11" t="s">
        <v>12957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44958</v>
      </c>
      <c r="H5682" s="11">
        <v>9</v>
      </c>
      <c r="I5682" s="20" t="s">
        <v>259</v>
      </c>
      <c r="J5682" s="11" t="s">
        <v>261</v>
      </c>
      <c r="K5682" s="11" t="s">
        <v>12957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44958</v>
      </c>
      <c r="H5683" s="11">
        <v>9</v>
      </c>
      <c r="I5683" s="20" t="s">
        <v>259</v>
      </c>
      <c r="J5683" s="11" t="s">
        <v>261</v>
      </c>
      <c r="K5683" s="11" t="s">
        <v>12957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44958</v>
      </c>
      <c r="H5684" s="11">
        <v>9</v>
      </c>
      <c r="I5684" s="20" t="s">
        <v>259</v>
      </c>
      <c r="J5684" s="11" t="s">
        <v>261</v>
      </c>
      <c r="K5684" s="11" t="s">
        <v>12957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44958</v>
      </c>
      <c r="H5685" s="11">
        <v>9</v>
      </c>
      <c r="I5685" s="20" t="s">
        <v>259</v>
      </c>
      <c r="J5685" s="11" t="s">
        <v>261</v>
      </c>
      <c r="K5685" s="11" t="s">
        <v>12957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44958</v>
      </c>
      <c r="H5686" s="11">
        <v>9</v>
      </c>
      <c r="I5686" s="20" t="s">
        <v>259</v>
      </c>
      <c r="J5686" s="11" t="s">
        <v>261</v>
      </c>
      <c r="K5686" s="11" t="s">
        <v>12957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44958</v>
      </c>
      <c r="H5687" s="11">
        <v>9</v>
      </c>
      <c r="I5687" s="20" t="s">
        <v>259</v>
      </c>
      <c r="J5687" s="11" t="s">
        <v>261</v>
      </c>
      <c r="K5687" s="11" t="s">
        <v>12957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44958</v>
      </c>
      <c r="H5688" s="11">
        <v>9</v>
      </c>
      <c r="I5688" s="20" t="s">
        <v>259</v>
      </c>
      <c r="J5688" s="11" t="s">
        <v>261</v>
      </c>
      <c r="K5688" s="11" t="s">
        <v>12957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44958</v>
      </c>
      <c r="H5689" s="11">
        <v>9</v>
      </c>
      <c r="I5689" s="20" t="s">
        <v>259</v>
      </c>
      <c r="J5689" s="11" t="s">
        <v>261</v>
      </c>
      <c r="K5689" s="11" t="s">
        <v>12957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44958</v>
      </c>
      <c r="H5690" s="11">
        <v>9</v>
      </c>
      <c r="I5690" s="20" t="s">
        <v>259</v>
      </c>
      <c r="J5690" s="11" t="s">
        <v>261</v>
      </c>
      <c r="K5690" s="11" t="s">
        <v>12957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44958</v>
      </c>
      <c r="H5691" s="11">
        <v>9</v>
      </c>
      <c r="I5691" s="20" t="s">
        <v>259</v>
      </c>
      <c r="J5691" s="11" t="s">
        <v>261</v>
      </c>
      <c r="K5691" s="11" t="s">
        <v>12957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44958</v>
      </c>
      <c r="H5692" s="11">
        <v>9</v>
      </c>
      <c r="I5692" s="20" t="s">
        <v>259</v>
      </c>
      <c r="J5692" s="11" t="s">
        <v>261</v>
      </c>
      <c r="K5692" s="11" t="s">
        <v>12957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44958</v>
      </c>
      <c r="H5693" s="11">
        <v>9</v>
      </c>
      <c r="I5693" s="20" t="s">
        <v>259</v>
      </c>
      <c r="J5693" s="11" t="s">
        <v>261</v>
      </c>
      <c r="K5693" s="11" t="s">
        <v>12957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44958</v>
      </c>
      <c r="H5694" s="11">
        <v>9</v>
      </c>
      <c r="I5694" s="20" t="s">
        <v>259</v>
      </c>
      <c r="J5694" s="11" t="s">
        <v>261</v>
      </c>
      <c r="K5694" s="11" t="s">
        <v>12957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44958</v>
      </c>
      <c r="H5695" s="11">
        <v>9</v>
      </c>
      <c r="I5695" s="20" t="s">
        <v>259</v>
      </c>
      <c r="J5695" s="11" t="s">
        <v>261</v>
      </c>
      <c r="K5695" s="11" t="s">
        <v>12957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44958</v>
      </c>
      <c r="H5696" s="11">
        <v>9</v>
      </c>
      <c r="I5696" s="20" t="s">
        <v>259</v>
      </c>
      <c r="J5696" s="11" t="s">
        <v>261</v>
      </c>
      <c r="K5696" s="11" t="s">
        <v>12957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44958</v>
      </c>
      <c r="H5697" s="11">
        <v>9</v>
      </c>
      <c r="I5697" s="20" t="s">
        <v>259</v>
      </c>
      <c r="J5697" s="11" t="s">
        <v>261</v>
      </c>
      <c r="K5697" s="11" t="s">
        <v>12957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44958</v>
      </c>
      <c r="H5698" s="11">
        <v>9</v>
      </c>
      <c r="I5698" s="20" t="s">
        <v>259</v>
      </c>
      <c r="J5698" s="11" t="s">
        <v>261</v>
      </c>
      <c r="K5698" s="11" t="s">
        <v>12957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44958</v>
      </c>
      <c r="H5699" s="11">
        <v>9</v>
      </c>
      <c r="I5699" s="20" t="s">
        <v>259</v>
      </c>
      <c r="J5699" s="11" t="s">
        <v>261</v>
      </c>
      <c r="K5699" s="11" t="s">
        <v>12957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44958</v>
      </c>
      <c r="H5700" s="11">
        <v>9</v>
      </c>
      <c r="I5700" s="20" t="s">
        <v>259</v>
      </c>
      <c r="J5700" s="11" t="s">
        <v>261</v>
      </c>
      <c r="K5700" s="11" t="s">
        <v>12957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44958</v>
      </c>
      <c r="H5701" s="11">
        <v>9</v>
      </c>
      <c r="I5701" s="20" t="s">
        <v>259</v>
      </c>
      <c r="J5701" s="11" t="s">
        <v>261</v>
      </c>
      <c r="K5701" s="11" t="s">
        <v>12957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44958</v>
      </c>
      <c r="H5702" s="11">
        <v>9</v>
      </c>
      <c r="I5702" s="20" t="s">
        <v>259</v>
      </c>
      <c r="J5702" s="11" t="s">
        <v>261</v>
      </c>
      <c r="K5702" s="11" t="s">
        <v>12957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44958</v>
      </c>
      <c r="H5703" s="11">
        <v>9</v>
      </c>
      <c r="I5703" s="20" t="s">
        <v>259</v>
      </c>
      <c r="J5703" s="11" t="s">
        <v>261</v>
      </c>
      <c r="K5703" s="11" t="s">
        <v>12957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44958</v>
      </c>
      <c r="H5704" s="11">
        <v>9</v>
      </c>
      <c r="I5704" s="20" t="s">
        <v>259</v>
      </c>
      <c r="J5704" s="11" t="s">
        <v>261</v>
      </c>
      <c r="K5704" s="11" t="s">
        <v>12957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44958</v>
      </c>
      <c r="H5705" s="11">
        <v>9</v>
      </c>
      <c r="I5705" s="20" t="s">
        <v>259</v>
      </c>
      <c r="J5705" s="11" t="s">
        <v>261</v>
      </c>
      <c r="K5705" s="11" t="s">
        <v>12957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44958</v>
      </c>
      <c r="H5706" s="11">
        <v>9</v>
      </c>
      <c r="I5706" s="20" t="s">
        <v>259</v>
      </c>
      <c r="J5706" s="11" t="s">
        <v>261</v>
      </c>
      <c r="K5706" s="11" t="s">
        <v>12957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44958</v>
      </c>
      <c r="H5707" s="11">
        <v>9</v>
      </c>
      <c r="I5707" s="20" t="s">
        <v>259</v>
      </c>
      <c r="J5707" s="11" t="s">
        <v>261</v>
      </c>
      <c r="K5707" s="11" t="s">
        <v>12957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44958</v>
      </c>
      <c r="H5708" s="11">
        <v>9</v>
      </c>
      <c r="I5708" s="20" t="s">
        <v>259</v>
      </c>
      <c r="J5708" s="11" t="s">
        <v>261</v>
      </c>
      <c r="K5708" s="11" t="s">
        <v>12957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44958</v>
      </c>
      <c r="H5709" s="11">
        <v>9</v>
      </c>
      <c r="I5709" s="20" t="s">
        <v>259</v>
      </c>
      <c r="J5709" s="11" t="s">
        <v>261</v>
      </c>
      <c r="K5709" s="11" t="s">
        <v>12957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44958</v>
      </c>
      <c r="H5710" s="11">
        <v>9</v>
      </c>
      <c r="I5710" s="20" t="s">
        <v>259</v>
      </c>
      <c r="J5710" s="11" t="s">
        <v>261</v>
      </c>
      <c r="K5710" s="11" t="s">
        <v>12957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44958</v>
      </c>
      <c r="H5711" s="11">
        <v>9</v>
      </c>
      <c r="I5711" s="20" t="s">
        <v>259</v>
      </c>
      <c r="J5711" s="11" t="s">
        <v>261</v>
      </c>
      <c r="K5711" s="11" t="s">
        <v>12957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44958</v>
      </c>
      <c r="H5712" s="11">
        <v>9</v>
      </c>
      <c r="I5712" s="20" t="s">
        <v>259</v>
      </c>
      <c r="J5712" s="11" t="s">
        <v>261</v>
      </c>
      <c r="K5712" s="11" t="s">
        <v>12957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44958</v>
      </c>
      <c r="H5713" s="11">
        <v>9</v>
      </c>
      <c r="I5713" s="20" t="s">
        <v>259</v>
      </c>
      <c r="J5713" s="11" t="s">
        <v>261</v>
      </c>
      <c r="K5713" s="11" t="s">
        <v>12957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44958</v>
      </c>
      <c r="H5714" s="11">
        <v>9</v>
      </c>
      <c r="I5714" s="20" t="s">
        <v>259</v>
      </c>
      <c r="J5714" s="11" t="s">
        <v>261</v>
      </c>
      <c r="K5714" s="11" t="s">
        <v>12957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44958</v>
      </c>
      <c r="H5715" s="11">
        <v>9</v>
      </c>
      <c r="I5715" s="20" t="s">
        <v>259</v>
      </c>
      <c r="J5715" s="11" t="s">
        <v>261</v>
      </c>
      <c r="K5715" s="11" t="s">
        <v>12957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44958</v>
      </c>
      <c r="H5716" s="11">
        <v>9</v>
      </c>
      <c r="I5716" s="20" t="s">
        <v>259</v>
      </c>
      <c r="J5716" s="11" t="s">
        <v>261</v>
      </c>
      <c r="K5716" s="11" t="s">
        <v>12957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44958</v>
      </c>
      <c r="H5717" s="11">
        <v>9</v>
      </c>
      <c r="I5717" s="20" t="s">
        <v>259</v>
      </c>
      <c r="J5717" s="11" t="s">
        <v>261</v>
      </c>
      <c r="K5717" s="11" t="s">
        <v>12957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44958</v>
      </c>
      <c r="H5718" s="11">
        <v>9</v>
      </c>
      <c r="I5718" s="20" t="s">
        <v>259</v>
      </c>
      <c r="J5718" s="11" t="s">
        <v>261</v>
      </c>
      <c r="K5718" s="11" t="s">
        <v>12957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44958</v>
      </c>
      <c r="H5719" s="11">
        <v>9</v>
      </c>
      <c r="I5719" s="20" t="s">
        <v>259</v>
      </c>
      <c r="J5719" s="11" t="s">
        <v>261</v>
      </c>
      <c r="K5719" s="11" t="s">
        <v>12957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44958</v>
      </c>
      <c r="H5720" s="11">
        <v>9</v>
      </c>
      <c r="I5720" s="20" t="s">
        <v>259</v>
      </c>
      <c r="J5720" s="11" t="s">
        <v>261</v>
      </c>
      <c r="K5720" s="11" t="s">
        <v>12957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44958</v>
      </c>
      <c r="H5721" s="11">
        <v>9</v>
      </c>
      <c r="I5721" s="20" t="s">
        <v>259</v>
      </c>
      <c r="J5721" s="11" t="s">
        <v>261</v>
      </c>
      <c r="K5721" s="11" t="s">
        <v>12957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44958</v>
      </c>
      <c r="H5722" s="11">
        <v>9</v>
      </c>
      <c r="I5722" s="20" t="s">
        <v>259</v>
      </c>
      <c r="J5722" s="11" t="s">
        <v>261</v>
      </c>
      <c r="K5722" s="11" t="s">
        <v>12957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44958</v>
      </c>
      <c r="H5723" s="11">
        <v>9</v>
      </c>
      <c r="I5723" s="20" t="s">
        <v>259</v>
      </c>
      <c r="J5723" s="11" t="s">
        <v>261</v>
      </c>
      <c r="K5723" s="11" t="s">
        <v>12957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44958</v>
      </c>
      <c r="H5724" s="11">
        <v>9</v>
      </c>
      <c r="I5724" s="20" t="s">
        <v>259</v>
      </c>
      <c r="J5724" s="11" t="s">
        <v>261</v>
      </c>
      <c r="K5724" s="11" t="s">
        <v>12957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44958</v>
      </c>
      <c r="H5725" s="11">
        <v>9</v>
      </c>
      <c r="I5725" s="20" t="s">
        <v>259</v>
      </c>
      <c r="J5725" s="11" t="s">
        <v>261</v>
      </c>
      <c r="K5725" s="11" t="s">
        <v>12957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44958</v>
      </c>
      <c r="H5726" s="11">
        <v>9</v>
      </c>
      <c r="I5726" s="20" t="s">
        <v>259</v>
      </c>
      <c r="J5726" s="11" t="s">
        <v>261</v>
      </c>
      <c r="K5726" s="11" t="s">
        <v>12957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44958</v>
      </c>
      <c r="H5727" s="11">
        <v>9</v>
      </c>
      <c r="I5727" s="20" t="s">
        <v>259</v>
      </c>
      <c r="J5727" s="11" t="s">
        <v>261</v>
      </c>
      <c r="K5727" s="11" t="s">
        <v>12957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44958</v>
      </c>
      <c r="H5728" s="11">
        <v>9</v>
      </c>
      <c r="I5728" s="20" t="s">
        <v>259</v>
      </c>
      <c r="J5728" s="11" t="s">
        <v>261</v>
      </c>
      <c r="K5728" s="11" t="s">
        <v>12957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44958</v>
      </c>
      <c r="H5729" s="11">
        <v>9</v>
      </c>
      <c r="I5729" s="20" t="s">
        <v>259</v>
      </c>
      <c r="J5729" s="11" t="s">
        <v>261</v>
      </c>
      <c r="K5729" s="11" t="s">
        <v>12957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44958</v>
      </c>
      <c r="H5730" s="11">
        <v>9</v>
      </c>
      <c r="I5730" s="20" t="s">
        <v>259</v>
      </c>
      <c r="J5730" s="11" t="s">
        <v>261</v>
      </c>
      <c r="K5730" s="11" t="s">
        <v>12957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44958</v>
      </c>
      <c r="H5731" s="11">
        <v>9</v>
      </c>
      <c r="I5731" s="20" t="s">
        <v>259</v>
      </c>
      <c r="J5731" s="11" t="s">
        <v>261</v>
      </c>
      <c r="K5731" s="11" t="s">
        <v>12957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44958</v>
      </c>
      <c r="H5732" s="11">
        <v>9</v>
      </c>
      <c r="I5732" s="20" t="s">
        <v>259</v>
      </c>
      <c r="J5732" s="11" t="s">
        <v>261</v>
      </c>
      <c r="K5732" s="11" t="s">
        <v>12957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44958</v>
      </c>
      <c r="H5733" s="11">
        <v>9</v>
      </c>
      <c r="I5733" s="20" t="s">
        <v>259</v>
      </c>
      <c r="J5733" s="11" t="s">
        <v>261</v>
      </c>
      <c r="K5733" s="11" t="s">
        <v>12957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44958</v>
      </c>
      <c r="H5734" s="11">
        <v>9</v>
      </c>
      <c r="I5734" s="20" t="s">
        <v>259</v>
      </c>
      <c r="J5734" s="11" t="s">
        <v>261</v>
      </c>
      <c r="K5734" s="11" t="s">
        <v>12957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44958</v>
      </c>
      <c r="H5735" s="11">
        <v>9</v>
      </c>
      <c r="I5735" s="20" t="s">
        <v>259</v>
      </c>
      <c r="J5735" s="11" t="s">
        <v>261</v>
      </c>
      <c r="K5735" s="11" t="s">
        <v>12957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44958</v>
      </c>
      <c r="H5736" s="11">
        <v>9</v>
      </c>
      <c r="I5736" s="20" t="s">
        <v>259</v>
      </c>
      <c r="J5736" s="11" t="s">
        <v>261</v>
      </c>
      <c r="K5736" s="11" t="s">
        <v>12957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44958</v>
      </c>
      <c r="H5737" s="11">
        <v>9</v>
      </c>
      <c r="I5737" s="20" t="s">
        <v>259</v>
      </c>
      <c r="J5737" s="11" t="s">
        <v>261</v>
      </c>
      <c r="K5737" s="11" t="s">
        <v>12957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44958</v>
      </c>
      <c r="H5738" s="11">
        <v>9</v>
      </c>
      <c r="I5738" s="20" t="s">
        <v>259</v>
      </c>
      <c r="J5738" s="11" t="s">
        <v>261</v>
      </c>
      <c r="K5738" s="11" t="s">
        <v>12957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44958</v>
      </c>
      <c r="H5739" s="11">
        <v>9</v>
      </c>
      <c r="I5739" s="20" t="s">
        <v>259</v>
      </c>
      <c r="J5739" s="11" t="s">
        <v>261</v>
      </c>
      <c r="K5739" s="11" t="s">
        <v>12957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44958</v>
      </c>
      <c r="H5740" s="11">
        <v>9</v>
      </c>
      <c r="I5740" s="20" t="s">
        <v>259</v>
      </c>
      <c r="J5740" s="11" t="s">
        <v>261</v>
      </c>
      <c r="K5740" s="11" t="s">
        <v>12957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44958</v>
      </c>
      <c r="H5741" s="11">
        <v>9</v>
      </c>
      <c r="I5741" s="20" t="s">
        <v>259</v>
      </c>
      <c r="J5741" s="11" t="s">
        <v>261</v>
      </c>
      <c r="K5741" s="11" t="s">
        <v>12957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44958</v>
      </c>
      <c r="H5742" s="11">
        <v>9</v>
      </c>
      <c r="I5742" s="20" t="s">
        <v>259</v>
      </c>
      <c r="J5742" s="11" t="s">
        <v>261</v>
      </c>
      <c r="K5742" s="11" t="s">
        <v>12957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44958</v>
      </c>
      <c r="H5743" s="11">
        <v>9</v>
      </c>
      <c r="I5743" s="20" t="s">
        <v>259</v>
      </c>
      <c r="J5743" s="11" t="s">
        <v>261</v>
      </c>
      <c r="K5743" s="11" t="s">
        <v>12957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44958</v>
      </c>
      <c r="H5744" s="11">
        <v>9</v>
      </c>
      <c r="I5744" s="20" t="s">
        <v>259</v>
      </c>
      <c r="J5744" s="11" t="s">
        <v>261</v>
      </c>
      <c r="K5744" s="11" t="s">
        <v>12957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44958</v>
      </c>
      <c r="H5745" s="11">
        <v>9</v>
      </c>
      <c r="I5745" s="20" t="s">
        <v>259</v>
      </c>
      <c r="J5745" s="11" t="s">
        <v>261</v>
      </c>
      <c r="K5745" s="11" t="s">
        <v>12957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44958</v>
      </c>
      <c r="H5746" s="11">
        <v>9</v>
      </c>
      <c r="I5746" s="20" t="s">
        <v>259</v>
      </c>
      <c r="J5746" s="11" t="s">
        <v>261</v>
      </c>
      <c r="K5746" s="11" t="s">
        <v>12957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44958</v>
      </c>
      <c r="H5747" s="11">
        <v>9</v>
      </c>
      <c r="I5747" s="20" t="s">
        <v>259</v>
      </c>
      <c r="J5747" s="11" t="s">
        <v>261</v>
      </c>
      <c r="K5747" s="11" t="s">
        <v>12957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44958</v>
      </c>
      <c r="H5748" s="11">
        <v>9</v>
      </c>
      <c r="I5748" s="20" t="s">
        <v>259</v>
      </c>
      <c r="J5748" s="11" t="s">
        <v>261</v>
      </c>
      <c r="K5748" s="11" t="s">
        <v>12957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44958</v>
      </c>
      <c r="H5749" s="11">
        <v>9</v>
      </c>
      <c r="I5749" s="20" t="s">
        <v>259</v>
      </c>
      <c r="J5749" s="11" t="s">
        <v>261</v>
      </c>
      <c r="K5749" s="11" t="s">
        <v>12957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44958</v>
      </c>
      <c r="H5750" s="11">
        <v>9</v>
      </c>
      <c r="I5750" s="20" t="s">
        <v>259</v>
      </c>
      <c r="J5750" s="11" t="s">
        <v>261</v>
      </c>
      <c r="K5750" s="11" t="s">
        <v>12957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44958</v>
      </c>
      <c r="H5751" s="11">
        <v>9</v>
      </c>
      <c r="I5751" s="20" t="s">
        <v>259</v>
      </c>
      <c r="J5751" s="11" t="s">
        <v>261</v>
      </c>
      <c r="K5751" s="11" t="s">
        <v>12957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44958</v>
      </c>
      <c r="H5752" s="11">
        <v>9</v>
      </c>
      <c r="I5752" s="20" t="s">
        <v>259</v>
      </c>
      <c r="J5752" s="11" t="s">
        <v>261</v>
      </c>
      <c r="K5752" s="11" t="s">
        <v>12957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44958</v>
      </c>
      <c r="H5753" s="11">
        <v>9</v>
      </c>
      <c r="I5753" s="20" t="s">
        <v>259</v>
      </c>
      <c r="J5753" s="11" t="s">
        <v>261</v>
      </c>
      <c r="K5753" s="11" t="s">
        <v>12957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44958</v>
      </c>
      <c r="H5754" s="11">
        <v>9</v>
      </c>
      <c r="I5754" s="20" t="s">
        <v>259</v>
      </c>
      <c r="J5754" s="11" t="s">
        <v>261</v>
      </c>
      <c r="K5754" s="11" t="s">
        <v>12957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44958</v>
      </c>
      <c r="H5755" s="11">
        <v>9</v>
      </c>
      <c r="I5755" s="20" t="s">
        <v>259</v>
      </c>
      <c r="J5755" s="11" t="s">
        <v>261</v>
      </c>
      <c r="K5755" s="11" t="s">
        <v>12957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44958</v>
      </c>
      <c r="H5756" s="11">
        <v>9</v>
      </c>
      <c r="I5756" s="20" t="s">
        <v>259</v>
      </c>
      <c r="J5756" s="11" t="s">
        <v>261</v>
      </c>
      <c r="K5756" s="11" t="s">
        <v>12957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44958</v>
      </c>
      <c r="H5757" s="11">
        <v>9</v>
      </c>
      <c r="I5757" s="20" t="s">
        <v>259</v>
      </c>
      <c r="J5757" s="11" t="s">
        <v>261</v>
      </c>
      <c r="K5757" s="11" t="s">
        <v>12957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44958</v>
      </c>
      <c r="H5758" s="11">
        <v>9</v>
      </c>
      <c r="I5758" s="20" t="s">
        <v>259</v>
      </c>
      <c r="J5758" s="11" t="s">
        <v>261</v>
      </c>
      <c r="K5758" s="11" t="s">
        <v>12957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44958</v>
      </c>
      <c r="H5759" s="11">
        <v>9</v>
      </c>
      <c r="I5759" s="20" t="s">
        <v>259</v>
      </c>
      <c r="J5759" s="11" t="s">
        <v>261</v>
      </c>
      <c r="K5759" s="11" t="s">
        <v>12957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44958</v>
      </c>
      <c r="H5760" s="11">
        <v>9</v>
      </c>
      <c r="I5760" s="20" t="s">
        <v>259</v>
      </c>
      <c r="J5760" s="11" t="s">
        <v>261</v>
      </c>
      <c r="K5760" s="11" t="s">
        <v>12957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44958</v>
      </c>
      <c r="H5761" s="11">
        <v>9</v>
      </c>
      <c r="I5761" s="20" t="s">
        <v>259</v>
      </c>
      <c r="J5761" s="11" t="s">
        <v>261</v>
      </c>
      <c r="K5761" s="11" t="s">
        <v>12957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11762</v>
      </c>
      <c r="F5762" s="10">
        <v>42036</v>
      </c>
      <c r="G5762" s="10">
        <v>44958</v>
      </c>
      <c r="H5762" s="11">
        <v>9</v>
      </c>
      <c r="I5762" s="20" t="s">
        <v>259</v>
      </c>
      <c r="J5762" s="11" t="s">
        <v>261</v>
      </c>
      <c r="K5762" s="11" t="s">
        <v>12957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11763</v>
      </c>
      <c r="F5763" s="10">
        <v>42036</v>
      </c>
      <c r="G5763" s="10">
        <v>44958</v>
      </c>
      <c r="H5763" s="11">
        <v>9</v>
      </c>
      <c r="I5763" s="20" t="s">
        <v>259</v>
      </c>
      <c r="J5763" s="11" t="s">
        <v>261</v>
      </c>
      <c r="K5763" s="11" t="s">
        <v>12957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11764</v>
      </c>
      <c r="F5764" s="10">
        <v>42036</v>
      </c>
      <c r="G5764" s="10">
        <v>44958</v>
      </c>
      <c r="H5764" s="11">
        <v>9</v>
      </c>
      <c r="I5764" s="20" t="s">
        <v>259</v>
      </c>
      <c r="J5764" s="11" t="s">
        <v>261</v>
      </c>
      <c r="K5764" s="11" t="s">
        <v>12957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11765</v>
      </c>
      <c r="F5765" s="10">
        <v>42036</v>
      </c>
      <c r="G5765" s="10">
        <v>44958</v>
      </c>
      <c r="H5765" s="11">
        <v>9</v>
      </c>
      <c r="I5765" s="20" t="s">
        <v>259</v>
      </c>
      <c r="J5765" s="11" t="s">
        <v>261</v>
      </c>
      <c r="K5765" s="11" t="s">
        <v>12957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11766</v>
      </c>
      <c r="F5766" s="10">
        <v>42036</v>
      </c>
      <c r="G5766" s="10">
        <v>44958</v>
      </c>
      <c r="H5766" s="11">
        <v>9</v>
      </c>
      <c r="I5766" s="20" t="s">
        <v>259</v>
      </c>
      <c r="J5766" s="11" t="s">
        <v>261</v>
      </c>
      <c r="K5766" s="11" t="s">
        <v>12957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11767</v>
      </c>
      <c r="F5767" s="10">
        <v>42036</v>
      </c>
      <c r="G5767" s="10">
        <v>44958</v>
      </c>
      <c r="H5767" s="11">
        <v>9</v>
      </c>
      <c r="I5767" s="20" t="s">
        <v>259</v>
      </c>
      <c r="J5767" s="11" t="s">
        <v>261</v>
      </c>
      <c r="K5767" s="11" t="s">
        <v>12957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11768</v>
      </c>
      <c r="F5768" s="10">
        <v>42036</v>
      </c>
      <c r="G5768" s="10">
        <v>44958</v>
      </c>
      <c r="H5768" s="11">
        <v>9</v>
      </c>
      <c r="I5768" s="20" t="s">
        <v>259</v>
      </c>
      <c r="J5768" s="11" t="s">
        <v>261</v>
      </c>
      <c r="K5768" s="11" t="s">
        <v>12957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11769</v>
      </c>
      <c r="F5769" s="10">
        <v>42036</v>
      </c>
      <c r="G5769" s="10">
        <v>44958</v>
      </c>
      <c r="H5769" s="11">
        <v>9</v>
      </c>
      <c r="I5769" s="20" t="s">
        <v>259</v>
      </c>
      <c r="J5769" s="11" t="s">
        <v>261</v>
      </c>
      <c r="K5769" s="11" t="s">
        <v>12957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11770</v>
      </c>
      <c r="F5770" s="10">
        <v>42036</v>
      </c>
      <c r="G5770" s="10">
        <v>44958</v>
      </c>
      <c r="H5770" s="11">
        <v>9</v>
      </c>
      <c r="I5770" s="20" t="s">
        <v>259</v>
      </c>
      <c r="J5770" s="11" t="s">
        <v>261</v>
      </c>
      <c r="K5770" s="11" t="s">
        <v>12957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11771</v>
      </c>
      <c r="F5771" s="10">
        <v>42036</v>
      </c>
      <c r="G5771" s="10">
        <v>44958</v>
      </c>
      <c r="H5771" s="11">
        <v>9</v>
      </c>
      <c r="I5771" s="20" t="s">
        <v>259</v>
      </c>
      <c r="J5771" s="11" t="s">
        <v>261</v>
      </c>
      <c r="K5771" s="11" t="s">
        <v>12957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11772</v>
      </c>
      <c r="F5772" s="10">
        <v>42036</v>
      </c>
      <c r="G5772" s="10">
        <v>44958</v>
      </c>
      <c r="H5772" s="11">
        <v>9</v>
      </c>
      <c r="I5772" s="20" t="s">
        <v>259</v>
      </c>
      <c r="J5772" s="11" t="s">
        <v>261</v>
      </c>
      <c r="K5772" s="11" t="s">
        <v>12957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11773</v>
      </c>
      <c r="F5773" s="10">
        <v>42036</v>
      </c>
      <c r="G5773" s="10">
        <v>44958</v>
      </c>
      <c r="H5773" s="11">
        <v>9</v>
      </c>
      <c r="I5773" s="20" t="s">
        <v>259</v>
      </c>
      <c r="J5773" s="11" t="s">
        <v>261</v>
      </c>
      <c r="K5773" s="11" t="s">
        <v>12957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11774</v>
      </c>
      <c r="F5774" s="10">
        <v>42036</v>
      </c>
      <c r="G5774" s="10">
        <v>44958</v>
      </c>
      <c r="H5774" s="11">
        <v>9</v>
      </c>
      <c r="I5774" s="20" t="s">
        <v>259</v>
      </c>
      <c r="J5774" s="11" t="s">
        <v>261</v>
      </c>
      <c r="K5774" s="11" t="s">
        <v>12957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11775</v>
      </c>
      <c r="F5775" s="10">
        <v>42036</v>
      </c>
      <c r="G5775" s="10">
        <v>44958</v>
      </c>
      <c r="H5775" s="11">
        <v>9</v>
      </c>
      <c r="I5775" s="20" t="s">
        <v>259</v>
      </c>
      <c r="J5775" s="11" t="s">
        <v>261</v>
      </c>
      <c r="K5775" s="11" t="s">
        <v>12957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11776</v>
      </c>
      <c r="F5776" s="10">
        <v>42036</v>
      </c>
      <c r="G5776" s="10">
        <v>44958</v>
      </c>
      <c r="H5776" s="11">
        <v>9</v>
      </c>
      <c r="I5776" s="20" t="s">
        <v>259</v>
      </c>
      <c r="J5776" s="11" t="s">
        <v>261</v>
      </c>
      <c r="K5776" s="11" t="s">
        <v>12957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11777</v>
      </c>
      <c r="F5777" s="10">
        <v>42036</v>
      </c>
      <c r="G5777" s="10">
        <v>44958</v>
      </c>
      <c r="H5777" s="11">
        <v>9</v>
      </c>
      <c r="I5777" s="20" t="s">
        <v>259</v>
      </c>
      <c r="J5777" s="11" t="s">
        <v>261</v>
      </c>
      <c r="K5777" s="11" t="s">
        <v>12957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11778</v>
      </c>
      <c r="F5778" s="10">
        <v>42036</v>
      </c>
      <c r="G5778" s="10">
        <v>44958</v>
      </c>
      <c r="H5778" s="11">
        <v>9</v>
      </c>
      <c r="I5778" s="20" t="s">
        <v>259</v>
      </c>
      <c r="J5778" s="11" t="s">
        <v>261</v>
      </c>
      <c r="K5778" s="11" t="s">
        <v>12957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11779</v>
      </c>
      <c r="F5779" s="10">
        <v>42036</v>
      </c>
      <c r="G5779" s="10">
        <v>44958</v>
      </c>
      <c r="H5779" s="11">
        <v>9</v>
      </c>
      <c r="I5779" s="20" t="s">
        <v>259</v>
      </c>
      <c r="J5779" s="11" t="s">
        <v>261</v>
      </c>
      <c r="K5779" s="11" t="s">
        <v>12957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11780</v>
      </c>
      <c r="F5780" s="10">
        <v>42036</v>
      </c>
      <c r="G5780" s="10">
        <v>44958</v>
      </c>
      <c r="H5780" s="11">
        <v>9</v>
      </c>
      <c r="I5780" s="20" t="s">
        <v>259</v>
      </c>
      <c r="J5780" s="11" t="s">
        <v>261</v>
      </c>
      <c r="K5780" s="11" t="s">
        <v>12957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11781</v>
      </c>
      <c r="F5781" s="10">
        <v>42036</v>
      </c>
      <c r="G5781" s="10">
        <v>44958</v>
      </c>
      <c r="H5781" s="11">
        <v>9</v>
      </c>
      <c r="I5781" s="20" t="s">
        <v>259</v>
      </c>
      <c r="J5781" s="11" t="s">
        <v>261</v>
      </c>
      <c r="K5781" s="11" t="s">
        <v>12957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11782</v>
      </c>
      <c r="F5782" s="10">
        <v>42036</v>
      </c>
      <c r="G5782" s="10">
        <v>44958</v>
      </c>
      <c r="H5782" s="11">
        <v>9</v>
      </c>
      <c r="I5782" s="20" t="s">
        <v>259</v>
      </c>
      <c r="J5782" s="11" t="s">
        <v>261</v>
      </c>
      <c r="K5782" s="11" t="s">
        <v>12957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11783</v>
      </c>
      <c r="F5783" s="10">
        <v>42036</v>
      </c>
      <c r="G5783" s="10">
        <v>44958</v>
      </c>
      <c r="H5783" s="11">
        <v>9</v>
      </c>
      <c r="I5783" s="20" t="s">
        <v>259</v>
      </c>
      <c r="J5783" s="11" t="s">
        <v>261</v>
      </c>
      <c r="K5783" s="11" t="s">
        <v>12957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11784</v>
      </c>
      <c r="F5784" s="10">
        <v>42036</v>
      </c>
      <c r="G5784" s="10">
        <v>44958</v>
      </c>
      <c r="H5784" s="11">
        <v>9</v>
      </c>
      <c r="I5784" s="20" t="s">
        <v>259</v>
      </c>
      <c r="J5784" s="11" t="s">
        <v>261</v>
      </c>
      <c r="K5784" s="11" t="s">
        <v>12957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11785</v>
      </c>
      <c r="F5785" s="10">
        <v>42036</v>
      </c>
      <c r="G5785" s="10">
        <v>44958</v>
      </c>
      <c r="H5785" s="11">
        <v>9</v>
      </c>
      <c r="I5785" s="20" t="s">
        <v>259</v>
      </c>
      <c r="J5785" s="11" t="s">
        <v>261</v>
      </c>
      <c r="K5785" s="11" t="s">
        <v>12957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11786</v>
      </c>
      <c r="F5786" s="10">
        <v>42036</v>
      </c>
      <c r="G5786" s="10">
        <v>44958</v>
      </c>
      <c r="H5786" s="11">
        <v>9</v>
      </c>
      <c r="I5786" s="20" t="s">
        <v>259</v>
      </c>
      <c r="J5786" s="11" t="s">
        <v>261</v>
      </c>
      <c r="K5786" s="11" t="s">
        <v>12957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11787</v>
      </c>
      <c r="F5787" s="10">
        <v>42036</v>
      </c>
      <c r="G5787" s="10">
        <v>44958</v>
      </c>
      <c r="H5787" s="11">
        <v>9</v>
      </c>
      <c r="I5787" s="20" t="s">
        <v>259</v>
      </c>
      <c r="J5787" s="11" t="s">
        <v>261</v>
      </c>
      <c r="K5787" s="11" t="s">
        <v>12957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11788</v>
      </c>
      <c r="F5788" s="10">
        <v>42036</v>
      </c>
      <c r="G5788" s="10">
        <v>44958</v>
      </c>
      <c r="H5788" s="11">
        <v>9</v>
      </c>
      <c r="I5788" s="20" t="s">
        <v>259</v>
      </c>
      <c r="J5788" s="11" t="s">
        <v>261</v>
      </c>
      <c r="K5788" s="11" t="s">
        <v>12957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11789</v>
      </c>
      <c r="F5789" s="10">
        <v>42036</v>
      </c>
      <c r="G5789" s="10">
        <v>44958</v>
      </c>
      <c r="H5789" s="11">
        <v>9</v>
      </c>
      <c r="I5789" s="20" t="s">
        <v>259</v>
      </c>
      <c r="J5789" s="11" t="s">
        <v>261</v>
      </c>
      <c r="K5789" s="11" t="s">
        <v>12957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11790</v>
      </c>
      <c r="F5790" s="10">
        <v>42036</v>
      </c>
      <c r="G5790" s="10">
        <v>44958</v>
      </c>
      <c r="H5790" s="11">
        <v>9</v>
      </c>
      <c r="I5790" s="20" t="s">
        <v>259</v>
      </c>
      <c r="J5790" s="11" t="s">
        <v>261</v>
      </c>
      <c r="K5790" s="11" t="s">
        <v>12957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11791</v>
      </c>
      <c r="F5791" s="10">
        <v>42036</v>
      </c>
      <c r="G5791" s="10">
        <v>44958</v>
      </c>
      <c r="H5791" s="11">
        <v>9</v>
      </c>
      <c r="I5791" s="20" t="s">
        <v>259</v>
      </c>
      <c r="J5791" s="11" t="s">
        <v>261</v>
      </c>
      <c r="K5791" s="11" t="s">
        <v>12957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11792</v>
      </c>
      <c r="F5792" s="10">
        <v>42036</v>
      </c>
      <c r="G5792" s="10">
        <v>44958</v>
      </c>
      <c r="H5792" s="11">
        <v>9</v>
      </c>
      <c r="I5792" s="20" t="s">
        <v>259</v>
      </c>
      <c r="J5792" s="11" t="s">
        <v>261</v>
      </c>
      <c r="K5792" s="11" t="s">
        <v>12957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11793</v>
      </c>
      <c r="F5793" s="10">
        <v>42036</v>
      </c>
      <c r="G5793" s="10">
        <v>44958</v>
      </c>
      <c r="H5793" s="11">
        <v>9</v>
      </c>
      <c r="I5793" s="20" t="s">
        <v>259</v>
      </c>
      <c r="J5793" s="11" t="s">
        <v>261</v>
      </c>
      <c r="K5793" s="11" t="s">
        <v>12957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11794</v>
      </c>
      <c r="F5794" s="10">
        <v>42036</v>
      </c>
      <c r="G5794" s="10">
        <v>44958</v>
      </c>
      <c r="H5794" s="11">
        <v>9</v>
      </c>
      <c r="I5794" s="20" t="s">
        <v>259</v>
      </c>
      <c r="J5794" s="11" t="s">
        <v>261</v>
      </c>
      <c r="K5794" s="11" t="s">
        <v>12957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11795</v>
      </c>
      <c r="F5795" s="10">
        <v>42036</v>
      </c>
      <c r="G5795" s="10">
        <v>44958</v>
      </c>
      <c r="H5795" s="11">
        <v>9</v>
      </c>
      <c r="I5795" s="20" t="s">
        <v>259</v>
      </c>
      <c r="J5795" s="11" t="s">
        <v>261</v>
      </c>
      <c r="K5795" s="11" t="s">
        <v>12957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11796</v>
      </c>
      <c r="F5796" s="10">
        <v>42036</v>
      </c>
      <c r="G5796" s="10">
        <v>44958</v>
      </c>
      <c r="H5796" s="11">
        <v>9</v>
      </c>
      <c r="I5796" s="20" t="s">
        <v>259</v>
      </c>
      <c r="J5796" s="11" t="s">
        <v>261</v>
      </c>
      <c r="K5796" s="11" t="s">
        <v>12957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11797</v>
      </c>
      <c r="F5797" s="10">
        <v>42036</v>
      </c>
      <c r="G5797" s="10">
        <v>44958</v>
      </c>
      <c r="H5797" s="11">
        <v>9</v>
      </c>
      <c r="I5797" s="20" t="s">
        <v>259</v>
      </c>
      <c r="J5797" s="11" t="s">
        <v>261</v>
      </c>
      <c r="K5797" s="11" t="s">
        <v>12957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11798</v>
      </c>
      <c r="F5798" s="10">
        <v>42036</v>
      </c>
      <c r="G5798" s="10">
        <v>44958</v>
      </c>
      <c r="H5798" s="11">
        <v>9</v>
      </c>
      <c r="I5798" s="20" t="s">
        <v>259</v>
      </c>
      <c r="J5798" s="11" t="s">
        <v>261</v>
      </c>
      <c r="K5798" s="11" t="s">
        <v>12957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11799</v>
      </c>
      <c r="F5799" s="10">
        <v>42036</v>
      </c>
      <c r="G5799" s="10">
        <v>44958</v>
      </c>
      <c r="H5799" s="11">
        <v>9</v>
      </c>
      <c r="I5799" s="20" t="s">
        <v>259</v>
      </c>
      <c r="J5799" s="11" t="s">
        <v>261</v>
      </c>
      <c r="K5799" s="11" t="s">
        <v>12957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11800</v>
      </c>
      <c r="F5800" s="10">
        <v>42036</v>
      </c>
      <c r="G5800" s="10">
        <v>44958</v>
      </c>
      <c r="H5800" s="11">
        <v>9</v>
      </c>
      <c r="I5800" s="20" t="s">
        <v>259</v>
      </c>
      <c r="J5800" s="11" t="s">
        <v>261</v>
      </c>
      <c r="K5800" s="11" t="s">
        <v>12957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11801</v>
      </c>
      <c r="F5801" s="10">
        <v>42036</v>
      </c>
      <c r="G5801" s="10">
        <v>44958</v>
      </c>
      <c r="H5801" s="11">
        <v>9</v>
      </c>
      <c r="I5801" s="20" t="s">
        <v>259</v>
      </c>
      <c r="J5801" s="11" t="s">
        <v>261</v>
      </c>
      <c r="K5801" s="11" t="s">
        <v>12957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11802</v>
      </c>
      <c r="F5802" s="10">
        <v>42036</v>
      </c>
      <c r="G5802" s="10">
        <v>44958</v>
      </c>
      <c r="H5802" s="11">
        <v>9</v>
      </c>
      <c r="I5802" s="20" t="s">
        <v>259</v>
      </c>
      <c r="J5802" s="11" t="s">
        <v>261</v>
      </c>
      <c r="K5802" s="11" t="s">
        <v>12957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11803</v>
      </c>
      <c r="F5803" s="10">
        <v>42036</v>
      </c>
      <c r="G5803" s="10">
        <v>44958</v>
      </c>
      <c r="H5803" s="11">
        <v>9</v>
      </c>
      <c r="I5803" s="20" t="s">
        <v>259</v>
      </c>
      <c r="J5803" s="11" t="s">
        <v>261</v>
      </c>
      <c r="K5803" s="11" t="s">
        <v>12957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11804</v>
      </c>
      <c r="F5804" s="10">
        <v>42036</v>
      </c>
      <c r="G5804" s="10">
        <v>44958</v>
      </c>
      <c r="H5804" s="11">
        <v>9</v>
      </c>
      <c r="I5804" s="20" t="s">
        <v>259</v>
      </c>
      <c r="J5804" s="11" t="s">
        <v>261</v>
      </c>
      <c r="K5804" s="11" t="s">
        <v>12957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11805</v>
      </c>
      <c r="F5805" s="10">
        <v>42036</v>
      </c>
      <c r="G5805" s="10">
        <v>44958</v>
      </c>
      <c r="H5805" s="11">
        <v>9</v>
      </c>
      <c r="I5805" s="20" t="s">
        <v>259</v>
      </c>
      <c r="J5805" s="11" t="s">
        <v>261</v>
      </c>
      <c r="K5805" s="11" t="s">
        <v>12957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11806</v>
      </c>
      <c r="F5806" s="10">
        <v>42036</v>
      </c>
      <c r="G5806" s="10">
        <v>44958</v>
      </c>
      <c r="H5806" s="11">
        <v>9</v>
      </c>
      <c r="I5806" s="20" t="s">
        <v>259</v>
      </c>
      <c r="J5806" s="11" t="s">
        <v>261</v>
      </c>
      <c r="K5806" s="11" t="s">
        <v>12957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11807</v>
      </c>
      <c r="F5807" s="10">
        <v>42036</v>
      </c>
      <c r="G5807" s="10">
        <v>44958</v>
      </c>
      <c r="H5807" s="11">
        <v>9</v>
      </c>
      <c r="I5807" s="20" t="s">
        <v>259</v>
      </c>
      <c r="J5807" s="11" t="s">
        <v>261</v>
      </c>
      <c r="K5807" s="11" t="s">
        <v>12957</v>
      </c>
      <c r="L5807" s="11">
        <v>2</v>
      </c>
    </row>
    <row r="5808" spans="1:12">
      <c r="A5808" s="11" t="s">
        <v>11558</v>
      </c>
      <c r="D5808" s="11" t="s">
        <v>260</v>
      </c>
      <c r="E5808" s="19" t="s">
        <v>11808</v>
      </c>
      <c r="F5808" s="10">
        <v>42036</v>
      </c>
      <c r="G5808" s="10">
        <v>44958</v>
      </c>
      <c r="H5808" s="11">
        <v>9</v>
      </c>
      <c r="I5808" s="20" t="s">
        <v>259</v>
      </c>
      <c r="J5808" s="11" t="s">
        <v>261</v>
      </c>
      <c r="K5808" s="11" t="s">
        <v>12957</v>
      </c>
      <c r="L5808" s="11">
        <v>2</v>
      </c>
    </row>
    <row r="5809" spans="1:12">
      <c r="A5809" s="11" t="s">
        <v>11559</v>
      </c>
      <c r="D5809" s="11" t="s">
        <v>260</v>
      </c>
      <c r="E5809" s="19" t="s">
        <v>11809</v>
      </c>
      <c r="F5809" s="10">
        <v>42036</v>
      </c>
      <c r="G5809" s="10">
        <v>44958</v>
      </c>
      <c r="H5809" s="11">
        <v>9</v>
      </c>
      <c r="I5809" s="20" t="s">
        <v>259</v>
      </c>
      <c r="J5809" s="11" t="s">
        <v>261</v>
      </c>
      <c r="K5809" s="11" t="s">
        <v>12957</v>
      </c>
      <c r="L5809" s="11">
        <v>2</v>
      </c>
    </row>
    <row r="5810" spans="1:12">
      <c r="A5810" s="11" t="s">
        <v>11560</v>
      </c>
      <c r="D5810" s="11" t="s">
        <v>260</v>
      </c>
      <c r="E5810" s="19" t="s">
        <v>11810</v>
      </c>
      <c r="F5810" s="10">
        <v>42036</v>
      </c>
      <c r="G5810" s="10">
        <v>44958</v>
      </c>
      <c r="H5810" s="11">
        <v>9</v>
      </c>
      <c r="I5810" s="20" t="s">
        <v>259</v>
      </c>
      <c r="J5810" s="11" t="s">
        <v>261</v>
      </c>
      <c r="K5810" s="11" t="s">
        <v>12957</v>
      </c>
      <c r="L5810" s="11">
        <v>2</v>
      </c>
    </row>
    <row r="5811" spans="1:12">
      <c r="A5811" s="11" t="s">
        <v>11561</v>
      </c>
      <c r="D5811" s="11" t="s">
        <v>260</v>
      </c>
      <c r="E5811" s="19" t="s">
        <v>11811</v>
      </c>
      <c r="F5811" s="10">
        <v>42036</v>
      </c>
      <c r="G5811" s="10">
        <v>44958</v>
      </c>
      <c r="H5811" s="11">
        <v>9</v>
      </c>
      <c r="I5811" s="20" t="s">
        <v>259</v>
      </c>
      <c r="J5811" s="11" t="s">
        <v>261</v>
      </c>
      <c r="K5811" s="11" t="s">
        <v>12957</v>
      </c>
      <c r="L5811" s="11">
        <v>2</v>
      </c>
    </row>
    <row r="5812" spans="1:12">
      <c r="A5812" s="11" t="s">
        <v>11562</v>
      </c>
      <c r="D5812" s="11" t="s">
        <v>260</v>
      </c>
      <c r="E5812" s="19" t="s">
        <v>11812</v>
      </c>
      <c r="F5812" s="10">
        <v>42036</v>
      </c>
      <c r="G5812" s="10">
        <v>44958</v>
      </c>
      <c r="H5812" s="11">
        <v>9</v>
      </c>
      <c r="I5812" s="20" t="s">
        <v>259</v>
      </c>
      <c r="J5812" s="11" t="s">
        <v>261</v>
      </c>
      <c r="K5812" s="11" t="s">
        <v>12957</v>
      </c>
      <c r="L5812" s="11">
        <v>2</v>
      </c>
    </row>
    <row r="5813" spans="1:12">
      <c r="A5813" s="11" t="s">
        <v>11563</v>
      </c>
      <c r="D5813" s="11" t="s">
        <v>260</v>
      </c>
      <c r="E5813" s="19" t="s">
        <v>11813</v>
      </c>
      <c r="F5813" s="10">
        <v>42036</v>
      </c>
      <c r="G5813" s="10">
        <v>44958</v>
      </c>
      <c r="H5813" s="11">
        <v>9</v>
      </c>
      <c r="I5813" s="20" t="s">
        <v>259</v>
      </c>
      <c r="J5813" s="11" t="s">
        <v>261</v>
      </c>
      <c r="K5813" s="11" t="s">
        <v>12957</v>
      </c>
      <c r="L5813" s="11">
        <v>2</v>
      </c>
    </row>
    <row r="5814" spans="1:12">
      <c r="A5814" s="11" t="s">
        <v>11564</v>
      </c>
      <c r="D5814" s="11" t="s">
        <v>260</v>
      </c>
      <c r="E5814" s="19" t="s">
        <v>11814</v>
      </c>
      <c r="F5814" s="10">
        <v>42036</v>
      </c>
      <c r="G5814" s="10">
        <v>44958</v>
      </c>
      <c r="H5814" s="11">
        <v>9</v>
      </c>
      <c r="I5814" s="20" t="s">
        <v>259</v>
      </c>
      <c r="J5814" s="11" t="s">
        <v>261</v>
      </c>
      <c r="K5814" s="11" t="s">
        <v>12957</v>
      </c>
      <c r="L5814" s="11">
        <v>2</v>
      </c>
    </row>
    <row r="5815" spans="1:12">
      <c r="A5815" s="11" t="s">
        <v>11565</v>
      </c>
      <c r="D5815" s="11" t="s">
        <v>260</v>
      </c>
      <c r="E5815" s="19" t="s">
        <v>11815</v>
      </c>
      <c r="F5815" s="10">
        <v>42036</v>
      </c>
      <c r="G5815" s="10">
        <v>44958</v>
      </c>
      <c r="H5815" s="11">
        <v>9</v>
      </c>
      <c r="I5815" s="20" t="s">
        <v>259</v>
      </c>
      <c r="J5815" s="11" t="s">
        <v>261</v>
      </c>
      <c r="K5815" s="11" t="s">
        <v>12957</v>
      </c>
      <c r="L5815" s="11">
        <v>2</v>
      </c>
    </row>
    <row r="5816" spans="1:12">
      <c r="A5816" s="11" t="s">
        <v>11566</v>
      </c>
      <c r="D5816" s="11" t="s">
        <v>260</v>
      </c>
      <c r="E5816" s="19" t="s">
        <v>11816</v>
      </c>
      <c r="F5816" s="10">
        <v>42036</v>
      </c>
      <c r="G5816" s="10">
        <v>44958</v>
      </c>
      <c r="H5816" s="11">
        <v>9</v>
      </c>
      <c r="I5816" s="20" t="s">
        <v>259</v>
      </c>
      <c r="J5816" s="11" t="s">
        <v>261</v>
      </c>
      <c r="K5816" s="11" t="s">
        <v>12957</v>
      </c>
      <c r="L5816" s="11">
        <v>2</v>
      </c>
    </row>
    <row r="5817" spans="1:12">
      <c r="A5817" s="11" t="s">
        <v>11567</v>
      </c>
      <c r="D5817" s="11" t="s">
        <v>260</v>
      </c>
      <c r="E5817" s="19" t="s">
        <v>11817</v>
      </c>
      <c r="F5817" s="10">
        <v>42036</v>
      </c>
      <c r="G5817" s="10">
        <v>44958</v>
      </c>
      <c r="H5817" s="11">
        <v>9</v>
      </c>
      <c r="I5817" s="20" t="s">
        <v>259</v>
      </c>
      <c r="J5817" s="11" t="s">
        <v>261</v>
      </c>
      <c r="K5817" s="11" t="s">
        <v>12957</v>
      </c>
      <c r="L5817" s="11">
        <v>2</v>
      </c>
    </row>
    <row r="5818" spans="1:12">
      <c r="A5818" s="11" t="s">
        <v>11568</v>
      </c>
      <c r="D5818" s="11" t="s">
        <v>260</v>
      </c>
      <c r="E5818" s="19" t="s">
        <v>11818</v>
      </c>
      <c r="F5818" s="10">
        <v>42036</v>
      </c>
      <c r="G5818" s="10">
        <v>44958</v>
      </c>
      <c r="H5818" s="11">
        <v>9</v>
      </c>
      <c r="I5818" s="20" t="s">
        <v>259</v>
      </c>
      <c r="J5818" s="11" t="s">
        <v>261</v>
      </c>
      <c r="K5818" s="11" t="s">
        <v>12957</v>
      </c>
      <c r="L5818" s="11">
        <v>2</v>
      </c>
    </row>
    <row r="5819" spans="1:12">
      <c r="A5819" s="11" t="s">
        <v>11569</v>
      </c>
      <c r="D5819" s="11" t="s">
        <v>260</v>
      </c>
      <c r="E5819" s="19" t="s">
        <v>11819</v>
      </c>
      <c r="F5819" s="10">
        <v>42036</v>
      </c>
      <c r="G5819" s="10">
        <v>44958</v>
      </c>
      <c r="H5819" s="11">
        <v>9</v>
      </c>
      <c r="I5819" s="20" t="s">
        <v>259</v>
      </c>
      <c r="J5819" s="11" t="s">
        <v>261</v>
      </c>
      <c r="K5819" s="11" t="s">
        <v>12957</v>
      </c>
      <c r="L5819" s="11">
        <v>2</v>
      </c>
    </row>
    <row r="5820" spans="1:12">
      <c r="A5820" s="11" t="s">
        <v>11570</v>
      </c>
      <c r="D5820" s="11" t="s">
        <v>260</v>
      </c>
      <c r="E5820" s="19" t="s">
        <v>11820</v>
      </c>
      <c r="F5820" s="10">
        <v>42036</v>
      </c>
      <c r="G5820" s="10">
        <v>44958</v>
      </c>
      <c r="H5820" s="11">
        <v>9</v>
      </c>
      <c r="I5820" s="20" t="s">
        <v>259</v>
      </c>
      <c r="J5820" s="11" t="s">
        <v>261</v>
      </c>
      <c r="K5820" s="11" t="s">
        <v>12957</v>
      </c>
      <c r="L5820" s="11">
        <v>2</v>
      </c>
    </row>
    <row r="5821" spans="1:12">
      <c r="A5821" s="11" t="s">
        <v>11571</v>
      </c>
      <c r="D5821" s="11" t="s">
        <v>260</v>
      </c>
      <c r="E5821" s="19" t="s">
        <v>11821</v>
      </c>
      <c r="F5821" s="10">
        <v>42036</v>
      </c>
      <c r="G5821" s="10">
        <v>44958</v>
      </c>
      <c r="H5821" s="11">
        <v>9</v>
      </c>
      <c r="I5821" s="20" t="s">
        <v>259</v>
      </c>
      <c r="J5821" s="11" t="s">
        <v>261</v>
      </c>
      <c r="K5821" s="11" t="s">
        <v>12957</v>
      </c>
      <c r="L5821" s="11">
        <v>2</v>
      </c>
    </row>
    <row r="5822" spans="1:12">
      <c r="A5822" s="11" t="s">
        <v>11572</v>
      </c>
      <c r="D5822" s="11" t="s">
        <v>260</v>
      </c>
      <c r="E5822" s="19" t="s">
        <v>11822</v>
      </c>
      <c r="F5822" s="10">
        <v>42036</v>
      </c>
      <c r="G5822" s="10">
        <v>44958</v>
      </c>
      <c r="H5822" s="11">
        <v>9</v>
      </c>
      <c r="I5822" s="20" t="s">
        <v>259</v>
      </c>
      <c r="J5822" s="11" t="s">
        <v>261</v>
      </c>
      <c r="K5822" s="11" t="s">
        <v>12957</v>
      </c>
      <c r="L5822" s="11">
        <v>2</v>
      </c>
    </row>
    <row r="5823" spans="1:12">
      <c r="A5823" s="11" t="s">
        <v>11573</v>
      </c>
      <c r="D5823" s="11" t="s">
        <v>260</v>
      </c>
      <c r="E5823" s="19" t="s">
        <v>11823</v>
      </c>
      <c r="F5823" s="10">
        <v>42036</v>
      </c>
      <c r="G5823" s="10">
        <v>44958</v>
      </c>
      <c r="H5823" s="11">
        <v>9</v>
      </c>
      <c r="I5823" s="20" t="s">
        <v>259</v>
      </c>
      <c r="J5823" s="11" t="s">
        <v>261</v>
      </c>
      <c r="K5823" s="11" t="s">
        <v>12957</v>
      </c>
      <c r="L5823" s="11">
        <v>2</v>
      </c>
    </row>
    <row r="5824" spans="1:12">
      <c r="A5824" s="11" t="s">
        <v>11574</v>
      </c>
      <c r="D5824" s="11" t="s">
        <v>260</v>
      </c>
      <c r="E5824" s="19" t="s">
        <v>11824</v>
      </c>
      <c r="F5824" s="10">
        <v>42036</v>
      </c>
      <c r="G5824" s="10">
        <v>44958</v>
      </c>
      <c r="H5824" s="11">
        <v>9</v>
      </c>
      <c r="I5824" s="20" t="s">
        <v>259</v>
      </c>
      <c r="J5824" s="11" t="s">
        <v>261</v>
      </c>
      <c r="K5824" s="11" t="s">
        <v>12957</v>
      </c>
      <c r="L5824" s="11">
        <v>2</v>
      </c>
    </row>
    <row r="5825" spans="1:12">
      <c r="A5825" s="11" t="s">
        <v>11575</v>
      </c>
      <c r="D5825" s="11" t="s">
        <v>260</v>
      </c>
      <c r="E5825" s="19" t="s">
        <v>11825</v>
      </c>
      <c r="F5825" s="10">
        <v>42036</v>
      </c>
      <c r="G5825" s="10">
        <v>44958</v>
      </c>
      <c r="H5825" s="11">
        <v>9</v>
      </c>
      <c r="I5825" s="20" t="s">
        <v>259</v>
      </c>
      <c r="J5825" s="11" t="s">
        <v>261</v>
      </c>
      <c r="K5825" s="11" t="s">
        <v>12957</v>
      </c>
      <c r="L5825" s="11">
        <v>2</v>
      </c>
    </row>
    <row r="5826" spans="1:12">
      <c r="A5826" s="11" t="s">
        <v>11576</v>
      </c>
      <c r="D5826" s="11" t="s">
        <v>260</v>
      </c>
      <c r="E5826" s="19" t="s">
        <v>11826</v>
      </c>
      <c r="F5826" s="10">
        <v>42036</v>
      </c>
      <c r="G5826" s="10">
        <v>44958</v>
      </c>
      <c r="H5826" s="11">
        <v>9</v>
      </c>
      <c r="I5826" s="20" t="s">
        <v>259</v>
      </c>
      <c r="J5826" s="11" t="s">
        <v>261</v>
      </c>
      <c r="K5826" s="11" t="s">
        <v>12957</v>
      </c>
      <c r="L5826" s="11">
        <v>2</v>
      </c>
    </row>
    <row r="5827" spans="1:12">
      <c r="A5827" s="11" t="s">
        <v>11577</v>
      </c>
      <c r="D5827" s="11" t="s">
        <v>260</v>
      </c>
      <c r="E5827" s="19" t="s">
        <v>11827</v>
      </c>
      <c r="F5827" s="10">
        <v>42036</v>
      </c>
      <c r="G5827" s="10">
        <v>44958</v>
      </c>
      <c r="H5827" s="11">
        <v>9</v>
      </c>
      <c r="I5827" s="20" t="s">
        <v>259</v>
      </c>
      <c r="J5827" s="11" t="s">
        <v>261</v>
      </c>
      <c r="K5827" s="11" t="s">
        <v>12957</v>
      </c>
      <c r="L5827" s="11">
        <v>2</v>
      </c>
    </row>
    <row r="5828" spans="1:12">
      <c r="A5828" s="11" t="s">
        <v>11578</v>
      </c>
      <c r="D5828" s="11" t="s">
        <v>260</v>
      </c>
      <c r="E5828" s="19" t="s">
        <v>11828</v>
      </c>
      <c r="F5828" s="10">
        <v>42036</v>
      </c>
      <c r="G5828" s="10">
        <v>44958</v>
      </c>
      <c r="H5828" s="11">
        <v>9</v>
      </c>
      <c r="I5828" s="20" t="s">
        <v>259</v>
      </c>
      <c r="J5828" s="11" t="s">
        <v>261</v>
      </c>
      <c r="K5828" s="11" t="s">
        <v>12957</v>
      </c>
      <c r="L5828" s="11">
        <v>2</v>
      </c>
    </row>
    <row r="5829" spans="1:12">
      <c r="A5829" s="11" t="s">
        <v>11579</v>
      </c>
      <c r="D5829" s="11" t="s">
        <v>260</v>
      </c>
      <c r="E5829" s="19" t="s">
        <v>11829</v>
      </c>
      <c r="F5829" s="10">
        <v>42036</v>
      </c>
      <c r="G5829" s="10">
        <v>44958</v>
      </c>
      <c r="H5829" s="11">
        <v>9</v>
      </c>
      <c r="I5829" s="20" t="s">
        <v>259</v>
      </c>
      <c r="J5829" s="11" t="s">
        <v>261</v>
      </c>
      <c r="K5829" s="11" t="s">
        <v>12957</v>
      </c>
      <c r="L5829" s="11">
        <v>2</v>
      </c>
    </row>
    <row r="5830" spans="1:12">
      <c r="A5830" s="11" t="s">
        <v>11580</v>
      </c>
      <c r="D5830" s="11" t="s">
        <v>260</v>
      </c>
      <c r="E5830" s="19" t="s">
        <v>11830</v>
      </c>
      <c r="F5830" s="10">
        <v>42036</v>
      </c>
      <c r="G5830" s="10">
        <v>44958</v>
      </c>
      <c r="H5830" s="11">
        <v>9</v>
      </c>
      <c r="I5830" s="20" t="s">
        <v>259</v>
      </c>
      <c r="J5830" s="11" t="s">
        <v>261</v>
      </c>
      <c r="K5830" s="11" t="s">
        <v>12957</v>
      </c>
      <c r="L5830" s="11">
        <v>2</v>
      </c>
    </row>
    <row r="5831" spans="1:12">
      <c r="A5831" s="11" t="s">
        <v>11581</v>
      </c>
      <c r="D5831" s="11" t="s">
        <v>260</v>
      </c>
      <c r="E5831" s="19" t="s">
        <v>11831</v>
      </c>
      <c r="F5831" s="10">
        <v>42036</v>
      </c>
      <c r="G5831" s="10">
        <v>44958</v>
      </c>
      <c r="H5831" s="11">
        <v>9</v>
      </c>
      <c r="I5831" s="20" t="s">
        <v>259</v>
      </c>
      <c r="J5831" s="11" t="s">
        <v>261</v>
      </c>
      <c r="K5831" s="11" t="s">
        <v>12957</v>
      </c>
      <c r="L5831" s="11">
        <v>2</v>
      </c>
    </row>
    <row r="5832" spans="1:12">
      <c r="A5832" s="11" t="s">
        <v>11582</v>
      </c>
      <c r="D5832" s="11" t="s">
        <v>260</v>
      </c>
      <c r="E5832" s="19" t="s">
        <v>11832</v>
      </c>
      <c r="F5832" s="10">
        <v>42036</v>
      </c>
      <c r="G5832" s="10">
        <v>44958</v>
      </c>
      <c r="H5832" s="11">
        <v>9</v>
      </c>
      <c r="I5832" s="20" t="s">
        <v>259</v>
      </c>
      <c r="J5832" s="11" t="s">
        <v>261</v>
      </c>
      <c r="K5832" s="11" t="s">
        <v>12957</v>
      </c>
      <c r="L5832" s="11">
        <v>2</v>
      </c>
    </row>
    <row r="5833" spans="1:12">
      <c r="A5833" s="11" t="s">
        <v>11583</v>
      </c>
      <c r="D5833" s="11" t="s">
        <v>260</v>
      </c>
      <c r="E5833" s="19" t="s">
        <v>11833</v>
      </c>
      <c r="F5833" s="10">
        <v>42036</v>
      </c>
      <c r="G5833" s="10">
        <v>44958</v>
      </c>
      <c r="H5833" s="11">
        <v>9</v>
      </c>
      <c r="I5833" s="20" t="s">
        <v>259</v>
      </c>
      <c r="J5833" s="11" t="s">
        <v>261</v>
      </c>
      <c r="K5833" s="11" t="s">
        <v>12957</v>
      </c>
      <c r="L5833" s="11">
        <v>2</v>
      </c>
    </row>
    <row r="5834" spans="1:12">
      <c r="A5834" s="11" t="s">
        <v>11584</v>
      </c>
      <c r="D5834" s="11" t="s">
        <v>260</v>
      </c>
      <c r="E5834" s="19" t="s">
        <v>11834</v>
      </c>
      <c r="F5834" s="10">
        <v>42036</v>
      </c>
      <c r="G5834" s="10">
        <v>44958</v>
      </c>
      <c r="H5834" s="11">
        <v>9</v>
      </c>
      <c r="I5834" s="20" t="s">
        <v>259</v>
      </c>
      <c r="J5834" s="11" t="s">
        <v>261</v>
      </c>
      <c r="K5834" s="11" t="s">
        <v>12957</v>
      </c>
      <c r="L5834" s="11">
        <v>2</v>
      </c>
    </row>
    <row r="5835" spans="1:12">
      <c r="A5835" s="11" t="s">
        <v>11585</v>
      </c>
      <c r="D5835" s="11" t="s">
        <v>260</v>
      </c>
      <c r="E5835" s="19" t="s">
        <v>11835</v>
      </c>
      <c r="F5835" s="10">
        <v>42036</v>
      </c>
      <c r="G5835" s="10">
        <v>44958</v>
      </c>
      <c r="H5835" s="11">
        <v>9</v>
      </c>
      <c r="I5835" s="20" t="s">
        <v>259</v>
      </c>
      <c r="J5835" s="11" t="s">
        <v>261</v>
      </c>
      <c r="K5835" s="11" t="s">
        <v>12957</v>
      </c>
      <c r="L5835" s="11">
        <v>2</v>
      </c>
    </row>
    <row r="5836" spans="1:12">
      <c r="A5836" s="11" t="s">
        <v>11586</v>
      </c>
      <c r="D5836" s="11" t="s">
        <v>260</v>
      </c>
      <c r="E5836" s="19" t="s">
        <v>11836</v>
      </c>
      <c r="F5836" s="10">
        <v>42036</v>
      </c>
      <c r="G5836" s="10">
        <v>44958</v>
      </c>
      <c r="H5836" s="11">
        <v>9</v>
      </c>
      <c r="I5836" s="20" t="s">
        <v>259</v>
      </c>
      <c r="J5836" s="11" t="s">
        <v>261</v>
      </c>
      <c r="K5836" s="11" t="s">
        <v>12957</v>
      </c>
      <c r="L5836" s="11">
        <v>2</v>
      </c>
    </row>
    <row r="5837" spans="1:12">
      <c r="A5837" s="11" t="s">
        <v>11587</v>
      </c>
      <c r="D5837" s="11" t="s">
        <v>260</v>
      </c>
      <c r="E5837" s="19" t="s">
        <v>11837</v>
      </c>
      <c r="F5837" s="10">
        <v>42036</v>
      </c>
      <c r="G5837" s="10">
        <v>44958</v>
      </c>
      <c r="H5837" s="11">
        <v>9</v>
      </c>
      <c r="I5837" s="20" t="s">
        <v>259</v>
      </c>
      <c r="J5837" s="11" t="s">
        <v>261</v>
      </c>
      <c r="K5837" s="11" t="s">
        <v>12957</v>
      </c>
      <c r="L5837" s="11">
        <v>2</v>
      </c>
    </row>
    <row r="5838" spans="1:12">
      <c r="A5838" s="11" t="s">
        <v>11588</v>
      </c>
      <c r="D5838" s="11" t="s">
        <v>260</v>
      </c>
      <c r="E5838" s="19" t="s">
        <v>11838</v>
      </c>
      <c r="F5838" s="10">
        <v>42036</v>
      </c>
      <c r="G5838" s="10">
        <v>44958</v>
      </c>
      <c r="H5838" s="11">
        <v>9</v>
      </c>
      <c r="I5838" s="20" t="s">
        <v>259</v>
      </c>
      <c r="J5838" s="11" t="s">
        <v>261</v>
      </c>
      <c r="K5838" s="11" t="s">
        <v>12957</v>
      </c>
      <c r="L5838" s="11">
        <v>2</v>
      </c>
    </row>
    <row r="5839" spans="1:12">
      <c r="A5839" s="11" t="s">
        <v>11589</v>
      </c>
      <c r="D5839" s="11" t="s">
        <v>260</v>
      </c>
      <c r="E5839" s="19" t="s">
        <v>11839</v>
      </c>
      <c r="F5839" s="10">
        <v>42036</v>
      </c>
      <c r="G5839" s="10">
        <v>44958</v>
      </c>
      <c r="H5839" s="11">
        <v>9</v>
      </c>
      <c r="I5839" s="20" t="s">
        <v>259</v>
      </c>
      <c r="J5839" s="11" t="s">
        <v>261</v>
      </c>
      <c r="K5839" s="11" t="s">
        <v>12957</v>
      </c>
      <c r="L5839" s="11">
        <v>2</v>
      </c>
    </row>
    <row r="5840" spans="1:12">
      <c r="A5840" s="11" t="s">
        <v>11590</v>
      </c>
      <c r="D5840" s="11" t="s">
        <v>260</v>
      </c>
      <c r="E5840" s="19" t="s">
        <v>11840</v>
      </c>
      <c r="F5840" s="10">
        <v>42036</v>
      </c>
      <c r="G5840" s="10">
        <v>44958</v>
      </c>
      <c r="H5840" s="11">
        <v>9</v>
      </c>
      <c r="I5840" s="20" t="s">
        <v>259</v>
      </c>
      <c r="J5840" s="11" t="s">
        <v>261</v>
      </c>
      <c r="K5840" s="11" t="s">
        <v>12957</v>
      </c>
      <c r="L5840" s="11">
        <v>2</v>
      </c>
    </row>
    <row r="5841" spans="1:12">
      <c r="A5841" s="11" t="s">
        <v>11591</v>
      </c>
      <c r="D5841" s="11" t="s">
        <v>260</v>
      </c>
      <c r="E5841" s="19" t="s">
        <v>11841</v>
      </c>
      <c r="F5841" s="10">
        <v>42036</v>
      </c>
      <c r="G5841" s="10">
        <v>44958</v>
      </c>
      <c r="H5841" s="11">
        <v>9</v>
      </c>
      <c r="I5841" s="20" t="s">
        <v>259</v>
      </c>
      <c r="J5841" s="11" t="s">
        <v>261</v>
      </c>
      <c r="K5841" s="11" t="s">
        <v>12957</v>
      </c>
      <c r="L5841" s="11">
        <v>2</v>
      </c>
    </row>
    <row r="5842" spans="1:12">
      <c r="A5842" s="11" t="s">
        <v>11592</v>
      </c>
      <c r="D5842" s="11" t="s">
        <v>260</v>
      </c>
      <c r="E5842" s="19" t="s">
        <v>11842</v>
      </c>
      <c r="F5842" s="10">
        <v>42036</v>
      </c>
      <c r="G5842" s="10">
        <v>44958</v>
      </c>
      <c r="H5842" s="11">
        <v>9</v>
      </c>
      <c r="I5842" s="20" t="s">
        <v>259</v>
      </c>
      <c r="J5842" s="11" t="s">
        <v>261</v>
      </c>
      <c r="K5842" s="11" t="s">
        <v>12957</v>
      </c>
      <c r="L5842" s="11">
        <v>2</v>
      </c>
    </row>
    <row r="5843" spans="1:12">
      <c r="A5843" s="11" t="s">
        <v>11593</v>
      </c>
      <c r="D5843" s="11" t="s">
        <v>260</v>
      </c>
      <c r="E5843" s="19" t="s">
        <v>11843</v>
      </c>
      <c r="F5843" s="10">
        <v>42036</v>
      </c>
      <c r="G5843" s="10">
        <v>44958</v>
      </c>
      <c r="H5843" s="11">
        <v>9</v>
      </c>
      <c r="I5843" s="20" t="s">
        <v>259</v>
      </c>
      <c r="J5843" s="11" t="s">
        <v>261</v>
      </c>
      <c r="K5843" s="11" t="s">
        <v>12957</v>
      </c>
      <c r="L5843" s="11">
        <v>2</v>
      </c>
    </row>
    <row r="5844" spans="1:12">
      <c r="A5844" s="11" t="s">
        <v>11594</v>
      </c>
      <c r="D5844" s="11" t="s">
        <v>260</v>
      </c>
      <c r="E5844" s="19" t="s">
        <v>11844</v>
      </c>
      <c r="F5844" s="10">
        <v>42036</v>
      </c>
      <c r="G5844" s="10">
        <v>44958</v>
      </c>
      <c r="H5844" s="11">
        <v>9</v>
      </c>
      <c r="I5844" s="20" t="s">
        <v>259</v>
      </c>
      <c r="J5844" s="11" t="s">
        <v>261</v>
      </c>
      <c r="K5844" s="11" t="s">
        <v>12957</v>
      </c>
      <c r="L5844" s="11">
        <v>2</v>
      </c>
    </row>
    <row r="5845" spans="1:12">
      <c r="A5845" s="11" t="s">
        <v>11595</v>
      </c>
      <c r="D5845" s="11" t="s">
        <v>260</v>
      </c>
      <c r="E5845" s="19" t="s">
        <v>11845</v>
      </c>
      <c r="F5845" s="10">
        <v>42036</v>
      </c>
      <c r="G5845" s="10">
        <v>44958</v>
      </c>
      <c r="H5845" s="11">
        <v>9</v>
      </c>
      <c r="I5845" s="20" t="s">
        <v>259</v>
      </c>
      <c r="J5845" s="11" t="s">
        <v>261</v>
      </c>
      <c r="K5845" s="11" t="s">
        <v>12957</v>
      </c>
      <c r="L5845" s="11">
        <v>2</v>
      </c>
    </row>
    <row r="5846" spans="1:12">
      <c r="A5846" s="11" t="s">
        <v>11596</v>
      </c>
      <c r="D5846" s="11" t="s">
        <v>260</v>
      </c>
      <c r="E5846" s="19" t="s">
        <v>11846</v>
      </c>
      <c r="F5846" s="10">
        <v>42036</v>
      </c>
      <c r="G5846" s="10">
        <v>44958</v>
      </c>
      <c r="H5846" s="11">
        <v>9</v>
      </c>
      <c r="I5846" s="20" t="s">
        <v>259</v>
      </c>
      <c r="J5846" s="11" t="s">
        <v>261</v>
      </c>
      <c r="K5846" s="11" t="s">
        <v>12957</v>
      </c>
      <c r="L5846" s="11">
        <v>2</v>
      </c>
    </row>
    <row r="5847" spans="1:12">
      <c r="A5847" s="11" t="s">
        <v>11597</v>
      </c>
      <c r="D5847" s="11" t="s">
        <v>260</v>
      </c>
      <c r="E5847" s="19" t="s">
        <v>11847</v>
      </c>
      <c r="F5847" s="10">
        <v>42036</v>
      </c>
      <c r="G5847" s="10">
        <v>44958</v>
      </c>
      <c r="H5847" s="11">
        <v>9</v>
      </c>
      <c r="I5847" s="20" t="s">
        <v>259</v>
      </c>
      <c r="J5847" s="11" t="s">
        <v>261</v>
      </c>
      <c r="K5847" s="11" t="s">
        <v>12957</v>
      </c>
      <c r="L5847" s="11">
        <v>2</v>
      </c>
    </row>
    <row r="5848" spans="1:12">
      <c r="A5848" s="11" t="s">
        <v>11598</v>
      </c>
      <c r="D5848" s="11" t="s">
        <v>260</v>
      </c>
      <c r="E5848" s="19" t="s">
        <v>11848</v>
      </c>
      <c r="F5848" s="10">
        <v>42036</v>
      </c>
      <c r="G5848" s="10">
        <v>44958</v>
      </c>
      <c r="H5848" s="11">
        <v>9</v>
      </c>
      <c r="I5848" s="20" t="s">
        <v>259</v>
      </c>
      <c r="J5848" s="11" t="s">
        <v>261</v>
      </c>
      <c r="K5848" s="11" t="s">
        <v>12957</v>
      </c>
      <c r="L5848" s="11">
        <v>2</v>
      </c>
    </row>
    <row r="5849" spans="1:12">
      <c r="A5849" s="11" t="s">
        <v>11599</v>
      </c>
      <c r="D5849" s="11" t="s">
        <v>260</v>
      </c>
      <c r="E5849" s="19" t="s">
        <v>11849</v>
      </c>
      <c r="F5849" s="10">
        <v>42036</v>
      </c>
      <c r="G5849" s="10">
        <v>44958</v>
      </c>
      <c r="H5849" s="11">
        <v>9</v>
      </c>
      <c r="I5849" s="20" t="s">
        <v>259</v>
      </c>
      <c r="J5849" s="11" t="s">
        <v>261</v>
      </c>
      <c r="K5849" s="11" t="s">
        <v>12957</v>
      </c>
      <c r="L5849" s="11">
        <v>2</v>
      </c>
    </row>
    <row r="5850" spans="1:12">
      <c r="A5850" s="11" t="s">
        <v>11600</v>
      </c>
      <c r="D5850" s="11" t="s">
        <v>260</v>
      </c>
      <c r="E5850" s="19" t="s">
        <v>11850</v>
      </c>
      <c r="F5850" s="10">
        <v>42036</v>
      </c>
      <c r="G5850" s="10">
        <v>44958</v>
      </c>
      <c r="H5850" s="11">
        <v>9</v>
      </c>
      <c r="I5850" s="20" t="s">
        <v>259</v>
      </c>
      <c r="J5850" s="11" t="s">
        <v>261</v>
      </c>
      <c r="K5850" s="11" t="s">
        <v>12957</v>
      </c>
      <c r="L5850" s="11">
        <v>2</v>
      </c>
    </row>
    <row r="5851" spans="1:12">
      <c r="A5851" s="11" t="s">
        <v>11601</v>
      </c>
      <c r="D5851" s="11" t="s">
        <v>260</v>
      </c>
      <c r="E5851" s="19" t="s">
        <v>11851</v>
      </c>
      <c r="F5851" s="10">
        <v>42036</v>
      </c>
      <c r="G5851" s="10">
        <v>44958</v>
      </c>
      <c r="H5851" s="11">
        <v>9</v>
      </c>
      <c r="I5851" s="20" t="s">
        <v>259</v>
      </c>
      <c r="J5851" s="11" t="s">
        <v>261</v>
      </c>
      <c r="K5851" s="11" t="s">
        <v>12957</v>
      </c>
      <c r="L5851" s="11">
        <v>2</v>
      </c>
    </row>
    <row r="5852" spans="1:12">
      <c r="A5852" s="11" t="s">
        <v>11602</v>
      </c>
      <c r="D5852" s="11" t="s">
        <v>260</v>
      </c>
      <c r="E5852" s="19" t="s">
        <v>11852</v>
      </c>
      <c r="F5852" s="10">
        <v>42036</v>
      </c>
      <c r="G5852" s="10">
        <v>44958</v>
      </c>
      <c r="H5852" s="11">
        <v>9</v>
      </c>
      <c r="I5852" s="20" t="s">
        <v>259</v>
      </c>
      <c r="J5852" s="11" t="s">
        <v>261</v>
      </c>
      <c r="K5852" s="11" t="s">
        <v>12957</v>
      </c>
      <c r="L5852" s="11">
        <v>2</v>
      </c>
    </row>
    <row r="5853" spans="1:12">
      <c r="A5853" s="11" t="s">
        <v>11603</v>
      </c>
      <c r="D5853" s="11" t="s">
        <v>260</v>
      </c>
      <c r="E5853" s="19" t="s">
        <v>11853</v>
      </c>
      <c r="F5853" s="10">
        <v>42036</v>
      </c>
      <c r="G5853" s="10">
        <v>44958</v>
      </c>
      <c r="H5853" s="11">
        <v>9</v>
      </c>
      <c r="I5853" s="20" t="s">
        <v>259</v>
      </c>
      <c r="J5853" s="11" t="s">
        <v>261</v>
      </c>
      <c r="K5853" s="11" t="s">
        <v>12957</v>
      </c>
      <c r="L5853" s="11">
        <v>2</v>
      </c>
    </row>
    <row r="5854" spans="1:12">
      <c r="A5854" s="11" t="s">
        <v>11604</v>
      </c>
      <c r="D5854" s="11" t="s">
        <v>260</v>
      </c>
      <c r="E5854" s="19" t="s">
        <v>11854</v>
      </c>
      <c r="F5854" s="10">
        <v>42036</v>
      </c>
      <c r="G5854" s="10">
        <v>44958</v>
      </c>
      <c r="H5854" s="11">
        <v>9</v>
      </c>
      <c r="I5854" s="20" t="s">
        <v>259</v>
      </c>
      <c r="J5854" s="11" t="s">
        <v>261</v>
      </c>
      <c r="K5854" s="11" t="s">
        <v>12957</v>
      </c>
      <c r="L5854" s="11">
        <v>2</v>
      </c>
    </row>
    <row r="5855" spans="1:12">
      <c r="A5855" s="11" t="s">
        <v>11605</v>
      </c>
      <c r="D5855" s="11" t="s">
        <v>260</v>
      </c>
      <c r="E5855" s="19" t="s">
        <v>11855</v>
      </c>
      <c r="F5855" s="10">
        <v>42036</v>
      </c>
      <c r="G5855" s="10">
        <v>44958</v>
      </c>
      <c r="H5855" s="11">
        <v>9</v>
      </c>
      <c r="I5855" s="20" t="s">
        <v>259</v>
      </c>
      <c r="J5855" s="11" t="s">
        <v>261</v>
      </c>
      <c r="K5855" s="11" t="s">
        <v>12957</v>
      </c>
      <c r="L5855" s="11">
        <v>2</v>
      </c>
    </row>
    <row r="5856" spans="1:12">
      <c r="A5856" s="11" t="s">
        <v>11606</v>
      </c>
      <c r="D5856" s="11" t="s">
        <v>260</v>
      </c>
      <c r="E5856" s="19" t="s">
        <v>11856</v>
      </c>
      <c r="F5856" s="10">
        <v>42036</v>
      </c>
      <c r="G5856" s="10">
        <v>44958</v>
      </c>
      <c r="H5856" s="11">
        <v>9</v>
      </c>
      <c r="I5856" s="20" t="s">
        <v>259</v>
      </c>
      <c r="J5856" s="11" t="s">
        <v>261</v>
      </c>
      <c r="K5856" s="11" t="s">
        <v>12957</v>
      </c>
      <c r="L5856" s="11">
        <v>2</v>
      </c>
    </row>
    <row r="5857" spans="1:12">
      <c r="A5857" s="11" t="s">
        <v>11607</v>
      </c>
      <c r="D5857" s="11" t="s">
        <v>260</v>
      </c>
      <c r="E5857" s="19" t="s">
        <v>11857</v>
      </c>
      <c r="F5857" s="10">
        <v>42036</v>
      </c>
      <c r="G5857" s="10">
        <v>44958</v>
      </c>
      <c r="H5857" s="11">
        <v>9</v>
      </c>
      <c r="I5857" s="20" t="s">
        <v>259</v>
      </c>
      <c r="J5857" s="11" t="s">
        <v>261</v>
      </c>
      <c r="K5857" s="11" t="s">
        <v>12957</v>
      </c>
      <c r="L5857" s="11">
        <v>2</v>
      </c>
    </row>
    <row r="5858" spans="1:12">
      <c r="A5858" s="11" t="s">
        <v>11608</v>
      </c>
      <c r="D5858" s="11" t="s">
        <v>260</v>
      </c>
      <c r="E5858" s="19" t="s">
        <v>11858</v>
      </c>
      <c r="F5858" s="10">
        <v>42036</v>
      </c>
      <c r="G5858" s="10">
        <v>44958</v>
      </c>
      <c r="H5858" s="11">
        <v>9</v>
      </c>
      <c r="I5858" s="20" t="s">
        <v>259</v>
      </c>
      <c r="J5858" s="11" t="s">
        <v>261</v>
      </c>
      <c r="K5858" s="11" t="s">
        <v>12957</v>
      </c>
      <c r="L5858" s="11">
        <v>2</v>
      </c>
    </row>
    <row r="5859" spans="1:12">
      <c r="A5859" s="11" t="s">
        <v>11609</v>
      </c>
      <c r="D5859" s="11" t="s">
        <v>260</v>
      </c>
      <c r="E5859" s="19" t="s">
        <v>11859</v>
      </c>
      <c r="F5859" s="10">
        <v>42036</v>
      </c>
      <c r="G5859" s="10">
        <v>44958</v>
      </c>
      <c r="H5859" s="11">
        <v>9</v>
      </c>
      <c r="I5859" s="20" t="s">
        <v>259</v>
      </c>
      <c r="J5859" s="11" t="s">
        <v>261</v>
      </c>
      <c r="K5859" s="11" t="s">
        <v>12957</v>
      </c>
      <c r="L5859" s="11">
        <v>2</v>
      </c>
    </row>
    <row r="5860" spans="1:12">
      <c r="A5860" s="11" t="s">
        <v>11610</v>
      </c>
      <c r="D5860" s="11" t="s">
        <v>260</v>
      </c>
      <c r="E5860" s="19" t="s">
        <v>11860</v>
      </c>
      <c r="F5860" s="10">
        <v>42036</v>
      </c>
      <c r="G5860" s="10">
        <v>44958</v>
      </c>
      <c r="H5860" s="11">
        <v>9</v>
      </c>
      <c r="I5860" s="20" t="s">
        <v>259</v>
      </c>
      <c r="J5860" s="11" t="s">
        <v>261</v>
      </c>
      <c r="K5860" s="11" t="s">
        <v>12957</v>
      </c>
      <c r="L5860" s="11">
        <v>2</v>
      </c>
    </row>
    <row r="5861" spans="1:12">
      <c r="A5861" s="11" t="s">
        <v>11611</v>
      </c>
      <c r="D5861" s="11" t="s">
        <v>260</v>
      </c>
      <c r="E5861" s="19" t="s">
        <v>11861</v>
      </c>
      <c r="F5861" s="10">
        <v>42036</v>
      </c>
      <c r="G5861" s="10">
        <v>44958</v>
      </c>
      <c r="H5861" s="11">
        <v>9</v>
      </c>
      <c r="I5861" s="20" t="s">
        <v>259</v>
      </c>
      <c r="J5861" s="11" t="s">
        <v>261</v>
      </c>
      <c r="K5861" s="11" t="s">
        <v>12957</v>
      </c>
      <c r="L5861" s="11">
        <v>2</v>
      </c>
    </row>
    <row r="5862" spans="1:12">
      <c r="A5862" s="11" t="s">
        <v>11612</v>
      </c>
      <c r="D5862" s="11" t="s">
        <v>260</v>
      </c>
      <c r="E5862" s="19" t="s">
        <v>11862</v>
      </c>
      <c r="F5862" s="10">
        <v>42036</v>
      </c>
      <c r="G5862" s="10">
        <v>44958</v>
      </c>
      <c r="H5862" s="11">
        <v>9</v>
      </c>
      <c r="I5862" s="20" t="s">
        <v>259</v>
      </c>
      <c r="J5862" s="11" t="s">
        <v>261</v>
      </c>
      <c r="K5862" s="11" t="s">
        <v>12957</v>
      </c>
      <c r="L5862" s="11">
        <v>2</v>
      </c>
    </row>
    <row r="5863" spans="1:12">
      <c r="A5863" s="11" t="s">
        <v>11613</v>
      </c>
      <c r="D5863" s="11" t="s">
        <v>260</v>
      </c>
      <c r="E5863" s="19" t="s">
        <v>11863</v>
      </c>
      <c r="F5863" s="10">
        <v>42036</v>
      </c>
      <c r="G5863" s="10">
        <v>44958</v>
      </c>
      <c r="H5863" s="11">
        <v>9</v>
      </c>
      <c r="I5863" s="20" t="s">
        <v>259</v>
      </c>
      <c r="J5863" s="11" t="s">
        <v>261</v>
      </c>
      <c r="K5863" s="11" t="s">
        <v>12957</v>
      </c>
      <c r="L5863" s="11">
        <v>2</v>
      </c>
    </row>
    <row r="5864" spans="1:12">
      <c r="A5864" s="11" t="s">
        <v>11614</v>
      </c>
      <c r="D5864" s="11" t="s">
        <v>260</v>
      </c>
      <c r="E5864" s="19" t="s">
        <v>11864</v>
      </c>
      <c r="F5864" s="10">
        <v>42036</v>
      </c>
      <c r="G5864" s="10">
        <v>44958</v>
      </c>
      <c r="H5864" s="11">
        <v>9</v>
      </c>
      <c r="I5864" s="20" t="s">
        <v>259</v>
      </c>
      <c r="J5864" s="11" t="s">
        <v>261</v>
      </c>
      <c r="K5864" s="11" t="s">
        <v>12957</v>
      </c>
      <c r="L5864" s="11">
        <v>2</v>
      </c>
    </row>
    <row r="5865" spans="1:12">
      <c r="A5865" s="11" t="s">
        <v>11615</v>
      </c>
      <c r="D5865" s="11" t="s">
        <v>260</v>
      </c>
      <c r="E5865" s="19" t="s">
        <v>11865</v>
      </c>
      <c r="F5865" s="10">
        <v>42036</v>
      </c>
      <c r="G5865" s="10">
        <v>44958</v>
      </c>
      <c r="H5865" s="11">
        <v>9</v>
      </c>
      <c r="I5865" s="20" t="s">
        <v>259</v>
      </c>
      <c r="J5865" s="11" t="s">
        <v>261</v>
      </c>
      <c r="K5865" s="11" t="s">
        <v>12957</v>
      </c>
      <c r="L5865" s="11">
        <v>2</v>
      </c>
    </row>
    <row r="5866" spans="1:12">
      <c r="A5866" s="11" t="s">
        <v>11616</v>
      </c>
      <c r="D5866" s="11" t="s">
        <v>260</v>
      </c>
      <c r="E5866" s="19" t="s">
        <v>11866</v>
      </c>
      <c r="F5866" s="10">
        <v>42036</v>
      </c>
      <c r="G5866" s="10">
        <v>44958</v>
      </c>
      <c r="H5866" s="11">
        <v>9</v>
      </c>
      <c r="I5866" s="20" t="s">
        <v>259</v>
      </c>
      <c r="J5866" s="11" t="s">
        <v>261</v>
      </c>
      <c r="K5866" s="11" t="s">
        <v>12957</v>
      </c>
      <c r="L5866" s="11">
        <v>2</v>
      </c>
    </row>
    <row r="5867" spans="1:12">
      <c r="A5867" s="11" t="s">
        <v>11617</v>
      </c>
      <c r="D5867" s="11" t="s">
        <v>260</v>
      </c>
      <c r="E5867" s="19" t="s">
        <v>11867</v>
      </c>
      <c r="F5867" s="10">
        <v>42036</v>
      </c>
      <c r="G5867" s="10">
        <v>44958</v>
      </c>
      <c r="H5867" s="11">
        <v>9</v>
      </c>
      <c r="I5867" s="20" t="s">
        <v>259</v>
      </c>
      <c r="J5867" s="11" t="s">
        <v>261</v>
      </c>
      <c r="K5867" s="11" t="s">
        <v>12957</v>
      </c>
      <c r="L5867" s="11">
        <v>2</v>
      </c>
    </row>
    <row r="5868" spans="1:12">
      <c r="A5868" s="11" t="s">
        <v>11618</v>
      </c>
      <c r="D5868" s="11" t="s">
        <v>260</v>
      </c>
      <c r="E5868" s="19" t="s">
        <v>11868</v>
      </c>
      <c r="F5868" s="10">
        <v>42036</v>
      </c>
      <c r="G5868" s="10">
        <v>44958</v>
      </c>
      <c r="H5868" s="11">
        <v>9</v>
      </c>
      <c r="I5868" s="20" t="s">
        <v>259</v>
      </c>
      <c r="J5868" s="11" t="s">
        <v>261</v>
      </c>
      <c r="K5868" s="11" t="s">
        <v>12957</v>
      </c>
      <c r="L5868" s="11">
        <v>2</v>
      </c>
    </row>
    <row r="5869" spans="1:12">
      <c r="A5869" s="11" t="s">
        <v>11619</v>
      </c>
      <c r="D5869" s="11" t="s">
        <v>260</v>
      </c>
      <c r="E5869" s="19" t="s">
        <v>11869</v>
      </c>
      <c r="F5869" s="10">
        <v>42036</v>
      </c>
      <c r="G5869" s="10">
        <v>44958</v>
      </c>
      <c r="H5869" s="11">
        <v>9</v>
      </c>
      <c r="I5869" s="20" t="s">
        <v>259</v>
      </c>
      <c r="J5869" s="11" t="s">
        <v>261</v>
      </c>
      <c r="K5869" s="11" t="s">
        <v>12957</v>
      </c>
      <c r="L5869" s="11">
        <v>2</v>
      </c>
    </row>
    <row r="5870" spans="1:12">
      <c r="A5870" s="11" t="s">
        <v>11620</v>
      </c>
      <c r="D5870" s="11" t="s">
        <v>260</v>
      </c>
      <c r="E5870" s="19" t="s">
        <v>11870</v>
      </c>
      <c r="F5870" s="10">
        <v>42036</v>
      </c>
      <c r="G5870" s="10">
        <v>44958</v>
      </c>
      <c r="H5870" s="11">
        <v>9</v>
      </c>
      <c r="I5870" s="20" t="s">
        <v>259</v>
      </c>
      <c r="J5870" s="11" t="s">
        <v>261</v>
      </c>
      <c r="K5870" s="11" t="s">
        <v>12957</v>
      </c>
      <c r="L5870" s="11">
        <v>2</v>
      </c>
    </row>
    <row r="5871" spans="1:12">
      <c r="A5871" s="11" t="s">
        <v>11621</v>
      </c>
      <c r="D5871" s="11" t="s">
        <v>260</v>
      </c>
      <c r="E5871" s="19" t="s">
        <v>11871</v>
      </c>
      <c r="F5871" s="10">
        <v>42036</v>
      </c>
      <c r="G5871" s="10">
        <v>44958</v>
      </c>
      <c r="H5871" s="11">
        <v>9</v>
      </c>
      <c r="I5871" s="20" t="s">
        <v>259</v>
      </c>
      <c r="J5871" s="11" t="s">
        <v>261</v>
      </c>
      <c r="K5871" s="11" t="s">
        <v>12957</v>
      </c>
      <c r="L5871" s="11">
        <v>2</v>
      </c>
    </row>
    <row r="5872" spans="1:12">
      <c r="A5872" s="11" t="s">
        <v>11622</v>
      </c>
      <c r="D5872" s="11" t="s">
        <v>260</v>
      </c>
      <c r="E5872" s="19" t="s">
        <v>11872</v>
      </c>
      <c r="F5872" s="10">
        <v>42036</v>
      </c>
      <c r="G5872" s="10">
        <v>44958</v>
      </c>
      <c r="H5872" s="11">
        <v>9</v>
      </c>
      <c r="I5872" s="20" t="s">
        <v>259</v>
      </c>
      <c r="J5872" s="11" t="s">
        <v>261</v>
      </c>
      <c r="K5872" s="11" t="s">
        <v>12957</v>
      </c>
      <c r="L5872" s="11">
        <v>2</v>
      </c>
    </row>
    <row r="5873" spans="1:12">
      <c r="A5873" s="11" t="s">
        <v>11623</v>
      </c>
      <c r="D5873" s="11" t="s">
        <v>260</v>
      </c>
      <c r="E5873" s="19" t="s">
        <v>11873</v>
      </c>
      <c r="F5873" s="10">
        <v>42036</v>
      </c>
      <c r="G5873" s="10">
        <v>44958</v>
      </c>
      <c r="H5873" s="11">
        <v>9</v>
      </c>
      <c r="I5873" s="20" t="s">
        <v>259</v>
      </c>
      <c r="J5873" s="11" t="s">
        <v>261</v>
      </c>
      <c r="K5873" s="11" t="s">
        <v>12957</v>
      </c>
      <c r="L5873" s="11">
        <v>2</v>
      </c>
    </row>
    <row r="5874" spans="1:12">
      <c r="A5874" s="11" t="s">
        <v>11624</v>
      </c>
      <c r="D5874" s="11" t="s">
        <v>260</v>
      </c>
      <c r="E5874" s="19" t="s">
        <v>11874</v>
      </c>
      <c r="F5874" s="10">
        <v>42036</v>
      </c>
      <c r="G5874" s="10">
        <v>44958</v>
      </c>
      <c r="H5874" s="11">
        <v>9</v>
      </c>
      <c r="I5874" s="20" t="s">
        <v>259</v>
      </c>
      <c r="J5874" s="11" t="s">
        <v>261</v>
      </c>
      <c r="K5874" s="11" t="s">
        <v>12957</v>
      </c>
      <c r="L5874" s="11">
        <v>2</v>
      </c>
    </row>
    <row r="5875" spans="1:12">
      <c r="A5875" s="11" t="s">
        <v>11625</v>
      </c>
      <c r="D5875" s="11" t="s">
        <v>260</v>
      </c>
      <c r="E5875" s="19" t="s">
        <v>11875</v>
      </c>
      <c r="F5875" s="10">
        <v>42036</v>
      </c>
      <c r="G5875" s="10">
        <v>44958</v>
      </c>
      <c r="H5875" s="11">
        <v>9</v>
      </c>
      <c r="I5875" s="20" t="s">
        <v>259</v>
      </c>
      <c r="J5875" s="11" t="s">
        <v>261</v>
      </c>
      <c r="K5875" s="11" t="s">
        <v>12957</v>
      </c>
      <c r="L5875" s="11">
        <v>2</v>
      </c>
    </row>
    <row r="5876" spans="1:12">
      <c r="A5876" s="11" t="s">
        <v>11626</v>
      </c>
      <c r="D5876" s="11" t="s">
        <v>260</v>
      </c>
      <c r="E5876" s="19" t="s">
        <v>11876</v>
      </c>
      <c r="F5876" s="10">
        <v>42036</v>
      </c>
      <c r="G5876" s="10">
        <v>44958</v>
      </c>
      <c r="H5876" s="11">
        <v>9</v>
      </c>
      <c r="I5876" s="20" t="s">
        <v>259</v>
      </c>
      <c r="J5876" s="11" t="s">
        <v>261</v>
      </c>
      <c r="K5876" s="11" t="s">
        <v>12957</v>
      </c>
      <c r="L5876" s="11">
        <v>2</v>
      </c>
    </row>
    <row r="5877" spans="1:12">
      <c r="A5877" s="11" t="s">
        <v>11627</v>
      </c>
      <c r="D5877" s="11" t="s">
        <v>260</v>
      </c>
      <c r="E5877" s="19" t="s">
        <v>11877</v>
      </c>
      <c r="F5877" s="10">
        <v>42036</v>
      </c>
      <c r="G5877" s="10">
        <v>44958</v>
      </c>
      <c r="H5877" s="11">
        <v>9</v>
      </c>
      <c r="I5877" s="20" t="s">
        <v>259</v>
      </c>
      <c r="J5877" s="11" t="s">
        <v>261</v>
      </c>
      <c r="K5877" s="11" t="s">
        <v>12957</v>
      </c>
      <c r="L5877" s="11">
        <v>2</v>
      </c>
    </row>
    <row r="5878" spans="1:12">
      <c r="A5878" s="11" t="s">
        <v>11628</v>
      </c>
      <c r="D5878" s="11" t="s">
        <v>260</v>
      </c>
      <c r="E5878" s="19" t="s">
        <v>11878</v>
      </c>
      <c r="F5878" s="10">
        <v>42036</v>
      </c>
      <c r="G5878" s="10">
        <v>44958</v>
      </c>
      <c r="H5878" s="11">
        <v>9</v>
      </c>
      <c r="I5878" s="20" t="s">
        <v>259</v>
      </c>
      <c r="J5878" s="11" t="s">
        <v>261</v>
      </c>
      <c r="K5878" s="11" t="s">
        <v>12957</v>
      </c>
      <c r="L5878" s="11">
        <v>2</v>
      </c>
    </row>
    <row r="5879" spans="1:12">
      <c r="A5879" s="11" t="s">
        <v>11629</v>
      </c>
      <c r="D5879" s="11" t="s">
        <v>260</v>
      </c>
      <c r="E5879" s="19" t="s">
        <v>11879</v>
      </c>
      <c r="F5879" s="10">
        <v>42036</v>
      </c>
      <c r="G5879" s="10">
        <v>44958</v>
      </c>
      <c r="H5879" s="11">
        <v>9</v>
      </c>
      <c r="I5879" s="20" t="s">
        <v>259</v>
      </c>
      <c r="J5879" s="11" t="s">
        <v>261</v>
      </c>
      <c r="K5879" s="11" t="s">
        <v>12957</v>
      </c>
      <c r="L5879" s="11">
        <v>2</v>
      </c>
    </row>
    <row r="5880" spans="1:12">
      <c r="A5880" s="11" t="s">
        <v>11630</v>
      </c>
      <c r="D5880" s="11" t="s">
        <v>260</v>
      </c>
      <c r="E5880" s="19" t="s">
        <v>11880</v>
      </c>
      <c r="F5880" s="10">
        <v>42036</v>
      </c>
      <c r="G5880" s="10">
        <v>44958</v>
      </c>
      <c r="H5880" s="11">
        <v>9</v>
      </c>
      <c r="I5880" s="20" t="s">
        <v>259</v>
      </c>
      <c r="J5880" s="11" t="s">
        <v>261</v>
      </c>
      <c r="K5880" s="11" t="s">
        <v>12957</v>
      </c>
      <c r="L5880" s="11">
        <v>2</v>
      </c>
    </row>
    <row r="5881" spans="1:12">
      <c r="A5881" s="11" t="s">
        <v>11631</v>
      </c>
      <c r="D5881" s="11" t="s">
        <v>260</v>
      </c>
      <c r="E5881" s="19" t="s">
        <v>11881</v>
      </c>
      <c r="F5881" s="10">
        <v>42036</v>
      </c>
      <c r="G5881" s="10">
        <v>44958</v>
      </c>
      <c r="H5881" s="11">
        <v>9</v>
      </c>
      <c r="I5881" s="20" t="s">
        <v>259</v>
      </c>
      <c r="J5881" s="11" t="s">
        <v>261</v>
      </c>
      <c r="K5881" s="11" t="s">
        <v>12957</v>
      </c>
      <c r="L5881" s="11">
        <v>2</v>
      </c>
    </row>
    <row r="5882" spans="1:12">
      <c r="A5882" s="11" t="s">
        <v>11632</v>
      </c>
      <c r="D5882" s="11" t="s">
        <v>260</v>
      </c>
      <c r="E5882" s="19" t="s">
        <v>11882</v>
      </c>
      <c r="F5882" s="10">
        <v>42036</v>
      </c>
      <c r="G5882" s="10">
        <v>44958</v>
      </c>
      <c r="H5882" s="11">
        <v>9</v>
      </c>
      <c r="I5882" s="20" t="s">
        <v>259</v>
      </c>
      <c r="J5882" s="11" t="s">
        <v>261</v>
      </c>
      <c r="K5882" s="11" t="s">
        <v>12957</v>
      </c>
      <c r="L5882" s="11">
        <v>2</v>
      </c>
    </row>
    <row r="5883" spans="1:12">
      <c r="A5883" s="11" t="s">
        <v>11633</v>
      </c>
      <c r="D5883" s="11" t="s">
        <v>260</v>
      </c>
      <c r="E5883" s="19" t="s">
        <v>11883</v>
      </c>
      <c r="F5883" s="10">
        <v>42036</v>
      </c>
      <c r="G5883" s="10">
        <v>44958</v>
      </c>
      <c r="H5883" s="11">
        <v>9</v>
      </c>
      <c r="I5883" s="20" t="s">
        <v>259</v>
      </c>
      <c r="J5883" s="11" t="s">
        <v>261</v>
      </c>
      <c r="K5883" s="11" t="s">
        <v>12957</v>
      </c>
      <c r="L5883" s="11">
        <v>2</v>
      </c>
    </row>
    <row r="5884" spans="1:12">
      <c r="A5884" s="11" t="s">
        <v>11634</v>
      </c>
      <c r="D5884" s="11" t="s">
        <v>260</v>
      </c>
      <c r="E5884" s="19" t="s">
        <v>11884</v>
      </c>
      <c r="F5884" s="10">
        <v>42036</v>
      </c>
      <c r="G5884" s="10">
        <v>44958</v>
      </c>
      <c r="H5884" s="11">
        <v>9</v>
      </c>
      <c r="I5884" s="20" t="s">
        <v>259</v>
      </c>
      <c r="J5884" s="11" t="s">
        <v>261</v>
      </c>
      <c r="K5884" s="11" t="s">
        <v>12957</v>
      </c>
      <c r="L5884" s="11">
        <v>2</v>
      </c>
    </row>
    <row r="5885" spans="1:12">
      <c r="A5885" s="11" t="s">
        <v>11635</v>
      </c>
      <c r="D5885" s="11" t="s">
        <v>260</v>
      </c>
      <c r="E5885" s="19" t="s">
        <v>11885</v>
      </c>
      <c r="F5885" s="10">
        <v>42036</v>
      </c>
      <c r="G5885" s="10">
        <v>44958</v>
      </c>
      <c r="H5885" s="11">
        <v>9</v>
      </c>
      <c r="I5885" s="20" t="s">
        <v>259</v>
      </c>
      <c r="J5885" s="11" t="s">
        <v>261</v>
      </c>
      <c r="K5885" s="11" t="s">
        <v>12957</v>
      </c>
      <c r="L5885" s="11">
        <v>2</v>
      </c>
    </row>
    <row r="5886" spans="1:12">
      <c r="A5886" s="11" t="s">
        <v>11636</v>
      </c>
      <c r="D5886" s="11" t="s">
        <v>260</v>
      </c>
      <c r="E5886" s="19" t="s">
        <v>11886</v>
      </c>
      <c r="F5886" s="10">
        <v>42036</v>
      </c>
      <c r="G5886" s="10">
        <v>44958</v>
      </c>
      <c r="H5886" s="11">
        <v>9</v>
      </c>
      <c r="I5886" s="20" t="s">
        <v>259</v>
      </c>
      <c r="J5886" s="11" t="s">
        <v>261</v>
      </c>
      <c r="K5886" s="11" t="s">
        <v>12957</v>
      </c>
      <c r="L5886" s="11">
        <v>2</v>
      </c>
    </row>
    <row r="5887" spans="1:12">
      <c r="A5887" s="11" t="s">
        <v>11637</v>
      </c>
      <c r="D5887" s="11" t="s">
        <v>260</v>
      </c>
      <c r="E5887" s="19" t="s">
        <v>11887</v>
      </c>
      <c r="F5887" s="10">
        <v>42036</v>
      </c>
      <c r="G5887" s="10">
        <v>44958</v>
      </c>
      <c r="H5887" s="11">
        <v>9</v>
      </c>
      <c r="I5887" s="20" t="s">
        <v>259</v>
      </c>
      <c r="J5887" s="11" t="s">
        <v>261</v>
      </c>
      <c r="K5887" s="11" t="s">
        <v>12957</v>
      </c>
      <c r="L5887" s="11">
        <v>2</v>
      </c>
    </row>
    <row r="5888" spans="1:12">
      <c r="A5888" s="11" t="s">
        <v>11638</v>
      </c>
      <c r="D5888" s="11" t="s">
        <v>260</v>
      </c>
      <c r="E5888" s="19" t="s">
        <v>11888</v>
      </c>
      <c r="F5888" s="10">
        <v>42036</v>
      </c>
      <c r="G5888" s="10">
        <v>44958</v>
      </c>
      <c r="H5888" s="11">
        <v>9</v>
      </c>
      <c r="I5888" s="20" t="s">
        <v>259</v>
      </c>
      <c r="J5888" s="11" t="s">
        <v>261</v>
      </c>
      <c r="K5888" s="11" t="s">
        <v>12957</v>
      </c>
      <c r="L5888" s="11">
        <v>2</v>
      </c>
    </row>
    <row r="5889" spans="1:12">
      <c r="A5889" s="11" t="s">
        <v>11639</v>
      </c>
      <c r="D5889" s="11" t="s">
        <v>260</v>
      </c>
      <c r="E5889" s="19" t="s">
        <v>11889</v>
      </c>
      <c r="F5889" s="10">
        <v>42036</v>
      </c>
      <c r="G5889" s="10">
        <v>44958</v>
      </c>
      <c r="H5889" s="11">
        <v>9</v>
      </c>
      <c r="I5889" s="20" t="s">
        <v>259</v>
      </c>
      <c r="J5889" s="11" t="s">
        <v>261</v>
      </c>
      <c r="K5889" s="11" t="s">
        <v>12957</v>
      </c>
      <c r="L5889" s="11">
        <v>2</v>
      </c>
    </row>
    <row r="5890" spans="1:12">
      <c r="A5890" s="11" t="s">
        <v>11640</v>
      </c>
      <c r="D5890" s="11" t="s">
        <v>260</v>
      </c>
      <c r="E5890" s="19" t="s">
        <v>11890</v>
      </c>
      <c r="F5890" s="10">
        <v>42036</v>
      </c>
      <c r="G5890" s="10">
        <v>44958</v>
      </c>
      <c r="H5890" s="11">
        <v>9</v>
      </c>
      <c r="I5890" s="20" t="s">
        <v>259</v>
      </c>
      <c r="J5890" s="11" t="s">
        <v>261</v>
      </c>
      <c r="K5890" s="11" t="s">
        <v>12957</v>
      </c>
      <c r="L5890" s="11">
        <v>2</v>
      </c>
    </row>
    <row r="5891" spans="1:12">
      <c r="A5891" s="11" t="s">
        <v>11641</v>
      </c>
      <c r="D5891" s="11" t="s">
        <v>260</v>
      </c>
      <c r="E5891" s="19" t="s">
        <v>11891</v>
      </c>
      <c r="F5891" s="10">
        <v>42036</v>
      </c>
      <c r="G5891" s="10">
        <v>44958</v>
      </c>
      <c r="H5891" s="11">
        <v>9</v>
      </c>
      <c r="I5891" s="20" t="s">
        <v>259</v>
      </c>
      <c r="J5891" s="11" t="s">
        <v>261</v>
      </c>
      <c r="K5891" s="11" t="s">
        <v>12957</v>
      </c>
      <c r="L5891" s="11">
        <v>2</v>
      </c>
    </row>
    <row r="5892" spans="1:12">
      <c r="A5892" s="11" t="s">
        <v>11642</v>
      </c>
      <c r="D5892" s="11" t="s">
        <v>260</v>
      </c>
      <c r="E5892" s="19" t="s">
        <v>11892</v>
      </c>
      <c r="F5892" s="10">
        <v>42036</v>
      </c>
      <c r="G5892" s="10">
        <v>44958</v>
      </c>
      <c r="H5892" s="11">
        <v>9</v>
      </c>
      <c r="I5892" s="20" t="s">
        <v>259</v>
      </c>
      <c r="J5892" s="11" t="s">
        <v>261</v>
      </c>
      <c r="K5892" s="11" t="s">
        <v>12957</v>
      </c>
      <c r="L5892" s="11">
        <v>2</v>
      </c>
    </row>
    <row r="5893" spans="1:12">
      <c r="A5893" s="11" t="s">
        <v>11643</v>
      </c>
      <c r="D5893" s="11" t="s">
        <v>260</v>
      </c>
      <c r="E5893" s="19" t="s">
        <v>11893</v>
      </c>
      <c r="F5893" s="10">
        <v>42036</v>
      </c>
      <c r="G5893" s="10">
        <v>44958</v>
      </c>
      <c r="H5893" s="11">
        <v>9</v>
      </c>
      <c r="I5893" s="20" t="s">
        <v>259</v>
      </c>
      <c r="J5893" s="11" t="s">
        <v>261</v>
      </c>
      <c r="K5893" s="11" t="s">
        <v>12957</v>
      </c>
      <c r="L5893" s="11">
        <v>2</v>
      </c>
    </row>
    <row r="5894" spans="1:12">
      <c r="A5894" s="11" t="s">
        <v>11644</v>
      </c>
      <c r="D5894" s="11" t="s">
        <v>260</v>
      </c>
      <c r="E5894" s="19" t="s">
        <v>11894</v>
      </c>
      <c r="F5894" s="10">
        <v>42036</v>
      </c>
      <c r="G5894" s="10">
        <v>44958</v>
      </c>
      <c r="H5894" s="11">
        <v>9</v>
      </c>
      <c r="I5894" s="20" t="s">
        <v>259</v>
      </c>
      <c r="J5894" s="11" t="s">
        <v>261</v>
      </c>
      <c r="K5894" s="11" t="s">
        <v>12957</v>
      </c>
      <c r="L5894" s="11">
        <v>2</v>
      </c>
    </row>
    <row r="5895" spans="1:12">
      <c r="A5895" s="11" t="s">
        <v>11645</v>
      </c>
      <c r="D5895" s="11" t="s">
        <v>260</v>
      </c>
      <c r="E5895" s="19" t="s">
        <v>11895</v>
      </c>
      <c r="F5895" s="10">
        <v>42036</v>
      </c>
      <c r="G5895" s="10">
        <v>44958</v>
      </c>
      <c r="H5895" s="11">
        <v>9</v>
      </c>
      <c r="I5895" s="20" t="s">
        <v>259</v>
      </c>
      <c r="J5895" s="11" t="s">
        <v>261</v>
      </c>
      <c r="K5895" s="11" t="s">
        <v>12957</v>
      </c>
      <c r="L5895" s="11">
        <v>2</v>
      </c>
    </row>
    <row r="5896" spans="1:12">
      <c r="A5896" s="11" t="s">
        <v>11646</v>
      </c>
      <c r="D5896" s="11" t="s">
        <v>260</v>
      </c>
      <c r="E5896" s="19" t="s">
        <v>11896</v>
      </c>
      <c r="F5896" s="10">
        <v>42036</v>
      </c>
      <c r="G5896" s="10">
        <v>44958</v>
      </c>
      <c r="H5896" s="11">
        <v>9</v>
      </c>
      <c r="I5896" s="20" t="s">
        <v>259</v>
      </c>
      <c r="J5896" s="11" t="s">
        <v>261</v>
      </c>
      <c r="K5896" s="11" t="s">
        <v>12957</v>
      </c>
      <c r="L5896" s="11">
        <v>2</v>
      </c>
    </row>
    <row r="5897" spans="1:12">
      <c r="A5897" s="11" t="s">
        <v>11647</v>
      </c>
      <c r="D5897" s="11" t="s">
        <v>260</v>
      </c>
      <c r="E5897" s="19" t="s">
        <v>11897</v>
      </c>
      <c r="F5897" s="10">
        <v>42036</v>
      </c>
      <c r="G5897" s="10">
        <v>44958</v>
      </c>
      <c r="H5897" s="11">
        <v>9</v>
      </c>
      <c r="I5897" s="20" t="s">
        <v>259</v>
      </c>
      <c r="J5897" s="11" t="s">
        <v>261</v>
      </c>
      <c r="K5897" s="11" t="s">
        <v>12957</v>
      </c>
      <c r="L5897" s="11">
        <v>2</v>
      </c>
    </row>
    <row r="5898" spans="1:12">
      <c r="A5898" s="11" t="s">
        <v>11648</v>
      </c>
      <c r="D5898" s="11" t="s">
        <v>260</v>
      </c>
      <c r="E5898" s="19" t="s">
        <v>11898</v>
      </c>
      <c r="F5898" s="10">
        <v>42036</v>
      </c>
      <c r="G5898" s="10">
        <v>44958</v>
      </c>
      <c r="H5898" s="11">
        <v>9</v>
      </c>
      <c r="I5898" s="20" t="s">
        <v>259</v>
      </c>
      <c r="J5898" s="11" t="s">
        <v>261</v>
      </c>
      <c r="K5898" s="11" t="s">
        <v>12957</v>
      </c>
      <c r="L5898" s="11">
        <v>2</v>
      </c>
    </row>
    <row r="5899" spans="1:12">
      <c r="A5899" s="11" t="s">
        <v>11649</v>
      </c>
      <c r="D5899" s="11" t="s">
        <v>260</v>
      </c>
      <c r="E5899" s="19" t="s">
        <v>11899</v>
      </c>
      <c r="F5899" s="10">
        <v>42036</v>
      </c>
      <c r="G5899" s="10">
        <v>44958</v>
      </c>
      <c r="H5899" s="11">
        <v>9</v>
      </c>
      <c r="I5899" s="20" t="s">
        <v>259</v>
      </c>
      <c r="J5899" s="11" t="s">
        <v>261</v>
      </c>
      <c r="K5899" s="11" t="s">
        <v>12957</v>
      </c>
      <c r="L5899" s="11">
        <v>2</v>
      </c>
    </row>
    <row r="5900" spans="1:12">
      <c r="A5900" s="11" t="s">
        <v>11650</v>
      </c>
      <c r="D5900" s="11" t="s">
        <v>260</v>
      </c>
      <c r="E5900" s="19" t="s">
        <v>11900</v>
      </c>
      <c r="F5900" s="10">
        <v>42036</v>
      </c>
      <c r="G5900" s="10">
        <v>44958</v>
      </c>
      <c r="H5900" s="11">
        <v>9</v>
      </c>
      <c r="I5900" s="20" t="s">
        <v>259</v>
      </c>
      <c r="J5900" s="11" t="s">
        <v>261</v>
      </c>
      <c r="K5900" s="11" t="s">
        <v>12957</v>
      </c>
      <c r="L5900" s="11">
        <v>2</v>
      </c>
    </row>
    <row r="5901" spans="1:12">
      <c r="A5901" s="11" t="s">
        <v>11651</v>
      </c>
      <c r="D5901" s="11" t="s">
        <v>260</v>
      </c>
      <c r="E5901" s="19" t="s">
        <v>11901</v>
      </c>
      <c r="F5901" s="10">
        <v>42036</v>
      </c>
      <c r="G5901" s="10">
        <v>44958</v>
      </c>
      <c r="H5901" s="11">
        <v>9</v>
      </c>
      <c r="I5901" s="20" t="s">
        <v>259</v>
      </c>
      <c r="J5901" s="11" t="s">
        <v>261</v>
      </c>
      <c r="K5901" s="11" t="s">
        <v>12957</v>
      </c>
      <c r="L5901" s="11">
        <v>2</v>
      </c>
    </row>
    <row r="5902" spans="1:12">
      <c r="A5902" s="11" t="s">
        <v>11652</v>
      </c>
      <c r="D5902" s="11" t="s">
        <v>260</v>
      </c>
      <c r="E5902" s="19" t="s">
        <v>11902</v>
      </c>
      <c r="F5902" s="10">
        <v>42036</v>
      </c>
      <c r="G5902" s="10">
        <v>44958</v>
      </c>
      <c r="H5902" s="11">
        <v>9</v>
      </c>
      <c r="I5902" s="20" t="s">
        <v>259</v>
      </c>
      <c r="J5902" s="11" t="s">
        <v>261</v>
      </c>
      <c r="K5902" s="11" t="s">
        <v>12957</v>
      </c>
      <c r="L5902" s="11">
        <v>2</v>
      </c>
    </row>
    <row r="5903" spans="1:12">
      <c r="A5903" s="11" t="s">
        <v>11653</v>
      </c>
      <c r="D5903" s="11" t="s">
        <v>260</v>
      </c>
      <c r="E5903" s="19" t="s">
        <v>11903</v>
      </c>
      <c r="F5903" s="10">
        <v>42036</v>
      </c>
      <c r="G5903" s="10">
        <v>44958</v>
      </c>
      <c r="H5903" s="11">
        <v>9</v>
      </c>
      <c r="I5903" s="20" t="s">
        <v>259</v>
      </c>
      <c r="J5903" s="11" t="s">
        <v>261</v>
      </c>
      <c r="K5903" s="11" t="s">
        <v>12957</v>
      </c>
      <c r="L5903" s="11">
        <v>2</v>
      </c>
    </row>
    <row r="5904" spans="1:12">
      <c r="A5904" s="11" t="s">
        <v>11654</v>
      </c>
      <c r="D5904" s="11" t="s">
        <v>260</v>
      </c>
      <c r="E5904" s="19" t="s">
        <v>11904</v>
      </c>
      <c r="F5904" s="10">
        <v>42036</v>
      </c>
      <c r="G5904" s="10">
        <v>44958</v>
      </c>
      <c r="H5904" s="11">
        <v>9</v>
      </c>
      <c r="I5904" s="20" t="s">
        <v>259</v>
      </c>
      <c r="J5904" s="11" t="s">
        <v>261</v>
      </c>
      <c r="K5904" s="11" t="s">
        <v>12957</v>
      </c>
      <c r="L5904" s="11">
        <v>2</v>
      </c>
    </row>
    <row r="5905" spans="1:12">
      <c r="A5905" s="11" t="s">
        <v>11655</v>
      </c>
      <c r="D5905" s="11" t="s">
        <v>260</v>
      </c>
      <c r="E5905" s="19" t="s">
        <v>11905</v>
      </c>
      <c r="F5905" s="10">
        <v>42036</v>
      </c>
      <c r="G5905" s="10">
        <v>44958</v>
      </c>
      <c r="H5905" s="11">
        <v>9</v>
      </c>
      <c r="I5905" s="20" t="s">
        <v>259</v>
      </c>
      <c r="J5905" s="11" t="s">
        <v>261</v>
      </c>
      <c r="K5905" s="11" t="s">
        <v>12957</v>
      </c>
      <c r="L5905" s="11">
        <v>2</v>
      </c>
    </row>
    <row r="5906" spans="1:12">
      <c r="A5906" s="11" t="s">
        <v>11656</v>
      </c>
      <c r="D5906" s="11" t="s">
        <v>260</v>
      </c>
      <c r="E5906" s="19" t="s">
        <v>11906</v>
      </c>
      <c r="F5906" s="10">
        <v>42036</v>
      </c>
      <c r="G5906" s="10">
        <v>44958</v>
      </c>
      <c r="H5906" s="11">
        <v>9</v>
      </c>
      <c r="I5906" s="20" t="s">
        <v>259</v>
      </c>
      <c r="J5906" s="11" t="s">
        <v>261</v>
      </c>
      <c r="K5906" s="11" t="s">
        <v>12957</v>
      </c>
      <c r="L5906" s="11">
        <v>2</v>
      </c>
    </row>
    <row r="5907" spans="1:12">
      <c r="A5907" s="11" t="s">
        <v>11657</v>
      </c>
      <c r="D5907" s="11" t="s">
        <v>260</v>
      </c>
      <c r="E5907" s="19" t="s">
        <v>11907</v>
      </c>
      <c r="F5907" s="10">
        <v>42036</v>
      </c>
      <c r="G5907" s="10">
        <v>44958</v>
      </c>
      <c r="H5907" s="11">
        <v>9</v>
      </c>
      <c r="I5907" s="20" t="s">
        <v>259</v>
      </c>
      <c r="J5907" s="11" t="s">
        <v>261</v>
      </c>
      <c r="K5907" s="11" t="s">
        <v>12957</v>
      </c>
      <c r="L5907" s="11">
        <v>2</v>
      </c>
    </row>
    <row r="5908" spans="1:12">
      <c r="A5908" s="11" t="s">
        <v>11658</v>
      </c>
      <c r="D5908" s="11" t="s">
        <v>260</v>
      </c>
      <c r="E5908" s="19" t="s">
        <v>11908</v>
      </c>
      <c r="F5908" s="10">
        <v>42036</v>
      </c>
      <c r="G5908" s="10">
        <v>44958</v>
      </c>
      <c r="H5908" s="11">
        <v>9</v>
      </c>
      <c r="I5908" s="20" t="s">
        <v>259</v>
      </c>
      <c r="J5908" s="11" t="s">
        <v>261</v>
      </c>
      <c r="K5908" s="11" t="s">
        <v>12957</v>
      </c>
      <c r="L5908" s="11">
        <v>2</v>
      </c>
    </row>
    <row r="5909" spans="1:12">
      <c r="A5909" s="11" t="s">
        <v>11659</v>
      </c>
      <c r="D5909" s="11" t="s">
        <v>260</v>
      </c>
      <c r="E5909" s="19" t="s">
        <v>11909</v>
      </c>
      <c r="F5909" s="10">
        <v>42036</v>
      </c>
      <c r="G5909" s="10">
        <v>44958</v>
      </c>
      <c r="H5909" s="11">
        <v>9</v>
      </c>
      <c r="I5909" s="20" t="s">
        <v>259</v>
      </c>
      <c r="J5909" s="11" t="s">
        <v>261</v>
      </c>
      <c r="K5909" s="11" t="s">
        <v>12957</v>
      </c>
      <c r="L5909" s="11">
        <v>2</v>
      </c>
    </row>
    <row r="5910" spans="1:12">
      <c r="A5910" s="11" t="s">
        <v>11660</v>
      </c>
      <c r="D5910" s="11" t="s">
        <v>260</v>
      </c>
      <c r="E5910" s="19" t="s">
        <v>11910</v>
      </c>
      <c r="F5910" s="10">
        <v>42036</v>
      </c>
      <c r="G5910" s="10">
        <v>44958</v>
      </c>
      <c r="H5910" s="11">
        <v>9</v>
      </c>
      <c r="I5910" s="20" t="s">
        <v>259</v>
      </c>
      <c r="J5910" s="11" t="s">
        <v>261</v>
      </c>
      <c r="K5910" s="11" t="s">
        <v>12957</v>
      </c>
      <c r="L5910" s="11">
        <v>2</v>
      </c>
    </row>
    <row r="5911" spans="1:12">
      <c r="A5911" s="11" t="s">
        <v>11661</v>
      </c>
      <c r="D5911" s="11" t="s">
        <v>260</v>
      </c>
      <c r="E5911" s="19" t="s">
        <v>11911</v>
      </c>
      <c r="F5911" s="10">
        <v>42036</v>
      </c>
      <c r="G5911" s="10">
        <v>44958</v>
      </c>
      <c r="H5911" s="11">
        <v>9</v>
      </c>
      <c r="I5911" s="20" t="s">
        <v>259</v>
      </c>
      <c r="J5911" s="11" t="s">
        <v>261</v>
      </c>
      <c r="K5911" s="11" t="s">
        <v>12957</v>
      </c>
      <c r="L5911" s="11">
        <v>2</v>
      </c>
    </row>
    <row r="5912" spans="1:12">
      <c r="A5912" s="11" t="s">
        <v>11662</v>
      </c>
      <c r="D5912" s="11" t="s">
        <v>260</v>
      </c>
      <c r="E5912" s="19" t="s">
        <v>11912</v>
      </c>
      <c r="F5912" s="10">
        <v>42036</v>
      </c>
      <c r="G5912" s="10">
        <v>44958</v>
      </c>
      <c r="H5912" s="11">
        <v>9</v>
      </c>
      <c r="I5912" s="20" t="s">
        <v>259</v>
      </c>
      <c r="J5912" s="11" t="s">
        <v>261</v>
      </c>
      <c r="K5912" s="11" t="s">
        <v>12957</v>
      </c>
      <c r="L5912" s="11">
        <v>2</v>
      </c>
    </row>
    <row r="5913" spans="1:12">
      <c r="A5913" s="11" t="s">
        <v>11663</v>
      </c>
      <c r="D5913" s="11" t="s">
        <v>260</v>
      </c>
      <c r="E5913" s="19" t="s">
        <v>11913</v>
      </c>
      <c r="F5913" s="10">
        <v>42036</v>
      </c>
      <c r="G5913" s="10">
        <v>44958</v>
      </c>
      <c r="H5913" s="11">
        <v>9</v>
      </c>
      <c r="I5913" s="20" t="s">
        <v>259</v>
      </c>
      <c r="J5913" s="11" t="s">
        <v>261</v>
      </c>
      <c r="K5913" s="11" t="s">
        <v>12957</v>
      </c>
      <c r="L5913" s="11">
        <v>2</v>
      </c>
    </row>
    <row r="5914" spans="1:12">
      <c r="A5914" s="11" t="s">
        <v>11664</v>
      </c>
      <c r="D5914" s="11" t="s">
        <v>260</v>
      </c>
      <c r="E5914" s="19" t="s">
        <v>11914</v>
      </c>
      <c r="F5914" s="10">
        <v>42036</v>
      </c>
      <c r="G5914" s="10">
        <v>44958</v>
      </c>
      <c r="H5914" s="11">
        <v>9</v>
      </c>
      <c r="I5914" s="20" t="s">
        <v>259</v>
      </c>
      <c r="J5914" s="11" t="s">
        <v>261</v>
      </c>
      <c r="K5914" s="11" t="s">
        <v>12957</v>
      </c>
      <c r="L5914" s="11">
        <v>2</v>
      </c>
    </row>
    <row r="5915" spans="1:12">
      <c r="A5915" s="11" t="s">
        <v>11665</v>
      </c>
      <c r="D5915" s="11" t="s">
        <v>260</v>
      </c>
      <c r="E5915" s="19" t="s">
        <v>11915</v>
      </c>
      <c r="F5915" s="10">
        <v>42036</v>
      </c>
      <c r="G5915" s="10">
        <v>44958</v>
      </c>
      <c r="H5915" s="11">
        <v>9</v>
      </c>
      <c r="I5915" s="20" t="s">
        <v>259</v>
      </c>
      <c r="J5915" s="11" t="s">
        <v>261</v>
      </c>
      <c r="K5915" s="11" t="s">
        <v>12957</v>
      </c>
      <c r="L5915" s="11">
        <v>2</v>
      </c>
    </row>
    <row r="5916" spans="1:12">
      <c r="A5916" s="11" t="s">
        <v>11666</v>
      </c>
      <c r="D5916" s="11" t="s">
        <v>260</v>
      </c>
      <c r="E5916" s="19" t="s">
        <v>11916</v>
      </c>
      <c r="F5916" s="10">
        <v>42036</v>
      </c>
      <c r="G5916" s="10">
        <v>44958</v>
      </c>
      <c r="H5916" s="11">
        <v>9</v>
      </c>
      <c r="I5916" s="20" t="s">
        <v>259</v>
      </c>
      <c r="J5916" s="11" t="s">
        <v>261</v>
      </c>
      <c r="K5916" s="11" t="s">
        <v>12957</v>
      </c>
      <c r="L5916" s="11">
        <v>2</v>
      </c>
    </row>
    <row r="5917" spans="1:12">
      <c r="A5917" s="11" t="s">
        <v>11667</v>
      </c>
      <c r="D5917" s="11" t="s">
        <v>260</v>
      </c>
      <c r="E5917" s="19" t="s">
        <v>11917</v>
      </c>
      <c r="F5917" s="10">
        <v>42036</v>
      </c>
      <c r="G5917" s="10">
        <v>44958</v>
      </c>
      <c r="H5917" s="11">
        <v>9</v>
      </c>
      <c r="I5917" s="20" t="s">
        <v>259</v>
      </c>
      <c r="J5917" s="11" t="s">
        <v>261</v>
      </c>
      <c r="K5917" s="11" t="s">
        <v>12957</v>
      </c>
      <c r="L5917" s="11">
        <v>2</v>
      </c>
    </row>
    <row r="5918" spans="1:12">
      <c r="A5918" s="11" t="s">
        <v>11668</v>
      </c>
      <c r="D5918" s="11" t="s">
        <v>260</v>
      </c>
      <c r="E5918" s="19" t="s">
        <v>11918</v>
      </c>
      <c r="F5918" s="10">
        <v>42036</v>
      </c>
      <c r="G5918" s="10">
        <v>44958</v>
      </c>
      <c r="H5918" s="11">
        <v>9</v>
      </c>
      <c r="I5918" s="20" t="s">
        <v>259</v>
      </c>
      <c r="J5918" s="11" t="s">
        <v>261</v>
      </c>
      <c r="K5918" s="11" t="s">
        <v>12957</v>
      </c>
      <c r="L5918" s="11">
        <v>2</v>
      </c>
    </row>
    <row r="5919" spans="1:12">
      <c r="A5919" s="11" t="s">
        <v>11669</v>
      </c>
      <c r="D5919" s="11" t="s">
        <v>260</v>
      </c>
      <c r="E5919" s="19" t="s">
        <v>11919</v>
      </c>
      <c r="F5919" s="10">
        <v>42036</v>
      </c>
      <c r="G5919" s="10">
        <v>44958</v>
      </c>
      <c r="H5919" s="11">
        <v>9</v>
      </c>
      <c r="I5919" s="20" t="s">
        <v>259</v>
      </c>
      <c r="J5919" s="11" t="s">
        <v>261</v>
      </c>
      <c r="K5919" s="11" t="s">
        <v>12957</v>
      </c>
      <c r="L5919" s="11">
        <v>2</v>
      </c>
    </row>
    <row r="5920" spans="1:12">
      <c r="A5920" s="11" t="s">
        <v>11670</v>
      </c>
      <c r="D5920" s="11" t="s">
        <v>260</v>
      </c>
      <c r="E5920" s="19" t="s">
        <v>11920</v>
      </c>
      <c r="F5920" s="10">
        <v>42036</v>
      </c>
      <c r="G5920" s="10">
        <v>44958</v>
      </c>
      <c r="H5920" s="11">
        <v>9</v>
      </c>
      <c r="I5920" s="20" t="s">
        <v>259</v>
      </c>
      <c r="J5920" s="11" t="s">
        <v>261</v>
      </c>
      <c r="K5920" s="11" t="s">
        <v>12957</v>
      </c>
      <c r="L5920" s="11">
        <v>2</v>
      </c>
    </row>
    <row r="5921" spans="1:12">
      <c r="A5921" s="11" t="s">
        <v>11671</v>
      </c>
      <c r="D5921" s="11" t="s">
        <v>260</v>
      </c>
      <c r="E5921" s="19" t="s">
        <v>11921</v>
      </c>
      <c r="F5921" s="10">
        <v>42036</v>
      </c>
      <c r="G5921" s="10">
        <v>44958</v>
      </c>
      <c r="H5921" s="11">
        <v>9</v>
      </c>
      <c r="I5921" s="20" t="s">
        <v>259</v>
      </c>
      <c r="J5921" s="11" t="s">
        <v>261</v>
      </c>
      <c r="K5921" s="11" t="s">
        <v>12957</v>
      </c>
      <c r="L5921" s="11">
        <v>2</v>
      </c>
    </row>
    <row r="5922" spans="1:12">
      <c r="A5922" s="11" t="s">
        <v>11672</v>
      </c>
      <c r="D5922" s="11" t="s">
        <v>260</v>
      </c>
      <c r="E5922" s="19" t="s">
        <v>11922</v>
      </c>
      <c r="F5922" s="10">
        <v>42036</v>
      </c>
      <c r="G5922" s="10">
        <v>44958</v>
      </c>
      <c r="H5922" s="11">
        <v>9</v>
      </c>
      <c r="I5922" s="20" t="s">
        <v>259</v>
      </c>
      <c r="J5922" s="11" t="s">
        <v>261</v>
      </c>
      <c r="K5922" s="11" t="s">
        <v>12957</v>
      </c>
      <c r="L5922" s="11">
        <v>2</v>
      </c>
    </row>
    <row r="5923" spans="1:12">
      <c r="A5923" s="11" t="s">
        <v>11673</v>
      </c>
      <c r="D5923" s="11" t="s">
        <v>260</v>
      </c>
      <c r="E5923" s="19" t="s">
        <v>11923</v>
      </c>
      <c r="F5923" s="10">
        <v>42036</v>
      </c>
      <c r="G5923" s="10">
        <v>44958</v>
      </c>
      <c r="H5923" s="11">
        <v>9</v>
      </c>
      <c r="I5923" s="20" t="s">
        <v>259</v>
      </c>
      <c r="J5923" s="11" t="s">
        <v>261</v>
      </c>
      <c r="K5923" s="11" t="s">
        <v>12957</v>
      </c>
      <c r="L5923" s="11">
        <v>2</v>
      </c>
    </row>
    <row r="5924" spans="1:12">
      <c r="A5924" s="11" t="s">
        <v>11674</v>
      </c>
      <c r="D5924" s="11" t="s">
        <v>260</v>
      </c>
      <c r="E5924" s="19" t="s">
        <v>11924</v>
      </c>
      <c r="F5924" s="10">
        <v>42036</v>
      </c>
      <c r="G5924" s="10">
        <v>44958</v>
      </c>
      <c r="H5924" s="11">
        <v>9</v>
      </c>
      <c r="I5924" s="20" t="s">
        <v>259</v>
      </c>
      <c r="J5924" s="11" t="s">
        <v>261</v>
      </c>
      <c r="K5924" s="11" t="s">
        <v>12957</v>
      </c>
      <c r="L5924" s="11">
        <v>2</v>
      </c>
    </row>
    <row r="5925" spans="1:12">
      <c r="A5925" s="11" t="s">
        <v>11675</v>
      </c>
      <c r="D5925" s="11" t="s">
        <v>260</v>
      </c>
      <c r="E5925" s="19" t="s">
        <v>11925</v>
      </c>
      <c r="F5925" s="10">
        <v>42036</v>
      </c>
      <c r="G5925" s="10">
        <v>44958</v>
      </c>
      <c r="H5925" s="11">
        <v>9</v>
      </c>
      <c r="I5925" s="20" t="s">
        <v>259</v>
      </c>
      <c r="J5925" s="11" t="s">
        <v>261</v>
      </c>
      <c r="K5925" s="11" t="s">
        <v>12957</v>
      </c>
      <c r="L5925" s="11">
        <v>2</v>
      </c>
    </row>
    <row r="5926" spans="1:12">
      <c r="A5926" s="11" t="s">
        <v>11676</v>
      </c>
      <c r="D5926" s="11" t="s">
        <v>260</v>
      </c>
      <c r="E5926" s="19" t="s">
        <v>11926</v>
      </c>
      <c r="F5926" s="10">
        <v>42036</v>
      </c>
      <c r="G5926" s="10">
        <v>44958</v>
      </c>
      <c r="H5926" s="11">
        <v>9</v>
      </c>
      <c r="I5926" s="20" t="s">
        <v>259</v>
      </c>
      <c r="J5926" s="11" t="s">
        <v>261</v>
      </c>
      <c r="K5926" s="11" t="s">
        <v>12957</v>
      </c>
      <c r="L5926" s="11">
        <v>2</v>
      </c>
    </row>
    <row r="5927" spans="1:12">
      <c r="A5927" s="11" t="s">
        <v>11677</v>
      </c>
      <c r="D5927" s="11" t="s">
        <v>260</v>
      </c>
      <c r="E5927" s="19" t="s">
        <v>11927</v>
      </c>
      <c r="F5927" s="10">
        <v>42036</v>
      </c>
      <c r="G5927" s="10">
        <v>44958</v>
      </c>
      <c r="H5927" s="11">
        <v>9</v>
      </c>
      <c r="I5927" s="20" t="s">
        <v>259</v>
      </c>
      <c r="J5927" s="11" t="s">
        <v>261</v>
      </c>
      <c r="K5927" s="11" t="s">
        <v>12957</v>
      </c>
      <c r="L5927" s="11">
        <v>2</v>
      </c>
    </row>
    <row r="5928" spans="1:12">
      <c r="A5928" s="11" t="s">
        <v>11678</v>
      </c>
      <c r="D5928" s="11" t="s">
        <v>260</v>
      </c>
      <c r="E5928" s="19" t="s">
        <v>11928</v>
      </c>
      <c r="F5928" s="10">
        <v>42036</v>
      </c>
      <c r="G5928" s="10">
        <v>44958</v>
      </c>
      <c r="H5928" s="11">
        <v>9</v>
      </c>
      <c r="I5928" s="20" t="s">
        <v>259</v>
      </c>
      <c r="J5928" s="11" t="s">
        <v>261</v>
      </c>
      <c r="K5928" s="11" t="s">
        <v>12957</v>
      </c>
      <c r="L5928" s="11">
        <v>2</v>
      </c>
    </row>
    <row r="5929" spans="1:12">
      <c r="A5929" s="11" t="s">
        <v>11679</v>
      </c>
      <c r="D5929" s="11" t="s">
        <v>260</v>
      </c>
      <c r="E5929" s="19" t="s">
        <v>11929</v>
      </c>
      <c r="F5929" s="10">
        <v>42036</v>
      </c>
      <c r="G5929" s="10">
        <v>44958</v>
      </c>
      <c r="H5929" s="11">
        <v>9</v>
      </c>
      <c r="I5929" s="20" t="s">
        <v>259</v>
      </c>
      <c r="J5929" s="11" t="s">
        <v>261</v>
      </c>
      <c r="K5929" s="11" t="s">
        <v>12957</v>
      </c>
      <c r="L5929" s="11">
        <v>2</v>
      </c>
    </row>
    <row r="5930" spans="1:12">
      <c r="A5930" s="11" t="s">
        <v>11680</v>
      </c>
      <c r="D5930" s="11" t="s">
        <v>260</v>
      </c>
      <c r="E5930" s="19" t="s">
        <v>11930</v>
      </c>
      <c r="F5930" s="10">
        <v>42036</v>
      </c>
      <c r="G5930" s="10">
        <v>44958</v>
      </c>
      <c r="H5930" s="11">
        <v>9</v>
      </c>
      <c r="I5930" s="20" t="s">
        <v>259</v>
      </c>
      <c r="J5930" s="11" t="s">
        <v>261</v>
      </c>
      <c r="K5930" s="11" t="s">
        <v>12957</v>
      </c>
      <c r="L5930" s="11">
        <v>2</v>
      </c>
    </row>
    <row r="5931" spans="1:12">
      <c r="A5931" s="11" t="s">
        <v>11681</v>
      </c>
      <c r="D5931" s="11" t="s">
        <v>260</v>
      </c>
      <c r="E5931" s="19" t="s">
        <v>11931</v>
      </c>
      <c r="F5931" s="10">
        <v>42036</v>
      </c>
      <c r="G5931" s="10">
        <v>44958</v>
      </c>
      <c r="H5931" s="11">
        <v>9</v>
      </c>
      <c r="I5931" s="20" t="s">
        <v>259</v>
      </c>
      <c r="J5931" s="11" t="s">
        <v>261</v>
      </c>
      <c r="K5931" s="11" t="s">
        <v>12957</v>
      </c>
      <c r="L5931" s="11">
        <v>2</v>
      </c>
    </row>
    <row r="5932" spans="1:12">
      <c r="A5932" s="11" t="s">
        <v>11682</v>
      </c>
      <c r="D5932" s="11" t="s">
        <v>260</v>
      </c>
      <c r="E5932" s="19" t="s">
        <v>11932</v>
      </c>
      <c r="F5932" s="10">
        <v>42036</v>
      </c>
      <c r="G5932" s="10">
        <v>44958</v>
      </c>
      <c r="H5932" s="11">
        <v>9</v>
      </c>
      <c r="I5932" s="20" t="s">
        <v>259</v>
      </c>
      <c r="J5932" s="11" t="s">
        <v>261</v>
      </c>
      <c r="K5932" s="11" t="s">
        <v>12957</v>
      </c>
      <c r="L5932" s="11">
        <v>2</v>
      </c>
    </row>
    <row r="5933" spans="1:12">
      <c r="A5933" s="11" t="s">
        <v>11683</v>
      </c>
      <c r="D5933" s="11" t="s">
        <v>260</v>
      </c>
      <c r="E5933" s="19" t="s">
        <v>11933</v>
      </c>
      <c r="F5933" s="10">
        <v>42036</v>
      </c>
      <c r="G5933" s="10">
        <v>44958</v>
      </c>
      <c r="H5933" s="11">
        <v>9</v>
      </c>
      <c r="I5933" s="20" t="s">
        <v>259</v>
      </c>
      <c r="J5933" s="11" t="s">
        <v>261</v>
      </c>
      <c r="K5933" s="11" t="s">
        <v>12957</v>
      </c>
      <c r="L5933" s="11">
        <v>2</v>
      </c>
    </row>
    <row r="5934" spans="1:12">
      <c r="A5934" s="11" t="s">
        <v>11684</v>
      </c>
      <c r="D5934" s="11" t="s">
        <v>260</v>
      </c>
      <c r="E5934" s="19" t="s">
        <v>11934</v>
      </c>
      <c r="F5934" s="10">
        <v>42036</v>
      </c>
      <c r="G5934" s="10">
        <v>44958</v>
      </c>
      <c r="H5934" s="11">
        <v>9</v>
      </c>
      <c r="I5934" s="20" t="s">
        <v>259</v>
      </c>
      <c r="J5934" s="11" t="s">
        <v>261</v>
      </c>
      <c r="K5934" s="11" t="s">
        <v>12957</v>
      </c>
      <c r="L5934" s="11">
        <v>2</v>
      </c>
    </row>
    <row r="5935" spans="1:12">
      <c r="A5935" s="11" t="s">
        <v>11685</v>
      </c>
      <c r="D5935" s="11" t="s">
        <v>260</v>
      </c>
      <c r="E5935" s="19" t="s">
        <v>11935</v>
      </c>
      <c r="F5935" s="10">
        <v>42036</v>
      </c>
      <c r="G5935" s="10">
        <v>44958</v>
      </c>
      <c r="H5935" s="11">
        <v>9</v>
      </c>
      <c r="I5935" s="20" t="s">
        <v>259</v>
      </c>
      <c r="J5935" s="11" t="s">
        <v>261</v>
      </c>
      <c r="K5935" s="11" t="s">
        <v>12957</v>
      </c>
      <c r="L5935" s="11">
        <v>2</v>
      </c>
    </row>
    <row r="5936" spans="1:12">
      <c r="A5936" s="11" t="s">
        <v>11686</v>
      </c>
      <c r="D5936" s="11" t="s">
        <v>260</v>
      </c>
      <c r="E5936" s="19" t="s">
        <v>11936</v>
      </c>
      <c r="F5936" s="10">
        <v>42036</v>
      </c>
      <c r="G5936" s="10">
        <v>44958</v>
      </c>
      <c r="H5936" s="11">
        <v>9</v>
      </c>
      <c r="I5936" s="20" t="s">
        <v>259</v>
      </c>
      <c r="J5936" s="11" t="s">
        <v>261</v>
      </c>
      <c r="K5936" s="11" t="s">
        <v>12957</v>
      </c>
      <c r="L5936" s="11">
        <v>2</v>
      </c>
    </row>
    <row r="5937" spans="1:12">
      <c r="A5937" s="11" t="s">
        <v>11687</v>
      </c>
      <c r="D5937" s="11" t="s">
        <v>260</v>
      </c>
      <c r="E5937" s="19" t="s">
        <v>11937</v>
      </c>
      <c r="F5937" s="10">
        <v>42036</v>
      </c>
      <c r="G5937" s="10">
        <v>44958</v>
      </c>
      <c r="H5937" s="11">
        <v>9</v>
      </c>
      <c r="I5937" s="20" t="s">
        <v>259</v>
      </c>
      <c r="J5937" s="11" t="s">
        <v>261</v>
      </c>
      <c r="K5937" s="11" t="s">
        <v>12957</v>
      </c>
      <c r="L5937" s="11">
        <v>2</v>
      </c>
    </row>
    <row r="5938" spans="1:12">
      <c r="A5938" s="11" t="s">
        <v>11688</v>
      </c>
      <c r="D5938" s="11" t="s">
        <v>260</v>
      </c>
      <c r="E5938" s="19" t="s">
        <v>11938</v>
      </c>
      <c r="F5938" s="10">
        <v>42036</v>
      </c>
      <c r="G5938" s="10">
        <v>44958</v>
      </c>
      <c r="H5938" s="11">
        <v>9</v>
      </c>
      <c r="I5938" s="20" t="s">
        <v>259</v>
      </c>
      <c r="J5938" s="11" t="s">
        <v>261</v>
      </c>
      <c r="K5938" s="11" t="s">
        <v>12957</v>
      </c>
      <c r="L5938" s="11">
        <v>2</v>
      </c>
    </row>
    <row r="5939" spans="1:12">
      <c r="A5939" s="11" t="s">
        <v>11689</v>
      </c>
      <c r="D5939" s="11" t="s">
        <v>260</v>
      </c>
      <c r="E5939" s="19" t="s">
        <v>11939</v>
      </c>
      <c r="F5939" s="10">
        <v>42036</v>
      </c>
      <c r="G5939" s="10">
        <v>44958</v>
      </c>
      <c r="H5939" s="11">
        <v>9</v>
      </c>
      <c r="I5939" s="20" t="s">
        <v>259</v>
      </c>
      <c r="J5939" s="11" t="s">
        <v>261</v>
      </c>
      <c r="K5939" s="11" t="s">
        <v>12957</v>
      </c>
      <c r="L5939" s="11">
        <v>2</v>
      </c>
    </row>
    <row r="5940" spans="1:12">
      <c r="A5940" s="11" t="s">
        <v>11690</v>
      </c>
      <c r="D5940" s="11" t="s">
        <v>260</v>
      </c>
      <c r="E5940" s="19" t="s">
        <v>11940</v>
      </c>
      <c r="F5940" s="10">
        <v>42036</v>
      </c>
      <c r="G5940" s="10">
        <v>44958</v>
      </c>
      <c r="H5940" s="11">
        <v>9</v>
      </c>
      <c r="I5940" s="20" t="s">
        <v>259</v>
      </c>
      <c r="J5940" s="11" t="s">
        <v>261</v>
      </c>
      <c r="K5940" s="11" t="s">
        <v>12957</v>
      </c>
      <c r="L5940" s="11">
        <v>2</v>
      </c>
    </row>
    <row r="5941" spans="1:12">
      <c r="A5941" s="11" t="s">
        <v>11691</v>
      </c>
      <c r="D5941" s="11" t="s">
        <v>260</v>
      </c>
      <c r="E5941" s="19" t="s">
        <v>11941</v>
      </c>
      <c r="F5941" s="10">
        <v>42036</v>
      </c>
      <c r="G5941" s="10">
        <v>44958</v>
      </c>
      <c r="H5941" s="11">
        <v>9</v>
      </c>
      <c r="I5941" s="20" t="s">
        <v>259</v>
      </c>
      <c r="J5941" s="11" t="s">
        <v>261</v>
      </c>
      <c r="K5941" s="11" t="s">
        <v>12957</v>
      </c>
      <c r="L5941" s="11">
        <v>2</v>
      </c>
    </row>
    <row r="5942" spans="1:12">
      <c r="A5942" s="11" t="s">
        <v>11692</v>
      </c>
      <c r="D5942" s="11" t="s">
        <v>260</v>
      </c>
      <c r="E5942" s="19" t="s">
        <v>11942</v>
      </c>
      <c r="F5942" s="10">
        <v>42036</v>
      </c>
      <c r="G5942" s="10">
        <v>44958</v>
      </c>
      <c r="H5942" s="11">
        <v>9</v>
      </c>
      <c r="I5942" s="20" t="s">
        <v>259</v>
      </c>
      <c r="J5942" s="11" t="s">
        <v>261</v>
      </c>
      <c r="K5942" s="11" t="s">
        <v>12957</v>
      </c>
      <c r="L5942" s="11">
        <v>2</v>
      </c>
    </row>
    <row r="5943" spans="1:12">
      <c r="A5943" s="11" t="s">
        <v>11693</v>
      </c>
      <c r="D5943" s="11" t="s">
        <v>260</v>
      </c>
      <c r="E5943" s="19" t="s">
        <v>11943</v>
      </c>
      <c r="F5943" s="10">
        <v>42036</v>
      </c>
      <c r="G5943" s="10">
        <v>44958</v>
      </c>
      <c r="H5943" s="11">
        <v>9</v>
      </c>
      <c r="I5943" s="20" t="s">
        <v>259</v>
      </c>
      <c r="J5943" s="11" t="s">
        <v>261</v>
      </c>
      <c r="K5943" s="11" t="s">
        <v>12957</v>
      </c>
      <c r="L5943" s="11">
        <v>2</v>
      </c>
    </row>
    <row r="5944" spans="1:12">
      <c r="A5944" s="11" t="s">
        <v>11694</v>
      </c>
      <c r="D5944" s="11" t="s">
        <v>260</v>
      </c>
      <c r="E5944" s="19" t="s">
        <v>11944</v>
      </c>
      <c r="F5944" s="10">
        <v>42036</v>
      </c>
      <c r="G5944" s="10">
        <v>44958</v>
      </c>
      <c r="H5944" s="11">
        <v>9</v>
      </c>
      <c r="I5944" s="20" t="s">
        <v>259</v>
      </c>
      <c r="J5944" s="11" t="s">
        <v>261</v>
      </c>
      <c r="K5944" s="11" t="s">
        <v>12957</v>
      </c>
      <c r="L5944" s="11">
        <v>2</v>
      </c>
    </row>
    <row r="5945" spans="1:12">
      <c r="A5945" s="11" t="s">
        <v>11695</v>
      </c>
      <c r="D5945" s="11" t="s">
        <v>260</v>
      </c>
      <c r="E5945" s="19" t="s">
        <v>11945</v>
      </c>
      <c r="F5945" s="10">
        <v>42036</v>
      </c>
      <c r="G5945" s="10">
        <v>44958</v>
      </c>
      <c r="H5945" s="11">
        <v>9</v>
      </c>
      <c r="I5945" s="20" t="s">
        <v>259</v>
      </c>
      <c r="J5945" s="11" t="s">
        <v>261</v>
      </c>
      <c r="K5945" s="11" t="s">
        <v>12957</v>
      </c>
      <c r="L5945" s="11">
        <v>2</v>
      </c>
    </row>
    <row r="5946" spans="1:12">
      <c r="A5946" s="11" t="s">
        <v>11696</v>
      </c>
      <c r="D5946" s="11" t="s">
        <v>260</v>
      </c>
      <c r="E5946" s="19" t="s">
        <v>11946</v>
      </c>
      <c r="F5946" s="10">
        <v>42036</v>
      </c>
      <c r="G5946" s="10">
        <v>44958</v>
      </c>
      <c r="H5946" s="11">
        <v>9</v>
      </c>
      <c r="I5946" s="20" t="s">
        <v>259</v>
      </c>
      <c r="J5946" s="11" t="s">
        <v>261</v>
      </c>
      <c r="K5946" s="11" t="s">
        <v>12957</v>
      </c>
      <c r="L5946" s="11">
        <v>2</v>
      </c>
    </row>
    <row r="5947" spans="1:12">
      <c r="A5947" s="11" t="s">
        <v>11697</v>
      </c>
      <c r="D5947" s="11" t="s">
        <v>260</v>
      </c>
      <c r="E5947" s="19" t="s">
        <v>11947</v>
      </c>
      <c r="F5947" s="10">
        <v>42036</v>
      </c>
      <c r="G5947" s="10">
        <v>44958</v>
      </c>
      <c r="H5947" s="11">
        <v>9</v>
      </c>
      <c r="I5947" s="20" t="s">
        <v>259</v>
      </c>
      <c r="J5947" s="11" t="s">
        <v>261</v>
      </c>
      <c r="K5947" s="11" t="s">
        <v>12957</v>
      </c>
      <c r="L5947" s="11">
        <v>2</v>
      </c>
    </row>
    <row r="5948" spans="1:12">
      <c r="A5948" s="11" t="s">
        <v>11698</v>
      </c>
      <c r="D5948" s="11" t="s">
        <v>260</v>
      </c>
      <c r="E5948" s="19" t="s">
        <v>11948</v>
      </c>
      <c r="F5948" s="10">
        <v>42036</v>
      </c>
      <c r="G5948" s="10">
        <v>44958</v>
      </c>
      <c r="H5948" s="11">
        <v>9</v>
      </c>
      <c r="I5948" s="20" t="s">
        <v>259</v>
      </c>
      <c r="J5948" s="11" t="s">
        <v>261</v>
      </c>
      <c r="K5948" s="11" t="s">
        <v>12957</v>
      </c>
      <c r="L5948" s="11">
        <v>2</v>
      </c>
    </row>
    <row r="5949" spans="1:12">
      <c r="A5949" s="11" t="s">
        <v>11699</v>
      </c>
      <c r="D5949" s="11" t="s">
        <v>260</v>
      </c>
      <c r="E5949" s="19" t="s">
        <v>11949</v>
      </c>
      <c r="F5949" s="10">
        <v>42036</v>
      </c>
      <c r="G5949" s="10">
        <v>44958</v>
      </c>
      <c r="H5949" s="11">
        <v>9</v>
      </c>
      <c r="I5949" s="20" t="s">
        <v>259</v>
      </c>
      <c r="J5949" s="11" t="s">
        <v>261</v>
      </c>
      <c r="K5949" s="11" t="s">
        <v>12957</v>
      </c>
      <c r="L5949" s="11">
        <v>2</v>
      </c>
    </row>
    <row r="5950" spans="1:12">
      <c r="A5950" s="11" t="s">
        <v>11700</v>
      </c>
      <c r="D5950" s="11" t="s">
        <v>260</v>
      </c>
      <c r="E5950" s="19" t="s">
        <v>11950</v>
      </c>
      <c r="F5950" s="10">
        <v>42036</v>
      </c>
      <c r="G5950" s="10">
        <v>44958</v>
      </c>
      <c r="H5950" s="11">
        <v>9</v>
      </c>
      <c r="I5950" s="20" t="s">
        <v>259</v>
      </c>
      <c r="J5950" s="11" t="s">
        <v>261</v>
      </c>
      <c r="K5950" s="11" t="s">
        <v>12957</v>
      </c>
      <c r="L5950" s="11">
        <v>2</v>
      </c>
    </row>
    <row r="5951" spans="1:12">
      <c r="A5951" s="11" t="s">
        <v>11701</v>
      </c>
      <c r="D5951" s="11" t="s">
        <v>260</v>
      </c>
      <c r="E5951" s="19" t="s">
        <v>11951</v>
      </c>
      <c r="F5951" s="10">
        <v>42036</v>
      </c>
      <c r="G5951" s="10">
        <v>44958</v>
      </c>
      <c r="H5951" s="11">
        <v>9</v>
      </c>
      <c r="I5951" s="20" t="s">
        <v>259</v>
      </c>
      <c r="J5951" s="11" t="s">
        <v>261</v>
      </c>
      <c r="K5951" s="11" t="s">
        <v>12957</v>
      </c>
      <c r="L5951" s="11">
        <v>2</v>
      </c>
    </row>
    <row r="5952" spans="1:12">
      <c r="A5952" s="11" t="s">
        <v>11702</v>
      </c>
      <c r="D5952" s="11" t="s">
        <v>260</v>
      </c>
      <c r="E5952" s="19" t="s">
        <v>11952</v>
      </c>
      <c r="F5952" s="10">
        <v>42036</v>
      </c>
      <c r="G5952" s="10">
        <v>44958</v>
      </c>
      <c r="H5952" s="11">
        <v>9</v>
      </c>
      <c r="I5952" s="20" t="s">
        <v>259</v>
      </c>
      <c r="J5952" s="11" t="s">
        <v>261</v>
      </c>
      <c r="K5952" s="11" t="s">
        <v>12957</v>
      </c>
      <c r="L5952" s="11">
        <v>2</v>
      </c>
    </row>
    <row r="5953" spans="1:12">
      <c r="A5953" s="11" t="s">
        <v>11703</v>
      </c>
      <c r="D5953" s="11" t="s">
        <v>260</v>
      </c>
      <c r="E5953" s="19" t="s">
        <v>11953</v>
      </c>
      <c r="F5953" s="10">
        <v>42036</v>
      </c>
      <c r="G5953" s="10">
        <v>44958</v>
      </c>
      <c r="H5953" s="11">
        <v>9</v>
      </c>
      <c r="I5953" s="20" t="s">
        <v>259</v>
      </c>
      <c r="J5953" s="11" t="s">
        <v>261</v>
      </c>
      <c r="K5953" s="11" t="s">
        <v>12957</v>
      </c>
      <c r="L5953" s="11">
        <v>2</v>
      </c>
    </row>
    <row r="5954" spans="1:12">
      <c r="A5954" s="11" t="s">
        <v>11704</v>
      </c>
      <c r="D5954" s="11" t="s">
        <v>260</v>
      </c>
      <c r="E5954" s="19" t="s">
        <v>11954</v>
      </c>
      <c r="F5954" s="10">
        <v>42036</v>
      </c>
      <c r="G5954" s="10">
        <v>44958</v>
      </c>
      <c r="H5954" s="11">
        <v>9</v>
      </c>
      <c r="I5954" s="20" t="s">
        <v>259</v>
      </c>
      <c r="J5954" s="11" t="s">
        <v>261</v>
      </c>
      <c r="K5954" s="11" t="s">
        <v>12957</v>
      </c>
      <c r="L5954" s="11">
        <v>2</v>
      </c>
    </row>
    <row r="5955" spans="1:12">
      <c r="A5955" s="11" t="s">
        <v>11705</v>
      </c>
      <c r="D5955" s="11" t="s">
        <v>260</v>
      </c>
      <c r="E5955" s="19" t="s">
        <v>11955</v>
      </c>
      <c r="F5955" s="10">
        <v>42036</v>
      </c>
      <c r="G5955" s="10">
        <v>44958</v>
      </c>
      <c r="H5955" s="11">
        <v>9</v>
      </c>
      <c r="I5955" s="20" t="s">
        <v>259</v>
      </c>
      <c r="J5955" s="11" t="s">
        <v>261</v>
      </c>
      <c r="K5955" s="11" t="s">
        <v>12957</v>
      </c>
      <c r="L5955" s="11">
        <v>2</v>
      </c>
    </row>
    <row r="5956" spans="1:12">
      <c r="A5956" s="11" t="s">
        <v>11706</v>
      </c>
      <c r="D5956" s="11" t="s">
        <v>260</v>
      </c>
      <c r="E5956" s="19" t="s">
        <v>11956</v>
      </c>
      <c r="F5956" s="10">
        <v>42036</v>
      </c>
      <c r="G5956" s="10">
        <v>44958</v>
      </c>
      <c r="H5956" s="11">
        <v>9</v>
      </c>
      <c r="I5956" s="20" t="s">
        <v>259</v>
      </c>
      <c r="J5956" s="11" t="s">
        <v>261</v>
      </c>
      <c r="K5956" s="11" t="s">
        <v>12957</v>
      </c>
      <c r="L5956" s="11">
        <v>2</v>
      </c>
    </row>
    <row r="5957" spans="1:12">
      <c r="A5957" s="11" t="s">
        <v>11707</v>
      </c>
      <c r="D5957" s="11" t="s">
        <v>260</v>
      </c>
      <c r="E5957" s="19" t="s">
        <v>11957</v>
      </c>
      <c r="F5957" s="10">
        <v>42036</v>
      </c>
      <c r="G5957" s="10">
        <v>44958</v>
      </c>
      <c r="H5957" s="11">
        <v>9</v>
      </c>
      <c r="I5957" s="20" t="s">
        <v>259</v>
      </c>
      <c r="J5957" s="11" t="s">
        <v>261</v>
      </c>
      <c r="K5957" s="11" t="s">
        <v>12957</v>
      </c>
      <c r="L5957" s="11">
        <v>2</v>
      </c>
    </row>
    <row r="5958" spans="1:12">
      <c r="A5958" s="11" t="s">
        <v>11708</v>
      </c>
      <c r="D5958" s="11" t="s">
        <v>260</v>
      </c>
      <c r="E5958" s="19" t="s">
        <v>11958</v>
      </c>
      <c r="F5958" s="10">
        <v>42036</v>
      </c>
      <c r="G5958" s="10">
        <v>44958</v>
      </c>
      <c r="H5958" s="11">
        <v>9</v>
      </c>
      <c r="I5958" s="20" t="s">
        <v>259</v>
      </c>
      <c r="J5958" s="11" t="s">
        <v>261</v>
      </c>
      <c r="K5958" s="11" t="s">
        <v>12957</v>
      </c>
      <c r="L5958" s="11">
        <v>2</v>
      </c>
    </row>
    <row r="5959" spans="1:12">
      <c r="A5959" s="11" t="s">
        <v>11709</v>
      </c>
      <c r="D5959" s="11" t="s">
        <v>260</v>
      </c>
      <c r="E5959" s="19" t="s">
        <v>11959</v>
      </c>
      <c r="F5959" s="10">
        <v>42036</v>
      </c>
      <c r="G5959" s="10">
        <v>44958</v>
      </c>
      <c r="H5959" s="11">
        <v>9</v>
      </c>
      <c r="I5959" s="20" t="s">
        <v>259</v>
      </c>
      <c r="J5959" s="11" t="s">
        <v>261</v>
      </c>
      <c r="K5959" s="11" t="s">
        <v>12957</v>
      </c>
      <c r="L5959" s="11">
        <v>2</v>
      </c>
    </row>
    <row r="5960" spans="1:12">
      <c r="A5960" s="11" t="s">
        <v>11710</v>
      </c>
      <c r="D5960" s="11" t="s">
        <v>260</v>
      </c>
      <c r="E5960" s="19" t="s">
        <v>11960</v>
      </c>
      <c r="F5960" s="10">
        <v>42036</v>
      </c>
      <c r="G5960" s="10">
        <v>44958</v>
      </c>
      <c r="H5960" s="11">
        <v>9</v>
      </c>
      <c r="I5960" s="20" t="s">
        <v>259</v>
      </c>
      <c r="J5960" s="11" t="s">
        <v>261</v>
      </c>
      <c r="K5960" s="11" t="s">
        <v>12957</v>
      </c>
      <c r="L5960" s="11">
        <v>2</v>
      </c>
    </row>
    <row r="5961" spans="1:12">
      <c r="A5961" s="11" t="s">
        <v>11711</v>
      </c>
      <c r="D5961" s="11" t="s">
        <v>260</v>
      </c>
      <c r="E5961" s="19" t="s">
        <v>11961</v>
      </c>
      <c r="F5961" s="10">
        <v>42036</v>
      </c>
      <c r="G5961" s="10">
        <v>44958</v>
      </c>
      <c r="H5961" s="11">
        <v>9</v>
      </c>
      <c r="I5961" s="20" t="s">
        <v>259</v>
      </c>
      <c r="J5961" s="11" t="s">
        <v>261</v>
      </c>
      <c r="K5961" s="11" t="s">
        <v>12957</v>
      </c>
      <c r="L5961" s="11">
        <v>2</v>
      </c>
    </row>
    <row r="5962" spans="1:12">
      <c r="A5962" s="11" t="s">
        <v>11712</v>
      </c>
      <c r="D5962" s="11" t="s">
        <v>260</v>
      </c>
      <c r="E5962" s="19" t="s">
        <v>11962</v>
      </c>
      <c r="F5962" s="10">
        <v>42036</v>
      </c>
      <c r="G5962" s="10">
        <v>44958</v>
      </c>
      <c r="H5962" s="11">
        <v>9</v>
      </c>
      <c r="I5962" s="20" t="s">
        <v>259</v>
      </c>
      <c r="J5962" s="11" t="s">
        <v>261</v>
      </c>
      <c r="K5962" s="11" t="s">
        <v>12957</v>
      </c>
      <c r="L5962" s="11">
        <v>2</v>
      </c>
    </row>
    <row r="5963" spans="1:12">
      <c r="A5963" s="11" t="s">
        <v>11713</v>
      </c>
      <c r="D5963" s="11" t="s">
        <v>260</v>
      </c>
      <c r="E5963" s="19" t="s">
        <v>11963</v>
      </c>
      <c r="F5963" s="10">
        <v>42036</v>
      </c>
      <c r="G5963" s="10">
        <v>44958</v>
      </c>
      <c r="H5963" s="11">
        <v>9</v>
      </c>
      <c r="I5963" s="20" t="s">
        <v>259</v>
      </c>
      <c r="J5963" s="11" t="s">
        <v>261</v>
      </c>
      <c r="K5963" s="11" t="s">
        <v>12957</v>
      </c>
      <c r="L5963" s="11">
        <v>2</v>
      </c>
    </row>
    <row r="5964" spans="1:12">
      <c r="A5964" s="11" t="s">
        <v>11714</v>
      </c>
      <c r="D5964" s="11" t="s">
        <v>260</v>
      </c>
      <c r="E5964" s="19" t="s">
        <v>11964</v>
      </c>
      <c r="F5964" s="10">
        <v>42036</v>
      </c>
      <c r="G5964" s="10">
        <v>44958</v>
      </c>
      <c r="H5964" s="11">
        <v>9</v>
      </c>
      <c r="I5964" s="20" t="s">
        <v>259</v>
      </c>
      <c r="J5964" s="11" t="s">
        <v>261</v>
      </c>
      <c r="K5964" s="11" t="s">
        <v>12957</v>
      </c>
      <c r="L5964" s="11">
        <v>2</v>
      </c>
    </row>
    <row r="5965" spans="1:12">
      <c r="A5965" s="11" t="s">
        <v>11715</v>
      </c>
      <c r="D5965" s="11" t="s">
        <v>260</v>
      </c>
      <c r="E5965" s="19" t="s">
        <v>11965</v>
      </c>
      <c r="F5965" s="10">
        <v>42036</v>
      </c>
      <c r="G5965" s="10">
        <v>44958</v>
      </c>
      <c r="H5965" s="11">
        <v>9</v>
      </c>
      <c r="I5965" s="20" t="s">
        <v>259</v>
      </c>
      <c r="J5965" s="11" t="s">
        <v>261</v>
      </c>
      <c r="K5965" s="11" t="s">
        <v>12957</v>
      </c>
      <c r="L5965" s="11">
        <v>2</v>
      </c>
    </row>
    <row r="5966" spans="1:12">
      <c r="A5966" s="11" t="s">
        <v>11716</v>
      </c>
      <c r="D5966" s="11" t="s">
        <v>260</v>
      </c>
      <c r="E5966" s="19" t="s">
        <v>11966</v>
      </c>
      <c r="F5966" s="10">
        <v>42036</v>
      </c>
      <c r="G5966" s="10">
        <v>44958</v>
      </c>
      <c r="H5966" s="11">
        <v>9</v>
      </c>
      <c r="I5966" s="20" t="s">
        <v>259</v>
      </c>
      <c r="J5966" s="11" t="s">
        <v>261</v>
      </c>
      <c r="K5966" s="11" t="s">
        <v>12957</v>
      </c>
      <c r="L5966" s="11">
        <v>2</v>
      </c>
    </row>
    <row r="5967" spans="1:12">
      <c r="A5967" s="11" t="s">
        <v>11717</v>
      </c>
      <c r="D5967" s="11" t="s">
        <v>260</v>
      </c>
      <c r="E5967" s="19" t="s">
        <v>11967</v>
      </c>
      <c r="F5967" s="10">
        <v>42036</v>
      </c>
      <c r="G5967" s="10">
        <v>44958</v>
      </c>
      <c r="H5967" s="11">
        <v>9</v>
      </c>
      <c r="I5967" s="20" t="s">
        <v>259</v>
      </c>
      <c r="J5967" s="11" t="s">
        <v>261</v>
      </c>
      <c r="K5967" s="11" t="s">
        <v>12957</v>
      </c>
      <c r="L5967" s="11">
        <v>2</v>
      </c>
    </row>
    <row r="5968" spans="1:12">
      <c r="A5968" s="11" t="s">
        <v>11718</v>
      </c>
      <c r="D5968" s="11" t="s">
        <v>260</v>
      </c>
      <c r="E5968" s="19" t="s">
        <v>11968</v>
      </c>
      <c r="F5968" s="10">
        <v>42036</v>
      </c>
      <c r="G5968" s="10">
        <v>44958</v>
      </c>
      <c r="H5968" s="11">
        <v>9</v>
      </c>
      <c r="I5968" s="20" t="s">
        <v>259</v>
      </c>
      <c r="J5968" s="11" t="s">
        <v>261</v>
      </c>
      <c r="K5968" s="11" t="s">
        <v>12957</v>
      </c>
      <c r="L5968" s="11">
        <v>2</v>
      </c>
    </row>
    <row r="5969" spans="1:12">
      <c r="A5969" s="11" t="s">
        <v>11719</v>
      </c>
      <c r="D5969" s="11" t="s">
        <v>260</v>
      </c>
      <c r="E5969" s="19" t="s">
        <v>11969</v>
      </c>
      <c r="F5969" s="10">
        <v>42036</v>
      </c>
      <c r="G5969" s="10">
        <v>44958</v>
      </c>
      <c r="H5969" s="11">
        <v>9</v>
      </c>
      <c r="I5969" s="20" t="s">
        <v>259</v>
      </c>
      <c r="J5969" s="11" t="s">
        <v>261</v>
      </c>
      <c r="K5969" s="11" t="s">
        <v>12957</v>
      </c>
      <c r="L5969" s="11">
        <v>2</v>
      </c>
    </row>
    <row r="5970" spans="1:12">
      <c r="A5970" s="11" t="s">
        <v>11720</v>
      </c>
      <c r="D5970" s="11" t="s">
        <v>260</v>
      </c>
      <c r="E5970" s="19" t="s">
        <v>11970</v>
      </c>
      <c r="F5970" s="10">
        <v>42036</v>
      </c>
      <c r="G5970" s="10">
        <v>44958</v>
      </c>
      <c r="H5970" s="11">
        <v>9</v>
      </c>
      <c r="I5970" s="20" t="s">
        <v>259</v>
      </c>
      <c r="J5970" s="11" t="s">
        <v>261</v>
      </c>
      <c r="K5970" s="11" t="s">
        <v>12957</v>
      </c>
      <c r="L5970" s="11">
        <v>2</v>
      </c>
    </row>
    <row r="5971" spans="1:12">
      <c r="A5971" s="11" t="s">
        <v>11721</v>
      </c>
      <c r="D5971" s="11" t="s">
        <v>260</v>
      </c>
      <c r="E5971" s="19" t="s">
        <v>11971</v>
      </c>
      <c r="F5971" s="10">
        <v>42036</v>
      </c>
      <c r="G5971" s="10">
        <v>44958</v>
      </c>
      <c r="H5971" s="11">
        <v>9</v>
      </c>
      <c r="I5971" s="20" t="s">
        <v>259</v>
      </c>
      <c r="J5971" s="11" t="s">
        <v>261</v>
      </c>
      <c r="K5971" s="11" t="s">
        <v>12957</v>
      </c>
      <c r="L5971" s="11">
        <v>2</v>
      </c>
    </row>
    <row r="5972" spans="1:12">
      <c r="A5972" s="11" t="s">
        <v>11722</v>
      </c>
      <c r="D5972" s="11" t="s">
        <v>260</v>
      </c>
      <c r="E5972" s="19" t="s">
        <v>11972</v>
      </c>
      <c r="F5972" s="10">
        <v>42036</v>
      </c>
      <c r="G5972" s="10">
        <v>44958</v>
      </c>
      <c r="H5972" s="11">
        <v>9</v>
      </c>
      <c r="I5972" s="20" t="s">
        <v>259</v>
      </c>
      <c r="J5972" s="11" t="s">
        <v>261</v>
      </c>
      <c r="K5972" s="11" t="s">
        <v>12957</v>
      </c>
      <c r="L5972" s="11">
        <v>2</v>
      </c>
    </row>
    <row r="5973" spans="1:12">
      <c r="A5973" s="11" t="s">
        <v>11723</v>
      </c>
      <c r="D5973" s="11" t="s">
        <v>260</v>
      </c>
      <c r="E5973" s="19" t="s">
        <v>11973</v>
      </c>
      <c r="F5973" s="10">
        <v>42036</v>
      </c>
      <c r="G5973" s="10">
        <v>44958</v>
      </c>
      <c r="H5973" s="11">
        <v>9</v>
      </c>
      <c r="I5973" s="20" t="s">
        <v>259</v>
      </c>
      <c r="J5973" s="11" t="s">
        <v>261</v>
      </c>
      <c r="K5973" s="11" t="s">
        <v>12957</v>
      </c>
      <c r="L5973" s="11">
        <v>2</v>
      </c>
    </row>
    <row r="5974" spans="1:12">
      <c r="A5974" s="11" t="s">
        <v>11724</v>
      </c>
      <c r="D5974" s="11" t="s">
        <v>260</v>
      </c>
      <c r="E5974" s="19" t="s">
        <v>11974</v>
      </c>
      <c r="F5974" s="10">
        <v>42036</v>
      </c>
      <c r="G5974" s="10">
        <v>44958</v>
      </c>
      <c r="H5974" s="11">
        <v>9</v>
      </c>
      <c r="I5974" s="20" t="s">
        <v>259</v>
      </c>
      <c r="J5974" s="11" t="s">
        <v>261</v>
      </c>
      <c r="K5974" s="11" t="s">
        <v>12957</v>
      </c>
      <c r="L5974" s="11">
        <v>2</v>
      </c>
    </row>
    <row r="5975" spans="1:12">
      <c r="A5975" s="11" t="s">
        <v>11725</v>
      </c>
      <c r="D5975" s="11" t="s">
        <v>260</v>
      </c>
      <c r="E5975" s="19" t="s">
        <v>11975</v>
      </c>
      <c r="F5975" s="10">
        <v>42036</v>
      </c>
      <c r="G5975" s="10">
        <v>44958</v>
      </c>
      <c r="H5975" s="11">
        <v>9</v>
      </c>
      <c r="I5975" s="20" t="s">
        <v>259</v>
      </c>
      <c r="J5975" s="11" t="s">
        <v>261</v>
      </c>
      <c r="K5975" s="11" t="s">
        <v>12957</v>
      </c>
      <c r="L5975" s="11">
        <v>2</v>
      </c>
    </row>
    <row r="5976" spans="1:12">
      <c r="A5976" s="11" t="s">
        <v>11726</v>
      </c>
      <c r="D5976" s="11" t="s">
        <v>260</v>
      </c>
      <c r="E5976" s="19" t="s">
        <v>11976</v>
      </c>
      <c r="F5976" s="10">
        <v>42036</v>
      </c>
      <c r="G5976" s="10">
        <v>44958</v>
      </c>
      <c r="H5976" s="11">
        <v>9</v>
      </c>
      <c r="I5976" s="20" t="s">
        <v>259</v>
      </c>
      <c r="J5976" s="11" t="s">
        <v>261</v>
      </c>
      <c r="K5976" s="11" t="s">
        <v>12957</v>
      </c>
      <c r="L5976" s="11">
        <v>2</v>
      </c>
    </row>
    <row r="5977" spans="1:12">
      <c r="A5977" s="11" t="s">
        <v>11727</v>
      </c>
      <c r="D5977" s="11" t="s">
        <v>260</v>
      </c>
      <c r="E5977" s="19" t="s">
        <v>11977</v>
      </c>
      <c r="F5977" s="10">
        <v>42036</v>
      </c>
      <c r="G5977" s="10">
        <v>44958</v>
      </c>
      <c r="H5977" s="11">
        <v>9</v>
      </c>
      <c r="I5977" s="20" t="s">
        <v>259</v>
      </c>
      <c r="J5977" s="11" t="s">
        <v>261</v>
      </c>
      <c r="K5977" s="11" t="s">
        <v>12957</v>
      </c>
      <c r="L5977" s="11">
        <v>2</v>
      </c>
    </row>
    <row r="5978" spans="1:12">
      <c r="A5978" s="11" t="s">
        <v>11728</v>
      </c>
      <c r="D5978" s="11" t="s">
        <v>260</v>
      </c>
      <c r="E5978" s="19" t="s">
        <v>11978</v>
      </c>
      <c r="F5978" s="10">
        <v>42036</v>
      </c>
      <c r="G5978" s="10">
        <v>44958</v>
      </c>
      <c r="H5978" s="11">
        <v>9</v>
      </c>
      <c r="I5978" s="20" t="s">
        <v>259</v>
      </c>
      <c r="J5978" s="11" t="s">
        <v>261</v>
      </c>
      <c r="K5978" s="11" t="s">
        <v>12957</v>
      </c>
      <c r="L5978" s="11">
        <v>2</v>
      </c>
    </row>
    <row r="5979" spans="1:12">
      <c r="A5979" s="11" t="s">
        <v>11729</v>
      </c>
      <c r="D5979" s="11" t="s">
        <v>260</v>
      </c>
      <c r="E5979" s="19" t="s">
        <v>11979</v>
      </c>
      <c r="F5979" s="10">
        <v>42036</v>
      </c>
      <c r="G5979" s="10">
        <v>44958</v>
      </c>
      <c r="H5979" s="11">
        <v>9</v>
      </c>
      <c r="I5979" s="20" t="s">
        <v>259</v>
      </c>
      <c r="J5979" s="11" t="s">
        <v>261</v>
      </c>
      <c r="K5979" s="11" t="s">
        <v>12957</v>
      </c>
      <c r="L5979" s="11">
        <v>2</v>
      </c>
    </row>
    <row r="5980" spans="1:12">
      <c r="A5980" s="11" t="s">
        <v>11730</v>
      </c>
      <c r="D5980" s="11" t="s">
        <v>260</v>
      </c>
      <c r="E5980" s="19" t="s">
        <v>11980</v>
      </c>
      <c r="F5980" s="10">
        <v>42036</v>
      </c>
      <c r="G5980" s="10">
        <v>44958</v>
      </c>
      <c r="H5980" s="11">
        <v>9</v>
      </c>
      <c r="I5980" s="20" t="s">
        <v>259</v>
      </c>
      <c r="J5980" s="11" t="s">
        <v>261</v>
      </c>
      <c r="K5980" s="11" t="s">
        <v>12957</v>
      </c>
      <c r="L5980" s="11">
        <v>2</v>
      </c>
    </row>
    <row r="5981" spans="1:12">
      <c r="A5981" s="11" t="s">
        <v>11731</v>
      </c>
      <c r="D5981" s="11" t="s">
        <v>260</v>
      </c>
      <c r="E5981" s="19" t="s">
        <v>11981</v>
      </c>
      <c r="F5981" s="10">
        <v>42036</v>
      </c>
      <c r="G5981" s="10">
        <v>44958</v>
      </c>
      <c r="H5981" s="11">
        <v>9</v>
      </c>
      <c r="I5981" s="20" t="s">
        <v>259</v>
      </c>
      <c r="J5981" s="11" t="s">
        <v>261</v>
      </c>
      <c r="K5981" s="11" t="s">
        <v>12957</v>
      </c>
      <c r="L5981" s="11">
        <v>2</v>
      </c>
    </row>
    <row r="5982" spans="1:12">
      <c r="A5982" s="11" t="s">
        <v>11732</v>
      </c>
      <c r="D5982" s="11" t="s">
        <v>260</v>
      </c>
      <c r="E5982" s="19" t="s">
        <v>11982</v>
      </c>
      <c r="F5982" s="10">
        <v>42036</v>
      </c>
      <c r="G5982" s="10">
        <v>44958</v>
      </c>
      <c r="H5982" s="11">
        <v>9</v>
      </c>
      <c r="I5982" s="20" t="s">
        <v>259</v>
      </c>
      <c r="J5982" s="11" t="s">
        <v>261</v>
      </c>
      <c r="K5982" s="11" t="s">
        <v>12957</v>
      </c>
      <c r="L5982" s="11">
        <v>2</v>
      </c>
    </row>
    <row r="5983" spans="1:12">
      <c r="A5983" s="11" t="s">
        <v>11733</v>
      </c>
      <c r="D5983" s="11" t="s">
        <v>260</v>
      </c>
      <c r="E5983" s="19" t="s">
        <v>11983</v>
      </c>
      <c r="F5983" s="10">
        <v>42036</v>
      </c>
      <c r="G5983" s="10">
        <v>44958</v>
      </c>
      <c r="H5983" s="11">
        <v>9</v>
      </c>
      <c r="I5983" s="20" t="s">
        <v>259</v>
      </c>
      <c r="J5983" s="11" t="s">
        <v>261</v>
      </c>
      <c r="K5983" s="11" t="s">
        <v>12957</v>
      </c>
      <c r="L5983" s="11">
        <v>2</v>
      </c>
    </row>
    <row r="5984" spans="1:12">
      <c r="A5984" s="11" t="s">
        <v>11734</v>
      </c>
      <c r="D5984" s="11" t="s">
        <v>260</v>
      </c>
      <c r="E5984" s="19" t="s">
        <v>11984</v>
      </c>
      <c r="F5984" s="10">
        <v>42036</v>
      </c>
      <c r="G5984" s="10">
        <v>44958</v>
      </c>
      <c r="H5984" s="11">
        <v>9</v>
      </c>
      <c r="I5984" s="20" t="s">
        <v>259</v>
      </c>
      <c r="J5984" s="11" t="s">
        <v>261</v>
      </c>
      <c r="K5984" s="11" t="s">
        <v>12957</v>
      </c>
      <c r="L5984" s="11">
        <v>2</v>
      </c>
    </row>
    <row r="5985" spans="1:12">
      <c r="A5985" s="11" t="s">
        <v>11735</v>
      </c>
      <c r="D5985" s="11" t="s">
        <v>260</v>
      </c>
      <c r="E5985" s="19" t="s">
        <v>11985</v>
      </c>
      <c r="F5985" s="10">
        <v>42036</v>
      </c>
      <c r="G5985" s="10">
        <v>44958</v>
      </c>
      <c r="H5985" s="11">
        <v>9</v>
      </c>
      <c r="I5985" s="20" t="s">
        <v>259</v>
      </c>
      <c r="J5985" s="11" t="s">
        <v>261</v>
      </c>
      <c r="K5985" s="11" t="s">
        <v>12957</v>
      </c>
      <c r="L5985" s="11">
        <v>2</v>
      </c>
    </row>
    <row r="5986" spans="1:12">
      <c r="A5986" s="11" t="s">
        <v>11736</v>
      </c>
      <c r="D5986" s="11" t="s">
        <v>260</v>
      </c>
      <c r="E5986" s="19" t="s">
        <v>11986</v>
      </c>
      <c r="F5986" s="10">
        <v>42036</v>
      </c>
      <c r="G5986" s="10">
        <v>44958</v>
      </c>
      <c r="H5986" s="11">
        <v>9</v>
      </c>
      <c r="I5986" s="20" t="s">
        <v>259</v>
      </c>
      <c r="J5986" s="11" t="s">
        <v>261</v>
      </c>
      <c r="K5986" s="11" t="s">
        <v>12957</v>
      </c>
      <c r="L5986" s="11">
        <v>2</v>
      </c>
    </row>
    <row r="5987" spans="1:12">
      <c r="A5987" s="11" t="s">
        <v>11737</v>
      </c>
      <c r="D5987" s="11" t="s">
        <v>260</v>
      </c>
      <c r="E5987" s="19" t="s">
        <v>11987</v>
      </c>
      <c r="F5987" s="10">
        <v>42036</v>
      </c>
      <c r="G5987" s="10">
        <v>44958</v>
      </c>
      <c r="H5987" s="11">
        <v>9</v>
      </c>
      <c r="I5987" s="20" t="s">
        <v>259</v>
      </c>
      <c r="J5987" s="11" t="s">
        <v>261</v>
      </c>
      <c r="K5987" s="11" t="s">
        <v>12957</v>
      </c>
      <c r="L5987" s="11">
        <v>2</v>
      </c>
    </row>
    <row r="5988" spans="1:12">
      <c r="A5988" s="11" t="s">
        <v>11738</v>
      </c>
      <c r="D5988" s="11" t="s">
        <v>260</v>
      </c>
      <c r="E5988" s="19" t="s">
        <v>11988</v>
      </c>
      <c r="F5988" s="10">
        <v>42036</v>
      </c>
      <c r="G5988" s="10">
        <v>44958</v>
      </c>
      <c r="H5988" s="11">
        <v>9</v>
      </c>
      <c r="I5988" s="20" t="s">
        <v>259</v>
      </c>
      <c r="J5988" s="11" t="s">
        <v>261</v>
      </c>
      <c r="K5988" s="11" t="s">
        <v>12957</v>
      </c>
      <c r="L5988" s="11">
        <v>2</v>
      </c>
    </row>
    <row r="5989" spans="1:12">
      <c r="A5989" s="11" t="s">
        <v>11739</v>
      </c>
      <c r="D5989" s="11" t="s">
        <v>260</v>
      </c>
      <c r="E5989" s="19" t="s">
        <v>11989</v>
      </c>
      <c r="F5989" s="10">
        <v>42036</v>
      </c>
      <c r="G5989" s="10">
        <v>44958</v>
      </c>
      <c r="H5989" s="11">
        <v>9</v>
      </c>
      <c r="I5989" s="20" t="s">
        <v>259</v>
      </c>
      <c r="J5989" s="11" t="s">
        <v>261</v>
      </c>
      <c r="K5989" s="11" t="s">
        <v>12957</v>
      </c>
      <c r="L5989" s="11">
        <v>2</v>
      </c>
    </row>
    <row r="5990" spans="1:12">
      <c r="A5990" s="11" t="s">
        <v>11740</v>
      </c>
      <c r="D5990" s="11" t="s">
        <v>260</v>
      </c>
      <c r="E5990" s="19" t="s">
        <v>11990</v>
      </c>
      <c r="F5990" s="10">
        <v>42036</v>
      </c>
      <c r="G5990" s="10">
        <v>44958</v>
      </c>
      <c r="H5990" s="11">
        <v>9</v>
      </c>
      <c r="I5990" s="20" t="s">
        <v>259</v>
      </c>
      <c r="J5990" s="11" t="s">
        <v>261</v>
      </c>
      <c r="K5990" s="11" t="s">
        <v>12957</v>
      </c>
      <c r="L5990" s="11">
        <v>2</v>
      </c>
    </row>
    <row r="5991" spans="1:12">
      <c r="A5991" s="11" t="s">
        <v>11741</v>
      </c>
      <c r="D5991" s="11" t="s">
        <v>260</v>
      </c>
      <c r="E5991" s="19" t="s">
        <v>11991</v>
      </c>
      <c r="F5991" s="10">
        <v>42036</v>
      </c>
      <c r="G5991" s="10">
        <v>44958</v>
      </c>
      <c r="H5991" s="11">
        <v>9</v>
      </c>
      <c r="I5991" s="20" t="s">
        <v>259</v>
      </c>
      <c r="J5991" s="11" t="s">
        <v>261</v>
      </c>
      <c r="K5991" s="11" t="s">
        <v>12957</v>
      </c>
      <c r="L5991" s="11">
        <v>2</v>
      </c>
    </row>
    <row r="5992" spans="1:12">
      <c r="A5992" s="11" t="s">
        <v>11742</v>
      </c>
      <c r="D5992" s="11" t="s">
        <v>260</v>
      </c>
      <c r="E5992" s="19" t="s">
        <v>11992</v>
      </c>
      <c r="F5992" s="10">
        <v>42036</v>
      </c>
      <c r="G5992" s="10">
        <v>44958</v>
      </c>
      <c r="H5992" s="11">
        <v>9</v>
      </c>
      <c r="I5992" s="20" t="s">
        <v>259</v>
      </c>
      <c r="J5992" s="11" t="s">
        <v>261</v>
      </c>
      <c r="K5992" s="11" t="s">
        <v>12957</v>
      </c>
      <c r="L5992" s="11">
        <v>2</v>
      </c>
    </row>
    <row r="5993" spans="1:12">
      <c r="A5993" s="11" t="s">
        <v>11743</v>
      </c>
      <c r="D5993" s="11" t="s">
        <v>260</v>
      </c>
      <c r="E5993" s="19" t="s">
        <v>11993</v>
      </c>
      <c r="F5993" s="10">
        <v>42036</v>
      </c>
      <c r="G5993" s="10">
        <v>44958</v>
      </c>
      <c r="H5993" s="11">
        <v>9</v>
      </c>
      <c r="I5993" s="20" t="s">
        <v>259</v>
      </c>
      <c r="J5993" s="11" t="s">
        <v>261</v>
      </c>
      <c r="K5993" s="11" t="s">
        <v>12957</v>
      </c>
      <c r="L5993" s="11">
        <v>2</v>
      </c>
    </row>
    <row r="5994" spans="1:12">
      <c r="A5994" s="11" t="s">
        <v>11744</v>
      </c>
      <c r="D5994" s="11" t="s">
        <v>260</v>
      </c>
      <c r="E5994" s="19" t="s">
        <v>11994</v>
      </c>
      <c r="F5994" s="10">
        <v>42036</v>
      </c>
      <c r="G5994" s="10">
        <v>44958</v>
      </c>
      <c r="H5994" s="11">
        <v>9</v>
      </c>
      <c r="I5994" s="20" t="s">
        <v>259</v>
      </c>
      <c r="J5994" s="11" t="s">
        <v>261</v>
      </c>
      <c r="K5994" s="11" t="s">
        <v>12957</v>
      </c>
      <c r="L5994" s="11">
        <v>2</v>
      </c>
    </row>
    <row r="5995" spans="1:12">
      <c r="A5995" s="11" t="s">
        <v>11745</v>
      </c>
      <c r="D5995" s="11" t="s">
        <v>260</v>
      </c>
      <c r="E5995" s="19" t="s">
        <v>11995</v>
      </c>
      <c r="F5995" s="10">
        <v>42036</v>
      </c>
      <c r="G5995" s="10">
        <v>44958</v>
      </c>
      <c r="H5995" s="11">
        <v>9</v>
      </c>
      <c r="I5995" s="20" t="s">
        <v>259</v>
      </c>
      <c r="J5995" s="11" t="s">
        <v>261</v>
      </c>
      <c r="K5995" s="11" t="s">
        <v>12957</v>
      </c>
      <c r="L5995" s="11">
        <v>2</v>
      </c>
    </row>
    <row r="5996" spans="1:12">
      <c r="A5996" s="11" t="s">
        <v>11746</v>
      </c>
      <c r="D5996" s="11" t="s">
        <v>260</v>
      </c>
      <c r="E5996" s="19" t="s">
        <v>11996</v>
      </c>
      <c r="F5996" s="10">
        <v>42036</v>
      </c>
      <c r="G5996" s="10">
        <v>44958</v>
      </c>
      <c r="H5996" s="11">
        <v>9</v>
      </c>
      <c r="I5996" s="20" t="s">
        <v>259</v>
      </c>
      <c r="J5996" s="11" t="s">
        <v>261</v>
      </c>
      <c r="K5996" s="11" t="s">
        <v>12957</v>
      </c>
      <c r="L5996" s="11">
        <v>2</v>
      </c>
    </row>
    <row r="5997" spans="1:12">
      <c r="A5997" s="11" t="s">
        <v>11747</v>
      </c>
      <c r="D5997" s="11" t="s">
        <v>260</v>
      </c>
      <c r="E5997" s="19" t="s">
        <v>11997</v>
      </c>
      <c r="F5997" s="10">
        <v>42036</v>
      </c>
      <c r="G5997" s="10">
        <v>44958</v>
      </c>
      <c r="H5997" s="11">
        <v>9</v>
      </c>
      <c r="I5997" s="20" t="s">
        <v>259</v>
      </c>
      <c r="J5997" s="11" t="s">
        <v>261</v>
      </c>
      <c r="K5997" s="11" t="s">
        <v>12957</v>
      </c>
      <c r="L5997" s="11">
        <v>2</v>
      </c>
    </row>
    <row r="5998" spans="1:12">
      <c r="A5998" s="11" t="s">
        <v>11748</v>
      </c>
      <c r="D5998" s="11" t="s">
        <v>260</v>
      </c>
      <c r="E5998" s="19" t="s">
        <v>11998</v>
      </c>
      <c r="F5998" s="10">
        <v>42036</v>
      </c>
      <c r="G5998" s="10">
        <v>44958</v>
      </c>
      <c r="H5998" s="11">
        <v>9</v>
      </c>
      <c r="I5998" s="20" t="s">
        <v>259</v>
      </c>
      <c r="J5998" s="11" t="s">
        <v>261</v>
      </c>
      <c r="K5998" s="11" t="s">
        <v>12957</v>
      </c>
      <c r="L5998" s="11">
        <v>2</v>
      </c>
    </row>
    <row r="5999" spans="1:12">
      <c r="A5999" s="11" t="s">
        <v>11749</v>
      </c>
      <c r="D5999" s="11" t="s">
        <v>260</v>
      </c>
      <c r="E5999" s="19" t="s">
        <v>11999</v>
      </c>
      <c r="F5999" s="10">
        <v>42036</v>
      </c>
      <c r="G5999" s="10">
        <v>44958</v>
      </c>
      <c r="H5999" s="11">
        <v>9</v>
      </c>
      <c r="I5999" s="20" t="s">
        <v>259</v>
      </c>
      <c r="J5999" s="11" t="s">
        <v>261</v>
      </c>
      <c r="K5999" s="11" t="s">
        <v>12957</v>
      </c>
      <c r="L5999" s="11">
        <v>2</v>
      </c>
    </row>
    <row r="6000" spans="1:12">
      <c r="A6000" s="11" t="s">
        <v>11750</v>
      </c>
      <c r="D6000" s="11" t="s">
        <v>260</v>
      </c>
      <c r="E6000" s="19" t="s">
        <v>12000</v>
      </c>
      <c r="F6000" s="10">
        <v>42036</v>
      </c>
      <c r="G6000" s="10">
        <v>44958</v>
      </c>
      <c r="H6000" s="11">
        <v>9</v>
      </c>
      <c r="I6000" s="20" t="s">
        <v>259</v>
      </c>
      <c r="J6000" s="11" t="s">
        <v>261</v>
      </c>
      <c r="K6000" s="11" t="s">
        <v>12957</v>
      </c>
      <c r="L6000" s="11">
        <v>2</v>
      </c>
    </row>
    <row r="6001" spans="1:12">
      <c r="A6001" s="11" t="s">
        <v>11751</v>
      </c>
      <c r="D6001" s="11" t="s">
        <v>260</v>
      </c>
      <c r="E6001" s="19" t="s">
        <v>12001</v>
      </c>
      <c r="F6001" s="10">
        <v>42036</v>
      </c>
      <c r="G6001" s="10">
        <v>44958</v>
      </c>
      <c r="H6001" s="11">
        <v>9</v>
      </c>
      <c r="I6001" s="20" t="s">
        <v>259</v>
      </c>
      <c r="J6001" s="11" t="s">
        <v>261</v>
      </c>
      <c r="K6001" s="11" t="s">
        <v>12957</v>
      </c>
      <c r="L6001" s="11">
        <v>2</v>
      </c>
    </row>
    <row r="6002" spans="1:12">
      <c r="A6002" s="11" t="s">
        <v>11752</v>
      </c>
      <c r="D6002" s="11" t="s">
        <v>260</v>
      </c>
      <c r="E6002" s="19" t="s">
        <v>12002</v>
      </c>
      <c r="F6002" s="10">
        <v>42036</v>
      </c>
      <c r="G6002" s="10">
        <v>44958</v>
      </c>
      <c r="H6002" s="11">
        <v>9</v>
      </c>
      <c r="I6002" s="20" t="s">
        <v>259</v>
      </c>
      <c r="J6002" s="11" t="s">
        <v>261</v>
      </c>
      <c r="K6002" s="11" t="s">
        <v>12957</v>
      </c>
      <c r="L6002" s="11">
        <v>2</v>
      </c>
    </row>
    <row r="6003" spans="1:12">
      <c r="A6003" s="11" t="s">
        <v>11753</v>
      </c>
      <c r="D6003" s="11" t="s">
        <v>260</v>
      </c>
      <c r="E6003" s="19" t="s">
        <v>12003</v>
      </c>
      <c r="F6003" s="10">
        <v>42036</v>
      </c>
      <c r="G6003" s="10">
        <v>44958</v>
      </c>
      <c r="H6003" s="11">
        <v>9</v>
      </c>
      <c r="I6003" s="20" t="s">
        <v>259</v>
      </c>
      <c r="J6003" s="11" t="s">
        <v>261</v>
      </c>
      <c r="K6003" s="11" t="s">
        <v>12957</v>
      </c>
      <c r="L6003" s="11">
        <v>2</v>
      </c>
    </row>
    <row r="6004" spans="1:12">
      <c r="A6004" s="11" t="s">
        <v>11754</v>
      </c>
      <c r="D6004" s="11" t="s">
        <v>260</v>
      </c>
      <c r="E6004" s="19" t="s">
        <v>12004</v>
      </c>
      <c r="F6004" s="10">
        <v>42036</v>
      </c>
      <c r="G6004" s="10">
        <v>44958</v>
      </c>
      <c r="H6004" s="11">
        <v>9</v>
      </c>
      <c r="I6004" s="20" t="s">
        <v>259</v>
      </c>
      <c r="J6004" s="11" t="s">
        <v>261</v>
      </c>
      <c r="K6004" s="11" t="s">
        <v>12957</v>
      </c>
      <c r="L6004" s="11">
        <v>2</v>
      </c>
    </row>
    <row r="6005" spans="1:12">
      <c r="A6005" s="11" t="s">
        <v>11755</v>
      </c>
      <c r="D6005" s="11" t="s">
        <v>260</v>
      </c>
      <c r="E6005" s="19" t="s">
        <v>12005</v>
      </c>
      <c r="F6005" s="10">
        <v>42036</v>
      </c>
      <c r="G6005" s="10">
        <v>44958</v>
      </c>
      <c r="H6005" s="11">
        <v>9</v>
      </c>
      <c r="I6005" s="20" t="s">
        <v>259</v>
      </c>
      <c r="J6005" s="11" t="s">
        <v>261</v>
      </c>
      <c r="K6005" s="11" t="s">
        <v>12957</v>
      </c>
      <c r="L6005" s="11">
        <v>2</v>
      </c>
    </row>
    <row r="6006" spans="1:12">
      <c r="A6006" s="11" t="s">
        <v>11756</v>
      </c>
      <c r="D6006" s="11" t="s">
        <v>260</v>
      </c>
      <c r="E6006" s="19" t="s">
        <v>12006</v>
      </c>
      <c r="F6006" s="10">
        <v>42036</v>
      </c>
      <c r="G6006" s="10">
        <v>44958</v>
      </c>
      <c r="H6006" s="11">
        <v>9</v>
      </c>
      <c r="I6006" s="20" t="s">
        <v>259</v>
      </c>
      <c r="J6006" s="11" t="s">
        <v>261</v>
      </c>
      <c r="K6006" s="11" t="s">
        <v>12957</v>
      </c>
      <c r="L6006" s="11">
        <v>2</v>
      </c>
    </row>
    <row r="6007" spans="1:12">
      <c r="A6007" s="11" t="s">
        <v>11757</v>
      </c>
      <c r="D6007" s="11" t="s">
        <v>260</v>
      </c>
      <c r="E6007" s="19" t="s">
        <v>12007</v>
      </c>
      <c r="F6007" s="10">
        <v>42036</v>
      </c>
      <c r="G6007" s="10">
        <v>44958</v>
      </c>
      <c r="H6007" s="11">
        <v>9</v>
      </c>
      <c r="I6007" s="20" t="s">
        <v>259</v>
      </c>
      <c r="J6007" s="11" t="s">
        <v>261</v>
      </c>
      <c r="K6007" s="11" t="s">
        <v>12957</v>
      </c>
      <c r="L6007" s="11">
        <v>2</v>
      </c>
    </row>
    <row r="6008" spans="1:12">
      <c r="A6008" s="11" t="s">
        <v>11758</v>
      </c>
      <c r="D6008" s="11" t="s">
        <v>260</v>
      </c>
      <c r="E6008" s="19" t="s">
        <v>12008</v>
      </c>
      <c r="F6008" s="10">
        <v>42036</v>
      </c>
      <c r="G6008" s="10">
        <v>44958</v>
      </c>
      <c r="H6008" s="11">
        <v>9</v>
      </c>
      <c r="I6008" s="20" t="s">
        <v>259</v>
      </c>
      <c r="J6008" s="11" t="s">
        <v>261</v>
      </c>
      <c r="K6008" s="11" t="s">
        <v>12957</v>
      </c>
      <c r="L6008" s="11">
        <v>2</v>
      </c>
    </row>
    <row r="6009" spans="1:12">
      <c r="A6009" s="11" t="s">
        <v>11759</v>
      </c>
      <c r="D6009" s="11" t="s">
        <v>260</v>
      </c>
      <c r="E6009" s="19" t="s">
        <v>12009</v>
      </c>
      <c r="F6009" s="10">
        <v>42036</v>
      </c>
      <c r="G6009" s="10">
        <v>44958</v>
      </c>
      <c r="H6009" s="11">
        <v>9</v>
      </c>
      <c r="I6009" s="20" t="s">
        <v>259</v>
      </c>
      <c r="J6009" s="11" t="s">
        <v>261</v>
      </c>
      <c r="K6009" s="11" t="s">
        <v>12957</v>
      </c>
      <c r="L6009" s="11">
        <v>2</v>
      </c>
    </row>
    <row r="6010" spans="1:12">
      <c r="A6010" s="11" t="s">
        <v>11760</v>
      </c>
      <c r="D6010" s="11" t="s">
        <v>260</v>
      </c>
      <c r="E6010" s="19" t="s">
        <v>12010</v>
      </c>
      <c r="F6010" s="10">
        <v>42036</v>
      </c>
      <c r="G6010" s="10">
        <v>44958</v>
      </c>
      <c r="H6010" s="11">
        <v>9</v>
      </c>
      <c r="I6010" s="20" t="s">
        <v>259</v>
      </c>
      <c r="J6010" s="11" t="s">
        <v>261</v>
      </c>
      <c r="K6010" s="11" t="s">
        <v>12957</v>
      </c>
      <c r="L6010" s="11">
        <v>2</v>
      </c>
    </row>
    <row r="6011" spans="1:12">
      <c r="A6011" s="11" t="s">
        <v>11761</v>
      </c>
      <c r="D6011" s="11" t="s">
        <v>260</v>
      </c>
      <c r="E6011" s="19" t="s">
        <v>12011</v>
      </c>
      <c r="F6011" s="10">
        <v>42036</v>
      </c>
      <c r="G6011" s="10">
        <v>44958</v>
      </c>
      <c r="H6011" s="11">
        <v>9</v>
      </c>
      <c r="I6011" s="20" t="s">
        <v>259</v>
      </c>
      <c r="J6011" s="11" t="s">
        <v>261</v>
      </c>
      <c r="K6011" s="11" t="s">
        <v>12957</v>
      </c>
      <c r="L6011" s="11">
        <v>2</v>
      </c>
    </row>
    <row r="6012" spans="1:12">
      <c r="A6012" s="11" t="s">
        <v>12012</v>
      </c>
      <c r="D6012" s="11" t="s">
        <v>260</v>
      </c>
      <c r="E6012" s="19" t="s">
        <v>12262</v>
      </c>
      <c r="F6012" s="10">
        <v>42036</v>
      </c>
      <c r="G6012" s="10">
        <v>44958</v>
      </c>
      <c r="H6012" s="11">
        <v>9</v>
      </c>
      <c r="I6012" s="20" t="s">
        <v>259</v>
      </c>
      <c r="J6012" s="11" t="s">
        <v>261</v>
      </c>
      <c r="K6012" s="11" t="s">
        <v>12957</v>
      </c>
      <c r="L6012" s="11">
        <v>2</v>
      </c>
    </row>
    <row r="6013" spans="1:12">
      <c r="A6013" s="11" t="s">
        <v>12013</v>
      </c>
      <c r="D6013" s="11" t="s">
        <v>260</v>
      </c>
      <c r="E6013" s="19" t="s">
        <v>12263</v>
      </c>
      <c r="F6013" s="10">
        <v>42036</v>
      </c>
      <c r="G6013" s="10">
        <v>44958</v>
      </c>
      <c r="H6013" s="11">
        <v>9</v>
      </c>
      <c r="I6013" s="20" t="s">
        <v>259</v>
      </c>
      <c r="J6013" s="11" t="s">
        <v>261</v>
      </c>
      <c r="K6013" s="11" t="s">
        <v>12957</v>
      </c>
      <c r="L6013" s="11">
        <v>2</v>
      </c>
    </row>
    <row r="6014" spans="1:12">
      <c r="A6014" s="11" t="s">
        <v>12014</v>
      </c>
      <c r="D6014" s="11" t="s">
        <v>260</v>
      </c>
      <c r="E6014" s="19" t="s">
        <v>12264</v>
      </c>
      <c r="F6014" s="10">
        <v>42036</v>
      </c>
      <c r="G6014" s="10">
        <v>44958</v>
      </c>
      <c r="H6014" s="11">
        <v>9</v>
      </c>
      <c r="I6014" s="20" t="s">
        <v>259</v>
      </c>
      <c r="J6014" s="11" t="s">
        <v>261</v>
      </c>
      <c r="K6014" s="11" t="s">
        <v>12957</v>
      </c>
      <c r="L6014" s="11">
        <v>2</v>
      </c>
    </row>
    <row r="6015" spans="1:12">
      <c r="A6015" s="11" t="s">
        <v>12015</v>
      </c>
      <c r="D6015" s="11" t="s">
        <v>260</v>
      </c>
      <c r="E6015" s="19" t="s">
        <v>12265</v>
      </c>
      <c r="F6015" s="10">
        <v>42036</v>
      </c>
      <c r="G6015" s="10">
        <v>44958</v>
      </c>
      <c r="H6015" s="11">
        <v>9</v>
      </c>
      <c r="I6015" s="20" t="s">
        <v>259</v>
      </c>
      <c r="J6015" s="11" t="s">
        <v>261</v>
      </c>
      <c r="K6015" s="11" t="s">
        <v>12957</v>
      </c>
      <c r="L6015" s="11">
        <v>2</v>
      </c>
    </row>
    <row r="6016" spans="1:12">
      <c r="A6016" s="11" t="s">
        <v>12016</v>
      </c>
      <c r="D6016" s="11" t="s">
        <v>260</v>
      </c>
      <c r="E6016" s="19" t="s">
        <v>12266</v>
      </c>
      <c r="F6016" s="10">
        <v>42036</v>
      </c>
      <c r="G6016" s="10">
        <v>44958</v>
      </c>
      <c r="H6016" s="11">
        <v>9</v>
      </c>
      <c r="I6016" s="20" t="s">
        <v>259</v>
      </c>
      <c r="J6016" s="11" t="s">
        <v>261</v>
      </c>
      <c r="K6016" s="11" t="s">
        <v>12957</v>
      </c>
      <c r="L6016" s="11">
        <v>2</v>
      </c>
    </row>
    <row r="6017" spans="1:12">
      <c r="A6017" s="11" t="s">
        <v>12017</v>
      </c>
      <c r="D6017" s="11" t="s">
        <v>260</v>
      </c>
      <c r="E6017" s="19" t="s">
        <v>12267</v>
      </c>
      <c r="F6017" s="10">
        <v>42036</v>
      </c>
      <c r="G6017" s="10">
        <v>44958</v>
      </c>
      <c r="H6017" s="11">
        <v>9</v>
      </c>
      <c r="I6017" s="20" t="s">
        <v>259</v>
      </c>
      <c r="J6017" s="11" t="s">
        <v>261</v>
      </c>
      <c r="K6017" s="11" t="s">
        <v>12957</v>
      </c>
      <c r="L6017" s="11">
        <v>2</v>
      </c>
    </row>
    <row r="6018" spans="1:12">
      <c r="A6018" s="11" t="s">
        <v>12018</v>
      </c>
      <c r="D6018" s="11" t="s">
        <v>260</v>
      </c>
      <c r="E6018" s="19" t="s">
        <v>12268</v>
      </c>
      <c r="F6018" s="10">
        <v>42036</v>
      </c>
      <c r="G6018" s="10">
        <v>44958</v>
      </c>
      <c r="H6018" s="11">
        <v>9</v>
      </c>
      <c r="I6018" s="20" t="s">
        <v>259</v>
      </c>
      <c r="J6018" s="11" t="s">
        <v>261</v>
      </c>
      <c r="K6018" s="11" t="s">
        <v>12957</v>
      </c>
      <c r="L6018" s="11">
        <v>2</v>
      </c>
    </row>
    <row r="6019" spans="1:12">
      <c r="A6019" s="11" t="s">
        <v>12019</v>
      </c>
      <c r="D6019" s="11" t="s">
        <v>260</v>
      </c>
      <c r="E6019" s="19" t="s">
        <v>12269</v>
      </c>
      <c r="F6019" s="10">
        <v>42036</v>
      </c>
      <c r="G6019" s="10">
        <v>44958</v>
      </c>
      <c r="H6019" s="11">
        <v>9</v>
      </c>
      <c r="I6019" s="20" t="s">
        <v>259</v>
      </c>
      <c r="J6019" s="11" t="s">
        <v>261</v>
      </c>
      <c r="K6019" s="11" t="s">
        <v>12957</v>
      </c>
      <c r="L6019" s="11">
        <v>2</v>
      </c>
    </row>
    <row r="6020" spans="1:12">
      <c r="A6020" s="11" t="s">
        <v>12020</v>
      </c>
      <c r="D6020" s="11" t="s">
        <v>260</v>
      </c>
      <c r="E6020" s="19" t="s">
        <v>12270</v>
      </c>
      <c r="F6020" s="10">
        <v>42036</v>
      </c>
      <c r="G6020" s="10">
        <v>44958</v>
      </c>
      <c r="H6020" s="11">
        <v>9</v>
      </c>
      <c r="I6020" s="20" t="s">
        <v>259</v>
      </c>
      <c r="J6020" s="11" t="s">
        <v>261</v>
      </c>
      <c r="K6020" s="11" t="s">
        <v>12957</v>
      </c>
      <c r="L6020" s="11">
        <v>2</v>
      </c>
    </row>
    <row r="6021" spans="1:12">
      <c r="A6021" s="11" t="s">
        <v>12021</v>
      </c>
      <c r="D6021" s="11" t="s">
        <v>260</v>
      </c>
      <c r="E6021" s="19" t="s">
        <v>12271</v>
      </c>
      <c r="F6021" s="10">
        <v>42036</v>
      </c>
      <c r="G6021" s="10">
        <v>44958</v>
      </c>
      <c r="H6021" s="11">
        <v>9</v>
      </c>
      <c r="I6021" s="20" t="s">
        <v>259</v>
      </c>
      <c r="J6021" s="11" t="s">
        <v>261</v>
      </c>
      <c r="K6021" s="11" t="s">
        <v>12957</v>
      </c>
      <c r="L6021" s="11">
        <v>2</v>
      </c>
    </row>
    <row r="6022" spans="1:12">
      <c r="A6022" s="11" t="s">
        <v>12022</v>
      </c>
      <c r="D6022" s="11" t="s">
        <v>260</v>
      </c>
      <c r="E6022" s="19" t="s">
        <v>12272</v>
      </c>
      <c r="F6022" s="10">
        <v>42036</v>
      </c>
      <c r="G6022" s="10">
        <v>44958</v>
      </c>
      <c r="H6022" s="11">
        <v>9</v>
      </c>
      <c r="I6022" s="20" t="s">
        <v>259</v>
      </c>
      <c r="J6022" s="11" t="s">
        <v>261</v>
      </c>
      <c r="K6022" s="11" t="s">
        <v>12957</v>
      </c>
      <c r="L6022" s="11">
        <v>2</v>
      </c>
    </row>
    <row r="6023" spans="1:12">
      <c r="A6023" s="11" t="s">
        <v>12023</v>
      </c>
      <c r="D6023" s="11" t="s">
        <v>260</v>
      </c>
      <c r="E6023" s="19" t="s">
        <v>12273</v>
      </c>
      <c r="F6023" s="10">
        <v>42036</v>
      </c>
      <c r="G6023" s="10">
        <v>44958</v>
      </c>
      <c r="H6023" s="11">
        <v>9</v>
      </c>
      <c r="I6023" s="20" t="s">
        <v>259</v>
      </c>
      <c r="J6023" s="11" t="s">
        <v>261</v>
      </c>
      <c r="K6023" s="11" t="s">
        <v>12957</v>
      </c>
      <c r="L6023" s="11">
        <v>2</v>
      </c>
    </row>
    <row r="6024" spans="1:12">
      <c r="A6024" s="11" t="s">
        <v>12024</v>
      </c>
      <c r="D6024" s="11" t="s">
        <v>260</v>
      </c>
      <c r="E6024" s="19" t="s">
        <v>12274</v>
      </c>
      <c r="F6024" s="10">
        <v>42036</v>
      </c>
      <c r="G6024" s="10">
        <v>44958</v>
      </c>
      <c r="H6024" s="11">
        <v>9</v>
      </c>
      <c r="I6024" s="20" t="s">
        <v>259</v>
      </c>
      <c r="J6024" s="11" t="s">
        <v>261</v>
      </c>
      <c r="K6024" s="11" t="s">
        <v>12957</v>
      </c>
      <c r="L6024" s="11">
        <v>2</v>
      </c>
    </row>
    <row r="6025" spans="1:12">
      <c r="A6025" s="11" t="s">
        <v>12025</v>
      </c>
      <c r="D6025" s="11" t="s">
        <v>260</v>
      </c>
      <c r="E6025" s="19" t="s">
        <v>12275</v>
      </c>
      <c r="F6025" s="10">
        <v>42036</v>
      </c>
      <c r="G6025" s="10">
        <v>44958</v>
      </c>
      <c r="H6025" s="11">
        <v>9</v>
      </c>
      <c r="I6025" s="20" t="s">
        <v>259</v>
      </c>
      <c r="J6025" s="11" t="s">
        <v>261</v>
      </c>
      <c r="K6025" s="11" t="s">
        <v>12957</v>
      </c>
      <c r="L6025" s="11">
        <v>2</v>
      </c>
    </row>
    <row r="6026" spans="1:12">
      <c r="A6026" s="11" t="s">
        <v>12026</v>
      </c>
      <c r="D6026" s="11" t="s">
        <v>260</v>
      </c>
      <c r="E6026" s="19" t="s">
        <v>12276</v>
      </c>
      <c r="F6026" s="10">
        <v>42036</v>
      </c>
      <c r="G6026" s="10">
        <v>44958</v>
      </c>
      <c r="H6026" s="11">
        <v>9</v>
      </c>
      <c r="I6026" s="20" t="s">
        <v>259</v>
      </c>
      <c r="J6026" s="11" t="s">
        <v>261</v>
      </c>
      <c r="K6026" s="11" t="s">
        <v>12957</v>
      </c>
      <c r="L6026" s="11">
        <v>2</v>
      </c>
    </row>
    <row r="6027" spans="1:12">
      <c r="A6027" s="11" t="s">
        <v>12027</v>
      </c>
      <c r="D6027" s="11" t="s">
        <v>260</v>
      </c>
      <c r="E6027" s="19" t="s">
        <v>12277</v>
      </c>
      <c r="F6027" s="10">
        <v>42036</v>
      </c>
      <c r="G6027" s="10">
        <v>44958</v>
      </c>
      <c r="H6027" s="11">
        <v>9</v>
      </c>
      <c r="I6027" s="20" t="s">
        <v>259</v>
      </c>
      <c r="J6027" s="11" t="s">
        <v>261</v>
      </c>
      <c r="K6027" s="11" t="s">
        <v>12957</v>
      </c>
      <c r="L6027" s="11">
        <v>2</v>
      </c>
    </row>
    <row r="6028" spans="1:12">
      <c r="A6028" s="11" t="s">
        <v>12028</v>
      </c>
      <c r="D6028" s="11" t="s">
        <v>260</v>
      </c>
      <c r="E6028" s="19" t="s">
        <v>12278</v>
      </c>
      <c r="F6028" s="10">
        <v>42036</v>
      </c>
      <c r="G6028" s="10">
        <v>44958</v>
      </c>
      <c r="H6028" s="11">
        <v>9</v>
      </c>
      <c r="I6028" s="20" t="s">
        <v>259</v>
      </c>
      <c r="J6028" s="11" t="s">
        <v>261</v>
      </c>
      <c r="K6028" s="11" t="s">
        <v>12957</v>
      </c>
      <c r="L6028" s="11">
        <v>2</v>
      </c>
    </row>
    <row r="6029" spans="1:12">
      <c r="A6029" s="11" t="s">
        <v>12029</v>
      </c>
      <c r="D6029" s="11" t="s">
        <v>260</v>
      </c>
      <c r="E6029" s="19" t="s">
        <v>12279</v>
      </c>
      <c r="F6029" s="10">
        <v>42036</v>
      </c>
      <c r="G6029" s="10">
        <v>44958</v>
      </c>
      <c r="H6029" s="11">
        <v>9</v>
      </c>
      <c r="I6029" s="20" t="s">
        <v>259</v>
      </c>
      <c r="J6029" s="11" t="s">
        <v>261</v>
      </c>
      <c r="K6029" s="11" t="s">
        <v>12957</v>
      </c>
      <c r="L6029" s="11">
        <v>2</v>
      </c>
    </row>
    <row r="6030" spans="1:12">
      <c r="A6030" s="11" t="s">
        <v>12030</v>
      </c>
      <c r="D6030" s="11" t="s">
        <v>260</v>
      </c>
      <c r="E6030" s="19" t="s">
        <v>12280</v>
      </c>
      <c r="F6030" s="10">
        <v>42036</v>
      </c>
      <c r="G6030" s="10">
        <v>44958</v>
      </c>
      <c r="H6030" s="11">
        <v>9</v>
      </c>
      <c r="I6030" s="20" t="s">
        <v>259</v>
      </c>
      <c r="J6030" s="11" t="s">
        <v>261</v>
      </c>
      <c r="K6030" s="11" t="s">
        <v>12957</v>
      </c>
      <c r="L6030" s="11">
        <v>2</v>
      </c>
    </row>
    <row r="6031" spans="1:12">
      <c r="A6031" s="11" t="s">
        <v>12031</v>
      </c>
      <c r="D6031" s="11" t="s">
        <v>260</v>
      </c>
      <c r="E6031" s="19" t="s">
        <v>12281</v>
      </c>
      <c r="F6031" s="10">
        <v>42036</v>
      </c>
      <c r="G6031" s="10">
        <v>44958</v>
      </c>
      <c r="H6031" s="11">
        <v>9</v>
      </c>
      <c r="I6031" s="20" t="s">
        <v>259</v>
      </c>
      <c r="J6031" s="11" t="s">
        <v>261</v>
      </c>
      <c r="K6031" s="11" t="s">
        <v>12957</v>
      </c>
      <c r="L6031" s="11">
        <v>2</v>
      </c>
    </row>
    <row r="6032" spans="1:12">
      <c r="A6032" s="11" t="s">
        <v>12032</v>
      </c>
      <c r="D6032" s="11" t="s">
        <v>260</v>
      </c>
      <c r="E6032" s="19" t="s">
        <v>12282</v>
      </c>
      <c r="F6032" s="10">
        <v>42036</v>
      </c>
      <c r="G6032" s="10">
        <v>44958</v>
      </c>
      <c r="H6032" s="11">
        <v>9</v>
      </c>
      <c r="I6032" s="20" t="s">
        <v>259</v>
      </c>
      <c r="J6032" s="11" t="s">
        <v>261</v>
      </c>
      <c r="K6032" s="11" t="s">
        <v>12957</v>
      </c>
      <c r="L6032" s="11">
        <v>2</v>
      </c>
    </row>
    <row r="6033" spans="1:12">
      <c r="A6033" s="11" t="s">
        <v>12033</v>
      </c>
      <c r="D6033" s="11" t="s">
        <v>260</v>
      </c>
      <c r="E6033" s="19" t="s">
        <v>12283</v>
      </c>
      <c r="F6033" s="10">
        <v>42036</v>
      </c>
      <c r="G6033" s="10">
        <v>44958</v>
      </c>
      <c r="H6033" s="11">
        <v>9</v>
      </c>
      <c r="I6033" s="20" t="s">
        <v>259</v>
      </c>
      <c r="J6033" s="11" t="s">
        <v>261</v>
      </c>
      <c r="K6033" s="11" t="s">
        <v>12957</v>
      </c>
      <c r="L6033" s="11">
        <v>2</v>
      </c>
    </row>
    <row r="6034" spans="1:12">
      <c r="A6034" s="11" t="s">
        <v>12034</v>
      </c>
      <c r="D6034" s="11" t="s">
        <v>260</v>
      </c>
      <c r="E6034" s="19" t="s">
        <v>12284</v>
      </c>
      <c r="F6034" s="10">
        <v>42036</v>
      </c>
      <c r="G6034" s="10">
        <v>44958</v>
      </c>
      <c r="H6034" s="11">
        <v>9</v>
      </c>
      <c r="I6034" s="20" t="s">
        <v>259</v>
      </c>
      <c r="J6034" s="11" t="s">
        <v>261</v>
      </c>
      <c r="K6034" s="11" t="s">
        <v>12957</v>
      </c>
      <c r="L6034" s="11">
        <v>2</v>
      </c>
    </row>
    <row r="6035" spans="1:12">
      <c r="A6035" s="11" t="s">
        <v>12035</v>
      </c>
      <c r="D6035" s="11" t="s">
        <v>260</v>
      </c>
      <c r="E6035" s="19" t="s">
        <v>12285</v>
      </c>
      <c r="F6035" s="10">
        <v>42036</v>
      </c>
      <c r="G6035" s="10">
        <v>44958</v>
      </c>
      <c r="H6035" s="11">
        <v>9</v>
      </c>
      <c r="I6035" s="20" t="s">
        <v>259</v>
      </c>
      <c r="J6035" s="11" t="s">
        <v>261</v>
      </c>
      <c r="K6035" s="11" t="s">
        <v>12957</v>
      </c>
      <c r="L6035" s="11">
        <v>2</v>
      </c>
    </row>
    <row r="6036" spans="1:12">
      <c r="A6036" s="11" t="s">
        <v>12036</v>
      </c>
      <c r="D6036" s="11" t="s">
        <v>260</v>
      </c>
      <c r="E6036" s="19" t="s">
        <v>12286</v>
      </c>
      <c r="F6036" s="10">
        <v>42036</v>
      </c>
      <c r="G6036" s="10">
        <v>44958</v>
      </c>
      <c r="H6036" s="11">
        <v>9</v>
      </c>
      <c r="I6036" s="20" t="s">
        <v>259</v>
      </c>
      <c r="J6036" s="11" t="s">
        <v>261</v>
      </c>
      <c r="K6036" s="11" t="s">
        <v>12957</v>
      </c>
      <c r="L6036" s="11">
        <v>2</v>
      </c>
    </row>
    <row r="6037" spans="1:12">
      <c r="A6037" s="11" t="s">
        <v>12037</v>
      </c>
      <c r="D6037" s="11" t="s">
        <v>260</v>
      </c>
      <c r="E6037" s="19" t="s">
        <v>12287</v>
      </c>
      <c r="F6037" s="10">
        <v>42036</v>
      </c>
      <c r="G6037" s="10">
        <v>44958</v>
      </c>
      <c r="H6037" s="11">
        <v>9</v>
      </c>
      <c r="I6037" s="20" t="s">
        <v>259</v>
      </c>
      <c r="J6037" s="11" t="s">
        <v>261</v>
      </c>
      <c r="K6037" s="11" t="s">
        <v>12957</v>
      </c>
      <c r="L6037" s="11">
        <v>2</v>
      </c>
    </row>
    <row r="6038" spans="1:12">
      <c r="A6038" s="11" t="s">
        <v>12038</v>
      </c>
      <c r="D6038" s="11" t="s">
        <v>260</v>
      </c>
      <c r="E6038" s="19" t="s">
        <v>12288</v>
      </c>
      <c r="F6038" s="10">
        <v>42036</v>
      </c>
      <c r="G6038" s="10">
        <v>44958</v>
      </c>
      <c r="H6038" s="11">
        <v>9</v>
      </c>
      <c r="I6038" s="20" t="s">
        <v>259</v>
      </c>
      <c r="J6038" s="11" t="s">
        <v>261</v>
      </c>
      <c r="K6038" s="11" t="s">
        <v>12957</v>
      </c>
      <c r="L6038" s="11">
        <v>2</v>
      </c>
    </row>
    <row r="6039" spans="1:12">
      <c r="A6039" s="11" t="s">
        <v>12039</v>
      </c>
      <c r="D6039" s="11" t="s">
        <v>260</v>
      </c>
      <c r="E6039" s="19" t="s">
        <v>12289</v>
      </c>
      <c r="F6039" s="10">
        <v>42036</v>
      </c>
      <c r="G6039" s="10">
        <v>44958</v>
      </c>
      <c r="H6039" s="11">
        <v>9</v>
      </c>
      <c r="I6039" s="20" t="s">
        <v>259</v>
      </c>
      <c r="J6039" s="11" t="s">
        <v>261</v>
      </c>
      <c r="K6039" s="11" t="s">
        <v>12957</v>
      </c>
      <c r="L6039" s="11">
        <v>2</v>
      </c>
    </row>
    <row r="6040" spans="1:12">
      <c r="A6040" s="11" t="s">
        <v>12040</v>
      </c>
      <c r="D6040" s="11" t="s">
        <v>260</v>
      </c>
      <c r="E6040" s="19" t="s">
        <v>12290</v>
      </c>
      <c r="F6040" s="10">
        <v>42036</v>
      </c>
      <c r="G6040" s="10">
        <v>44958</v>
      </c>
      <c r="H6040" s="11">
        <v>9</v>
      </c>
      <c r="I6040" s="20" t="s">
        <v>259</v>
      </c>
      <c r="J6040" s="11" t="s">
        <v>261</v>
      </c>
      <c r="K6040" s="11" t="s">
        <v>12957</v>
      </c>
      <c r="L6040" s="11">
        <v>2</v>
      </c>
    </row>
    <row r="6041" spans="1:12">
      <c r="A6041" s="11" t="s">
        <v>12041</v>
      </c>
      <c r="D6041" s="11" t="s">
        <v>260</v>
      </c>
      <c r="E6041" s="19" t="s">
        <v>12291</v>
      </c>
      <c r="F6041" s="10">
        <v>42036</v>
      </c>
      <c r="G6041" s="10">
        <v>44958</v>
      </c>
      <c r="H6041" s="11">
        <v>9</v>
      </c>
      <c r="I6041" s="20" t="s">
        <v>259</v>
      </c>
      <c r="J6041" s="11" t="s">
        <v>261</v>
      </c>
      <c r="K6041" s="11" t="s">
        <v>12957</v>
      </c>
      <c r="L6041" s="11">
        <v>2</v>
      </c>
    </row>
    <row r="6042" spans="1:12">
      <c r="A6042" s="11" t="s">
        <v>12042</v>
      </c>
      <c r="D6042" s="11" t="s">
        <v>260</v>
      </c>
      <c r="E6042" s="19" t="s">
        <v>12292</v>
      </c>
      <c r="F6042" s="10">
        <v>42036</v>
      </c>
      <c r="G6042" s="10">
        <v>44958</v>
      </c>
      <c r="H6042" s="11">
        <v>9</v>
      </c>
      <c r="I6042" s="20" t="s">
        <v>259</v>
      </c>
      <c r="J6042" s="11" t="s">
        <v>261</v>
      </c>
      <c r="K6042" s="11" t="s">
        <v>12957</v>
      </c>
      <c r="L6042" s="11">
        <v>2</v>
      </c>
    </row>
    <row r="6043" spans="1:12">
      <c r="A6043" s="11" t="s">
        <v>12043</v>
      </c>
      <c r="D6043" s="11" t="s">
        <v>260</v>
      </c>
      <c r="E6043" s="19" t="s">
        <v>12293</v>
      </c>
      <c r="F6043" s="10">
        <v>42036</v>
      </c>
      <c r="G6043" s="10">
        <v>44958</v>
      </c>
      <c r="H6043" s="11">
        <v>9</v>
      </c>
      <c r="I6043" s="20" t="s">
        <v>259</v>
      </c>
      <c r="J6043" s="11" t="s">
        <v>261</v>
      </c>
      <c r="K6043" s="11" t="s">
        <v>12957</v>
      </c>
      <c r="L6043" s="11">
        <v>2</v>
      </c>
    </row>
    <row r="6044" spans="1:12">
      <c r="A6044" s="11" t="s">
        <v>12044</v>
      </c>
      <c r="D6044" s="11" t="s">
        <v>260</v>
      </c>
      <c r="E6044" s="19" t="s">
        <v>12294</v>
      </c>
      <c r="F6044" s="10">
        <v>42036</v>
      </c>
      <c r="G6044" s="10">
        <v>44958</v>
      </c>
      <c r="H6044" s="11">
        <v>9</v>
      </c>
      <c r="I6044" s="20" t="s">
        <v>259</v>
      </c>
      <c r="J6044" s="11" t="s">
        <v>261</v>
      </c>
      <c r="K6044" s="11" t="s">
        <v>12957</v>
      </c>
      <c r="L6044" s="11">
        <v>2</v>
      </c>
    </row>
    <row r="6045" spans="1:12">
      <c r="A6045" s="11" t="s">
        <v>12045</v>
      </c>
      <c r="D6045" s="11" t="s">
        <v>260</v>
      </c>
      <c r="E6045" s="19" t="s">
        <v>12295</v>
      </c>
      <c r="F6045" s="10">
        <v>42036</v>
      </c>
      <c r="G6045" s="10">
        <v>44958</v>
      </c>
      <c r="H6045" s="11">
        <v>9</v>
      </c>
      <c r="I6045" s="20" t="s">
        <v>259</v>
      </c>
      <c r="J6045" s="11" t="s">
        <v>261</v>
      </c>
      <c r="K6045" s="11" t="s">
        <v>12957</v>
      </c>
      <c r="L6045" s="11">
        <v>2</v>
      </c>
    </row>
    <row r="6046" spans="1:12">
      <c r="A6046" s="11" t="s">
        <v>12046</v>
      </c>
      <c r="D6046" s="11" t="s">
        <v>260</v>
      </c>
      <c r="E6046" s="19" t="s">
        <v>12296</v>
      </c>
      <c r="F6046" s="10">
        <v>42036</v>
      </c>
      <c r="G6046" s="10">
        <v>44958</v>
      </c>
      <c r="H6046" s="11">
        <v>9</v>
      </c>
      <c r="I6046" s="20" t="s">
        <v>259</v>
      </c>
      <c r="J6046" s="11" t="s">
        <v>261</v>
      </c>
      <c r="K6046" s="11" t="s">
        <v>12957</v>
      </c>
      <c r="L6046" s="11">
        <v>2</v>
      </c>
    </row>
    <row r="6047" spans="1:12">
      <c r="A6047" s="11" t="s">
        <v>12047</v>
      </c>
      <c r="D6047" s="11" t="s">
        <v>260</v>
      </c>
      <c r="E6047" s="19" t="s">
        <v>12297</v>
      </c>
      <c r="F6047" s="10">
        <v>42036</v>
      </c>
      <c r="G6047" s="10">
        <v>44958</v>
      </c>
      <c r="H6047" s="11">
        <v>9</v>
      </c>
      <c r="I6047" s="20" t="s">
        <v>259</v>
      </c>
      <c r="J6047" s="11" t="s">
        <v>261</v>
      </c>
      <c r="K6047" s="11" t="s">
        <v>12957</v>
      </c>
      <c r="L6047" s="11">
        <v>2</v>
      </c>
    </row>
    <row r="6048" spans="1:12">
      <c r="A6048" s="11" t="s">
        <v>12048</v>
      </c>
      <c r="D6048" s="11" t="s">
        <v>260</v>
      </c>
      <c r="E6048" s="19" t="s">
        <v>12298</v>
      </c>
      <c r="F6048" s="10">
        <v>42036</v>
      </c>
      <c r="G6048" s="10">
        <v>44958</v>
      </c>
      <c r="H6048" s="11">
        <v>9</v>
      </c>
      <c r="I6048" s="20" t="s">
        <v>259</v>
      </c>
      <c r="J6048" s="11" t="s">
        <v>261</v>
      </c>
      <c r="K6048" s="11" t="s">
        <v>12957</v>
      </c>
      <c r="L6048" s="11">
        <v>2</v>
      </c>
    </row>
    <row r="6049" spans="1:12">
      <c r="A6049" s="11" t="s">
        <v>12049</v>
      </c>
      <c r="D6049" s="11" t="s">
        <v>260</v>
      </c>
      <c r="E6049" s="19" t="s">
        <v>12299</v>
      </c>
      <c r="F6049" s="10">
        <v>42036</v>
      </c>
      <c r="G6049" s="10">
        <v>44958</v>
      </c>
      <c r="H6049" s="11">
        <v>9</v>
      </c>
      <c r="I6049" s="20" t="s">
        <v>259</v>
      </c>
      <c r="J6049" s="11" t="s">
        <v>261</v>
      </c>
      <c r="K6049" s="11" t="s">
        <v>12957</v>
      </c>
      <c r="L6049" s="11">
        <v>2</v>
      </c>
    </row>
    <row r="6050" spans="1:12">
      <c r="A6050" s="11" t="s">
        <v>12050</v>
      </c>
      <c r="D6050" s="11" t="s">
        <v>260</v>
      </c>
      <c r="E6050" s="19" t="s">
        <v>12300</v>
      </c>
      <c r="F6050" s="10">
        <v>42036</v>
      </c>
      <c r="G6050" s="10">
        <v>44958</v>
      </c>
      <c r="H6050" s="11">
        <v>9</v>
      </c>
      <c r="I6050" s="20" t="s">
        <v>259</v>
      </c>
      <c r="J6050" s="11" t="s">
        <v>261</v>
      </c>
      <c r="K6050" s="11" t="s">
        <v>12957</v>
      </c>
      <c r="L6050" s="11">
        <v>2</v>
      </c>
    </row>
    <row r="6051" spans="1:12">
      <c r="A6051" s="11" t="s">
        <v>12051</v>
      </c>
      <c r="D6051" s="11" t="s">
        <v>260</v>
      </c>
      <c r="E6051" s="19" t="s">
        <v>12301</v>
      </c>
      <c r="F6051" s="10">
        <v>42036</v>
      </c>
      <c r="G6051" s="10">
        <v>44958</v>
      </c>
      <c r="H6051" s="11">
        <v>9</v>
      </c>
      <c r="I6051" s="20" t="s">
        <v>259</v>
      </c>
      <c r="J6051" s="11" t="s">
        <v>261</v>
      </c>
      <c r="K6051" s="11" t="s">
        <v>12957</v>
      </c>
      <c r="L6051" s="11">
        <v>2</v>
      </c>
    </row>
    <row r="6052" spans="1:12">
      <c r="A6052" s="11" t="s">
        <v>12052</v>
      </c>
      <c r="D6052" s="11" t="s">
        <v>260</v>
      </c>
      <c r="E6052" s="19" t="s">
        <v>12302</v>
      </c>
      <c r="F6052" s="10">
        <v>42036</v>
      </c>
      <c r="G6052" s="10">
        <v>44958</v>
      </c>
      <c r="H6052" s="11">
        <v>9</v>
      </c>
      <c r="I6052" s="20" t="s">
        <v>259</v>
      </c>
      <c r="J6052" s="11" t="s">
        <v>261</v>
      </c>
      <c r="K6052" s="11" t="s">
        <v>12957</v>
      </c>
      <c r="L6052" s="11">
        <v>2</v>
      </c>
    </row>
    <row r="6053" spans="1:12">
      <c r="A6053" s="11" t="s">
        <v>12053</v>
      </c>
      <c r="D6053" s="11" t="s">
        <v>260</v>
      </c>
      <c r="E6053" s="19" t="s">
        <v>12303</v>
      </c>
      <c r="F6053" s="10">
        <v>42036</v>
      </c>
      <c r="G6053" s="10">
        <v>44958</v>
      </c>
      <c r="H6053" s="11">
        <v>9</v>
      </c>
      <c r="I6053" s="20" t="s">
        <v>259</v>
      </c>
      <c r="J6053" s="11" t="s">
        <v>261</v>
      </c>
      <c r="K6053" s="11" t="s">
        <v>12957</v>
      </c>
      <c r="L6053" s="11">
        <v>2</v>
      </c>
    </row>
    <row r="6054" spans="1:12">
      <c r="A6054" s="11" t="s">
        <v>12054</v>
      </c>
      <c r="D6054" s="11" t="s">
        <v>260</v>
      </c>
      <c r="E6054" s="19" t="s">
        <v>12304</v>
      </c>
      <c r="F6054" s="10">
        <v>42036</v>
      </c>
      <c r="G6054" s="10">
        <v>44958</v>
      </c>
      <c r="H6054" s="11">
        <v>9</v>
      </c>
      <c r="I6054" s="20" t="s">
        <v>259</v>
      </c>
      <c r="J6054" s="11" t="s">
        <v>261</v>
      </c>
      <c r="K6054" s="11" t="s">
        <v>12957</v>
      </c>
      <c r="L6054" s="11">
        <v>2</v>
      </c>
    </row>
    <row r="6055" spans="1:12">
      <c r="A6055" s="11" t="s">
        <v>12055</v>
      </c>
      <c r="D6055" s="11" t="s">
        <v>260</v>
      </c>
      <c r="E6055" s="19" t="s">
        <v>12305</v>
      </c>
      <c r="F6055" s="10">
        <v>42036</v>
      </c>
      <c r="G6055" s="10">
        <v>44958</v>
      </c>
      <c r="H6055" s="11">
        <v>9</v>
      </c>
      <c r="I6055" s="20" t="s">
        <v>259</v>
      </c>
      <c r="J6055" s="11" t="s">
        <v>261</v>
      </c>
      <c r="K6055" s="11" t="s">
        <v>12957</v>
      </c>
      <c r="L6055" s="11">
        <v>2</v>
      </c>
    </row>
    <row r="6056" spans="1:12">
      <c r="A6056" s="11" t="s">
        <v>12056</v>
      </c>
      <c r="D6056" s="11" t="s">
        <v>260</v>
      </c>
      <c r="E6056" s="19" t="s">
        <v>12306</v>
      </c>
      <c r="F6056" s="10">
        <v>42036</v>
      </c>
      <c r="G6056" s="10">
        <v>44958</v>
      </c>
      <c r="H6056" s="11">
        <v>9</v>
      </c>
      <c r="I6056" s="20" t="s">
        <v>259</v>
      </c>
      <c r="J6056" s="11" t="s">
        <v>261</v>
      </c>
      <c r="K6056" s="11" t="s">
        <v>12957</v>
      </c>
      <c r="L6056" s="11">
        <v>2</v>
      </c>
    </row>
    <row r="6057" spans="1:12">
      <c r="A6057" s="11" t="s">
        <v>12057</v>
      </c>
      <c r="D6057" s="11" t="s">
        <v>260</v>
      </c>
      <c r="E6057" s="19" t="s">
        <v>12307</v>
      </c>
      <c r="F6057" s="10">
        <v>42036</v>
      </c>
      <c r="G6057" s="10">
        <v>44958</v>
      </c>
      <c r="H6057" s="11">
        <v>9</v>
      </c>
      <c r="I6057" s="20" t="s">
        <v>259</v>
      </c>
      <c r="J6057" s="11" t="s">
        <v>261</v>
      </c>
      <c r="K6057" s="11" t="s">
        <v>12957</v>
      </c>
      <c r="L6057" s="11">
        <v>2</v>
      </c>
    </row>
    <row r="6058" spans="1:12">
      <c r="A6058" s="11" t="s">
        <v>12058</v>
      </c>
      <c r="D6058" s="11" t="s">
        <v>260</v>
      </c>
      <c r="E6058" s="19" t="s">
        <v>12308</v>
      </c>
      <c r="F6058" s="10">
        <v>42036</v>
      </c>
      <c r="G6058" s="10">
        <v>44958</v>
      </c>
      <c r="H6058" s="11">
        <v>9</v>
      </c>
      <c r="I6058" s="20" t="s">
        <v>259</v>
      </c>
      <c r="J6058" s="11" t="s">
        <v>261</v>
      </c>
      <c r="K6058" s="11" t="s">
        <v>12957</v>
      </c>
      <c r="L6058" s="11">
        <v>2</v>
      </c>
    </row>
    <row r="6059" spans="1:12">
      <c r="A6059" s="11" t="s">
        <v>12059</v>
      </c>
      <c r="D6059" s="11" t="s">
        <v>260</v>
      </c>
      <c r="E6059" s="19" t="s">
        <v>12309</v>
      </c>
      <c r="F6059" s="10">
        <v>42036</v>
      </c>
      <c r="G6059" s="10">
        <v>44958</v>
      </c>
      <c r="H6059" s="11">
        <v>9</v>
      </c>
      <c r="I6059" s="20" t="s">
        <v>259</v>
      </c>
      <c r="J6059" s="11" t="s">
        <v>261</v>
      </c>
      <c r="K6059" s="11" t="s">
        <v>12957</v>
      </c>
      <c r="L6059" s="11">
        <v>2</v>
      </c>
    </row>
    <row r="6060" spans="1:12">
      <c r="A6060" s="11" t="s">
        <v>12060</v>
      </c>
      <c r="D6060" s="11" t="s">
        <v>260</v>
      </c>
      <c r="E6060" s="19" t="s">
        <v>12310</v>
      </c>
      <c r="F6060" s="10">
        <v>42036</v>
      </c>
      <c r="G6060" s="10">
        <v>44958</v>
      </c>
      <c r="H6060" s="11">
        <v>9</v>
      </c>
      <c r="I6060" s="20" t="s">
        <v>259</v>
      </c>
      <c r="J6060" s="11" t="s">
        <v>261</v>
      </c>
      <c r="K6060" s="11" t="s">
        <v>12957</v>
      </c>
      <c r="L6060" s="11">
        <v>2</v>
      </c>
    </row>
    <row r="6061" spans="1:12">
      <c r="A6061" s="11" t="s">
        <v>12061</v>
      </c>
      <c r="D6061" s="11" t="s">
        <v>260</v>
      </c>
      <c r="E6061" s="19" t="s">
        <v>12311</v>
      </c>
      <c r="F6061" s="10">
        <v>42036</v>
      </c>
      <c r="G6061" s="10">
        <v>44958</v>
      </c>
      <c r="H6061" s="11">
        <v>9</v>
      </c>
      <c r="I6061" s="20" t="s">
        <v>259</v>
      </c>
      <c r="J6061" s="11" t="s">
        <v>261</v>
      </c>
      <c r="K6061" s="11" t="s">
        <v>12957</v>
      </c>
      <c r="L6061" s="11">
        <v>2</v>
      </c>
    </row>
    <row r="6062" spans="1:12">
      <c r="A6062" s="11" t="s">
        <v>12062</v>
      </c>
      <c r="D6062" s="11" t="s">
        <v>260</v>
      </c>
      <c r="E6062" s="19" t="s">
        <v>12312</v>
      </c>
      <c r="F6062" s="10">
        <v>42036</v>
      </c>
      <c r="G6062" s="10">
        <v>44958</v>
      </c>
      <c r="H6062" s="11">
        <v>9</v>
      </c>
      <c r="I6062" s="20" t="s">
        <v>259</v>
      </c>
      <c r="J6062" s="11" t="s">
        <v>261</v>
      </c>
      <c r="K6062" s="11" t="s">
        <v>12957</v>
      </c>
      <c r="L6062" s="11">
        <v>2</v>
      </c>
    </row>
    <row r="6063" spans="1:12">
      <c r="A6063" s="11" t="s">
        <v>12063</v>
      </c>
      <c r="D6063" s="11" t="s">
        <v>260</v>
      </c>
      <c r="E6063" s="19" t="s">
        <v>12313</v>
      </c>
      <c r="F6063" s="10">
        <v>42036</v>
      </c>
      <c r="G6063" s="10">
        <v>44958</v>
      </c>
      <c r="H6063" s="11">
        <v>9</v>
      </c>
      <c r="I6063" s="20" t="s">
        <v>259</v>
      </c>
      <c r="J6063" s="11" t="s">
        <v>261</v>
      </c>
      <c r="K6063" s="11" t="s">
        <v>12957</v>
      </c>
      <c r="L6063" s="11">
        <v>2</v>
      </c>
    </row>
    <row r="6064" spans="1:12">
      <c r="A6064" s="11" t="s">
        <v>12064</v>
      </c>
      <c r="D6064" s="11" t="s">
        <v>260</v>
      </c>
      <c r="E6064" s="19" t="s">
        <v>12314</v>
      </c>
      <c r="F6064" s="10">
        <v>42036</v>
      </c>
      <c r="G6064" s="10">
        <v>44958</v>
      </c>
      <c r="H6064" s="11">
        <v>9</v>
      </c>
      <c r="I6064" s="20" t="s">
        <v>259</v>
      </c>
      <c r="J6064" s="11" t="s">
        <v>261</v>
      </c>
      <c r="K6064" s="11" t="s">
        <v>12957</v>
      </c>
      <c r="L6064" s="11">
        <v>2</v>
      </c>
    </row>
    <row r="6065" spans="1:12">
      <c r="A6065" s="11" t="s">
        <v>12065</v>
      </c>
      <c r="D6065" s="11" t="s">
        <v>260</v>
      </c>
      <c r="E6065" s="19" t="s">
        <v>12315</v>
      </c>
      <c r="F6065" s="10">
        <v>42036</v>
      </c>
      <c r="G6065" s="10">
        <v>44958</v>
      </c>
      <c r="H6065" s="11">
        <v>9</v>
      </c>
      <c r="I6065" s="20" t="s">
        <v>259</v>
      </c>
      <c r="J6065" s="11" t="s">
        <v>261</v>
      </c>
      <c r="K6065" s="11" t="s">
        <v>12957</v>
      </c>
      <c r="L6065" s="11">
        <v>2</v>
      </c>
    </row>
    <row r="6066" spans="1:12">
      <c r="A6066" s="11" t="s">
        <v>12066</v>
      </c>
      <c r="D6066" s="11" t="s">
        <v>260</v>
      </c>
      <c r="E6066" s="19" t="s">
        <v>12316</v>
      </c>
      <c r="F6066" s="10">
        <v>42036</v>
      </c>
      <c r="G6066" s="10">
        <v>44958</v>
      </c>
      <c r="H6066" s="11">
        <v>9</v>
      </c>
      <c r="I6066" s="20" t="s">
        <v>259</v>
      </c>
      <c r="J6066" s="11" t="s">
        <v>261</v>
      </c>
      <c r="K6066" s="11" t="s">
        <v>12957</v>
      </c>
      <c r="L6066" s="11">
        <v>2</v>
      </c>
    </row>
    <row r="6067" spans="1:12">
      <c r="A6067" s="11" t="s">
        <v>12067</v>
      </c>
      <c r="D6067" s="11" t="s">
        <v>260</v>
      </c>
      <c r="E6067" s="19" t="s">
        <v>12317</v>
      </c>
      <c r="F6067" s="10">
        <v>42036</v>
      </c>
      <c r="G6067" s="10">
        <v>44958</v>
      </c>
      <c r="H6067" s="11">
        <v>9</v>
      </c>
      <c r="I6067" s="20" t="s">
        <v>259</v>
      </c>
      <c r="J6067" s="11" t="s">
        <v>261</v>
      </c>
      <c r="K6067" s="11" t="s">
        <v>12957</v>
      </c>
      <c r="L6067" s="11">
        <v>2</v>
      </c>
    </row>
    <row r="6068" spans="1:12">
      <c r="A6068" s="11" t="s">
        <v>12068</v>
      </c>
      <c r="D6068" s="11" t="s">
        <v>260</v>
      </c>
      <c r="E6068" s="19" t="s">
        <v>12318</v>
      </c>
      <c r="F6068" s="10">
        <v>42036</v>
      </c>
      <c r="G6068" s="10">
        <v>44958</v>
      </c>
      <c r="H6068" s="11">
        <v>9</v>
      </c>
      <c r="I6068" s="20" t="s">
        <v>259</v>
      </c>
      <c r="J6068" s="11" t="s">
        <v>261</v>
      </c>
      <c r="K6068" s="11" t="s">
        <v>12957</v>
      </c>
      <c r="L6068" s="11">
        <v>2</v>
      </c>
    </row>
    <row r="6069" spans="1:12">
      <c r="A6069" s="11" t="s">
        <v>12069</v>
      </c>
      <c r="D6069" s="11" t="s">
        <v>260</v>
      </c>
      <c r="E6069" s="19" t="s">
        <v>12319</v>
      </c>
      <c r="F6069" s="10">
        <v>42036</v>
      </c>
      <c r="G6069" s="10">
        <v>44958</v>
      </c>
      <c r="H6069" s="11">
        <v>9</v>
      </c>
      <c r="I6069" s="20" t="s">
        <v>259</v>
      </c>
      <c r="J6069" s="11" t="s">
        <v>261</v>
      </c>
      <c r="K6069" s="11" t="s">
        <v>12957</v>
      </c>
      <c r="L6069" s="11">
        <v>2</v>
      </c>
    </row>
    <row r="6070" spans="1:12">
      <c r="A6070" s="11" t="s">
        <v>12070</v>
      </c>
      <c r="D6070" s="11" t="s">
        <v>260</v>
      </c>
      <c r="E6070" s="19" t="s">
        <v>12320</v>
      </c>
      <c r="F6070" s="10">
        <v>42036</v>
      </c>
      <c r="G6070" s="10">
        <v>44958</v>
      </c>
      <c r="H6070" s="11">
        <v>9</v>
      </c>
      <c r="I6070" s="20" t="s">
        <v>259</v>
      </c>
      <c r="J6070" s="11" t="s">
        <v>261</v>
      </c>
      <c r="K6070" s="11" t="s">
        <v>12957</v>
      </c>
      <c r="L6070" s="11">
        <v>2</v>
      </c>
    </row>
    <row r="6071" spans="1:12">
      <c r="A6071" s="11" t="s">
        <v>12071</v>
      </c>
      <c r="D6071" s="11" t="s">
        <v>260</v>
      </c>
      <c r="E6071" s="19" t="s">
        <v>12321</v>
      </c>
      <c r="F6071" s="10">
        <v>42036</v>
      </c>
      <c r="G6071" s="10">
        <v>44958</v>
      </c>
      <c r="H6071" s="11">
        <v>9</v>
      </c>
      <c r="I6071" s="20" t="s">
        <v>259</v>
      </c>
      <c r="J6071" s="11" t="s">
        <v>261</v>
      </c>
      <c r="K6071" s="11" t="s">
        <v>12957</v>
      </c>
      <c r="L6071" s="11">
        <v>2</v>
      </c>
    </row>
    <row r="6072" spans="1:12">
      <c r="A6072" s="11" t="s">
        <v>12072</v>
      </c>
      <c r="D6072" s="11" t="s">
        <v>260</v>
      </c>
      <c r="E6072" s="19" t="s">
        <v>12322</v>
      </c>
      <c r="F6072" s="10">
        <v>42036</v>
      </c>
      <c r="G6072" s="10">
        <v>44958</v>
      </c>
      <c r="H6072" s="11">
        <v>9</v>
      </c>
      <c r="I6072" s="20" t="s">
        <v>259</v>
      </c>
      <c r="J6072" s="11" t="s">
        <v>261</v>
      </c>
      <c r="K6072" s="11" t="s">
        <v>12957</v>
      </c>
      <c r="L6072" s="11">
        <v>2</v>
      </c>
    </row>
    <row r="6073" spans="1:12">
      <c r="A6073" s="11" t="s">
        <v>12073</v>
      </c>
      <c r="D6073" s="11" t="s">
        <v>260</v>
      </c>
      <c r="E6073" s="19" t="s">
        <v>12323</v>
      </c>
      <c r="F6073" s="10">
        <v>42036</v>
      </c>
      <c r="G6073" s="10">
        <v>44958</v>
      </c>
      <c r="H6073" s="11">
        <v>9</v>
      </c>
      <c r="I6073" s="20" t="s">
        <v>259</v>
      </c>
      <c r="J6073" s="11" t="s">
        <v>261</v>
      </c>
      <c r="K6073" s="11" t="s">
        <v>12957</v>
      </c>
      <c r="L6073" s="11">
        <v>2</v>
      </c>
    </row>
    <row r="6074" spans="1:12">
      <c r="A6074" s="11" t="s">
        <v>12074</v>
      </c>
      <c r="D6074" s="11" t="s">
        <v>260</v>
      </c>
      <c r="E6074" s="19" t="s">
        <v>12324</v>
      </c>
      <c r="F6074" s="10">
        <v>42036</v>
      </c>
      <c r="G6074" s="10">
        <v>44958</v>
      </c>
      <c r="H6074" s="11">
        <v>9</v>
      </c>
      <c r="I6074" s="20" t="s">
        <v>259</v>
      </c>
      <c r="J6074" s="11" t="s">
        <v>261</v>
      </c>
      <c r="K6074" s="11" t="s">
        <v>12957</v>
      </c>
      <c r="L6074" s="11">
        <v>2</v>
      </c>
    </row>
    <row r="6075" spans="1:12">
      <c r="A6075" s="11" t="s">
        <v>12075</v>
      </c>
      <c r="D6075" s="11" t="s">
        <v>260</v>
      </c>
      <c r="E6075" s="19" t="s">
        <v>12325</v>
      </c>
      <c r="F6075" s="10">
        <v>42036</v>
      </c>
      <c r="G6075" s="10">
        <v>44958</v>
      </c>
      <c r="H6075" s="11">
        <v>9</v>
      </c>
      <c r="I6075" s="20" t="s">
        <v>259</v>
      </c>
      <c r="J6075" s="11" t="s">
        <v>261</v>
      </c>
      <c r="K6075" s="11" t="s">
        <v>12957</v>
      </c>
      <c r="L6075" s="11">
        <v>2</v>
      </c>
    </row>
    <row r="6076" spans="1:12">
      <c r="A6076" s="11" t="s">
        <v>12076</v>
      </c>
      <c r="D6076" s="11" t="s">
        <v>260</v>
      </c>
      <c r="E6076" s="19" t="s">
        <v>12326</v>
      </c>
      <c r="F6076" s="10">
        <v>42036</v>
      </c>
      <c r="G6076" s="10">
        <v>44958</v>
      </c>
      <c r="H6076" s="11">
        <v>9</v>
      </c>
      <c r="I6076" s="20" t="s">
        <v>259</v>
      </c>
      <c r="J6076" s="11" t="s">
        <v>261</v>
      </c>
      <c r="K6076" s="11" t="s">
        <v>12957</v>
      </c>
      <c r="L6076" s="11">
        <v>2</v>
      </c>
    </row>
    <row r="6077" spans="1:12">
      <c r="A6077" s="11" t="s">
        <v>12077</v>
      </c>
      <c r="D6077" s="11" t="s">
        <v>260</v>
      </c>
      <c r="E6077" s="19" t="s">
        <v>12327</v>
      </c>
      <c r="F6077" s="10">
        <v>42036</v>
      </c>
      <c r="G6077" s="10">
        <v>44958</v>
      </c>
      <c r="H6077" s="11">
        <v>9</v>
      </c>
      <c r="I6077" s="20" t="s">
        <v>259</v>
      </c>
      <c r="J6077" s="11" t="s">
        <v>261</v>
      </c>
      <c r="K6077" s="11" t="s">
        <v>12957</v>
      </c>
      <c r="L6077" s="11">
        <v>2</v>
      </c>
    </row>
    <row r="6078" spans="1:12">
      <c r="A6078" s="11" t="s">
        <v>12078</v>
      </c>
      <c r="D6078" s="11" t="s">
        <v>260</v>
      </c>
      <c r="E6078" s="19" t="s">
        <v>12328</v>
      </c>
      <c r="F6078" s="10">
        <v>42036</v>
      </c>
      <c r="G6078" s="10">
        <v>44958</v>
      </c>
      <c r="H6078" s="11">
        <v>9</v>
      </c>
      <c r="I6078" s="20" t="s">
        <v>259</v>
      </c>
      <c r="J6078" s="11" t="s">
        <v>261</v>
      </c>
      <c r="K6078" s="11" t="s">
        <v>12957</v>
      </c>
      <c r="L6078" s="11">
        <v>2</v>
      </c>
    </row>
    <row r="6079" spans="1:12">
      <c r="A6079" s="11" t="s">
        <v>12079</v>
      </c>
      <c r="D6079" s="11" t="s">
        <v>260</v>
      </c>
      <c r="E6079" s="19" t="s">
        <v>12329</v>
      </c>
      <c r="F6079" s="10">
        <v>42036</v>
      </c>
      <c r="G6079" s="10">
        <v>44958</v>
      </c>
      <c r="H6079" s="11">
        <v>9</v>
      </c>
      <c r="I6079" s="20" t="s">
        <v>259</v>
      </c>
      <c r="J6079" s="11" t="s">
        <v>261</v>
      </c>
      <c r="K6079" s="11" t="s">
        <v>12957</v>
      </c>
      <c r="L6079" s="11">
        <v>2</v>
      </c>
    </row>
    <row r="6080" spans="1:12">
      <c r="A6080" s="11" t="s">
        <v>12080</v>
      </c>
      <c r="D6080" s="11" t="s">
        <v>260</v>
      </c>
      <c r="E6080" s="19" t="s">
        <v>12330</v>
      </c>
      <c r="F6080" s="10">
        <v>42036</v>
      </c>
      <c r="G6080" s="10">
        <v>44958</v>
      </c>
      <c r="H6080" s="11">
        <v>9</v>
      </c>
      <c r="I6080" s="20" t="s">
        <v>259</v>
      </c>
      <c r="J6080" s="11" t="s">
        <v>261</v>
      </c>
      <c r="K6080" s="11" t="s">
        <v>12957</v>
      </c>
      <c r="L6080" s="11">
        <v>2</v>
      </c>
    </row>
    <row r="6081" spans="1:12">
      <c r="A6081" s="11" t="s">
        <v>12081</v>
      </c>
      <c r="D6081" s="11" t="s">
        <v>260</v>
      </c>
      <c r="E6081" s="19" t="s">
        <v>12331</v>
      </c>
      <c r="F6081" s="10">
        <v>42036</v>
      </c>
      <c r="G6081" s="10">
        <v>44958</v>
      </c>
      <c r="H6081" s="11">
        <v>9</v>
      </c>
      <c r="I6081" s="20" t="s">
        <v>259</v>
      </c>
      <c r="J6081" s="11" t="s">
        <v>261</v>
      </c>
      <c r="K6081" s="11" t="s">
        <v>12957</v>
      </c>
      <c r="L6081" s="11">
        <v>2</v>
      </c>
    </row>
    <row r="6082" spans="1:12">
      <c r="A6082" s="11" t="s">
        <v>12082</v>
      </c>
      <c r="D6082" s="11" t="s">
        <v>260</v>
      </c>
      <c r="E6082" s="19" t="s">
        <v>12332</v>
      </c>
      <c r="F6082" s="10">
        <v>42036</v>
      </c>
      <c r="G6082" s="10">
        <v>44958</v>
      </c>
      <c r="H6082" s="11">
        <v>9</v>
      </c>
      <c r="I6082" s="20" t="s">
        <v>259</v>
      </c>
      <c r="J6082" s="11" t="s">
        <v>261</v>
      </c>
      <c r="K6082" s="11" t="s">
        <v>12957</v>
      </c>
      <c r="L6082" s="11">
        <v>2</v>
      </c>
    </row>
    <row r="6083" spans="1:12">
      <c r="A6083" s="11" t="s">
        <v>12083</v>
      </c>
      <c r="D6083" s="11" t="s">
        <v>260</v>
      </c>
      <c r="E6083" s="19" t="s">
        <v>12333</v>
      </c>
      <c r="F6083" s="10">
        <v>42036</v>
      </c>
      <c r="G6083" s="10">
        <v>44958</v>
      </c>
      <c r="H6083" s="11">
        <v>9</v>
      </c>
      <c r="I6083" s="20" t="s">
        <v>259</v>
      </c>
      <c r="J6083" s="11" t="s">
        <v>261</v>
      </c>
      <c r="K6083" s="11" t="s">
        <v>12957</v>
      </c>
      <c r="L6083" s="11">
        <v>2</v>
      </c>
    </row>
    <row r="6084" spans="1:12">
      <c r="A6084" s="11" t="s">
        <v>12084</v>
      </c>
      <c r="D6084" s="11" t="s">
        <v>260</v>
      </c>
      <c r="E6084" s="19" t="s">
        <v>12334</v>
      </c>
      <c r="F6084" s="10">
        <v>42036</v>
      </c>
      <c r="G6084" s="10">
        <v>44958</v>
      </c>
      <c r="H6084" s="11">
        <v>9</v>
      </c>
      <c r="I6084" s="20" t="s">
        <v>259</v>
      </c>
      <c r="J6084" s="11" t="s">
        <v>261</v>
      </c>
      <c r="K6084" s="11" t="s">
        <v>12957</v>
      </c>
      <c r="L6084" s="11">
        <v>2</v>
      </c>
    </row>
    <row r="6085" spans="1:12">
      <c r="A6085" s="11" t="s">
        <v>12085</v>
      </c>
      <c r="D6085" s="11" t="s">
        <v>260</v>
      </c>
      <c r="E6085" s="19" t="s">
        <v>12335</v>
      </c>
      <c r="F6085" s="10">
        <v>42036</v>
      </c>
      <c r="G6085" s="10">
        <v>44958</v>
      </c>
      <c r="H6085" s="11">
        <v>9</v>
      </c>
      <c r="I6085" s="20" t="s">
        <v>259</v>
      </c>
      <c r="J6085" s="11" t="s">
        <v>261</v>
      </c>
      <c r="K6085" s="11" t="s">
        <v>12957</v>
      </c>
      <c r="L6085" s="11">
        <v>2</v>
      </c>
    </row>
    <row r="6086" spans="1:12">
      <c r="A6086" s="11" t="s">
        <v>12086</v>
      </c>
      <c r="D6086" s="11" t="s">
        <v>260</v>
      </c>
      <c r="E6086" s="19" t="s">
        <v>12336</v>
      </c>
      <c r="F6086" s="10">
        <v>42036</v>
      </c>
      <c r="G6086" s="10">
        <v>44958</v>
      </c>
      <c r="H6086" s="11">
        <v>9</v>
      </c>
      <c r="I6086" s="20" t="s">
        <v>259</v>
      </c>
      <c r="J6086" s="11" t="s">
        <v>261</v>
      </c>
      <c r="K6086" s="11" t="s">
        <v>12957</v>
      </c>
      <c r="L6086" s="11">
        <v>2</v>
      </c>
    </row>
    <row r="6087" spans="1:12">
      <c r="A6087" s="11" t="s">
        <v>12087</v>
      </c>
      <c r="D6087" s="11" t="s">
        <v>260</v>
      </c>
      <c r="E6087" s="19" t="s">
        <v>12337</v>
      </c>
      <c r="F6087" s="10">
        <v>42036</v>
      </c>
      <c r="G6087" s="10">
        <v>44958</v>
      </c>
      <c r="H6087" s="11">
        <v>9</v>
      </c>
      <c r="I6087" s="20" t="s">
        <v>259</v>
      </c>
      <c r="J6087" s="11" t="s">
        <v>261</v>
      </c>
      <c r="K6087" s="11" t="s">
        <v>12957</v>
      </c>
      <c r="L6087" s="11">
        <v>2</v>
      </c>
    </row>
    <row r="6088" spans="1:12">
      <c r="A6088" s="11" t="s">
        <v>12088</v>
      </c>
      <c r="D6088" s="11" t="s">
        <v>260</v>
      </c>
      <c r="E6088" s="19" t="s">
        <v>12338</v>
      </c>
      <c r="F6088" s="10">
        <v>42036</v>
      </c>
      <c r="G6088" s="10">
        <v>44958</v>
      </c>
      <c r="H6088" s="11">
        <v>9</v>
      </c>
      <c r="I6088" s="20" t="s">
        <v>259</v>
      </c>
      <c r="J6088" s="11" t="s">
        <v>261</v>
      </c>
      <c r="K6088" s="11" t="s">
        <v>12957</v>
      </c>
      <c r="L6088" s="11">
        <v>2</v>
      </c>
    </row>
    <row r="6089" spans="1:12">
      <c r="A6089" s="11" t="s">
        <v>12089</v>
      </c>
      <c r="D6089" s="11" t="s">
        <v>260</v>
      </c>
      <c r="E6089" s="19" t="s">
        <v>12339</v>
      </c>
      <c r="F6089" s="10">
        <v>42036</v>
      </c>
      <c r="G6089" s="10">
        <v>44958</v>
      </c>
      <c r="H6089" s="11">
        <v>9</v>
      </c>
      <c r="I6089" s="20" t="s">
        <v>259</v>
      </c>
      <c r="J6089" s="11" t="s">
        <v>261</v>
      </c>
      <c r="K6089" s="11" t="s">
        <v>12957</v>
      </c>
      <c r="L6089" s="11">
        <v>2</v>
      </c>
    </row>
    <row r="6090" spans="1:12">
      <c r="A6090" s="11" t="s">
        <v>12090</v>
      </c>
      <c r="D6090" s="11" t="s">
        <v>260</v>
      </c>
      <c r="E6090" s="19" t="s">
        <v>12340</v>
      </c>
      <c r="F6090" s="10">
        <v>42036</v>
      </c>
      <c r="G6090" s="10">
        <v>44958</v>
      </c>
      <c r="H6090" s="11">
        <v>9</v>
      </c>
      <c r="I6090" s="20" t="s">
        <v>259</v>
      </c>
      <c r="J6090" s="11" t="s">
        <v>261</v>
      </c>
      <c r="K6090" s="11" t="s">
        <v>12957</v>
      </c>
      <c r="L6090" s="11">
        <v>2</v>
      </c>
    </row>
    <row r="6091" spans="1:12">
      <c r="A6091" s="11" t="s">
        <v>12091</v>
      </c>
      <c r="D6091" s="11" t="s">
        <v>260</v>
      </c>
      <c r="E6091" s="19" t="s">
        <v>12341</v>
      </c>
      <c r="F6091" s="10">
        <v>42036</v>
      </c>
      <c r="G6091" s="10">
        <v>44958</v>
      </c>
      <c r="H6091" s="11">
        <v>9</v>
      </c>
      <c r="I6091" s="20" t="s">
        <v>259</v>
      </c>
      <c r="J6091" s="11" t="s">
        <v>261</v>
      </c>
      <c r="K6091" s="11" t="s">
        <v>12957</v>
      </c>
      <c r="L6091" s="11">
        <v>2</v>
      </c>
    </row>
    <row r="6092" spans="1:12">
      <c r="A6092" s="11" t="s">
        <v>12092</v>
      </c>
      <c r="D6092" s="11" t="s">
        <v>260</v>
      </c>
      <c r="E6092" s="19" t="s">
        <v>12342</v>
      </c>
      <c r="F6092" s="10">
        <v>42036</v>
      </c>
      <c r="G6092" s="10">
        <v>44958</v>
      </c>
      <c r="H6092" s="11">
        <v>9</v>
      </c>
      <c r="I6092" s="20" t="s">
        <v>259</v>
      </c>
      <c r="J6092" s="11" t="s">
        <v>261</v>
      </c>
      <c r="K6092" s="11" t="s">
        <v>12957</v>
      </c>
      <c r="L6092" s="11">
        <v>2</v>
      </c>
    </row>
    <row r="6093" spans="1:12">
      <c r="A6093" s="11" t="s">
        <v>12093</v>
      </c>
      <c r="D6093" s="11" t="s">
        <v>260</v>
      </c>
      <c r="E6093" s="19" t="s">
        <v>12343</v>
      </c>
      <c r="F6093" s="10">
        <v>42036</v>
      </c>
      <c r="G6093" s="10">
        <v>44958</v>
      </c>
      <c r="H6093" s="11">
        <v>9</v>
      </c>
      <c r="I6093" s="20" t="s">
        <v>259</v>
      </c>
      <c r="J6093" s="11" t="s">
        <v>261</v>
      </c>
      <c r="K6093" s="11" t="s">
        <v>12957</v>
      </c>
      <c r="L6093" s="11">
        <v>2</v>
      </c>
    </row>
    <row r="6094" spans="1:12">
      <c r="A6094" s="11" t="s">
        <v>12094</v>
      </c>
      <c r="D6094" s="11" t="s">
        <v>260</v>
      </c>
      <c r="E6094" s="19" t="s">
        <v>12344</v>
      </c>
      <c r="F6094" s="10">
        <v>42036</v>
      </c>
      <c r="G6094" s="10">
        <v>44958</v>
      </c>
      <c r="H6094" s="11">
        <v>9</v>
      </c>
      <c r="I6094" s="20" t="s">
        <v>259</v>
      </c>
      <c r="J6094" s="11" t="s">
        <v>261</v>
      </c>
      <c r="K6094" s="11" t="s">
        <v>12957</v>
      </c>
      <c r="L6094" s="11">
        <v>2</v>
      </c>
    </row>
    <row r="6095" spans="1:12">
      <c r="A6095" s="11" t="s">
        <v>12095</v>
      </c>
      <c r="D6095" s="11" t="s">
        <v>260</v>
      </c>
      <c r="E6095" s="19" t="s">
        <v>12345</v>
      </c>
      <c r="F6095" s="10">
        <v>42036</v>
      </c>
      <c r="G6095" s="10">
        <v>44958</v>
      </c>
      <c r="H6095" s="11">
        <v>9</v>
      </c>
      <c r="I6095" s="20" t="s">
        <v>259</v>
      </c>
      <c r="J6095" s="11" t="s">
        <v>261</v>
      </c>
      <c r="K6095" s="11" t="s">
        <v>12957</v>
      </c>
      <c r="L6095" s="11">
        <v>2</v>
      </c>
    </row>
    <row r="6096" spans="1:12">
      <c r="A6096" s="11" t="s">
        <v>12096</v>
      </c>
      <c r="D6096" s="11" t="s">
        <v>260</v>
      </c>
      <c r="E6096" s="19" t="s">
        <v>12346</v>
      </c>
      <c r="F6096" s="10">
        <v>42036</v>
      </c>
      <c r="G6096" s="10">
        <v>44958</v>
      </c>
      <c r="H6096" s="11">
        <v>9</v>
      </c>
      <c r="I6096" s="20" t="s">
        <v>259</v>
      </c>
      <c r="J6096" s="11" t="s">
        <v>261</v>
      </c>
      <c r="K6096" s="11" t="s">
        <v>12957</v>
      </c>
      <c r="L6096" s="11">
        <v>2</v>
      </c>
    </row>
    <row r="6097" spans="1:12">
      <c r="A6097" s="11" t="s">
        <v>12097</v>
      </c>
      <c r="D6097" s="11" t="s">
        <v>260</v>
      </c>
      <c r="E6097" s="19" t="s">
        <v>12347</v>
      </c>
      <c r="F6097" s="10">
        <v>42036</v>
      </c>
      <c r="G6097" s="10">
        <v>44958</v>
      </c>
      <c r="H6097" s="11">
        <v>9</v>
      </c>
      <c r="I6097" s="20" t="s">
        <v>259</v>
      </c>
      <c r="J6097" s="11" t="s">
        <v>261</v>
      </c>
      <c r="K6097" s="11" t="s">
        <v>12957</v>
      </c>
      <c r="L6097" s="11">
        <v>2</v>
      </c>
    </row>
    <row r="6098" spans="1:12">
      <c r="A6098" s="11" t="s">
        <v>12098</v>
      </c>
      <c r="D6098" s="11" t="s">
        <v>260</v>
      </c>
      <c r="E6098" s="19" t="s">
        <v>12348</v>
      </c>
      <c r="F6098" s="10">
        <v>42036</v>
      </c>
      <c r="G6098" s="10">
        <v>44958</v>
      </c>
      <c r="H6098" s="11">
        <v>9</v>
      </c>
      <c r="I6098" s="20" t="s">
        <v>259</v>
      </c>
      <c r="J6098" s="11" t="s">
        <v>261</v>
      </c>
      <c r="K6098" s="11" t="s">
        <v>12957</v>
      </c>
      <c r="L6098" s="11">
        <v>2</v>
      </c>
    </row>
    <row r="6099" spans="1:12">
      <c r="A6099" s="11" t="s">
        <v>12099</v>
      </c>
      <c r="D6099" s="11" t="s">
        <v>260</v>
      </c>
      <c r="E6099" s="19" t="s">
        <v>12349</v>
      </c>
      <c r="F6099" s="10">
        <v>42036</v>
      </c>
      <c r="G6099" s="10">
        <v>44958</v>
      </c>
      <c r="H6099" s="11">
        <v>9</v>
      </c>
      <c r="I6099" s="20" t="s">
        <v>259</v>
      </c>
      <c r="J6099" s="11" t="s">
        <v>261</v>
      </c>
      <c r="K6099" s="11" t="s">
        <v>12957</v>
      </c>
      <c r="L6099" s="11">
        <v>2</v>
      </c>
    </row>
    <row r="6100" spans="1:12">
      <c r="A6100" s="11" t="s">
        <v>12100</v>
      </c>
      <c r="D6100" s="11" t="s">
        <v>260</v>
      </c>
      <c r="E6100" s="19" t="s">
        <v>12350</v>
      </c>
      <c r="F6100" s="10">
        <v>42036</v>
      </c>
      <c r="G6100" s="10">
        <v>44958</v>
      </c>
      <c r="H6100" s="11">
        <v>9</v>
      </c>
      <c r="I6100" s="20" t="s">
        <v>259</v>
      </c>
      <c r="J6100" s="11" t="s">
        <v>261</v>
      </c>
      <c r="K6100" s="11" t="s">
        <v>12957</v>
      </c>
      <c r="L6100" s="11">
        <v>2</v>
      </c>
    </row>
    <row r="6101" spans="1:12">
      <c r="A6101" s="11" t="s">
        <v>12101</v>
      </c>
      <c r="D6101" s="11" t="s">
        <v>260</v>
      </c>
      <c r="E6101" s="19" t="s">
        <v>12351</v>
      </c>
      <c r="F6101" s="10">
        <v>42036</v>
      </c>
      <c r="G6101" s="10">
        <v>44958</v>
      </c>
      <c r="H6101" s="11">
        <v>9</v>
      </c>
      <c r="I6101" s="20" t="s">
        <v>259</v>
      </c>
      <c r="J6101" s="11" t="s">
        <v>261</v>
      </c>
      <c r="K6101" s="11" t="s">
        <v>12957</v>
      </c>
      <c r="L6101" s="11">
        <v>2</v>
      </c>
    </row>
    <row r="6102" spans="1:12">
      <c r="A6102" s="11" t="s">
        <v>12102</v>
      </c>
      <c r="D6102" s="11" t="s">
        <v>260</v>
      </c>
      <c r="E6102" s="19" t="s">
        <v>12352</v>
      </c>
      <c r="F6102" s="10">
        <v>42036</v>
      </c>
      <c r="G6102" s="10">
        <v>44958</v>
      </c>
      <c r="H6102" s="11">
        <v>9</v>
      </c>
      <c r="I6102" s="20" t="s">
        <v>259</v>
      </c>
      <c r="J6102" s="11" t="s">
        <v>261</v>
      </c>
      <c r="K6102" s="11" t="s">
        <v>12957</v>
      </c>
      <c r="L6102" s="11">
        <v>2</v>
      </c>
    </row>
    <row r="6103" spans="1:12">
      <c r="A6103" s="11" t="s">
        <v>12103</v>
      </c>
      <c r="D6103" s="11" t="s">
        <v>260</v>
      </c>
      <c r="E6103" s="19" t="s">
        <v>12353</v>
      </c>
      <c r="F6103" s="10">
        <v>42036</v>
      </c>
      <c r="G6103" s="10">
        <v>44958</v>
      </c>
      <c r="H6103" s="11">
        <v>9</v>
      </c>
      <c r="I6103" s="20" t="s">
        <v>259</v>
      </c>
      <c r="J6103" s="11" t="s">
        <v>261</v>
      </c>
      <c r="K6103" s="11" t="s">
        <v>12957</v>
      </c>
      <c r="L6103" s="11">
        <v>2</v>
      </c>
    </row>
    <row r="6104" spans="1:12">
      <c r="A6104" s="11" t="s">
        <v>12104</v>
      </c>
      <c r="D6104" s="11" t="s">
        <v>260</v>
      </c>
      <c r="E6104" s="19" t="s">
        <v>12354</v>
      </c>
      <c r="F6104" s="10">
        <v>42036</v>
      </c>
      <c r="G6104" s="10">
        <v>44958</v>
      </c>
      <c r="H6104" s="11">
        <v>9</v>
      </c>
      <c r="I6104" s="20" t="s">
        <v>259</v>
      </c>
      <c r="J6104" s="11" t="s">
        <v>261</v>
      </c>
      <c r="K6104" s="11" t="s">
        <v>12957</v>
      </c>
      <c r="L6104" s="11">
        <v>2</v>
      </c>
    </row>
    <row r="6105" spans="1:12">
      <c r="A6105" s="11" t="s">
        <v>12105</v>
      </c>
      <c r="D6105" s="11" t="s">
        <v>260</v>
      </c>
      <c r="E6105" s="19" t="s">
        <v>12355</v>
      </c>
      <c r="F6105" s="10">
        <v>42036</v>
      </c>
      <c r="G6105" s="10">
        <v>44958</v>
      </c>
      <c r="H6105" s="11">
        <v>9</v>
      </c>
      <c r="I6105" s="20" t="s">
        <v>259</v>
      </c>
      <c r="J6105" s="11" t="s">
        <v>261</v>
      </c>
      <c r="K6105" s="11" t="s">
        <v>12957</v>
      </c>
      <c r="L6105" s="11">
        <v>2</v>
      </c>
    </row>
    <row r="6106" spans="1:12">
      <c r="A6106" s="11" t="s">
        <v>12106</v>
      </c>
      <c r="D6106" s="11" t="s">
        <v>260</v>
      </c>
      <c r="E6106" s="19" t="s">
        <v>12356</v>
      </c>
      <c r="F6106" s="10">
        <v>42036</v>
      </c>
      <c r="G6106" s="10">
        <v>44958</v>
      </c>
      <c r="H6106" s="11">
        <v>9</v>
      </c>
      <c r="I6106" s="20" t="s">
        <v>259</v>
      </c>
      <c r="J6106" s="11" t="s">
        <v>261</v>
      </c>
      <c r="K6106" s="11" t="s">
        <v>12957</v>
      </c>
      <c r="L6106" s="11">
        <v>2</v>
      </c>
    </row>
    <row r="6107" spans="1:12">
      <c r="A6107" s="11" t="s">
        <v>12107</v>
      </c>
      <c r="D6107" s="11" t="s">
        <v>260</v>
      </c>
      <c r="E6107" s="19" t="s">
        <v>12357</v>
      </c>
      <c r="F6107" s="10">
        <v>42036</v>
      </c>
      <c r="G6107" s="10">
        <v>44958</v>
      </c>
      <c r="H6107" s="11">
        <v>9</v>
      </c>
      <c r="I6107" s="20" t="s">
        <v>259</v>
      </c>
      <c r="J6107" s="11" t="s">
        <v>261</v>
      </c>
      <c r="K6107" s="11" t="s">
        <v>12957</v>
      </c>
      <c r="L6107" s="11">
        <v>2</v>
      </c>
    </row>
    <row r="6108" spans="1:12">
      <c r="A6108" s="11" t="s">
        <v>12108</v>
      </c>
      <c r="D6108" s="11" t="s">
        <v>260</v>
      </c>
      <c r="E6108" s="19" t="s">
        <v>12358</v>
      </c>
      <c r="F6108" s="10">
        <v>42036</v>
      </c>
      <c r="G6108" s="10">
        <v>44958</v>
      </c>
      <c r="H6108" s="11">
        <v>9</v>
      </c>
      <c r="I6108" s="20" t="s">
        <v>259</v>
      </c>
      <c r="J6108" s="11" t="s">
        <v>261</v>
      </c>
      <c r="K6108" s="11" t="s">
        <v>12957</v>
      </c>
      <c r="L6108" s="11">
        <v>2</v>
      </c>
    </row>
    <row r="6109" spans="1:12">
      <c r="A6109" s="11" t="s">
        <v>12109</v>
      </c>
      <c r="D6109" s="11" t="s">
        <v>260</v>
      </c>
      <c r="E6109" s="19" t="s">
        <v>12359</v>
      </c>
      <c r="F6109" s="10">
        <v>42036</v>
      </c>
      <c r="G6109" s="10">
        <v>44958</v>
      </c>
      <c r="H6109" s="11">
        <v>9</v>
      </c>
      <c r="I6109" s="20" t="s">
        <v>259</v>
      </c>
      <c r="J6109" s="11" t="s">
        <v>261</v>
      </c>
      <c r="K6109" s="11" t="s">
        <v>12957</v>
      </c>
      <c r="L6109" s="11">
        <v>2</v>
      </c>
    </row>
    <row r="6110" spans="1:12">
      <c r="A6110" s="11" t="s">
        <v>12110</v>
      </c>
      <c r="D6110" s="11" t="s">
        <v>260</v>
      </c>
      <c r="E6110" s="19" t="s">
        <v>12360</v>
      </c>
      <c r="F6110" s="10">
        <v>42036</v>
      </c>
      <c r="G6110" s="10">
        <v>44958</v>
      </c>
      <c r="H6110" s="11">
        <v>9</v>
      </c>
      <c r="I6110" s="20" t="s">
        <v>259</v>
      </c>
      <c r="J6110" s="11" t="s">
        <v>261</v>
      </c>
      <c r="K6110" s="11" t="s">
        <v>12957</v>
      </c>
      <c r="L6110" s="11">
        <v>2</v>
      </c>
    </row>
    <row r="6111" spans="1:12">
      <c r="A6111" s="11" t="s">
        <v>12111</v>
      </c>
      <c r="D6111" s="11" t="s">
        <v>260</v>
      </c>
      <c r="E6111" s="19" t="s">
        <v>12361</v>
      </c>
      <c r="F6111" s="10">
        <v>42036</v>
      </c>
      <c r="G6111" s="10">
        <v>44958</v>
      </c>
      <c r="H6111" s="11">
        <v>9</v>
      </c>
      <c r="I6111" s="20" t="s">
        <v>259</v>
      </c>
      <c r="J6111" s="11" t="s">
        <v>261</v>
      </c>
      <c r="K6111" s="11" t="s">
        <v>12957</v>
      </c>
      <c r="L6111" s="11">
        <v>2</v>
      </c>
    </row>
    <row r="6112" spans="1:12">
      <c r="A6112" s="11" t="s">
        <v>12112</v>
      </c>
      <c r="D6112" s="11" t="s">
        <v>260</v>
      </c>
      <c r="E6112" s="19" t="s">
        <v>12362</v>
      </c>
      <c r="F6112" s="10">
        <v>42036</v>
      </c>
      <c r="G6112" s="10">
        <v>44958</v>
      </c>
      <c r="H6112" s="11">
        <v>9</v>
      </c>
      <c r="I6112" s="20" t="s">
        <v>259</v>
      </c>
      <c r="J6112" s="11" t="s">
        <v>261</v>
      </c>
      <c r="K6112" s="11" t="s">
        <v>12957</v>
      </c>
      <c r="L6112" s="11">
        <v>2</v>
      </c>
    </row>
    <row r="6113" spans="1:12">
      <c r="A6113" s="11" t="s">
        <v>12113</v>
      </c>
      <c r="D6113" s="11" t="s">
        <v>260</v>
      </c>
      <c r="E6113" s="19" t="s">
        <v>12363</v>
      </c>
      <c r="F6113" s="10">
        <v>42036</v>
      </c>
      <c r="G6113" s="10">
        <v>44958</v>
      </c>
      <c r="H6113" s="11">
        <v>9</v>
      </c>
      <c r="I6113" s="20" t="s">
        <v>259</v>
      </c>
      <c r="J6113" s="11" t="s">
        <v>261</v>
      </c>
      <c r="K6113" s="11" t="s">
        <v>12957</v>
      </c>
      <c r="L6113" s="11">
        <v>2</v>
      </c>
    </row>
    <row r="6114" spans="1:12">
      <c r="A6114" s="11" t="s">
        <v>12114</v>
      </c>
      <c r="D6114" s="11" t="s">
        <v>260</v>
      </c>
      <c r="E6114" s="19" t="s">
        <v>12364</v>
      </c>
      <c r="F6114" s="10">
        <v>42036</v>
      </c>
      <c r="G6114" s="10">
        <v>44958</v>
      </c>
      <c r="H6114" s="11">
        <v>9</v>
      </c>
      <c r="I6114" s="20" t="s">
        <v>259</v>
      </c>
      <c r="J6114" s="11" t="s">
        <v>261</v>
      </c>
      <c r="K6114" s="11" t="s">
        <v>12957</v>
      </c>
      <c r="L6114" s="11">
        <v>2</v>
      </c>
    </row>
    <row r="6115" spans="1:12">
      <c r="A6115" s="11" t="s">
        <v>12115</v>
      </c>
      <c r="D6115" s="11" t="s">
        <v>260</v>
      </c>
      <c r="E6115" s="19" t="s">
        <v>12365</v>
      </c>
      <c r="F6115" s="10">
        <v>42036</v>
      </c>
      <c r="G6115" s="10">
        <v>44958</v>
      </c>
      <c r="H6115" s="11">
        <v>9</v>
      </c>
      <c r="I6115" s="20" t="s">
        <v>259</v>
      </c>
      <c r="J6115" s="11" t="s">
        <v>261</v>
      </c>
      <c r="K6115" s="11" t="s">
        <v>12957</v>
      </c>
      <c r="L6115" s="11">
        <v>2</v>
      </c>
    </row>
    <row r="6116" spans="1:12">
      <c r="A6116" s="11" t="s">
        <v>12116</v>
      </c>
      <c r="D6116" s="11" t="s">
        <v>260</v>
      </c>
      <c r="E6116" s="19" t="s">
        <v>12366</v>
      </c>
      <c r="F6116" s="10">
        <v>42036</v>
      </c>
      <c r="G6116" s="10">
        <v>44958</v>
      </c>
      <c r="H6116" s="11">
        <v>9</v>
      </c>
      <c r="I6116" s="20" t="s">
        <v>259</v>
      </c>
      <c r="J6116" s="11" t="s">
        <v>261</v>
      </c>
      <c r="K6116" s="11" t="s">
        <v>12957</v>
      </c>
      <c r="L6116" s="11">
        <v>2</v>
      </c>
    </row>
    <row r="6117" spans="1:12">
      <c r="A6117" s="11" t="s">
        <v>12117</v>
      </c>
      <c r="D6117" s="11" t="s">
        <v>260</v>
      </c>
      <c r="E6117" s="19" t="s">
        <v>12367</v>
      </c>
      <c r="F6117" s="10">
        <v>42036</v>
      </c>
      <c r="G6117" s="10">
        <v>44958</v>
      </c>
      <c r="H6117" s="11">
        <v>9</v>
      </c>
      <c r="I6117" s="20" t="s">
        <v>259</v>
      </c>
      <c r="J6117" s="11" t="s">
        <v>261</v>
      </c>
      <c r="K6117" s="11" t="s">
        <v>12957</v>
      </c>
      <c r="L6117" s="11">
        <v>2</v>
      </c>
    </row>
    <row r="6118" spans="1:12">
      <c r="A6118" s="11" t="s">
        <v>12118</v>
      </c>
      <c r="D6118" s="11" t="s">
        <v>260</v>
      </c>
      <c r="E6118" s="19" t="s">
        <v>12368</v>
      </c>
      <c r="F6118" s="10">
        <v>42036</v>
      </c>
      <c r="G6118" s="10">
        <v>44958</v>
      </c>
      <c r="H6118" s="11">
        <v>9</v>
      </c>
      <c r="I6118" s="20" t="s">
        <v>259</v>
      </c>
      <c r="J6118" s="11" t="s">
        <v>261</v>
      </c>
      <c r="K6118" s="11" t="s">
        <v>12957</v>
      </c>
      <c r="L6118" s="11">
        <v>2</v>
      </c>
    </row>
    <row r="6119" spans="1:12">
      <c r="A6119" s="11" t="s">
        <v>12119</v>
      </c>
      <c r="D6119" s="11" t="s">
        <v>260</v>
      </c>
      <c r="E6119" s="19" t="s">
        <v>12369</v>
      </c>
      <c r="F6119" s="10">
        <v>42036</v>
      </c>
      <c r="G6119" s="10">
        <v>44958</v>
      </c>
      <c r="H6119" s="11">
        <v>9</v>
      </c>
      <c r="I6119" s="20" t="s">
        <v>259</v>
      </c>
      <c r="J6119" s="11" t="s">
        <v>261</v>
      </c>
      <c r="K6119" s="11" t="s">
        <v>12957</v>
      </c>
      <c r="L6119" s="11">
        <v>2</v>
      </c>
    </row>
    <row r="6120" spans="1:12">
      <c r="A6120" s="11" t="s">
        <v>12120</v>
      </c>
      <c r="D6120" s="11" t="s">
        <v>260</v>
      </c>
      <c r="E6120" s="19" t="s">
        <v>12370</v>
      </c>
      <c r="F6120" s="10">
        <v>42036</v>
      </c>
      <c r="G6120" s="10">
        <v>44958</v>
      </c>
      <c r="H6120" s="11">
        <v>9</v>
      </c>
      <c r="I6120" s="20" t="s">
        <v>259</v>
      </c>
      <c r="J6120" s="11" t="s">
        <v>261</v>
      </c>
      <c r="K6120" s="11" t="s">
        <v>12957</v>
      </c>
      <c r="L6120" s="11">
        <v>2</v>
      </c>
    </row>
    <row r="6121" spans="1:12">
      <c r="A6121" s="11" t="s">
        <v>12121</v>
      </c>
      <c r="D6121" s="11" t="s">
        <v>260</v>
      </c>
      <c r="E6121" s="19" t="s">
        <v>12371</v>
      </c>
      <c r="F6121" s="10">
        <v>42036</v>
      </c>
      <c r="G6121" s="10">
        <v>44958</v>
      </c>
      <c r="H6121" s="11">
        <v>9</v>
      </c>
      <c r="I6121" s="20" t="s">
        <v>259</v>
      </c>
      <c r="J6121" s="11" t="s">
        <v>261</v>
      </c>
      <c r="K6121" s="11" t="s">
        <v>12957</v>
      </c>
      <c r="L6121" s="11">
        <v>2</v>
      </c>
    </row>
    <row r="6122" spans="1:12">
      <c r="A6122" s="11" t="s">
        <v>12122</v>
      </c>
      <c r="D6122" s="11" t="s">
        <v>260</v>
      </c>
      <c r="E6122" s="19" t="s">
        <v>12372</v>
      </c>
      <c r="F6122" s="10">
        <v>42036</v>
      </c>
      <c r="G6122" s="10">
        <v>44958</v>
      </c>
      <c r="H6122" s="11">
        <v>9</v>
      </c>
      <c r="I6122" s="20" t="s">
        <v>259</v>
      </c>
      <c r="J6122" s="11" t="s">
        <v>261</v>
      </c>
      <c r="K6122" s="11" t="s">
        <v>12957</v>
      </c>
      <c r="L6122" s="11">
        <v>2</v>
      </c>
    </row>
    <row r="6123" spans="1:12">
      <c r="A6123" s="11" t="s">
        <v>12123</v>
      </c>
      <c r="D6123" s="11" t="s">
        <v>260</v>
      </c>
      <c r="E6123" s="19" t="s">
        <v>12373</v>
      </c>
      <c r="F6123" s="10">
        <v>42036</v>
      </c>
      <c r="G6123" s="10">
        <v>44958</v>
      </c>
      <c r="H6123" s="11">
        <v>9</v>
      </c>
      <c r="I6123" s="20" t="s">
        <v>259</v>
      </c>
      <c r="J6123" s="11" t="s">
        <v>261</v>
      </c>
      <c r="K6123" s="11" t="s">
        <v>12957</v>
      </c>
      <c r="L6123" s="11">
        <v>2</v>
      </c>
    </row>
    <row r="6124" spans="1:12">
      <c r="A6124" s="11" t="s">
        <v>12124</v>
      </c>
      <c r="D6124" s="11" t="s">
        <v>260</v>
      </c>
      <c r="E6124" s="19" t="s">
        <v>12374</v>
      </c>
      <c r="F6124" s="10">
        <v>42036</v>
      </c>
      <c r="G6124" s="10">
        <v>44958</v>
      </c>
      <c r="H6124" s="11">
        <v>9</v>
      </c>
      <c r="I6124" s="20" t="s">
        <v>259</v>
      </c>
      <c r="J6124" s="11" t="s">
        <v>261</v>
      </c>
      <c r="K6124" s="11" t="s">
        <v>12957</v>
      </c>
      <c r="L6124" s="11">
        <v>2</v>
      </c>
    </row>
    <row r="6125" spans="1:12">
      <c r="A6125" s="11" t="s">
        <v>12125</v>
      </c>
      <c r="D6125" s="11" t="s">
        <v>260</v>
      </c>
      <c r="E6125" s="19" t="s">
        <v>12375</v>
      </c>
      <c r="F6125" s="10">
        <v>42036</v>
      </c>
      <c r="G6125" s="10">
        <v>44958</v>
      </c>
      <c r="H6125" s="11">
        <v>9</v>
      </c>
      <c r="I6125" s="20" t="s">
        <v>259</v>
      </c>
      <c r="J6125" s="11" t="s">
        <v>261</v>
      </c>
      <c r="K6125" s="11" t="s">
        <v>12957</v>
      </c>
      <c r="L6125" s="11">
        <v>2</v>
      </c>
    </row>
    <row r="6126" spans="1:12">
      <c r="A6126" s="11" t="s">
        <v>12126</v>
      </c>
      <c r="D6126" s="11" t="s">
        <v>260</v>
      </c>
      <c r="E6126" s="19" t="s">
        <v>12376</v>
      </c>
      <c r="F6126" s="10">
        <v>42036</v>
      </c>
      <c r="G6126" s="10">
        <v>44958</v>
      </c>
      <c r="H6126" s="11">
        <v>9</v>
      </c>
      <c r="I6126" s="20" t="s">
        <v>259</v>
      </c>
      <c r="J6126" s="11" t="s">
        <v>261</v>
      </c>
      <c r="K6126" s="11" t="s">
        <v>12957</v>
      </c>
      <c r="L6126" s="11">
        <v>2</v>
      </c>
    </row>
    <row r="6127" spans="1:12">
      <c r="A6127" s="11" t="s">
        <v>12127</v>
      </c>
      <c r="D6127" s="11" t="s">
        <v>260</v>
      </c>
      <c r="E6127" s="19" t="s">
        <v>12377</v>
      </c>
      <c r="F6127" s="10">
        <v>42036</v>
      </c>
      <c r="G6127" s="10">
        <v>44958</v>
      </c>
      <c r="H6127" s="11">
        <v>9</v>
      </c>
      <c r="I6127" s="20" t="s">
        <v>259</v>
      </c>
      <c r="J6127" s="11" t="s">
        <v>261</v>
      </c>
      <c r="K6127" s="11" t="s">
        <v>12957</v>
      </c>
      <c r="L6127" s="11">
        <v>2</v>
      </c>
    </row>
    <row r="6128" spans="1:12">
      <c r="A6128" s="11" t="s">
        <v>12128</v>
      </c>
      <c r="D6128" s="11" t="s">
        <v>260</v>
      </c>
      <c r="E6128" s="19" t="s">
        <v>12378</v>
      </c>
      <c r="F6128" s="10">
        <v>42036</v>
      </c>
      <c r="G6128" s="10">
        <v>44958</v>
      </c>
      <c r="H6128" s="11">
        <v>9</v>
      </c>
      <c r="I6128" s="20" t="s">
        <v>259</v>
      </c>
      <c r="J6128" s="11" t="s">
        <v>261</v>
      </c>
      <c r="K6128" s="11" t="s">
        <v>12957</v>
      </c>
      <c r="L6128" s="11">
        <v>2</v>
      </c>
    </row>
    <row r="6129" spans="1:12">
      <c r="A6129" s="11" t="s">
        <v>12129</v>
      </c>
      <c r="D6129" s="11" t="s">
        <v>260</v>
      </c>
      <c r="E6129" s="19" t="s">
        <v>12379</v>
      </c>
      <c r="F6129" s="10">
        <v>42036</v>
      </c>
      <c r="G6129" s="10">
        <v>44958</v>
      </c>
      <c r="H6129" s="11">
        <v>9</v>
      </c>
      <c r="I6129" s="20" t="s">
        <v>259</v>
      </c>
      <c r="J6129" s="11" t="s">
        <v>261</v>
      </c>
      <c r="K6129" s="11" t="s">
        <v>12957</v>
      </c>
      <c r="L6129" s="11">
        <v>2</v>
      </c>
    </row>
    <row r="6130" spans="1:12">
      <c r="A6130" s="11" t="s">
        <v>12130</v>
      </c>
      <c r="D6130" s="11" t="s">
        <v>260</v>
      </c>
      <c r="E6130" s="19" t="s">
        <v>12380</v>
      </c>
      <c r="F6130" s="10">
        <v>42036</v>
      </c>
      <c r="G6130" s="10">
        <v>44958</v>
      </c>
      <c r="H6130" s="11">
        <v>9</v>
      </c>
      <c r="I6130" s="20" t="s">
        <v>259</v>
      </c>
      <c r="J6130" s="11" t="s">
        <v>261</v>
      </c>
      <c r="K6130" s="11" t="s">
        <v>12957</v>
      </c>
      <c r="L6130" s="11">
        <v>2</v>
      </c>
    </row>
    <row r="6131" spans="1:12">
      <c r="A6131" s="11" t="s">
        <v>12131</v>
      </c>
      <c r="D6131" s="11" t="s">
        <v>260</v>
      </c>
      <c r="E6131" s="19" t="s">
        <v>12381</v>
      </c>
      <c r="F6131" s="10">
        <v>42036</v>
      </c>
      <c r="G6131" s="10">
        <v>44958</v>
      </c>
      <c r="H6131" s="11">
        <v>9</v>
      </c>
      <c r="I6131" s="20" t="s">
        <v>259</v>
      </c>
      <c r="J6131" s="11" t="s">
        <v>261</v>
      </c>
      <c r="K6131" s="11" t="s">
        <v>12957</v>
      </c>
      <c r="L6131" s="11">
        <v>2</v>
      </c>
    </row>
    <row r="6132" spans="1:12">
      <c r="A6132" s="11" t="s">
        <v>12132</v>
      </c>
      <c r="D6132" s="11" t="s">
        <v>260</v>
      </c>
      <c r="E6132" s="19" t="s">
        <v>12382</v>
      </c>
      <c r="F6132" s="10">
        <v>42036</v>
      </c>
      <c r="G6132" s="10">
        <v>44958</v>
      </c>
      <c r="H6132" s="11">
        <v>9</v>
      </c>
      <c r="I6132" s="20" t="s">
        <v>259</v>
      </c>
      <c r="J6132" s="11" t="s">
        <v>261</v>
      </c>
      <c r="K6132" s="11" t="s">
        <v>12957</v>
      </c>
      <c r="L6132" s="11">
        <v>2</v>
      </c>
    </row>
    <row r="6133" spans="1:12">
      <c r="A6133" s="11" t="s">
        <v>12133</v>
      </c>
      <c r="D6133" s="11" t="s">
        <v>260</v>
      </c>
      <c r="E6133" s="19" t="s">
        <v>12383</v>
      </c>
      <c r="F6133" s="10">
        <v>42036</v>
      </c>
      <c r="G6133" s="10">
        <v>44958</v>
      </c>
      <c r="H6133" s="11">
        <v>9</v>
      </c>
      <c r="I6133" s="20" t="s">
        <v>259</v>
      </c>
      <c r="J6133" s="11" t="s">
        <v>261</v>
      </c>
      <c r="K6133" s="11" t="s">
        <v>12957</v>
      </c>
      <c r="L6133" s="11">
        <v>2</v>
      </c>
    </row>
    <row r="6134" spans="1:12">
      <c r="A6134" s="11" t="s">
        <v>12134</v>
      </c>
      <c r="D6134" s="11" t="s">
        <v>260</v>
      </c>
      <c r="E6134" s="19" t="s">
        <v>12384</v>
      </c>
      <c r="F6134" s="10">
        <v>42036</v>
      </c>
      <c r="G6134" s="10">
        <v>44958</v>
      </c>
      <c r="H6134" s="11">
        <v>9</v>
      </c>
      <c r="I6134" s="20" t="s">
        <v>259</v>
      </c>
      <c r="J6134" s="11" t="s">
        <v>261</v>
      </c>
      <c r="K6134" s="11" t="s">
        <v>12957</v>
      </c>
      <c r="L6134" s="11">
        <v>2</v>
      </c>
    </row>
    <row r="6135" spans="1:12">
      <c r="A6135" s="11" t="s">
        <v>12135</v>
      </c>
      <c r="D6135" s="11" t="s">
        <v>260</v>
      </c>
      <c r="E6135" s="19" t="s">
        <v>12385</v>
      </c>
      <c r="F6135" s="10">
        <v>42036</v>
      </c>
      <c r="G6135" s="10">
        <v>44958</v>
      </c>
      <c r="H6135" s="11">
        <v>9</v>
      </c>
      <c r="I6135" s="20" t="s">
        <v>259</v>
      </c>
      <c r="J6135" s="11" t="s">
        <v>261</v>
      </c>
      <c r="K6135" s="11" t="s">
        <v>12957</v>
      </c>
      <c r="L6135" s="11">
        <v>2</v>
      </c>
    </row>
    <row r="6136" spans="1:12">
      <c r="A6136" s="11" t="s">
        <v>12136</v>
      </c>
      <c r="D6136" s="11" t="s">
        <v>260</v>
      </c>
      <c r="E6136" s="19" t="s">
        <v>12386</v>
      </c>
      <c r="F6136" s="10">
        <v>42036</v>
      </c>
      <c r="G6136" s="10">
        <v>44958</v>
      </c>
      <c r="H6136" s="11">
        <v>9</v>
      </c>
      <c r="I6136" s="20" t="s">
        <v>259</v>
      </c>
      <c r="J6136" s="11" t="s">
        <v>261</v>
      </c>
      <c r="K6136" s="11" t="s">
        <v>12957</v>
      </c>
      <c r="L6136" s="11">
        <v>2</v>
      </c>
    </row>
    <row r="6137" spans="1:12">
      <c r="A6137" s="11" t="s">
        <v>12137</v>
      </c>
      <c r="D6137" s="11" t="s">
        <v>260</v>
      </c>
      <c r="E6137" s="19" t="s">
        <v>12387</v>
      </c>
      <c r="F6137" s="10">
        <v>42036</v>
      </c>
      <c r="G6137" s="10">
        <v>44958</v>
      </c>
      <c r="H6137" s="11">
        <v>9</v>
      </c>
      <c r="I6137" s="20" t="s">
        <v>259</v>
      </c>
      <c r="J6137" s="11" t="s">
        <v>261</v>
      </c>
      <c r="K6137" s="11" t="s">
        <v>12957</v>
      </c>
      <c r="L6137" s="11">
        <v>2</v>
      </c>
    </row>
    <row r="6138" spans="1:12">
      <c r="A6138" s="11" t="s">
        <v>12138</v>
      </c>
      <c r="D6138" s="11" t="s">
        <v>260</v>
      </c>
      <c r="E6138" s="19" t="s">
        <v>12388</v>
      </c>
      <c r="F6138" s="10">
        <v>42036</v>
      </c>
      <c r="G6138" s="10">
        <v>44958</v>
      </c>
      <c r="H6138" s="11">
        <v>9</v>
      </c>
      <c r="I6138" s="20" t="s">
        <v>259</v>
      </c>
      <c r="J6138" s="11" t="s">
        <v>261</v>
      </c>
      <c r="K6138" s="11" t="s">
        <v>12957</v>
      </c>
      <c r="L6138" s="11">
        <v>2</v>
      </c>
    </row>
    <row r="6139" spans="1:12">
      <c r="A6139" s="11" t="s">
        <v>12139</v>
      </c>
      <c r="D6139" s="11" t="s">
        <v>260</v>
      </c>
      <c r="E6139" s="19" t="s">
        <v>12389</v>
      </c>
      <c r="F6139" s="10">
        <v>42036</v>
      </c>
      <c r="G6139" s="10">
        <v>44958</v>
      </c>
      <c r="H6139" s="11">
        <v>9</v>
      </c>
      <c r="I6139" s="20" t="s">
        <v>259</v>
      </c>
      <c r="J6139" s="11" t="s">
        <v>261</v>
      </c>
      <c r="K6139" s="11" t="s">
        <v>12957</v>
      </c>
      <c r="L6139" s="11">
        <v>2</v>
      </c>
    </row>
    <row r="6140" spans="1:12">
      <c r="A6140" s="11" t="s">
        <v>12140</v>
      </c>
      <c r="D6140" s="11" t="s">
        <v>260</v>
      </c>
      <c r="E6140" s="19" t="s">
        <v>12390</v>
      </c>
      <c r="F6140" s="10">
        <v>42036</v>
      </c>
      <c r="G6140" s="10">
        <v>44958</v>
      </c>
      <c r="H6140" s="11">
        <v>9</v>
      </c>
      <c r="I6140" s="20" t="s">
        <v>259</v>
      </c>
      <c r="J6140" s="11" t="s">
        <v>261</v>
      </c>
      <c r="K6140" s="11" t="s">
        <v>12957</v>
      </c>
      <c r="L6140" s="11">
        <v>2</v>
      </c>
    </row>
    <row r="6141" spans="1:12">
      <c r="A6141" s="11" t="s">
        <v>12141</v>
      </c>
      <c r="D6141" s="11" t="s">
        <v>260</v>
      </c>
      <c r="E6141" s="19" t="s">
        <v>12391</v>
      </c>
      <c r="F6141" s="10">
        <v>42036</v>
      </c>
      <c r="G6141" s="10">
        <v>44958</v>
      </c>
      <c r="H6141" s="11">
        <v>9</v>
      </c>
      <c r="I6141" s="20" t="s">
        <v>259</v>
      </c>
      <c r="J6141" s="11" t="s">
        <v>261</v>
      </c>
      <c r="K6141" s="11" t="s">
        <v>12957</v>
      </c>
      <c r="L6141" s="11">
        <v>2</v>
      </c>
    </row>
    <row r="6142" spans="1:12">
      <c r="A6142" s="11" t="s">
        <v>12142</v>
      </c>
      <c r="D6142" s="11" t="s">
        <v>260</v>
      </c>
      <c r="E6142" s="19" t="s">
        <v>12392</v>
      </c>
      <c r="F6142" s="10">
        <v>42036</v>
      </c>
      <c r="G6142" s="10">
        <v>44958</v>
      </c>
      <c r="H6142" s="11">
        <v>9</v>
      </c>
      <c r="I6142" s="20" t="s">
        <v>259</v>
      </c>
      <c r="J6142" s="11" t="s">
        <v>261</v>
      </c>
      <c r="K6142" s="11" t="s">
        <v>12957</v>
      </c>
      <c r="L6142" s="11">
        <v>2</v>
      </c>
    </row>
    <row r="6143" spans="1:12">
      <c r="A6143" s="11" t="s">
        <v>12143</v>
      </c>
      <c r="D6143" s="11" t="s">
        <v>260</v>
      </c>
      <c r="E6143" s="19" t="s">
        <v>12393</v>
      </c>
      <c r="F6143" s="10">
        <v>42036</v>
      </c>
      <c r="G6143" s="10">
        <v>44958</v>
      </c>
      <c r="H6143" s="11">
        <v>9</v>
      </c>
      <c r="I6143" s="20" t="s">
        <v>259</v>
      </c>
      <c r="J6143" s="11" t="s">
        <v>261</v>
      </c>
      <c r="K6143" s="11" t="s">
        <v>12957</v>
      </c>
      <c r="L6143" s="11">
        <v>2</v>
      </c>
    </row>
    <row r="6144" spans="1:12">
      <c r="A6144" s="11" t="s">
        <v>12144</v>
      </c>
      <c r="D6144" s="11" t="s">
        <v>260</v>
      </c>
      <c r="E6144" s="19" t="s">
        <v>12394</v>
      </c>
      <c r="F6144" s="10">
        <v>42036</v>
      </c>
      <c r="G6144" s="10">
        <v>44958</v>
      </c>
      <c r="H6144" s="11">
        <v>9</v>
      </c>
      <c r="I6144" s="20" t="s">
        <v>259</v>
      </c>
      <c r="J6144" s="11" t="s">
        <v>261</v>
      </c>
      <c r="K6144" s="11" t="s">
        <v>12957</v>
      </c>
      <c r="L6144" s="11">
        <v>2</v>
      </c>
    </row>
    <row r="6145" spans="1:12">
      <c r="A6145" s="11" t="s">
        <v>12145</v>
      </c>
      <c r="D6145" s="11" t="s">
        <v>260</v>
      </c>
      <c r="E6145" s="19" t="s">
        <v>12395</v>
      </c>
      <c r="F6145" s="10">
        <v>42036</v>
      </c>
      <c r="G6145" s="10">
        <v>44958</v>
      </c>
      <c r="H6145" s="11">
        <v>9</v>
      </c>
      <c r="I6145" s="20" t="s">
        <v>259</v>
      </c>
      <c r="J6145" s="11" t="s">
        <v>261</v>
      </c>
      <c r="K6145" s="11" t="s">
        <v>12957</v>
      </c>
      <c r="L6145" s="11">
        <v>2</v>
      </c>
    </row>
    <row r="6146" spans="1:12">
      <c r="A6146" s="11" t="s">
        <v>12146</v>
      </c>
      <c r="D6146" s="11" t="s">
        <v>260</v>
      </c>
      <c r="E6146" s="19" t="s">
        <v>12396</v>
      </c>
      <c r="F6146" s="10">
        <v>42036</v>
      </c>
      <c r="G6146" s="10">
        <v>44958</v>
      </c>
      <c r="H6146" s="11">
        <v>9</v>
      </c>
      <c r="I6146" s="20" t="s">
        <v>259</v>
      </c>
      <c r="J6146" s="11" t="s">
        <v>261</v>
      </c>
      <c r="K6146" s="11" t="s">
        <v>12957</v>
      </c>
      <c r="L6146" s="11">
        <v>2</v>
      </c>
    </row>
    <row r="6147" spans="1:12">
      <c r="A6147" s="11" t="s">
        <v>12147</v>
      </c>
      <c r="D6147" s="11" t="s">
        <v>260</v>
      </c>
      <c r="E6147" s="19" t="s">
        <v>12397</v>
      </c>
      <c r="F6147" s="10">
        <v>42036</v>
      </c>
      <c r="G6147" s="10">
        <v>44958</v>
      </c>
      <c r="H6147" s="11">
        <v>9</v>
      </c>
      <c r="I6147" s="20" t="s">
        <v>259</v>
      </c>
      <c r="J6147" s="11" t="s">
        <v>261</v>
      </c>
      <c r="K6147" s="11" t="s">
        <v>12957</v>
      </c>
      <c r="L6147" s="11">
        <v>2</v>
      </c>
    </row>
    <row r="6148" spans="1:12">
      <c r="A6148" s="11" t="s">
        <v>12148</v>
      </c>
      <c r="D6148" s="11" t="s">
        <v>260</v>
      </c>
      <c r="E6148" s="19" t="s">
        <v>12398</v>
      </c>
      <c r="F6148" s="10">
        <v>42036</v>
      </c>
      <c r="G6148" s="10">
        <v>44958</v>
      </c>
      <c r="H6148" s="11">
        <v>9</v>
      </c>
      <c r="I6148" s="20" t="s">
        <v>259</v>
      </c>
      <c r="J6148" s="11" t="s">
        <v>261</v>
      </c>
      <c r="K6148" s="11" t="s">
        <v>12957</v>
      </c>
      <c r="L6148" s="11">
        <v>2</v>
      </c>
    </row>
    <row r="6149" spans="1:12">
      <c r="A6149" s="11" t="s">
        <v>12149</v>
      </c>
      <c r="D6149" s="11" t="s">
        <v>260</v>
      </c>
      <c r="E6149" s="19" t="s">
        <v>12399</v>
      </c>
      <c r="F6149" s="10">
        <v>42036</v>
      </c>
      <c r="G6149" s="10">
        <v>44958</v>
      </c>
      <c r="H6149" s="11">
        <v>9</v>
      </c>
      <c r="I6149" s="20" t="s">
        <v>259</v>
      </c>
      <c r="J6149" s="11" t="s">
        <v>261</v>
      </c>
      <c r="K6149" s="11" t="s">
        <v>12957</v>
      </c>
      <c r="L6149" s="11">
        <v>2</v>
      </c>
    </row>
    <row r="6150" spans="1:12">
      <c r="A6150" s="11" t="s">
        <v>12150</v>
      </c>
      <c r="D6150" s="11" t="s">
        <v>260</v>
      </c>
      <c r="E6150" s="19" t="s">
        <v>12400</v>
      </c>
      <c r="F6150" s="10">
        <v>42036</v>
      </c>
      <c r="G6150" s="10">
        <v>44958</v>
      </c>
      <c r="H6150" s="11">
        <v>9</v>
      </c>
      <c r="I6150" s="20" t="s">
        <v>259</v>
      </c>
      <c r="J6150" s="11" t="s">
        <v>261</v>
      </c>
      <c r="K6150" s="11" t="s">
        <v>12957</v>
      </c>
      <c r="L6150" s="11">
        <v>2</v>
      </c>
    </row>
    <row r="6151" spans="1:12">
      <c r="A6151" s="11" t="s">
        <v>12151</v>
      </c>
      <c r="D6151" s="11" t="s">
        <v>260</v>
      </c>
      <c r="E6151" s="19" t="s">
        <v>12401</v>
      </c>
      <c r="F6151" s="10">
        <v>42036</v>
      </c>
      <c r="G6151" s="10">
        <v>44958</v>
      </c>
      <c r="H6151" s="11">
        <v>9</v>
      </c>
      <c r="I6151" s="20" t="s">
        <v>259</v>
      </c>
      <c r="J6151" s="11" t="s">
        <v>261</v>
      </c>
      <c r="K6151" s="11" t="s">
        <v>12957</v>
      </c>
      <c r="L6151" s="11">
        <v>2</v>
      </c>
    </row>
    <row r="6152" spans="1:12">
      <c r="A6152" s="11" t="s">
        <v>12152</v>
      </c>
      <c r="D6152" s="11" t="s">
        <v>260</v>
      </c>
      <c r="E6152" s="19" t="s">
        <v>12402</v>
      </c>
      <c r="F6152" s="10">
        <v>42036</v>
      </c>
      <c r="G6152" s="10">
        <v>44958</v>
      </c>
      <c r="H6152" s="11">
        <v>9</v>
      </c>
      <c r="I6152" s="20" t="s">
        <v>259</v>
      </c>
      <c r="J6152" s="11" t="s">
        <v>261</v>
      </c>
      <c r="K6152" s="11" t="s">
        <v>12957</v>
      </c>
      <c r="L6152" s="11">
        <v>2</v>
      </c>
    </row>
    <row r="6153" spans="1:12">
      <c r="A6153" s="11" t="s">
        <v>12153</v>
      </c>
      <c r="D6153" s="11" t="s">
        <v>260</v>
      </c>
      <c r="E6153" s="19" t="s">
        <v>12403</v>
      </c>
      <c r="F6153" s="10">
        <v>42036</v>
      </c>
      <c r="G6153" s="10">
        <v>44958</v>
      </c>
      <c r="H6153" s="11">
        <v>9</v>
      </c>
      <c r="I6153" s="20" t="s">
        <v>259</v>
      </c>
      <c r="J6153" s="11" t="s">
        <v>261</v>
      </c>
      <c r="K6153" s="11" t="s">
        <v>12957</v>
      </c>
      <c r="L6153" s="11">
        <v>2</v>
      </c>
    </row>
    <row r="6154" spans="1:12">
      <c r="A6154" s="11" t="s">
        <v>12154</v>
      </c>
      <c r="D6154" s="11" t="s">
        <v>260</v>
      </c>
      <c r="E6154" s="19" t="s">
        <v>12404</v>
      </c>
      <c r="F6154" s="10">
        <v>42036</v>
      </c>
      <c r="G6154" s="10">
        <v>44958</v>
      </c>
      <c r="H6154" s="11">
        <v>9</v>
      </c>
      <c r="I6154" s="20" t="s">
        <v>259</v>
      </c>
      <c r="J6154" s="11" t="s">
        <v>261</v>
      </c>
      <c r="K6154" s="11" t="s">
        <v>12957</v>
      </c>
      <c r="L6154" s="11">
        <v>2</v>
      </c>
    </row>
    <row r="6155" spans="1:12">
      <c r="A6155" s="11" t="s">
        <v>12155</v>
      </c>
      <c r="D6155" s="11" t="s">
        <v>260</v>
      </c>
      <c r="E6155" s="19" t="s">
        <v>12405</v>
      </c>
      <c r="F6155" s="10">
        <v>42036</v>
      </c>
      <c r="G6155" s="10">
        <v>44958</v>
      </c>
      <c r="H6155" s="11">
        <v>9</v>
      </c>
      <c r="I6155" s="20" t="s">
        <v>259</v>
      </c>
      <c r="J6155" s="11" t="s">
        <v>261</v>
      </c>
      <c r="K6155" s="11" t="s">
        <v>12957</v>
      </c>
      <c r="L6155" s="11">
        <v>2</v>
      </c>
    </row>
    <row r="6156" spans="1:12">
      <c r="A6156" s="11" t="s">
        <v>12156</v>
      </c>
      <c r="D6156" s="11" t="s">
        <v>260</v>
      </c>
      <c r="E6156" s="19" t="s">
        <v>12406</v>
      </c>
      <c r="F6156" s="10">
        <v>42036</v>
      </c>
      <c r="G6156" s="10">
        <v>44958</v>
      </c>
      <c r="H6156" s="11">
        <v>9</v>
      </c>
      <c r="I6156" s="20" t="s">
        <v>259</v>
      </c>
      <c r="J6156" s="11" t="s">
        <v>261</v>
      </c>
      <c r="K6156" s="11" t="s">
        <v>12957</v>
      </c>
      <c r="L6156" s="11">
        <v>2</v>
      </c>
    </row>
    <row r="6157" spans="1:12">
      <c r="A6157" s="11" t="s">
        <v>12157</v>
      </c>
      <c r="D6157" s="11" t="s">
        <v>260</v>
      </c>
      <c r="E6157" s="19" t="s">
        <v>12407</v>
      </c>
      <c r="F6157" s="10">
        <v>42036</v>
      </c>
      <c r="G6157" s="10">
        <v>44958</v>
      </c>
      <c r="H6157" s="11">
        <v>9</v>
      </c>
      <c r="I6157" s="20" t="s">
        <v>259</v>
      </c>
      <c r="J6157" s="11" t="s">
        <v>261</v>
      </c>
      <c r="K6157" s="11" t="s">
        <v>12957</v>
      </c>
      <c r="L6157" s="11">
        <v>2</v>
      </c>
    </row>
    <row r="6158" spans="1:12">
      <c r="A6158" s="11" t="s">
        <v>12158</v>
      </c>
      <c r="D6158" s="11" t="s">
        <v>260</v>
      </c>
      <c r="E6158" s="19" t="s">
        <v>12408</v>
      </c>
      <c r="F6158" s="10">
        <v>42036</v>
      </c>
      <c r="G6158" s="10">
        <v>44958</v>
      </c>
      <c r="H6158" s="11">
        <v>9</v>
      </c>
      <c r="I6158" s="20" t="s">
        <v>259</v>
      </c>
      <c r="J6158" s="11" t="s">
        <v>261</v>
      </c>
      <c r="K6158" s="11" t="s">
        <v>12957</v>
      </c>
      <c r="L6158" s="11">
        <v>2</v>
      </c>
    </row>
    <row r="6159" spans="1:12">
      <c r="A6159" s="11" t="s">
        <v>12159</v>
      </c>
      <c r="D6159" s="11" t="s">
        <v>260</v>
      </c>
      <c r="E6159" s="19" t="s">
        <v>12409</v>
      </c>
      <c r="F6159" s="10">
        <v>42036</v>
      </c>
      <c r="G6159" s="10">
        <v>44958</v>
      </c>
      <c r="H6159" s="11">
        <v>9</v>
      </c>
      <c r="I6159" s="20" t="s">
        <v>259</v>
      </c>
      <c r="J6159" s="11" t="s">
        <v>261</v>
      </c>
      <c r="K6159" s="11" t="s">
        <v>12957</v>
      </c>
      <c r="L6159" s="11">
        <v>2</v>
      </c>
    </row>
    <row r="6160" spans="1:12">
      <c r="A6160" s="11" t="s">
        <v>12160</v>
      </c>
      <c r="D6160" s="11" t="s">
        <v>260</v>
      </c>
      <c r="E6160" s="19" t="s">
        <v>12410</v>
      </c>
      <c r="F6160" s="10">
        <v>42036</v>
      </c>
      <c r="G6160" s="10">
        <v>44958</v>
      </c>
      <c r="H6160" s="11">
        <v>9</v>
      </c>
      <c r="I6160" s="20" t="s">
        <v>259</v>
      </c>
      <c r="J6160" s="11" t="s">
        <v>261</v>
      </c>
      <c r="K6160" s="11" t="s">
        <v>12957</v>
      </c>
      <c r="L6160" s="11">
        <v>2</v>
      </c>
    </row>
    <row r="6161" spans="1:12">
      <c r="A6161" s="11" t="s">
        <v>12161</v>
      </c>
      <c r="D6161" s="11" t="s">
        <v>260</v>
      </c>
      <c r="E6161" s="19" t="s">
        <v>12411</v>
      </c>
      <c r="F6161" s="10">
        <v>42036</v>
      </c>
      <c r="G6161" s="10">
        <v>44958</v>
      </c>
      <c r="H6161" s="11">
        <v>9</v>
      </c>
      <c r="I6161" s="20" t="s">
        <v>259</v>
      </c>
      <c r="J6161" s="11" t="s">
        <v>261</v>
      </c>
      <c r="K6161" s="11" t="s">
        <v>12957</v>
      </c>
      <c r="L6161" s="11">
        <v>2</v>
      </c>
    </row>
    <row r="6162" spans="1:12">
      <c r="A6162" s="11" t="s">
        <v>12162</v>
      </c>
      <c r="D6162" s="11" t="s">
        <v>260</v>
      </c>
      <c r="E6162" s="19" t="s">
        <v>12412</v>
      </c>
      <c r="F6162" s="10">
        <v>42036</v>
      </c>
      <c r="G6162" s="10">
        <v>44958</v>
      </c>
      <c r="H6162" s="11">
        <v>9</v>
      </c>
      <c r="I6162" s="20" t="s">
        <v>259</v>
      </c>
      <c r="J6162" s="11" t="s">
        <v>261</v>
      </c>
      <c r="K6162" s="11" t="s">
        <v>12957</v>
      </c>
      <c r="L6162" s="11">
        <v>2</v>
      </c>
    </row>
    <row r="6163" spans="1:12">
      <c r="A6163" s="11" t="s">
        <v>12163</v>
      </c>
      <c r="D6163" s="11" t="s">
        <v>260</v>
      </c>
      <c r="E6163" s="19" t="s">
        <v>12413</v>
      </c>
      <c r="F6163" s="10">
        <v>42036</v>
      </c>
      <c r="G6163" s="10">
        <v>44958</v>
      </c>
      <c r="H6163" s="11">
        <v>9</v>
      </c>
      <c r="I6163" s="20" t="s">
        <v>259</v>
      </c>
      <c r="J6163" s="11" t="s">
        <v>261</v>
      </c>
      <c r="K6163" s="11" t="s">
        <v>12957</v>
      </c>
      <c r="L6163" s="11">
        <v>2</v>
      </c>
    </row>
    <row r="6164" spans="1:12">
      <c r="A6164" s="11" t="s">
        <v>12164</v>
      </c>
      <c r="D6164" s="11" t="s">
        <v>260</v>
      </c>
      <c r="E6164" s="19" t="s">
        <v>12414</v>
      </c>
      <c r="F6164" s="10">
        <v>42036</v>
      </c>
      <c r="G6164" s="10">
        <v>44958</v>
      </c>
      <c r="H6164" s="11">
        <v>9</v>
      </c>
      <c r="I6164" s="20" t="s">
        <v>259</v>
      </c>
      <c r="J6164" s="11" t="s">
        <v>261</v>
      </c>
      <c r="K6164" s="11" t="s">
        <v>12957</v>
      </c>
      <c r="L6164" s="11">
        <v>2</v>
      </c>
    </row>
    <row r="6165" spans="1:12">
      <c r="A6165" s="11" t="s">
        <v>12165</v>
      </c>
      <c r="D6165" s="11" t="s">
        <v>260</v>
      </c>
      <c r="E6165" s="19" t="s">
        <v>12415</v>
      </c>
      <c r="F6165" s="10">
        <v>42036</v>
      </c>
      <c r="G6165" s="10">
        <v>44958</v>
      </c>
      <c r="H6165" s="11">
        <v>9</v>
      </c>
      <c r="I6165" s="20" t="s">
        <v>259</v>
      </c>
      <c r="J6165" s="11" t="s">
        <v>261</v>
      </c>
      <c r="K6165" s="11" t="s">
        <v>12957</v>
      </c>
      <c r="L6165" s="11">
        <v>2</v>
      </c>
    </row>
    <row r="6166" spans="1:12">
      <c r="A6166" s="11" t="s">
        <v>12166</v>
      </c>
      <c r="D6166" s="11" t="s">
        <v>260</v>
      </c>
      <c r="E6166" s="19" t="s">
        <v>12416</v>
      </c>
      <c r="F6166" s="10">
        <v>42036</v>
      </c>
      <c r="G6166" s="10">
        <v>44958</v>
      </c>
      <c r="H6166" s="11">
        <v>9</v>
      </c>
      <c r="I6166" s="20" t="s">
        <v>259</v>
      </c>
      <c r="J6166" s="11" t="s">
        <v>261</v>
      </c>
      <c r="K6166" s="11" t="s">
        <v>12957</v>
      </c>
      <c r="L6166" s="11">
        <v>2</v>
      </c>
    </row>
    <row r="6167" spans="1:12">
      <c r="A6167" s="11" t="s">
        <v>12167</v>
      </c>
      <c r="D6167" s="11" t="s">
        <v>260</v>
      </c>
      <c r="E6167" s="19" t="s">
        <v>12417</v>
      </c>
      <c r="F6167" s="10">
        <v>42036</v>
      </c>
      <c r="G6167" s="10">
        <v>44958</v>
      </c>
      <c r="H6167" s="11">
        <v>9</v>
      </c>
      <c r="I6167" s="20" t="s">
        <v>259</v>
      </c>
      <c r="J6167" s="11" t="s">
        <v>261</v>
      </c>
      <c r="K6167" s="11" t="s">
        <v>12957</v>
      </c>
      <c r="L6167" s="11">
        <v>2</v>
      </c>
    </row>
    <row r="6168" spans="1:12">
      <c r="A6168" s="11" t="s">
        <v>12168</v>
      </c>
      <c r="D6168" s="11" t="s">
        <v>260</v>
      </c>
      <c r="E6168" s="19" t="s">
        <v>12418</v>
      </c>
      <c r="F6168" s="10">
        <v>42036</v>
      </c>
      <c r="G6168" s="10">
        <v>44958</v>
      </c>
      <c r="H6168" s="11">
        <v>9</v>
      </c>
      <c r="I6168" s="20" t="s">
        <v>259</v>
      </c>
      <c r="J6168" s="11" t="s">
        <v>261</v>
      </c>
      <c r="K6168" s="11" t="s">
        <v>12957</v>
      </c>
      <c r="L6168" s="11">
        <v>2</v>
      </c>
    </row>
    <row r="6169" spans="1:12">
      <c r="A6169" s="11" t="s">
        <v>12169</v>
      </c>
      <c r="D6169" s="11" t="s">
        <v>260</v>
      </c>
      <c r="E6169" s="19" t="s">
        <v>12419</v>
      </c>
      <c r="F6169" s="10">
        <v>42036</v>
      </c>
      <c r="G6169" s="10">
        <v>44958</v>
      </c>
      <c r="H6169" s="11">
        <v>9</v>
      </c>
      <c r="I6169" s="20" t="s">
        <v>259</v>
      </c>
      <c r="J6169" s="11" t="s">
        <v>261</v>
      </c>
      <c r="K6169" s="11" t="s">
        <v>12957</v>
      </c>
      <c r="L6169" s="11">
        <v>2</v>
      </c>
    </row>
    <row r="6170" spans="1:12">
      <c r="A6170" s="11" t="s">
        <v>12170</v>
      </c>
      <c r="D6170" s="11" t="s">
        <v>260</v>
      </c>
      <c r="E6170" s="19" t="s">
        <v>12420</v>
      </c>
      <c r="F6170" s="10">
        <v>42036</v>
      </c>
      <c r="G6170" s="10">
        <v>44958</v>
      </c>
      <c r="H6170" s="11">
        <v>9</v>
      </c>
      <c r="I6170" s="20" t="s">
        <v>259</v>
      </c>
      <c r="J6170" s="11" t="s">
        <v>261</v>
      </c>
      <c r="K6170" s="11" t="s">
        <v>12957</v>
      </c>
      <c r="L6170" s="11">
        <v>2</v>
      </c>
    </row>
    <row r="6171" spans="1:12">
      <c r="A6171" s="11" t="s">
        <v>12171</v>
      </c>
      <c r="D6171" s="11" t="s">
        <v>260</v>
      </c>
      <c r="E6171" s="19" t="s">
        <v>12421</v>
      </c>
      <c r="F6171" s="10">
        <v>42036</v>
      </c>
      <c r="G6171" s="10">
        <v>44958</v>
      </c>
      <c r="H6171" s="11">
        <v>9</v>
      </c>
      <c r="I6171" s="20" t="s">
        <v>259</v>
      </c>
      <c r="J6171" s="11" t="s">
        <v>261</v>
      </c>
      <c r="K6171" s="11" t="s">
        <v>12957</v>
      </c>
      <c r="L6171" s="11">
        <v>2</v>
      </c>
    </row>
    <row r="6172" spans="1:12">
      <c r="A6172" s="11" t="s">
        <v>12172</v>
      </c>
      <c r="D6172" s="11" t="s">
        <v>260</v>
      </c>
      <c r="E6172" s="19" t="s">
        <v>12422</v>
      </c>
      <c r="F6172" s="10">
        <v>42036</v>
      </c>
      <c r="G6172" s="10">
        <v>44958</v>
      </c>
      <c r="H6172" s="11">
        <v>9</v>
      </c>
      <c r="I6172" s="20" t="s">
        <v>259</v>
      </c>
      <c r="J6172" s="11" t="s">
        <v>261</v>
      </c>
      <c r="K6172" s="11" t="s">
        <v>12957</v>
      </c>
      <c r="L6172" s="11">
        <v>2</v>
      </c>
    </row>
    <row r="6173" spans="1:12">
      <c r="A6173" s="11" t="s">
        <v>12173</v>
      </c>
      <c r="D6173" s="11" t="s">
        <v>260</v>
      </c>
      <c r="E6173" s="19" t="s">
        <v>12423</v>
      </c>
      <c r="F6173" s="10">
        <v>42036</v>
      </c>
      <c r="G6173" s="10">
        <v>44958</v>
      </c>
      <c r="H6173" s="11">
        <v>9</v>
      </c>
      <c r="I6173" s="20" t="s">
        <v>259</v>
      </c>
      <c r="J6173" s="11" t="s">
        <v>261</v>
      </c>
      <c r="K6173" s="11" t="s">
        <v>12957</v>
      </c>
      <c r="L6173" s="11">
        <v>2</v>
      </c>
    </row>
    <row r="6174" spans="1:12">
      <c r="A6174" s="11" t="s">
        <v>12174</v>
      </c>
      <c r="D6174" s="11" t="s">
        <v>260</v>
      </c>
      <c r="E6174" s="19" t="s">
        <v>12424</v>
      </c>
      <c r="F6174" s="10">
        <v>42036</v>
      </c>
      <c r="G6174" s="10">
        <v>44958</v>
      </c>
      <c r="H6174" s="11">
        <v>9</v>
      </c>
      <c r="I6174" s="20" t="s">
        <v>259</v>
      </c>
      <c r="J6174" s="11" t="s">
        <v>261</v>
      </c>
      <c r="K6174" s="11" t="s">
        <v>12957</v>
      </c>
      <c r="L6174" s="11">
        <v>2</v>
      </c>
    </row>
    <row r="6175" spans="1:12">
      <c r="A6175" s="11" t="s">
        <v>12175</v>
      </c>
      <c r="D6175" s="11" t="s">
        <v>260</v>
      </c>
      <c r="E6175" s="19" t="s">
        <v>12425</v>
      </c>
      <c r="F6175" s="10">
        <v>42036</v>
      </c>
      <c r="G6175" s="10">
        <v>44958</v>
      </c>
      <c r="H6175" s="11">
        <v>9</v>
      </c>
      <c r="I6175" s="20" t="s">
        <v>259</v>
      </c>
      <c r="J6175" s="11" t="s">
        <v>261</v>
      </c>
      <c r="K6175" s="11" t="s">
        <v>12957</v>
      </c>
      <c r="L6175" s="11">
        <v>2</v>
      </c>
    </row>
    <row r="6176" spans="1:12">
      <c r="A6176" s="11" t="s">
        <v>12176</v>
      </c>
      <c r="D6176" s="11" t="s">
        <v>260</v>
      </c>
      <c r="E6176" s="19" t="s">
        <v>12426</v>
      </c>
      <c r="F6176" s="10">
        <v>42036</v>
      </c>
      <c r="G6176" s="10">
        <v>44958</v>
      </c>
      <c r="H6176" s="11">
        <v>9</v>
      </c>
      <c r="I6176" s="20" t="s">
        <v>259</v>
      </c>
      <c r="J6176" s="11" t="s">
        <v>261</v>
      </c>
      <c r="K6176" s="11" t="s">
        <v>12957</v>
      </c>
      <c r="L6176" s="11">
        <v>2</v>
      </c>
    </row>
    <row r="6177" spans="1:12">
      <c r="A6177" s="11" t="s">
        <v>12177</v>
      </c>
      <c r="D6177" s="11" t="s">
        <v>260</v>
      </c>
      <c r="E6177" s="19" t="s">
        <v>12427</v>
      </c>
      <c r="F6177" s="10">
        <v>42036</v>
      </c>
      <c r="G6177" s="10">
        <v>44958</v>
      </c>
      <c r="H6177" s="11">
        <v>9</v>
      </c>
      <c r="I6177" s="20" t="s">
        <v>259</v>
      </c>
      <c r="J6177" s="11" t="s">
        <v>261</v>
      </c>
      <c r="K6177" s="11" t="s">
        <v>12957</v>
      </c>
      <c r="L6177" s="11">
        <v>2</v>
      </c>
    </row>
    <row r="6178" spans="1:12">
      <c r="A6178" s="11" t="s">
        <v>12178</v>
      </c>
      <c r="D6178" s="11" t="s">
        <v>260</v>
      </c>
      <c r="E6178" s="19" t="s">
        <v>12428</v>
      </c>
      <c r="F6178" s="10">
        <v>42036</v>
      </c>
      <c r="G6178" s="10">
        <v>44958</v>
      </c>
      <c r="H6178" s="11">
        <v>9</v>
      </c>
      <c r="I6178" s="20" t="s">
        <v>259</v>
      </c>
      <c r="J6178" s="11" t="s">
        <v>261</v>
      </c>
      <c r="K6178" s="11" t="s">
        <v>12957</v>
      </c>
      <c r="L6178" s="11">
        <v>2</v>
      </c>
    </row>
    <row r="6179" spans="1:12">
      <c r="A6179" s="11" t="s">
        <v>12179</v>
      </c>
      <c r="D6179" s="11" t="s">
        <v>260</v>
      </c>
      <c r="E6179" s="19" t="s">
        <v>12429</v>
      </c>
      <c r="F6179" s="10">
        <v>42036</v>
      </c>
      <c r="G6179" s="10">
        <v>44958</v>
      </c>
      <c r="H6179" s="11">
        <v>9</v>
      </c>
      <c r="I6179" s="20" t="s">
        <v>259</v>
      </c>
      <c r="J6179" s="11" t="s">
        <v>261</v>
      </c>
      <c r="K6179" s="11" t="s">
        <v>12957</v>
      </c>
      <c r="L6179" s="11">
        <v>2</v>
      </c>
    </row>
    <row r="6180" spans="1:12">
      <c r="A6180" s="11" t="s">
        <v>12180</v>
      </c>
      <c r="D6180" s="11" t="s">
        <v>260</v>
      </c>
      <c r="E6180" s="19" t="s">
        <v>12430</v>
      </c>
      <c r="F6180" s="10">
        <v>42036</v>
      </c>
      <c r="G6180" s="10">
        <v>44958</v>
      </c>
      <c r="H6180" s="11">
        <v>9</v>
      </c>
      <c r="I6180" s="20" t="s">
        <v>259</v>
      </c>
      <c r="J6180" s="11" t="s">
        <v>261</v>
      </c>
      <c r="K6180" s="11" t="s">
        <v>12957</v>
      </c>
      <c r="L6180" s="11">
        <v>2</v>
      </c>
    </row>
    <row r="6181" spans="1:12">
      <c r="A6181" s="11" t="s">
        <v>12181</v>
      </c>
      <c r="D6181" s="11" t="s">
        <v>260</v>
      </c>
      <c r="E6181" s="19" t="s">
        <v>12431</v>
      </c>
      <c r="F6181" s="10">
        <v>42036</v>
      </c>
      <c r="G6181" s="10">
        <v>44958</v>
      </c>
      <c r="H6181" s="11">
        <v>9</v>
      </c>
      <c r="I6181" s="20" t="s">
        <v>259</v>
      </c>
      <c r="J6181" s="11" t="s">
        <v>261</v>
      </c>
      <c r="K6181" s="11" t="s">
        <v>12957</v>
      </c>
      <c r="L6181" s="11">
        <v>2</v>
      </c>
    </row>
    <row r="6182" spans="1:12">
      <c r="A6182" s="11" t="s">
        <v>12182</v>
      </c>
      <c r="D6182" s="11" t="s">
        <v>260</v>
      </c>
      <c r="E6182" s="19" t="s">
        <v>12432</v>
      </c>
      <c r="F6182" s="10">
        <v>42036</v>
      </c>
      <c r="G6182" s="10">
        <v>44958</v>
      </c>
      <c r="H6182" s="11">
        <v>9</v>
      </c>
      <c r="I6182" s="20" t="s">
        <v>259</v>
      </c>
      <c r="J6182" s="11" t="s">
        <v>261</v>
      </c>
      <c r="K6182" s="11" t="s">
        <v>12957</v>
      </c>
      <c r="L6182" s="11">
        <v>2</v>
      </c>
    </row>
    <row r="6183" spans="1:12">
      <c r="A6183" s="11" t="s">
        <v>12183</v>
      </c>
      <c r="D6183" s="11" t="s">
        <v>260</v>
      </c>
      <c r="E6183" s="19" t="s">
        <v>12433</v>
      </c>
      <c r="F6183" s="10">
        <v>42036</v>
      </c>
      <c r="G6183" s="10">
        <v>44958</v>
      </c>
      <c r="H6183" s="11">
        <v>9</v>
      </c>
      <c r="I6183" s="20" t="s">
        <v>259</v>
      </c>
      <c r="J6183" s="11" t="s">
        <v>261</v>
      </c>
      <c r="K6183" s="11" t="s">
        <v>12957</v>
      </c>
      <c r="L6183" s="11">
        <v>2</v>
      </c>
    </row>
    <row r="6184" spans="1:12">
      <c r="A6184" s="11" t="s">
        <v>12184</v>
      </c>
      <c r="D6184" s="11" t="s">
        <v>260</v>
      </c>
      <c r="E6184" s="19" t="s">
        <v>12434</v>
      </c>
      <c r="F6184" s="10">
        <v>42036</v>
      </c>
      <c r="G6184" s="10">
        <v>44958</v>
      </c>
      <c r="H6184" s="11">
        <v>9</v>
      </c>
      <c r="I6184" s="20" t="s">
        <v>259</v>
      </c>
      <c r="J6184" s="11" t="s">
        <v>261</v>
      </c>
      <c r="K6184" s="11" t="s">
        <v>12957</v>
      </c>
      <c r="L6184" s="11">
        <v>2</v>
      </c>
    </row>
    <row r="6185" spans="1:12">
      <c r="A6185" s="11" t="s">
        <v>12185</v>
      </c>
      <c r="D6185" s="11" t="s">
        <v>260</v>
      </c>
      <c r="E6185" s="19" t="s">
        <v>12435</v>
      </c>
      <c r="F6185" s="10">
        <v>42036</v>
      </c>
      <c r="G6185" s="10">
        <v>44958</v>
      </c>
      <c r="H6185" s="11">
        <v>9</v>
      </c>
      <c r="I6185" s="20" t="s">
        <v>259</v>
      </c>
      <c r="J6185" s="11" t="s">
        <v>261</v>
      </c>
      <c r="K6185" s="11" t="s">
        <v>12957</v>
      </c>
      <c r="L6185" s="11">
        <v>2</v>
      </c>
    </row>
    <row r="6186" spans="1:12">
      <c r="A6186" s="11" t="s">
        <v>12186</v>
      </c>
      <c r="D6186" s="11" t="s">
        <v>260</v>
      </c>
      <c r="E6186" s="19" t="s">
        <v>12436</v>
      </c>
      <c r="F6186" s="10">
        <v>42036</v>
      </c>
      <c r="G6186" s="10">
        <v>44958</v>
      </c>
      <c r="H6186" s="11">
        <v>9</v>
      </c>
      <c r="I6186" s="20" t="s">
        <v>259</v>
      </c>
      <c r="J6186" s="11" t="s">
        <v>261</v>
      </c>
      <c r="K6186" s="11" t="s">
        <v>12957</v>
      </c>
      <c r="L6186" s="11">
        <v>2</v>
      </c>
    </row>
    <row r="6187" spans="1:12">
      <c r="A6187" s="11" t="s">
        <v>12187</v>
      </c>
      <c r="D6187" s="11" t="s">
        <v>260</v>
      </c>
      <c r="E6187" s="19" t="s">
        <v>12437</v>
      </c>
      <c r="F6187" s="10">
        <v>42036</v>
      </c>
      <c r="G6187" s="10">
        <v>44958</v>
      </c>
      <c r="H6187" s="11">
        <v>9</v>
      </c>
      <c r="I6187" s="20" t="s">
        <v>259</v>
      </c>
      <c r="J6187" s="11" t="s">
        <v>261</v>
      </c>
      <c r="K6187" s="11" t="s">
        <v>12957</v>
      </c>
      <c r="L6187" s="11">
        <v>2</v>
      </c>
    </row>
    <row r="6188" spans="1:12">
      <c r="A6188" s="11" t="s">
        <v>12188</v>
      </c>
      <c r="D6188" s="11" t="s">
        <v>260</v>
      </c>
      <c r="E6188" s="19" t="s">
        <v>12438</v>
      </c>
      <c r="F6188" s="10">
        <v>42036</v>
      </c>
      <c r="G6188" s="10">
        <v>44958</v>
      </c>
      <c r="H6188" s="11">
        <v>9</v>
      </c>
      <c r="I6188" s="20" t="s">
        <v>259</v>
      </c>
      <c r="J6188" s="11" t="s">
        <v>261</v>
      </c>
      <c r="K6188" s="11" t="s">
        <v>12957</v>
      </c>
      <c r="L6188" s="11">
        <v>2</v>
      </c>
    </row>
    <row r="6189" spans="1:12">
      <c r="A6189" s="11" t="s">
        <v>12189</v>
      </c>
      <c r="D6189" s="11" t="s">
        <v>260</v>
      </c>
      <c r="E6189" s="19" t="s">
        <v>12439</v>
      </c>
      <c r="F6189" s="10">
        <v>42036</v>
      </c>
      <c r="G6189" s="10">
        <v>44958</v>
      </c>
      <c r="H6189" s="11">
        <v>9</v>
      </c>
      <c r="I6189" s="20" t="s">
        <v>259</v>
      </c>
      <c r="J6189" s="11" t="s">
        <v>261</v>
      </c>
      <c r="K6189" s="11" t="s">
        <v>12957</v>
      </c>
      <c r="L6189" s="11">
        <v>2</v>
      </c>
    </row>
    <row r="6190" spans="1:12">
      <c r="A6190" s="11" t="s">
        <v>12190</v>
      </c>
      <c r="D6190" s="11" t="s">
        <v>260</v>
      </c>
      <c r="E6190" s="19" t="s">
        <v>12440</v>
      </c>
      <c r="F6190" s="10">
        <v>42036</v>
      </c>
      <c r="G6190" s="10">
        <v>44958</v>
      </c>
      <c r="H6190" s="11">
        <v>9</v>
      </c>
      <c r="I6190" s="20" t="s">
        <v>259</v>
      </c>
      <c r="J6190" s="11" t="s">
        <v>261</v>
      </c>
      <c r="K6190" s="11" t="s">
        <v>12957</v>
      </c>
      <c r="L6190" s="11">
        <v>2</v>
      </c>
    </row>
    <row r="6191" spans="1:12">
      <c r="A6191" s="11" t="s">
        <v>12191</v>
      </c>
      <c r="D6191" s="11" t="s">
        <v>260</v>
      </c>
      <c r="E6191" s="19" t="s">
        <v>12441</v>
      </c>
      <c r="F6191" s="10">
        <v>42036</v>
      </c>
      <c r="G6191" s="10">
        <v>44958</v>
      </c>
      <c r="H6191" s="11">
        <v>9</v>
      </c>
      <c r="I6191" s="20" t="s">
        <v>259</v>
      </c>
      <c r="J6191" s="11" t="s">
        <v>261</v>
      </c>
      <c r="K6191" s="11" t="s">
        <v>12957</v>
      </c>
      <c r="L6191" s="11">
        <v>2</v>
      </c>
    </row>
    <row r="6192" spans="1:12">
      <c r="A6192" s="11" t="s">
        <v>12192</v>
      </c>
      <c r="D6192" s="11" t="s">
        <v>260</v>
      </c>
      <c r="E6192" s="19" t="s">
        <v>12442</v>
      </c>
      <c r="F6192" s="10">
        <v>42036</v>
      </c>
      <c r="G6192" s="10">
        <v>44958</v>
      </c>
      <c r="H6192" s="11">
        <v>9</v>
      </c>
      <c r="I6192" s="20" t="s">
        <v>259</v>
      </c>
      <c r="J6192" s="11" t="s">
        <v>261</v>
      </c>
      <c r="K6192" s="11" t="s">
        <v>12957</v>
      </c>
      <c r="L6192" s="11">
        <v>2</v>
      </c>
    </row>
    <row r="6193" spans="1:12">
      <c r="A6193" s="11" t="s">
        <v>12193</v>
      </c>
      <c r="D6193" s="11" t="s">
        <v>260</v>
      </c>
      <c r="E6193" s="19" t="s">
        <v>12443</v>
      </c>
      <c r="F6193" s="10">
        <v>42036</v>
      </c>
      <c r="G6193" s="10">
        <v>44958</v>
      </c>
      <c r="H6193" s="11">
        <v>9</v>
      </c>
      <c r="I6193" s="20" t="s">
        <v>259</v>
      </c>
      <c r="J6193" s="11" t="s">
        <v>261</v>
      </c>
      <c r="K6193" s="11" t="s">
        <v>12957</v>
      </c>
      <c r="L6193" s="11">
        <v>2</v>
      </c>
    </row>
    <row r="6194" spans="1:12">
      <c r="A6194" s="11" t="s">
        <v>12194</v>
      </c>
      <c r="D6194" s="11" t="s">
        <v>260</v>
      </c>
      <c r="E6194" s="19" t="s">
        <v>12444</v>
      </c>
      <c r="F6194" s="10">
        <v>42036</v>
      </c>
      <c r="G6194" s="10">
        <v>44958</v>
      </c>
      <c r="H6194" s="11">
        <v>9</v>
      </c>
      <c r="I6194" s="20" t="s">
        <v>259</v>
      </c>
      <c r="J6194" s="11" t="s">
        <v>261</v>
      </c>
      <c r="K6194" s="11" t="s">
        <v>12957</v>
      </c>
      <c r="L6194" s="11">
        <v>2</v>
      </c>
    </row>
    <row r="6195" spans="1:12">
      <c r="A6195" s="11" t="s">
        <v>12195</v>
      </c>
      <c r="D6195" s="11" t="s">
        <v>260</v>
      </c>
      <c r="E6195" s="19" t="s">
        <v>12445</v>
      </c>
      <c r="F6195" s="10">
        <v>42036</v>
      </c>
      <c r="G6195" s="10">
        <v>44958</v>
      </c>
      <c r="H6195" s="11">
        <v>9</v>
      </c>
      <c r="I6195" s="20" t="s">
        <v>259</v>
      </c>
      <c r="J6195" s="11" t="s">
        <v>261</v>
      </c>
      <c r="K6195" s="11" t="s">
        <v>12957</v>
      </c>
      <c r="L6195" s="11">
        <v>2</v>
      </c>
    </row>
    <row r="6196" spans="1:12">
      <c r="A6196" s="11" t="s">
        <v>12196</v>
      </c>
      <c r="D6196" s="11" t="s">
        <v>260</v>
      </c>
      <c r="E6196" s="19" t="s">
        <v>12446</v>
      </c>
      <c r="F6196" s="10">
        <v>42036</v>
      </c>
      <c r="G6196" s="10">
        <v>44958</v>
      </c>
      <c r="H6196" s="11">
        <v>9</v>
      </c>
      <c r="I6196" s="20" t="s">
        <v>259</v>
      </c>
      <c r="J6196" s="11" t="s">
        <v>261</v>
      </c>
      <c r="K6196" s="11" t="s">
        <v>12957</v>
      </c>
      <c r="L6196" s="11">
        <v>2</v>
      </c>
    </row>
    <row r="6197" spans="1:12">
      <c r="A6197" s="11" t="s">
        <v>12197</v>
      </c>
      <c r="D6197" s="11" t="s">
        <v>260</v>
      </c>
      <c r="E6197" s="19" t="s">
        <v>12447</v>
      </c>
      <c r="F6197" s="10">
        <v>42036</v>
      </c>
      <c r="G6197" s="10">
        <v>44958</v>
      </c>
      <c r="H6197" s="11">
        <v>9</v>
      </c>
      <c r="I6197" s="20" t="s">
        <v>259</v>
      </c>
      <c r="J6197" s="11" t="s">
        <v>261</v>
      </c>
      <c r="K6197" s="11" t="s">
        <v>12957</v>
      </c>
      <c r="L6197" s="11">
        <v>2</v>
      </c>
    </row>
    <row r="6198" spans="1:12">
      <c r="A6198" s="11" t="s">
        <v>12198</v>
      </c>
      <c r="D6198" s="11" t="s">
        <v>260</v>
      </c>
      <c r="E6198" s="19" t="s">
        <v>12448</v>
      </c>
      <c r="F6198" s="10">
        <v>42036</v>
      </c>
      <c r="G6198" s="10">
        <v>44958</v>
      </c>
      <c r="H6198" s="11">
        <v>9</v>
      </c>
      <c r="I6198" s="20" t="s">
        <v>259</v>
      </c>
      <c r="J6198" s="11" t="s">
        <v>261</v>
      </c>
      <c r="K6198" s="11" t="s">
        <v>12957</v>
      </c>
      <c r="L6198" s="11">
        <v>2</v>
      </c>
    </row>
    <row r="6199" spans="1:12">
      <c r="A6199" s="11" t="s">
        <v>12199</v>
      </c>
      <c r="D6199" s="11" t="s">
        <v>260</v>
      </c>
      <c r="E6199" s="19" t="s">
        <v>12449</v>
      </c>
      <c r="F6199" s="10">
        <v>42036</v>
      </c>
      <c r="G6199" s="10">
        <v>44958</v>
      </c>
      <c r="H6199" s="11">
        <v>9</v>
      </c>
      <c r="I6199" s="20" t="s">
        <v>259</v>
      </c>
      <c r="J6199" s="11" t="s">
        <v>261</v>
      </c>
      <c r="K6199" s="11" t="s">
        <v>12957</v>
      </c>
      <c r="L6199" s="11">
        <v>2</v>
      </c>
    </row>
    <row r="6200" spans="1:12">
      <c r="A6200" s="11" t="s">
        <v>12200</v>
      </c>
      <c r="D6200" s="11" t="s">
        <v>260</v>
      </c>
      <c r="E6200" s="19" t="s">
        <v>12450</v>
      </c>
      <c r="F6200" s="10">
        <v>42036</v>
      </c>
      <c r="G6200" s="10">
        <v>44958</v>
      </c>
      <c r="H6200" s="11">
        <v>9</v>
      </c>
      <c r="I6200" s="20" t="s">
        <v>259</v>
      </c>
      <c r="J6200" s="11" t="s">
        <v>261</v>
      </c>
      <c r="K6200" s="11" t="s">
        <v>12957</v>
      </c>
      <c r="L6200" s="11">
        <v>2</v>
      </c>
    </row>
    <row r="6201" spans="1:12">
      <c r="A6201" s="11" t="s">
        <v>12201</v>
      </c>
      <c r="D6201" s="11" t="s">
        <v>260</v>
      </c>
      <c r="E6201" s="19" t="s">
        <v>12451</v>
      </c>
      <c r="F6201" s="10">
        <v>42036</v>
      </c>
      <c r="G6201" s="10">
        <v>44958</v>
      </c>
      <c r="H6201" s="11">
        <v>9</v>
      </c>
      <c r="I6201" s="20" t="s">
        <v>259</v>
      </c>
      <c r="J6201" s="11" t="s">
        <v>261</v>
      </c>
      <c r="K6201" s="11" t="s">
        <v>12957</v>
      </c>
      <c r="L6201" s="11">
        <v>2</v>
      </c>
    </row>
    <row r="6202" spans="1:12">
      <c r="A6202" s="11" t="s">
        <v>12202</v>
      </c>
      <c r="D6202" s="11" t="s">
        <v>260</v>
      </c>
      <c r="E6202" s="19" t="s">
        <v>12452</v>
      </c>
      <c r="F6202" s="10">
        <v>42036</v>
      </c>
      <c r="G6202" s="10">
        <v>44958</v>
      </c>
      <c r="H6202" s="11">
        <v>9</v>
      </c>
      <c r="I6202" s="20" t="s">
        <v>259</v>
      </c>
      <c r="J6202" s="11" t="s">
        <v>261</v>
      </c>
      <c r="K6202" s="11" t="s">
        <v>12957</v>
      </c>
      <c r="L6202" s="11">
        <v>2</v>
      </c>
    </row>
    <row r="6203" spans="1:12">
      <c r="A6203" s="11" t="s">
        <v>12203</v>
      </c>
      <c r="D6203" s="11" t="s">
        <v>260</v>
      </c>
      <c r="E6203" s="19" t="s">
        <v>12453</v>
      </c>
      <c r="F6203" s="10">
        <v>42036</v>
      </c>
      <c r="G6203" s="10">
        <v>44958</v>
      </c>
      <c r="H6203" s="11">
        <v>9</v>
      </c>
      <c r="I6203" s="20" t="s">
        <v>259</v>
      </c>
      <c r="J6203" s="11" t="s">
        <v>261</v>
      </c>
      <c r="K6203" s="11" t="s">
        <v>12957</v>
      </c>
      <c r="L6203" s="11">
        <v>2</v>
      </c>
    </row>
    <row r="6204" spans="1:12">
      <c r="A6204" s="11" t="s">
        <v>12204</v>
      </c>
      <c r="D6204" s="11" t="s">
        <v>260</v>
      </c>
      <c r="E6204" s="19" t="s">
        <v>12454</v>
      </c>
      <c r="F6204" s="10">
        <v>42036</v>
      </c>
      <c r="G6204" s="10">
        <v>44958</v>
      </c>
      <c r="H6204" s="11">
        <v>9</v>
      </c>
      <c r="I6204" s="20" t="s">
        <v>259</v>
      </c>
      <c r="J6204" s="11" t="s">
        <v>261</v>
      </c>
      <c r="K6204" s="11" t="s">
        <v>12957</v>
      </c>
      <c r="L6204" s="11">
        <v>2</v>
      </c>
    </row>
    <row r="6205" spans="1:12">
      <c r="A6205" s="11" t="s">
        <v>12205</v>
      </c>
      <c r="D6205" s="11" t="s">
        <v>260</v>
      </c>
      <c r="E6205" s="19" t="s">
        <v>12455</v>
      </c>
      <c r="F6205" s="10">
        <v>42036</v>
      </c>
      <c r="G6205" s="10">
        <v>44958</v>
      </c>
      <c r="H6205" s="11">
        <v>9</v>
      </c>
      <c r="I6205" s="20" t="s">
        <v>259</v>
      </c>
      <c r="J6205" s="11" t="s">
        <v>261</v>
      </c>
      <c r="K6205" s="11" t="s">
        <v>12957</v>
      </c>
      <c r="L6205" s="11">
        <v>2</v>
      </c>
    </row>
    <row r="6206" spans="1:12">
      <c r="A6206" s="11" t="s">
        <v>12206</v>
      </c>
      <c r="D6206" s="11" t="s">
        <v>260</v>
      </c>
      <c r="E6206" s="19" t="s">
        <v>12456</v>
      </c>
      <c r="F6206" s="10">
        <v>42036</v>
      </c>
      <c r="G6206" s="10">
        <v>44958</v>
      </c>
      <c r="H6206" s="11">
        <v>9</v>
      </c>
      <c r="I6206" s="20" t="s">
        <v>259</v>
      </c>
      <c r="J6206" s="11" t="s">
        <v>261</v>
      </c>
      <c r="K6206" s="11" t="s">
        <v>12957</v>
      </c>
      <c r="L6206" s="11">
        <v>2</v>
      </c>
    </row>
    <row r="6207" spans="1:12">
      <c r="A6207" s="11" t="s">
        <v>12207</v>
      </c>
      <c r="D6207" s="11" t="s">
        <v>260</v>
      </c>
      <c r="E6207" s="19" t="s">
        <v>12457</v>
      </c>
      <c r="F6207" s="10">
        <v>42036</v>
      </c>
      <c r="G6207" s="10">
        <v>44958</v>
      </c>
      <c r="H6207" s="11">
        <v>9</v>
      </c>
      <c r="I6207" s="20" t="s">
        <v>259</v>
      </c>
      <c r="J6207" s="11" t="s">
        <v>261</v>
      </c>
      <c r="K6207" s="11" t="s">
        <v>12957</v>
      </c>
      <c r="L6207" s="11">
        <v>2</v>
      </c>
    </row>
    <row r="6208" spans="1:12">
      <c r="A6208" s="11" t="s">
        <v>12208</v>
      </c>
      <c r="D6208" s="11" t="s">
        <v>260</v>
      </c>
      <c r="E6208" s="19" t="s">
        <v>12458</v>
      </c>
      <c r="F6208" s="10">
        <v>42036</v>
      </c>
      <c r="G6208" s="10">
        <v>44958</v>
      </c>
      <c r="H6208" s="11">
        <v>9</v>
      </c>
      <c r="I6208" s="20" t="s">
        <v>259</v>
      </c>
      <c r="J6208" s="11" t="s">
        <v>261</v>
      </c>
      <c r="K6208" s="11" t="s">
        <v>12957</v>
      </c>
      <c r="L6208" s="11">
        <v>2</v>
      </c>
    </row>
    <row r="6209" spans="1:12">
      <c r="A6209" s="11" t="s">
        <v>12209</v>
      </c>
      <c r="D6209" s="11" t="s">
        <v>260</v>
      </c>
      <c r="E6209" s="19" t="s">
        <v>12459</v>
      </c>
      <c r="F6209" s="10">
        <v>42036</v>
      </c>
      <c r="G6209" s="10">
        <v>44958</v>
      </c>
      <c r="H6209" s="11">
        <v>9</v>
      </c>
      <c r="I6209" s="20" t="s">
        <v>259</v>
      </c>
      <c r="J6209" s="11" t="s">
        <v>261</v>
      </c>
      <c r="K6209" s="11" t="s">
        <v>12957</v>
      </c>
      <c r="L6209" s="11">
        <v>2</v>
      </c>
    </row>
    <row r="6210" spans="1:12">
      <c r="A6210" s="11" t="s">
        <v>12210</v>
      </c>
      <c r="D6210" s="11" t="s">
        <v>260</v>
      </c>
      <c r="E6210" s="19" t="s">
        <v>12460</v>
      </c>
      <c r="F6210" s="10">
        <v>42036</v>
      </c>
      <c r="G6210" s="10">
        <v>44958</v>
      </c>
      <c r="H6210" s="11">
        <v>9</v>
      </c>
      <c r="I6210" s="20" t="s">
        <v>259</v>
      </c>
      <c r="J6210" s="11" t="s">
        <v>261</v>
      </c>
      <c r="K6210" s="11" t="s">
        <v>12957</v>
      </c>
      <c r="L6210" s="11">
        <v>2</v>
      </c>
    </row>
    <row r="6211" spans="1:12">
      <c r="A6211" s="11" t="s">
        <v>12211</v>
      </c>
      <c r="D6211" s="11" t="s">
        <v>260</v>
      </c>
      <c r="E6211" s="19" t="s">
        <v>12461</v>
      </c>
      <c r="F6211" s="10">
        <v>42036</v>
      </c>
      <c r="G6211" s="10">
        <v>44958</v>
      </c>
      <c r="H6211" s="11">
        <v>9</v>
      </c>
      <c r="I6211" s="20" t="s">
        <v>259</v>
      </c>
      <c r="J6211" s="11" t="s">
        <v>261</v>
      </c>
      <c r="K6211" s="11" t="s">
        <v>12957</v>
      </c>
      <c r="L6211" s="11">
        <v>2</v>
      </c>
    </row>
    <row r="6212" spans="1:12">
      <c r="A6212" s="11" t="s">
        <v>12212</v>
      </c>
      <c r="D6212" s="11" t="s">
        <v>260</v>
      </c>
      <c r="E6212" s="19" t="s">
        <v>12462</v>
      </c>
      <c r="F6212" s="10">
        <v>42036</v>
      </c>
      <c r="G6212" s="10">
        <v>44958</v>
      </c>
      <c r="H6212" s="11">
        <v>9</v>
      </c>
      <c r="I6212" s="20" t="s">
        <v>259</v>
      </c>
      <c r="J6212" s="11" t="s">
        <v>261</v>
      </c>
      <c r="K6212" s="11" t="s">
        <v>12957</v>
      </c>
      <c r="L6212" s="11">
        <v>2</v>
      </c>
    </row>
    <row r="6213" spans="1:12">
      <c r="A6213" s="11" t="s">
        <v>12213</v>
      </c>
      <c r="D6213" s="11" t="s">
        <v>260</v>
      </c>
      <c r="E6213" s="19" t="s">
        <v>12463</v>
      </c>
      <c r="F6213" s="10">
        <v>42036</v>
      </c>
      <c r="G6213" s="10">
        <v>44958</v>
      </c>
      <c r="H6213" s="11">
        <v>9</v>
      </c>
      <c r="I6213" s="20" t="s">
        <v>259</v>
      </c>
      <c r="J6213" s="11" t="s">
        <v>261</v>
      </c>
      <c r="K6213" s="11" t="s">
        <v>12957</v>
      </c>
      <c r="L6213" s="11">
        <v>2</v>
      </c>
    </row>
    <row r="6214" spans="1:12">
      <c r="A6214" s="11" t="s">
        <v>12214</v>
      </c>
      <c r="D6214" s="11" t="s">
        <v>260</v>
      </c>
      <c r="E6214" s="19" t="s">
        <v>12464</v>
      </c>
      <c r="F6214" s="10">
        <v>42036</v>
      </c>
      <c r="G6214" s="10">
        <v>44958</v>
      </c>
      <c r="H6214" s="11">
        <v>9</v>
      </c>
      <c r="I6214" s="20" t="s">
        <v>259</v>
      </c>
      <c r="J6214" s="11" t="s">
        <v>261</v>
      </c>
      <c r="K6214" s="11" t="s">
        <v>12957</v>
      </c>
      <c r="L6214" s="11">
        <v>2</v>
      </c>
    </row>
    <row r="6215" spans="1:12">
      <c r="A6215" s="11" t="s">
        <v>12215</v>
      </c>
      <c r="D6215" s="11" t="s">
        <v>260</v>
      </c>
      <c r="E6215" s="19" t="s">
        <v>12465</v>
      </c>
      <c r="F6215" s="10">
        <v>42036</v>
      </c>
      <c r="G6215" s="10">
        <v>44958</v>
      </c>
      <c r="H6215" s="11">
        <v>9</v>
      </c>
      <c r="I6215" s="20" t="s">
        <v>259</v>
      </c>
      <c r="J6215" s="11" t="s">
        <v>261</v>
      </c>
      <c r="K6215" s="11" t="s">
        <v>12957</v>
      </c>
      <c r="L6215" s="11">
        <v>2</v>
      </c>
    </row>
    <row r="6216" spans="1:12">
      <c r="A6216" s="11" t="s">
        <v>12216</v>
      </c>
      <c r="D6216" s="11" t="s">
        <v>260</v>
      </c>
      <c r="E6216" s="19" t="s">
        <v>12466</v>
      </c>
      <c r="F6216" s="10">
        <v>42036</v>
      </c>
      <c r="G6216" s="10">
        <v>44958</v>
      </c>
      <c r="H6216" s="11">
        <v>9</v>
      </c>
      <c r="I6216" s="20" t="s">
        <v>259</v>
      </c>
      <c r="J6216" s="11" t="s">
        <v>261</v>
      </c>
      <c r="K6216" s="11" t="s">
        <v>12957</v>
      </c>
      <c r="L6216" s="11">
        <v>2</v>
      </c>
    </row>
    <row r="6217" spans="1:12">
      <c r="A6217" s="11" t="s">
        <v>12217</v>
      </c>
      <c r="D6217" s="11" t="s">
        <v>260</v>
      </c>
      <c r="E6217" s="19" t="s">
        <v>12467</v>
      </c>
      <c r="F6217" s="10">
        <v>42036</v>
      </c>
      <c r="G6217" s="10">
        <v>44958</v>
      </c>
      <c r="H6217" s="11">
        <v>9</v>
      </c>
      <c r="I6217" s="20" t="s">
        <v>259</v>
      </c>
      <c r="J6217" s="11" t="s">
        <v>261</v>
      </c>
      <c r="K6217" s="11" t="s">
        <v>12957</v>
      </c>
      <c r="L6217" s="11">
        <v>2</v>
      </c>
    </row>
    <row r="6218" spans="1:12">
      <c r="A6218" s="11" t="s">
        <v>12218</v>
      </c>
      <c r="D6218" s="11" t="s">
        <v>260</v>
      </c>
      <c r="E6218" s="19" t="s">
        <v>12468</v>
      </c>
      <c r="F6218" s="10">
        <v>42036</v>
      </c>
      <c r="G6218" s="10">
        <v>44958</v>
      </c>
      <c r="H6218" s="11">
        <v>9</v>
      </c>
      <c r="I6218" s="20" t="s">
        <v>259</v>
      </c>
      <c r="J6218" s="11" t="s">
        <v>261</v>
      </c>
      <c r="K6218" s="11" t="s">
        <v>12957</v>
      </c>
      <c r="L6218" s="11">
        <v>2</v>
      </c>
    </row>
    <row r="6219" spans="1:12">
      <c r="A6219" s="11" t="s">
        <v>12219</v>
      </c>
      <c r="D6219" s="11" t="s">
        <v>260</v>
      </c>
      <c r="E6219" s="19" t="s">
        <v>12469</v>
      </c>
      <c r="F6219" s="10">
        <v>42036</v>
      </c>
      <c r="G6219" s="10">
        <v>44958</v>
      </c>
      <c r="H6219" s="11">
        <v>9</v>
      </c>
      <c r="I6219" s="20" t="s">
        <v>259</v>
      </c>
      <c r="J6219" s="11" t="s">
        <v>261</v>
      </c>
      <c r="K6219" s="11" t="s">
        <v>12957</v>
      </c>
      <c r="L6219" s="11">
        <v>2</v>
      </c>
    </row>
    <row r="6220" spans="1:12">
      <c r="A6220" s="11" t="s">
        <v>12220</v>
      </c>
      <c r="D6220" s="11" t="s">
        <v>260</v>
      </c>
      <c r="E6220" s="19" t="s">
        <v>12470</v>
      </c>
      <c r="F6220" s="10">
        <v>42036</v>
      </c>
      <c r="G6220" s="10">
        <v>44958</v>
      </c>
      <c r="H6220" s="11">
        <v>9</v>
      </c>
      <c r="I6220" s="20" t="s">
        <v>259</v>
      </c>
      <c r="J6220" s="11" t="s">
        <v>261</v>
      </c>
      <c r="K6220" s="11" t="s">
        <v>12957</v>
      </c>
      <c r="L6220" s="11">
        <v>2</v>
      </c>
    </row>
    <row r="6221" spans="1:12">
      <c r="A6221" s="11" t="s">
        <v>12221</v>
      </c>
      <c r="D6221" s="11" t="s">
        <v>260</v>
      </c>
      <c r="E6221" s="19" t="s">
        <v>12471</v>
      </c>
      <c r="F6221" s="10">
        <v>42036</v>
      </c>
      <c r="G6221" s="10">
        <v>44958</v>
      </c>
      <c r="H6221" s="11">
        <v>9</v>
      </c>
      <c r="I6221" s="20" t="s">
        <v>259</v>
      </c>
      <c r="J6221" s="11" t="s">
        <v>261</v>
      </c>
      <c r="K6221" s="11" t="s">
        <v>12957</v>
      </c>
      <c r="L6221" s="11">
        <v>2</v>
      </c>
    </row>
    <row r="6222" spans="1:12">
      <c r="A6222" s="11" t="s">
        <v>12222</v>
      </c>
      <c r="D6222" s="11" t="s">
        <v>260</v>
      </c>
      <c r="E6222" s="19" t="s">
        <v>12472</v>
      </c>
      <c r="F6222" s="10">
        <v>42036</v>
      </c>
      <c r="G6222" s="10">
        <v>44958</v>
      </c>
      <c r="H6222" s="11">
        <v>9</v>
      </c>
      <c r="I6222" s="20" t="s">
        <v>259</v>
      </c>
      <c r="J6222" s="11" t="s">
        <v>261</v>
      </c>
      <c r="K6222" s="11" t="s">
        <v>12957</v>
      </c>
      <c r="L6222" s="11">
        <v>2</v>
      </c>
    </row>
    <row r="6223" spans="1:12">
      <c r="A6223" s="11" t="s">
        <v>12223</v>
      </c>
      <c r="D6223" s="11" t="s">
        <v>260</v>
      </c>
      <c r="E6223" s="19" t="s">
        <v>12473</v>
      </c>
      <c r="F6223" s="10">
        <v>42036</v>
      </c>
      <c r="G6223" s="10">
        <v>44958</v>
      </c>
      <c r="H6223" s="11">
        <v>9</v>
      </c>
      <c r="I6223" s="20" t="s">
        <v>259</v>
      </c>
      <c r="J6223" s="11" t="s">
        <v>261</v>
      </c>
      <c r="K6223" s="11" t="s">
        <v>12957</v>
      </c>
      <c r="L6223" s="11">
        <v>2</v>
      </c>
    </row>
    <row r="6224" spans="1:12">
      <c r="A6224" s="11" t="s">
        <v>12224</v>
      </c>
      <c r="D6224" s="11" t="s">
        <v>260</v>
      </c>
      <c r="E6224" s="19" t="s">
        <v>12474</v>
      </c>
      <c r="F6224" s="10">
        <v>42036</v>
      </c>
      <c r="G6224" s="10">
        <v>44958</v>
      </c>
      <c r="H6224" s="11">
        <v>9</v>
      </c>
      <c r="I6224" s="20" t="s">
        <v>259</v>
      </c>
      <c r="J6224" s="11" t="s">
        <v>261</v>
      </c>
      <c r="K6224" s="11" t="s">
        <v>12957</v>
      </c>
      <c r="L6224" s="11">
        <v>2</v>
      </c>
    </row>
    <row r="6225" spans="1:12">
      <c r="A6225" s="11" t="s">
        <v>12225</v>
      </c>
      <c r="D6225" s="11" t="s">
        <v>260</v>
      </c>
      <c r="E6225" s="19" t="s">
        <v>12475</v>
      </c>
      <c r="F6225" s="10">
        <v>42036</v>
      </c>
      <c r="G6225" s="10">
        <v>44958</v>
      </c>
      <c r="H6225" s="11">
        <v>9</v>
      </c>
      <c r="I6225" s="20" t="s">
        <v>259</v>
      </c>
      <c r="J6225" s="11" t="s">
        <v>261</v>
      </c>
      <c r="K6225" s="11" t="s">
        <v>12957</v>
      </c>
      <c r="L6225" s="11">
        <v>2</v>
      </c>
    </row>
    <row r="6226" spans="1:12">
      <c r="A6226" s="11" t="s">
        <v>12226</v>
      </c>
      <c r="D6226" s="11" t="s">
        <v>260</v>
      </c>
      <c r="E6226" s="19" t="s">
        <v>12476</v>
      </c>
      <c r="F6226" s="10">
        <v>42036</v>
      </c>
      <c r="G6226" s="10">
        <v>44958</v>
      </c>
      <c r="H6226" s="11">
        <v>9</v>
      </c>
      <c r="I6226" s="20" t="s">
        <v>259</v>
      </c>
      <c r="J6226" s="11" t="s">
        <v>261</v>
      </c>
      <c r="K6226" s="11" t="s">
        <v>12957</v>
      </c>
      <c r="L6226" s="11">
        <v>2</v>
      </c>
    </row>
    <row r="6227" spans="1:12">
      <c r="A6227" s="11" t="s">
        <v>12227</v>
      </c>
      <c r="D6227" s="11" t="s">
        <v>260</v>
      </c>
      <c r="E6227" s="19" t="s">
        <v>12477</v>
      </c>
      <c r="F6227" s="10">
        <v>42036</v>
      </c>
      <c r="G6227" s="10">
        <v>44958</v>
      </c>
      <c r="H6227" s="11">
        <v>9</v>
      </c>
      <c r="I6227" s="20" t="s">
        <v>259</v>
      </c>
      <c r="J6227" s="11" t="s">
        <v>261</v>
      </c>
      <c r="K6227" s="11" t="s">
        <v>12957</v>
      </c>
      <c r="L6227" s="11">
        <v>2</v>
      </c>
    </row>
    <row r="6228" spans="1:12">
      <c r="A6228" s="11" t="s">
        <v>12228</v>
      </c>
      <c r="D6228" s="11" t="s">
        <v>260</v>
      </c>
      <c r="E6228" s="19" t="s">
        <v>12478</v>
      </c>
      <c r="F6228" s="10">
        <v>42036</v>
      </c>
      <c r="G6228" s="10">
        <v>44958</v>
      </c>
      <c r="H6228" s="11">
        <v>9</v>
      </c>
      <c r="I6228" s="20" t="s">
        <v>259</v>
      </c>
      <c r="J6228" s="11" t="s">
        <v>261</v>
      </c>
      <c r="K6228" s="11" t="s">
        <v>12957</v>
      </c>
      <c r="L6228" s="11">
        <v>2</v>
      </c>
    </row>
    <row r="6229" spans="1:12">
      <c r="A6229" s="11" t="s">
        <v>12229</v>
      </c>
      <c r="D6229" s="11" t="s">
        <v>260</v>
      </c>
      <c r="E6229" s="19" t="s">
        <v>12479</v>
      </c>
      <c r="F6229" s="10">
        <v>42036</v>
      </c>
      <c r="G6229" s="10">
        <v>44958</v>
      </c>
      <c r="H6229" s="11">
        <v>9</v>
      </c>
      <c r="I6229" s="20" t="s">
        <v>259</v>
      </c>
      <c r="J6229" s="11" t="s">
        <v>261</v>
      </c>
      <c r="K6229" s="11" t="s">
        <v>12957</v>
      </c>
      <c r="L6229" s="11">
        <v>2</v>
      </c>
    </row>
    <row r="6230" spans="1:12">
      <c r="A6230" s="11" t="s">
        <v>12230</v>
      </c>
      <c r="D6230" s="11" t="s">
        <v>260</v>
      </c>
      <c r="E6230" s="19" t="s">
        <v>12480</v>
      </c>
      <c r="F6230" s="10">
        <v>42036</v>
      </c>
      <c r="G6230" s="10">
        <v>44958</v>
      </c>
      <c r="H6230" s="11">
        <v>9</v>
      </c>
      <c r="I6230" s="20" t="s">
        <v>259</v>
      </c>
      <c r="J6230" s="11" t="s">
        <v>261</v>
      </c>
      <c r="K6230" s="11" t="s">
        <v>12957</v>
      </c>
      <c r="L6230" s="11">
        <v>2</v>
      </c>
    </row>
    <row r="6231" spans="1:12">
      <c r="A6231" s="11" t="s">
        <v>12231</v>
      </c>
      <c r="D6231" s="11" t="s">
        <v>260</v>
      </c>
      <c r="E6231" s="19" t="s">
        <v>12481</v>
      </c>
      <c r="F6231" s="10">
        <v>42036</v>
      </c>
      <c r="G6231" s="10">
        <v>44958</v>
      </c>
      <c r="H6231" s="11">
        <v>9</v>
      </c>
      <c r="I6231" s="20" t="s">
        <v>259</v>
      </c>
      <c r="J6231" s="11" t="s">
        <v>261</v>
      </c>
      <c r="K6231" s="11" t="s">
        <v>12957</v>
      </c>
      <c r="L6231" s="11">
        <v>2</v>
      </c>
    </row>
    <row r="6232" spans="1:12">
      <c r="A6232" s="11" t="s">
        <v>12232</v>
      </c>
      <c r="D6232" s="11" t="s">
        <v>260</v>
      </c>
      <c r="E6232" s="19" t="s">
        <v>12482</v>
      </c>
      <c r="F6232" s="10">
        <v>42036</v>
      </c>
      <c r="G6232" s="10">
        <v>44958</v>
      </c>
      <c r="H6232" s="11">
        <v>9</v>
      </c>
      <c r="I6232" s="20" t="s">
        <v>259</v>
      </c>
      <c r="J6232" s="11" t="s">
        <v>261</v>
      </c>
      <c r="K6232" s="11" t="s">
        <v>12957</v>
      </c>
      <c r="L6232" s="11">
        <v>2</v>
      </c>
    </row>
    <row r="6233" spans="1:12">
      <c r="A6233" s="11" t="s">
        <v>12233</v>
      </c>
      <c r="D6233" s="11" t="s">
        <v>260</v>
      </c>
      <c r="E6233" s="19" t="s">
        <v>12483</v>
      </c>
      <c r="F6233" s="10">
        <v>42036</v>
      </c>
      <c r="G6233" s="10">
        <v>44958</v>
      </c>
      <c r="H6233" s="11">
        <v>9</v>
      </c>
      <c r="I6233" s="20" t="s">
        <v>259</v>
      </c>
      <c r="J6233" s="11" t="s">
        <v>261</v>
      </c>
      <c r="K6233" s="11" t="s">
        <v>12957</v>
      </c>
      <c r="L6233" s="11">
        <v>2</v>
      </c>
    </row>
    <row r="6234" spans="1:12">
      <c r="A6234" s="11" t="s">
        <v>12234</v>
      </c>
      <c r="D6234" s="11" t="s">
        <v>260</v>
      </c>
      <c r="E6234" s="19" t="s">
        <v>12484</v>
      </c>
      <c r="F6234" s="10">
        <v>42036</v>
      </c>
      <c r="G6234" s="10">
        <v>44958</v>
      </c>
      <c r="H6234" s="11">
        <v>9</v>
      </c>
      <c r="I6234" s="20" t="s">
        <v>259</v>
      </c>
      <c r="J6234" s="11" t="s">
        <v>261</v>
      </c>
      <c r="K6234" s="11" t="s">
        <v>12957</v>
      </c>
      <c r="L6234" s="11">
        <v>2</v>
      </c>
    </row>
    <row r="6235" spans="1:12">
      <c r="A6235" s="11" t="s">
        <v>12235</v>
      </c>
      <c r="D6235" s="11" t="s">
        <v>260</v>
      </c>
      <c r="E6235" s="19" t="s">
        <v>12485</v>
      </c>
      <c r="F6235" s="10">
        <v>42036</v>
      </c>
      <c r="G6235" s="10">
        <v>44958</v>
      </c>
      <c r="H6235" s="11">
        <v>9</v>
      </c>
      <c r="I6235" s="20" t="s">
        <v>259</v>
      </c>
      <c r="J6235" s="11" t="s">
        <v>261</v>
      </c>
      <c r="K6235" s="11" t="s">
        <v>12957</v>
      </c>
      <c r="L6235" s="11">
        <v>2</v>
      </c>
    </row>
    <row r="6236" spans="1:12">
      <c r="A6236" s="11" t="s">
        <v>12236</v>
      </c>
      <c r="D6236" s="11" t="s">
        <v>260</v>
      </c>
      <c r="E6236" s="19" t="s">
        <v>12486</v>
      </c>
      <c r="F6236" s="10">
        <v>42036</v>
      </c>
      <c r="G6236" s="10">
        <v>44958</v>
      </c>
      <c r="H6236" s="11">
        <v>9</v>
      </c>
      <c r="I6236" s="20" t="s">
        <v>259</v>
      </c>
      <c r="J6236" s="11" t="s">
        <v>261</v>
      </c>
      <c r="K6236" s="11" t="s">
        <v>12957</v>
      </c>
      <c r="L6236" s="11">
        <v>2</v>
      </c>
    </row>
    <row r="6237" spans="1:12">
      <c r="A6237" s="11" t="s">
        <v>12237</v>
      </c>
      <c r="D6237" s="11" t="s">
        <v>260</v>
      </c>
      <c r="E6237" s="19" t="s">
        <v>12487</v>
      </c>
      <c r="F6237" s="10">
        <v>42036</v>
      </c>
      <c r="G6237" s="10">
        <v>44958</v>
      </c>
      <c r="H6237" s="11">
        <v>9</v>
      </c>
      <c r="I6237" s="20" t="s">
        <v>259</v>
      </c>
      <c r="J6237" s="11" t="s">
        <v>261</v>
      </c>
      <c r="K6237" s="11" t="s">
        <v>12957</v>
      </c>
      <c r="L6237" s="11">
        <v>2</v>
      </c>
    </row>
    <row r="6238" spans="1:12">
      <c r="A6238" s="11" t="s">
        <v>12238</v>
      </c>
      <c r="D6238" s="11" t="s">
        <v>260</v>
      </c>
      <c r="E6238" s="19" t="s">
        <v>12488</v>
      </c>
      <c r="F6238" s="10">
        <v>42036</v>
      </c>
      <c r="G6238" s="10">
        <v>44958</v>
      </c>
      <c r="H6238" s="11">
        <v>9</v>
      </c>
      <c r="I6238" s="20" t="s">
        <v>259</v>
      </c>
      <c r="J6238" s="11" t="s">
        <v>261</v>
      </c>
      <c r="K6238" s="11" t="s">
        <v>12957</v>
      </c>
      <c r="L6238" s="11">
        <v>2</v>
      </c>
    </row>
    <row r="6239" spans="1:12">
      <c r="A6239" s="11" t="s">
        <v>12239</v>
      </c>
      <c r="D6239" s="11" t="s">
        <v>260</v>
      </c>
      <c r="E6239" s="19" t="s">
        <v>12489</v>
      </c>
      <c r="F6239" s="10">
        <v>42036</v>
      </c>
      <c r="G6239" s="10">
        <v>44958</v>
      </c>
      <c r="H6239" s="11">
        <v>9</v>
      </c>
      <c r="I6239" s="20" t="s">
        <v>259</v>
      </c>
      <c r="J6239" s="11" t="s">
        <v>261</v>
      </c>
      <c r="K6239" s="11" t="s">
        <v>12957</v>
      </c>
      <c r="L6239" s="11">
        <v>2</v>
      </c>
    </row>
    <row r="6240" spans="1:12">
      <c r="A6240" s="11" t="s">
        <v>12240</v>
      </c>
      <c r="D6240" s="11" t="s">
        <v>260</v>
      </c>
      <c r="E6240" s="19" t="s">
        <v>12490</v>
      </c>
      <c r="F6240" s="10">
        <v>42036</v>
      </c>
      <c r="G6240" s="10">
        <v>44958</v>
      </c>
      <c r="H6240" s="11">
        <v>9</v>
      </c>
      <c r="I6240" s="20" t="s">
        <v>259</v>
      </c>
      <c r="J6240" s="11" t="s">
        <v>261</v>
      </c>
      <c r="K6240" s="11" t="s">
        <v>12957</v>
      </c>
      <c r="L6240" s="11">
        <v>2</v>
      </c>
    </row>
    <row r="6241" spans="1:12">
      <c r="A6241" s="11" t="s">
        <v>12241</v>
      </c>
      <c r="D6241" s="11" t="s">
        <v>260</v>
      </c>
      <c r="E6241" s="19" t="s">
        <v>12491</v>
      </c>
      <c r="F6241" s="10">
        <v>42036</v>
      </c>
      <c r="G6241" s="10">
        <v>44958</v>
      </c>
      <c r="H6241" s="11">
        <v>9</v>
      </c>
      <c r="I6241" s="20" t="s">
        <v>259</v>
      </c>
      <c r="J6241" s="11" t="s">
        <v>261</v>
      </c>
      <c r="K6241" s="11" t="s">
        <v>12957</v>
      </c>
      <c r="L6241" s="11">
        <v>2</v>
      </c>
    </row>
    <row r="6242" spans="1:12">
      <c r="A6242" s="11" t="s">
        <v>12242</v>
      </c>
      <c r="D6242" s="11" t="s">
        <v>260</v>
      </c>
      <c r="E6242" s="19" t="s">
        <v>12492</v>
      </c>
      <c r="F6242" s="10">
        <v>42036</v>
      </c>
      <c r="G6242" s="10">
        <v>44958</v>
      </c>
      <c r="H6242" s="11">
        <v>9</v>
      </c>
      <c r="I6242" s="20" t="s">
        <v>259</v>
      </c>
      <c r="J6242" s="11" t="s">
        <v>261</v>
      </c>
      <c r="K6242" s="11" t="s">
        <v>12957</v>
      </c>
      <c r="L6242" s="11">
        <v>2</v>
      </c>
    </row>
    <row r="6243" spans="1:12">
      <c r="A6243" s="11" t="s">
        <v>12243</v>
      </c>
      <c r="D6243" s="11" t="s">
        <v>260</v>
      </c>
      <c r="E6243" s="19" t="s">
        <v>12493</v>
      </c>
      <c r="F6243" s="10">
        <v>42036</v>
      </c>
      <c r="G6243" s="10">
        <v>44958</v>
      </c>
      <c r="H6243" s="11">
        <v>9</v>
      </c>
      <c r="I6243" s="20" t="s">
        <v>259</v>
      </c>
      <c r="J6243" s="11" t="s">
        <v>261</v>
      </c>
      <c r="K6243" s="11" t="s">
        <v>12957</v>
      </c>
      <c r="L6243" s="11">
        <v>2</v>
      </c>
    </row>
    <row r="6244" spans="1:12">
      <c r="A6244" s="11" t="s">
        <v>12244</v>
      </c>
      <c r="D6244" s="11" t="s">
        <v>260</v>
      </c>
      <c r="E6244" s="19" t="s">
        <v>12494</v>
      </c>
      <c r="F6244" s="10">
        <v>42036</v>
      </c>
      <c r="G6244" s="10">
        <v>44958</v>
      </c>
      <c r="H6244" s="11">
        <v>9</v>
      </c>
      <c r="I6244" s="20" t="s">
        <v>259</v>
      </c>
      <c r="J6244" s="11" t="s">
        <v>261</v>
      </c>
      <c r="K6244" s="11" t="s">
        <v>12957</v>
      </c>
      <c r="L6244" s="11">
        <v>2</v>
      </c>
    </row>
    <row r="6245" spans="1:12">
      <c r="A6245" s="11" t="s">
        <v>12245</v>
      </c>
      <c r="D6245" s="11" t="s">
        <v>260</v>
      </c>
      <c r="E6245" s="19" t="s">
        <v>12495</v>
      </c>
      <c r="F6245" s="10">
        <v>42036</v>
      </c>
      <c r="G6245" s="10">
        <v>44958</v>
      </c>
      <c r="H6245" s="11">
        <v>9</v>
      </c>
      <c r="I6245" s="20" t="s">
        <v>259</v>
      </c>
      <c r="J6245" s="11" t="s">
        <v>261</v>
      </c>
      <c r="K6245" s="11" t="s">
        <v>12957</v>
      </c>
      <c r="L6245" s="11">
        <v>2</v>
      </c>
    </row>
    <row r="6246" spans="1:12">
      <c r="A6246" s="11" t="s">
        <v>12246</v>
      </c>
      <c r="D6246" s="11" t="s">
        <v>260</v>
      </c>
      <c r="E6246" s="19" t="s">
        <v>12496</v>
      </c>
      <c r="F6246" s="10">
        <v>42036</v>
      </c>
      <c r="G6246" s="10">
        <v>44958</v>
      </c>
      <c r="H6246" s="11">
        <v>9</v>
      </c>
      <c r="I6246" s="20" t="s">
        <v>259</v>
      </c>
      <c r="J6246" s="11" t="s">
        <v>261</v>
      </c>
      <c r="K6246" s="11" t="s">
        <v>12957</v>
      </c>
      <c r="L6246" s="11">
        <v>2</v>
      </c>
    </row>
    <row r="6247" spans="1:12">
      <c r="A6247" s="11" t="s">
        <v>12247</v>
      </c>
      <c r="D6247" s="11" t="s">
        <v>260</v>
      </c>
      <c r="E6247" s="19" t="s">
        <v>12497</v>
      </c>
      <c r="F6247" s="10">
        <v>42036</v>
      </c>
      <c r="G6247" s="10">
        <v>44958</v>
      </c>
      <c r="H6247" s="11">
        <v>9</v>
      </c>
      <c r="I6247" s="20" t="s">
        <v>259</v>
      </c>
      <c r="J6247" s="11" t="s">
        <v>261</v>
      </c>
      <c r="K6247" s="11" t="s">
        <v>12957</v>
      </c>
      <c r="L6247" s="11">
        <v>2</v>
      </c>
    </row>
    <row r="6248" spans="1:12">
      <c r="A6248" s="11" t="s">
        <v>12248</v>
      </c>
      <c r="D6248" s="11" t="s">
        <v>260</v>
      </c>
      <c r="E6248" s="19" t="s">
        <v>12498</v>
      </c>
      <c r="F6248" s="10">
        <v>42036</v>
      </c>
      <c r="G6248" s="10">
        <v>44958</v>
      </c>
      <c r="H6248" s="11">
        <v>9</v>
      </c>
      <c r="I6248" s="20" t="s">
        <v>259</v>
      </c>
      <c r="J6248" s="11" t="s">
        <v>261</v>
      </c>
      <c r="K6248" s="11" t="s">
        <v>12957</v>
      </c>
      <c r="L6248" s="11">
        <v>2</v>
      </c>
    </row>
    <row r="6249" spans="1:12">
      <c r="A6249" s="11" t="s">
        <v>12249</v>
      </c>
      <c r="D6249" s="11" t="s">
        <v>260</v>
      </c>
      <c r="E6249" s="19" t="s">
        <v>12499</v>
      </c>
      <c r="F6249" s="10">
        <v>42036</v>
      </c>
      <c r="G6249" s="10">
        <v>44958</v>
      </c>
      <c r="H6249" s="11">
        <v>9</v>
      </c>
      <c r="I6249" s="20" t="s">
        <v>259</v>
      </c>
      <c r="J6249" s="11" t="s">
        <v>261</v>
      </c>
      <c r="K6249" s="11" t="s">
        <v>12957</v>
      </c>
      <c r="L6249" s="11">
        <v>2</v>
      </c>
    </row>
    <row r="6250" spans="1:12">
      <c r="A6250" s="11" t="s">
        <v>12250</v>
      </c>
      <c r="D6250" s="11" t="s">
        <v>260</v>
      </c>
      <c r="E6250" s="19" t="s">
        <v>12500</v>
      </c>
      <c r="F6250" s="10">
        <v>42036</v>
      </c>
      <c r="G6250" s="10">
        <v>44958</v>
      </c>
      <c r="H6250" s="11">
        <v>9</v>
      </c>
      <c r="I6250" s="20" t="s">
        <v>259</v>
      </c>
      <c r="J6250" s="11" t="s">
        <v>261</v>
      </c>
      <c r="K6250" s="11" t="s">
        <v>12957</v>
      </c>
      <c r="L6250" s="11">
        <v>2</v>
      </c>
    </row>
    <row r="6251" spans="1:12">
      <c r="A6251" s="11" t="s">
        <v>12251</v>
      </c>
      <c r="D6251" s="11" t="s">
        <v>260</v>
      </c>
      <c r="E6251" s="19" t="s">
        <v>12501</v>
      </c>
      <c r="F6251" s="10">
        <v>42036</v>
      </c>
      <c r="G6251" s="10">
        <v>44958</v>
      </c>
      <c r="H6251" s="11">
        <v>9</v>
      </c>
      <c r="I6251" s="20" t="s">
        <v>259</v>
      </c>
      <c r="J6251" s="11" t="s">
        <v>261</v>
      </c>
      <c r="K6251" s="11" t="s">
        <v>12957</v>
      </c>
      <c r="L6251" s="11">
        <v>2</v>
      </c>
    </row>
    <row r="6252" spans="1:12">
      <c r="A6252" s="11" t="s">
        <v>12252</v>
      </c>
      <c r="D6252" s="11" t="s">
        <v>260</v>
      </c>
      <c r="E6252" s="19" t="s">
        <v>12502</v>
      </c>
      <c r="F6252" s="10">
        <v>42036</v>
      </c>
      <c r="G6252" s="10">
        <v>44958</v>
      </c>
      <c r="H6252" s="11">
        <v>9</v>
      </c>
      <c r="I6252" s="20" t="s">
        <v>259</v>
      </c>
      <c r="J6252" s="11" t="s">
        <v>261</v>
      </c>
      <c r="K6252" s="11" t="s">
        <v>12957</v>
      </c>
      <c r="L6252" s="11">
        <v>2</v>
      </c>
    </row>
    <row r="6253" spans="1:12">
      <c r="A6253" s="11" t="s">
        <v>12253</v>
      </c>
      <c r="D6253" s="11" t="s">
        <v>260</v>
      </c>
      <c r="E6253" s="19" t="s">
        <v>12503</v>
      </c>
      <c r="F6253" s="10">
        <v>42036</v>
      </c>
      <c r="G6253" s="10">
        <v>44958</v>
      </c>
      <c r="H6253" s="11">
        <v>9</v>
      </c>
      <c r="I6253" s="20" t="s">
        <v>259</v>
      </c>
      <c r="J6253" s="11" t="s">
        <v>261</v>
      </c>
      <c r="K6253" s="11" t="s">
        <v>12957</v>
      </c>
      <c r="L6253" s="11">
        <v>2</v>
      </c>
    </row>
    <row r="6254" spans="1:12">
      <c r="A6254" s="11" t="s">
        <v>12254</v>
      </c>
      <c r="D6254" s="11" t="s">
        <v>260</v>
      </c>
      <c r="E6254" s="19" t="s">
        <v>12504</v>
      </c>
      <c r="F6254" s="10">
        <v>42036</v>
      </c>
      <c r="G6254" s="10">
        <v>44958</v>
      </c>
      <c r="H6254" s="11">
        <v>9</v>
      </c>
      <c r="I6254" s="20" t="s">
        <v>259</v>
      </c>
      <c r="J6254" s="11" t="s">
        <v>261</v>
      </c>
      <c r="K6254" s="11" t="s">
        <v>12957</v>
      </c>
      <c r="L6254" s="11">
        <v>2</v>
      </c>
    </row>
    <row r="6255" spans="1:12">
      <c r="A6255" s="11" t="s">
        <v>12255</v>
      </c>
      <c r="D6255" s="11" t="s">
        <v>260</v>
      </c>
      <c r="E6255" s="19" t="s">
        <v>12505</v>
      </c>
      <c r="F6255" s="10">
        <v>42036</v>
      </c>
      <c r="G6255" s="10">
        <v>44958</v>
      </c>
      <c r="H6255" s="11">
        <v>9</v>
      </c>
      <c r="I6255" s="20" t="s">
        <v>259</v>
      </c>
      <c r="J6255" s="11" t="s">
        <v>261</v>
      </c>
      <c r="K6255" s="11" t="s">
        <v>12957</v>
      </c>
      <c r="L6255" s="11">
        <v>2</v>
      </c>
    </row>
    <row r="6256" spans="1:12">
      <c r="A6256" s="11" t="s">
        <v>12256</v>
      </c>
      <c r="D6256" s="11" t="s">
        <v>260</v>
      </c>
      <c r="E6256" s="19" t="s">
        <v>12506</v>
      </c>
      <c r="F6256" s="10">
        <v>42036</v>
      </c>
      <c r="G6256" s="10">
        <v>44958</v>
      </c>
      <c r="H6256" s="11">
        <v>9</v>
      </c>
      <c r="I6256" s="20" t="s">
        <v>259</v>
      </c>
      <c r="J6256" s="11" t="s">
        <v>261</v>
      </c>
      <c r="K6256" s="11" t="s">
        <v>12957</v>
      </c>
      <c r="L6256" s="11">
        <v>2</v>
      </c>
    </row>
    <row r="6257" spans="1:12">
      <c r="A6257" s="11" t="s">
        <v>12257</v>
      </c>
      <c r="D6257" s="11" t="s">
        <v>260</v>
      </c>
      <c r="E6257" s="19" t="s">
        <v>12507</v>
      </c>
      <c r="F6257" s="10">
        <v>42036</v>
      </c>
      <c r="G6257" s="10">
        <v>44958</v>
      </c>
      <c r="H6257" s="11">
        <v>9</v>
      </c>
      <c r="I6257" s="20" t="s">
        <v>259</v>
      </c>
      <c r="J6257" s="11" t="s">
        <v>261</v>
      </c>
      <c r="K6257" s="11" t="s">
        <v>12957</v>
      </c>
      <c r="L6257" s="11">
        <v>2</v>
      </c>
    </row>
    <row r="6258" spans="1:12">
      <c r="A6258" s="11" t="s">
        <v>12258</v>
      </c>
      <c r="D6258" s="11" t="s">
        <v>260</v>
      </c>
      <c r="E6258" s="19" t="s">
        <v>12508</v>
      </c>
      <c r="F6258" s="10">
        <v>42036</v>
      </c>
      <c r="G6258" s="10">
        <v>44958</v>
      </c>
      <c r="H6258" s="11">
        <v>9</v>
      </c>
      <c r="I6258" s="20" t="s">
        <v>259</v>
      </c>
      <c r="J6258" s="11" t="s">
        <v>261</v>
      </c>
      <c r="K6258" s="11" t="s">
        <v>12957</v>
      </c>
      <c r="L6258" s="11">
        <v>2</v>
      </c>
    </row>
    <row r="6259" spans="1:12">
      <c r="A6259" s="11" t="s">
        <v>12259</v>
      </c>
      <c r="D6259" s="11" t="s">
        <v>260</v>
      </c>
      <c r="E6259" s="19" t="s">
        <v>12509</v>
      </c>
      <c r="F6259" s="10">
        <v>42036</v>
      </c>
      <c r="G6259" s="10">
        <v>44958</v>
      </c>
      <c r="H6259" s="11">
        <v>9</v>
      </c>
      <c r="I6259" s="20" t="s">
        <v>259</v>
      </c>
      <c r="J6259" s="11" t="s">
        <v>261</v>
      </c>
      <c r="K6259" s="11" t="s">
        <v>12957</v>
      </c>
      <c r="L6259" s="11">
        <v>2</v>
      </c>
    </row>
    <row r="6260" spans="1:12">
      <c r="A6260" s="11" t="s">
        <v>12260</v>
      </c>
      <c r="D6260" s="11" t="s">
        <v>260</v>
      </c>
      <c r="E6260" s="19" t="s">
        <v>12510</v>
      </c>
      <c r="F6260" s="10">
        <v>42036</v>
      </c>
      <c r="G6260" s="10">
        <v>44958</v>
      </c>
      <c r="H6260" s="11">
        <v>9</v>
      </c>
      <c r="I6260" s="20" t="s">
        <v>259</v>
      </c>
      <c r="J6260" s="11" t="s">
        <v>261</v>
      </c>
      <c r="K6260" s="11" t="s">
        <v>12957</v>
      </c>
      <c r="L6260" s="11">
        <v>2</v>
      </c>
    </row>
    <row r="6261" spans="1:12">
      <c r="A6261" s="11" t="s">
        <v>12261</v>
      </c>
      <c r="D6261" s="11" t="s">
        <v>260</v>
      </c>
      <c r="E6261" s="19" t="s">
        <v>12511</v>
      </c>
      <c r="F6261" s="10">
        <v>42036</v>
      </c>
      <c r="G6261" s="10">
        <v>44958</v>
      </c>
      <c r="H6261" s="11">
        <v>9</v>
      </c>
      <c r="I6261" s="20" t="s">
        <v>259</v>
      </c>
      <c r="J6261" s="11" t="s">
        <v>261</v>
      </c>
      <c r="K6261" s="11" t="s">
        <v>12957</v>
      </c>
      <c r="L6261" s="11">
        <v>2</v>
      </c>
    </row>
    <row r="6262" spans="1:12">
      <c r="A6262" s="11" t="s">
        <v>12512</v>
      </c>
      <c r="D6262" s="11" t="s">
        <v>260</v>
      </c>
      <c r="E6262" s="19" t="s">
        <v>12730</v>
      </c>
      <c r="F6262" s="10">
        <v>42036</v>
      </c>
      <c r="G6262" s="10">
        <v>44958</v>
      </c>
      <c r="H6262" s="11">
        <v>9</v>
      </c>
      <c r="I6262" s="20" t="s">
        <v>259</v>
      </c>
      <c r="J6262" s="11" t="s">
        <v>261</v>
      </c>
      <c r="K6262" s="11" t="s">
        <v>12957</v>
      </c>
      <c r="L6262" s="11">
        <v>2</v>
      </c>
    </row>
    <row r="6263" spans="1:12">
      <c r="A6263" s="11" t="s">
        <v>12513</v>
      </c>
      <c r="D6263" s="11" t="s">
        <v>260</v>
      </c>
      <c r="E6263" s="19" t="s">
        <v>12731</v>
      </c>
      <c r="F6263" s="10">
        <v>42036</v>
      </c>
      <c r="G6263" s="10">
        <v>44958</v>
      </c>
      <c r="H6263" s="11">
        <v>9</v>
      </c>
      <c r="I6263" s="20" t="s">
        <v>259</v>
      </c>
      <c r="J6263" s="11" t="s">
        <v>261</v>
      </c>
      <c r="K6263" s="11" t="s">
        <v>12957</v>
      </c>
      <c r="L6263" s="11">
        <v>2</v>
      </c>
    </row>
    <row r="6264" spans="1:12">
      <c r="A6264" s="11" t="s">
        <v>12514</v>
      </c>
      <c r="D6264" s="11" t="s">
        <v>260</v>
      </c>
      <c r="E6264" s="19" t="s">
        <v>12732</v>
      </c>
      <c r="F6264" s="10">
        <v>42036</v>
      </c>
      <c r="G6264" s="10">
        <v>44958</v>
      </c>
      <c r="H6264" s="11">
        <v>9</v>
      </c>
      <c r="I6264" s="20" t="s">
        <v>259</v>
      </c>
      <c r="J6264" s="11" t="s">
        <v>261</v>
      </c>
      <c r="K6264" s="11" t="s">
        <v>12957</v>
      </c>
      <c r="L6264" s="11">
        <v>2</v>
      </c>
    </row>
    <row r="6265" spans="1:12">
      <c r="A6265" s="11" t="s">
        <v>12515</v>
      </c>
      <c r="D6265" s="11" t="s">
        <v>260</v>
      </c>
      <c r="E6265" s="19" t="s">
        <v>12733</v>
      </c>
      <c r="F6265" s="10">
        <v>42036</v>
      </c>
      <c r="G6265" s="10">
        <v>44958</v>
      </c>
      <c r="H6265" s="11">
        <v>9</v>
      </c>
      <c r="I6265" s="20" t="s">
        <v>259</v>
      </c>
      <c r="J6265" s="11" t="s">
        <v>261</v>
      </c>
      <c r="K6265" s="11" t="s">
        <v>12957</v>
      </c>
      <c r="L6265" s="11">
        <v>2</v>
      </c>
    </row>
    <row r="6266" spans="1:12">
      <c r="A6266" s="11" t="s">
        <v>12516</v>
      </c>
      <c r="D6266" s="11" t="s">
        <v>260</v>
      </c>
      <c r="E6266" s="19" t="s">
        <v>12734</v>
      </c>
      <c r="F6266" s="10">
        <v>42036</v>
      </c>
      <c r="G6266" s="10">
        <v>44958</v>
      </c>
      <c r="H6266" s="11">
        <v>9</v>
      </c>
      <c r="I6266" s="20" t="s">
        <v>259</v>
      </c>
      <c r="J6266" s="11" t="s">
        <v>261</v>
      </c>
      <c r="K6266" s="11" t="s">
        <v>12957</v>
      </c>
      <c r="L6266" s="11">
        <v>2</v>
      </c>
    </row>
    <row r="6267" spans="1:12">
      <c r="A6267" s="11" t="s">
        <v>12517</v>
      </c>
      <c r="D6267" s="11" t="s">
        <v>260</v>
      </c>
      <c r="E6267" s="19" t="s">
        <v>12735</v>
      </c>
      <c r="F6267" s="10">
        <v>42036</v>
      </c>
      <c r="G6267" s="10">
        <v>44958</v>
      </c>
      <c r="H6267" s="11">
        <v>9</v>
      </c>
      <c r="I6267" s="20" t="s">
        <v>259</v>
      </c>
      <c r="J6267" s="11" t="s">
        <v>261</v>
      </c>
      <c r="K6267" s="11" t="s">
        <v>12957</v>
      </c>
      <c r="L6267" s="11">
        <v>2</v>
      </c>
    </row>
    <row r="6268" spans="1:12">
      <c r="A6268" s="11" t="s">
        <v>12518</v>
      </c>
      <c r="D6268" s="11" t="s">
        <v>260</v>
      </c>
      <c r="E6268" s="19" t="s">
        <v>12736</v>
      </c>
      <c r="F6268" s="10">
        <v>42036</v>
      </c>
      <c r="G6268" s="10">
        <v>44958</v>
      </c>
      <c r="H6268" s="11">
        <v>9</v>
      </c>
      <c r="I6268" s="20" t="s">
        <v>259</v>
      </c>
      <c r="J6268" s="11" t="s">
        <v>261</v>
      </c>
      <c r="K6268" s="11" t="s">
        <v>12957</v>
      </c>
      <c r="L6268" s="11">
        <v>2</v>
      </c>
    </row>
    <row r="6269" spans="1:12">
      <c r="A6269" s="11" t="s">
        <v>12519</v>
      </c>
      <c r="D6269" s="11" t="s">
        <v>260</v>
      </c>
      <c r="E6269" s="19" t="s">
        <v>12737</v>
      </c>
      <c r="F6269" s="10">
        <v>42036</v>
      </c>
      <c r="G6269" s="10">
        <v>44958</v>
      </c>
      <c r="H6269" s="11">
        <v>9</v>
      </c>
      <c r="I6269" s="20" t="s">
        <v>259</v>
      </c>
      <c r="J6269" s="11" t="s">
        <v>261</v>
      </c>
      <c r="K6269" s="11" t="s">
        <v>12957</v>
      </c>
      <c r="L6269" s="11">
        <v>2</v>
      </c>
    </row>
    <row r="6270" spans="1:12">
      <c r="A6270" s="11" t="s">
        <v>12520</v>
      </c>
      <c r="D6270" s="11" t="s">
        <v>260</v>
      </c>
      <c r="E6270" s="19" t="s">
        <v>12738</v>
      </c>
      <c r="F6270" s="10">
        <v>42036</v>
      </c>
      <c r="G6270" s="10">
        <v>44958</v>
      </c>
      <c r="H6270" s="11">
        <v>9</v>
      </c>
      <c r="I6270" s="20" t="s">
        <v>259</v>
      </c>
      <c r="J6270" s="11" t="s">
        <v>261</v>
      </c>
      <c r="K6270" s="11" t="s">
        <v>12957</v>
      </c>
      <c r="L6270" s="11">
        <v>2</v>
      </c>
    </row>
    <row r="6271" spans="1:12">
      <c r="A6271" s="11" t="s">
        <v>12521</v>
      </c>
      <c r="D6271" s="11" t="s">
        <v>260</v>
      </c>
      <c r="E6271" s="19" t="s">
        <v>12739</v>
      </c>
      <c r="F6271" s="10">
        <v>42036</v>
      </c>
      <c r="G6271" s="10">
        <v>44958</v>
      </c>
      <c r="H6271" s="11">
        <v>9</v>
      </c>
      <c r="I6271" s="20" t="s">
        <v>259</v>
      </c>
      <c r="J6271" s="11" t="s">
        <v>261</v>
      </c>
      <c r="K6271" s="11" t="s">
        <v>12957</v>
      </c>
      <c r="L6271" s="11">
        <v>2</v>
      </c>
    </row>
    <row r="6272" spans="1:12">
      <c r="A6272" s="11" t="s">
        <v>12522</v>
      </c>
      <c r="D6272" s="11" t="s">
        <v>260</v>
      </c>
      <c r="E6272" s="19" t="s">
        <v>12740</v>
      </c>
      <c r="F6272" s="10">
        <v>42036</v>
      </c>
      <c r="G6272" s="10">
        <v>44958</v>
      </c>
      <c r="H6272" s="11">
        <v>9</v>
      </c>
      <c r="I6272" s="20" t="s">
        <v>259</v>
      </c>
      <c r="J6272" s="11" t="s">
        <v>261</v>
      </c>
      <c r="K6272" s="11" t="s">
        <v>12957</v>
      </c>
      <c r="L6272" s="11">
        <v>2</v>
      </c>
    </row>
    <row r="6273" spans="1:12">
      <c r="A6273" s="11" t="s">
        <v>12523</v>
      </c>
      <c r="D6273" s="11" t="s">
        <v>260</v>
      </c>
      <c r="E6273" s="19" t="s">
        <v>12741</v>
      </c>
      <c r="F6273" s="10">
        <v>42036</v>
      </c>
      <c r="G6273" s="10">
        <v>44958</v>
      </c>
      <c r="H6273" s="11">
        <v>9</v>
      </c>
      <c r="I6273" s="20" t="s">
        <v>259</v>
      </c>
      <c r="J6273" s="11" t="s">
        <v>261</v>
      </c>
      <c r="K6273" s="11" t="s">
        <v>12957</v>
      </c>
      <c r="L6273" s="11">
        <v>2</v>
      </c>
    </row>
    <row r="6274" spans="1:12">
      <c r="A6274" s="11" t="s">
        <v>12524</v>
      </c>
      <c r="D6274" s="11" t="s">
        <v>260</v>
      </c>
      <c r="E6274" s="19" t="s">
        <v>12742</v>
      </c>
      <c r="F6274" s="10">
        <v>42036</v>
      </c>
      <c r="G6274" s="10">
        <v>44958</v>
      </c>
      <c r="H6274" s="11">
        <v>9</v>
      </c>
      <c r="I6274" s="20" t="s">
        <v>259</v>
      </c>
      <c r="J6274" s="11" t="s">
        <v>261</v>
      </c>
      <c r="K6274" s="11" t="s">
        <v>12957</v>
      </c>
      <c r="L6274" s="11">
        <v>2</v>
      </c>
    </row>
    <row r="6275" spans="1:12">
      <c r="A6275" s="11" t="s">
        <v>12525</v>
      </c>
      <c r="D6275" s="11" t="s">
        <v>260</v>
      </c>
      <c r="E6275" s="19" t="s">
        <v>12743</v>
      </c>
      <c r="F6275" s="10">
        <v>42036</v>
      </c>
      <c r="G6275" s="10">
        <v>44958</v>
      </c>
      <c r="H6275" s="11">
        <v>9</v>
      </c>
      <c r="I6275" s="20" t="s">
        <v>259</v>
      </c>
      <c r="J6275" s="11" t="s">
        <v>261</v>
      </c>
      <c r="K6275" s="11" t="s">
        <v>12957</v>
      </c>
      <c r="L6275" s="11">
        <v>2</v>
      </c>
    </row>
    <row r="6276" spans="1:12">
      <c r="A6276" s="11" t="s">
        <v>12526</v>
      </c>
      <c r="D6276" s="11" t="s">
        <v>260</v>
      </c>
      <c r="E6276" s="19" t="s">
        <v>12744</v>
      </c>
      <c r="F6276" s="10">
        <v>42036</v>
      </c>
      <c r="G6276" s="10">
        <v>44958</v>
      </c>
      <c r="H6276" s="11">
        <v>9</v>
      </c>
      <c r="I6276" s="20" t="s">
        <v>259</v>
      </c>
      <c r="J6276" s="11" t="s">
        <v>261</v>
      </c>
      <c r="K6276" s="11" t="s">
        <v>12957</v>
      </c>
      <c r="L6276" s="11">
        <v>2</v>
      </c>
    </row>
    <row r="6277" spans="1:12">
      <c r="A6277" s="11" t="s">
        <v>12527</v>
      </c>
      <c r="D6277" s="11" t="s">
        <v>260</v>
      </c>
      <c r="E6277" s="19" t="s">
        <v>12745</v>
      </c>
      <c r="F6277" s="10">
        <v>42036</v>
      </c>
      <c r="G6277" s="10">
        <v>44958</v>
      </c>
      <c r="H6277" s="11">
        <v>9</v>
      </c>
      <c r="I6277" s="20" t="s">
        <v>259</v>
      </c>
      <c r="J6277" s="11" t="s">
        <v>261</v>
      </c>
      <c r="K6277" s="11" t="s">
        <v>12957</v>
      </c>
      <c r="L6277" s="11">
        <v>2</v>
      </c>
    </row>
    <row r="6278" spans="1:12">
      <c r="A6278" s="11" t="s">
        <v>12528</v>
      </c>
      <c r="D6278" s="11" t="s">
        <v>260</v>
      </c>
      <c r="E6278" s="19" t="s">
        <v>12746</v>
      </c>
      <c r="F6278" s="10">
        <v>42036</v>
      </c>
      <c r="G6278" s="10">
        <v>44958</v>
      </c>
      <c r="H6278" s="11">
        <v>9</v>
      </c>
      <c r="I6278" s="20" t="s">
        <v>259</v>
      </c>
      <c r="J6278" s="11" t="s">
        <v>261</v>
      </c>
      <c r="K6278" s="11" t="s">
        <v>12957</v>
      </c>
      <c r="L6278" s="11">
        <v>2</v>
      </c>
    </row>
    <row r="6279" spans="1:12">
      <c r="A6279" s="11" t="s">
        <v>12529</v>
      </c>
      <c r="D6279" s="11" t="s">
        <v>260</v>
      </c>
      <c r="E6279" s="19" t="s">
        <v>12747</v>
      </c>
      <c r="F6279" s="10">
        <v>42036</v>
      </c>
      <c r="G6279" s="10">
        <v>44958</v>
      </c>
      <c r="H6279" s="11">
        <v>9</v>
      </c>
      <c r="I6279" s="20" t="s">
        <v>259</v>
      </c>
      <c r="J6279" s="11" t="s">
        <v>261</v>
      </c>
      <c r="K6279" s="11" t="s">
        <v>12957</v>
      </c>
      <c r="L6279" s="11">
        <v>2</v>
      </c>
    </row>
    <row r="6280" spans="1:12">
      <c r="A6280" s="11" t="s">
        <v>12530</v>
      </c>
      <c r="D6280" s="11" t="s">
        <v>260</v>
      </c>
      <c r="E6280" s="19" t="s">
        <v>12748</v>
      </c>
      <c r="F6280" s="10">
        <v>42036</v>
      </c>
      <c r="G6280" s="10">
        <v>44958</v>
      </c>
      <c r="H6280" s="11">
        <v>9</v>
      </c>
      <c r="I6280" s="20" t="s">
        <v>259</v>
      </c>
      <c r="J6280" s="11" t="s">
        <v>261</v>
      </c>
      <c r="K6280" s="11" t="s">
        <v>12957</v>
      </c>
      <c r="L6280" s="11">
        <v>2</v>
      </c>
    </row>
    <row r="6281" spans="1:12">
      <c r="A6281" s="11" t="s">
        <v>12531</v>
      </c>
      <c r="D6281" s="11" t="s">
        <v>260</v>
      </c>
      <c r="E6281" s="19" t="s">
        <v>12749</v>
      </c>
      <c r="F6281" s="10">
        <v>42036</v>
      </c>
      <c r="G6281" s="10">
        <v>44958</v>
      </c>
      <c r="H6281" s="11">
        <v>9</v>
      </c>
      <c r="I6281" s="20" t="s">
        <v>259</v>
      </c>
      <c r="J6281" s="11" t="s">
        <v>261</v>
      </c>
      <c r="K6281" s="11" t="s">
        <v>12957</v>
      </c>
      <c r="L6281" s="11">
        <v>2</v>
      </c>
    </row>
    <row r="6282" spans="1:12">
      <c r="A6282" s="11" t="s">
        <v>12532</v>
      </c>
      <c r="D6282" s="11" t="s">
        <v>260</v>
      </c>
      <c r="E6282" s="19" t="s">
        <v>12750</v>
      </c>
      <c r="F6282" s="10">
        <v>42036</v>
      </c>
      <c r="G6282" s="10">
        <v>44958</v>
      </c>
      <c r="H6282" s="11">
        <v>9</v>
      </c>
      <c r="I6282" s="20" t="s">
        <v>259</v>
      </c>
      <c r="J6282" s="11" t="s">
        <v>261</v>
      </c>
      <c r="K6282" s="11" t="s">
        <v>12957</v>
      </c>
      <c r="L6282" s="11">
        <v>2</v>
      </c>
    </row>
    <row r="6283" spans="1:12">
      <c r="A6283" s="11" t="s">
        <v>12533</v>
      </c>
      <c r="D6283" s="11" t="s">
        <v>260</v>
      </c>
      <c r="E6283" s="19" t="s">
        <v>12751</v>
      </c>
      <c r="F6283" s="10">
        <v>42036</v>
      </c>
      <c r="G6283" s="10">
        <v>44958</v>
      </c>
      <c r="H6283" s="11">
        <v>9</v>
      </c>
      <c r="I6283" s="20" t="s">
        <v>259</v>
      </c>
      <c r="J6283" s="11" t="s">
        <v>261</v>
      </c>
      <c r="K6283" s="11" t="s">
        <v>12957</v>
      </c>
      <c r="L6283" s="11">
        <v>2</v>
      </c>
    </row>
    <row r="6284" spans="1:12">
      <c r="A6284" s="11" t="s">
        <v>12534</v>
      </c>
      <c r="D6284" s="11" t="s">
        <v>260</v>
      </c>
      <c r="E6284" s="19" t="s">
        <v>12752</v>
      </c>
      <c r="F6284" s="10">
        <v>42036</v>
      </c>
      <c r="G6284" s="10">
        <v>44958</v>
      </c>
      <c r="H6284" s="11">
        <v>9</v>
      </c>
      <c r="I6284" s="20" t="s">
        <v>259</v>
      </c>
      <c r="J6284" s="11" t="s">
        <v>261</v>
      </c>
      <c r="K6284" s="11" t="s">
        <v>12957</v>
      </c>
      <c r="L6284" s="11">
        <v>2</v>
      </c>
    </row>
    <row r="6285" spans="1:12">
      <c r="A6285" s="11" t="s">
        <v>12535</v>
      </c>
      <c r="D6285" s="11" t="s">
        <v>260</v>
      </c>
      <c r="E6285" s="19" t="s">
        <v>12753</v>
      </c>
      <c r="F6285" s="10">
        <v>42036</v>
      </c>
      <c r="G6285" s="10">
        <v>44958</v>
      </c>
      <c r="H6285" s="11">
        <v>9</v>
      </c>
      <c r="I6285" s="20" t="s">
        <v>259</v>
      </c>
      <c r="J6285" s="11" t="s">
        <v>261</v>
      </c>
      <c r="K6285" s="11" t="s">
        <v>12957</v>
      </c>
      <c r="L6285" s="11">
        <v>2</v>
      </c>
    </row>
    <row r="6286" spans="1:12">
      <c r="A6286" s="11" t="s">
        <v>12536</v>
      </c>
      <c r="D6286" s="11" t="s">
        <v>260</v>
      </c>
      <c r="E6286" s="19" t="s">
        <v>12754</v>
      </c>
      <c r="F6286" s="10">
        <v>42036</v>
      </c>
      <c r="G6286" s="10">
        <v>44958</v>
      </c>
      <c r="H6286" s="11">
        <v>9</v>
      </c>
      <c r="I6286" s="20" t="s">
        <v>259</v>
      </c>
      <c r="J6286" s="11" t="s">
        <v>261</v>
      </c>
      <c r="K6286" s="11" t="s">
        <v>12957</v>
      </c>
      <c r="L6286" s="11">
        <v>2</v>
      </c>
    </row>
    <row r="6287" spans="1:12">
      <c r="A6287" s="11" t="s">
        <v>12537</v>
      </c>
      <c r="D6287" s="11" t="s">
        <v>260</v>
      </c>
      <c r="E6287" s="19" t="s">
        <v>12755</v>
      </c>
      <c r="F6287" s="10">
        <v>42036</v>
      </c>
      <c r="G6287" s="10">
        <v>44958</v>
      </c>
      <c r="H6287" s="11">
        <v>9</v>
      </c>
      <c r="I6287" s="20" t="s">
        <v>259</v>
      </c>
      <c r="J6287" s="11" t="s">
        <v>261</v>
      </c>
      <c r="K6287" s="11" t="s">
        <v>12957</v>
      </c>
      <c r="L6287" s="11">
        <v>2</v>
      </c>
    </row>
    <row r="6288" spans="1:12">
      <c r="A6288" s="11" t="s">
        <v>12538</v>
      </c>
      <c r="D6288" s="11" t="s">
        <v>260</v>
      </c>
      <c r="E6288" s="19" t="s">
        <v>12756</v>
      </c>
      <c r="F6288" s="10">
        <v>42036</v>
      </c>
      <c r="G6288" s="10">
        <v>44958</v>
      </c>
      <c r="H6288" s="11">
        <v>9</v>
      </c>
      <c r="I6288" s="20" t="s">
        <v>259</v>
      </c>
      <c r="J6288" s="11" t="s">
        <v>261</v>
      </c>
      <c r="K6288" s="11" t="s">
        <v>12957</v>
      </c>
      <c r="L6288" s="11">
        <v>2</v>
      </c>
    </row>
    <row r="6289" spans="1:12">
      <c r="A6289" s="11" t="s">
        <v>12539</v>
      </c>
      <c r="D6289" s="11" t="s">
        <v>260</v>
      </c>
      <c r="E6289" s="19" t="s">
        <v>12757</v>
      </c>
      <c r="F6289" s="10">
        <v>42036</v>
      </c>
      <c r="G6289" s="10">
        <v>44958</v>
      </c>
      <c r="H6289" s="11">
        <v>9</v>
      </c>
      <c r="I6289" s="20" t="s">
        <v>259</v>
      </c>
      <c r="J6289" s="11" t="s">
        <v>261</v>
      </c>
      <c r="K6289" s="11" t="s">
        <v>12957</v>
      </c>
      <c r="L6289" s="11">
        <v>2</v>
      </c>
    </row>
    <row r="6290" spans="1:12">
      <c r="A6290" s="11" t="s">
        <v>12540</v>
      </c>
      <c r="D6290" s="11" t="s">
        <v>260</v>
      </c>
      <c r="E6290" s="19" t="s">
        <v>12758</v>
      </c>
      <c r="F6290" s="10">
        <v>42036</v>
      </c>
      <c r="G6290" s="10">
        <v>44958</v>
      </c>
      <c r="H6290" s="11">
        <v>9</v>
      </c>
      <c r="I6290" s="20" t="s">
        <v>259</v>
      </c>
      <c r="J6290" s="11" t="s">
        <v>261</v>
      </c>
      <c r="K6290" s="11" t="s">
        <v>12957</v>
      </c>
      <c r="L6290" s="11">
        <v>2</v>
      </c>
    </row>
    <row r="6291" spans="1:12">
      <c r="A6291" s="11" t="s">
        <v>12541</v>
      </c>
      <c r="D6291" s="11" t="s">
        <v>260</v>
      </c>
      <c r="E6291" s="19" t="s">
        <v>12759</v>
      </c>
      <c r="F6291" s="10">
        <v>42036</v>
      </c>
      <c r="G6291" s="10">
        <v>44958</v>
      </c>
      <c r="H6291" s="11">
        <v>9</v>
      </c>
      <c r="I6291" s="20" t="s">
        <v>259</v>
      </c>
      <c r="J6291" s="11" t="s">
        <v>261</v>
      </c>
      <c r="K6291" s="11" t="s">
        <v>12957</v>
      </c>
      <c r="L6291" s="11">
        <v>2</v>
      </c>
    </row>
    <row r="6292" spans="1:12">
      <c r="A6292" s="11" t="s">
        <v>12542</v>
      </c>
      <c r="D6292" s="11" t="s">
        <v>260</v>
      </c>
      <c r="E6292" s="19" t="s">
        <v>12760</v>
      </c>
      <c r="F6292" s="10">
        <v>42036</v>
      </c>
      <c r="G6292" s="10">
        <v>44958</v>
      </c>
      <c r="H6292" s="11">
        <v>9</v>
      </c>
      <c r="I6292" s="20" t="s">
        <v>259</v>
      </c>
      <c r="J6292" s="11" t="s">
        <v>261</v>
      </c>
      <c r="K6292" s="11" t="s">
        <v>12957</v>
      </c>
      <c r="L6292" s="11">
        <v>2</v>
      </c>
    </row>
    <row r="6293" spans="1:12">
      <c r="A6293" s="11" t="s">
        <v>12543</v>
      </c>
      <c r="D6293" s="11" t="s">
        <v>260</v>
      </c>
      <c r="E6293" s="19" t="s">
        <v>12761</v>
      </c>
      <c r="F6293" s="10">
        <v>42036</v>
      </c>
      <c r="G6293" s="10">
        <v>44958</v>
      </c>
      <c r="H6293" s="11">
        <v>9</v>
      </c>
      <c r="I6293" s="20" t="s">
        <v>259</v>
      </c>
      <c r="J6293" s="11" t="s">
        <v>261</v>
      </c>
      <c r="K6293" s="11" t="s">
        <v>12957</v>
      </c>
      <c r="L6293" s="11">
        <v>2</v>
      </c>
    </row>
    <row r="6294" spans="1:12">
      <c r="A6294" s="11" t="s">
        <v>12544</v>
      </c>
      <c r="D6294" s="11" t="s">
        <v>260</v>
      </c>
      <c r="E6294" s="19" t="s">
        <v>12762</v>
      </c>
      <c r="F6294" s="10">
        <v>42036</v>
      </c>
      <c r="G6294" s="10">
        <v>44958</v>
      </c>
      <c r="H6294" s="11">
        <v>9</v>
      </c>
      <c r="I6294" s="20" t="s">
        <v>259</v>
      </c>
      <c r="J6294" s="11" t="s">
        <v>261</v>
      </c>
      <c r="K6294" s="11" t="s">
        <v>12957</v>
      </c>
      <c r="L6294" s="11">
        <v>2</v>
      </c>
    </row>
    <row r="6295" spans="1:12">
      <c r="A6295" s="11" t="s">
        <v>12545</v>
      </c>
      <c r="D6295" s="11" t="s">
        <v>260</v>
      </c>
      <c r="E6295" s="19" t="s">
        <v>12763</v>
      </c>
      <c r="F6295" s="10">
        <v>42036</v>
      </c>
      <c r="G6295" s="10">
        <v>44958</v>
      </c>
      <c r="H6295" s="11">
        <v>9</v>
      </c>
      <c r="I6295" s="20" t="s">
        <v>259</v>
      </c>
      <c r="J6295" s="11" t="s">
        <v>261</v>
      </c>
      <c r="K6295" s="11" t="s">
        <v>12957</v>
      </c>
      <c r="L6295" s="11">
        <v>2</v>
      </c>
    </row>
    <row r="6296" spans="1:12">
      <c r="A6296" s="11" t="s">
        <v>12546</v>
      </c>
      <c r="D6296" s="11" t="s">
        <v>260</v>
      </c>
      <c r="E6296" s="19" t="s">
        <v>12764</v>
      </c>
      <c r="F6296" s="10">
        <v>42036</v>
      </c>
      <c r="G6296" s="10">
        <v>44958</v>
      </c>
      <c r="H6296" s="11">
        <v>9</v>
      </c>
      <c r="I6296" s="20" t="s">
        <v>259</v>
      </c>
      <c r="J6296" s="11" t="s">
        <v>261</v>
      </c>
      <c r="K6296" s="11" t="s">
        <v>12957</v>
      </c>
      <c r="L6296" s="11">
        <v>2</v>
      </c>
    </row>
    <row r="6297" spans="1:12">
      <c r="A6297" s="11" t="s">
        <v>12547</v>
      </c>
      <c r="D6297" s="11" t="s">
        <v>260</v>
      </c>
      <c r="E6297" s="19" t="s">
        <v>12765</v>
      </c>
      <c r="F6297" s="10">
        <v>42036</v>
      </c>
      <c r="G6297" s="10">
        <v>44958</v>
      </c>
      <c r="H6297" s="11">
        <v>9</v>
      </c>
      <c r="I6297" s="20" t="s">
        <v>259</v>
      </c>
      <c r="J6297" s="11" t="s">
        <v>261</v>
      </c>
      <c r="K6297" s="11" t="s">
        <v>12957</v>
      </c>
      <c r="L6297" s="11">
        <v>2</v>
      </c>
    </row>
    <row r="6298" spans="1:12">
      <c r="A6298" s="11" t="s">
        <v>12548</v>
      </c>
      <c r="D6298" s="11" t="s">
        <v>260</v>
      </c>
      <c r="E6298" s="19" t="s">
        <v>12766</v>
      </c>
      <c r="F6298" s="10">
        <v>42036</v>
      </c>
      <c r="G6298" s="10">
        <v>44958</v>
      </c>
      <c r="H6298" s="11">
        <v>9</v>
      </c>
      <c r="I6298" s="20" t="s">
        <v>259</v>
      </c>
      <c r="J6298" s="11" t="s">
        <v>261</v>
      </c>
      <c r="K6298" s="11" t="s">
        <v>12957</v>
      </c>
      <c r="L6298" s="11">
        <v>2</v>
      </c>
    </row>
    <row r="6299" spans="1:12">
      <c r="A6299" s="11" t="s">
        <v>12549</v>
      </c>
      <c r="D6299" s="11" t="s">
        <v>260</v>
      </c>
      <c r="E6299" s="19" t="s">
        <v>12767</v>
      </c>
      <c r="F6299" s="10">
        <v>42036</v>
      </c>
      <c r="G6299" s="10">
        <v>44958</v>
      </c>
      <c r="H6299" s="11">
        <v>9</v>
      </c>
      <c r="I6299" s="20" t="s">
        <v>259</v>
      </c>
      <c r="J6299" s="11" t="s">
        <v>261</v>
      </c>
      <c r="K6299" s="11" t="s">
        <v>12957</v>
      </c>
      <c r="L6299" s="11">
        <v>2</v>
      </c>
    </row>
    <row r="6300" spans="1:12">
      <c r="A6300" s="11" t="s">
        <v>12550</v>
      </c>
      <c r="D6300" s="11" t="s">
        <v>260</v>
      </c>
      <c r="E6300" s="19" t="s">
        <v>12768</v>
      </c>
      <c r="F6300" s="10">
        <v>42036</v>
      </c>
      <c r="G6300" s="10">
        <v>44958</v>
      </c>
      <c r="H6300" s="11">
        <v>9</v>
      </c>
      <c r="I6300" s="20" t="s">
        <v>259</v>
      </c>
      <c r="J6300" s="11" t="s">
        <v>261</v>
      </c>
      <c r="K6300" s="11" t="s">
        <v>12957</v>
      </c>
      <c r="L6300" s="11">
        <v>2</v>
      </c>
    </row>
    <row r="6301" spans="1:12">
      <c r="A6301" s="11" t="s">
        <v>12551</v>
      </c>
      <c r="D6301" s="11" t="s">
        <v>260</v>
      </c>
      <c r="E6301" s="19" t="s">
        <v>12769</v>
      </c>
      <c r="F6301" s="10">
        <v>42036</v>
      </c>
      <c r="G6301" s="10">
        <v>44958</v>
      </c>
      <c r="H6301" s="11">
        <v>9</v>
      </c>
      <c r="I6301" s="20" t="s">
        <v>259</v>
      </c>
      <c r="J6301" s="11" t="s">
        <v>261</v>
      </c>
      <c r="K6301" s="11" t="s">
        <v>12957</v>
      </c>
      <c r="L6301" s="11">
        <v>2</v>
      </c>
    </row>
    <row r="6302" spans="1:12">
      <c r="A6302" s="11" t="s">
        <v>12552</v>
      </c>
      <c r="D6302" s="11" t="s">
        <v>260</v>
      </c>
      <c r="E6302" s="19" t="s">
        <v>12770</v>
      </c>
      <c r="F6302" s="10">
        <v>42036</v>
      </c>
      <c r="G6302" s="10">
        <v>44958</v>
      </c>
      <c r="H6302" s="11">
        <v>9</v>
      </c>
      <c r="I6302" s="20" t="s">
        <v>259</v>
      </c>
      <c r="J6302" s="11" t="s">
        <v>261</v>
      </c>
      <c r="K6302" s="11" t="s">
        <v>12957</v>
      </c>
      <c r="L6302" s="11">
        <v>2</v>
      </c>
    </row>
    <row r="6303" spans="1:12">
      <c r="A6303" s="11" t="s">
        <v>12553</v>
      </c>
      <c r="D6303" s="11" t="s">
        <v>260</v>
      </c>
      <c r="E6303" s="19" t="s">
        <v>12771</v>
      </c>
      <c r="F6303" s="10">
        <v>42036</v>
      </c>
      <c r="G6303" s="10">
        <v>44958</v>
      </c>
      <c r="H6303" s="11">
        <v>9</v>
      </c>
      <c r="I6303" s="20" t="s">
        <v>259</v>
      </c>
      <c r="J6303" s="11" t="s">
        <v>261</v>
      </c>
      <c r="K6303" s="11" t="s">
        <v>12957</v>
      </c>
      <c r="L6303" s="11">
        <v>2</v>
      </c>
    </row>
    <row r="6304" spans="1:12">
      <c r="A6304" s="11" t="s">
        <v>12554</v>
      </c>
      <c r="D6304" s="11" t="s">
        <v>260</v>
      </c>
      <c r="E6304" s="19" t="s">
        <v>12772</v>
      </c>
      <c r="F6304" s="10">
        <v>42036</v>
      </c>
      <c r="G6304" s="10">
        <v>44958</v>
      </c>
      <c r="H6304" s="11">
        <v>9</v>
      </c>
      <c r="I6304" s="20" t="s">
        <v>259</v>
      </c>
      <c r="J6304" s="11" t="s">
        <v>261</v>
      </c>
      <c r="K6304" s="11" t="s">
        <v>12957</v>
      </c>
      <c r="L6304" s="11">
        <v>2</v>
      </c>
    </row>
    <row r="6305" spans="1:12">
      <c r="A6305" s="11" t="s">
        <v>12555</v>
      </c>
      <c r="D6305" s="11" t="s">
        <v>260</v>
      </c>
      <c r="E6305" s="19" t="s">
        <v>12773</v>
      </c>
      <c r="F6305" s="10">
        <v>42036</v>
      </c>
      <c r="G6305" s="10">
        <v>44958</v>
      </c>
      <c r="H6305" s="11">
        <v>9</v>
      </c>
      <c r="I6305" s="20" t="s">
        <v>259</v>
      </c>
      <c r="J6305" s="11" t="s">
        <v>261</v>
      </c>
      <c r="K6305" s="11" t="s">
        <v>12957</v>
      </c>
      <c r="L6305" s="11">
        <v>2</v>
      </c>
    </row>
    <row r="6306" spans="1:12">
      <c r="A6306" s="11" t="s">
        <v>12556</v>
      </c>
      <c r="D6306" s="11" t="s">
        <v>260</v>
      </c>
      <c r="E6306" s="19" t="s">
        <v>12774</v>
      </c>
      <c r="F6306" s="10">
        <v>42036</v>
      </c>
      <c r="G6306" s="10">
        <v>44958</v>
      </c>
      <c r="H6306" s="11">
        <v>9</v>
      </c>
      <c r="I6306" s="20" t="s">
        <v>259</v>
      </c>
      <c r="J6306" s="11" t="s">
        <v>261</v>
      </c>
      <c r="K6306" s="11" t="s">
        <v>12957</v>
      </c>
      <c r="L6306" s="11">
        <v>2</v>
      </c>
    </row>
    <row r="6307" spans="1:12">
      <c r="A6307" s="11" t="s">
        <v>12557</v>
      </c>
      <c r="D6307" s="11" t="s">
        <v>260</v>
      </c>
      <c r="E6307" s="19" t="s">
        <v>12775</v>
      </c>
      <c r="F6307" s="10">
        <v>42036</v>
      </c>
      <c r="G6307" s="10">
        <v>44958</v>
      </c>
      <c r="H6307" s="11">
        <v>9</v>
      </c>
      <c r="I6307" s="20" t="s">
        <v>259</v>
      </c>
      <c r="J6307" s="11" t="s">
        <v>261</v>
      </c>
      <c r="K6307" s="11" t="s">
        <v>12957</v>
      </c>
      <c r="L6307" s="11">
        <v>2</v>
      </c>
    </row>
    <row r="6308" spans="1:12">
      <c r="A6308" s="11" t="s">
        <v>12558</v>
      </c>
      <c r="D6308" s="11" t="s">
        <v>260</v>
      </c>
      <c r="E6308" s="19" t="s">
        <v>12776</v>
      </c>
      <c r="F6308" s="10">
        <v>42036</v>
      </c>
      <c r="G6308" s="10">
        <v>44958</v>
      </c>
      <c r="H6308" s="11">
        <v>9</v>
      </c>
      <c r="I6308" s="20" t="s">
        <v>259</v>
      </c>
      <c r="J6308" s="11" t="s">
        <v>261</v>
      </c>
      <c r="K6308" s="11" t="s">
        <v>12957</v>
      </c>
      <c r="L6308" s="11">
        <v>2</v>
      </c>
    </row>
    <row r="6309" spans="1:12">
      <c r="A6309" s="11" t="s">
        <v>12559</v>
      </c>
      <c r="D6309" s="11" t="s">
        <v>260</v>
      </c>
      <c r="E6309" s="19" t="s">
        <v>12777</v>
      </c>
      <c r="F6309" s="10">
        <v>42036</v>
      </c>
      <c r="G6309" s="10">
        <v>44958</v>
      </c>
      <c r="H6309" s="11">
        <v>9</v>
      </c>
      <c r="I6309" s="20" t="s">
        <v>259</v>
      </c>
      <c r="J6309" s="11" t="s">
        <v>261</v>
      </c>
      <c r="K6309" s="11" t="s">
        <v>12957</v>
      </c>
      <c r="L6309" s="11">
        <v>2</v>
      </c>
    </row>
    <row r="6310" spans="1:12">
      <c r="A6310" s="11" t="s">
        <v>12560</v>
      </c>
      <c r="D6310" s="11" t="s">
        <v>260</v>
      </c>
      <c r="E6310" s="19" t="s">
        <v>12778</v>
      </c>
      <c r="F6310" s="10">
        <v>42036</v>
      </c>
      <c r="G6310" s="10">
        <v>44958</v>
      </c>
      <c r="H6310" s="11">
        <v>9</v>
      </c>
      <c r="I6310" s="20" t="s">
        <v>259</v>
      </c>
      <c r="J6310" s="11" t="s">
        <v>261</v>
      </c>
      <c r="K6310" s="11" t="s">
        <v>12957</v>
      </c>
      <c r="L6310" s="11">
        <v>2</v>
      </c>
    </row>
    <row r="6311" spans="1:12">
      <c r="A6311" s="11" t="s">
        <v>12561</v>
      </c>
      <c r="D6311" s="11" t="s">
        <v>260</v>
      </c>
      <c r="E6311" s="19" t="s">
        <v>12779</v>
      </c>
      <c r="F6311" s="10">
        <v>42036</v>
      </c>
      <c r="G6311" s="10">
        <v>44958</v>
      </c>
      <c r="H6311" s="11">
        <v>9</v>
      </c>
      <c r="I6311" s="20" t="s">
        <v>259</v>
      </c>
      <c r="J6311" s="11" t="s">
        <v>261</v>
      </c>
      <c r="K6311" s="11" t="s">
        <v>12957</v>
      </c>
      <c r="L6311" s="11">
        <v>2</v>
      </c>
    </row>
    <row r="6312" spans="1:12">
      <c r="A6312" s="11" t="s">
        <v>12562</v>
      </c>
      <c r="D6312" s="11" t="s">
        <v>260</v>
      </c>
      <c r="E6312" s="19" t="s">
        <v>12780</v>
      </c>
      <c r="F6312" s="10">
        <v>42036</v>
      </c>
      <c r="G6312" s="10">
        <v>44958</v>
      </c>
      <c r="H6312" s="11">
        <v>9</v>
      </c>
      <c r="I6312" s="20" t="s">
        <v>259</v>
      </c>
      <c r="J6312" s="11" t="s">
        <v>261</v>
      </c>
      <c r="K6312" s="11" t="s">
        <v>12957</v>
      </c>
      <c r="L6312" s="11">
        <v>2</v>
      </c>
    </row>
    <row r="6313" spans="1:12">
      <c r="A6313" s="11" t="s">
        <v>12563</v>
      </c>
      <c r="D6313" s="11" t="s">
        <v>260</v>
      </c>
      <c r="E6313" s="19" t="s">
        <v>12781</v>
      </c>
      <c r="F6313" s="10">
        <v>42036</v>
      </c>
      <c r="G6313" s="10">
        <v>44958</v>
      </c>
      <c r="H6313" s="11">
        <v>9</v>
      </c>
      <c r="I6313" s="20" t="s">
        <v>259</v>
      </c>
      <c r="J6313" s="11" t="s">
        <v>261</v>
      </c>
      <c r="K6313" s="11" t="s">
        <v>12957</v>
      </c>
      <c r="L6313" s="11">
        <v>2</v>
      </c>
    </row>
    <row r="6314" spans="1:12">
      <c r="A6314" s="11" t="s">
        <v>12564</v>
      </c>
      <c r="D6314" s="11" t="s">
        <v>260</v>
      </c>
      <c r="E6314" s="19" t="s">
        <v>12782</v>
      </c>
      <c r="F6314" s="10">
        <v>42036</v>
      </c>
      <c r="G6314" s="10">
        <v>44958</v>
      </c>
      <c r="H6314" s="11">
        <v>9</v>
      </c>
      <c r="I6314" s="20" t="s">
        <v>259</v>
      </c>
      <c r="J6314" s="11" t="s">
        <v>261</v>
      </c>
      <c r="K6314" s="11" t="s">
        <v>12957</v>
      </c>
      <c r="L6314" s="11">
        <v>2</v>
      </c>
    </row>
    <row r="6315" spans="1:12">
      <c r="A6315" s="11" t="s">
        <v>12565</v>
      </c>
      <c r="D6315" s="11" t="s">
        <v>260</v>
      </c>
      <c r="E6315" s="19" t="s">
        <v>12783</v>
      </c>
      <c r="F6315" s="10">
        <v>42036</v>
      </c>
      <c r="G6315" s="10">
        <v>44958</v>
      </c>
      <c r="H6315" s="11">
        <v>9</v>
      </c>
      <c r="I6315" s="20" t="s">
        <v>259</v>
      </c>
      <c r="J6315" s="11" t="s">
        <v>261</v>
      </c>
      <c r="K6315" s="11" t="s">
        <v>12957</v>
      </c>
      <c r="L6315" s="11">
        <v>2</v>
      </c>
    </row>
    <row r="6316" spans="1:12">
      <c r="A6316" s="11" t="s">
        <v>12566</v>
      </c>
      <c r="D6316" s="11" t="s">
        <v>260</v>
      </c>
      <c r="E6316" s="19" t="s">
        <v>12784</v>
      </c>
      <c r="F6316" s="10">
        <v>42036</v>
      </c>
      <c r="G6316" s="10">
        <v>44958</v>
      </c>
      <c r="H6316" s="11">
        <v>9</v>
      </c>
      <c r="I6316" s="20" t="s">
        <v>259</v>
      </c>
      <c r="J6316" s="11" t="s">
        <v>261</v>
      </c>
      <c r="K6316" s="11" t="s">
        <v>12957</v>
      </c>
      <c r="L6316" s="11">
        <v>2</v>
      </c>
    </row>
    <row r="6317" spans="1:12">
      <c r="A6317" s="11" t="s">
        <v>12567</v>
      </c>
      <c r="D6317" s="11" t="s">
        <v>260</v>
      </c>
      <c r="E6317" s="19" t="s">
        <v>12785</v>
      </c>
      <c r="F6317" s="10">
        <v>42036</v>
      </c>
      <c r="G6317" s="10">
        <v>44958</v>
      </c>
      <c r="H6317" s="11">
        <v>9</v>
      </c>
      <c r="I6317" s="20" t="s">
        <v>259</v>
      </c>
      <c r="J6317" s="11" t="s">
        <v>261</v>
      </c>
      <c r="K6317" s="11" t="s">
        <v>12957</v>
      </c>
      <c r="L6317" s="11">
        <v>2</v>
      </c>
    </row>
    <row r="6318" spans="1:12">
      <c r="A6318" s="11" t="s">
        <v>12568</v>
      </c>
      <c r="D6318" s="11" t="s">
        <v>260</v>
      </c>
      <c r="E6318" s="19" t="s">
        <v>12786</v>
      </c>
      <c r="F6318" s="10">
        <v>42036</v>
      </c>
      <c r="G6318" s="10">
        <v>44958</v>
      </c>
      <c r="H6318" s="11">
        <v>9</v>
      </c>
      <c r="I6318" s="20" t="s">
        <v>259</v>
      </c>
      <c r="J6318" s="11" t="s">
        <v>261</v>
      </c>
      <c r="K6318" s="11" t="s">
        <v>12957</v>
      </c>
      <c r="L6318" s="11">
        <v>2</v>
      </c>
    </row>
    <row r="6319" spans="1:12">
      <c r="A6319" s="11" t="s">
        <v>12569</v>
      </c>
      <c r="D6319" s="11" t="s">
        <v>260</v>
      </c>
      <c r="E6319" s="19" t="s">
        <v>12787</v>
      </c>
      <c r="F6319" s="10">
        <v>42036</v>
      </c>
      <c r="G6319" s="10">
        <v>44958</v>
      </c>
      <c r="H6319" s="11">
        <v>9</v>
      </c>
      <c r="I6319" s="20" t="s">
        <v>259</v>
      </c>
      <c r="J6319" s="11" t="s">
        <v>261</v>
      </c>
      <c r="K6319" s="11" t="s">
        <v>12957</v>
      </c>
      <c r="L6319" s="11">
        <v>2</v>
      </c>
    </row>
    <row r="6320" spans="1:12">
      <c r="A6320" s="11" t="s">
        <v>12570</v>
      </c>
      <c r="D6320" s="11" t="s">
        <v>260</v>
      </c>
      <c r="E6320" s="19" t="s">
        <v>12788</v>
      </c>
      <c r="F6320" s="10">
        <v>42036</v>
      </c>
      <c r="G6320" s="10">
        <v>44958</v>
      </c>
      <c r="H6320" s="11">
        <v>9</v>
      </c>
      <c r="I6320" s="20" t="s">
        <v>259</v>
      </c>
      <c r="J6320" s="11" t="s">
        <v>261</v>
      </c>
      <c r="K6320" s="11" t="s">
        <v>12957</v>
      </c>
      <c r="L6320" s="11">
        <v>2</v>
      </c>
    </row>
    <row r="6321" spans="1:12">
      <c r="A6321" s="11" t="s">
        <v>12571</v>
      </c>
      <c r="D6321" s="11" t="s">
        <v>260</v>
      </c>
      <c r="E6321" s="19" t="s">
        <v>12789</v>
      </c>
      <c r="F6321" s="10">
        <v>42036</v>
      </c>
      <c r="G6321" s="10">
        <v>44958</v>
      </c>
      <c r="H6321" s="11">
        <v>9</v>
      </c>
      <c r="I6321" s="20" t="s">
        <v>259</v>
      </c>
      <c r="J6321" s="11" t="s">
        <v>261</v>
      </c>
      <c r="K6321" s="11" t="s">
        <v>12957</v>
      </c>
      <c r="L6321" s="11">
        <v>2</v>
      </c>
    </row>
    <row r="6322" spans="1:12">
      <c r="A6322" s="11" t="s">
        <v>12572</v>
      </c>
      <c r="D6322" s="11" t="s">
        <v>260</v>
      </c>
      <c r="E6322" s="19" t="s">
        <v>12790</v>
      </c>
      <c r="F6322" s="10">
        <v>42036</v>
      </c>
      <c r="G6322" s="10">
        <v>44958</v>
      </c>
      <c r="H6322" s="11">
        <v>9</v>
      </c>
      <c r="I6322" s="20" t="s">
        <v>259</v>
      </c>
      <c r="J6322" s="11" t="s">
        <v>261</v>
      </c>
      <c r="K6322" s="11" t="s">
        <v>12957</v>
      </c>
      <c r="L6322" s="11">
        <v>2</v>
      </c>
    </row>
    <row r="6323" spans="1:12">
      <c r="A6323" s="11" t="s">
        <v>12573</v>
      </c>
      <c r="D6323" s="11" t="s">
        <v>260</v>
      </c>
      <c r="E6323" s="19" t="s">
        <v>12791</v>
      </c>
      <c r="F6323" s="10">
        <v>42036</v>
      </c>
      <c r="G6323" s="10">
        <v>44958</v>
      </c>
      <c r="H6323" s="11">
        <v>9</v>
      </c>
      <c r="I6323" s="20" t="s">
        <v>259</v>
      </c>
      <c r="J6323" s="11" t="s">
        <v>261</v>
      </c>
      <c r="K6323" s="11" t="s">
        <v>12957</v>
      </c>
      <c r="L6323" s="11">
        <v>2</v>
      </c>
    </row>
    <row r="6324" spans="1:12">
      <c r="A6324" s="11" t="s">
        <v>12574</v>
      </c>
      <c r="D6324" s="11" t="s">
        <v>260</v>
      </c>
      <c r="E6324" s="19" t="s">
        <v>12792</v>
      </c>
      <c r="F6324" s="10">
        <v>42036</v>
      </c>
      <c r="G6324" s="10">
        <v>44958</v>
      </c>
      <c r="H6324" s="11">
        <v>9</v>
      </c>
      <c r="I6324" s="20" t="s">
        <v>259</v>
      </c>
      <c r="J6324" s="11" t="s">
        <v>261</v>
      </c>
      <c r="K6324" s="11" t="s">
        <v>12957</v>
      </c>
      <c r="L6324" s="11">
        <v>2</v>
      </c>
    </row>
    <row r="6325" spans="1:12">
      <c r="A6325" s="11" t="s">
        <v>12575</v>
      </c>
      <c r="D6325" s="11" t="s">
        <v>260</v>
      </c>
      <c r="E6325" s="19" t="s">
        <v>12793</v>
      </c>
      <c r="F6325" s="10">
        <v>42036</v>
      </c>
      <c r="G6325" s="10">
        <v>44958</v>
      </c>
      <c r="H6325" s="11">
        <v>9</v>
      </c>
      <c r="I6325" s="20" t="s">
        <v>259</v>
      </c>
      <c r="J6325" s="11" t="s">
        <v>261</v>
      </c>
      <c r="K6325" s="11" t="s">
        <v>12957</v>
      </c>
      <c r="L6325" s="11">
        <v>2</v>
      </c>
    </row>
    <row r="6326" spans="1:12">
      <c r="A6326" s="11" t="s">
        <v>12576</v>
      </c>
      <c r="D6326" s="11" t="s">
        <v>260</v>
      </c>
      <c r="E6326" s="19" t="s">
        <v>12794</v>
      </c>
      <c r="F6326" s="10">
        <v>42036</v>
      </c>
      <c r="G6326" s="10">
        <v>44958</v>
      </c>
      <c r="H6326" s="11">
        <v>9</v>
      </c>
      <c r="I6326" s="20" t="s">
        <v>259</v>
      </c>
      <c r="J6326" s="11" t="s">
        <v>261</v>
      </c>
      <c r="K6326" s="11" t="s">
        <v>12957</v>
      </c>
      <c r="L6326" s="11">
        <v>2</v>
      </c>
    </row>
    <row r="6327" spans="1:12">
      <c r="A6327" s="11" t="s">
        <v>12577</v>
      </c>
      <c r="D6327" s="11" t="s">
        <v>260</v>
      </c>
      <c r="E6327" s="19" t="s">
        <v>12795</v>
      </c>
      <c r="F6327" s="10">
        <v>42036</v>
      </c>
      <c r="G6327" s="10">
        <v>44958</v>
      </c>
      <c r="H6327" s="11">
        <v>9</v>
      </c>
      <c r="I6327" s="20" t="s">
        <v>259</v>
      </c>
      <c r="J6327" s="11" t="s">
        <v>261</v>
      </c>
      <c r="K6327" s="11" t="s">
        <v>12957</v>
      </c>
      <c r="L6327" s="11">
        <v>2</v>
      </c>
    </row>
    <row r="6328" spans="1:12">
      <c r="A6328" s="11" t="s">
        <v>12578</v>
      </c>
      <c r="D6328" s="11" t="s">
        <v>260</v>
      </c>
      <c r="E6328" s="19" t="s">
        <v>12796</v>
      </c>
      <c r="F6328" s="10">
        <v>42036</v>
      </c>
      <c r="G6328" s="10">
        <v>44958</v>
      </c>
      <c r="H6328" s="11">
        <v>9</v>
      </c>
      <c r="I6328" s="20" t="s">
        <v>259</v>
      </c>
      <c r="J6328" s="11" t="s">
        <v>261</v>
      </c>
      <c r="K6328" s="11" t="s">
        <v>12957</v>
      </c>
      <c r="L6328" s="11">
        <v>2</v>
      </c>
    </row>
    <row r="6329" spans="1:12">
      <c r="A6329" s="11" t="s">
        <v>12579</v>
      </c>
      <c r="D6329" s="11" t="s">
        <v>260</v>
      </c>
      <c r="E6329" s="19" t="s">
        <v>12797</v>
      </c>
      <c r="F6329" s="10">
        <v>42036</v>
      </c>
      <c r="G6329" s="10">
        <v>44958</v>
      </c>
      <c r="H6329" s="11">
        <v>9</v>
      </c>
      <c r="I6329" s="20" t="s">
        <v>259</v>
      </c>
      <c r="J6329" s="11" t="s">
        <v>261</v>
      </c>
      <c r="K6329" s="11" t="s">
        <v>12957</v>
      </c>
      <c r="L6329" s="11">
        <v>2</v>
      </c>
    </row>
    <row r="6330" spans="1:12">
      <c r="A6330" s="11" t="s">
        <v>12580</v>
      </c>
      <c r="D6330" s="11" t="s">
        <v>260</v>
      </c>
      <c r="E6330" s="19" t="s">
        <v>12798</v>
      </c>
      <c r="F6330" s="10">
        <v>42036</v>
      </c>
      <c r="G6330" s="10">
        <v>44958</v>
      </c>
      <c r="H6330" s="11">
        <v>9</v>
      </c>
      <c r="I6330" s="20" t="s">
        <v>259</v>
      </c>
      <c r="J6330" s="11" t="s">
        <v>261</v>
      </c>
      <c r="K6330" s="11" t="s">
        <v>12957</v>
      </c>
      <c r="L6330" s="11">
        <v>2</v>
      </c>
    </row>
    <row r="6331" spans="1:12">
      <c r="A6331" s="11" t="s">
        <v>12581</v>
      </c>
      <c r="D6331" s="11" t="s">
        <v>260</v>
      </c>
      <c r="E6331" s="19" t="s">
        <v>12799</v>
      </c>
      <c r="F6331" s="10">
        <v>42036</v>
      </c>
      <c r="G6331" s="10">
        <v>44958</v>
      </c>
      <c r="H6331" s="11">
        <v>9</v>
      </c>
      <c r="I6331" s="20" t="s">
        <v>259</v>
      </c>
      <c r="J6331" s="11" t="s">
        <v>261</v>
      </c>
      <c r="K6331" s="11" t="s">
        <v>12957</v>
      </c>
      <c r="L6331" s="11">
        <v>2</v>
      </c>
    </row>
    <row r="6332" spans="1:12">
      <c r="A6332" s="11" t="s">
        <v>12582</v>
      </c>
      <c r="D6332" s="11" t="s">
        <v>260</v>
      </c>
      <c r="E6332" s="19" t="s">
        <v>12800</v>
      </c>
      <c r="F6332" s="10">
        <v>42036</v>
      </c>
      <c r="G6332" s="10">
        <v>44958</v>
      </c>
      <c r="H6332" s="11">
        <v>9</v>
      </c>
      <c r="I6332" s="20" t="s">
        <v>259</v>
      </c>
      <c r="J6332" s="11" t="s">
        <v>261</v>
      </c>
      <c r="K6332" s="11" t="s">
        <v>12957</v>
      </c>
      <c r="L6332" s="11">
        <v>2</v>
      </c>
    </row>
    <row r="6333" spans="1:12">
      <c r="A6333" s="11" t="s">
        <v>12583</v>
      </c>
      <c r="D6333" s="11" t="s">
        <v>260</v>
      </c>
      <c r="E6333" s="19" t="s">
        <v>12801</v>
      </c>
      <c r="F6333" s="10">
        <v>42036</v>
      </c>
      <c r="G6333" s="10">
        <v>44958</v>
      </c>
      <c r="H6333" s="11">
        <v>9</v>
      </c>
      <c r="I6333" s="20" t="s">
        <v>259</v>
      </c>
      <c r="J6333" s="11" t="s">
        <v>261</v>
      </c>
      <c r="K6333" s="11" t="s">
        <v>12957</v>
      </c>
      <c r="L6333" s="11">
        <v>2</v>
      </c>
    </row>
    <row r="6334" spans="1:12">
      <c r="A6334" s="11" t="s">
        <v>12584</v>
      </c>
      <c r="D6334" s="11" t="s">
        <v>260</v>
      </c>
      <c r="E6334" s="19" t="s">
        <v>12802</v>
      </c>
      <c r="F6334" s="10">
        <v>42036</v>
      </c>
      <c r="G6334" s="10">
        <v>44958</v>
      </c>
      <c r="H6334" s="11">
        <v>9</v>
      </c>
      <c r="I6334" s="20" t="s">
        <v>259</v>
      </c>
      <c r="J6334" s="11" t="s">
        <v>261</v>
      </c>
      <c r="K6334" s="11" t="s">
        <v>12957</v>
      </c>
      <c r="L6334" s="11">
        <v>2</v>
      </c>
    </row>
    <row r="6335" spans="1:12">
      <c r="A6335" s="11" t="s">
        <v>12585</v>
      </c>
      <c r="D6335" s="11" t="s">
        <v>260</v>
      </c>
      <c r="E6335" s="19" t="s">
        <v>12803</v>
      </c>
      <c r="F6335" s="10">
        <v>42036</v>
      </c>
      <c r="G6335" s="10">
        <v>44958</v>
      </c>
      <c r="H6335" s="11">
        <v>9</v>
      </c>
      <c r="I6335" s="20" t="s">
        <v>259</v>
      </c>
      <c r="J6335" s="11" t="s">
        <v>261</v>
      </c>
      <c r="K6335" s="11" t="s">
        <v>12957</v>
      </c>
      <c r="L6335" s="11">
        <v>2</v>
      </c>
    </row>
    <row r="6336" spans="1:12">
      <c r="A6336" s="11" t="s">
        <v>12586</v>
      </c>
      <c r="D6336" s="11" t="s">
        <v>260</v>
      </c>
      <c r="E6336" s="19" t="s">
        <v>12804</v>
      </c>
      <c r="F6336" s="10">
        <v>42036</v>
      </c>
      <c r="G6336" s="10">
        <v>44958</v>
      </c>
      <c r="H6336" s="11">
        <v>9</v>
      </c>
      <c r="I6336" s="20" t="s">
        <v>259</v>
      </c>
      <c r="J6336" s="11" t="s">
        <v>261</v>
      </c>
      <c r="K6336" s="11" t="s">
        <v>12957</v>
      </c>
      <c r="L6336" s="11">
        <v>2</v>
      </c>
    </row>
    <row r="6337" spans="1:12">
      <c r="A6337" s="11" t="s">
        <v>12587</v>
      </c>
      <c r="D6337" s="11" t="s">
        <v>260</v>
      </c>
      <c r="E6337" s="19" t="s">
        <v>12805</v>
      </c>
      <c r="F6337" s="10">
        <v>42036</v>
      </c>
      <c r="G6337" s="10">
        <v>44958</v>
      </c>
      <c r="H6337" s="11">
        <v>9</v>
      </c>
      <c r="I6337" s="20" t="s">
        <v>259</v>
      </c>
      <c r="J6337" s="11" t="s">
        <v>261</v>
      </c>
      <c r="K6337" s="11" t="s">
        <v>12957</v>
      </c>
      <c r="L6337" s="11">
        <v>2</v>
      </c>
    </row>
    <row r="6338" spans="1:12">
      <c r="A6338" s="11" t="s">
        <v>12588</v>
      </c>
      <c r="D6338" s="11" t="s">
        <v>260</v>
      </c>
      <c r="E6338" s="19" t="s">
        <v>12806</v>
      </c>
      <c r="F6338" s="10">
        <v>42036</v>
      </c>
      <c r="G6338" s="10">
        <v>44958</v>
      </c>
      <c r="H6338" s="11">
        <v>9</v>
      </c>
      <c r="I6338" s="20" t="s">
        <v>259</v>
      </c>
      <c r="J6338" s="11" t="s">
        <v>261</v>
      </c>
      <c r="K6338" s="11" t="s">
        <v>12957</v>
      </c>
      <c r="L6338" s="11">
        <v>2</v>
      </c>
    </row>
    <row r="6339" spans="1:12">
      <c r="A6339" s="11" t="s">
        <v>12589</v>
      </c>
      <c r="D6339" s="11" t="s">
        <v>260</v>
      </c>
      <c r="E6339" s="19" t="s">
        <v>12807</v>
      </c>
      <c r="F6339" s="10">
        <v>42036</v>
      </c>
      <c r="G6339" s="10">
        <v>44958</v>
      </c>
      <c r="H6339" s="11">
        <v>9</v>
      </c>
      <c r="I6339" s="20" t="s">
        <v>259</v>
      </c>
      <c r="J6339" s="11" t="s">
        <v>261</v>
      </c>
      <c r="K6339" s="11" t="s">
        <v>12957</v>
      </c>
      <c r="L6339" s="11">
        <v>2</v>
      </c>
    </row>
    <row r="6340" spans="1:12">
      <c r="A6340" s="11" t="s">
        <v>12590</v>
      </c>
      <c r="D6340" s="11" t="s">
        <v>260</v>
      </c>
      <c r="E6340" s="19" t="s">
        <v>12808</v>
      </c>
      <c r="F6340" s="10">
        <v>42036</v>
      </c>
      <c r="G6340" s="10">
        <v>44958</v>
      </c>
      <c r="H6340" s="11">
        <v>9</v>
      </c>
      <c r="I6340" s="20" t="s">
        <v>259</v>
      </c>
      <c r="J6340" s="11" t="s">
        <v>261</v>
      </c>
      <c r="K6340" s="11" t="s">
        <v>12957</v>
      </c>
      <c r="L6340" s="11">
        <v>2</v>
      </c>
    </row>
    <row r="6341" spans="1:12">
      <c r="A6341" s="11" t="s">
        <v>12591</v>
      </c>
      <c r="D6341" s="11" t="s">
        <v>260</v>
      </c>
      <c r="E6341" s="19" t="s">
        <v>12809</v>
      </c>
      <c r="F6341" s="10">
        <v>42036</v>
      </c>
      <c r="G6341" s="10">
        <v>44958</v>
      </c>
      <c r="H6341" s="11">
        <v>9</v>
      </c>
      <c r="I6341" s="20" t="s">
        <v>259</v>
      </c>
      <c r="J6341" s="11" t="s">
        <v>261</v>
      </c>
      <c r="K6341" s="11" t="s">
        <v>12957</v>
      </c>
      <c r="L6341" s="11">
        <v>2</v>
      </c>
    </row>
    <row r="6342" spans="1:12">
      <c r="A6342" s="11" t="s">
        <v>12592</v>
      </c>
      <c r="D6342" s="11" t="s">
        <v>260</v>
      </c>
      <c r="E6342" s="19" t="s">
        <v>12810</v>
      </c>
      <c r="F6342" s="10">
        <v>42036</v>
      </c>
      <c r="G6342" s="10">
        <v>44958</v>
      </c>
      <c r="H6342" s="11">
        <v>9</v>
      </c>
      <c r="I6342" s="20" t="s">
        <v>259</v>
      </c>
      <c r="J6342" s="11" t="s">
        <v>261</v>
      </c>
      <c r="K6342" s="11" t="s">
        <v>12957</v>
      </c>
      <c r="L6342" s="11">
        <v>2</v>
      </c>
    </row>
    <row r="6343" spans="1:12">
      <c r="A6343" s="11" t="s">
        <v>12593</v>
      </c>
      <c r="D6343" s="11" t="s">
        <v>260</v>
      </c>
      <c r="E6343" s="19" t="s">
        <v>12811</v>
      </c>
      <c r="F6343" s="10">
        <v>42036</v>
      </c>
      <c r="G6343" s="10">
        <v>44958</v>
      </c>
      <c r="H6343" s="11">
        <v>9</v>
      </c>
      <c r="I6343" s="20" t="s">
        <v>259</v>
      </c>
      <c r="J6343" s="11" t="s">
        <v>261</v>
      </c>
      <c r="K6343" s="11" t="s">
        <v>12957</v>
      </c>
      <c r="L6343" s="11">
        <v>2</v>
      </c>
    </row>
    <row r="6344" spans="1:12">
      <c r="A6344" s="11" t="s">
        <v>12594</v>
      </c>
      <c r="D6344" s="11" t="s">
        <v>260</v>
      </c>
      <c r="E6344" s="19" t="s">
        <v>12812</v>
      </c>
      <c r="F6344" s="10">
        <v>42036</v>
      </c>
      <c r="G6344" s="10">
        <v>44958</v>
      </c>
      <c r="H6344" s="11">
        <v>9</v>
      </c>
      <c r="I6344" s="20" t="s">
        <v>259</v>
      </c>
      <c r="J6344" s="11" t="s">
        <v>261</v>
      </c>
      <c r="K6344" s="11" t="s">
        <v>12957</v>
      </c>
      <c r="L6344" s="11">
        <v>2</v>
      </c>
    </row>
    <row r="6345" spans="1:12">
      <c r="A6345" s="11" t="s">
        <v>12595</v>
      </c>
      <c r="D6345" s="11" t="s">
        <v>260</v>
      </c>
      <c r="E6345" s="19" t="s">
        <v>12813</v>
      </c>
      <c r="F6345" s="10">
        <v>42036</v>
      </c>
      <c r="G6345" s="10">
        <v>44958</v>
      </c>
      <c r="H6345" s="11">
        <v>9</v>
      </c>
      <c r="I6345" s="20" t="s">
        <v>259</v>
      </c>
      <c r="J6345" s="11" t="s">
        <v>261</v>
      </c>
      <c r="K6345" s="11" t="s">
        <v>12957</v>
      </c>
      <c r="L6345" s="11">
        <v>2</v>
      </c>
    </row>
    <row r="6346" spans="1:12">
      <c r="A6346" s="11" t="s">
        <v>12596</v>
      </c>
      <c r="D6346" s="11" t="s">
        <v>260</v>
      </c>
      <c r="E6346" s="19" t="s">
        <v>12814</v>
      </c>
      <c r="F6346" s="10">
        <v>42036</v>
      </c>
      <c r="G6346" s="10">
        <v>44958</v>
      </c>
      <c r="H6346" s="11">
        <v>9</v>
      </c>
      <c r="I6346" s="20" t="s">
        <v>259</v>
      </c>
      <c r="J6346" s="11" t="s">
        <v>261</v>
      </c>
      <c r="K6346" s="11" t="s">
        <v>12957</v>
      </c>
      <c r="L6346" s="11">
        <v>2</v>
      </c>
    </row>
    <row r="6347" spans="1:12">
      <c r="A6347" s="11" t="s">
        <v>12597</v>
      </c>
      <c r="D6347" s="11" t="s">
        <v>260</v>
      </c>
      <c r="E6347" s="19" t="s">
        <v>12815</v>
      </c>
      <c r="F6347" s="10">
        <v>42036</v>
      </c>
      <c r="G6347" s="10">
        <v>44958</v>
      </c>
      <c r="H6347" s="11">
        <v>9</v>
      </c>
      <c r="I6347" s="20" t="s">
        <v>259</v>
      </c>
      <c r="J6347" s="11" t="s">
        <v>261</v>
      </c>
      <c r="K6347" s="11" t="s">
        <v>12957</v>
      </c>
      <c r="L6347" s="11">
        <v>2</v>
      </c>
    </row>
    <row r="6348" spans="1:12">
      <c r="A6348" s="11" t="s">
        <v>12598</v>
      </c>
      <c r="D6348" s="11" t="s">
        <v>260</v>
      </c>
      <c r="E6348" s="19" t="s">
        <v>12816</v>
      </c>
      <c r="F6348" s="10">
        <v>42036</v>
      </c>
      <c r="G6348" s="10">
        <v>44958</v>
      </c>
      <c r="H6348" s="11">
        <v>9</v>
      </c>
      <c r="I6348" s="20" t="s">
        <v>259</v>
      </c>
      <c r="J6348" s="11" t="s">
        <v>261</v>
      </c>
      <c r="K6348" s="11" t="s">
        <v>12957</v>
      </c>
      <c r="L6348" s="11">
        <v>2</v>
      </c>
    </row>
    <row r="6349" spans="1:12">
      <c r="A6349" s="11" t="s">
        <v>12599</v>
      </c>
      <c r="D6349" s="11" t="s">
        <v>260</v>
      </c>
      <c r="E6349" s="19" t="s">
        <v>12817</v>
      </c>
      <c r="F6349" s="10">
        <v>42036</v>
      </c>
      <c r="G6349" s="10">
        <v>44958</v>
      </c>
      <c r="H6349" s="11">
        <v>9</v>
      </c>
      <c r="I6349" s="20" t="s">
        <v>259</v>
      </c>
      <c r="J6349" s="11" t="s">
        <v>261</v>
      </c>
      <c r="K6349" s="11" t="s">
        <v>12957</v>
      </c>
      <c r="L6349" s="11">
        <v>2</v>
      </c>
    </row>
    <row r="6350" spans="1:12">
      <c r="A6350" s="11" t="s">
        <v>12600</v>
      </c>
      <c r="D6350" s="11" t="s">
        <v>260</v>
      </c>
      <c r="E6350" s="19" t="s">
        <v>12818</v>
      </c>
      <c r="F6350" s="10">
        <v>42036</v>
      </c>
      <c r="G6350" s="10">
        <v>44958</v>
      </c>
      <c r="H6350" s="11">
        <v>9</v>
      </c>
      <c r="I6350" s="20" t="s">
        <v>259</v>
      </c>
      <c r="J6350" s="11" t="s">
        <v>261</v>
      </c>
      <c r="K6350" s="11" t="s">
        <v>12957</v>
      </c>
      <c r="L6350" s="11">
        <v>2</v>
      </c>
    </row>
    <row r="6351" spans="1:12">
      <c r="A6351" s="11" t="s">
        <v>12601</v>
      </c>
      <c r="D6351" s="11" t="s">
        <v>260</v>
      </c>
      <c r="E6351" s="19" t="s">
        <v>12819</v>
      </c>
      <c r="F6351" s="10">
        <v>42036</v>
      </c>
      <c r="G6351" s="10">
        <v>44958</v>
      </c>
      <c r="H6351" s="11">
        <v>9</v>
      </c>
      <c r="I6351" s="20" t="s">
        <v>259</v>
      </c>
      <c r="J6351" s="11" t="s">
        <v>261</v>
      </c>
      <c r="K6351" s="11" t="s">
        <v>12957</v>
      </c>
      <c r="L6351" s="11">
        <v>2</v>
      </c>
    </row>
    <row r="6352" spans="1:12">
      <c r="A6352" s="11" t="s">
        <v>12602</v>
      </c>
      <c r="D6352" s="11" t="s">
        <v>260</v>
      </c>
      <c r="E6352" s="19" t="s">
        <v>12820</v>
      </c>
      <c r="F6352" s="10">
        <v>42036</v>
      </c>
      <c r="G6352" s="10">
        <v>44958</v>
      </c>
      <c r="H6352" s="11">
        <v>9</v>
      </c>
      <c r="I6352" s="20" t="s">
        <v>259</v>
      </c>
      <c r="J6352" s="11" t="s">
        <v>261</v>
      </c>
      <c r="K6352" s="11" t="s">
        <v>12957</v>
      </c>
      <c r="L6352" s="11">
        <v>2</v>
      </c>
    </row>
    <row r="6353" spans="1:12">
      <c r="A6353" s="11" t="s">
        <v>12603</v>
      </c>
      <c r="D6353" s="11" t="s">
        <v>260</v>
      </c>
      <c r="E6353" s="19" t="s">
        <v>12821</v>
      </c>
      <c r="F6353" s="10">
        <v>42036</v>
      </c>
      <c r="G6353" s="10">
        <v>44958</v>
      </c>
      <c r="H6353" s="11">
        <v>9</v>
      </c>
      <c r="I6353" s="20" t="s">
        <v>259</v>
      </c>
      <c r="J6353" s="11" t="s">
        <v>261</v>
      </c>
      <c r="K6353" s="11" t="s">
        <v>12957</v>
      </c>
      <c r="L6353" s="11">
        <v>2</v>
      </c>
    </row>
    <row r="6354" spans="1:12">
      <c r="A6354" s="11" t="s">
        <v>12604</v>
      </c>
      <c r="D6354" s="11" t="s">
        <v>260</v>
      </c>
      <c r="E6354" s="19" t="s">
        <v>12822</v>
      </c>
      <c r="F6354" s="10">
        <v>42036</v>
      </c>
      <c r="G6354" s="10">
        <v>44958</v>
      </c>
      <c r="H6354" s="11">
        <v>9</v>
      </c>
      <c r="I6354" s="20" t="s">
        <v>259</v>
      </c>
      <c r="J6354" s="11" t="s">
        <v>261</v>
      </c>
      <c r="K6354" s="11" t="s">
        <v>12957</v>
      </c>
      <c r="L6354" s="11">
        <v>2</v>
      </c>
    </row>
    <row r="6355" spans="1:12">
      <c r="A6355" s="11" t="s">
        <v>12605</v>
      </c>
      <c r="D6355" s="11" t="s">
        <v>260</v>
      </c>
      <c r="E6355" s="19" t="s">
        <v>12823</v>
      </c>
      <c r="F6355" s="10">
        <v>42036</v>
      </c>
      <c r="G6355" s="10">
        <v>44958</v>
      </c>
      <c r="H6355" s="11">
        <v>9</v>
      </c>
      <c r="I6355" s="20" t="s">
        <v>259</v>
      </c>
      <c r="J6355" s="11" t="s">
        <v>261</v>
      </c>
      <c r="K6355" s="11" t="s">
        <v>12957</v>
      </c>
      <c r="L6355" s="11">
        <v>2</v>
      </c>
    </row>
    <row r="6356" spans="1:12">
      <c r="A6356" s="11" t="s">
        <v>12606</v>
      </c>
      <c r="D6356" s="11" t="s">
        <v>260</v>
      </c>
      <c r="E6356" s="19" t="s">
        <v>12824</v>
      </c>
      <c r="F6356" s="10">
        <v>42036</v>
      </c>
      <c r="G6356" s="10">
        <v>44958</v>
      </c>
      <c r="H6356" s="11">
        <v>9</v>
      </c>
      <c r="I6356" s="20" t="s">
        <v>259</v>
      </c>
      <c r="J6356" s="11" t="s">
        <v>261</v>
      </c>
      <c r="K6356" s="11" t="s">
        <v>12957</v>
      </c>
      <c r="L6356" s="11">
        <v>2</v>
      </c>
    </row>
    <row r="6357" spans="1:12">
      <c r="A6357" s="11" t="s">
        <v>12607</v>
      </c>
      <c r="D6357" s="11" t="s">
        <v>260</v>
      </c>
      <c r="E6357" s="19" t="s">
        <v>12825</v>
      </c>
      <c r="F6357" s="10">
        <v>42036</v>
      </c>
      <c r="G6357" s="10">
        <v>44958</v>
      </c>
      <c r="H6357" s="11">
        <v>9</v>
      </c>
      <c r="I6357" s="20" t="s">
        <v>259</v>
      </c>
      <c r="J6357" s="11" t="s">
        <v>261</v>
      </c>
      <c r="K6357" s="11" t="s">
        <v>12957</v>
      </c>
      <c r="L6357" s="11">
        <v>2</v>
      </c>
    </row>
    <row r="6358" spans="1:12">
      <c r="A6358" s="11" t="s">
        <v>12608</v>
      </c>
      <c r="D6358" s="11" t="s">
        <v>260</v>
      </c>
      <c r="E6358" s="19" t="s">
        <v>12826</v>
      </c>
      <c r="F6358" s="10">
        <v>42036</v>
      </c>
      <c r="G6358" s="10">
        <v>44958</v>
      </c>
      <c r="H6358" s="11">
        <v>9</v>
      </c>
      <c r="I6358" s="20" t="s">
        <v>259</v>
      </c>
      <c r="J6358" s="11" t="s">
        <v>261</v>
      </c>
      <c r="K6358" s="11" t="s">
        <v>12957</v>
      </c>
      <c r="L6358" s="11">
        <v>2</v>
      </c>
    </row>
    <row r="6359" spans="1:12">
      <c r="A6359" s="11" t="s">
        <v>12609</v>
      </c>
      <c r="D6359" s="11" t="s">
        <v>260</v>
      </c>
      <c r="E6359" s="19" t="s">
        <v>12827</v>
      </c>
      <c r="F6359" s="10">
        <v>42036</v>
      </c>
      <c r="G6359" s="10">
        <v>44958</v>
      </c>
      <c r="H6359" s="11">
        <v>9</v>
      </c>
      <c r="I6359" s="20" t="s">
        <v>259</v>
      </c>
      <c r="J6359" s="11" t="s">
        <v>261</v>
      </c>
      <c r="K6359" s="11" t="s">
        <v>12957</v>
      </c>
      <c r="L6359" s="11">
        <v>2</v>
      </c>
    </row>
    <row r="6360" spans="1:12">
      <c r="A6360" s="11" t="s">
        <v>12610</v>
      </c>
      <c r="D6360" s="11" t="s">
        <v>260</v>
      </c>
      <c r="E6360" s="19" t="s">
        <v>12828</v>
      </c>
      <c r="F6360" s="10">
        <v>42036</v>
      </c>
      <c r="G6360" s="10">
        <v>44958</v>
      </c>
      <c r="H6360" s="11">
        <v>9</v>
      </c>
      <c r="I6360" s="20" t="s">
        <v>259</v>
      </c>
      <c r="J6360" s="11" t="s">
        <v>261</v>
      </c>
      <c r="K6360" s="11" t="s">
        <v>12957</v>
      </c>
      <c r="L6360" s="11">
        <v>2</v>
      </c>
    </row>
    <row r="6361" spans="1:12">
      <c r="A6361" s="11" t="s">
        <v>12611</v>
      </c>
      <c r="D6361" s="11" t="s">
        <v>260</v>
      </c>
      <c r="E6361" s="19" t="s">
        <v>12829</v>
      </c>
      <c r="F6361" s="10">
        <v>42036</v>
      </c>
      <c r="G6361" s="10">
        <v>44958</v>
      </c>
      <c r="H6361" s="11">
        <v>9</v>
      </c>
      <c r="I6361" s="20" t="s">
        <v>259</v>
      </c>
      <c r="J6361" s="11" t="s">
        <v>261</v>
      </c>
      <c r="K6361" s="11" t="s">
        <v>12957</v>
      </c>
      <c r="L6361" s="11">
        <v>2</v>
      </c>
    </row>
    <row r="6362" spans="1:12">
      <c r="A6362" s="11" t="s">
        <v>12612</v>
      </c>
      <c r="D6362" s="11" t="s">
        <v>260</v>
      </c>
      <c r="E6362" s="19" t="s">
        <v>12830</v>
      </c>
      <c r="F6362" s="10">
        <v>42036</v>
      </c>
      <c r="G6362" s="10">
        <v>44958</v>
      </c>
      <c r="H6362" s="11">
        <v>9</v>
      </c>
      <c r="I6362" s="20" t="s">
        <v>259</v>
      </c>
      <c r="J6362" s="11" t="s">
        <v>261</v>
      </c>
      <c r="K6362" s="11" t="s">
        <v>12957</v>
      </c>
      <c r="L6362" s="11">
        <v>2</v>
      </c>
    </row>
    <row r="6363" spans="1:12">
      <c r="A6363" s="11" t="s">
        <v>12613</v>
      </c>
      <c r="D6363" s="11" t="s">
        <v>260</v>
      </c>
      <c r="E6363" s="19" t="s">
        <v>12831</v>
      </c>
      <c r="F6363" s="10">
        <v>42036</v>
      </c>
      <c r="G6363" s="10">
        <v>44958</v>
      </c>
      <c r="H6363" s="11">
        <v>9</v>
      </c>
      <c r="I6363" s="20" t="s">
        <v>259</v>
      </c>
      <c r="J6363" s="11" t="s">
        <v>261</v>
      </c>
      <c r="K6363" s="11" t="s">
        <v>12957</v>
      </c>
      <c r="L6363" s="11">
        <v>2</v>
      </c>
    </row>
    <row r="6364" spans="1:12">
      <c r="A6364" s="11" t="s">
        <v>12614</v>
      </c>
      <c r="D6364" s="11" t="s">
        <v>260</v>
      </c>
      <c r="E6364" s="19" t="s">
        <v>12832</v>
      </c>
      <c r="F6364" s="10">
        <v>42036</v>
      </c>
      <c r="G6364" s="10">
        <v>44958</v>
      </c>
      <c r="H6364" s="11">
        <v>9</v>
      </c>
      <c r="I6364" s="20" t="s">
        <v>259</v>
      </c>
      <c r="J6364" s="11" t="s">
        <v>261</v>
      </c>
      <c r="K6364" s="11" t="s">
        <v>12957</v>
      </c>
      <c r="L6364" s="11">
        <v>2</v>
      </c>
    </row>
    <row r="6365" spans="1:12">
      <c r="A6365" s="11" t="s">
        <v>12615</v>
      </c>
      <c r="D6365" s="11" t="s">
        <v>260</v>
      </c>
      <c r="E6365" s="19" t="s">
        <v>12833</v>
      </c>
      <c r="F6365" s="10">
        <v>42036</v>
      </c>
      <c r="G6365" s="10">
        <v>44958</v>
      </c>
      <c r="H6365" s="11">
        <v>9</v>
      </c>
      <c r="I6365" s="20" t="s">
        <v>259</v>
      </c>
      <c r="J6365" s="11" t="s">
        <v>261</v>
      </c>
      <c r="K6365" s="11" t="s">
        <v>12957</v>
      </c>
      <c r="L6365" s="11">
        <v>2</v>
      </c>
    </row>
    <row r="6366" spans="1:12">
      <c r="A6366" s="11" t="s">
        <v>12616</v>
      </c>
      <c r="D6366" s="11" t="s">
        <v>260</v>
      </c>
      <c r="E6366" s="19" t="s">
        <v>12834</v>
      </c>
      <c r="F6366" s="10">
        <v>42036</v>
      </c>
      <c r="G6366" s="10">
        <v>44958</v>
      </c>
      <c r="H6366" s="11">
        <v>9</v>
      </c>
      <c r="I6366" s="20" t="s">
        <v>259</v>
      </c>
      <c r="J6366" s="11" t="s">
        <v>261</v>
      </c>
      <c r="K6366" s="11" t="s">
        <v>12957</v>
      </c>
      <c r="L6366" s="11">
        <v>2</v>
      </c>
    </row>
    <row r="6367" spans="1:12">
      <c r="A6367" s="11" t="s">
        <v>12617</v>
      </c>
      <c r="D6367" s="11" t="s">
        <v>260</v>
      </c>
      <c r="E6367" s="19" t="s">
        <v>12835</v>
      </c>
      <c r="F6367" s="10">
        <v>42036</v>
      </c>
      <c r="G6367" s="10">
        <v>44958</v>
      </c>
      <c r="H6367" s="11">
        <v>9</v>
      </c>
      <c r="I6367" s="20" t="s">
        <v>259</v>
      </c>
      <c r="J6367" s="11" t="s">
        <v>261</v>
      </c>
      <c r="K6367" s="11" t="s">
        <v>12957</v>
      </c>
      <c r="L6367" s="11">
        <v>2</v>
      </c>
    </row>
    <row r="6368" spans="1:12">
      <c r="A6368" s="11" t="s">
        <v>12618</v>
      </c>
      <c r="D6368" s="11" t="s">
        <v>260</v>
      </c>
      <c r="E6368" s="19" t="s">
        <v>12836</v>
      </c>
      <c r="F6368" s="10">
        <v>42036</v>
      </c>
      <c r="G6368" s="10">
        <v>44958</v>
      </c>
      <c r="H6368" s="11">
        <v>9</v>
      </c>
      <c r="I6368" s="20" t="s">
        <v>259</v>
      </c>
      <c r="J6368" s="11" t="s">
        <v>261</v>
      </c>
      <c r="K6368" s="11" t="s">
        <v>12957</v>
      </c>
      <c r="L6368" s="11">
        <v>2</v>
      </c>
    </row>
    <row r="6369" spans="1:12">
      <c r="A6369" s="11" t="s">
        <v>12619</v>
      </c>
      <c r="D6369" s="11" t="s">
        <v>260</v>
      </c>
      <c r="E6369" s="19" t="s">
        <v>12837</v>
      </c>
      <c r="F6369" s="10">
        <v>42036</v>
      </c>
      <c r="G6369" s="10">
        <v>44958</v>
      </c>
      <c r="H6369" s="11">
        <v>9</v>
      </c>
      <c r="I6369" s="20" t="s">
        <v>259</v>
      </c>
      <c r="J6369" s="11" t="s">
        <v>261</v>
      </c>
      <c r="K6369" s="11" t="s">
        <v>12957</v>
      </c>
      <c r="L6369" s="11">
        <v>2</v>
      </c>
    </row>
    <row r="6370" spans="1:12">
      <c r="A6370" s="11" t="s">
        <v>12620</v>
      </c>
      <c r="D6370" s="11" t="s">
        <v>260</v>
      </c>
      <c r="E6370" s="19" t="s">
        <v>12838</v>
      </c>
      <c r="F6370" s="10">
        <v>42036</v>
      </c>
      <c r="G6370" s="10">
        <v>44958</v>
      </c>
      <c r="H6370" s="11">
        <v>9</v>
      </c>
      <c r="I6370" s="20" t="s">
        <v>259</v>
      </c>
      <c r="J6370" s="11" t="s">
        <v>261</v>
      </c>
      <c r="K6370" s="11" t="s">
        <v>12957</v>
      </c>
      <c r="L6370" s="11">
        <v>2</v>
      </c>
    </row>
    <row r="6371" spans="1:12">
      <c r="A6371" s="11" t="s">
        <v>12621</v>
      </c>
      <c r="D6371" s="11" t="s">
        <v>260</v>
      </c>
      <c r="E6371" s="19" t="s">
        <v>12839</v>
      </c>
      <c r="F6371" s="10">
        <v>42036</v>
      </c>
      <c r="G6371" s="10">
        <v>44958</v>
      </c>
      <c r="H6371" s="11">
        <v>9</v>
      </c>
      <c r="I6371" s="20" t="s">
        <v>259</v>
      </c>
      <c r="J6371" s="11" t="s">
        <v>261</v>
      </c>
      <c r="K6371" s="11" t="s">
        <v>12957</v>
      </c>
      <c r="L6371" s="11">
        <v>2</v>
      </c>
    </row>
    <row r="6372" spans="1:12">
      <c r="A6372" s="11" t="s">
        <v>12622</v>
      </c>
      <c r="D6372" s="11" t="s">
        <v>260</v>
      </c>
      <c r="E6372" s="19" t="s">
        <v>12840</v>
      </c>
      <c r="F6372" s="10">
        <v>42036</v>
      </c>
      <c r="G6372" s="10">
        <v>44958</v>
      </c>
      <c r="H6372" s="11">
        <v>9</v>
      </c>
      <c r="I6372" s="20" t="s">
        <v>259</v>
      </c>
      <c r="J6372" s="11" t="s">
        <v>261</v>
      </c>
      <c r="K6372" s="11" t="s">
        <v>12957</v>
      </c>
      <c r="L6372" s="11">
        <v>2</v>
      </c>
    </row>
    <row r="6373" spans="1:12">
      <c r="A6373" s="11" t="s">
        <v>12623</v>
      </c>
      <c r="D6373" s="11" t="s">
        <v>260</v>
      </c>
      <c r="E6373" s="19" t="s">
        <v>12841</v>
      </c>
      <c r="F6373" s="10">
        <v>42036</v>
      </c>
      <c r="G6373" s="10">
        <v>44958</v>
      </c>
      <c r="H6373" s="11">
        <v>9</v>
      </c>
      <c r="I6373" s="20" t="s">
        <v>259</v>
      </c>
      <c r="J6373" s="11" t="s">
        <v>261</v>
      </c>
      <c r="K6373" s="11" t="s">
        <v>12957</v>
      </c>
      <c r="L6373" s="11">
        <v>2</v>
      </c>
    </row>
    <row r="6374" spans="1:12">
      <c r="A6374" s="11" t="s">
        <v>12624</v>
      </c>
      <c r="D6374" s="11" t="s">
        <v>260</v>
      </c>
      <c r="E6374" s="19" t="s">
        <v>12842</v>
      </c>
      <c r="F6374" s="10">
        <v>42036</v>
      </c>
      <c r="G6374" s="10">
        <v>44958</v>
      </c>
      <c r="H6374" s="11">
        <v>9</v>
      </c>
      <c r="I6374" s="20" t="s">
        <v>259</v>
      </c>
      <c r="J6374" s="11" t="s">
        <v>261</v>
      </c>
      <c r="K6374" s="11" t="s">
        <v>12957</v>
      </c>
      <c r="L6374" s="11">
        <v>2</v>
      </c>
    </row>
    <row r="6375" spans="1:12">
      <c r="A6375" s="11" t="s">
        <v>12625</v>
      </c>
      <c r="D6375" s="11" t="s">
        <v>260</v>
      </c>
      <c r="E6375" s="19" t="s">
        <v>12843</v>
      </c>
      <c r="F6375" s="10">
        <v>42036</v>
      </c>
      <c r="G6375" s="10">
        <v>44958</v>
      </c>
      <c r="H6375" s="11">
        <v>9</v>
      </c>
      <c r="I6375" s="20" t="s">
        <v>259</v>
      </c>
      <c r="J6375" s="11" t="s">
        <v>261</v>
      </c>
      <c r="K6375" s="11" t="s">
        <v>12957</v>
      </c>
      <c r="L6375" s="11">
        <v>2</v>
      </c>
    </row>
    <row r="6376" spans="1:12">
      <c r="A6376" s="11" t="s">
        <v>12626</v>
      </c>
      <c r="D6376" s="11" t="s">
        <v>260</v>
      </c>
      <c r="E6376" s="19" t="s">
        <v>12844</v>
      </c>
      <c r="F6376" s="10">
        <v>42036</v>
      </c>
      <c r="G6376" s="10">
        <v>44958</v>
      </c>
      <c r="H6376" s="11">
        <v>9</v>
      </c>
      <c r="I6376" s="20" t="s">
        <v>259</v>
      </c>
      <c r="J6376" s="11" t="s">
        <v>261</v>
      </c>
      <c r="K6376" s="11" t="s">
        <v>12957</v>
      </c>
      <c r="L6376" s="11">
        <v>2</v>
      </c>
    </row>
    <row r="6377" spans="1:12">
      <c r="A6377" s="11" t="s">
        <v>12627</v>
      </c>
      <c r="D6377" s="11" t="s">
        <v>260</v>
      </c>
      <c r="E6377" s="19" t="s">
        <v>12845</v>
      </c>
      <c r="F6377" s="10">
        <v>42036</v>
      </c>
      <c r="G6377" s="10">
        <v>44958</v>
      </c>
      <c r="H6377" s="11">
        <v>9</v>
      </c>
      <c r="I6377" s="20" t="s">
        <v>259</v>
      </c>
      <c r="J6377" s="11" t="s">
        <v>261</v>
      </c>
      <c r="K6377" s="11" t="s">
        <v>12957</v>
      </c>
      <c r="L6377" s="11">
        <v>2</v>
      </c>
    </row>
    <row r="6378" spans="1:12">
      <c r="A6378" s="11" t="s">
        <v>12628</v>
      </c>
      <c r="D6378" s="11" t="s">
        <v>260</v>
      </c>
      <c r="E6378" s="19" t="s">
        <v>12846</v>
      </c>
      <c r="F6378" s="10">
        <v>42036</v>
      </c>
      <c r="G6378" s="10">
        <v>44958</v>
      </c>
      <c r="H6378" s="11">
        <v>9</v>
      </c>
      <c r="I6378" s="20" t="s">
        <v>259</v>
      </c>
      <c r="J6378" s="11" t="s">
        <v>261</v>
      </c>
      <c r="K6378" s="11" t="s">
        <v>12957</v>
      </c>
      <c r="L6378" s="11">
        <v>2</v>
      </c>
    </row>
    <row r="6379" spans="1:12">
      <c r="A6379" s="11" t="s">
        <v>12629</v>
      </c>
      <c r="D6379" s="11" t="s">
        <v>260</v>
      </c>
      <c r="E6379" s="19" t="s">
        <v>12847</v>
      </c>
      <c r="F6379" s="10">
        <v>42036</v>
      </c>
      <c r="G6379" s="10">
        <v>44958</v>
      </c>
      <c r="H6379" s="11">
        <v>9</v>
      </c>
      <c r="I6379" s="20" t="s">
        <v>259</v>
      </c>
      <c r="J6379" s="11" t="s">
        <v>261</v>
      </c>
      <c r="K6379" s="11" t="s">
        <v>12957</v>
      </c>
      <c r="L6379" s="11">
        <v>2</v>
      </c>
    </row>
    <row r="6380" spans="1:12">
      <c r="A6380" s="11" t="s">
        <v>12630</v>
      </c>
      <c r="D6380" s="11" t="s">
        <v>260</v>
      </c>
      <c r="E6380" s="19" t="s">
        <v>12848</v>
      </c>
      <c r="F6380" s="10">
        <v>42036</v>
      </c>
      <c r="G6380" s="10">
        <v>44958</v>
      </c>
      <c r="H6380" s="11">
        <v>9</v>
      </c>
      <c r="I6380" s="20" t="s">
        <v>259</v>
      </c>
      <c r="J6380" s="11" t="s">
        <v>261</v>
      </c>
      <c r="K6380" s="11" t="s">
        <v>12957</v>
      </c>
      <c r="L6380" s="11">
        <v>2</v>
      </c>
    </row>
    <row r="6381" spans="1:12">
      <c r="A6381" s="11" t="s">
        <v>12631</v>
      </c>
      <c r="D6381" s="11" t="s">
        <v>260</v>
      </c>
      <c r="E6381" s="19" t="s">
        <v>12849</v>
      </c>
      <c r="F6381" s="10">
        <v>42036</v>
      </c>
      <c r="G6381" s="10">
        <v>44958</v>
      </c>
      <c r="H6381" s="11">
        <v>9</v>
      </c>
      <c r="I6381" s="20" t="s">
        <v>259</v>
      </c>
      <c r="J6381" s="11" t="s">
        <v>261</v>
      </c>
      <c r="K6381" s="11" t="s">
        <v>12957</v>
      </c>
      <c r="L6381" s="11">
        <v>2</v>
      </c>
    </row>
    <row r="6382" spans="1:12">
      <c r="A6382" s="11" t="s">
        <v>12632</v>
      </c>
      <c r="D6382" s="11" t="s">
        <v>260</v>
      </c>
      <c r="E6382" s="19" t="s">
        <v>12850</v>
      </c>
      <c r="F6382" s="10">
        <v>42036</v>
      </c>
      <c r="G6382" s="10">
        <v>44958</v>
      </c>
      <c r="H6382" s="11">
        <v>9</v>
      </c>
      <c r="I6382" s="20" t="s">
        <v>259</v>
      </c>
      <c r="J6382" s="11" t="s">
        <v>261</v>
      </c>
      <c r="K6382" s="11" t="s">
        <v>12957</v>
      </c>
      <c r="L6382" s="11">
        <v>2</v>
      </c>
    </row>
    <row r="6383" spans="1:12">
      <c r="A6383" s="11" t="s">
        <v>12633</v>
      </c>
      <c r="D6383" s="11" t="s">
        <v>260</v>
      </c>
      <c r="E6383" s="19" t="s">
        <v>12851</v>
      </c>
      <c r="F6383" s="10">
        <v>42036</v>
      </c>
      <c r="G6383" s="10">
        <v>44958</v>
      </c>
      <c r="H6383" s="11">
        <v>9</v>
      </c>
      <c r="I6383" s="20" t="s">
        <v>259</v>
      </c>
      <c r="J6383" s="11" t="s">
        <v>261</v>
      </c>
      <c r="K6383" s="11" t="s">
        <v>12957</v>
      </c>
      <c r="L6383" s="11">
        <v>2</v>
      </c>
    </row>
    <row r="6384" spans="1:12">
      <c r="A6384" s="11" t="s">
        <v>12634</v>
      </c>
      <c r="D6384" s="11" t="s">
        <v>260</v>
      </c>
      <c r="E6384" s="19" t="s">
        <v>12852</v>
      </c>
      <c r="F6384" s="10">
        <v>42036</v>
      </c>
      <c r="G6384" s="10">
        <v>44958</v>
      </c>
      <c r="H6384" s="11">
        <v>9</v>
      </c>
      <c r="I6384" s="20" t="s">
        <v>259</v>
      </c>
      <c r="J6384" s="11" t="s">
        <v>261</v>
      </c>
      <c r="K6384" s="11" t="s">
        <v>12957</v>
      </c>
      <c r="L6384" s="11">
        <v>2</v>
      </c>
    </row>
    <row r="6385" spans="1:12">
      <c r="A6385" s="11" t="s">
        <v>12635</v>
      </c>
      <c r="D6385" s="11" t="s">
        <v>260</v>
      </c>
      <c r="E6385" s="19" t="s">
        <v>12853</v>
      </c>
      <c r="F6385" s="10">
        <v>42036</v>
      </c>
      <c r="G6385" s="10">
        <v>44958</v>
      </c>
      <c r="H6385" s="11">
        <v>9</v>
      </c>
      <c r="I6385" s="20" t="s">
        <v>259</v>
      </c>
      <c r="J6385" s="11" t="s">
        <v>261</v>
      </c>
      <c r="K6385" s="11" t="s">
        <v>12957</v>
      </c>
      <c r="L6385" s="11">
        <v>2</v>
      </c>
    </row>
    <row r="6386" spans="1:12">
      <c r="A6386" s="11" t="s">
        <v>12636</v>
      </c>
      <c r="D6386" s="11" t="s">
        <v>260</v>
      </c>
      <c r="E6386" s="19" t="s">
        <v>12854</v>
      </c>
      <c r="F6386" s="10">
        <v>42036</v>
      </c>
      <c r="G6386" s="10">
        <v>44958</v>
      </c>
      <c r="H6386" s="11">
        <v>9</v>
      </c>
      <c r="I6386" s="20" t="s">
        <v>259</v>
      </c>
      <c r="J6386" s="11" t="s">
        <v>261</v>
      </c>
      <c r="K6386" s="11" t="s">
        <v>12957</v>
      </c>
      <c r="L6386" s="11">
        <v>2</v>
      </c>
    </row>
    <row r="6387" spans="1:12">
      <c r="A6387" s="11" t="s">
        <v>12637</v>
      </c>
      <c r="D6387" s="11" t="s">
        <v>260</v>
      </c>
      <c r="E6387" s="19" t="s">
        <v>12855</v>
      </c>
      <c r="F6387" s="10">
        <v>42036</v>
      </c>
      <c r="G6387" s="10">
        <v>44958</v>
      </c>
      <c r="H6387" s="11">
        <v>9</v>
      </c>
      <c r="I6387" s="20" t="s">
        <v>259</v>
      </c>
      <c r="J6387" s="11" t="s">
        <v>261</v>
      </c>
      <c r="K6387" s="11" t="s">
        <v>12957</v>
      </c>
      <c r="L6387" s="11">
        <v>2</v>
      </c>
    </row>
    <row r="6388" spans="1:12">
      <c r="A6388" s="11" t="s">
        <v>12638</v>
      </c>
      <c r="D6388" s="11" t="s">
        <v>260</v>
      </c>
      <c r="E6388" s="19" t="s">
        <v>12856</v>
      </c>
      <c r="F6388" s="10">
        <v>42036</v>
      </c>
      <c r="G6388" s="10">
        <v>44958</v>
      </c>
      <c r="H6388" s="11">
        <v>9</v>
      </c>
      <c r="I6388" s="20" t="s">
        <v>259</v>
      </c>
      <c r="J6388" s="11" t="s">
        <v>261</v>
      </c>
      <c r="K6388" s="11" t="s">
        <v>12957</v>
      </c>
      <c r="L6388" s="11">
        <v>2</v>
      </c>
    </row>
    <row r="6389" spans="1:12">
      <c r="A6389" s="11" t="s">
        <v>12639</v>
      </c>
      <c r="D6389" s="11" t="s">
        <v>260</v>
      </c>
      <c r="E6389" s="19" t="s">
        <v>12857</v>
      </c>
      <c r="F6389" s="10">
        <v>42036</v>
      </c>
      <c r="G6389" s="10">
        <v>44958</v>
      </c>
      <c r="H6389" s="11">
        <v>9</v>
      </c>
      <c r="I6389" s="20" t="s">
        <v>259</v>
      </c>
      <c r="J6389" s="11" t="s">
        <v>261</v>
      </c>
      <c r="K6389" s="11" t="s">
        <v>12957</v>
      </c>
      <c r="L6389" s="11">
        <v>2</v>
      </c>
    </row>
    <row r="6390" spans="1:12">
      <c r="A6390" s="11" t="s">
        <v>12640</v>
      </c>
      <c r="D6390" s="11" t="s">
        <v>260</v>
      </c>
      <c r="E6390" s="19" t="s">
        <v>12858</v>
      </c>
      <c r="F6390" s="10">
        <v>42036</v>
      </c>
      <c r="G6390" s="10">
        <v>44958</v>
      </c>
      <c r="H6390" s="11">
        <v>9</v>
      </c>
      <c r="I6390" s="20" t="s">
        <v>259</v>
      </c>
      <c r="J6390" s="11" t="s">
        <v>261</v>
      </c>
      <c r="K6390" s="11" t="s">
        <v>12957</v>
      </c>
      <c r="L6390" s="11">
        <v>2</v>
      </c>
    </row>
    <row r="6391" spans="1:12">
      <c r="A6391" s="11" t="s">
        <v>12641</v>
      </c>
      <c r="D6391" s="11" t="s">
        <v>260</v>
      </c>
      <c r="E6391" s="19" t="s">
        <v>12859</v>
      </c>
      <c r="F6391" s="10">
        <v>42036</v>
      </c>
      <c r="G6391" s="10">
        <v>44958</v>
      </c>
      <c r="H6391" s="11">
        <v>9</v>
      </c>
      <c r="I6391" s="20" t="s">
        <v>259</v>
      </c>
      <c r="J6391" s="11" t="s">
        <v>261</v>
      </c>
      <c r="K6391" s="11" t="s">
        <v>12957</v>
      </c>
      <c r="L6391" s="11">
        <v>2</v>
      </c>
    </row>
    <row r="6392" spans="1:12">
      <c r="A6392" s="11" t="s">
        <v>12642</v>
      </c>
      <c r="D6392" s="11" t="s">
        <v>260</v>
      </c>
      <c r="E6392" s="19" t="s">
        <v>12860</v>
      </c>
      <c r="F6392" s="10">
        <v>42036</v>
      </c>
      <c r="G6392" s="10">
        <v>44958</v>
      </c>
      <c r="H6392" s="11">
        <v>9</v>
      </c>
      <c r="I6392" s="20" t="s">
        <v>259</v>
      </c>
      <c r="J6392" s="11" t="s">
        <v>261</v>
      </c>
      <c r="K6392" s="11" t="s">
        <v>12957</v>
      </c>
      <c r="L6392" s="11">
        <v>2</v>
      </c>
    </row>
    <row r="6393" spans="1:12">
      <c r="A6393" s="11" t="s">
        <v>12643</v>
      </c>
      <c r="D6393" s="11" t="s">
        <v>260</v>
      </c>
      <c r="E6393" s="19" t="s">
        <v>12861</v>
      </c>
      <c r="F6393" s="10">
        <v>42036</v>
      </c>
      <c r="G6393" s="10">
        <v>44958</v>
      </c>
      <c r="H6393" s="11">
        <v>9</v>
      </c>
      <c r="I6393" s="20" t="s">
        <v>259</v>
      </c>
      <c r="J6393" s="11" t="s">
        <v>261</v>
      </c>
      <c r="K6393" s="11" t="s">
        <v>12957</v>
      </c>
      <c r="L6393" s="11">
        <v>2</v>
      </c>
    </row>
    <row r="6394" spans="1:12">
      <c r="A6394" s="11" t="s">
        <v>12644</v>
      </c>
      <c r="D6394" s="11" t="s">
        <v>260</v>
      </c>
      <c r="E6394" s="19" t="s">
        <v>12862</v>
      </c>
      <c r="F6394" s="10">
        <v>42036</v>
      </c>
      <c r="G6394" s="10">
        <v>44958</v>
      </c>
      <c r="H6394" s="11">
        <v>9</v>
      </c>
      <c r="I6394" s="20" t="s">
        <v>259</v>
      </c>
      <c r="J6394" s="11" t="s">
        <v>261</v>
      </c>
      <c r="K6394" s="11" t="s">
        <v>12957</v>
      </c>
      <c r="L6394" s="11">
        <v>2</v>
      </c>
    </row>
    <row r="6395" spans="1:12">
      <c r="A6395" s="11" t="s">
        <v>12645</v>
      </c>
      <c r="D6395" s="11" t="s">
        <v>260</v>
      </c>
      <c r="E6395" s="19" t="s">
        <v>12863</v>
      </c>
      <c r="F6395" s="10">
        <v>42036</v>
      </c>
      <c r="G6395" s="10">
        <v>44958</v>
      </c>
      <c r="H6395" s="11">
        <v>9</v>
      </c>
      <c r="I6395" s="20" t="s">
        <v>259</v>
      </c>
      <c r="J6395" s="11" t="s">
        <v>261</v>
      </c>
      <c r="K6395" s="11" t="s">
        <v>12957</v>
      </c>
      <c r="L6395" s="11">
        <v>2</v>
      </c>
    </row>
    <row r="6396" spans="1:12">
      <c r="A6396" s="11" t="s">
        <v>12646</v>
      </c>
      <c r="D6396" s="11" t="s">
        <v>260</v>
      </c>
      <c r="E6396" s="19" t="s">
        <v>12864</v>
      </c>
      <c r="F6396" s="10">
        <v>42036</v>
      </c>
      <c r="G6396" s="10">
        <v>44958</v>
      </c>
      <c r="H6396" s="11">
        <v>9</v>
      </c>
      <c r="I6396" s="20" t="s">
        <v>259</v>
      </c>
      <c r="J6396" s="11" t="s">
        <v>261</v>
      </c>
      <c r="K6396" s="11" t="s">
        <v>12957</v>
      </c>
      <c r="L6396" s="11">
        <v>2</v>
      </c>
    </row>
    <row r="6397" spans="1:12">
      <c r="A6397" s="11" t="s">
        <v>12647</v>
      </c>
      <c r="D6397" s="11" t="s">
        <v>260</v>
      </c>
      <c r="E6397" s="19" t="s">
        <v>12865</v>
      </c>
      <c r="F6397" s="10">
        <v>42036</v>
      </c>
      <c r="G6397" s="10">
        <v>44958</v>
      </c>
      <c r="H6397" s="11">
        <v>9</v>
      </c>
      <c r="I6397" s="20" t="s">
        <v>259</v>
      </c>
      <c r="J6397" s="11" t="s">
        <v>261</v>
      </c>
      <c r="K6397" s="11" t="s">
        <v>12957</v>
      </c>
      <c r="L6397" s="11">
        <v>2</v>
      </c>
    </row>
    <row r="6398" spans="1:12">
      <c r="A6398" s="11" t="s">
        <v>12648</v>
      </c>
      <c r="D6398" s="11" t="s">
        <v>260</v>
      </c>
      <c r="E6398" s="19" t="s">
        <v>12866</v>
      </c>
      <c r="F6398" s="10">
        <v>42036</v>
      </c>
      <c r="G6398" s="10">
        <v>44958</v>
      </c>
      <c r="H6398" s="11">
        <v>9</v>
      </c>
      <c r="I6398" s="20" t="s">
        <v>259</v>
      </c>
      <c r="J6398" s="11" t="s">
        <v>261</v>
      </c>
      <c r="K6398" s="11" t="s">
        <v>12957</v>
      </c>
      <c r="L6398" s="11">
        <v>2</v>
      </c>
    </row>
    <row r="6399" spans="1:12">
      <c r="A6399" s="11" t="s">
        <v>12649</v>
      </c>
      <c r="D6399" s="11" t="s">
        <v>260</v>
      </c>
      <c r="E6399" s="19" t="s">
        <v>12867</v>
      </c>
      <c r="F6399" s="10">
        <v>42036</v>
      </c>
      <c r="G6399" s="10">
        <v>44958</v>
      </c>
      <c r="H6399" s="11">
        <v>9</v>
      </c>
      <c r="I6399" s="20" t="s">
        <v>259</v>
      </c>
      <c r="J6399" s="11" t="s">
        <v>261</v>
      </c>
      <c r="K6399" s="11" t="s">
        <v>12957</v>
      </c>
      <c r="L6399" s="11">
        <v>2</v>
      </c>
    </row>
    <row r="6400" spans="1:12">
      <c r="A6400" s="11" t="s">
        <v>12650</v>
      </c>
      <c r="D6400" s="11" t="s">
        <v>260</v>
      </c>
      <c r="E6400" s="19" t="s">
        <v>12868</v>
      </c>
      <c r="F6400" s="10">
        <v>42036</v>
      </c>
      <c r="G6400" s="10">
        <v>44958</v>
      </c>
      <c r="H6400" s="11">
        <v>9</v>
      </c>
      <c r="I6400" s="20" t="s">
        <v>259</v>
      </c>
      <c r="J6400" s="11" t="s">
        <v>261</v>
      </c>
      <c r="K6400" s="11" t="s">
        <v>12957</v>
      </c>
      <c r="L6400" s="11">
        <v>2</v>
      </c>
    </row>
    <row r="6401" spans="1:12">
      <c r="A6401" s="11" t="s">
        <v>12651</v>
      </c>
      <c r="D6401" s="11" t="s">
        <v>260</v>
      </c>
      <c r="E6401" s="19" t="s">
        <v>12869</v>
      </c>
      <c r="F6401" s="10">
        <v>42036</v>
      </c>
      <c r="G6401" s="10">
        <v>44958</v>
      </c>
      <c r="H6401" s="11">
        <v>9</v>
      </c>
      <c r="I6401" s="20" t="s">
        <v>259</v>
      </c>
      <c r="J6401" s="11" t="s">
        <v>261</v>
      </c>
      <c r="K6401" s="11" t="s">
        <v>12957</v>
      </c>
      <c r="L6401" s="11">
        <v>2</v>
      </c>
    </row>
    <row r="6402" spans="1:12">
      <c r="A6402" s="11" t="s">
        <v>12652</v>
      </c>
      <c r="D6402" s="11" t="s">
        <v>260</v>
      </c>
      <c r="E6402" s="19" t="s">
        <v>12870</v>
      </c>
      <c r="F6402" s="10">
        <v>42036</v>
      </c>
      <c r="G6402" s="10">
        <v>44958</v>
      </c>
      <c r="H6402" s="11">
        <v>9</v>
      </c>
      <c r="I6402" s="20" t="s">
        <v>259</v>
      </c>
      <c r="J6402" s="11" t="s">
        <v>261</v>
      </c>
      <c r="K6402" s="11" t="s">
        <v>12957</v>
      </c>
      <c r="L6402" s="11">
        <v>2</v>
      </c>
    </row>
    <row r="6403" spans="1:12">
      <c r="A6403" s="11" t="s">
        <v>12653</v>
      </c>
      <c r="D6403" s="11" t="s">
        <v>260</v>
      </c>
      <c r="E6403" s="19" t="s">
        <v>12871</v>
      </c>
      <c r="F6403" s="10">
        <v>42036</v>
      </c>
      <c r="G6403" s="10">
        <v>44958</v>
      </c>
      <c r="H6403" s="11">
        <v>9</v>
      </c>
      <c r="I6403" s="20" t="s">
        <v>259</v>
      </c>
      <c r="J6403" s="11" t="s">
        <v>261</v>
      </c>
      <c r="K6403" s="11" t="s">
        <v>12957</v>
      </c>
      <c r="L6403" s="11">
        <v>2</v>
      </c>
    </row>
    <row r="6404" spans="1:12">
      <c r="A6404" s="11" t="s">
        <v>12654</v>
      </c>
      <c r="D6404" s="11" t="s">
        <v>260</v>
      </c>
      <c r="E6404" s="19" t="s">
        <v>12872</v>
      </c>
      <c r="F6404" s="10">
        <v>42036</v>
      </c>
      <c r="G6404" s="10">
        <v>44958</v>
      </c>
      <c r="H6404" s="11">
        <v>9</v>
      </c>
      <c r="I6404" s="20" t="s">
        <v>259</v>
      </c>
      <c r="J6404" s="11" t="s">
        <v>261</v>
      </c>
      <c r="K6404" s="11" t="s">
        <v>12957</v>
      </c>
      <c r="L6404" s="11">
        <v>2</v>
      </c>
    </row>
    <row r="6405" spans="1:12">
      <c r="A6405" s="11" t="s">
        <v>12655</v>
      </c>
      <c r="D6405" s="11" t="s">
        <v>260</v>
      </c>
      <c r="E6405" s="19" t="s">
        <v>12873</v>
      </c>
      <c r="F6405" s="10">
        <v>42036</v>
      </c>
      <c r="G6405" s="10">
        <v>44958</v>
      </c>
      <c r="H6405" s="11">
        <v>9</v>
      </c>
      <c r="I6405" s="20" t="s">
        <v>259</v>
      </c>
      <c r="J6405" s="11" t="s">
        <v>261</v>
      </c>
      <c r="K6405" s="11" t="s">
        <v>12957</v>
      </c>
      <c r="L6405" s="11">
        <v>2</v>
      </c>
    </row>
    <row r="6406" spans="1:12">
      <c r="A6406" s="11" t="s">
        <v>12656</v>
      </c>
      <c r="D6406" s="11" t="s">
        <v>260</v>
      </c>
      <c r="E6406" s="19" t="s">
        <v>12874</v>
      </c>
      <c r="F6406" s="10">
        <v>42036</v>
      </c>
      <c r="G6406" s="10">
        <v>44958</v>
      </c>
      <c r="H6406" s="11">
        <v>9</v>
      </c>
      <c r="I6406" s="20" t="s">
        <v>259</v>
      </c>
      <c r="J6406" s="11" t="s">
        <v>261</v>
      </c>
      <c r="K6406" s="11" t="s">
        <v>12957</v>
      </c>
      <c r="L6406" s="11">
        <v>2</v>
      </c>
    </row>
    <row r="6407" spans="1:12">
      <c r="A6407" s="11" t="s">
        <v>12657</v>
      </c>
      <c r="D6407" s="11" t="s">
        <v>260</v>
      </c>
      <c r="E6407" s="19" t="s">
        <v>12875</v>
      </c>
      <c r="F6407" s="10">
        <v>42036</v>
      </c>
      <c r="G6407" s="10">
        <v>44958</v>
      </c>
      <c r="H6407" s="11">
        <v>9</v>
      </c>
      <c r="I6407" s="20" t="s">
        <v>259</v>
      </c>
      <c r="J6407" s="11" t="s">
        <v>261</v>
      </c>
      <c r="K6407" s="11" t="s">
        <v>12957</v>
      </c>
      <c r="L6407" s="11">
        <v>2</v>
      </c>
    </row>
    <row r="6408" spans="1:12">
      <c r="A6408" s="11" t="s">
        <v>12658</v>
      </c>
      <c r="D6408" s="11" t="s">
        <v>260</v>
      </c>
      <c r="E6408" s="19" t="s">
        <v>12876</v>
      </c>
      <c r="F6408" s="10">
        <v>42036</v>
      </c>
      <c r="G6408" s="10">
        <v>44958</v>
      </c>
      <c r="H6408" s="11">
        <v>9</v>
      </c>
      <c r="I6408" s="20" t="s">
        <v>259</v>
      </c>
      <c r="J6408" s="11" t="s">
        <v>261</v>
      </c>
      <c r="K6408" s="11" t="s">
        <v>12957</v>
      </c>
      <c r="L6408" s="11">
        <v>2</v>
      </c>
    </row>
    <row r="6409" spans="1:12">
      <c r="A6409" s="11" t="s">
        <v>12659</v>
      </c>
      <c r="D6409" s="11" t="s">
        <v>260</v>
      </c>
      <c r="E6409" s="19" t="s">
        <v>12877</v>
      </c>
      <c r="F6409" s="10">
        <v>42036</v>
      </c>
      <c r="G6409" s="10">
        <v>44958</v>
      </c>
      <c r="H6409" s="11">
        <v>9</v>
      </c>
      <c r="I6409" s="20" t="s">
        <v>259</v>
      </c>
      <c r="J6409" s="11" t="s">
        <v>261</v>
      </c>
      <c r="K6409" s="11" t="s">
        <v>12957</v>
      </c>
      <c r="L6409" s="11">
        <v>2</v>
      </c>
    </row>
    <row r="6410" spans="1:12">
      <c r="A6410" s="11" t="s">
        <v>12660</v>
      </c>
      <c r="D6410" s="11" t="s">
        <v>260</v>
      </c>
      <c r="E6410" s="19" t="s">
        <v>12878</v>
      </c>
      <c r="F6410" s="10">
        <v>42036</v>
      </c>
      <c r="G6410" s="10">
        <v>44958</v>
      </c>
      <c r="H6410" s="11">
        <v>9</v>
      </c>
      <c r="I6410" s="20" t="s">
        <v>259</v>
      </c>
      <c r="J6410" s="11" t="s">
        <v>261</v>
      </c>
      <c r="K6410" s="11" t="s">
        <v>12957</v>
      </c>
      <c r="L6410" s="11">
        <v>2</v>
      </c>
    </row>
    <row r="6411" spans="1:12">
      <c r="A6411" s="11" t="s">
        <v>12661</v>
      </c>
      <c r="D6411" s="11" t="s">
        <v>260</v>
      </c>
      <c r="E6411" s="19" t="s">
        <v>12879</v>
      </c>
      <c r="F6411" s="10">
        <v>42036</v>
      </c>
      <c r="G6411" s="10">
        <v>44958</v>
      </c>
      <c r="H6411" s="11">
        <v>9</v>
      </c>
      <c r="I6411" s="20" t="s">
        <v>259</v>
      </c>
      <c r="J6411" s="11" t="s">
        <v>261</v>
      </c>
      <c r="K6411" s="11" t="s">
        <v>12957</v>
      </c>
      <c r="L6411" s="11">
        <v>2</v>
      </c>
    </row>
    <row r="6412" spans="1:12">
      <c r="A6412" s="11" t="s">
        <v>12662</v>
      </c>
      <c r="D6412" s="11" t="s">
        <v>260</v>
      </c>
      <c r="E6412" s="19" t="s">
        <v>12880</v>
      </c>
      <c r="F6412" s="10">
        <v>42036</v>
      </c>
      <c r="G6412" s="10">
        <v>44958</v>
      </c>
      <c r="H6412" s="11">
        <v>9</v>
      </c>
      <c r="I6412" s="20" t="s">
        <v>259</v>
      </c>
      <c r="J6412" s="11" t="s">
        <v>261</v>
      </c>
      <c r="K6412" s="11" t="s">
        <v>12957</v>
      </c>
      <c r="L6412" s="11">
        <v>2</v>
      </c>
    </row>
    <row r="6413" spans="1:12">
      <c r="A6413" s="11" t="s">
        <v>12663</v>
      </c>
      <c r="D6413" s="11" t="s">
        <v>260</v>
      </c>
      <c r="E6413" s="19" t="s">
        <v>12881</v>
      </c>
      <c r="F6413" s="10">
        <v>42036</v>
      </c>
      <c r="G6413" s="10">
        <v>44958</v>
      </c>
      <c r="H6413" s="11">
        <v>9</v>
      </c>
      <c r="I6413" s="20" t="s">
        <v>259</v>
      </c>
      <c r="J6413" s="11" t="s">
        <v>261</v>
      </c>
      <c r="K6413" s="11" t="s">
        <v>12957</v>
      </c>
      <c r="L6413" s="11">
        <v>2</v>
      </c>
    </row>
    <row r="6414" spans="1:12">
      <c r="A6414" s="11" t="s">
        <v>12664</v>
      </c>
      <c r="D6414" s="11" t="s">
        <v>260</v>
      </c>
      <c r="E6414" s="19" t="s">
        <v>12882</v>
      </c>
      <c r="F6414" s="10">
        <v>42036</v>
      </c>
      <c r="G6414" s="10">
        <v>44958</v>
      </c>
      <c r="H6414" s="11">
        <v>9</v>
      </c>
      <c r="I6414" s="20" t="s">
        <v>259</v>
      </c>
      <c r="J6414" s="11" t="s">
        <v>261</v>
      </c>
      <c r="K6414" s="11" t="s">
        <v>12957</v>
      </c>
      <c r="L6414" s="11">
        <v>2</v>
      </c>
    </row>
    <row r="6415" spans="1:12">
      <c r="A6415" s="11" t="s">
        <v>12665</v>
      </c>
      <c r="D6415" s="11" t="s">
        <v>260</v>
      </c>
      <c r="E6415" s="19" t="s">
        <v>12883</v>
      </c>
      <c r="F6415" s="10">
        <v>42036</v>
      </c>
      <c r="G6415" s="10">
        <v>44958</v>
      </c>
      <c r="H6415" s="11">
        <v>9</v>
      </c>
      <c r="I6415" s="20" t="s">
        <v>259</v>
      </c>
      <c r="J6415" s="11" t="s">
        <v>261</v>
      </c>
      <c r="K6415" s="11" t="s">
        <v>12957</v>
      </c>
      <c r="L6415" s="11">
        <v>2</v>
      </c>
    </row>
    <row r="6416" spans="1:12">
      <c r="A6416" s="11" t="s">
        <v>12666</v>
      </c>
      <c r="D6416" s="11" t="s">
        <v>260</v>
      </c>
      <c r="E6416" s="19" t="s">
        <v>12884</v>
      </c>
      <c r="F6416" s="10">
        <v>42036</v>
      </c>
      <c r="G6416" s="10">
        <v>44958</v>
      </c>
      <c r="H6416" s="11">
        <v>9</v>
      </c>
      <c r="I6416" s="20" t="s">
        <v>259</v>
      </c>
      <c r="J6416" s="11" t="s">
        <v>261</v>
      </c>
      <c r="K6416" s="11" t="s">
        <v>12957</v>
      </c>
      <c r="L6416" s="11">
        <v>2</v>
      </c>
    </row>
    <row r="6417" spans="1:12">
      <c r="A6417" s="11" t="s">
        <v>12667</v>
      </c>
      <c r="D6417" s="11" t="s">
        <v>260</v>
      </c>
      <c r="E6417" s="19" t="s">
        <v>12885</v>
      </c>
      <c r="F6417" s="10">
        <v>42036</v>
      </c>
      <c r="G6417" s="10">
        <v>44958</v>
      </c>
      <c r="H6417" s="11">
        <v>9</v>
      </c>
      <c r="I6417" s="20" t="s">
        <v>259</v>
      </c>
      <c r="J6417" s="11" t="s">
        <v>261</v>
      </c>
      <c r="K6417" s="11" t="s">
        <v>12957</v>
      </c>
      <c r="L6417" s="11">
        <v>2</v>
      </c>
    </row>
    <row r="6418" spans="1:12">
      <c r="A6418" s="11" t="s">
        <v>12668</v>
      </c>
      <c r="D6418" s="11" t="s">
        <v>260</v>
      </c>
      <c r="E6418" s="19" t="s">
        <v>12886</v>
      </c>
      <c r="F6418" s="10">
        <v>42036</v>
      </c>
      <c r="G6418" s="10">
        <v>44958</v>
      </c>
      <c r="H6418" s="11">
        <v>9</v>
      </c>
      <c r="I6418" s="20" t="s">
        <v>259</v>
      </c>
      <c r="J6418" s="11" t="s">
        <v>261</v>
      </c>
      <c r="K6418" s="11" t="s">
        <v>12957</v>
      </c>
      <c r="L6418" s="11">
        <v>2</v>
      </c>
    </row>
    <row r="6419" spans="1:12">
      <c r="A6419" s="11" t="s">
        <v>12669</v>
      </c>
      <c r="D6419" s="11" t="s">
        <v>260</v>
      </c>
      <c r="E6419" s="19" t="s">
        <v>12887</v>
      </c>
      <c r="F6419" s="10">
        <v>42036</v>
      </c>
      <c r="G6419" s="10">
        <v>44958</v>
      </c>
      <c r="H6419" s="11">
        <v>9</v>
      </c>
      <c r="I6419" s="20" t="s">
        <v>259</v>
      </c>
      <c r="J6419" s="11" t="s">
        <v>261</v>
      </c>
      <c r="K6419" s="11" t="s">
        <v>12957</v>
      </c>
      <c r="L6419" s="11">
        <v>2</v>
      </c>
    </row>
    <row r="6420" spans="1:12">
      <c r="A6420" s="11" t="s">
        <v>12670</v>
      </c>
      <c r="D6420" s="11" t="s">
        <v>260</v>
      </c>
      <c r="E6420" s="19" t="s">
        <v>12888</v>
      </c>
      <c r="F6420" s="10">
        <v>42036</v>
      </c>
      <c r="G6420" s="10">
        <v>44958</v>
      </c>
      <c r="H6420" s="11">
        <v>9</v>
      </c>
      <c r="I6420" s="20" t="s">
        <v>259</v>
      </c>
      <c r="J6420" s="11" t="s">
        <v>261</v>
      </c>
      <c r="K6420" s="11" t="s">
        <v>12957</v>
      </c>
      <c r="L6420" s="11">
        <v>2</v>
      </c>
    </row>
    <row r="6421" spans="1:12">
      <c r="A6421" s="11" t="s">
        <v>12671</v>
      </c>
      <c r="D6421" s="11" t="s">
        <v>260</v>
      </c>
      <c r="E6421" s="19" t="s">
        <v>12889</v>
      </c>
      <c r="F6421" s="10">
        <v>42036</v>
      </c>
      <c r="G6421" s="10">
        <v>44958</v>
      </c>
      <c r="H6421" s="11">
        <v>9</v>
      </c>
      <c r="I6421" s="20" t="s">
        <v>259</v>
      </c>
      <c r="J6421" s="11" t="s">
        <v>261</v>
      </c>
      <c r="K6421" s="11" t="s">
        <v>12957</v>
      </c>
      <c r="L6421" s="11">
        <v>2</v>
      </c>
    </row>
    <row r="6422" spans="1:12">
      <c r="A6422" s="11" t="s">
        <v>12672</v>
      </c>
      <c r="D6422" s="11" t="s">
        <v>260</v>
      </c>
      <c r="E6422" s="19" t="s">
        <v>12890</v>
      </c>
      <c r="F6422" s="10">
        <v>42036</v>
      </c>
      <c r="G6422" s="10">
        <v>44958</v>
      </c>
      <c r="H6422" s="11">
        <v>9</v>
      </c>
      <c r="I6422" s="20" t="s">
        <v>259</v>
      </c>
      <c r="J6422" s="11" t="s">
        <v>261</v>
      </c>
      <c r="K6422" s="11" t="s">
        <v>12957</v>
      </c>
      <c r="L6422" s="11">
        <v>2</v>
      </c>
    </row>
    <row r="6423" spans="1:12">
      <c r="A6423" s="11" t="s">
        <v>12673</v>
      </c>
      <c r="D6423" s="11" t="s">
        <v>260</v>
      </c>
      <c r="E6423" s="19" t="s">
        <v>12891</v>
      </c>
      <c r="F6423" s="10">
        <v>42036</v>
      </c>
      <c r="G6423" s="10">
        <v>44958</v>
      </c>
      <c r="H6423" s="11">
        <v>9</v>
      </c>
      <c r="I6423" s="20" t="s">
        <v>259</v>
      </c>
      <c r="J6423" s="11" t="s">
        <v>261</v>
      </c>
      <c r="K6423" s="11" t="s">
        <v>12957</v>
      </c>
      <c r="L6423" s="11">
        <v>2</v>
      </c>
    </row>
    <row r="6424" spans="1:12">
      <c r="A6424" s="11" t="s">
        <v>12674</v>
      </c>
      <c r="D6424" s="11" t="s">
        <v>260</v>
      </c>
      <c r="E6424" s="19" t="s">
        <v>12892</v>
      </c>
      <c r="F6424" s="10">
        <v>42036</v>
      </c>
      <c r="G6424" s="10">
        <v>44958</v>
      </c>
      <c r="H6424" s="11">
        <v>9</v>
      </c>
      <c r="I6424" s="20" t="s">
        <v>259</v>
      </c>
      <c r="J6424" s="11" t="s">
        <v>261</v>
      </c>
      <c r="K6424" s="11" t="s">
        <v>12957</v>
      </c>
      <c r="L6424" s="11">
        <v>2</v>
      </c>
    </row>
    <row r="6425" spans="1:12">
      <c r="A6425" s="11" t="s">
        <v>12675</v>
      </c>
      <c r="D6425" s="11" t="s">
        <v>260</v>
      </c>
      <c r="E6425" s="19" t="s">
        <v>12893</v>
      </c>
      <c r="F6425" s="10">
        <v>42036</v>
      </c>
      <c r="G6425" s="10">
        <v>44958</v>
      </c>
      <c r="H6425" s="11">
        <v>9</v>
      </c>
      <c r="I6425" s="20" t="s">
        <v>259</v>
      </c>
      <c r="J6425" s="11" t="s">
        <v>261</v>
      </c>
      <c r="K6425" s="11" t="s">
        <v>12957</v>
      </c>
      <c r="L6425" s="11">
        <v>2</v>
      </c>
    </row>
    <row r="6426" spans="1:12">
      <c r="A6426" s="11" t="s">
        <v>12676</v>
      </c>
      <c r="D6426" s="11" t="s">
        <v>260</v>
      </c>
      <c r="E6426" s="19" t="s">
        <v>12894</v>
      </c>
      <c r="F6426" s="10">
        <v>42036</v>
      </c>
      <c r="G6426" s="10">
        <v>44958</v>
      </c>
      <c r="H6426" s="11">
        <v>9</v>
      </c>
      <c r="I6426" s="20" t="s">
        <v>259</v>
      </c>
      <c r="J6426" s="11" t="s">
        <v>261</v>
      </c>
      <c r="K6426" s="11" t="s">
        <v>12957</v>
      </c>
      <c r="L6426" s="11">
        <v>2</v>
      </c>
    </row>
    <row r="6427" spans="1:12">
      <c r="A6427" s="11" t="s">
        <v>12677</v>
      </c>
      <c r="D6427" s="11" t="s">
        <v>260</v>
      </c>
      <c r="E6427" s="19" t="s">
        <v>12895</v>
      </c>
      <c r="F6427" s="10">
        <v>42036</v>
      </c>
      <c r="G6427" s="10">
        <v>44958</v>
      </c>
      <c r="H6427" s="11">
        <v>9</v>
      </c>
      <c r="I6427" s="20" t="s">
        <v>259</v>
      </c>
      <c r="J6427" s="11" t="s">
        <v>261</v>
      </c>
      <c r="K6427" s="11" t="s">
        <v>12957</v>
      </c>
      <c r="L6427" s="11">
        <v>2</v>
      </c>
    </row>
    <row r="6428" spans="1:12">
      <c r="A6428" s="11" t="s">
        <v>12678</v>
      </c>
      <c r="D6428" s="11" t="s">
        <v>260</v>
      </c>
      <c r="E6428" s="19" t="s">
        <v>12896</v>
      </c>
      <c r="F6428" s="10">
        <v>42036</v>
      </c>
      <c r="G6428" s="10">
        <v>44958</v>
      </c>
      <c r="H6428" s="11">
        <v>9</v>
      </c>
      <c r="I6428" s="20" t="s">
        <v>259</v>
      </c>
      <c r="J6428" s="11" t="s">
        <v>261</v>
      </c>
      <c r="K6428" s="11" t="s">
        <v>12957</v>
      </c>
      <c r="L6428" s="11">
        <v>2</v>
      </c>
    </row>
    <row r="6429" spans="1:12">
      <c r="A6429" s="11" t="s">
        <v>12679</v>
      </c>
      <c r="D6429" s="11" t="s">
        <v>260</v>
      </c>
      <c r="E6429" s="19" t="s">
        <v>12897</v>
      </c>
      <c r="F6429" s="10">
        <v>42036</v>
      </c>
      <c r="G6429" s="10">
        <v>44958</v>
      </c>
      <c r="H6429" s="11">
        <v>9</v>
      </c>
      <c r="I6429" s="20" t="s">
        <v>259</v>
      </c>
      <c r="J6429" s="11" t="s">
        <v>261</v>
      </c>
      <c r="K6429" s="11" t="s">
        <v>12957</v>
      </c>
      <c r="L6429" s="11">
        <v>2</v>
      </c>
    </row>
    <row r="6430" spans="1:12">
      <c r="A6430" s="11" t="s">
        <v>12680</v>
      </c>
      <c r="D6430" s="11" t="s">
        <v>260</v>
      </c>
      <c r="E6430" s="19" t="s">
        <v>12898</v>
      </c>
      <c r="F6430" s="10">
        <v>42036</v>
      </c>
      <c r="G6430" s="10">
        <v>44958</v>
      </c>
      <c r="H6430" s="11">
        <v>9</v>
      </c>
      <c r="I6430" s="20" t="s">
        <v>259</v>
      </c>
      <c r="J6430" s="11" t="s">
        <v>261</v>
      </c>
      <c r="K6430" s="11" t="s">
        <v>12957</v>
      </c>
      <c r="L6430" s="11">
        <v>2</v>
      </c>
    </row>
    <row r="6431" spans="1:12">
      <c r="A6431" s="11" t="s">
        <v>12681</v>
      </c>
      <c r="D6431" s="11" t="s">
        <v>260</v>
      </c>
      <c r="E6431" s="19" t="s">
        <v>12899</v>
      </c>
      <c r="F6431" s="10">
        <v>42036</v>
      </c>
      <c r="G6431" s="10">
        <v>44958</v>
      </c>
      <c r="H6431" s="11">
        <v>9</v>
      </c>
      <c r="I6431" s="20" t="s">
        <v>259</v>
      </c>
      <c r="J6431" s="11" t="s">
        <v>261</v>
      </c>
      <c r="K6431" s="11" t="s">
        <v>12957</v>
      </c>
      <c r="L6431" s="11">
        <v>2</v>
      </c>
    </row>
    <row r="6432" spans="1:12">
      <c r="A6432" s="11" t="s">
        <v>12682</v>
      </c>
      <c r="D6432" s="11" t="s">
        <v>260</v>
      </c>
      <c r="E6432" s="19" t="s">
        <v>12900</v>
      </c>
      <c r="F6432" s="10">
        <v>42036</v>
      </c>
      <c r="G6432" s="10">
        <v>44958</v>
      </c>
      <c r="H6432" s="11">
        <v>9</v>
      </c>
      <c r="I6432" s="20" t="s">
        <v>259</v>
      </c>
      <c r="J6432" s="11" t="s">
        <v>261</v>
      </c>
      <c r="K6432" s="11" t="s">
        <v>12957</v>
      </c>
      <c r="L6432" s="11">
        <v>2</v>
      </c>
    </row>
    <row r="6433" spans="1:12">
      <c r="A6433" s="11" t="s">
        <v>12683</v>
      </c>
      <c r="D6433" s="11" t="s">
        <v>260</v>
      </c>
      <c r="E6433" s="19" t="s">
        <v>12901</v>
      </c>
      <c r="F6433" s="10">
        <v>42036</v>
      </c>
      <c r="G6433" s="10">
        <v>44958</v>
      </c>
      <c r="H6433" s="11">
        <v>9</v>
      </c>
      <c r="I6433" s="20" t="s">
        <v>259</v>
      </c>
      <c r="J6433" s="11" t="s">
        <v>261</v>
      </c>
      <c r="K6433" s="11" t="s">
        <v>12957</v>
      </c>
      <c r="L6433" s="11">
        <v>2</v>
      </c>
    </row>
    <row r="6434" spans="1:12">
      <c r="A6434" s="11" t="s">
        <v>12684</v>
      </c>
      <c r="D6434" s="11" t="s">
        <v>260</v>
      </c>
      <c r="E6434" s="19" t="s">
        <v>12902</v>
      </c>
      <c r="F6434" s="10">
        <v>42036</v>
      </c>
      <c r="G6434" s="10">
        <v>44958</v>
      </c>
      <c r="H6434" s="11">
        <v>9</v>
      </c>
      <c r="I6434" s="20" t="s">
        <v>259</v>
      </c>
      <c r="J6434" s="11" t="s">
        <v>261</v>
      </c>
      <c r="K6434" s="11" t="s">
        <v>12957</v>
      </c>
      <c r="L6434" s="11">
        <v>2</v>
      </c>
    </row>
    <row r="6435" spans="1:12">
      <c r="A6435" s="11" t="s">
        <v>12685</v>
      </c>
      <c r="D6435" s="11" t="s">
        <v>260</v>
      </c>
      <c r="E6435" s="19" t="s">
        <v>12903</v>
      </c>
      <c r="F6435" s="10">
        <v>42036</v>
      </c>
      <c r="G6435" s="10">
        <v>44958</v>
      </c>
      <c r="H6435" s="11">
        <v>9</v>
      </c>
      <c r="I6435" s="20" t="s">
        <v>259</v>
      </c>
      <c r="J6435" s="11" t="s">
        <v>261</v>
      </c>
      <c r="K6435" s="11" t="s">
        <v>12957</v>
      </c>
      <c r="L6435" s="11">
        <v>2</v>
      </c>
    </row>
    <row r="6436" spans="1:12">
      <c r="A6436" s="11" t="s">
        <v>12686</v>
      </c>
      <c r="D6436" s="11" t="s">
        <v>260</v>
      </c>
      <c r="E6436" s="19" t="s">
        <v>12904</v>
      </c>
      <c r="F6436" s="10">
        <v>42036</v>
      </c>
      <c r="G6436" s="10">
        <v>44958</v>
      </c>
      <c r="H6436" s="11">
        <v>9</v>
      </c>
      <c r="I6436" s="20" t="s">
        <v>259</v>
      </c>
      <c r="J6436" s="11" t="s">
        <v>261</v>
      </c>
      <c r="K6436" s="11" t="s">
        <v>12957</v>
      </c>
      <c r="L6436" s="11">
        <v>2</v>
      </c>
    </row>
    <row r="6437" spans="1:12">
      <c r="A6437" s="11" t="s">
        <v>12687</v>
      </c>
      <c r="D6437" s="11" t="s">
        <v>260</v>
      </c>
      <c r="E6437" s="19" t="s">
        <v>12905</v>
      </c>
      <c r="F6437" s="10">
        <v>42036</v>
      </c>
      <c r="G6437" s="10">
        <v>44958</v>
      </c>
      <c r="H6437" s="11">
        <v>9</v>
      </c>
      <c r="I6437" s="20" t="s">
        <v>259</v>
      </c>
      <c r="J6437" s="11" t="s">
        <v>261</v>
      </c>
      <c r="K6437" s="11" t="s">
        <v>12957</v>
      </c>
      <c r="L6437" s="11">
        <v>2</v>
      </c>
    </row>
    <row r="6438" spans="1:12">
      <c r="A6438" s="11" t="s">
        <v>12688</v>
      </c>
      <c r="D6438" s="11" t="s">
        <v>260</v>
      </c>
      <c r="E6438" s="19" t="s">
        <v>12906</v>
      </c>
      <c r="F6438" s="10">
        <v>42036</v>
      </c>
      <c r="G6438" s="10">
        <v>44958</v>
      </c>
      <c r="H6438" s="11">
        <v>9</v>
      </c>
      <c r="I6438" s="20" t="s">
        <v>259</v>
      </c>
      <c r="J6438" s="11" t="s">
        <v>261</v>
      </c>
      <c r="K6438" s="11" t="s">
        <v>12957</v>
      </c>
      <c r="L6438" s="11">
        <v>2</v>
      </c>
    </row>
    <row r="6439" spans="1:12">
      <c r="A6439" s="11" t="s">
        <v>12689</v>
      </c>
      <c r="D6439" s="11" t="s">
        <v>260</v>
      </c>
      <c r="E6439" s="19" t="s">
        <v>12907</v>
      </c>
      <c r="F6439" s="10">
        <v>42036</v>
      </c>
      <c r="G6439" s="10">
        <v>44958</v>
      </c>
      <c r="H6439" s="11">
        <v>9</v>
      </c>
      <c r="I6439" s="20" t="s">
        <v>259</v>
      </c>
      <c r="J6439" s="11" t="s">
        <v>261</v>
      </c>
      <c r="K6439" s="11" t="s">
        <v>12957</v>
      </c>
      <c r="L6439" s="11">
        <v>2</v>
      </c>
    </row>
    <row r="6440" spans="1:12">
      <c r="A6440" s="11" t="s">
        <v>12690</v>
      </c>
      <c r="D6440" s="11" t="s">
        <v>260</v>
      </c>
      <c r="E6440" s="19" t="s">
        <v>12908</v>
      </c>
      <c r="F6440" s="10">
        <v>42036</v>
      </c>
      <c r="G6440" s="10">
        <v>44958</v>
      </c>
      <c r="H6440" s="11">
        <v>9</v>
      </c>
      <c r="I6440" s="20" t="s">
        <v>259</v>
      </c>
      <c r="J6440" s="11" t="s">
        <v>261</v>
      </c>
      <c r="K6440" s="11" t="s">
        <v>12957</v>
      </c>
      <c r="L6440" s="11">
        <v>2</v>
      </c>
    </row>
    <row r="6441" spans="1:12">
      <c r="A6441" s="11" t="s">
        <v>12691</v>
      </c>
      <c r="D6441" s="11" t="s">
        <v>260</v>
      </c>
      <c r="E6441" s="19" t="s">
        <v>12909</v>
      </c>
      <c r="F6441" s="10">
        <v>42036</v>
      </c>
      <c r="G6441" s="10">
        <v>44958</v>
      </c>
      <c r="H6441" s="11">
        <v>9</v>
      </c>
      <c r="I6441" s="20" t="s">
        <v>259</v>
      </c>
      <c r="J6441" s="11" t="s">
        <v>261</v>
      </c>
      <c r="K6441" s="11" t="s">
        <v>12957</v>
      </c>
      <c r="L6441" s="11">
        <v>2</v>
      </c>
    </row>
    <row r="6442" spans="1:12">
      <c r="A6442" s="11" t="s">
        <v>12692</v>
      </c>
      <c r="D6442" s="11" t="s">
        <v>260</v>
      </c>
      <c r="E6442" s="19" t="s">
        <v>12910</v>
      </c>
      <c r="F6442" s="10">
        <v>42036</v>
      </c>
      <c r="G6442" s="10">
        <v>44958</v>
      </c>
      <c r="H6442" s="11">
        <v>9</v>
      </c>
      <c r="I6442" s="20" t="s">
        <v>259</v>
      </c>
      <c r="J6442" s="11" t="s">
        <v>261</v>
      </c>
      <c r="K6442" s="11" t="s">
        <v>12957</v>
      </c>
      <c r="L6442" s="11">
        <v>2</v>
      </c>
    </row>
    <row r="6443" spans="1:12">
      <c r="A6443" s="11" t="s">
        <v>12693</v>
      </c>
      <c r="D6443" s="11" t="s">
        <v>260</v>
      </c>
      <c r="E6443" s="19" t="s">
        <v>12911</v>
      </c>
      <c r="F6443" s="10">
        <v>42036</v>
      </c>
      <c r="G6443" s="10">
        <v>44958</v>
      </c>
      <c r="H6443" s="11">
        <v>9</v>
      </c>
      <c r="I6443" s="20" t="s">
        <v>259</v>
      </c>
      <c r="J6443" s="11" t="s">
        <v>261</v>
      </c>
      <c r="K6443" s="11" t="s">
        <v>12957</v>
      </c>
      <c r="L6443" s="11">
        <v>2</v>
      </c>
    </row>
    <row r="6444" spans="1:12">
      <c r="A6444" s="11" t="s">
        <v>12694</v>
      </c>
      <c r="D6444" s="11" t="s">
        <v>260</v>
      </c>
      <c r="E6444" s="19" t="s">
        <v>12912</v>
      </c>
      <c r="F6444" s="10">
        <v>42036</v>
      </c>
      <c r="G6444" s="10">
        <v>44958</v>
      </c>
      <c r="H6444" s="11">
        <v>9</v>
      </c>
      <c r="I6444" s="20" t="s">
        <v>259</v>
      </c>
      <c r="J6444" s="11" t="s">
        <v>261</v>
      </c>
      <c r="K6444" s="11" t="s">
        <v>12957</v>
      </c>
      <c r="L6444" s="11">
        <v>2</v>
      </c>
    </row>
    <row r="6445" spans="1:12">
      <c r="A6445" s="11" t="s">
        <v>12695</v>
      </c>
      <c r="D6445" s="11" t="s">
        <v>260</v>
      </c>
      <c r="E6445" s="19" t="s">
        <v>12913</v>
      </c>
      <c r="F6445" s="10">
        <v>42036</v>
      </c>
      <c r="G6445" s="10">
        <v>44958</v>
      </c>
      <c r="H6445" s="11">
        <v>9</v>
      </c>
      <c r="I6445" s="20" t="s">
        <v>259</v>
      </c>
      <c r="J6445" s="11" t="s">
        <v>261</v>
      </c>
      <c r="K6445" s="11" t="s">
        <v>12957</v>
      </c>
      <c r="L6445" s="11">
        <v>2</v>
      </c>
    </row>
    <row r="6446" spans="1:12">
      <c r="A6446" s="11" t="s">
        <v>12696</v>
      </c>
      <c r="D6446" s="11" t="s">
        <v>260</v>
      </c>
      <c r="E6446" s="19" t="s">
        <v>12914</v>
      </c>
      <c r="F6446" s="10">
        <v>42036</v>
      </c>
      <c r="G6446" s="10">
        <v>44958</v>
      </c>
      <c r="H6446" s="11">
        <v>9</v>
      </c>
      <c r="I6446" s="20" t="s">
        <v>259</v>
      </c>
      <c r="J6446" s="11" t="s">
        <v>261</v>
      </c>
      <c r="K6446" s="11" t="s">
        <v>12957</v>
      </c>
      <c r="L6446" s="11">
        <v>2</v>
      </c>
    </row>
    <row r="6447" spans="1:12">
      <c r="A6447" s="11" t="s">
        <v>12697</v>
      </c>
      <c r="D6447" s="11" t="s">
        <v>260</v>
      </c>
      <c r="E6447" s="19" t="s">
        <v>12915</v>
      </c>
      <c r="F6447" s="10">
        <v>42036</v>
      </c>
      <c r="G6447" s="10">
        <v>44958</v>
      </c>
      <c r="H6447" s="11">
        <v>9</v>
      </c>
      <c r="I6447" s="20" t="s">
        <v>259</v>
      </c>
      <c r="J6447" s="11" t="s">
        <v>261</v>
      </c>
      <c r="K6447" s="11" t="s">
        <v>12957</v>
      </c>
      <c r="L6447" s="11">
        <v>2</v>
      </c>
    </row>
    <row r="6448" spans="1:12">
      <c r="A6448" s="11" t="s">
        <v>12698</v>
      </c>
      <c r="D6448" s="11" t="s">
        <v>260</v>
      </c>
      <c r="E6448" s="19" t="s">
        <v>12916</v>
      </c>
      <c r="F6448" s="10">
        <v>42036</v>
      </c>
      <c r="G6448" s="10">
        <v>44958</v>
      </c>
      <c r="H6448" s="11">
        <v>9</v>
      </c>
      <c r="I6448" s="20" t="s">
        <v>259</v>
      </c>
      <c r="J6448" s="11" t="s">
        <v>261</v>
      </c>
      <c r="K6448" s="11" t="s">
        <v>12957</v>
      </c>
      <c r="L6448" s="11">
        <v>2</v>
      </c>
    </row>
    <row r="6449" spans="1:12">
      <c r="A6449" s="11" t="s">
        <v>12699</v>
      </c>
      <c r="D6449" s="11" t="s">
        <v>260</v>
      </c>
      <c r="E6449" s="19" t="s">
        <v>12917</v>
      </c>
      <c r="F6449" s="10">
        <v>42036</v>
      </c>
      <c r="G6449" s="10">
        <v>44958</v>
      </c>
      <c r="H6449" s="11">
        <v>9</v>
      </c>
      <c r="I6449" s="20" t="s">
        <v>259</v>
      </c>
      <c r="J6449" s="11" t="s">
        <v>261</v>
      </c>
      <c r="K6449" s="11" t="s">
        <v>12957</v>
      </c>
      <c r="L6449" s="11">
        <v>2</v>
      </c>
    </row>
    <row r="6450" spans="1:12">
      <c r="A6450" s="11" t="s">
        <v>12700</v>
      </c>
      <c r="D6450" s="11" t="s">
        <v>260</v>
      </c>
      <c r="E6450" s="19" t="s">
        <v>12918</v>
      </c>
      <c r="F6450" s="10">
        <v>42036</v>
      </c>
      <c r="G6450" s="10">
        <v>44958</v>
      </c>
      <c r="H6450" s="11">
        <v>9</v>
      </c>
      <c r="I6450" s="20" t="s">
        <v>259</v>
      </c>
      <c r="J6450" s="11" t="s">
        <v>261</v>
      </c>
      <c r="K6450" s="11" t="s">
        <v>12957</v>
      </c>
      <c r="L6450" s="11">
        <v>2</v>
      </c>
    </row>
    <row r="6451" spans="1:12">
      <c r="A6451" s="11" t="s">
        <v>12701</v>
      </c>
      <c r="D6451" s="11" t="s">
        <v>260</v>
      </c>
      <c r="E6451" s="19" t="s">
        <v>12919</v>
      </c>
      <c r="F6451" s="10">
        <v>42036</v>
      </c>
      <c r="G6451" s="10">
        <v>44958</v>
      </c>
      <c r="H6451" s="11">
        <v>9</v>
      </c>
      <c r="I6451" s="20" t="s">
        <v>259</v>
      </c>
      <c r="J6451" s="11" t="s">
        <v>261</v>
      </c>
      <c r="K6451" s="11" t="s">
        <v>12957</v>
      </c>
      <c r="L6451" s="11">
        <v>2</v>
      </c>
    </row>
    <row r="6452" spans="1:12">
      <c r="A6452" s="11" t="s">
        <v>12702</v>
      </c>
      <c r="D6452" s="11" t="s">
        <v>260</v>
      </c>
      <c r="E6452" s="19" t="s">
        <v>12920</v>
      </c>
      <c r="F6452" s="10">
        <v>42036</v>
      </c>
      <c r="G6452" s="10">
        <v>44958</v>
      </c>
      <c r="H6452" s="11">
        <v>9</v>
      </c>
      <c r="I6452" s="20" t="s">
        <v>259</v>
      </c>
      <c r="J6452" s="11" t="s">
        <v>261</v>
      </c>
      <c r="K6452" s="11" t="s">
        <v>12957</v>
      </c>
      <c r="L6452" s="11">
        <v>2</v>
      </c>
    </row>
    <row r="6453" spans="1:12">
      <c r="A6453" s="11" t="s">
        <v>12703</v>
      </c>
      <c r="D6453" s="11" t="s">
        <v>260</v>
      </c>
      <c r="E6453" s="19" t="s">
        <v>12921</v>
      </c>
      <c r="F6453" s="10">
        <v>42036</v>
      </c>
      <c r="G6453" s="10">
        <v>44958</v>
      </c>
      <c r="H6453" s="11">
        <v>9</v>
      </c>
      <c r="I6453" s="20" t="s">
        <v>259</v>
      </c>
      <c r="J6453" s="11" t="s">
        <v>261</v>
      </c>
      <c r="K6453" s="11" t="s">
        <v>12957</v>
      </c>
      <c r="L6453" s="11">
        <v>2</v>
      </c>
    </row>
    <row r="6454" spans="1:12">
      <c r="A6454" s="11" t="s">
        <v>12704</v>
      </c>
      <c r="D6454" s="11" t="s">
        <v>260</v>
      </c>
      <c r="E6454" s="19" t="s">
        <v>12922</v>
      </c>
      <c r="F6454" s="10">
        <v>42036</v>
      </c>
      <c r="G6454" s="10">
        <v>44958</v>
      </c>
      <c r="H6454" s="11">
        <v>9</v>
      </c>
      <c r="I6454" s="20" t="s">
        <v>259</v>
      </c>
      <c r="J6454" s="11" t="s">
        <v>261</v>
      </c>
      <c r="K6454" s="11" t="s">
        <v>12957</v>
      </c>
      <c r="L6454" s="11">
        <v>2</v>
      </c>
    </row>
    <row r="6455" spans="1:12">
      <c r="A6455" s="11" t="s">
        <v>12705</v>
      </c>
      <c r="D6455" s="11" t="s">
        <v>260</v>
      </c>
      <c r="E6455" s="19" t="s">
        <v>12923</v>
      </c>
      <c r="F6455" s="10">
        <v>42036</v>
      </c>
      <c r="G6455" s="10">
        <v>44958</v>
      </c>
      <c r="H6455" s="11">
        <v>9</v>
      </c>
      <c r="I6455" s="20" t="s">
        <v>259</v>
      </c>
      <c r="J6455" s="11" t="s">
        <v>261</v>
      </c>
      <c r="K6455" s="11" t="s">
        <v>12957</v>
      </c>
      <c r="L6455" s="11">
        <v>2</v>
      </c>
    </row>
    <row r="6456" spans="1:12">
      <c r="A6456" s="11" t="s">
        <v>12706</v>
      </c>
      <c r="D6456" s="11" t="s">
        <v>260</v>
      </c>
      <c r="E6456" s="19" t="s">
        <v>12924</v>
      </c>
      <c r="F6456" s="10">
        <v>42036</v>
      </c>
      <c r="G6456" s="10">
        <v>44958</v>
      </c>
      <c r="H6456" s="11">
        <v>9</v>
      </c>
      <c r="I6456" s="20" t="s">
        <v>259</v>
      </c>
      <c r="J6456" s="11" t="s">
        <v>261</v>
      </c>
      <c r="K6456" s="11" t="s">
        <v>12957</v>
      </c>
      <c r="L6456" s="11">
        <v>2</v>
      </c>
    </row>
    <row r="6457" spans="1:12">
      <c r="A6457" s="11" t="s">
        <v>12707</v>
      </c>
      <c r="D6457" s="11" t="s">
        <v>260</v>
      </c>
      <c r="E6457" s="19" t="s">
        <v>12925</v>
      </c>
      <c r="F6457" s="10">
        <v>42036</v>
      </c>
      <c r="G6457" s="10">
        <v>44958</v>
      </c>
      <c r="H6457" s="11">
        <v>9</v>
      </c>
      <c r="I6457" s="20" t="s">
        <v>259</v>
      </c>
      <c r="J6457" s="11" t="s">
        <v>261</v>
      </c>
      <c r="K6457" s="11" t="s">
        <v>12957</v>
      </c>
      <c r="L6457" s="11">
        <v>2</v>
      </c>
    </row>
    <row r="6458" spans="1:12">
      <c r="A6458" s="11" t="s">
        <v>12708</v>
      </c>
      <c r="D6458" s="11" t="s">
        <v>260</v>
      </c>
      <c r="E6458" s="19" t="s">
        <v>12926</v>
      </c>
      <c r="F6458" s="10">
        <v>42036</v>
      </c>
      <c r="G6458" s="10">
        <v>44958</v>
      </c>
      <c r="H6458" s="11">
        <v>9</v>
      </c>
      <c r="I6458" s="20" t="s">
        <v>259</v>
      </c>
      <c r="J6458" s="11" t="s">
        <v>261</v>
      </c>
      <c r="K6458" s="11" t="s">
        <v>12957</v>
      </c>
      <c r="L6458" s="11">
        <v>2</v>
      </c>
    </row>
    <row r="6459" spans="1:12">
      <c r="A6459" s="11" t="s">
        <v>12709</v>
      </c>
      <c r="D6459" s="11" t="s">
        <v>260</v>
      </c>
      <c r="E6459" s="19" t="s">
        <v>12927</v>
      </c>
      <c r="F6459" s="10">
        <v>42036</v>
      </c>
      <c r="G6459" s="10">
        <v>44958</v>
      </c>
      <c r="H6459" s="11">
        <v>9</v>
      </c>
      <c r="I6459" s="20" t="s">
        <v>259</v>
      </c>
      <c r="J6459" s="11" t="s">
        <v>261</v>
      </c>
      <c r="K6459" s="11" t="s">
        <v>12957</v>
      </c>
      <c r="L6459" s="11">
        <v>2</v>
      </c>
    </row>
    <row r="6460" spans="1:12">
      <c r="A6460" s="11" t="s">
        <v>12710</v>
      </c>
      <c r="D6460" s="11" t="s">
        <v>260</v>
      </c>
      <c r="E6460" s="19" t="s">
        <v>12928</v>
      </c>
      <c r="F6460" s="10">
        <v>42036</v>
      </c>
      <c r="G6460" s="10">
        <v>44958</v>
      </c>
      <c r="H6460" s="11">
        <v>9</v>
      </c>
      <c r="I6460" s="20" t="s">
        <v>259</v>
      </c>
      <c r="J6460" s="11" t="s">
        <v>261</v>
      </c>
      <c r="K6460" s="11" t="s">
        <v>12957</v>
      </c>
      <c r="L6460" s="11">
        <v>2</v>
      </c>
    </row>
    <row r="6461" spans="1:12">
      <c r="A6461" s="11" t="s">
        <v>12711</v>
      </c>
      <c r="D6461" s="11" t="s">
        <v>260</v>
      </c>
      <c r="E6461" s="19" t="s">
        <v>12929</v>
      </c>
      <c r="F6461" s="10">
        <v>42036</v>
      </c>
      <c r="G6461" s="10">
        <v>44958</v>
      </c>
      <c r="H6461" s="11">
        <v>9</v>
      </c>
      <c r="I6461" s="20" t="s">
        <v>259</v>
      </c>
      <c r="J6461" s="11" t="s">
        <v>261</v>
      </c>
      <c r="K6461" s="11" t="s">
        <v>12957</v>
      </c>
      <c r="L6461" s="11">
        <v>2</v>
      </c>
    </row>
    <row r="6462" spans="1:12">
      <c r="A6462" s="11" t="s">
        <v>12712</v>
      </c>
      <c r="D6462" s="11" t="s">
        <v>260</v>
      </c>
      <c r="E6462" s="19" t="s">
        <v>12930</v>
      </c>
      <c r="F6462" s="10">
        <v>42036</v>
      </c>
      <c r="G6462" s="10">
        <v>44958</v>
      </c>
      <c r="H6462" s="11">
        <v>9</v>
      </c>
      <c r="I6462" s="20" t="s">
        <v>259</v>
      </c>
      <c r="J6462" s="11" t="s">
        <v>261</v>
      </c>
      <c r="K6462" s="11" t="s">
        <v>12957</v>
      </c>
      <c r="L6462" s="11">
        <v>2</v>
      </c>
    </row>
    <row r="6463" spans="1:12">
      <c r="A6463" s="11" t="s">
        <v>12713</v>
      </c>
      <c r="D6463" s="11" t="s">
        <v>260</v>
      </c>
      <c r="E6463" s="19" t="s">
        <v>12931</v>
      </c>
      <c r="F6463" s="10">
        <v>42036</v>
      </c>
      <c r="G6463" s="10">
        <v>44958</v>
      </c>
      <c r="H6463" s="11">
        <v>9</v>
      </c>
      <c r="I6463" s="20" t="s">
        <v>259</v>
      </c>
      <c r="J6463" s="11" t="s">
        <v>261</v>
      </c>
      <c r="K6463" s="11" t="s">
        <v>12957</v>
      </c>
      <c r="L6463" s="11">
        <v>2</v>
      </c>
    </row>
    <row r="6464" spans="1:12">
      <c r="A6464" s="11" t="s">
        <v>12714</v>
      </c>
      <c r="D6464" s="11" t="s">
        <v>260</v>
      </c>
      <c r="E6464" s="19" t="s">
        <v>12932</v>
      </c>
      <c r="F6464" s="10">
        <v>42036</v>
      </c>
      <c r="G6464" s="10">
        <v>44958</v>
      </c>
      <c r="H6464" s="11">
        <v>9</v>
      </c>
      <c r="I6464" s="20" t="s">
        <v>259</v>
      </c>
      <c r="J6464" s="11" t="s">
        <v>261</v>
      </c>
      <c r="K6464" s="11" t="s">
        <v>12957</v>
      </c>
      <c r="L6464" s="11">
        <v>2</v>
      </c>
    </row>
    <row r="6465" spans="1:12">
      <c r="A6465" s="11" t="s">
        <v>12715</v>
      </c>
      <c r="D6465" s="11" t="s">
        <v>260</v>
      </c>
      <c r="E6465" s="19" t="s">
        <v>12933</v>
      </c>
      <c r="F6465" s="10">
        <v>42036</v>
      </c>
      <c r="G6465" s="10">
        <v>44958</v>
      </c>
      <c r="H6465" s="11">
        <v>9</v>
      </c>
      <c r="I6465" s="20" t="s">
        <v>259</v>
      </c>
      <c r="J6465" s="11" t="s">
        <v>261</v>
      </c>
      <c r="K6465" s="11" t="s">
        <v>12957</v>
      </c>
      <c r="L6465" s="11">
        <v>2</v>
      </c>
    </row>
    <row r="6466" spans="1:12">
      <c r="A6466" s="11" t="s">
        <v>12716</v>
      </c>
      <c r="D6466" s="11" t="s">
        <v>260</v>
      </c>
      <c r="E6466" s="19" t="s">
        <v>12934</v>
      </c>
      <c r="F6466" s="10">
        <v>42036</v>
      </c>
      <c r="G6466" s="10">
        <v>44958</v>
      </c>
      <c r="H6466" s="11">
        <v>9</v>
      </c>
      <c r="I6466" s="20" t="s">
        <v>259</v>
      </c>
      <c r="J6466" s="11" t="s">
        <v>261</v>
      </c>
      <c r="K6466" s="11" t="s">
        <v>12957</v>
      </c>
      <c r="L6466" s="11">
        <v>2</v>
      </c>
    </row>
    <row r="6467" spans="1:12">
      <c r="A6467" s="11" t="s">
        <v>12717</v>
      </c>
      <c r="D6467" s="11" t="s">
        <v>260</v>
      </c>
      <c r="E6467" s="19" t="s">
        <v>12935</v>
      </c>
      <c r="F6467" s="10">
        <v>42036</v>
      </c>
      <c r="G6467" s="10">
        <v>44958</v>
      </c>
      <c r="H6467" s="11">
        <v>9</v>
      </c>
      <c r="I6467" s="20" t="s">
        <v>259</v>
      </c>
      <c r="J6467" s="11" t="s">
        <v>261</v>
      </c>
      <c r="K6467" s="11" t="s">
        <v>12957</v>
      </c>
      <c r="L6467" s="11">
        <v>2</v>
      </c>
    </row>
    <row r="6468" spans="1:12">
      <c r="A6468" s="11" t="s">
        <v>12718</v>
      </c>
      <c r="D6468" s="11" t="s">
        <v>260</v>
      </c>
      <c r="E6468" s="19" t="s">
        <v>12936</v>
      </c>
      <c r="F6468" s="10">
        <v>42036</v>
      </c>
      <c r="G6468" s="10">
        <v>44958</v>
      </c>
      <c r="H6468" s="11">
        <v>9</v>
      </c>
      <c r="I6468" s="20" t="s">
        <v>259</v>
      </c>
      <c r="J6468" s="11" t="s">
        <v>261</v>
      </c>
      <c r="K6468" s="11" t="s">
        <v>12957</v>
      </c>
      <c r="L6468" s="11">
        <v>2</v>
      </c>
    </row>
    <row r="6469" spans="1:12">
      <c r="A6469" s="11" t="s">
        <v>12719</v>
      </c>
      <c r="D6469" s="11" t="s">
        <v>260</v>
      </c>
      <c r="E6469" s="19" t="s">
        <v>12937</v>
      </c>
      <c r="F6469" s="10">
        <v>42036</v>
      </c>
      <c r="G6469" s="10">
        <v>44958</v>
      </c>
      <c r="H6469" s="11">
        <v>9</v>
      </c>
      <c r="I6469" s="20" t="s">
        <v>259</v>
      </c>
      <c r="J6469" s="11" t="s">
        <v>261</v>
      </c>
      <c r="K6469" s="11" t="s">
        <v>12957</v>
      </c>
      <c r="L6469" s="11">
        <v>2</v>
      </c>
    </row>
    <row r="6470" spans="1:12">
      <c r="A6470" s="11" t="s">
        <v>12720</v>
      </c>
      <c r="D6470" s="11" t="s">
        <v>260</v>
      </c>
      <c r="E6470" s="19" t="s">
        <v>12938</v>
      </c>
      <c r="F6470" s="10">
        <v>42036</v>
      </c>
      <c r="G6470" s="10">
        <v>44958</v>
      </c>
      <c r="H6470" s="11">
        <v>9</v>
      </c>
      <c r="I6470" s="20" t="s">
        <v>259</v>
      </c>
      <c r="J6470" s="11" t="s">
        <v>261</v>
      </c>
      <c r="K6470" s="11" t="s">
        <v>12957</v>
      </c>
      <c r="L6470" s="11">
        <v>2</v>
      </c>
    </row>
    <row r="6471" spans="1:12">
      <c r="A6471" s="11" t="s">
        <v>12721</v>
      </c>
      <c r="D6471" s="11" t="s">
        <v>260</v>
      </c>
      <c r="E6471" s="19" t="s">
        <v>12939</v>
      </c>
      <c r="F6471" s="10">
        <v>42036</v>
      </c>
      <c r="G6471" s="10">
        <v>44958</v>
      </c>
      <c r="H6471" s="11">
        <v>9</v>
      </c>
      <c r="I6471" s="20" t="s">
        <v>259</v>
      </c>
      <c r="J6471" s="11" t="s">
        <v>261</v>
      </c>
      <c r="K6471" s="11" t="s">
        <v>12957</v>
      </c>
      <c r="L6471" s="11">
        <v>2</v>
      </c>
    </row>
    <row r="6472" spans="1:12">
      <c r="A6472" s="11" t="s">
        <v>12722</v>
      </c>
      <c r="D6472" s="11" t="s">
        <v>260</v>
      </c>
      <c r="E6472" s="19" t="s">
        <v>12940</v>
      </c>
      <c r="F6472" s="10">
        <v>42036</v>
      </c>
      <c r="G6472" s="10">
        <v>44958</v>
      </c>
      <c r="H6472" s="11">
        <v>9</v>
      </c>
      <c r="I6472" s="20" t="s">
        <v>259</v>
      </c>
      <c r="J6472" s="11" t="s">
        <v>261</v>
      </c>
      <c r="K6472" s="11" t="s">
        <v>12957</v>
      </c>
      <c r="L6472" s="11">
        <v>2</v>
      </c>
    </row>
    <row r="6473" spans="1:12">
      <c r="A6473" s="11" t="s">
        <v>12723</v>
      </c>
      <c r="D6473" s="11" t="s">
        <v>260</v>
      </c>
      <c r="E6473" s="19" t="s">
        <v>12941</v>
      </c>
      <c r="F6473" s="10">
        <v>42036</v>
      </c>
      <c r="G6473" s="10">
        <v>44958</v>
      </c>
      <c r="H6473" s="11">
        <v>9</v>
      </c>
      <c r="I6473" s="20" t="s">
        <v>259</v>
      </c>
      <c r="J6473" s="11" t="s">
        <v>261</v>
      </c>
      <c r="K6473" s="11" t="s">
        <v>12957</v>
      </c>
      <c r="L6473" s="11">
        <v>2</v>
      </c>
    </row>
    <row r="6474" spans="1:12">
      <c r="A6474" s="11" t="s">
        <v>12724</v>
      </c>
      <c r="D6474" s="11" t="s">
        <v>260</v>
      </c>
      <c r="E6474" s="19" t="s">
        <v>12942</v>
      </c>
      <c r="F6474" s="10">
        <v>42036</v>
      </c>
      <c r="G6474" s="10">
        <v>44958</v>
      </c>
      <c r="H6474" s="11">
        <v>9</v>
      </c>
      <c r="I6474" s="20" t="s">
        <v>259</v>
      </c>
      <c r="J6474" s="11" t="s">
        <v>261</v>
      </c>
      <c r="K6474" s="11" t="s">
        <v>12957</v>
      </c>
      <c r="L6474" s="11">
        <v>2</v>
      </c>
    </row>
    <row r="6475" spans="1:12">
      <c r="A6475" s="11" t="s">
        <v>12725</v>
      </c>
      <c r="D6475" s="11" t="s">
        <v>260</v>
      </c>
      <c r="E6475" s="19" t="s">
        <v>12943</v>
      </c>
      <c r="F6475" s="10">
        <v>42036</v>
      </c>
      <c r="G6475" s="10">
        <v>44958</v>
      </c>
      <c r="H6475" s="11">
        <v>9</v>
      </c>
      <c r="I6475" s="20" t="s">
        <v>259</v>
      </c>
      <c r="J6475" s="11" t="s">
        <v>261</v>
      </c>
      <c r="K6475" s="11" t="s">
        <v>12957</v>
      </c>
      <c r="L6475" s="11">
        <v>2</v>
      </c>
    </row>
    <row r="6476" spans="1:12">
      <c r="A6476" s="11" t="s">
        <v>12726</v>
      </c>
      <c r="D6476" s="11" t="s">
        <v>260</v>
      </c>
      <c r="E6476" s="19" t="s">
        <v>12944</v>
      </c>
      <c r="F6476" s="10">
        <v>42036</v>
      </c>
      <c r="G6476" s="10">
        <v>44958</v>
      </c>
      <c r="H6476" s="11">
        <v>9</v>
      </c>
      <c r="I6476" s="20" t="s">
        <v>259</v>
      </c>
      <c r="J6476" s="11" t="s">
        <v>261</v>
      </c>
      <c r="K6476" s="11" t="s">
        <v>12957</v>
      </c>
      <c r="L6476" s="11">
        <v>2</v>
      </c>
    </row>
    <row r="6477" spans="1:12">
      <c r="A6477" s="11" t="s">
        <v>12727</v>
      </c>
      <c r="D6477" s="11" t="s">
        <v>260</v>
      </c>
      <c r="E6477" s="19" t="s">
        <v>12945</v>
      </c>
      <c r="F6477" s="10">
        <v>42036</v>
      </c>
      <c r="G6477" s="10">
        <v>44958</v>
      </c>
      <c r="H6477" s="11">
        <v>9</v>
      </c>
      <c r="I6477" s="20" t="s">
        <v>259</v>
      </c>
      <c r="J6477" s="11" t="s">
        <v>261</v>
      </c>
      <c r="K6477" s="11" t="s">
        <v>12957</v>
      </c>
      <c r="L6477" s="11">
        <v>2</v>
      </c>
    </row>
    <row r="6478" spans="1:12">
      <c r="A6478" s="11" t="s">
        <v>12728</v>
      </c>
      <c r="D6478" s="11" t="s">
        <v>260</v>
      </c>
      <c r="E6478" s="19" t="s">
        <v>12946</v>
      </c>
      <c r="F6478" s="10">
        <v>42036</v>
      </c>
      <c r="G6478" s="10">
        <v>44958</v>
      </c>
      <c r="H6478" s="11">
        <v>9</v>
      </c>
      <c r="I6478" s="20" t="s">
        <v>259</v>
      </c>
      <c r="J6478" s="11" t="s">
        <v>261</v>
      </c>
      <c r="K6478" s="11" t="s">
        <v>12957</v>
      </c>
      <c r="L6478" s="11">
        <v>2</v>
      </c>
    </row>
    <row r="6479" spans="1:12">
      <c r="A6479" s="11" t="s">
        <v>12729</v>
      </c>
      <c r="D6479" s="11" t="s">
        <v>260</v>
      </c>
      <c r="E6479" s="19" t="s">
        <v>12947</v>
      </c>
      <c r="F6479" s="10">
        <v>42036</v>
      </c>
      <c r="G6479" s="10">
        <v>44958</v>
      </c>
      <c r="H6479" s="11">
        <v>9</v>
      </c>
      <c r="I6479" s="20" t="s">
        <v>259</v>
      </c>
      <c r="J6479" s="11" t="s">
        <v>261</v>
      </c>
      <c r="K6479" s="11" t="s">
        <v>12957</v>
      </c>
      <c r="L6479" s="11">
        <v>2</v>
      </c>
    </row>
    <row r="6481" spans="1:1">
      <c r="A6481" s="11" t="s">
        <v>12956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5844762L" display="A125844762L" xr:uid="{00000000-0004-0000-0000-000001000000}"/>
    <hyperlink ref="E13" location="A125911290K" display="A125911290K" xr:uid="{00000000-0004-0000-0000-000002000000}"/>
    <hyperlink ref="E14" location="A125878026W" display="A125878026W" xr:uid="{00000000-0004-0000-0000-000003000000}"/>
    <hyperlink ref="E15" location="A125844538V" display="A125844538V" xr:uid="{00000000-0004-0000-0000-000004000000}"/>
    <hyperlink ref="E16" location="A125911066T" display="A125911066T" xr:uid="{00000000-0004-0000-0000-000005000000}"/>
    <hyperlink ref="E17" location="A125877802J" display="A125877802J" xr:uid="{00000000-0004-0000-0000-000006000000}"/>
    <hyperlink ref="E18" location="A125844258A" display="A125844258A" xr:uid="{00000000-0004-0000-0000-000007000000}"/>
    <hyperlink ref="E19" location="A125910786W" display="A125910786W" xr:uid="{00000000-0004-0000-0000-000008000000}"/>
    <hyperlink ref="E20" location="A125877522R" display="A125877522R" xr:uid="{00000000-0004-0000-0000-000009000000}"/>
    <hyperlink ref="E21" location="A125844594L" display="A125844594L" xr:uid="{00000000-0004-0000-0000-00000A000000}"/>
    <hyperlink ref="E22" location="A125911122X" display="A125911122X" xr:uid="{00000000-0004-0000-0000-00000B000000}"/>
    <hyperlink ref="E23" location="A125877858V" display="A125877858V" xr:uid="{00000000-0004-0000-0000-00000C000000}"/>
    <hyperlink ref="E24" location="A125844650V" display="A125844650V" xr:uid="{00000000-0004-0000-0000-00000D000000}"/>
    <hyperlink ref="E25" location="A125911178K" display="A125911178K" xr:uid="{00000000-0004-0000-0000-00000E000000}"/>
    <hyperlink ref="E26" location="A125877914A" display="A125877914A" xr:uid="{00000000-0004-0000-0000-00000F000000}"/>
    <hyperlink ref="E27" location="A125844314J" display="A125844314J" xr:uid="{00000000-0004-0000-0000-000010000000}"/>
    <hyperlink ref="E28" location="A125910842C" display="A125910842C" xr:uid="{00000000-0004-0000-0000-000011000000}"/>
    <hyperlink ref="E29" location="A125877578A" display="A125877578A" xr:uid="{00000000-0004-0000-0000-000012000000}"/>
    <hyperlink ref="E30" location="A125844370A" display="A125844370A" xr:uid="{00000000-0004-0000-0000-000013000000}"/>
    <hyperlink ref="E31" location="A125910898R" display="A125910898R" xr:uid="{00000000-0004-0000-0000-000014000000}"/>
    <hyperlink ref="E32" location="A125877634J" display="A125877634J" xr:uid="{00000000-0004-0000-0000-000015000000}"/>
    <hyperlink ref="E33" location="A125844426A" display="A125844426A" xr:uid="{00000000-0004-0000-0000-000016000000}"/>
    <hyperlink ref="E34" location="A125910954W" display="A125910954W" xr:uid="{00000000-0004-0000-0000-000017000000}"/>
    <hyperlink ref="E35" location="A125877690A" display="A125877690A" xr:uid="{00000000-0004-0000-0000-000018000000}"/>
    <hyperlink ref="E36" location="A125844202R" display="A125844202R" xr:uid="{00000000-0004-0000-0000-000019000000}"/>
    <hyperlink ref="E37" location="A125910730K" display="A125910730K" xr:uid="{00000000-0004-0000-0000-00001A000000}"/>
    <hyperlink ref="E38" location="A125877466J" display="A125877466J" xr:uid="{00000000-0004-0000-0000-00001B000000}"/>
    <hyperlink ref="E39" location="A125844706V" display="A125844706V" xr:uid="{00000000-0004-0000-0000-00001C000000}"/>
    <hyperlink ref="E40" location="A125911234T" display="A125911234T" xr:uid="{00000000-0004-0000-0000-00001D000000}"/>
    <hyperlink ref="E41" location="A125877970V" display="A125877970V" xr:uid="{00000000-0004-0000-0000-00001E000000}"/>
    <hyperlink ref="E42" location="A125844482V" display="A125844482V" xr:uid="{00000000-0004-0000-0000-00001F000000}"/>
    <hyperlink ref="E43" location="A125911010F" display="A125911010F" xr:uid="{00000000-0004-0000-0000-000020000000}"/>
    <hyperlink ref="E44" location="A125877746A" display="A125877746A" xr:uid="{00000000-0004-0000-0000-000021000000}"/>
    <hyperlink ref="E45" location="A125844758W" display="A125844758W" xr:uid="{00000000-0004-0000-0000-000022000000}"/>
    <hyperlink ref="E46" location="A125911286V" display="A125911286V" xr:uid="{00000000-0004-0000-0000-000023000000}"/>
    <hyperlink ref="E47" location="A125878022L" display="A125878022L" xr:uid="{00000000-0004-0000-0000-000024000000}"/>
    <hyperlink ref="E48" location="A125844534K" display="A125844534K" xr:uid="{00000000-0004-0000-0000-000025000000}"/>
    <hyperlink ref="E49" location="A125911062J" display="A125911062J" xr:uid="{00000000-0004-0000-0000-000026000000}"/>
    <hyperlink ref="E50" location="A125877798C" display="A125877798C" xr:uid="{00000000-0004-0000-0000-000027000000}"/>
    <hyperlink ref="E51" location="A125844254T" display="A125844254T" xr:uid="{00000000-0004-0000-0000-000028000000}"/>
    <hyperlink ref="E52" location="A125910782L" display="A125910782L" xr:uid="{00000000-0004-0000-0000-000029000000}"/>
    <hyperlink ref="E53" location="A125877518X" display="A125877518X" xr:uid="{00000000-0004-0000-0000-00002A000000}"/>
    <hyperlink ref="E54" location="A125844590C" display="A125844590C" xr:uid="{00000000-0004-0000-0000-00002B000000}"/>
    <hyperlink ref="E55" location="A125911118J" display="A125911118J" xr:uid="{00000000-0004-0000-0000-00002C000000}"/>
    <hyperlink ref="E56" location="A125877854K" display="A125877854K" xr:uid="{00000000-0004-0000-0000-00002D000000}"/>
    <hyperlink ref="E57" location="A125844646C" display="A125844646C" xr:uid="{00000000-0004-0000-0000-00002E000000}"/>
    <hyperlink ref="E58" location="A125911174A" display="A125911174A" xr:uid="{00000000-0004-0000-0000-00002F000000}"/>
    <hyperlink ref="E59" location="A125877910T" display="A125877910T" xr:uid="{00000000-0004-0000-0000-000030000000}"/>
    <hyperlink ref="E60" location="A125844310X" display="A125844310X" xr:uid="{00000000-0004-0000-0000-000031000000}"/>
    <hyperlink ref="E61" location="A125910838L" display="A125910838L" xr:uid="{00000000-0004-0000-0000-000032000000}"/>
    <hyperlink ref="E62" location="A125877574T" display="A125877574T" xr:uid="{00000000-0004-0000-0000-000033000000}"/>
    <hyperlink ref="E63" location="A125844366K" display="A125844366K" xr:uid="{00000000-0004-0000-0000-000034000000}"/>
    <hyperlink ref="E64" location="A125910894F" display="A125910894F" xr:uid="{00000000-0004-0000-0000-000035000000}"/>
    <hyperlink ref="E65" location="A125877630X" display="A125877630X" xr:uid="{00000000-0004-0000-0000-000036000000}"/>
    <hyperlink ref="E66" location="A125844422T" display="A125844422T" xr:uid="{00000000-0004-0000-0000-000037000000}"/>
    <hyperlink ref="E67" location="A125910950L" display="A125910950L" xr:uid="{00000000-0004-0000-0000-000038000000}"/>
    <hyperlink ref="E68" location="A125877686K" display="A125877686K" xr:uid="{00000000-0004-0000-0000-000039000000}"/>
    <hyperlink ref="E69" location="A125844198K" display="A125844198K" xr:uid="{00000000-0004-0000-0000-00003A000000}"/>
    <hyperlink ref="E70" location="A125910726V" display="A125910726V" xr:uid="{00000000-0004-0000-0000-00003B000000}"/>
    <hyperlink ref="E71" location="A125877462X" display="A125877462X" xr:uid="{00000000-0004-0000-0000-00003C000000}"/>
    <hyperlink ref="E72" location="A125844702K" display="A125844702K" xr:uid="{00000000-0004-0000-0000-00003D000000}"/>
    <hyperlink ref="E73" location="A125911230J" display="A125911230J" xr:uid="{00000000-0004-0000-0000-00003E000000}"/>
    <hyperlink ref="E74" location="A125877966C" display="A125877966C" xr:uid="{00000000-0004-0000-0000-00003F000000}"/>
    <hyperlink ref="E75" location="A125844478C" display="A125844478C" xr:uid="{00000000-0004-0000-0000-000040000000}"/>
    <hyperlink ref="E76" location="A125911006R" display="A125911006R" xr:uid="{00000000-0004-0000-0000-000041000000}"/>
    <hyperlink ref="E77" location="A125877742T" display="A125877742T" xr:uid="{00000000-0004-0000-0000-000042000000}"/>
    <hyperlink ref="E78" location="A125844806C" display="A125844806C" xr:uid="{00000000-0004-0000-0000-000043000000}"/>
    <hyperlink ref="E79" location="A125911334A" display="A125911334A" xr:uid="{00000000-0004-0000-0000-000044000000}"/>
    <hyperlink ref="E80" location="A125878070F" display="A125878070F" xr:uid="{00000000-0004-0000-0000-000045000000}"/>
    <hyperlink ref="E81" location="A125844582C" display="A125844582C" xr:uid="{00000000-0004-0000-0000-000046000000}"/>
    <hyperlink ref="E82" location="A125911110R" display="A125911110R" xr:uid="{00000000-0004-0000-0000-000047000000}"/>
    <hyperlink ref="E83" location="A125877846K" display="A125877846K" xr:uid="{00000000-0004-0000-0000-000048000000}"/>
    <hyperlink ref="E84" location="A125844302X" display="A125844302X" xr:uid="{00000000-0004-0000-0000-000049000000}"/>
    <hyperlink ref="E85" location="A125910830V" display="A125910830V" xr:uid="{00000000-0004-0000-0000-00004A000000}"/>
    <hyperlink ref="E86" location="A125877566T" display="A125877566T" xr:uid="{00000000-0004-0000-0000-00004B000000}"/>
    <hyperlink ref="E87" location="A125844638C" display="A125844638C" xr:uid="{00000000-0004-0000-0000-00004C000000}"/>
    <hyperlink ref="E88" location="A125911166A" display="A125911166A" xr:uid="{00000000-0004-0000-0000-00004D000000}"/>
    <hyperlink ref="E89" location="A125877902T" display="A125877902T" xr:uid="{00000000-0004-0000-0000-00004E000000}"/>
    <hyperlink ref="E90" location="A125844694W" display="A125844694W" xr:uid="{00000000-0004-0000-0000-00004F000000}"/>
    <hyperlink ref="E91" location="A125911222J" display="A125911222J" xr:uid="{00000000-0004-0000-0000-000050000000}"/>
    <hyperlink ref="E92" location="A125877958C" display="A125877958C" xr:uid="{00000000-0004-0000-0000-000051000000}"/>
    <hyperlink ref="E93" location="A125844358K" display="A125844358K" xr:uid="{00000000-0004-0000-0000-000052000000}"/>
    <hyperlink ref="E94" location="A125910886F" display="A125910886F" xr:uid="{00000000-0004-0000-0000-000053000000}"/>
    <hyperlink ref="E95" location="A125877622X" display="A125877622X" xr:uid="{00000000-0004-0000-0000-000054000000}"/>
    <hyperlink ref="E96" location="A125844414T" display="A125844414T" xr:uid="{00000000-0004-0000-0000-000055000000}"/>
    <hyperlink ref="E97" location="A125910942L" display="A125910942L" xr:uid="{00000000-0004-0000-0000-000056000000}"/>
    <hyperlink ref="E98" location="A125877678K" display="A125877678K" xr:uid="{00000000-0004-0000-0000-000057000000}"/>
    <hyperlink ref="E99" location="A125844470K" display="A125844470K" xr:uid="{00000000-0004-0000-0000-000058000000}"/>
    <hyperlink ref="E100" location="A125910998X" display="A125910998X" xr:uid="{00000000-0004-0000-0000-000059000000}"/>
    <hyperlink ref="E101" location="A125877734T" display="A125877734T" xr:uid="{00000000-0004-0000-0000-00005A000000}"/>
    <hyperlink ref="E102" location="A125844246T" display="A125844246T" xr:uid="{00000000-0004-0000-0000-00005B000000}"/>
    <hyperlink ref="E103" location="A125910774L" display="A125910774L" xr:uid="{00000000-0004-0000-0000-00005C000000}"/>
    <hyperlink ref="E104" location="A125877510F" display="A125877510F" xr:uid="{00000000-0004-0000-0000-00005D000000}"/>
    <hyperlink ref="E105" location="A125844750C" display="A125844750C" xr:uid="{00000000-0004-0000-0000-00005E000000}"/>
    <hyperlink ref="E106" location="A125911278V" display="A125911278V" xr:uid="{00000000-0004-0000-0000-00005F000000}"/>
    <hyperlink ref="E107" location="A125878014L" display="A125878014L" xr:uid="{00000000-0004-0000-0000-000060000000}"/>
    <hyperlink ref="E108" location="A125844526K" display="A125844526K" xr:uid="{00000000-0004-0000-0000-000061000000}"/>
    <hyperlink ref="E109" location="A125911054J" display="A125911054J" xr:uid="{00000000-0004-0000-0000-000062000000}"/>
    <hyperlink ref="E110" location="A125877790K" display="A125877790K" xr:uid="{00000000-0004-0000-0000-000063000000}"/>
    <hyperlink ref="E111" location="A125844790W" display="A125844790W" xr:uid="{00000000-0004-0000-0000-000064000000}"/>
    <hyperlink ref="E112" location="A125911318A" display="A125911318A" xr:uid="{00000000-0004-0000-0000-000065000000}"/>
    <hyperlink ref="E113" location="A125878054F" display="A125878054F" xr:uid="{00000000-0004-0000-0000-000066000000}"/>
    <hyperlink ref="E114" location="A125844566C" display="A125844566C" xr:uid="{00000000-0004-0000-0000-000067000000}"/>
    <hyperlink ref="E115" location="A125911094A" display="A125911094A" xr:uid="{00000000-0004-0000-0000-000068000000}"/>
    <hyperlink ref="E116" location="A125877830T" display="A125877830T" xr:uid="{00000000-0004-0000-0000-000069000000}"/>
    <hyperlink ref="E117" location="A125844286K" display="A125844286K" xr:uid="{00000000-0004-0000-0000-00006A000000}"/>
    <hyperlink ref="E118" location="A125910814V" display="A125910814V" xr:uid="{00000000-0004-0000-0000-00006B000000}"/>
    <hyperlink ref="E119" location="A125877550X" display="A125877550X" xr:uid="{00000000-0004-0000-0000-00006C000000}"/>
    <hyperlink ref="E120" location="A125844622K" display="A125844622K" xr:uid="{00000000-0004-0000-0000-00006D000000}"/>
    <hyperlink ref="E121" location="A125911150J" display="A125911150J" xr:uid="{00000000-0004-0000-0000-00006E000000}"/>
    <hyperlink ref="E122" location="A125877886C" display="A125877886C" xr:uid="{00000000-0004-0000-0000-00006F000000}"/>
    <hyperlink ref="E123" location="A125844678W" display="A125844678W" xr:uid="{00000000-0004-0000-0000-000070000000}"/>
    <hyperlink ref="E124" location="A125911206J" display="A125911206J" xr:uid="{00000000-0004-0000-0000-000071000000}"/>
    <hyperlink ref="E125" location="A125877942K" display="A125877942K" xr:uid="{00000000-0004-0000-0000-000072000000}"/>
    <hyperlink ref="E126" location="A125844342T" display="A125844342T" xr:uid="{00000000-0004-0000-0000-000073000000}"/>
    <hyperlink ref="E127" location="A125910870L" display="A125910870L" xr:uid="{00000000-0004-0000-0000-000074000000}"/>
    <hyperlink ref="E128" location="A125877606X" display="A125877606X" xr:uid="{00000000-0004-0000-0000-000075000000}"/>
    <hyperlink ref="E129" location="A125844398C" display="A125844398C" xr:uid="{00000000-0004-0000-0000-000076000000}"/>
    <hyperlink ref="E130" location="A125910926L" display="A125910926L" xr:uid="{00000000-0004-0000-0000-000077000000}"/>
    <hyperlink ref="E131" location="A125877662T" display="A125877662T" xr:uid="{00000000-0004-0000-0000-000078000000}"/>
    <hyperlink ref="E132" location="A125844454K" display="A125844454K" xr:uid="{00000000-0004-0000-0000-000079000000}"/>
    <hyperlink ref="E133" location="A125910982F" display="A125910982F" xr:uid="{00000000-0004-0000-0000-00007A000000}"/>
    <hyperlink ref="E134" location="A125877718T" display="A125877718T" xr:uid="{00000000-0004-0000-0000-00007B000000}"/>
    <hyperlink ref="E135" location="A125844230X" display="A125844230X" xr:uid="{00000000-0004-0000-0000-00007C000000}"/>
    <hyperlink ref="E136" location="A125910758L" display="A125910758L" xr:uid="{00000000-0004-0000-0000-00007D000000}"/>
    <hyperlink ref="E137" location="A125877494T" display="A125877494T" xr:uid="{00000000-0004-0000-0000-00007E000000}"/>
    <hyperlink ref="E138" location="A125844734C" display="A125844734C" xr:uid="{00000000-0004-0000-0000-00007F000000}"/>
    <hyperlink ref="E139" location="A125911262A" display="A125911262A" xr:uid="{00000000-0004-0000-0000-000080000000}"/>
    <hyperlink ref="E140" location="A125877998W" display="A125877998W" xr:uid="{00000000-0004-0000-0000-000081000000}"/>
    <hyperlink ref="E141" location="A125844510T" display="A125844510T" xr:uid="{00000000-0004-0000-0000-000082000000}"/>
    <hyperlink ref="E142" location="A125911038J" display="A125911038J" xr:uid="{00000000-0004-0000-0000-000083000000}"/>
    <hyperlink ref="E143" location="A125877774K" display="A125877774K" xr:uid="{00000000-0004-0000-0000-000084000000}"/>
    <hyperlink ref="E144" location="A125844810V" display="A125844810V" xr:uid="{00000000-0004-0000-0000-000085000000}"/>
    <hyperlink ref="E145" location="A125911338K" display="A125911338K" xr:uid="{00000000-0004-0000-0000-000086000000}"/>
    <hyperlink ref="E146" location="A125878074R" display="A125878074R" xr:uid="{00000000-0004-0000-0000-000087000000}"/>
    <hyperlink ref="E147" location="A125844586L" display="A125844586L" xr:uid="{00000000-0004-0000-0000-000088000000}"/>
    <hyperlink ref="E148" location="A125911114X" display="A125911114X" xr:uid="{00000000-0004-0000-0000-000089000000}"/>
    <hyperlink ref="E149" location="A125877850A" display="A125877850A" xr:uid="{00000000-0004-0000-0000-00008A000000}"/>
    <hyperlink ref="E150" location="A125844306J" display="A125844306J" xr:uid="{00000000-0004-0000-0000-00008B000000}"/>
    <hyperlink ref="E151" location="A125910834C" display="A125910834C" xr:uid="{00000000-0004-0000-0000-00008C000000}"/>
    <hyperlink ref="E152" location="A125877570J" display="A125877570J" xr:uid="{00000000-0004-0000-0000-00008D000000}"/>
    <hyperlink ref="E153" location="A125844642V" display="A125844642V" xr:uid="{00000000-0004-0000-0000-00008E000000}"/>
    <hyperlink ref="E154" location="A125911170T" display="A125911170T" xr:uid="{00000000-0004-0000-0000-00008F000000}"/>
    <hyperlink ref="E155" location="A125877906A" display="A125877906A" xr:uid="{00000000-0004-0000-0000-000090000000}"/>
    <hyperlink ref="E156" location="A125844698F" display="A125844698F" xr:uid="{00000000-0004-0000-0000-000091000000}"/>
    <hyperlink ref="E157" location="A125911226T" display="A125911226T" xr:uid="{00000000-0004-0000-0000-000092000000}"/>
    <hyperlink ref="E158" location="A125877962V" display="A125877962V" xr:uid="{00000000-0004-0000-0000-000093000000}"/>
    <hyperlink ref="E159" location="A125844362A" display="A125844362A" xr:uid="{00000000-0004-0000-0000-000094000000}"/>
    <hyperlink ref="E160" location="A125910890W" display="A125910890W" xr:uid="{00000000-0004-0000-0000-000095000000}"/>
    <hyperlink ref="E161" location="A125877626J" display="A125877626J" xr:uid="{00000000-0004-0000-0000-000096000000}"/>
    <hyperlink ref="E162" location="A125844418A" display="A125844418A" xr:uid="{00000000-0004-0000-0000-000097000000}"/>
    <hyperlink ref="E163" location="A125910946W" display="A125910946W" xr:uid="{00000000-0004-0000-0000-000098000000}"/>
    <hyperlink ref="E164" location="A125877682A" display="A125877682A" xr:uid="{00000000-0004-0000-0000-000099000000}"/>
    <hyperlink ref="E165" location="A125844474V" display="A125844474V" xr:uid="{00000000-0004-0000-0000-00009A000000}"/>
    <hyperlink ref="E166" location="A125911002F" display="A125911002F" xr:uid="{00000000-0004-0000-0000-00009B000000}"/>
    <hyperlink ref="E167" location="A125877738A" display="A125877738A" xr:uid="{00000000-0004-0000-0000-00009C000000}"/>
    <hyperlink ref="E168" location="A125844250J" display="A125844250J" xr:uid="{00000000-0004-0000-0000-00009D000000}"/>
    <hyperlink ref="E169" location="A125910778W" display="A125910778W" xr:uid="{00000000-0004-0000-0000-00009E000000}"/>
    <hyperlink ref="E170" location="A125877514R" display="A125877514R" xr:uid="{00000000-0004-0000-0000-00009F000000}"/>
    <hyperlink ref="E171" location="A125844754L" display="A125844754L" xr:uid="{00000000-0004-0000-0000-0000A0000000}"/>
    <hyperlink ref="E172" location="A125911282K" display="A125911282K" xr:uid="{00000000-0004-0000-0000-0000A1000000}"/>
    <hyperlink ref="E173" location="A125878018W" display="A125878018W" xr:uid="{00000000-0004-0000-0000-0000A2000000}"/>
    <hyperlink ref="E174" location="A125844530A" display="A125844530A" xr:uid="{00000000-0004-0000-0000-0000A3000000}"/>
    <hyperlink ref="E175" location="A125911058T" display="A125911058T" xr:uid="{00000000-0004-0000-0000-0000A4000000}"/>
    <hyperlink ref="E176" location="A125877794V" display="A125877794V" xr:uid="{00000000-0004-0000-0000-0000A5000000}"/>
    <hyperlink ref="E177" location="A125844770L" display="A125844770L" xr:uid="{00000000-0004-0000-0000-0000A6000000}"/>
    <hyperlink ref="E178" location="A125911298C" display="A125911298C" xr:uid="{00000000-0004-0000-0000-0000A7000000}"/>
    <hyperlink ref="E179" location="A125878034W" display="A125878034W" xr:uid="{00000000-0004-0000-0000-0000A8000000}"/>
    <hyperlink ref="E180" location="A125844546V" display="A125844546V" xr:uid="{00000000-0004-0000-0000-0000A9000000}"/>
    <hyperlink ref="E181" location="A125911074T" display="A125911074T" xr:uid="{00000000-0004-0000-0000-0000AA000000}"/>
    <hyperlink ref="E182" location="A125877810J" display="A125877810J" xr:uid="{00000000-0004-0000-0000-0000AB000000}"/>
    <hyperlink ref="E183" location="A125844266A" display="A125844266A" xr:uid="{00000000-0004-0000-0000-0000AC000000}"/>
    <hyperlink ref="E184" location="A125910794W" display="A125910794W" xr:uid="{00000000-0004-0000-0000-0000AD000000}"/>
    <hyperlink ref="E185" location="A125877530R" display="A125877530R" xr:uid="{00000000-0004-0000-0000-0000AE000000}"/>
    <hyperlink ref="E186" location="A125844602A" display="A125844602A" xr:uid="{00000000-0004-0000-0000-0000AF000000}"/>
    <hyperlink ref="E187" location="A125911130X" display="A125911130X" xr:uid="{00000000-0004-0000-0000-0000B0000000}"/>
    <hyperlink ref="E188" location="A125877866V" display="A125877866V" xr:uid="{00000000-0004-0000-0000-0000B1000000}"/>
    <hyperlink ref="E189" location="A125844658L" display="A125844658L" xr:uid="{00000000-0004-0000-0000-0000B2000000}"/>
    <hyperlink ref="E190" location="A125911186K" display="A125911186K" xr:uid="{00000000-0004-0000-0000-0000B3000000}"/>
    <hyperlink ref="E191" location="A125877922A" display="A125877922A" xr:uid="{00000000-0004-0000-0000-0000B4000000}"/>
    <hyperlink ref="E192" location="A125844322J" display="A125844322J" xr:uid="{00000000-0004-0000-0000-0000B5000000}"/>
    <hyperlink ref="E193" location="A125910850C" display="A125910850C" xr:uid="{00000000-0004-0000-0000-0000B6000000}"/>
    <hyperlink ref="E194" location="A125877586A" display="A125877586A" xr:uid="{00000000-0004-0000-0000-0000B7000000}"/>
    <hyperlink ref="E195" location="A125844378V" display="A125844378V" xr:uid="{00000000-0004-0000-0000-0000B8000000}"/>
    <hyperlink ref="E196" location="A125910906C" display="A125910906C" xr:uid="{00000000-0004-0000-0000-0000B9000000}"/>
    <hyperlink ref="E197" location="A125877642J" display="A125877642J" xr:uid="{00000000-0004-0000-0000-0000BA000000}"/>
    <hyperlink ref="E198" location="A125844434A" display="A125844434A" xr:uid="{00000000-0004-0000-0000-0000BB000000}"/>
    <hyperlink ref="E199" location="A125910962W" display="A125910962W" xr:uid="{00000000-0004-0000-0000-0000BC000000}"/>
    <hyperlink ref="E200" location="A125877698V" display="A125877698V" xr:uid="{00000000-0004-0000-0000-0000BD000000}"/>
    <hyperlink ref="E201" location="A125844210R" display="A125844210R" xr:uid="{00000000-0004-0000-0000-0000BE000000}"/>
    <hyperlink ref="E202" location="A125910738C" display="A125910738C" xr:uid="{00000000-0004-0000-0000-0000BF000000}"/>
    <hyperlink ref="E203" location="A125877474J" display="A125877474J" xr:uid="{00000000-0004-0000-0000-0000C0000000}"/>
    <hyperlink ref="E204" location="A125844714V" display="A125844714V" xr:uid="{00000000-0004-0000-0000-0000C1000000}"/>
    <hyperlink ref="E205" location="A125911242T" display="A125911242T" xr:uid="{00000000-0004-0000-0000-0000C2000000}"/>
    <hyperlink ref="E206" location="A125877978L" display="A125877978L" xr:uid="{00000000-0004-0000-0000-0000C3000000}"/>
    <hyperlink ref="E207" location="A125844490V" display="A125844490V" xr:uid="{00000000-0004-0000-0000-0000C4000000}"/>
    <hyperlink ref="E208" location="A125911018X" display="A125911018X" xr:uid="{00000000-0004-0000-0000-0000C5000000}"/>
    <hyperlink ref="E209" location="A125877754A" display="A125877754A" xr:uid="{00000000-0004-0000-0000-0000C6000000}"/>
    <hyperlink ref="E210" location="A125844766W" display="A125844766W" xr:uid="{00000000-0004-0000-0000-0000C7000000}"/>
    <hyperlink ref="E211" location="A125911294V" display="A125911294V" xr:uid="{00000000-0004-0000-0000-0000C8000000}"/>
    <hyperlink ref="E212" location="A125878030L" display="A125878030L" xr:uid="{00000000-0004-0000-0000-0000C9000000}"/>
    <hyperlink ref="E213" location="A125844542K" display="A125844542K" xr:uid="{00000000-0004-0000-0000-0000CA000000}"/>
    <hyperlink ref="E214" location="A125911070J" display="A125911070J" xr:uid="{00000000-0004-0000-0000-0000CB000000}"/>
    <hyperlink ref="E215" location="A125877806T" display="A125877806T" xr:uid="{00000000-0004-0000-0000-0000CC000000}"/>
    <hyperlink ref="E216" location="A125844262T" display="A125844262T" xr:uid="{00000000-0004-0000-0000-0000CD000000}"/>
    <hyperlink ref="E217" location="A125910790L" display="A125910790L" xr:uid="{00000000-0004-0000-0000-0000CE000000}"/>
    <hyperlink ref="E218" location="A125877526X" display="A125877526X" xr:uid="{00000000-0004-0000-0000-0000CF000000}"/>
    <hyperlink ref="E219" location="A125844598W" display="A125844598W" xr:uid="{00000000-0004-0000-0000-0000D0000000}"/>
    <hyperlink ref="E220" location="A125911126J" display="A125911126J" xr:uid="{00000000-0004-0000-0000-0000D1000000}"/>
    <hyperlink ref="E221" location="A125877862K" display="A125877862K" xr:uid="{00000000-0004-0000-0000-0000D2000000}"/>
    <hyperlink ref="E222" location="A125844654C" display="A125844654C" xr:uid="{00000000-0004-0000-0000-0000D3000000}"/>
    <hyperlink ref="E223" location="A125911182A" display="A125911182A" xr:uid="{00000000-0004-0000-0000-0000D4000000}"/>
    <hyperlink ref="E224" location="A125877918K" display="A125877918K" xr:uid="{00000000-0004-0000-0000-0000D5000000}"/>
    <hyperlink ref="E225" location="A125844318T" display="A125844318T" xr:uid="{00000000-0004-0000-0000-0000D6000000}"/>
    <hyperlink ref="E226" location="A125910846L" display="A125910846L" xr:uid="{00000000-0004-0000-0000-0000D7000000}"/>
    <hyperlink ref="E227" location="A125877582T" display="A125877582T" xr:uid="{00000000-0004-0000-0000-0000D8000000}"/>
    <hyperlink ref="E228" location="A125844374K" display="A125844374K" xr:uid="{00000000-0004-0000-0000-0000D9000000}"/>
    <hyperlink ref="E229" location="A125910902V" display="A125910902V" xr:uid="{00000000-0004-0000-0000-0000DA000000}"/>
    <hyperlink ref="E230" location="A125877638T" display="A125877638T" xr:uid="{00000000-0004-0000-0000-0000DB000000}"/>
    <hyperlink ref="E231" location="A125844430T" display="A125844430T" xr:uid="{00000000-0004-0000-0000-0000DC000000}"/>
    <hyperlink ref="E232" location="A125910958F" display="A125910958F" xr:uid="{00000000-0004-0000-0000-0000DD000000}"/>
    <hyperlink ref="E233" location="A125877694K" display="A125877694K" xr:uid="{00000000-0004-0000-0000-0000DE000000}"/>
    <hyperlink ref="E234" location="A125844206X" display="A125844206X" xr:uid="{00000000-0004-0000-0000-0000DF000000}"/>
    <hyperlink ref="E235" location="A125910734V" display="A125910734V" xr:uid="{00000000-0004-0000-0000-0000E0000000}"/>
    <hyperlink ref="E236" location="A125877470X" display="A125877470X" xr:uid="{00000000-0004-0000-0000-0000E1000000}"/>
    <hyperlink ref="E237" location="A125844710K" display="A125844710K" xr:uid="{00000000-0004-0000-0000-0000E2000000}"/>
    <hyperlink ref="E238" location="A125911238A" display="A125911238A" xr:uid="{00000000-0004-0000-0000-0000E3000000}"/>
    <hyperlink ref="E239" location="A125877974C" display="A125877974C" xr:uid="{00000000-0004-0000-0000-0000E4000000}"/>
    <hyperlink ref="E240" location="A125844486C" display="A125844486C" xr:uid="{00000000-0004-0000-0000-0000E5000000}"/>
    <hyperlink ref="E241" location="A125911014R" display="A125911014R" xr:uid="{00000000-0004-0000-0000-0000E6000000}"/>
    <hyperlink ref="E242" location="A125877750T" display="A125877750T" xr:uid="{00000000-0004-0000-0000-0000E7000000}"/>
    <hyperlink ref="E243" location="A125844794F" display="A125844794F" xr:uid="{00000000-0004-0000-0000-0000E8000000}"/>
    <hyperlink ref="E244" location="A125911322T" display="A125911322T" xr:uid="{00000000-0004-0000-0000-0000E9000000}"/>
    <hyperlink ref="E245" location="A125878058R" display="A125878058R" xr:uid="{00000000-0004-0000-0000-0000EA000000}"/>
    <hyperlink ref="E246" location="A125844570V" display="A125844570V" xr:uid="{00000000-0004-0000-0000-0000EB000000}"/>
    <hyperlink ref="E247" location="A125911098K" display="A125911098K" xr:uid="{00000000-0004-0000-0000-0000EC000000}"/>
    <hyperlink ref="E248" location="A125877834A" display="A125877834A" xr:uid="{00000000-0004-0000-0000-0000ED000000}"/>
    <hyperlink ref="E249" location="A125844290A" display="A125844290A" xr:uid="{00000000-0004-0000-0000-0000EE000000}"/>
    <hyperlink ref="E250" location="A125910818C" display="A125910818C" xr:uid="{00000000-0004-0000-0000-0000EF000000}"/>
    <hyperlink ref="E251" location="A125877554J" display="A125877554J" xr:uid="{00000000-0004-0000-0000-0000F0000000}"/>
    <hyperlink ref="E252" location="A125844626V" display="A125844626V" xr:uid="{00000000-0004-0000-0000-0000F1000000}"/>
    <hyperlink ref="E253" location="A125911154T" display="A125911154T" xr:uid="{00000000-0004-0000-0000-0000F2000000}"/>
    <hyperlink ref="E254" location="A125877890V" display="A125877890V" xr:uid="{00000000-0004-0000-0000-0000F3000000}"/>
    <hyperlink ref="E255" location="A125844682L" display="A125844682L" xr:uid="{00000000-0004-0000-0000-0000F4000000}"/>
    <hyperlink ref="E256" location="A125911210X" display="A125911210X" xr:uid="{00000000-0004-0000-0000-0000F5000000}"/>
    <hyperlink ref="E257" location="A125877946V" display="A125877946V" xr:uid="{00000000-0004-0000-0000-0000F6000000}"/>
    <hyperlink ref="E258" location="A125844346A" display="A125844346A" xr:uid="{00000000-0004-0000-0000-0000F7000000}"/>
    <hyperlink ref="E259" location="A125910874W" display="A125910874W" xr:uid="{00000000-0004-0000-0000-0000F8000000}"/>
    <hyperlink ref="E260" location="A125877610R" display="A125877610R" xr:uid="{00000000-0004-0000-0000-0000F9000000}"/>
    <hyperlink ref="E261" location="A125844402J" display="A125844402J" xr:uid="{00000000-0004-0000-0000-0000FA000000}"/>
    <hyperlink ref="E262" location="A125910930C" display="A125910930C" xr:uid="{00000000-0004-0000-0000-0000FB000000}"/>
    <hyperlink ref="E263" location="A125877666A" display="A125877666A" xr:uid="{00000000-0004-0000-0000-0000FC000000}"/>
    <hyperlink ref="E264" location="A125844458V" display="A125844458V" xr:uid="{00000000-0004-0000-0000-0000FD000000}"/>
    <hyperlink ref="E265" location="A125910986R" display="A125910986R" xr:uid="{00000000-0004-0000-0000-0000FE000000}"/>
    <hyperlink ref="E266" location="A125877722J" display="A125877722J" xr:uid="{00000000-0004-0000-0000-0000FF000000}"/>
    <hyperlink ref="E267" location="A125844234J" display="A125844234J" xr:uid="{00000000-0004-0000-0000-000000010000}"/>
    <hyperlink ref="E268" location="A125910762C" display="A125910762C" xr:uid="{00000000-0004-0000-0000-000001010000}"/>
    <hyperlink ref="E269" location="A125877498A" display="A125877498A" xr:uid="{00000000-0004-0000-0000-000002010000}"/>
    <hyperlink ref="E270" location="A125844738L" display="A125844738L" xr:uid="{00000000-0004-0000-0000-000003010000}"/>
    <hyperlink ref="E271" location="A125911266K" display="A125911266K" xr:uid="{00000000-0004-0000-0000-000004010000}"/>
    <hyperlink ref="E272" location="A125878002C" display="A125878002C" xr:uid="{00000000-0004-0000-0000-000005010000}"/>
    <hyperlink ref="E273" location="A125844514A" display="A125844514A" xr:uid="{00000000-0004-0000-0000-000006010000}"/>
    <hyperlink ref="E274" location="A125911042X" display="A125911042X" xr:uid="{00000000-0004-0000-0000-000007010000}"/>
    <hyperlink ref="E275" location="A125877778V" display="A125877778V" xr:uid="{00000000-0004-0000-0000-000008010000}"/>
    <hyperlink ref="E276" location="A125844774W" display="A125844774W" xr:uid="{00000000-0004-0000-0000-000009010000}"/>
    <hyperlink ref="E277" location="A125911302J" display="A125911302J" xr:uid="{00000000-0004-0000-0000-00000A010000}"/>
    <hyperlink ref="E278" location="A125878038F" display="A125878038F" xr:uid="{00000000-0004-0000-0000-00000B010000}"/>
    <hyperlink ref="E279" location="A125844550K" display="A125844550K" xr:uid="{00000000-0004-0000-0000-00000C010000}"/>
    <hyperlink ref="E280" location="A125911078A" display="A125911078A" xr:uid="{00000000-0004-0000-0000-00000D010000}"/>
    <hyperlink ref="E281" location="A125877814T" display="A125877814T" xr:uid="{00000000-0004-0000-0000-00000E010000}"/>
    <hyperlink ref="E282" location="A125844270T" display="A125844270T" xr:uid="{00000000-0004-0000-0000-00000F010000}"/>
    <hyperlink ref="E283" location="A125910798F" display="A125910798F" xr:uid="{00000000-0004-0000-0000-000010010000}"/>
    <hyperlink ref="E284" location="A125877534X" display="A125877534X" xr:uid="{00000000-0004-0000-0000-000011010000}"/>
    <hyperlink ref="E285" location="A125844606K" display="A125844606K" xr:uid="{00000000-0004-0000-0000-000012010000}"/>
    <hyperlink ref="E286" location="A125911134J" display="A125911134J" xr:uid="{00000000-0004-0000-0000-000013010000}"/>
    <hyperlink ref="E287" location="A125877870K" display="A125877870K" xr:uid="{00000000-0004-0000-0000-000014010000}"/>
    <hyperlink ref="E288" location="A125844662C" display="A125844662C" xr:uid="{00000000-0004-0000-0000-000015010000}"/>
    <hyperlink ref="E289" location="A125911190A" display="A125911190A" xr:uid="{00000000-0004-0000-0000-000016010000}"/>
    <hyperlink ref="E290" location="A125877926K" display="A125877926K" xr:uid="{00000000-0004-0000-0000-000017010000}"/>
    <hyperlink ref="E291" location="A125844326T" display="A125844326T" xr:uid="{00000000-0004-0000-0000-000018010000}"/>
    <hyperlink ref="E292" location="A125910854L" display="A125910854L" xr:uid="{00000000-0004-0000-0000-000019010000}"/>
    <hyperlink ref="E293" location="A125877590T" display="A125877590T" xr:uid="{00000000-0004-0000-0000-00001A010000}"/>
    <hyperlink ref="E294" location="A125844382K" display="A125844382K" xr:uid="{00000000-0004-0000-0000-00001B010000}"/>
    <hyperlink ref="E295" location="A125910910V" display="A125910910V" xr:uid="{00000000-0004-0000-0000-00001C010000}"/>
    <hyperlink ref="E296" location="A125877646T" display="A125877646T" xr:uid="{00000000-0004-0000-0000-00001D010000}"/>
    <hyperlink ref="E297" location="A125844438K" display="A125844438K" xr:uid="{00000000-0004-0000-0000-00001E010000}"/>
    <hyperlink ref="E298" location="A125910966F" display="A125910966F" xr:uid="{00000000-0004-0000-0000-00001F010000}"/>
    <hyperlink ref="E299" location="A125877702X" display="A125877702X" xr:uid="{00000000-0004-0000-0000-000020010000}"/>
    <hyperlink ref="E300" location="A125844214X" display="A125844214X" xr:uid="{00000000-0004-0000-0000-000021010000}"/>
    <hyperlink ref="E301" location="A125910742V" display="A125910742V" xr:uid="{00000000-0004-0000-0000-000022010000}"/>
    <hyperlink ref="E302" location="A125877478T" display="A125877478T" xr:uid="{00000000-0004-0000-0000-000023010000}"/>
    <hyperlink ref="E303" location="A125844718C" display="A125844718C" xr:uid="{00000000-0004-0000-0000-000024010000}"/>
    <hyperlink ref="E304" location="A125911246A" display="A125911246A" xr:uid="{00000000-0004-0000-0000-000025010000}"/>
    <hyperlink ref="E305" location="A125877982C" display="A125877982C" xr:uid="{00000000-0004-0000-0000-000026010000}"/>
    <hyperlink ref="E306" location="A125844494C" display="A125844494C" xr:uid="{00000000-0004-0000-0000-000027010000}"/>
    <hyperlink ref="E307" location="A125911022R" display="A125911022R" xr:uid="{00000000-0004-0000-0000-000028010000}"/>
    <hyperlink ref="E308" location="A125877758K" display="A125877758K" xr:uid="{00000000-0004-0000-0000-000029010000}"/>
    <hyperlink ref="E309" location="A125844798R" display="A125844798R" xr:uid="{00000000-0004-0000-0000-00002A010000}"/>
    <hyperlink ref="E310" location="A125911326A" display="A125911326A" xr:uid="{00000000-0004-0000-0000-00002B010000}"/>
    <hyperlink ref="E311" location="A125878062F" display="A125878062F" xr:uid="{00000000-0004-0000-0000-00002C010000}"/>
    <hyperlink ref="E312" location="A125844574C" display="A125844574C" xr:uid="{00000000-0004-0000-0000-00002D010000}"/>
    <hyperlink ref="E313" location="A125911102R" display="A125911102R" xr:uid="{00000000-0004-0000-0000-00002E010000}"/>
    <hyperlink ref="E314" location="A125877838K" display="A125877838K" xr:uid="{00000000-0004-0000-0000-00002F010000}"/>
    <hyperlink ref="E315" location="A125844294K" display="A125844294K" xr:uid="{00000000-0004-0000-0000-000030010000}"/>
    <hyperlink ref="E316" location="A125910822V" display="A125910822V" xr:uid="{00000000-0004-0000-0000-000031010000}"/>
    <hyperlink ref="E317" location="A125877558T" display="A125877558T" xr:uid="{00000000-0004-0000-0000-000032010000}"/>
    <hyperlink ref="E318" location="A125844630K" display="A125844630K" xr:uid="{00000000-0004-0000-0000-000033010000}"/>
    <hyperlink ref="E319" location="A125911158A" display="A125911158A" xr:uid="{00000000-0004-0000-0000-000034010000}"/>
    <hyperlink ref="E320" location="A125877894C" display="A125877894C" xr:uid="{00000000-0004-0000-0000-000035010000}"/>
    <hyperlink ref="E321" location="A125844686W" display="A125844686W" xr:uid="{00000000-0004-0000-0000-000036010000}"/>
    <hyperlink ref="E322" location="A125911214J" display="A125911214J" xr:uid="{00000000-0004-0000-0000-000037010000}"/>
    <hyperlink ref="E323" location="A125877950K" display="A125877950K" xr:uid="{00000000-0004-0000-0000-000038010000}"/>
    <hyperlink ref="E324" location="A125844350T" display="A125844350T" xr:uid="{00000000-0004-0000-0000-000039010000}"/>
    <hyperlink ref="E325" location="A125910878F" display="A125910878F" xr:uid="{00000000-0004-0000-0000-00003A010000}"/>
    <hyperlink ref="E326" location="A125877614X" display="A125877614X" xr:uid="{00000000-0004-0000-0000-00003B010000}"/>
    <hyperlink ref="E327" location="A125844406T" display="A125844406T" xr:uid="{00000000-0004-0000-0000-00003C010000}"/>
    <hyperlink ref="E328" location="A125910934L" display="A125910934L" xr:uid="{00000000-0004-0000-0000-00003D010000}"/>
    <hyperlink ref="E329" location="A125877670T" display="A125877670T" xr:uid="{00000000-0004-0000-0000-00003E010000}"/>
    <hyperlink ref="E330" location="A125844462K" display="A125844462K" xr:uid="{00000000-0004-0000-0000-00003F010000}"/>
    <hyperlink ref="E331" location="A125910990F" display="A125910990F" xr:uid="{00000000-0004-0000-0000-000040010000}"/>
    <hyperlink ref="E332" location="A125877726T" display="A125877726T" xr:uid="{00000000-0004-0000-0000-000041010000}"/>
    <hyperlink ref="E333" location="A125844238T" display="A125844238T" xr:uid="{00000000-0004-0000-0000-000042010000}"/>
    <hyperlink ref="E334" location="A125910766L" display="A125910766L" xr:uid="{00000000-0004-0000-0000-000043010000}"/>
    <hyperlink ref="E335" location="A125877502F" display="A125877502F" xr:uid="{00000000-0004-0000-0000-000044010000}"/>
    <hyperlink ref="E336" location="A125844742C" display="A125844742C" xr:uid="{00000000-0004-0000-0000-000045010000}"/>
    <hyperlink ref="E337" location="A125911270A" display="A125911270A" xr:uid="{00000000-0004-0000-0000-000046010000}"/>
    <hyperlink ref="E338" location="A125878006L" display="A125878006L" xr:uid="{00000000-0004-0000-0000-000047010000}"/>
    <hyperlink ref="E339" location="A125844518K" display="A125844518K" xr:uid="{00000000-0004-0000-0000-000048010000}"/>
    <hyperlink ref="E340" location="A125911046J" display="A125911046J" xr:uid="{00000000-0004-0000-0000-000049010000}"/>
    <hyperlink ref="E341" location="A125877782K" display="A125877782K" xr:uid="{00000000-0004-0000-0000-00004A010000}"/>
    <hyperlink ref="E342" location="A125844802V" display="A125844802V" xr:uid="{00000000-0004-0000-0000-00004B010000}"/>
    <hyperlink ref="E343" location="A125911330T" display="A125911330T" xr:uid="{00000000-0004-0000-0000-00004C010000}"/>
    <hyperlink ref="E344" location="A125878066R" display="A125878066R" xr:uid="{00000000-0004-0000-0000-00004D010000}"/>
    <hyperlink ref="E345" location="A125844578L" display="A125844578L" xr:uid="{00000000-0004-0000-0000-00004E010000}"/>
    <hyperlink ref="E346" location="A125911106X" display="A125911106X" xr:uid="{00000000-0004-0000-0000-00004F010000}"/>
    <hyperlink ref="E347" location="A125877842A" display="A125877842A" xr:uid="{00000000-0004-0000-0000-000050010000}"/>
    <hyperlink ref="E348" location="A125844298V" display="A125844298V" xr:uid="{00000000-0004-0000-0000-000051010000}"/>
    <hyperlink ref="E349" location="A125910826C" display="A125910826C" xr:uid="{00000000-0004-0000-0000-000052010000}"/>
    <hyperlink ref="E350" location="A125877562J" display="A125877562J" xr:uid="{00000000-0004-0000-0000-000053010000}"/>
    <hyperlink ref="E351" location="A125844634V" display="A125844634V" xr:uid="{00000000-0004-0000-0000-000054010000}"/>
    <hyperlink ref="E352" location="A125911162T" display="A125911162T" xr:uid="{00000000-0004-0000-0000-000055010000}"/>
    <hyperlink ref="E353" location="A125877898L" display="A125877898L" xr:uid="{00000000-0004-0000-0000-000056010000}"/>
    <hyperlink ref="E354" location="A125844690L" display="A125844690L" xr:uid="{00000000-0004-0000-0000-000057010000}"/>
    <hyperlink ref="E355" location="A125911218T" display="A125911218T" xr:uid="{00000000-0004-0000-0000-000058010000}"/>
    <hyperlink ref="E356" location="A125877954V" display="A125877954V" xr:uid="{00000000-0004-0000-0000-000059010000}"/>
    <hyperlink ref="E357" location="A125844354A" display="A125844354A" xr:uid="{00000000-0004-0000-0000-00005A010000}"/>
    <hyperlink ref="E358" location="A125910882W" display="A125910882W" xr:uid="{00000000-0004-0000-0000-00005B010000}"/>
    <hyperlink ref="E359" location="A125877618J" display="A125877618J" xr:uid="{00000000-0004-0000-0000-00005C010000}"/>
    <hyperlink ref="E360" location="A125844410J" display="A125844410J" xr:uid="{00000000-0004-0000-0000-00005D010000}"/>
    <hyperlink ref="E361" location="A125910938W" display="A125910938W" xr:uid="{00000000-0004-0000-0000-00005E010000}"/>
    <hyperlink ref="E362" location="A125877674A" display="A125877674A" xr:uid="{00000000-0004-0000-0000-00005F010000}"/>
    <hyperlink ref="E363" location="A125844466V" display="A125844466V" xr:uid="{00000000-0004-0000-0000-000060010000}"/>
    <hyperlink ref="E364" location="A125910994R" display="A125910994R" xr:uid="{00000000-0004-0000-0000-000061010000}"/>
    <hyperlink ref="E365" location="A125877730J" display="A125877730J" xr:uid="{00000000-0004-0000-0000-000062010000}"/>
    <hyperlink ref="E366" location="A125844242J" display="A125844242J" xr:uid="{00000000-0004-0000-0000-000063010000}"/>
    <hyperlink ref="E367" location="A125910770C" display="A125910770C" xr:uid="{00000000-0004-0000-0000-000064010000}"/>
    <hyperlink ref="E368" location="A125877506R" display="A125877506R" xr:uid="{00000000-0004-0000-0000-000065010000}"/>
    <hyperlink ref="E369" location="A125844746L" display="A125844746L" xr:uid="{00000000-0004-0000-0000-000066010000}"/>
    <hyperlink ref="E370" location="A125911274K" display="A125911274K" xr:uid="{00000000-0004-0000-0000-000067010000}"/>
    <hyperlink ref="E371" location="A125878010C" display="A125878010C" xr:uid="{00000000-0004-0000-0000-000068010000}"/>
    <hyperlink ref="E372" location="A125844522A" display="A125844522A" xr:uid="{00000000-0004-0000-0000-000069010000}"/>
    <hyperlink ref="E373" location="A125911050X" display="A125911050X" xr:uid="{00000000-0004-0000-0000-00006A010000}"/>
    <hyperlink ref="E374" location="A125877786V" display="A125877786V" xr:uid="{00000000-0004-0000-0000-00006B010000}"/>
    <hyperlink ref="E375" location="A125844778F" display="A125844778F" xr:uid="{00000000-0004-0000-0000-00006C010000}"/>
    <hyperlink ref="E376" location="A125911306T" display="A125911306T" xr:uid="{00000000-0004-0000-0000-00006D010000}"/>
    <hyperlink ref="E377" location="A125878042W" display="A125878042W" xr:uid="{00000000-0004-0000-0000-00006E010000}"/>
    <hyperlink ref="E378" location="A125844554V" display="A125844554V" xr:uid="{00000000-0004-0000-0000-00006F010000}"/>
    <hyperlink ref="E379" location="A125911082T" display="A125911082T" xr:uid="{00000000-0004-0000-0000-000070010000}"/>
    <hyperlink ref="E380" location="A125877818A" display="A125877818A" xr:uid="{00000000-0004-0000-0000-000071010000}"/>
    <hyperlink ref="E381" location="A125844274A" display="A125844274A" xr:uid="{00000000-0004-0000-0000-000072010000}"/>
    <hyperlink ref="E382" location="A125910802K" display="A125910802K" xr:uid="{00000000-0004-0000-0000-000073010000}"/>
    <hyperlink ref="E383" location="A125877538J" display="A125877538J" xr:uid="{00000000-0004-0000-0000-000074010000}"/>
    <hyperlink ref="E384" location="A125844610A" display="A125844610A" xr:uid="{00000000-0004-0000-0000-000075010000}"/>
    <hyperlink ref="E385" location="A125911138T" display="A125911138T" xr:uid="{00000000-0004-0000-0000-000076010000}"/>
    <hyperlink ref="E386" location="A125877874V" display="A125877874V" xr:uid="{00000000-0004-0000-0000-000077010000}"/>
    <hyperlink ref="E387" location="A125844666L" display="A125844666L" xr:uid="{00000000-0004-0000-0000-000078010000}"/>
    <hyperlink ref="E388" location="A125911194K" display="A125911194K" xr:uid="{00000000-0004-0000-0000-000079010000}"/>
    <hyperlink ref="E389" location="A125877930A" display="A125877930A" xr:uid="{00000000-0004-0000-0000-00007A010000}"/>
    <hyperlink ref="E390" location="A125844330J" display="A125844330J" xr:uid="{00000000-0004-0000-0000-00007B010000}"/>
    <hyperlink ref="E391" location="A125910858W" display="A125910858W" xr:uid="{00000000-0004-0000-0000-00007C010000}"/>
    <hyperlink ref="E392" location="A125877594A" display="A125877594A" xr:uid="{00000000-0004-0000-0000-00007D010000}"/>
    <hyperlink ref="E393" location="A125844386V" display="A125844386V" xr:uid="{00000000-0004-0000-0000-00007E010000}"/>
    <hyperlink ref="E394" location="A125910914C" display="A125910914C" xr:uid="{00000000-0004-0000-0000-00007F010000}"/>
    <hyperlink ref="E395" location="A125877650J" display="A125877650J" xr:uid="{00000000-0004-0000-0000-000080010000}"/>
    <hyperlink ref="E396" location="A125844442A" display="A125844442A" xr:uid="{00000000-0004-0000-0000-000081010000}"/>
    <hyperlink ref="E397" location="A125910970W" display="A125910970W" xr:uid="{00000000-0004-0000-0000-000082010000}"/>
    <hyperlink ref="E398" location="A125877706J" display="A125877706J" xr:uid="{00000000-0004-0000-0000-000083010000}"/>
    <hyperlink ref="E399" location="A125844218J" display="A125844218J" xr:uid="{00000000-0004-0000-0000-000084010000}"/>
    <hyperlink ref="E400" location="A125910746C" display="A125910746C" xr:uid="{00000000-0004-0000-0000-000085010000}"/>
    <hyperlink ref="E401" location="A125877482J" display="A125877482J" xr:uid="{00000000-0004-0000-0000-000086010000}"/>
    <hyperlink ref="E402" location="A125844722V" display="A125844722V" xr:uid="{00000000-0004-0000-0000-000087010000}"/>
    <hyperlink ref="E403" location="A125911250T" display="A125911250T" xr:uid="{00000000-0004-0000-0000-000088010000}"/>
    <hyperlink ref="E404" location="A125877986L" display="A125877986L" xr:uid="{00000000-0004-0000-0000-000089010000}"/>
    <hyperlink ref="E405" location="A125844498L" display="A125844498L" xr:uid="{00000000-0004-0000-0000-00008A010000}"/>
    <hyperlink ref="E406" location="A125911026X" display="A125911026X" xr:uid="{00000000-0004-0000-0000-00008B010000}"/>
    <hyperlink ref="E407" location="A125877762A" display="A125877762A" xr:uid="{00000000-0004-0000-0000-00008C010000}"/>
    <hyperlink ref="E408" location="A125844782W" display="A125844782W" xr:uid="{00000000-0004-0000-0000-00008D010000}"/>
    <hyperlink ref="E409" location="A125911310J" display="A125911310J" xr:uid="{00000000-0004-0000-0000-00008E010000}"/>
    <hyperlink ref="E410" location="A125878046F" display="A125878046F" xr:uid="{00000000-0004-0000-0000-00008F010000}"/>
    <hyperlink ref="E411" location="A125844558C" display="A125844558C" xr:uid="{00000000-0004-0000-0000-000090010000}"/>
    <hyperlink ref="E412" location="A125911086A" display="A125911086A" xr:uid="{00000000-0004-0000-0000-000091010000}"/>
    <hyperlink ref="E413" location="A125877822T" display="A125877822T" xr:uid="{00000000-0004-0000-0000-000092010000}"/>
    <hyperlink ref="E414" location="A125844278K" display="A125844278K" xr:uid="{00000000-0004-0000-0000-000093010000}"/>
    <hyperlink ref="E415" location="A125910806V" display="A125910806V" xr:uid="{00000000-0004-0000-0000-000094010000}"/>
    <hyperlink ref="E416" location="A125877542X" display="A125877542X" xr:uid="{00000000-0004-0000-0000-000095010000}"/>
    <hyperlink ref="E417" location="A125844614K" display="A125844614K" xr:uid="{00000000-0004-0000-0000-000096010000}"/>
    <hyperlink ref="E418" location="A125911142J" display="A125911142J" xr:uid="{00000000-0004-0000-0000-000097010000}"/>
    <hyperlink ref="E419" location="A125877878C" display="A125877878C" xr:uid="{00000000-0004-0000-0000-000098010000}"/>
    <hyperlink ref="E420" location="A125844670C" display="A125844670C" xr:uid="{00000000-0004-0000-0000-000099010000}"/>
    <hyperlink ref="E421" location="A125911198V" display="A125911198V" xr:uid="{00000000-0004-0000-0000-00009A010000}"/>
    <hyperlink ref="E422" location="A125877934K" display="A125877934K" xr:uid="{00000000-0004-0000-0000-00009B010000}"/>
    <hyperlink ref="E423" location="A125844334T" display="A125844334T" xr:uid="{00000000-0004-0000-0000-00009C010000}"/>
    <hyperlink ref="E424" location="A125910862L" display="A125910862L" xr:uid="{00000000-0004-0000-0000-00009D010000}"/>
    <hyperlink ref="E425" location="A125877598K" display="A125877598K" xr:uid="{00000000-0004-0000-0000-00009E010000}"/>
    <hyperlink ref="E426" location="A125844390K" display="A125844390K" xr:uid="{00000000-0004-0000-0000-00009F010000}"/>
    <hyperlink ref="E427" location="A125910918L" display="A125910918L" xr:uid="{00000000-0004-0000-0000-0000A0010000}"/>
    <hyperlink ref="E428" location="A125877654T" display="A125877654T" xr:uid="{00000000-0004-0000-0000-0000A1010000}"/>
    <hyperlink ref="E429" location="A125844446K" display="A125844446K" xr:uid="{00000000-0004-0000-0000-0000A2010000}"/>
    <hyperlink ref="E430" location="A125910974F" display="A125910974F" xr:uid="{00000000-0004-0000-0000-0000A3010000}"/>
    <hyperlink ref="E431" location="A125877710X" display="A125877710X" xr:uid="{00000000-0004-0000-0000-0000A4010000}"/>
    <hyperlink ref="E432" location="A125844222X" display="A125844222X" xr:uid="{00000000-0004-0000-0000-0000A5010000}"/>
    <hyperlink ref="E433" location="A125910750V" display="A125910750V" xr:uid="{00000000-0004-0000-0000-0000A6010000}"/>
    <hyperlink ref="E434" location="A125877486T" display="A125877486T" xr:uid="{00000000-0004-0000-0000-0000A7010000}"/>
    <hyperlink ref="E435" location="A125844726C" display="A125844726C" xr:uid="{00000000-0004-0000-0000-0000A8010000}"/>
    <hyperlink ref="E436" location="A125911254A" display="A125911254A" xr:uid="{00000000-0004-0000-0000-0000A9010000}"/>
    <hyperlink ref="E437" location="A125877990C" display="A125877990C" xr:uid="{00000000-0004-0000-0000-0000AA010000}"/>
    <hyperlink ref="E438" location="A125844502T" display="A125844502T" xr:uid="{00000000-0004-0000-0000-0000AB010000}"/>
    <hyperlink ref="E439" location="A125911030R" display="A125911030R" xr:uid="{00000000-0004-0000-0000-0000AC010000}"/>
    <hyperlink ref="E440" location="A125877766K" display="A125877766K" xr:uid="{00000000-0004-0000-0000-0000AD010000}"/>
    <hyperlink ref="E441" location="A125844786F" display="A125844786F" xr:uid="{00000000-0004-0000-0000-0000AE010000}"/>
    <hyperlink ref="E442" location="A125911314T" display="A125911314T" xr:uid="{00000000-0004-0000-0000-0000AF010000}"/>
    <hyperlink ref="E443" location="A125878050W" display="A125878050W" xr:uid="{00000000-0004-0000-0000-0000B0010000}"/>
    <hyperlink ref="E444" location="A125844562V" display="A125844562V" xr:uid="{00000000-0004-0000-0000-0000B1010000}"/>
    <hyperlink ref="E445" location="A125911090T" display="A125911090T" xr:uid="{00000000-0004-0000-0000-0000B2010000}"/>
    <hyperlink ref="E446" location="A125877826A" display="A125877826A" xr:uid="{00000000-0004-0000-0000-0000B3010000}"/>
    <hyperlink ref="E447" location="A125844282A" display="A125844282A" xr:uid="{00000000-0004-0000-0000-0000B4010000}"/>
    <hyperlink ref="E448" location="A125910810K" display="A125910810K" xr:uid="{00000000-0004-0000-0000-0000B5010000}"/>
    <hyperlink ref="E449" location="A125877546J" display="A125877546J" xr:uid="{00000000-0004-0000-0000-0000B6010000}"/>
    <hyperlink ref="E450" location="A125844618V" display="A125844618V" xr:uid="{00000000-0004-0000-0000-0000B7010000}"/>
    <hyperlink ref="E451" location="A125911146T" display="A125911146T" xr:uid="{00000000-0004-0000-0000-0000B8010000}"/>
    <hyperlink ref="E452" location="A125877882V" display="A125877882V" xr:uid="{00000000-0004-0000-0000-0000B9010000}"/>
    <hyperlink ref="E453" location="A125844674L" display="A125844674L" xr:uid="{00000000-0004-0000-0000-0000BA010000}"/>
    <hyperlink ref="E454" location="A125911202X" display="A125911202X" xr:uid="{00000000-0004-0000-0000-0000BB010000}"/>
    <hyperlink ref="E455" location="A125877938V" display="A125877938V" xr:uid="{00000000-0004-0000-0000-0000BC010000}"/>
    <hyperlink ref="E456" location="A125844338A" display="A125844338A" xr:uid="{00000000-0004-0000-0000-0000BD010000}"/>
    <hyperlink ref="E457" location="A125910866W" display="A125910866W" xr:uid="{00000000-0004-0000-0000-0000BE010000}"/>
    <hyperlink ref="E458" location="A125877602R" display="A125877602R" xr:uid="{00000000-0004-0000-0000-0000BF010000}"/>
    <hyperlink ref="E459" location="A125844394V" display="A125844394V" xr:uid="{00000000-0004-0000-0000-0000C0010000}"/>
    <hyperlink ref="E460" location="A125910922C" display="A125910922C" xr:uid="{00000000-0004-0000-0000-0000C1010000}"/>
    <hyperlink ref="E461" location="A125877658A" display="A125877658A" xr:uid="{00000000-0004-0000-0000-0000C2010000}"/>
    <hyperlink ref="E462" location="A125844450A" display="A125844450A" xr:uid="{00000000-0004-0000-0000-0000C3010000}"/>
    <hyperlink ref="E463" location="A125910978R" display="A125910978R" xr:uid="{00000000-0004-0000-0000-0000C4010000}"/>
    <hyperlink ref="E464" location="A125877714J" display="A125877714J" xr:uid="{00000000-0004-0000-0000-0000C5010000}"/>
    <hyperlink ref="E465" location="A125844226J" display="A125844226J" xr:uid="{00000000-0004-0000-0000-0000C6010000}"/>
    <hyperlink ref="E466" location="A125910754C" display="A125910754C" xr:uid="{00000000-0004-0000-0000-0000C7010000}"/>
    <hyperlink ref="E467" location="A125877490J" display="A125877490J" xr:uid="{00000000-0004-0000-0000-0000C8010000}"/>
    <hyperlink ref="E468" location="A125844730V" display="A125844730V" xr:uid="{00000000-0004-0000-0000-0000C9010000}"/>
    <hyperlink ref="E469" location="A125911258K" display="A125911258K" xr:uid="{00000000-0004-0000-0000-0000CA010000}"/>
    <hyperlink ref="E470" location="A125877994L" display="A125877994L" xr:uid="{00000000-0004-0000-0000-0000CB010000}"/>
    <hyperlink ref="E471" location="A125844506A" display="A125844506A" xr:uid="{00000000-0004-0000-0000-0000CC010000}"/>
    <hyperlink ref="E472" location="A125911034X" display="A125911034X" xr:uid="{00000000-0004-0000-0000-0000CD010000}"/>
    <hyperlink ref="E473" location="A125877770A" display="A125877770A" xr:uid="{00000000-0004-0000-0000-0000CE010000}"/>
    <hyperlink ref="E474" location="A125861394L" display="A125861394L" xr:uid="{00000000-0004-0000-0000-0000CF010000}"/>
    <hyperlink ref="E475" location="A125927922T" display="A125927922T" xr:uid="{00000000-0004-0000-0000-0000D0010000}"/>
    <hyperlink ref="E476" location="A125894658V" display="A125894658V" xr:uid="{00000000-0004-0000-0000-0000D1010000}"/>
    <hyperlink ref="E477" location="A125861170A" display="A125861170A" xr:uid="{00000000-0004-0000-0000-0000D2010000}"/>
    <hyperlink ref="E478" location="A125927698K" display="A125927698K" xr:uid="{00000000-0004-0000-0000-0000D3010000}"/>
    <hyperlink ref="E479" location="A125894434J" display="A125894434J" xr:uid="{00000000-0004-0000-0000-0000D4010000}"/>
    <hyperlink ref="E480" location="A125860890F" display="A125860890F" xr:uid="{00000000-0004-0000-0000-0000D5010000}"/>
    <hyperlink ref="E481" location="A125927418F" display="A125927418F" xr:uid="{00000000-0004-0000-0000-0000D6010000}"/>
    <hyperlink ref="E482" location="A125894154R" display="A125894154R" xr:uid="{00000000-0004-0000-0000-0000D7010000}"/>
    <hyperlink ref="E483" location="A125861226A" display="A125861226A" xr:uid="{00000000-0004-0000-0000-0000D8010000}"/>
    <hyperlink ref="E484" location="A125927754T" display="A125927754T" xr:uid="{00000000-0004-0000-0000-0000D9010000}"/>
    <hyperlink ref="E485" location="A125894490A" display="A125894490A" xr:uid="{00000000-0004-0000-0000-0000DA010000}"/>
    <hyperlink ref="E486" location="A125861282V" display="A125861282V" xr:uid="{00000000-0004-0000-0000-0000DB010000}"/>
    <hyperlink ref="E487" location="A125927810X" display="A125927810X" xr:uid="{00000000-0004-0000-0000-0000DC010000}"/>
    <hyperlink ref="E488" location="A125894546A" display="A125894546A" xr:uid="{00000000-0004-0000-0000-0000DD010000}"/>
    <hyperlink ref="E489" location="A125860946F" display="A125860946F" xr:uid="{00000000-0004-0000-0000-0000DE010000}"/>
    <hyperlink ref="E490" location="A125927474X" display="A125927474X" xr:uid="{00000000-0004-0000-0000-0000DF010000}"/>
    <hyperlink ref="E491" location="A125894210W" display="A125894210W" xr:uid="{00000000-0004-0000-0000-0000E0010000}"/>
    <hyperlink ref="E492" location="A125861002R" display="A125861002R" xr:uid="{00000000-0004-0000-0000-0000E1010000}"/>
    <hyperlink ref="E493" location="A125927530F" display="A125927530F" xr:uid="{00000000-0004-0000-0000-0000E2010000}"/>
    <hyperlink ref="E494" location="A125894266J" display="A125894266J" xr:uid="{00000000-0004-0000-0000-0000E3010000}"/>
    <hyperlink ref="E495" location="A125861058A" display="A125861058A" xr:uid="{00000000-0004-0000-0000-0000E4010000}"/>
    <hyperlink ref="E496" location="A125927586T" display="A125927586T" xr:uid="{00000000-0004-0000-0000-0000E5010000}"/>
    <hyperlink ref="E497" location="A125894322R" display="A125894322R" xr:uid="{00000000-0004-0000-0000-0000E6010000}"/>
    <hyperlink ref="E498" location="A125860834L" display="A125860834L" xr:uid="{00000000-0004-0000-0000-0000E7010000}"/>
    <hyperlink ref="E499" location="A125927362F" display="A125927362F" xr:uid="{00000000-0004-0000-0000-0000E8010000}"/>
    <hyperlink ref="E500" location="A125894098J" display="A125894098J" xr:uid="{00000000-0004-0000-0000-0000E9010000}"/>
    <hyperlink ref="E501" location="A125861338V" display="A125861338V" xr:uid="{00000000-0004-0000-0000-0000EA010000}"/>
    <hyperlink ref="E502" location="A125927866K" display="A125927866K" xr:uid="{00000000-0004-0000-0000-0000EB010000}"/>
    <hyperlink ref="E503" location="A125894602J" display="A125894602J" xr:uid="{00000000-0004-0000-0000-0000EC010000}"/>
    <hyperlink ref="E504" location="A125861114J" display="A125861114J" xr:uid="{00000000-0004-0000-0000-0000ED010000}"/>
    <hyperlink ref="E505" location="A125927642X" display="A125927642X" xr:uid="{00000000-0004-0000-0000-0000EE010000}"/>
    <hyperlink ref="E506" location="A125894378A" display="A125894378A" xr:uid="{00000000-0004-0000-0000-0000EF010000}"/>
    <hyperlink ref="E507" location="A125861390C" display="A125861390C" xr:uid="{00000000-0004-0000-0000-0000F0010000}"/>
    <hyperlink ref="E508" location="A125927918A" display="A125927918A" xr:uid="{00000000-0004-0000-0000-0000F1010000}"/>
    <hyperlink ref="E509" location="A125894654K" display="A125894654K" xr:uid="{00000000-0004-0000-0000-0000F2010000}"/>
    <hyperlink ref="E510" location="A125861166K" display="A125861166K" xr:uid="{00000000-0004-0000-0000-0000F3010000}"/>
    <hyperlink ref="E511" location="A125927694A" display="A125927694A" xr:uid="{00000000-0004-0000-0000-0000F4010000}"/>
    <hyperlink ref="E512" location="A125894430X" display="A125894430X" xr:uid="{00000000-0004-0000-0000-0000F5010000}"/>
    <hyperlink ref="E513" location="A125860886R" display="A125860886R" xr:uid="{00000000-0004-0000-0000-0000F6010000}"/>
    <hyperlink ref="E514" location="A125927414W" display="A125927414W" xr:uid="{00000000-0004-0000-0000-0000F7010000}"/>
    <hyperlink ref="E515" location="A125894150F" display="A125894150F" xr:uid="{00000000-0004-0000-0000-0000F8010000}"/>
    <hyperlink ref="E516" location="A125861222T" display="A125861222T" xr:uid="{00000000-0004-0000-0000-0000F9010000}"/>
    <hyperlink ref="E517" location="A125927750J" display="A125927750J" xr:uid="{00000000-0004-0000-0000-0000FA010000}"/>
    <hyperlink ref="E518" location="A125894486K" display="A125894486K" xr:uid="{00000000-0004-0000-0000-0000FB010000}"/>
    <hyperlink ref="E519" location="A125861278C" display="A125861278C" xr:uid="{00000000-0004-0000-0000-0000FC010000}"/>
    <hyperlink ref="E520" location="A125927806J" display="A125927806J" xr:uid="{00000000-0004-0000-0000-0000FD010000}"/>
    <hyperlink ref="E521" location="A125894542T" display="A125894542T" xr:uid="{00000000-0004-0000-0000-0000FE010000}"/>
    <hyperlink ref="E522" location="A125860942W" display="A125860942W" xr:uid="{00000000-0004-0000-0000-0000FF010000}"/>
    <hyperlink ref="E523" location="A125927470R" display="A125927470R" xr:uid="{00000000-0004-0000-0000-000000020000}"/>
    <hyperlink ref="E524" location="A125894206F" display="A125894206F" xr:uid="{00000000-0004-0000-0000-000001020000}"/>
    <hyperlink ref="E525" location="A125860998J" display="A125860998J" xr:uid="{00000000-0004-0000-0000-000002020000}"/>
    <hyperlink ref="E526" location="A125927526R" display="A125927526R" xr:uid="{00000000-0004-0000-0000-000003020000}"/>
    <hyperlink ref="E527" location="A125894262X" display="A125894262X" xr:uid="{00000000-0004-0000-0000-000004020000}"/>
    <hyperlink ref="E528" location="A125861054T" display="A125861054T" xr:uid="{00000000-0004-0000-0000-000005020000}"/>
    <hyperlink ref="E529" location="A125927582J" display="A125927582J" xr:uid="{00000000-0004-0000-0000-000006020000}"/>
    <hyperlink ref="E530" location="A125894318X" display="A125894318X" xr:uid="{00000000-0004-0000-0000-000007020000}"/>
    <hyperlink ref="E531" location="A125860830C" display="A125860830C" xr:uid="{00000000-0004-0000-0000-000008020000}"/>
    <hyperlink ref="E532" location="A125927358R" display="A125927358R" xr:uid="{00000000-0004-0000-0000-000009020000}"/>
    <hyperlink ref="E533" location="A125894094X" display="A125894094X" xr:uid="{00000000-0004-0000-0000-00000A020000}"/>
    <hyperlink ref="E534" location="A125861334K" display="A125861334K" xr:uid="{00000000-0004-0000-0000-00000B020000}"/>
    <hyperlink ref="E535" location="A125927862A" display="A125927862A" xr:uid="{00000000-0004-0000-0000-00000C020000}"/>
    <hyperlink ref="E536" location="A125894598C" display="A125894598C" xr:uid="{00000000-0004-0000-0000-00000D020000}"/>
    <hyperlink ref="E537" location="A125861110X" display="A125861110X" xr:uid="{00000000-0004-0000-0000-00000E020000}"/>
    <hyperlink ref="E538" location="A125927638J" display="A125927638J" xr:uid="{00000000-0004-0000-0000-00000F020000}"/>
    <hyperlink ref="E539" location="A125894374T" display="A125894374T" xr:uid="{00000000-0004-0000-0000-000010020000}"/>
    <hyperlink ref="E540" location="A125861438C" display="A125861438C" xr:uid="{00000000-0004-0000-0000-000011020000}"/>
    <hyperlink ref="E541" location="A125927966V" display="A125927966V" xr:uid="{00000000-0004-0000-0000-000012020000}"/>
    <hyperlink ref="E542" location="A125894702T" display="A125894702T" xr:uid="{00000000-0004-0000-0000-000013020000}"/>
    <hyperlink ref="E543" location="A125861214T" display="A125861214T" xr:uid="{00000000-0004-0000-0000-000014020000}"/>
    <hyperlink ref="E544" location="A125927742J" display="A125927742J" xr:uid="{00000000-0004-0000-0000-000015020000}"/>
    <hyperlink ref="E545" location="A125894478K" display="A125894478K" xr:uid="{00000000-0004-0000-0000-000016020000}"/>
    <hyperlink ref="E546" location="A125860934W" display="A125860934W" xr:uid="{00000000-0004-0000-0000-000017020000}"/>
    <hyperlink ref="E547" location="A125927462R" display="A125927462R" xr:uid="{00000000-0004-0000-0000-000018020000}"/>
    <hyperlink ref="E548" location="A125894198T" display="A125894198T" xr:uid="{00000000-0004-0000-0000-000019020000}"/>
    <hyperlink ref="E549" location="A125861270K" display="A125861270K" xr:uid="{00000000-0004-0000-0000-00001A020000}"/>
    <hyperlink ref="E550" location="A125927798V" display="A125927798V" xr:uid="{00000000-0004-0000-0000-00001B020000}"/>
    <hyperlink ref="E551" location="A125894534T" display="A125894534T" xr:uid="{00000000-0004-0000-0000-00001C020000}"/>
    <hyperlink ref="E552" location="A125861326K" display="A125861326K" xr:uid="{00000000-0004-0000-0000-00001D020000}"/>
    <hyperlink ref="E553" location="A125927854A" display="A125927854A" xr:uid="{00000000-0004-0000-0000-00001E020000}"/>
    <hyperlink ref="E554" location="A125894590K" display="A125894590K" xr:uid="{00000000-0004-0000-0000-00001F020000}"/>
    <hyperlink ref="E555" location="A125860990R" display="A125860990R" xr:uid="{00000000-0004-0000-0000-000020020000}"/>
    <hyperlink ref="E556" location="A125927518R" display="A125927518R" xr:uid="{00000000-0004-0000-0000-000021020000}"/>
    <hyperlink ref="E557" location="A125894254X" display="A125894254X" xr:uid="{00000000-0004-0000-0000-000022020000}"/>
    <hyperlink ref="E558" location="A125861046T" display="A125861046T" xr:uid="{00000000-0004-0000-0000-000023020000}"/>
    <hyperlink ref="E559" location="A125927574J" display="A125927574J" xr:uid="{00000000-0004-0000-0000-000024020000}"/>
    <hyperlink ref="E560" location="A125894310F" display="A125894310F" xr:uid="{00000000-0004-0000-0000-000025020000}"/>
    <hyperlink ref="E561" location="A125861102X" display="A125861102X" xr:uid="{00000000-0004-0000-0000-000026020000}"/>
    <hyperlink ref="E562" location="A125927630R" display="A125927630R" xr:uid="{00000000-0004-0000-0000-000027020000}"/>
    <hyperlink ref="E563" location="A125894366T" display="A125894366T" xr:uid="{00000000-0004-0000-0000-000028020000}"/>
    <hyperlink ref="E564" location="A125860878R" display="A125860878R" xr:uid="{00000000-0004-0000-0000-000029020000}"/>
    <hyperlink ref="E565" location="A125927406W" display="A125927406W" xr:uid="{00000000-0004-0000-0000-00002A020000}"/>
    <hyperlink ref="E566" location="A125894142F" display="A125894142F" xr:uid="{00000000-0004-0000-0000-00002B020000}"/>
    <hyperlink ref="E567" location="A125861382C" display="A125861382C" xr:uid="{00000000-0004-0000-0000-00002C020000}"/>
    <hyperlink ref="E568" location="A125927910J" display="A125927910J" xr:uid="{00000000-0004-0000-0000-00002D020000}"/>
    <hyperlink ref="E569" location="A125894646K" display="A125894646K" xr:uid="{00000000-0004-0000-0000-00002E020000}"/>
    <hyperlink ref="E570" location="A125861158K" display="A125861158K" xr:uid="{00000000-0004-0000-0000-00002F020000}"/>
    <hyperlink ref="E571" location="A125927686A" display="A125927686A" xr:uid="{00000000-0004-0000-0000-000030020000}"/>
    <hyperlink ref="E572" location="A125894422X" display="A125894422X" xr:uid="{00000000-0004-0000-0000-000031020000}"/>
    <hyperlink ref="E573" location="A125861422K" display="A125861422K" xr:uid="{00000000-0004-0000-0000-000032020000}"/>
    <hyperlink ref="E574" location="A125927950A" display="A125927950A" xr:uid="{00000000-0004-0000-0000-000033020000}"/>
    <hyperlink ref="E575" location="A125894686C" display="A125894686C" xr:uid="{00000000-0004-0000-0000-000034020000}"/>
    <hyperlink ref="E576" location="A125861198C" display="A125861198C" xr:uid="{00000000-0004-0000-0000-000035020000}"/>
    <hyperlink ref="E577" location="A125927726J" display="A125927726J" xr:uid="{00000000-0004-0000-0000-000036020000}"/>
    <hyperlink ref="E578" location="A125894462T" display="A125894462T" xr:uid="{00000000-0004-0000-0000-000037020000}"/>
    <hyperlink ref="E579" location="A125860918W" display="A125860918W" xr:uid="{00000000-0004-0000-0000-000038020000}"/>
    <hyperlink ref="E580" location="A125927446R" display="A125927446R" xr:uid="{00000000-0004-0000-0000-000039020000}"/>
    <hyperlink ref="E581" location="A125894182X" display="A125894182X" xr:uid="{00000000-0004-0000-0000-00003A020000}"/>
    <hyperlink ref="E582" location="A125861254K" display="A125861254K" xr:uid="{00000000-0004-0000-0000-00003B020000}"/>
    <hyperlink ref="E583" location="A125927782A" display="A125927782A" xr:uid="{00000000-0004-0000-0000-00003C020000}"/>
    <hyperlink ref="E584" location="A125894518T" display="A125894518T" xr:uid="{00000000-0004-0000-0000-00003D020000}"/>
    <hyperlink ref="E585" location="A125861310T" display="A125861310T" xr:uid="{00000000-0004-0000-0000-00003E020000}"/>
    <hyperlink ref="E586" location="A125927838A" display="A125927838A" xr:uid="{00000000-0004-0000-0000-00003F020000}"/>
    <hyperlink ref="E587" location="A125894574K" display="A125894574K" xr:uid="{00000000-0004-0000-0000-000040020000}"/>
    <hyperlink ref="E588" location="A125860974R" display="A125860974R" xr:uid="{00000000-0004-0000-0000-000041020000}"/>
    <hyperlink ref="E589" location="A125927502W" display="A125927502W" xr:uid="{00000000-0004-0000-0000-000042020000}"/>
    <hyperlink ref="E590" location="A125894238X" display="A125894238X" xr:uid="{00000000-0004-0000-0000-000043020000}"/>
    <hyperlink ref="E591" location="A125861030X" display="A125861030X" xr:uid="{00000000-0004-0000-0000-000044020000}"/>
    <hyperlink ref="E592" location="A125927558J" display="A125927558J" xr:uid="{00000000-0004-0000-0000-000045020000}"/>
    <hyperlink ref="E593" location="A125894294T" display="A125894294T" xr:uid="{00000000-0004-0000-0000-000046020000}"/>
    <hyperlink ref="E594" location="A125861086K" display="A125861086K" xr:uid="{00000000-0004-0000-0000-000047020000}"/>
    <hyperlink ref="E595" location="A125927614R" display="A125927614R" xr:uid="{00000000-0004-0000-0000-000048020000}"/>
    <hyperlink ref="E596" location="A125894350X" display="A125894350X" xr:uid="{00000000-0004-0000-0000-000049020000}"/>
    <hyperlink ref="E597" location="A125860862W" display="A125860862W" xr:uid="{00000000-0004-0000-0000-00004A020000}"/>
    <hyperlink ref="E598" location="A125927390R" display="A125927390R" xr:uid="{00000000-0004-0000-0000-00004B020000}"/>
    <hyperlink ref="E599" location="A125894126F" display="A125894126F" xr:uid="{00000000-0004-0000-0000-00004C020000}"/>
    <hyperlink ref="E600" location="A125861366C" display="A125861366C" xr:uid="{00000000-0004-0000-0000-00004D020000}"/>
    <hyperlink ref="E601" location="A125927894V" display="A125927894V" xr:uid="{00000000-0004-0000-0000-00004E020000}"/>
    <hyperlink ref="E602" location="A125894630T" display="A125894630T" xr:uid="{00000000-0004-0000-0000-00004F020000}"/>
    <hyperlink ref="E603" location="A125861142T" display="A125861142T" xr:uid="{00000000-0004-0000-0000-000050020000}"/>
    <hyperlink ref="E604" location="A125927670J" display="A125927670J" xr:uid="{00000000-0004-0000-0000-000051020000}"/>
    <hyperlink ref="E605" location="A125894406X" display="A125894406X" xr:uid="{00000000-0004-0000-0000-000052020000}"/>
    <hyperlink ref="E606" location="A125861442V" display="A125861442V" xr:uid="{00000000-0004-0000-0000-000053020000}"/>
    <hyperlink ref="E607" location="A125927970K" display="A125927970K" xr:uid="{00000000-0004-0000-0000-000054020000}"/>
    <hyperlink ref="E608" location="A125894706A" display="A125894706A" xr:uid="{00000000-0004-0000-0000-000055020000}"/>
    <hyperlink ref="E609" location="A125861218A" display="A125861218A" xr:uid="{00000000-0004-0000-0000-000056020000}"/>
    <hyperlink ref="E610" location="A125927746T" display="A125927746T" xr:uid="{00000000-0004-0000-0000-000057020000}"/>
    <hyperlink ref="E611" location="A125894482A" display="A125894482A" xr:uid="{00000000-0004-0000-0000-000058020000}"/>
    <hyperlink ref="E612" location="A125860938F" display="A125860938F" xr:uid="{00000000-0004-0000-0000-000059020000}"/>
    <hyperlink ref="E613" location="A125927466X" display="A125927466X" xr:uid="{00000000-0004-0000-0000-00005A020000}"/>
    <hyperlink ref="E614" location="A125894202W" display="A125894202W" xr:uid="{00000000-0004-0000-0000-00005B020000}"/>
    <hyperlink ref="E615" location="A125861274V" display="A125861274V" xr:uid="{00000000-0004-0000-0000-00005C020000}"/>
    <hyperlink ref="E616" location="A125927802X" display="A125927802X" xr:uid="{00000000-0004-0000-0000-00005D020000}"/>
    <hyperlink ref="E617" location="A125894538A" display="A125894538A" xr:uid="{00000000-0004-0000-0000-00005E020000}"/>
    <hyperlink ref="E618" location="A125861330A" display="A125861330A" xr:uid="{00000000-0004-0000-0000-00005F020000}"/>
    <hyperlink ref="E619" location="A125927858K" display="A125927858K" xr:uid="{00000000-0004-0000-0000-000060020000}"/>
    <hyperlink ref="E620" location="A125894594V" display="A125894594V" xr:uid="{00000000-0004-0000-0000-000061020000}"/>
    <hyperlink ref="E621" location="A125860994X" display="A125860994X" xr:uid="{00000000-0004-0000-0000-000062020000}"/>
    <hyperlink ref="E622" location="A125927522F" display="A125927522F" xr:uid="{00000000-0004-0000-0000-000063020000}"/>
    <hyperlink ref="E623" location="A125894258J" display="A125894258J" xr:uid="{00000000-0004-0000-0000-000064020000}"/>
    <hyperlink ref="E624" location="A125861050J" display="A125861050J" xr:uid="{00000000-0004-0000-0000-000065020000}"/>
    <hyperlink ref="E625" location="A125927578T" display="A125927578T" xr:uid="{00000000-0004-0000-0000-000066020000}"/>
    <hyperlink ref="E626" location="A125894314R" display="A125894314R" xr:uid="{00000000-0004-0000-0000-000067020000}"/>
    <hyperlink ref="E627" location="A125861106J" display="A125861106J" xr:uid="{00000000-0004-0000-0000-000068020000}"/>
    <hyperlink ref="E628" location="A125927634X" display="A125927634X" xr:uid="{00000000-0004-0000-0000-000069020000}"/>
    <hyperlink ref="E629" location="A125894370J" display="A125894370J" xr:uid="{00000000-0004-0000-0000-00006A020000}"/>
    <hyperlink ref="E630" location="A125860882F" display="A125860882F" xr:uid="{00000000-0004-0000-0000-00006B020000}"/>
    <hyperlink ref="E631" location="A125927410L" display="A125927410L" xr:uid="{00000000-0004-0000-0000-00006C020000}"/>
    <hyperlink ref="E632" location="A125894146R" display="A125894146R" xr:uid="{00000000-0004-0000-0000-00006D020000}"/>
    <hyperlink ref="E633" location="A125861386L" display="A125861386L" xr:uid="{00000000-0004-0000-0000-00006E020000}"/>
    <hyperlink ref="E634" location="A125927914T" display="A125927914T" xr:uid="{00000000-0004-0000-0000-00006F020000}"/>
    <hyperlink ref="E635" location="A125894650A" display="A125894650A" xr:uid="{00000000-0004-0000-0000-000070020000}"/>
    <hyperlink ref="E636" location="A125861162A" display="A125861162A" xr:uid="{00000000-0004-0000-0000-000071020000}"/>
    <hyperlink ref="E637" location="A125927690T" display="A125927690T" xr:uid="{00000000-0004-0000-0000-000072020000}"/>
    <hyperlink ref="E638" location="A125894426J" display="A125894426J" xr:uid="{00000000-0004-0000-0000-000073020000}"/>
    <hyperlink ref="E639" location="A125861402A" display="A125861402A" xr:uid="{00000000-0004-0000-0000-000074020000}"/>
    <hyperlink ref="E640" location="A125927930T" display="A125927930T" xr:uid="{00000000-0004-0000-0000-000075020000}"/>
    <hyperlink ref="E641" location="A125894666V" display="A125894666V" xr:uid="{00000000-0004-0000-0000-000076020000}"/>
    <hyperlink ref="E642" location="A125861178V" display="A125861178V" xr:uid="{00000000-0004-0000-0000-000077020000}"/>
    <hyperlink ref="E643" location="A125927706X" display="A125927706X" xr:uid="{00000000-0004-0000-0000-000078020000}"/>
    <hyperlink ref="E644" location="A125894442J" display="A125894442J" xr:uid="{00000000-0004-0000-0000-000079020000}"/>
    <hyperlink ref="E645" location="A125860898X" display="A125860898X" xr:uid="{00000000-0004-0000-0000-00007A020000}"/>
    <hyperlink ref="E646" location="A125927426F" display="A125927426F" xr:uid="{00000000-0004-0000-0000-00007B020000}"/>
    <hyperlink ref="E647" location="A125894162R" display="A125894162R" xr:uid="{00000000-0004-0000-0000-00007C020000}"/>
    <hyperlink ref="E648" location="A125861234A" display="A125861234A" xr:uid="{00000000-0004-0000-0000-00007D020000}"/>
    <hyperlink ref="E649" location="A125927762T" display="A125927762T" xr:uid="{00000000-0004-0000-0000-00007E020000}"/>
    <hyperlink ref="E650" location="A125894498V" display="A125894498V" xr:uid="{00000000-0004-0000-0000-00007F020000}"/>
    <hyperlink ref="E651" location="A125861290V" display="A125861290V" xr:uid="{00000000-0004-0000-0000-000080020000}"/>
    <hyperlink ref="E652" location="A125927818T" display="A125927818T" xr:uid="{00000000-0004-0000-0000-000081020000}"/>
    <hyperlink ref="E653" location="A125894554A" display="A125894554A" xr:uid="{00000000-0004-0000-0000-000082020000}"/>
    <hyperlink ref="E654" location="A125860954F" display="A125860954F" xr:uid="{00000000-0004-0000-0000-000083020000}"/>
    <hyperlink ref="E655" location="A125927482X" display="A125927482X" xr:uid="{00000000-0004-0000-0000-000084020000}"/>
    <hyperlink ref="E656" location="A125894218R" display="A125894218R" xr:uid="{00000000-0004-0000-0000-000085020000}"/>
    <hyperlink ref="E657" location="A125861010R" display="A125861010R" xr:uid="{00000000-0004-0000-0000-000086020000}"/>
    <hyperlink ref="E658" location="A125927538X" display="A125927538X" xr:uid="{00000000-0004-0000-0000-000087020000}"/>
    <hyperlink ref="E659" location="A125894274J" display="A125894274J" xr:uid="{00000000-0004-0000-0000-000088020000}"/>
    <hyperlink ref="E660" location="A125861066A" display="A125861066A" xr:uid="{00000000-0004-0000-0000-000089020000}"/>
    <hyperlink ref="E661" location="A125927594T" display="A125927594T" xr:uid="{00000000-0004-0000-0000-00008A020000}"/>
    <hyperlink ref="E662" location="A125894330R" display="A125894330R" xr:uid="{00000000-0004-0000-0000-00008B020000}"/>
    <hyperlink ref="E663" location="A125860842L" display="A125860842L" xr:uid="{00000000-0004-0000-0000-00008C020000}"/>
    <hyperlink ref="E664" location="A125927370F" display="A125927370F" xr:uid="{00000000-0004-0000-0000-00008D020000}"/>
    <hyperlink ref="E665" location="A125894106W" display="A125894106W" xr:uid="{00000000-0004-0000-0000-00008E020000}"/>
    <hyperlink ref="E666" location="A125861346V" display="A125861346V" xr:uid="{00000000-0004-0000-0000-00008F020000}"/>
    <hyperlink ref="E667" location="A125927874K" display="A125927874K" xr:uid="{00000000-0004-0000-0000-000090020000}"/>
    <hyperlink ref="E668" location="A125894610J" display="A125894610J" xr:uid="{00000000-0004-0000-0000-000091020000}"/>
    <hyperlink ref="E669" location="A125861122J" display="A125861122J" xr:uid="{00000000-0004-0000-0000-000092020000}"/>
    <hyperlink ref="E670" location="A125927650X" display="A125927650X" xr:uid="{00000000-0004-0000-0000-000093020000}"/>
    <hyperlink ref="E671" location="A125894386A" display="A125894386A" xr:uid="{00000000-0004-0000-0000-000094020000}"/>
    <hyperlink ref="E672" location="A125861398W" display="A125861398W" xr:uid="{00000000-0004-0000-0000-000095020000}"/>
    <hyperlink ref="E673" location="A125927926A" display="A125927926A" xr:uid="{00000000-0004-0000-0000-000096020000}"/>
    <hyperlink ref="E674" location="A125894662K" display="A125894662K" xr:uid="{00000000-0004-0000-0000-000097020000}"/>
    <hyperlink ref="E675" location="A125861174K" display="A125861174K" xr:uid="{00000000-0004-0000-0000-000098020000}"/>
    <hyperlink ref="E676" location="A125927702R" display="A125927702R" xr:uid="{00000000-0004-0000-0000-000099020000}"/>
    <hyperlink ref="E677" location="A125894438T" display="A125894438T" xr:uid="{00000000-0004-0000-0000-00009A020000}"/>
    <hyperlink ref="E678" location="A125860894R" display="A125860894R" xr:uid="{00000000-0004-0000-0000-00009B020000}"/>
    <hyperlink ref="E679" location="A125927422W" display="A125927422W" xr:uid="{00000000-0004-0000-0000-00009C020000}"/>
    <hyperlink ref="E680" location="A125894158X" display="A125894158X" xr:uid="{00000000-0004-0000-0000-00009D020000}"/>
    <hyperlink ref="E681" location="A125861230T" display="A125861230T" xr:uid="{00000000-0004-0000-0000-00009E020000}"/>
    <hyperlink ref="E682" location="A125927758A" display="A125927758A" xr:uid="{00000000-0004-0000-0000-00009F020000}"/>
    <hyperlink ref="E683" location="A125894494K" display="A125894494K" xr:uid="{00000000-0004-0000-0000-0000A0020000}"/>
    <hyperlink ref="E684" location="A125861286C" display="A125861286C" xr:uid="{00000000-0004-0000-0000-0000A1020000}"/>
    <hyperlink ref="E685" location="A125927814J" display="A125927814J" xr:uid="{00000000-0004-0000-0000-0000A2020000}"/>
    <hyperlink ref="E686" location="A125894550T" display="A125894550T" xr:uid="{00000000-0004-0000-0000-0000A3020000}"/>
    <hyperlink ref="E687" location="A125860950W" display="A125860950W" xr:uid="{00000000-0004-0000-0000-0000A4020000}"/>
    <hyperlink ref="E688" location="A125927478J" display="A125927478J" xr:uid="{00000000-0004-0000-0000-0000A5020000}"/>
    <hyperlink ref="E689" location="A125894214F" display="A125894214F" xr:uid="{00000000-0004-0000-0000-0000A6020000}"/>
    <hyperlink ref="E690" location="A125861006X" display="A125861006X" xr:uid="{00000000-0004-0000-0000-0000A7020000}"/>
    <hyperlink ref="E691" location="A125927534R" display="A125927534R" xr:uid="{00000000-0004-0000-0000-0000A8020000}"/>
    <hyperlink ref="E692" location="A125894270X" display="A125894270X" xr:uid="{00000000-0004-0000-0000-0000A9020000}"/>
    <hyperlink ref="E693" location="A125861062T" display="A125861062T" xr:uid="{00000000-0004-0000-0000-0000AA020000}"/>
    <hyperlink ref="E694" location="A125927590J" display="A125927590J" xr:uid="{00000000-0004-0000-0000-0000AB020000}"/>
    <hyperlink ref="E695" location="A125894326X" display="A125894326X" xr:uid="{00000000-0004-0000-0000-0000AC020000}"/>
    <hyperlink ref="E696" location="A125860838W" display="A125860838W" xr:uid="{00000000-0004-0000-0000-0000AD020000}"/>
    <hyperlink ref="E697" location="A125927366R" display="A125927366R" xr:uid="{00000000-0004-0000-0000-0000AE020000}"/>
    <hyperlink ref="E698" location="A125894102L" display="A125894102L" xr:uid="{00000000-0004-0000-0000-0000AF020000}"/>
    <hyperlink ref="E699" location="A125861342K" display="A125861342K" xr:uid="{00000000-0004-0000-0000-0000B0020000}"/>
    <hyperlink ref="E700" location="A125927870A" display="A125927870A" xr:uid="{00000000-0004-0000-0000-0000B1020000}"/>
    <hyperlink ref="E701" location="A125894606T" display="A125894606T" xr:uid="{00000000-0004-0000-0000-0000B2020000}"/>
    <hyperlink ref="E702" location="A125861118T" display="A125861118T" xr:uid="{00000000-0004-0000-0000-0000B3020000}"/>
    <hyperlink ref="E703" location="A125927646J" display="A125927646J" xr:uid="{00000000-0004-0000-0000-0000B4020000}"/>
    <hyperlink ref="E704" location="A125894382T" display="A125894382T" xr:uid="{00000000-0004-0000-0000-0000B5020000}"/>
    <hyperlink ref="E705" location="A125861426V" display="A125861426V" xr:uid="{00000000-0004-0000-0000-0000B6020000}"/>
    <hyperlink ref="E706" location="A125927954K" display="A125927954K" xr:uid="{00000000-0004-0000-0000-0000B7020000}"/>
    <hyperlink ref="E707" location="A125894690V" display="A125894690V" xr:uid="{00000000-0004-0000-0000-0000B8020000}"/>
    <hyperlink ref="E708" location="A125861202J" display="A125861202J" xr:uid="{00000000-0004-0000-0000-0000B9020000}"/>
    <hyperlink ref="E709" location="A125927730X" display="A125927730X" xr:uid="{00000000-0004-0000-0000-0000BA020000}"/>
    <hyperlink ref="E710" location="A125894466A" display="A125894466A" xr:uid="{00000000-0004-0000-0000-0000BB020000}"/>
    <hyperlink ref="E711" location="A125860922L" display="A125860922L" xr:uid="{00000000-0004-0000-0000-0000BC020000}"/>
    <hyperlink ref="E712" location="A125927450F" display="A125927450F" xr:uid="{00000000-0004-0000-0000-0000BD020000}"/>
    <hyperlink ref="E713" location="A125894186J" display="A125894186J" xr:uid="{00000000-0004-0000-0000-0000BE020000}"/>
    <hyperlink ref="E714" location="A125861258V" display="A125861258V" xr:uid="{00000000-0004-0000-0000-0000BF020000}"/>
    <hyperlink ref="E715" location="A125927786K" display="A125927786K" xr:uid="{00000000-0004-0000-0000-0000C0020000}"/>
    <hyperlink ref="E716" location="A125894522J" display="A125894522J" xr:uid="{00000000-0004-0000-0000-0000C1020000}"/>
    <hyperlink ref="E717" location="A125861314A" display="A125861314A" xr:uid="{00000000-0004-0000-0000-0000C2020000}"/>
    <hyperlink ref="E718" location="A125927842T" display="A125927842T" xr:uid="{00000000-0004-0000-0000-0000C3020000}"/>
    <hyperlink ref="E719" location="A125894578V" display="A125894578V" xr:uid="{00000000-0004-0000-0000-0000C4020000}"/>
    <hyperlink ref="E720" location="A125860978X" display="A125860978X" xr:uid="{00000000-0004-0000-0000-0000C5020000}"/>
    <hyperlink ref="E721" location="A125927506F" display="A125927506F" xr:uid="{00000000-0004-0000-0000-0000C6020000}"/>
    <hyperlink ref="E722" location="A125894242R" display="A125894242R" xr:uid="{00000000-0004-0000-0000-0000C7020000}"/>
    <hyperlink ref="E723" location="A125861034J" display="A125861034J" xr:uid="{00000000-0004-0000-0000-0000C8020000}"/>
    <hyperlink ref="E724" location="A125927562X" display="A125927562X" xr:uid="{00000000-0004-0000-0000-0000C9020000}"/>
    <hyperlink ref="E725" location="A125894298A" display="A125894298A" xr:uid="{00000000-0004-0000-0000-0000CA020000}"/>
    <hyperlink ref="E726" location="A125861090A" display="A125861090A" xr:uid="{00000000-0004-0000-0000-0000CB020000}"/>
    <hyperlink ref="E727" location="A125927618X" display="A125927618X" xr:uid="{00000000-0004-0000-0000-0000CC020000}"/>
    <hyperlink ref="E728" location="A125894354J" display="A125894354J" xr:uid="{00000000-0004-0000-0000-0000CD020000}"/>
    <hyperlink ref="E729" location="A125860866F" display="A125860866F" xr:uid="{00000000-0004-0000-0000-0000CE020000}"/>
    <hyperlink ref="E730" location="A125927394X" display="A125927394X" xr:uid="{00000000-0004-0000-0000-0000CF020000}"/>
    <hyperlink ref="E731" location="A125894130W" display="A125894130W" xr:uid="{00000000-0004-0000-0000-0000D0020000}"/>
    <hyperlink ref="E732" location="A125861370V" display="A125861370V" xr:uid="{00000000-0004-0000-0000-0000D1020000}"/>
    <hyperlink ref="E733" location="A125927898C" display="A125927898C" xr:uid="{00000000-0004-0000-0000-0000D2020000}"/>
    <hyperlink ref="E734" location="A125894634A" display="A125894634A" xr:uid="{00000000-0004-0000-0000-0000D3020000}"/>
    <hyperlink ref="E735" location="A125861146A" display="A125861146A" xr:uid="{00000000-0004-0000-0000-0000D4020000}"/>
    <hyperlink ref="E736" location="A125927674T" display="A125927674T" xr:uid="{00000000-0004-0000-0000-0000D5020000}"/>
    <hyperlink ref="E737" location="A125894410R" display="A125894410R" xr:uid="{00000000-0004-0000-0000-0000D6020000}"/>
    <hyperlink ref="E738" location="A125861406K" display="A125861406K" xr:uid="{00000000-0004-0000-0000-0000D7020000}"/>
    <hyperlink ref="E739" location="A125927934A" display="A125927934A" xr:uid="{00000000-0004-0000-0000-0000D8020000}"/>
    <hyperlink ref="E740" location="A125894670K" display="A125894670K" xr:uid="{00000000-0004-0000-0000-0000D9020000}"/>
    <hyperlink ref="E741" location="A125861182K" display="A125861182K" xr:uid="{00000000-0004-0000-0000-0000DA020000}"/>
    <hyperlink ref="E742" location="A125927710R" display="A125927710R" xr:uid="{00000000-0004-0000-0000-0000DB020000}"/>
    <hyperlink ref="E743" location="A125894446T" display="A125894446T" xr:uid="{00000000-0004-0000-0000-0000DC020000}"/>
    <hyperlink ref="E744" location="A125860902C" display="A125860902C" xr:uid="{00000000-0004-0000-0000-0000DD020000}"/>
    <hyperlink ref="E745" location="A125927430W" display="A125927430W" xr:uid="{00000000-0004-0000-0000-0000DE020000}"/>
    <hyperlink ref="E746" location="A125894166X" display="A125894166X" xr:uid="{00000000-0004-0000-0000-0000DF020000}"/>
    <hyperlink ref="E747" location="A125861238K" display="A125861238K" xr:uid="{00000000-0004-0000-0000-0000E0020000}"/>
    <hyperlink ref="E748" location="A125927766A" display="A125927766A" xr:uid="{00000000-0004-0000-0000-0000E1020000}"/>
    <hyperlink ref="E749" location="A125894502X" display="A125894502X" xr:uid="{00000000-0004-0000-0000-0000E2020000}"/>
    <hyperlink ref="E750" location="A125861294C" display="A125861294C" xr:uid="{00000000-0004-0000-0000-0000E3020000}"/>
    <hyperlink ref="E751" location="A125927822J" display="A125927822J" xr:uid="{00000000-0004-0000-0000-0000E4020000}"/>
    <hyperlink ref="E752" location="A125894558K" display="A125894558K" xr:uid="{00000000-0004-0000-0000-0000E5020000}"/>
    <hyperlink ref="E753" location="A125860958R" display="A125860958R" xr:uid="{00000000-0004-0000-0000-0000E6020000}"/>
    <hyperlink ref="E754" location="A125927486J" display="A125927486J" xr:uid="{00000000-0004-0000-0000-0000E7020000}"/>
    <hyperlink ref="E755" location="A125894222F" display="A125894222F" xr:uid="{00000000-0004-0000-0000-0000E8020000}"/>
    <hyperlink ref="E756" location="A125861014X" display="A125861014X" xr:uid="{00000000-0004-0000-0000-0000E9020000}"/>
    <hyperlink ref="E757" location="A125927542R" display="A125927542R" xr:uid="{00000000-0004-0000-0000-0000EA020000}"/>
    <hyperlink ref="E758" location="A125894278T" display="A125894278T" xr:uid="{00000000-0004-0000-0000-0000EB020000}"/>
    <hyperlink ref="E759" location="A125861070T" display="A125861070T" xr:uid="{00000000-0004-0000-0000-0000EC020000}"/>
    <hyperlink ref="E760" location="A125927598A" display="A125927598A" xr:uid="{00000000-0004-0000-0000-0000ED020000}"/>
    <hyperlink ref="E761" location="A125894334X" display="A125894334X" xr:uid="{00000000-0004-0000-0000-0000EE020000}"/>
    <hyperlink ref="E762" location="A125860846W" display="A125860846W" xr:uid="{00000000-0004-0000-0000-0000EF020000}"/>
    <hyperlink ref="E763" location="A125927374R" display="A125927374R" xr:uid="{00000000-0004-0000-0000-0000F0020000}"/>
    <hyperlink ref="E764" location="A125894110L" display="A125894110L" xr:uid="{00000000-0004-0000-0000-0000F1020000}"/>
    <hyperlink ref="E765" location="A125861350K" display="A125861350K" xr:uid="{00000000-0004-0000-0000-0000F2020000}"/>
    <hyperlink ref="E766" location="A125927878V" display="A125927878V" xr:uid="{00000000-0004-0000-0000-0000F3020000}"/>
    <hyperlink ref="E767" location="A125894614T" display="A125894614T" xr:uid="{00000000-0004-0000-0000-0000F4020000}"/>
    <hyperlink ref="E768" location="A125861126T" display="A125861126T" xr:uid="{00000000-0004-0000-0000-0000F5020000}"/>
    <hyperlink ref="E769" location="A125927654J" display="A125927654J" xr:uid="{00000000-0004-0000-0000-0000F6020000}"/>
    <hyperlink ref="E770" location="A125894390T" display="A125894390T" xr:uid="{00000000-0004-0000-0000-0000F7020000}"/>
    <hyperlink ref="E771" location="A125861430K" display="A125861430K" xr:uid="{00000000-0004-0000-0000-0000F8020000}"/>
    <hyperlink ref="E772" location="A125927958V" display="A125927958V" xr:uid="{00000000-0004-0000-0000-0000F9020000}"/>
    <hyperlink ref="E773" location="A125894694C" display="A125894694C" xr:uid="{00000000-0004-0000-0000-0000FA020000}"/>
    <hyperlink ref="E774" location="A125861206T" display="A125861206T" xr:uid="{00000000-0004-0000-0000-0000FB020000}"/>
    <hyperlink ref="E775" location="A125927734J" display="A125927734J" xr:uid="{00000000-0004-0000-0000-0000FC020000}"/>
    <hyperlink ref="E776" location="A125894470T" display="A125894470T" xr:uid="{00000000-0004-0000-0000-0000FD020000}"/>
    <hyperlink ref="E777" location="A125860926W" display="A125860926W" xr:uid="{00000000-0004-0000-0000-0000FE020000}"/>
    <hyperlink ref="E778" location="A125927454R" display="A125927454R" xr:uid="{00000000-0004-0000-0000-0000FF020000}"/>
    <hyperlink ref="E779" location="A125894190X" display="A125894190X" xr:uid="{00000000-0004-0000-0000-000000030000}"/>
    <hyperlink ref="E780" location="A125861262K" display="A125861262K" xr:uid="{00000000-0004-0000-0000-000001030000}"/>
    <hyperlink ref="E781" location="A125927790A" display="A125927790A" xr:uid="{00000000-0004-0000-0000-000002030000}"/>
    <hyperlink ref="E782" location="A125894526T" display="A125894526T" xr:uid="{00000000-0004-0000-0000-000003030000}"/>
    <hyperlink ref="E783" location="A125861318K" display="A125861318K" xr:uid="{00000000-0004-0000-0000-000004030000}"/>
    <hyperlink ref="E784" location="A125927846A" display="A125927846A" xr:uid="{00000000-0004-0000-0000-000005030000}"/>
    <hyperlink ref="E785" location="A125894582K" display="A125894582K" xr:uid="{00000000-0004-0000-0000-000006030000}"/>
    <hyperlink ref="E786" location="A125860982R" display="A125860982R" xr:uid="{00000000-0004-0000-0000-000007030000}"/>
    <hyperlink ref="E787" location="A125927510W" display="A125927510W" xr:uid="{00000000-0004-0000-0000-000008030000}"/>
    <hyperlink ref="E788" location="A125894246X" display="A125894246X" xr:uid="{00000000-0004-0000-0000-000009030000}"/>
    <hyperlink ref="E789" location="A125861038T" display="A125861038T" xr:uid="{00000000-0004-0000-0000-00000A030000}"/>
    <hyperlink ref="E790" location="A125927566J" display="A125927566J" xr:uid="{00000000-0004-0000-0000-00000B030000}"/>
    <hyperlink ref="E791" location="A125894302F" display="A125894302F" xr:uid="{00000000-0004-0000-0000-00000C030000}"/>
    <hyperlink ref="E792" location="A125861094K" display="A125861094K" xr:uid="{00000000-0004-0000-0000-00000D030000}"/>
    <hyperlink ref="E793" location="A125927622R" display="A125927622R" xr:uid="{00000000-0004-0000-0000-00000E030000}"/>
    <hyperlink ref="E794" location="A125894358T" display="A125894358T" xr:uid="{00000000-0004-0000-0000-00000F030000}"/>
    <hyperlink ref="E795" location="A125860870W" display="A125860870W" xr:uid="{00000000-0004-0000-0000-000010030000}"/>
    <hyperlink ref="E796" location="A125927398J" display="A125927398J" xr:uid="{00000000-0004-0000-0000-000011030000}"/>
    <hyperlink ref="E797" location="A125894134F" display="A125894134F" xr:uid="{00000000-0004-0000-0000-000012030000}"/>
    <hyperlink ref="E798" location="A125861374C" display="A125861374C" xr:uid="{00000000-0004-0000-0000-000013030000}"/>
    <hyperlink ref="E799" location="A125927902J" display="A125927902J" xr:uid="{00000000-0004-0000-0000-000014030000}"/>
    <hyperlink ref="E800" location="A125894638K" display="A125894638K" xr:uid="{00000000-0004-0000-0000-000015030000}"/>
    <hyperlink ref="E801" location="A125861150T" display="A125861150T" xr:uid="{00000000-0004-0000-0000-000016030000}"/>
    <hyperlink ref="E802" location="A125927678A" display="A125927678A" xr:uid="{00000000-0004-0000-0000-000017030000}"/>
    <hyperlink ref="E803" location="A125894414X" display="A125894414X" xr:uid="{00000000-0004-0000-0000-000018030000}"/>
    <hyperlink ref="E804" location="A125861434V" display="A125861434V" xr:uid="{00000000-0004-0000-0000-000019030000}"/>
    <hyperlink ref="E805" location="A125927962K" display="A125927962K" xr:uid="{00000000-0004-0000-0000-00001A030000}"/>
    <hyperlink ref="E806" location="A125894698L" display="A125894698L" xr:uid="{00000000-0004-0000-0000-00001B030000}"/>
    <hyperlink ref="E807" location="A125861210J" display="A125861210J" xr:uid="{00000000-0004-0000-0000-00001C030000}"/>
    <hyperlink ref="E808" location="A125927738T" display="A125927738T" xr:uid="{00000000-0004-0000-0000-00001D030000}"/>
    <hyperlink ref="E809" location="A125894474A" display="A125894474A" xr:uid="{00000000-0004-0000-0000-00001E030000}"/>
    <hyperlink ref="E810" location="A125860930L" display="A125860930L" xr:uid="{00000000-0004-0000-0000-00001F030000}"/>
    <hyperlink ref="E811" location="A125927458X" display="A125927458X" xr:uid="{00000000-0004-0000-0000-000020030000}"/>
    <hyperlink ref="E812" location="A125894194J" display="A125894194J" xr:uid="{00000000-0004-0000-0000-000021030000}"/>
    <hyperlink ref="E813" location="A125861266V" display="A125861266V" xr:uid="{00000000-0004-0000-0000-000022030000}"/>
    <hyperlink ref="E814" location="A125927794K" display="A125927794K" xr:uid="{00000000-0004-0000-0000-000023030000}"/>
    <hyperlink ref="E815" location="A125894530J" display="A125894530J" xr:uid="{00000000-0004-0000-0000-000024030000}"/>
    <hyperlink ref="E816" location="A125861322A" display="A125861322A" xr:uid="{00000000-0004-0000-0000-000025030000}"/>
    <hyperlink ref="E817" location="A125927850T" display="A125927850T" xr:uid="{00000000-0004-0000-0000-000026030000}"/>
    <hyperlink ref="E818" location="A125894586V" display="A125894586V" xr:uid="{00000000-0004-0000-0000-000027030000}"/>
    <hyperlink ref="E819" location="A125860986X" display="A125860986X" xr:uid="{00000000-0004-0000-0000-000028030000}"/>
    <hyperlink ref="E820" location="A125927514F" display="A125927514F" xr:uid="{00000000-0004-0000-0000-000029030000}"/>
    <hyperlink ref="E821" location="A125894250R" display="A125894250R" xr:uid="{00000000-0004-0000-0000-00002A030000}"/>
    <hyperlink ref="E822" location="A125861042J" display="A125861042J" xr:uid="{00000000-0004-0000-0000-00002B030000}"/>
    <hyperlink ref="E823" location="A125927570X" display="A125927570X" xr:uid="{00000000-0004-0000-0000-00002C030000}"/>
    <hyperlink ref="E824" location="A125894306R" display="A125894306R" xr:uid="{00000000-0004-0000-0000-00002D030000}"/>
    <hyperlink ref="E825" location="A125861098V" display="A125861098V" xr:uid="{00000000-0004-0000-0000-00002E030000}"/>
    <hyperlink ref="E826" location="A125927626X" display="A125927626X" xr:uid="{00000000-0004-0000-0000-00002F030000}"/>
    <hyperlink ref="E827" location="A125894362J" display="A125894362J" xr:uid="{00000000-0004-0000-0000-000030030000}"/>
    <hyperlink ref="E828" location="A125860874F" display="A125860874F" xr:uid="{00000000-0004-0000-0000-000031030000}"/>
    <hyperlink ref="E829" location="A125927402L" display="A125927402L" xr:uid="{00000000-0004-0000-0000-000032030000}"/>
    <hyperlink ref="E830" location="A125894138R" display="A125894138R" xr:uid="{00000000-0004-0000-0000-000033030000}"/>
    <hyperlink ref="E831" location="A125861378L" display="A125861378L" xr:uid="{00000000-0004-0000-0000-000034030000}"/>
    <hyperlink ref="E832" location="A125927906T" display="A125927906T" xr:uid="{00000000-0004-0000-0000-000035030000}"/>
    <hyperlink ref="E833" location="A125894642A" display="A125894642A" xr:uid="{00000000-0004-0000-0000-000036030000}"/>
    <hyperlink ref="E834" location="A125861154A" display="A125861154A" xr:uid="{00000000-0004-0000-0000-000037030000}"/>
    <hyperlink ref="E835" location="A125927682T" display="A125927682T" xr:uid="{00000000-0004-0000-0000-000038030000}"/>
    <hyperlink ref="E836" location="A125894418J" display="A125894418J" xr:uid="{00000000-0004-0000-0000-000039030000}"/>
    <hyperlink ref="E837" location="A125861410A" display="A125861410A" xr:uid="{00000000-0004-0000-0000-00003A030000}"/>
    <hyperlink ref="E838" location="A125927938K" display="A125927938K" xr:uid="{00000000-0004-0000-0000-00003B030000}"/>
    <hyperlink ref="E839" location="A125894674V" display="A125894674V" xr:uid="{00000000-0004-0000-0000-00003C030000}"/>
    <hyperlink ref="E840" location="A125861186V" display="A125861186V" xr:uid="{00000000-0004-0000-0000-00003D030000}"/>
    <hyperlink ref="E841" location="A125927714X" display="A125927714X" xr:uid="{00000000-0004-0000-0000-00003E030000}"/>
    <hyperlink ref="E842" location="A125894450J" display="A125894450J" xr:uid="{00000000-0004-0000-0000-00003F030000}"/>
    <hyperlink ref="E843" location="A125860906L" display="A125860906L" xr:uid="{00000000-0004-0000-0000-000040030000}"/>
    <hyperlink ref="E844" location="A125927434F" display="A125927434F" xr:uid="{00000000-0004-0000-0000-000041030000}"/>
    <hyperlink ref="E845" location="A125894170R" display="A125894170R" xr:uid="{00000000-0004-0000-0000-000042030000}"/>
    <hyperlink ref="E846" location="A125861242A" display="A125861242A" xr:uid="{00000000-0004-0000-0000-000043030000}"/>
    <hyperlink ref="E847" location="A125927770T" display="A125927770T" xr:uid="{00000000-0004-0000-0000-000044030000}"/>
    <hyperlink ref="E848" location="A125894506J" display="A125894506J" xr:uid="{00000000-0004-0000-0000-000045030000}"/>
    <hyperlink ref="E849" location="A125861298L" display="A125861298L" xr:uid="{00000000-0004-0000-0000-000046030000}"/>
    <hyperlink ref="E850" location="A125927826T" display="A125927826T" xr:uid="{00000000-0004-0000-0000-000047030000}"/>
    <hyperlink ref="E851" location="A125894562A" display="A125894562A" xr:uid="{00000000-0004-0000-0000-000048030000}"/>
    <hyperlink ref="E852" location="A125860962F" display="A125860962F" xr:uid="{00000000-0004-0000-0000-000049030000}"/>
    <hyperlink ref="E853" location="A125927490X" display="A125927490X" xr:uid="{00000000-0004-0000-0000-00004A030000}"/>
    <hyperlink ref="E854" location="A125894226R" display="A125894226R" xr:uid="{00000000-0004-0000-0000-00004B030000}"/>
    <hyperlink ref="E855" location="A125861018J" display="A125861018J" xr:uid="{00000000-0004-0000-0000-00004C030000}"/>
    <hyperlink ref="E856" location="A125927546X" display="A125927546X" xr:uid="{00000000-0004-0000-0000-00004D030000}"/>
    <hyperlink ref="E857" location="A125894282J" display="A125894282J" xr:uid="{00000000-0004-0000-0000-00004E030000}"/>
    <hyperlink ref="E858" location="A125861074A" display="A125861074A" xr:uid="{00000000-0004-0000-0000-00004F030000}"/>
    <hyperlink ref="E859" location="A125927602F" display="A125927602F" xr:uid="{00000000-0004-0000-0000-000050030000}"/>
    <hyperlink ref="E860" location="A125894338J" display="A125894338J" xr:uid="{00000000-0004-0000-0000-000051030000}"/>
    <hyperlink ref="E861" location="A125860850L" display="A125860850L" xr:uid="{00000000-0004-0000-0000-000052030000}"/>
    <hyperlink ref="E862" location="A125927378X" display="A125927378X" xr:uid="{00000000-0004-0000-0000-000053030000}"/>
    <hyperlink ref="E863" location="A125894114W" display="A125894114W" xr:uid="{00000000-0004-0000-0000-000054030000}"/>
    <hyperlink ref="E864" location="A125861354V" display="A125861354V" xr:uid="{00000000-0004-0000-0000-000055030000}"/>
    <hyperlink ref="E865" location="A125927882K" display="A125927882K" xr:uid="{00000000-0004-0000-0000-000056030000}"/>
    <hyperlink ref="E866" location="A125894618A" display="A125894618A" xr:uid="{00000000-0004-0000-0000-000057030000}"/>
    <hyperlink ref="E867" location="A125861130J" display="A125861130J" xr:uid="{00000000-0004-0000-0000-000058030000}"/>
    <hyperlink ref="E868" location="A125927658T" display="A125927658T" xr:uid="{00000000-0004-0000-0000-000059030000}"/>
    <hyperlink ref="E869" location="A125894394A" display="A125894394A" xr:uid="{00000000-0004-0000-0000-00005A030000}"/>
    <hyperlink ref="E870" location="A125861414K" display="A125861414K" xr:uid="{00000000-0004-0000-0000-00005B030000}"/>
    <hyperlink ref="E871" location="A125927942A" display="A125927942A" xr:uid="{00000000-0004-0000-0000-00005C030000}"/>
    <hyperlink ref="E872" location="A125894678C" display="A125894678C" xr:uid="{00000000-0004-0000-0000-00005D030000}"/>
    <hyperlink ref="E873" location="A125861190K" display="A125861190K" xr:uid="{00000000-0004-0000-0000-00005E030000}"/>
    <hyperlink ref="E874" location="A125927718J" display="A125927718J" xr:uid="{00000000-0004-0000-0000-00005F030000}"/>
    <hyperlink ref="E875" location="A125894454T" display="A125894454T" xr:uid="{00000000-0004-0000-0000-000060030000}"/>
    <hyperlink ref="E876" location="A125860910C" display="A125860910C" xr:uid="{00000000-0004-0000-0000-000061030000}"/>
    <hyperlink ref="E877" location="A125927438R" display="A125927438R" xr:uid="{00000000-0004-0000-0000-000062030000}"/>
    <hyperlink ref="E878" location="A125894174X" display="A125894174X" xr:uid="{00000000-0004-0000-0000-000063030000}"/>
    <hyperlink ref="E879" location="A125861246K" display="A125861246K" xr:uid="{00000000-0004-0000-0000-000064030000}"/>
    <hyperlink ref="E880" location="A125927774A" display="A125927774A" xr:uid="{00000000-0004-0000-0000-000065030000}"/>
    <hyperlink ref="E881" location="A125894510X" display="A125894510X" xr:uid="{00000000-0004-0000-0000-000066030000}"/>
    <hyperlink ref="E882" location="A125861302T" display="A125861302T" xr:uid="{00000000-0004-0000-0000-000067030000}"/>
    <hyperlink ref="E883" location="A125927830J" display="A125927830J" xr:uid="{00000000-0004-0000-0000-000068030000}"/>
    <hyperlink ref="E884" location="A125894566K" display="A125894566K" xr:uid="{00000000-0004-0000-0000-000069030000}"/>
    <hyperlink ref="E885" location="A125860966R" display="A125860966R" xr:uid="{00000000-0004-0000-0000-00006A030000}"/>
    <hyperlink ref="E886" location="A125927494J" display="A125927494J" xr:uid="{00000000-0004-0000-0000-00006B030000}"/>
    <hyperlink ref="E887" location="A125894230F" display="A125894230F" xr:uid="{00000000-0004-0000-0000-00006C030000}"/>
    <hyperlink ref="E888" location="A125861022X" display="A125861022X" xr:uid="{00000000-0004-0000-0000-00006D030000}"/>
    <hyperlink ref="E889" location="A125927550R" display="A125927550R" xr:uid="{00000000-0004-0000-0000-00006E030000}"/>
    <hyperlink ref="E890" location="A125894286T" display="A125894286T" xr:uid="{00000000-0004-0000-0000-00006F030000}"/>
    <hyperlink ref="E891" location="A125861078K" display="A125861078K" xr:uid="{00000000-0004-0000-0000-000070030000}"/>
    <hyperlink ref="E892" location="A125927606R" display="A125927606R" xr:uid="{00000000-0004-0000-0000-000071030000}"/>
    <hyperlink ref="E893" location="A125894342X" display="A125894342X" xr:uid="{00000000-0004-0000-0000-000072030000}"/>
    <hyperlink ref="E894" location="A125860854W" display="A125860854W" xr:uid="{00000000-0004-0000-0000-000073030000}"/>
    <hyperlink ref="E895" location="A125927382R" display="A125927382R" xr:uid="{00000000-0004-0000-0000-000074030000}"/>
    <hyperlink ref="E896" location="A125894118F" display="A125894118F" xr:uid="{00000000-0004-0000-0000-000075030000}"/>
    <hyperlink ref="E897" location="A125861358C" display="A125861358C" xr:uid="{00000000-0004-0000-0000-000076030000}"/>
    <hyperlink ref="E898" location="A125927886V" display="A125927886V" xr:uid="{00000000-0004-0000-0000-000077030000}"/>
    <hyperlink ref="E899" location="A125894622T" display="A125894622T" xr:uid="{00000000-0004-0000-0000-000078030000}"/>
    <hyperlink ref="E900" location="A125861134T" display="A125861134T" xr:uid="{00000000-0004-0000-0000-000079030000}"/>
    <hyperlink ref="E901" location="A125927662J" display="A125927662J" xr:uid="{00000000-0004-0000-0000-00007A030000}"/>
    <hyperlink ref="E902" location="A125894398K" display="A125894398K" xr:uid="{00000000-0004-0000-0000-00007B030000}"/>
    <hyperlink ref="E903" location="A125861418V" display="A125861418V" xr:uid="{00000000-0004-0000-0000-00007C030000}"/>
    <hyperlink ref="E904" location="A125927946K" display="A125927946K" xr:uid="{00000000-0004-0000-0000-00007D030000}"/>
    <hyperlink ref="E905" location="A125894682V" display="A125894682V" xr:uid="{00000000-0004-0000-0000-00007E030000}"/>
    <hyperlink ref="E906" location="A125861194V" display="A125861194V" xr:uid="{00000000-0004-0000-0000-00007F030000}"/>
    <hyperlink ref="E907" location="A125927722X" display="A125927722X" xr:uid="{00000000-0004-0000-0000-000080030000}"/>
    <hyperlink ref="E908" location="A125894458A" display="A125894458A" xr:uid="{00000000-0004-0000-0000-000081030000}"/>
    <hyperlink ref="E909" location="A125860914L" display="A125860914L" xr:uid="{00000000-0004-0000-0000-000082030000}"/>
    <hyperlink ref="E910" location="A125927442F" display="A125927442F" xr:uid="{00000000-0004-0000-0000-000083030000}"/>
    <hyperlink ref="E911" location="A125894178J" display="A125894178J" xr:uid="{00000000-0004-0000-0000-000084030000}"/>
    <hyperlink ref="E912" location="A125861250A" display="A125861250A" xr:uid="{00000000-0004-0000-0000-000085030000}"/>
    <hyperlink ref="E913" location="A125927778K" display="A125927778K" xr:uid="{00000000-0004-0000-0000-000086030000}"/>
    <hyperlink ref="E914" location="A125894514J" display="A125894514J" xr:uid="{00000000-0004-0000-0000-000087030000}"/>
    <hyperlink ref="E915" location="A125861306A" display="A125861306A" xr:uid="{00000000-0004-0000-0000-000088030000}"/>
    <hyperlink ref="E916" location="A125927834T" display="A125927834T" xr:uid="{00000000-0004-0000-0000-000089030000}"/>
    <hyperlink ref="E917" location="A125894570A" display="A125894570A" xr:uid="{00000000-0004-0000-0000-00008A030000}"/>
    <hyperlink ref="E918" location="A125860970F" display="A125860970F" xr:uid="{00000000-0004-0000-0000-00008B030000}"/>
    <hyperlink ref="E919" location="A125927498T" display="A125927498T" xr:uid="{00000000-0004-0000-0000-00008C030000}"/>
    <hyperlink ref="E920" location="A125894234R" display="A125894234R" xr:uid="{00000000-0004-0000-0000-00008D030000}"/>
    <hyperlink ref="E921" location="A125861026J" display="A125861026J" xr:uid="{00000000-0004-0000-0000-00008E030000}"/>
    <hyperlink ref="E922" location="A125927554X" display="A125927554X" xr:uid="{00000000-0004-0000-0000-00008F030000}"/>
    <hyperlink ref="E923" location="A125894290J" display="A125894290J" xr:uid="{00000000-0004-0000-0000-000090030000}"/>
    <hyperlink ref="E924" location="A125861082A" display="A125861082A" xr:uid="{00000000-0004-0000-0000-000091030000}"/>
    <hyperlink ref="E925" location="A125927610F" display="A125927610F" xr:uid="{00000000-0004-0000-0000-000092030000}"/>
    <hyperlink ref="E926" location="A125894346J" display="A125894346J" xr:uid="{00000000-0004-0000-0000-000093030000}"/>
    <hyperlink ref="E927" location="A125860858F" display="A125860858F" xr:uid="{00000000-0004-0000-0000-000094030000}"/>
    <hyperlink ref="E928" location="A125927386X" display="A125927386X" xr:uid="{00000000-0004-0000-0000-000095030000}"/>
    <hyperlink ref="E929" location="A125894122W" display="A125894122W" xr:uid="{00000000-0004-0000-0000-000096030000}"/>
    <hyperlink ref="E930" location="A125861362V" display="A125861362V" xr:uid="{00000000-0004-0000-0000-000097030000}"/>
    <hyperlink ref="E931" location="A125927890K" display="A125927890K" xr:uid="{00000000-0004-0000-0000-000098030000}"/>
    <hyperlink ref="E932" location="A125894626A" display="A125894626A" xr:uid="{00000000-0004-0000-0000-000099030000}"/>
    <hyperlink ref="E933" location="A125861138A" display="A125861138A" xr:uid="{00000000-0004-0000-0000-00009A030000}"/>
    <hyperlink ref="E934" location="A125927666T" display="A125927666T" xr:uid="{00000000-0004-0000-0000-00009B030000}"/>
    <hyperlink ref="E935" location="A125894402R" display="A125894402R" xr:uid="{00000000-0004-0000-0000-00009C030000}"/>
    <hyperlink ref="E936" location="A125850306W" display="A125850306W" xr:uid="{00000000-0004-0000-0000-00009D030000}"/>
    <hyperlink ref="E937" location="A125916834L" display="A125916834L" xr:uid="{00000000-0004-0000-0000-00009E030000}"/>
    <hyperlink ref="E938" location="A125883570W" display="A125883570W" xr:uid="{00000000-0004-0000-0000-00009F030000}"/>
    <hyperlink ref="E939" location="A125850082W" display="A125850082W" xr:uid="{00000000-0004-0000-0000-0000A0030000}"/>
    <hyperlink ref="E940" location="A125916610A" display="A125916610A" xr:uid="{00000000-0004-0000-0000-0000A1030000}"/>
    <hyperlink ref="E941" location="A125883346C" display="A125883346C" xr:uid="{00000000-0004-0000-0000-0000A2030000}"/>
    <hyperlink ref="E942" location="A125849802K" display="A125849802K" xr:uid="{00000000-0004-0000-0000-0000A3030000}"/>
    <hyperlink ref="E943" location="A125916330J" display="A125916330J" xr:uid="{00000000-0004-0000-0000-0000A4030000}"/>
    <hyperlink ref="E944" location="A125883066K" display="A125883066K" xr:uid="{00000000-0004-0000-0000-0000A5030000}"/>
    <hyperlink ref="E945" location="A125850138W" display="A125850138W" xr:uid="{00000000-0004-0000-0000-0000A6030000}"/>
    <hyperlink ref="E946" location="A125916666L" display="A125916666L" xr:uid="{00000000-0004-0000-0000-0000A7030000}"/>
    <hyperlink ref="E947" location="A125883402K" display="A125883402K" xr:uid="{00000000-0004-0000-0000-0000A8030000}"/>
    <hyperlink ref="E948" location="A125850194R" display="A125850194R" xr:uid="{00000000-0004-0000-0000-0000A9030000}"/>
    <hyperlink ref="E949" location="A125916722V" display="A125916722V" xr:uid="{00000000-0004-0000-0000-0000AA030000}"/>
    <hyperlink ref="E950" location="A125883458W" display="A125883458W" xr:uid="{00000000-0004-0000-0000-0000AB030000}"/>
    <hyperlink ref="E951" location="A125849858W" display="A125849858W" xr:uid="{00000000-0004-0000-0000-0000AC030000}"/>
    <hyperlink ref="E952" location="A125916386V" display="A125916386V" xr:uid="{00000000-0004-0000-0000-0000AD030000}"/>
    <hyperlink ref="E953" location="A125883122T" display="A125883122T" xr:uid="{00000000-0004-0000-0000-0000AE030000}"/>
    <hyperlink ref="E954" location="A125849914C" display="A125849914C" xr:uid="{00000000-0004-0000-0000-0000AF030000}"/>
    <hyperlink ref="E955" location="A125916442A" display="A125916442A" xr:uid="{00000000-0004-0000-0000-0000B0030000}"/>
    <hyperlink ref="E956" location="A125883178C" display="A125883178C" xr:uid="{00000000-0004-0000-0000-0000B1030000}"/>
    <hyperlink ref="E957" location="A125849970W" display="A125849970W" xr:uid="{00000000-0004-0000-0000-0000B2030000}"/>
    <hyperlink ref="E958" location="A125916498L" display="A125916498L" xr:uid="{00000000-0004-0000-0000-0000B3030000}"/>
    <hyperlink ref="E959" location="A125883234K" display="A125883234K" xr:uid="{00000000-0004-0000-0000-0000B4030000}"/>
    <hyperlink ref="E960" location="A125849746C" display="A125849746C" xr:uid="{00000000-0004-0000-0000-0000B5030000}"/>
    <hyperlink ref="E961" location="A125916274A" display="A125916274A" xr:uid="{00000000-0004-0000-0000-0000B6030000}"/>
    <hyperlink ref="E962" location="A125883010X" display="A125883010X" xr:uid="{00000000-0004-0000-0000-0000B7030000}"/>
    <hyperlink ref="E963" location="A125850250W" display="A125850250W" xr:uid="{00000000-0004-0000-0000-0000B8030000}"/>
    <hyperlink ref="E964" location="A125916778F" display="A125916778F" xr:uid="{00000000-0004-0000-0000-0000B9030000}"/>
    <hyperlink ref="E965" location="A125883514C" display="A125883514C" xr:uid="{00000000-0004-0000-0000-0000BA030000}"/>
    <hyperlink ref="E966" location="A125850026C" display="A125850026C" xr:uid="{00000000-0004-0000-0000-0000BB030000}"/>
    <hyperlink ref="E967" location="A125916554V" display="A125916554V" xr:uid="{00000000-0004-0000-0000-0000BC030000}"/>
    <hyperlink ref="E968" location="A125883290C" display="A125883290C" xr:uid="{00000000-0004-0000-0000-0000BD030000}"/>
    <hyperlink ref="E969" location="A125850302L" display="A125850302L" xr:uid="{00000000-0004-0000-0000-0000BE030000}"/>
    <hyperlink ref="E970" location="A125916830C" display="A125916830C" xr:uid="{00000000-0004-0000-0000-0000BF030000}"/>
    <hyperlink ref="E971" location="A125883566F" display="A125883566F" xr:uid="{00000000-0004-0000-0000-0000C0030000}"/>
    <hyperlink ref="E972" location="A125850078F" display="A125850078F" xr:uid="{00000000-0004-0000-0000-0000C1030000}"/>
    <hyperlink ref="E973" location="A125916606K" display="A125916606K" xr:uid="{00000000-0004-0000-0000-0000C2030000}"/>
    <hyperlink ref="E974" location="A125883342V" display="A125883342V" xr:uid="{00000000-0004-0000-0000-0000C3030000}"/>
    <hyperlink ref="E975" location="A125849798F" display="A125849798F" xr:uid="{00000000-0004-0000-0000-0000C4030000}"/>
    <hyperlink ref="E976" location="A125916326T" display="A125916326T" xr:uid="{00000000-0004-0000-0000-0000C5030000}"/>
    <hyperlink ref="E977" location="A125883062A" display="A125883062A" xr:uid="{00000000-0004-0000-0000-0000C6030000}"/>
    <hyperlink ref="E978" location="A125850134L" display="A125850134L" xr:uid="{00000000-0004-0000-0000-0000C7030000}"/>
    <hyperlink ref="E979" location="A125916662C" display="A125916662C" xr:uid="{00000000-0004-0000-0000-0000C8030000}"/>
    <hyperlink ref="E980" location="A125883398F" display="A125883398F" xr:uid="{00000000-0004-0000-0000-0000C9030000}"/>
    <hyperlink ref="E981" location="A125850190F" display="A125850190F" xr:uid="{00000000-0004-0000-0000-0000CA030000}"/>
    <hyperlink ref="E982" location="A125916718C" display="A125916718C" xr:uid="{00000000-0004-0000-0000-0000CB030000}"/>
    <hyperlink ref="E983" location="A125883454L" display="A125883454L" xr:uid="{00000000-0004-0000-0000-0000CC030000}"/>
    <hyperlink ref="E984" location="A125849854L" display="A125849854L" xr:uid="{00000000-0004-0000-0000-0000CD030000}"/>
    <hyperlink ref="E985" location="A125916382K" display="A125916382K" xr:uid="{00000000-0004-0000-0000-0000CE030000}"/>
    <hyperlink ref="E986" location="A125883118A" display="A125883118A" xr:uid="{00000000-0004-0000-0000-0000CF030000}"/>
    <hyperlink ref="E987" location="A125849910V" display="A125849910V" xr:uid="{00000000-0004-0000-0000-0000D0030000}"/>
    <hyperlink ref="E988" location="A125916438K" display="A125916438K" xr:uid="{00000000-0004-0000-0000-0000D1030000}"/>
    <hyperlink ref="E989" location="A125883174V" display="A125883174V" xr:uid="{00000000-0004-0000-0000-0000D2030000}"/>
    <hyperlink ref="E990" location="A125849966F" display="A125849966F" xr:uid="{00000000-0004-0000-0000-0000D3030000}"/>
    <hyperlink ref="E991" location="A125916494C" display="A125916494C" xr:uid="{00000000-0004-0000-0000-0000D4030000}"/>
    <hyperlink ref="E992" location="A125883230A" display="A125883230A" xr:uid="{00000000-0004-0000-0000-0000D5030000}"/>
    <hyperlink ref="E993" location="A125849742V" display="A125849742V" xr:uid="{00000000-0004-0000-0000-0000D6030000}"/>
    <hyperlink ref="E994" location="A125916270T" display="A125916270T" xr:uid="{00000000-0004-0000-0000-0000D7030000}"/>
    <hyperlink ref="E995" location="A125883006J" display="A125883006J" xr:uid="{00000000-0004-0000-0000-0000D8030000}"/>
    <hyperlink ref="E996" location="A125850246F" display="A125850246F" xr:uid="{00000000-0004-0000-0000-0000D9030000}"/>
    <hyperlink ref="E997" location="A125916774W" display="A125916774W" xr:uid="{00000000-0004-0000-0000-0000DA030000}"/>
    <hyperlink ref="E998" location="A125883510V" display="A125883510V" xr:uid="{00000000-0004-0000-0000-0000DB030000}"/>
    <hyperlink ref="E999" location="A125850022V" display="A125850022V" xr:uid="{00000000-0004-0000-0000-0000DC030000}"/>
    <hyperlink ref="E1000" location="A125916550K" display="A125916550K" xr:uid="{00000000-0004-0000-0000-0000DD030000}"/>
    <hyperlink ref="E1001" location="A125883286L" display="A125883286L" xr:uid="{00000000-0004-0000-0000-0000DE030000}"/>
    <hyperlink ref="E1002" location="A125850350F" display="A125850350F" xr:uid="{00000000-0004-0000-0000-0000DF030000}"/>
    <hyperlink ref="E1003" location="A125916878R" display="A125916878R" xr:uid="{00000000-0004-0000-0000-0000E0030000}"/>
    <hyperlink ref="E1004" location="A125883614L" display="A125883614L" xr:uid="{00000000-0004-0000-0000-0000E1030000}"/>
    <hyperlink ref="E1005" location="A125850126L" display="A125850126L" xr:uid="{00000000-0004-0000-0000-0000E2030000}"/>
    <hyperlink ref="E1006" location="A125916654C" display="A125916654C" xr:uid="{00000000-0004-0000-0000-0000E3030000}"/>
    <hyperlink ref="E1007" location="A125883390L" display="A125883390L" xr:uid="{00000000-0004-0000-0000-0000E4030000}"/>
    <hyperlink ref="E1008" location="A125849846L" display="A125849846L" xr:uid="{00000000-0004-0000-0000-0000E5030000}"/>
    <hyperlink ref="E1009" location="A125916374K" display="A125916374K" xr:uid="{00000000-0004-0000-0000-0000E6030000}"/>
    <hyperlink ref="E1010" location="A125883110J" display="A125883110J" xr:uid="{00000000-0004-0000-0000-0000E7030000}"/>
    <hyperlink ref="E1011" location="A125850182F" display="A125850182F" xr:uid="{00000000-0004-0000-0000-0000E8030000}"/>
    <hyperlink ref="E1012" location="A125916710K" display="A125916710K" xr:uid="{00000000-0004-0000-0000-0000E9030000}"/>
    <hyperlink ref="E1013" location="A125883446L" display="A125883446L" xr:uid="{00000000-0004-0000-0000-0000EA030000}"/>
    <hyperlink ref="E1014" location="A125850238F" display="A125850238F" xr:uid="{00000000-0004-0000-0000-0000EB030000}"/>
    <hyperlink ref="E1015" location="A125916766W" display="A125916766W" xr:uid="{00000000-0004-0000-0000-0000EC030000}"/>
    <hyperlink ref="E1016" location="A125883502V" display="A125883502V" xr:uid="{00000000-0004-0000-0000-0000ED030000}"/>
    <hyperlink ref="E1017" location="A125849902V" display="A125849902V" xr:uid="{00000000-0004-0000-0000-0000EE030000}"/>
    <hyperlink ref="E1018" location="A125916430T" display="A125916430T" xr:uid="{00000000-0004-0000-0000-0000EF030000}"/>
    <hyperlink ref="E1019" location="A125883166V" display="A125883166V" xr:uid="{00000000-0004-0000-0000-0000F0030000}"/>
    <hyperlink ref="E1020" location="A125849958F" display="A125849958F" xr:uid="{00000000-0004-0000-0000-0000F1030000}"/>
    <hyperlink ref="E1021" location="A125916486C" display="A125916486C" xr:uid="{00000000-0004-0000-0000-0000F2030000}"/>
    <hyperlink ref="E1022" location="A125883222A" display="A125883222A" xr:uid="{00000000-0004-0000-0000-0000F3030000}"/>
    <hyperlink ref="E1023" location="A125850014V" display="A125850014V" xr:uid="{00000000-0004-0000-0000-0000F4030000}"/>
    <hyperlink ref="E1024" location="A125916542K" display="A125916542K" xr:uid="{00000000-0004-0000-0000-0000F5030000}"/>
    <hyperlink ref="E1025" location="A125883278L" display="A125883278L" xr:uid="{00000000-0004-0000-0000-0000F6030000}"/>
    <hyperlink ref="E1026" location="A125849790L" display="A125849790L" xr:uid="{00000000-0004-0000-0000-0000F7030000}"/>
    <hyperlink ref="E1027" location="A125916318T" display="A125916318T" xr:uid="{00000000-0004-0000-0000-0000F8030000}"/>
    <hyperlink ref="E1028" location="A125883054A" display="A125883054A" xr:uid="{00000000-0004-0000-0000-0000F9030000}"/>
    <hyperlink ref="E1029" location="A125850294X" display="A125850294X" xr:uid="{00000000-0004-0000-0000-0000FA030000}"/>
    <hyperlink ref="E1030" location="A125916822C" display="A125916822C" xr:uid="{00000000-0004-0000-0000-0000FB030000}"/>
    <hyperlink ref="E1031" location="A125883558F" display="A125883558F" xr:uid="{00000000-0004-0000-0000-0000FC030000}"/>
    <hyperlink ref="E1032" location="A125850070L" display="A125850070L" xr:uid="{00000000-0004-0000-0000-0000FD030000}"/>
    <hyperlink ref="E1033" location="A125916598W" display="A125916598W" xr:uid="{00000000-0004-0000-0000-0000FE030000}"/>
    <hyperlink ref="E1034" location="A125883334V" display="A125883334V" xr:uid="{00000000-0004-0000-0000-0000FF030000}"/>
    <hyperlink ref="E1035" location="A125850334F" display="A125850334F" xr:uid="{00000000-0004-0000-0000-000000040000}"/>
    <hyperlink ref="E1036" location="A125916862W" display="A125916862W" xr:uid="{00000000-0004-0000-0000-000001040000}"/>
    <hyperlink ref="E1037" location="A125883598X" display="A125883598X" xr:uid="{00000000-0004-0000-0000-000002040000}"/>
    <hyperlink ref="E1038" location="A125850110V" display="A125850110V" xr:uid="{00000000-0004-0000-0000-000003040000}"/>
    <hyperlink ref="E1039" location="A125916638C" display="A125916638C" xr:uid="{00000000-0004-0000-0000-000004040000}"/>
    <hyperlink ref="E1040" location="A125883374L" display="A125883374L" xr:uid="{00000000-0004-0000-0000-000005040000}"/>
    <hyperlink ref="E1041" location="A125849830V" display="A125849830V" xr:uid="{00000000-0004-0000-0000-000006040000}"/>
    <hyperlink ref="E1042" location="A125916358K" display="A125916358K" xr:uid="{00000000-0004-0000-0000-000007040000}"/>
    <hyperlink ref="E1043" location="A125883094V" display="A125883094V" xr:uid="{00000000-0004-0000-0000-000008040000}"/>
    <hyperlink ref="E1044" location="A125850166F" display="A125850166F" xr:uid="{00000000-0004-0000-0000-000009040000}"/>
    <hyperlink ref="E1045" location="A125916694W" display="A125916694W" xr:uid="{00000000-0004-0000-0000-00000A040000}"/>
    <hyperlink ref="E1046" location="A125883430V" display="A125883430V" xr:uid="{00000000-0004-0000-0000-00000B040000}"/>
    <hyperlink ref="E1047" location="A125850222L" display="A125850222L" xr:uid="{00000000-0004-0000-0000-00000C040000}"/>
    <hyperlink ref="E1048" location="A125916750C" display="A125916750C" xr:uid="{00000000-0004-0000-0000-00000D040000}"/>
    <hyperlink ref="E1049" location="A125883486F" display="A125883486F" xr:uid="{00000000-0004-0000-0000-00000E040000}"/>
    <hyperlink ref="E1050" location="A125849886F" display="A125849886F" xr:uid="{00000000-0004-0000-0000-00000F040000}"/>
    <hyperlink ref="E1051" location="A125916414T" display="A125916414T" xr:uid="{00000000-0004-0000-0000-000010040000}"/>
    <hyperlink ref="E1052" location="A125883150A" display="A125883150A" xr:uid="{00000000-0004-0000-0000-000011040000}"/>
    <hyperlink ref="E1053" location="A125849942L" display="A125849942L" xr:uid="{00000000-0004-0000-0000-000012040000}"/>
    <hyperlink ref="E1054" location="A125916470K" display="A125916470K" xr:uid="{00000000-0004-0000-0000-000013040000}"/>
    <hyperlink ref="E1055" location="A125883206A" display="A125883206A" xr:uid="{00000000-0004-0000-0000-000014040000}"/>
    <hyperlink ref="E1056" location="A125849998X" display="A125849998X" xr:uid="{00000000-0004-0000-0000-000015040000}"/>
    <hyperlink ref="E1057" location="A125916526K" display="A125916526K" xr:uid="{00000000-0004-0000-0000-000016040000}"/>
    <hyperlink ref="E1058" location="A125883262V" display="A125883262V" xr:uid="{00000000-0004-0000-0000-000017040000}"/>
    <hyperlink ref="E1059" location="A125849774L" display="A125849774L" xr:uid="{00000000-0004-0000-0000-000018040000}"/>
    <hyperlink ref="E1060" location="A125916302X" display="A125916302X" xr:uid="{00000000-0004-0000-0000-000019040000}"/>
    <hyperlink ref="E1061" location="A125883038A" display="A125883038A" xr:uid="{00000000-0004-0000-0000-00001A040000}"/>
    <hyperlink ref="E1062" location="A125850278X" display="A125850278X" xr:uid="{00000000-0004-0000-0000-00001B040000}"/>
    <hyperlink ref="E1063" location="A125916806C" display="A125916806C" xr:uid="{00000000-0004-0000-0000-00001C040000}"/>
    <hyperlink ref="E1064" location="A125883542L" display="A125883542L" xr:uid="{00000000-0004-0000-0000-00001D040000}"/>
    <hyperlink ref="E1065" location="A125850054L" display="A125850054L" xr:uid="{00000000-0004-0000-0000-00001E040000}"/>
    <hyperlink ref="E1066" location="A125916582C" display="A125916582C" xr:uid="{00000000-0004-0000-0000-00001F040000}"/>
    <hyperlink ref="E1067" location="A125883318V" display="A125883318V" xr:uid="{00000000-0004-0000-0000-000020040000}"/>
    <hyperlink ref="E1068" location="A125850354R" display="A125850354R" xr:uid="{00000000-0004-0000-0000-000021040000}"/>
    <hyperlink ref="E1069" location="A125916882F" display="A125916882F" xr:uid="{00000000-0004-0000-0000-000022040000}"/>
    <hyperlink ref="E1070" location="A125883618W" display="A125883618W" xr:uid="{00000000-0004-0000-0000-000023040000}"/>
    <hyperlink ref="E1071" location="A125850130C" display="A125850130C" xr:uid="{00000000-0004-0000-0000-000024040000}"/>
    <hyperlink ref="E1072" location="A125916658L" display="A125916658L" xr:uid="{00000000-0004-0000-0000-000025040000}"/>
    <hyperlink ref="E1073" location="A125883394W" display="A125883394W" xr:uid="{00000000-0004-0000-0000-000026040000}"/>
    <hyperlink ref="E1074" location="A125849850C" display="A125849850C" xr:uid="{00000000-0004-0000-0000-000027040000}"/>
    <hyperlink ref="E1075" location="A125916378V" display="A125916378V" xr:uid="{00000000-0004-0000-0000-000028040000}"/>
    <hyperlink ref="E1076" location="A125883114T" display="A125883114T" xr:uid="{00000000-0004-0000-0000-000029040000}"/>
    <hyperlink ref="E1077" location="A125850186R" display="A125850186R" xr:uid="{00000000-0004-0000-0000-00002A040000}"/>
    <hyperlink ref="E1078" location="A125916714V" display="A125916714V" xr:uid="{00000000-0004-0000-0000-00002B040000}"/>
    <hyperlink ref="E1079" location="A125883450C" display="A125883450C" xr:uid="{00000000-0004-0000-0000-00002C040000}"/>
    <hyperlink ref="E1080" location="A125850242W" display="A125850242W" xr:uid="{00000000-0004-0000-0000-00002D040000}"/>
    <hyperlink ref="E1081" location="A125916770L" display="A125916770L" xr:uid="{00000000-0004-0000-0000-00002E040000}"/>
    <hyperlink ref="E1082" location="A125883506C" display="A125883506C" xr:uid="{00000000-0004-0000-0000-00002F040000}"/>
    <hyperlink ref="E1083" location="A125849906C" display="A125849906C" xr:uid="{00000000-0004-0000-0000-000030040000}"/>
    <hyperlink ref="E1084" location="A125916434A" display="A125916434A" xr:uid="{00000000-0004-0000-0000-000031040000}"/>
    <hyperlink ref="E1085" location="A125883170K" display="A125883170K" xr:uid="{00000000-0004-0000-0000-000032040000}"/>
    <hyperlink ref="E1086" location="A125849962W" display="A125849962W" xr:uid="{00000000-0004-0000-0000-000033040000}"/>
    <hyperlink ref="E1087" location="A125916490V" display="A125916490V" xr:uid="{00000000-0004-0000-0000-000034040000}"/>
    <hyperlink ref="E1088" location="A125883226K" display="A125883226K" xr:uid="{00000000-0004-0000-0000-000035040000}"/>
    <hyperlink ref="E1089" location="A125850018C" display="A125850018C" xr:uid="{00000000-0004-0000-0000-000036040000}"/>
    <hyperlink ref="E1090" location="A125916546V" display="A125916546V" xr:uid="{00000000-0004-0000-0000-000037040000}"/>
    <hyperlink ref="E1091" location="A125883282C" display="A125883282C" xr:uid="{00000000-0004-0000-0000-000038040000}"/>
    <hyperlink ref="E1092" location="A125849794W" display="A125849794W" xr:uid="{00000000-0004-0000-0000-000039040000}"/>
    <hyperlink ref="E1093" location="A125916322J" display="A125916322J" xr:uid="{00000000-0004-0000-0000-00003A040000}"/>
    <hyperlink ref="E1094" location="A125883058K" display="A125883058K" xr:uid="{00000000-0004-0000-0000-00003B040000}"/>
    <hyperlink ref="E1095" location="A125850298J" display="A125850298J" xr:uid="{00000000-0004-0000-0000-00003C040000}"/>
    <hyperlink ref="E1096" location="A125916826L" display="A125916826L" xr:uid="{00000000-0004-0000-0000-00003D040000}"/>
    <hyperlink ref="E1097" location="A125883562W" display="A125883562W" xr:uid="{00000000-0004-0000-0000-00003E040000}"/>
    <hyperlink ref="E1098" location="A125850074W" display="A125850074W" xr:uid="{00000000-0004-0000-0000-00003F040000}"/>
    <hyperlink ref="E1099" location="A125916602A" display="A125916602A" xr:uid="{00000000-0004-0000-0000-000040040000}"/>
    <hyperlink ref="E1100" location="A125883338C" display="A125883338C" xr:uid="{00000000-0004-0000-0000-000041040000}"/>
    <hyperlink ref="E1101" location="A125850314W" display="A125850314W" xr:uid="{00000000-0004-0000-0000-000042040000}"/>
    <hyperlink ref="E1102" location="A125916842L" display="A125916842L" xr:uid="{00000000-0004-0000-0000-000043040000}"/>
    <hyperlink ref="E1103" location="A125883578R" display="A125883578R" xr:uid="{00000000-0004-0000-0000-000044040000}"/>
    <hyperlink ref="E1104" location="A125850090W" display="A125850090W" xr:uid="{00000000-0004-0000-0000-000045040000}"/>
    <hyperlink ref="E1105" location="A125916618V" display="A125916618V" xr:uid="{00000000-0004-0000-0000-000046040000}"/>
    <hyperlink ref="E1106" location="A125883354C" display="A125883354C" xr:uid="{00000000-0004-0000-0000-000047040000}"/>
    <hyperlink ref="E1107" location="A125849810K" display="A125849810K" xr:uid="{00000000-0004-0000-0000-000048040000}"/>
    <hyperlink ref="E1108" location="A125916338A" display="A125916338A" xr:uid="{00000000-0004-0000-0000-000049040000}"/>
    <hyperlink ref="E1109" location="A125883074K" display="A125883074K" xr:uid="{00000000-0004-0000-0000-00004A040000}"/>
    <hyperlink ref="E1110" location="A125850146W" display="A125850146W" xr:uid="{00000000-0004-0000-0000-00004B040000}"/>
    <hyperlink ref="E1111" location="A125916674L" display="A125916674L" xr:uid="{00000000-0004-0000-0000-00004C040000}"/>
    <hyperlink ref="E1112" location="A125883410K" display="A125883410K" xr:uid="{00000000-0004-0000-0000-00004D040000}"/>
    <hyperlink ref="E1113" location="A125850202C" display="A125850202C" xr:uid="{00000000-0004-0000-0000-00004E040000}"/>
    <hyperlink ref="E1114" location="A125916730V" display="A125916730V" xr:uid="{00000000-0004-0000-0000-00004F040000}"/>
    <hyperlink ref="E1115" location="A125883466W" display="A125883466W" xr:uid="{00000000-0004-0000-0000-000050040000}"/>
    <hyperlink ref="E1116" location="A125849866W" display="A125849866W" xr:uid="{00000000-0004-0000-0000-000051040000}"/>
    <hyperlink ref="E1117" location="A125916394V" display="A125916394V" xr:uid="{00000000-0004-0000-0000-000052040000}"/>
    <hyperlink ref="E1118" location="A125883130T" display="A125883130T" xr:uid="{00000000-0004-0000-0000-000053040000}"/>
    <hyperlink ref="E1119" location="A125849922C" display="A125849922C" xr:uid="{00000000-0004-0000-0000-000054040000}"/>
    <hyperlink ref="E1120" location="A125916450A" display="A125916450A" xr:uid="{00000000-0004-0000-0000-000055040000}"/>
    <hyperlink ref="E1121" location="A125883186C" display="A125883186C" xr:uid="{00000000-0004-0000-0000-000056040000}"/>
    <hyperlink ref="E1122" location="A125849978R" display="A125849978R" xr:uid="{00000000-0004-0000-0000-000057040000}"/>
    <hyperlink ref="E1123" location="A125916506A" display="A125916506A" xr:uid="{00000000-0004-0000-0000-000058040000}"/>
    <hyperlink ref="E1124" location="A125883242K" display="A125883242K" xr:uid="{00000000-0004-0000-0000-000059040000}"/>
    <hyperlink ref="E1125" location="A125849754C" display="A125849754C" xr:uid="{00000000-0004-0000-0000-00005A040000}"/>
    <hyperlink ref="E1126" location="A125916282A" display="A125916282A" xr:uid="{00000000-0004-0000-0000-00005B040000}"/>
    <hyperlink ref="E1127" location="A125883018T" display="A125883018T" xr:uid="{00000000-0004-0000-0000-00005C040000}"/>
    <hyperlink ref="E1128" location="A125850258R" display="A125850258R" xr:uid="{00000000-0004-0000-0000-00005D040000}"/>
    <hyperlink ref="E1129" location="A125916786F" display="A125916786F" xr:uid="{00000000-0004-0000-0000-00005E040000}"/>
    <hyperlink ref="E1130" location="A125883522C" display="A125883522C" xr:uid="{00000000-0004-0000-0000-00005F040000}"/>
    <hyperlink ref="E1131" location="A125850034C" display="A125850034C" xr:uid="{00000000-0004-0000-0000-000060040000}"/>
    <hyperlink ref="E1132" location="A125916562V" display="A125916562V" xr:uid="{00000000-0004-0000-0000-000061040000}"/>
    <hyperlink ref="E1133" location="A125883298W" display="A125883298W" xr:uid="{00000000-0004-0000-0000-000062040000}"/>
    <hyperlink ref="E1134" location="A125850310L" display="A125850310L" xr:uid="{00000000-0004-0000-0000-000063040000}"/>
    <hyperlink ref="E1135" location="A125916838W" display="A125916838W" xr:uid="{00000000-0004-0000-0000-000064040000}"/>
    <hyperlink ref="E1136" location="A125883574F" display="A125883574F" xr:uid="{00000000-0004-0000-0000-000065040000}"/>
    <hyperlink ref="E1137" location="A125850086F" display="A125850086F" xr:uid="{00000000-0004-0000-0000-000066040000}"/>
    <hyperlink ref="E1138" location="A125916614K" display="A125916614K" xr:uid="{00000000-0004-0000-0000-000067040000}"/>
    <hyperlink ref="E1139" location="A125883350V" display="A125883350V" xr:uid="{00000000-0004-0000-0000-000068040000}"/>
    <hyperlink ref="E1140" location="A125849806V" display="A125849806V" xr:uid="{00000000-0004-0000-0000-000069040000}"/>
    <hyperlink ref="E1141" location="A125916334T" display="A125916334T" xr:uid="{00000000-0004-0000-0000-00006A040000}"/>
    <hyperlink ref="E1142" location="A125883070A" display="A125883070A" xr:uid="{00000000-0004-0000-0000-00006B040000}"/>
    <hyperlink ref="E1143" location="A125850142L" display="A125850142L" xr:uid="{00000000-0004-0000-0000-00006C040000}"/>
    <hyperlink ref="E1144" location="A125916670C" display="A125916670C" xr:uid="{00000000-0004-0000-0000-00006D040000}"/>
    <hyperlink ref="E1145" location="A125883406V" display="A125883406V" xr:uid="{00000000-0004-0000-0000-00006E040000}"/>
    <hyperlink ref="E1146" location="A125850198X" display="A125850198X" xr:uid="{00000000-0004-0000-0000-00006F040000}"/>
    <hyperlink ref="E1147" location="A125916726C" display="A125916726C" xr:uid="{00000000-0004-0000-0000-000070040000}"/>
    <hyperlink ref="E1148" location="A125883462L" display="A125883462L" xr:uid="{00000000-0004-0000-0000-000071040000}"/>
    <hyperlink ref="E1149" location="A125849862L" display="A125849862L" xr:uid="{00000000-0004-0000-0000-000072040000}"/>
    <hyperlink ref="E1150" location="A125916390K" display="A125916390K" xr:uid="{00000000-0004-0000-0000-000073040000}"/>
    <hyperlink ref="E1151" location="A125883126A" display="A125883126A" xr:uid="{00000000-0004-0000-0000-000074040000}"/>
    <hyperlink ref="E1152" location="A125849918L" display="A125849918L" xr:uid="{00000000-0004-0000-0000-000075040000}"/>
    <hyperlink ref="E1153" location="A125916446K" display="A125916446K" xr:uid="{00000000-0004-0000-0000-000076040000}"/>
    <hyperlink ref="E1154" location="A125883182V" display="A125883182V" xr:uid="{00000000-0004-0000-0000-000077040000}"/>
    <hyperlink ref="E1155" location="A125849974F" display="A125849974F" xr:uid="{00000000-0004-0000-0000-000078040000}"/>
    <hyperlink ref="E1156" location="A125916502T" display="A125916502T" xr:uid="{00000000-0004-0000-0000-000079040000}"/>
    <hyperlink ref="E1157" location="A125883238V" display="A125883238V" xr:uid="{00000000-0004-0000-0000-00007A040000}"/>
    <hyperlink ref="E1158" location="A125849750V" display="A125849750V" xr:uid="{00000000-0004-0000-0000-00007B040000}"/>
    <hyperlink ref="E1159" location="A125916278K" display="A125916278K" xr:uid="{00000000-0004-0000-0000-00007C040000}"/>
    <hyperlink ref="E1160" location="A125883014J" display="A125883014J" xr:uid="{00000000-0004-0000-0000-00007D040000}"/>
    <hyperlink ref="E1161" location="A125850254F" display="A125850254F" xr:uid="{00000000-0004-0000-0000-00007E040000}"/>
    <hyperlink ref="E1162" location="A125916782W" display="A125916782W" xr:uid="{00000000-0004-0000-0000-00007F040000}"/>
    <hyperlink ref="E1163" location="A125883518L" display="A125883518L" xr:uid="{00000000-0004-0000-0000-000080040000}"/>
    <hyperlink ref="E1164" location="A125850030V" display="A125850030V" xr:uid="{00000000-0004-0000-0000-000081040000}"/>
    <hyperlink ref="E1165" location="A125916558C" display="A125916558C" xr:uid="{00000000-0004-0000-0000-000082040000}"/>
    <hyperlink ref="E1166" location="A125883294L" display="A125883294L" xr:uid="{00000000-0004-0000-0000-000083040000}"/>
    <hyperlink ref="E1167" location="A125850338R" display="A125850338R" xr:uid="{00000000-0004-0000-0000-000084040000}"/>
    <hyperlink ref="E1168" location="A125916866F" display="A125916866F" xr:uid="{00000000-0004-0000-0000-000085040000}"/>
    <hyperlink ref="E1169" location="A125883602C" display="A125883602C" xr:uid="{00000000-0004-0000-0000-000086040000}"/>
    <hyperlink ref="E1170" location="A125850114C" display="A125850114C" xr:uid="{00000000-0004-0000-0000-000087040000}"/>
    <hyperlink ref="E1171" location="A125916642V" display="A125916642V" xr:uid="{00000000-0004-0000-0000-000088040000}"/>
    <hyperlink ref="E1172" location="A125883378W" display="A125883378W" xr:uid="{00000000-0004-0000-0000-000089040000}"/>
    <hyperlink ref="E1173" location="A125849834C" display="A125849834C" xr:uid="{00000000-0004-0000-0000-00008A040000}"/>
    <hyperlink ref="E1174" location="A125916362A" display="A125916362A" xr:uid="{00000000-0004-0000-0000-00008B040000}"/>
    <hyperlink ref="E1175" location="A125883098C" display="A125883098C" xr:uid="{00000000-0004-0000-0000-00008C040000}"/>
    <hyperlink ref="E1176" location="A125850170W" display="A125850170W" xr:uid="{00000000-0004-0000-0000-00008D040000}"/>
    <hyperlink ref="E1177" location="A125916698F" display="A125916698F" xr:uid="{00000000-0004-0000-0000-00008E040000}"/>
    <hyperlink ref="E1178" location="A125883434C" display="A125883434C" xr:uid="{00000000-0004-0000-0000-00008F040000}"/>
    <hyperlink ref="E1179" location="A125850226W" display="A125850226W" xr:uid="{00000000-0004-0000-0000-000090040000}"/>
    <hyperlink ref="E1180" location="A125916754L" display="A125916754L" xr:uid="{00000000-0004-0000-0000-000091040000}"/>
    <hyperlink ref="E1181" location="A125883490W" display="A125883490W" xr:uid="{00000000-0004-0000-0000-000092040000}"/>
    <hyperlink ref="E1182" location="A125849890W" display="A125849890W" xr:uid="{00000000-0004-0000-0000-000093040000}"/>
    <hyperlink ref="E1183" location="A125916418A" display="A125916418A" xr:uid="{00000000-0004-0000-0000-000094040000}"/>
    <hyperlink ref="E1184" location="A125883154K" display="A125883154K" xr:uid="{00000000-0004-0000-0000-000095040000}"/>
    <hyperlink ref="E1185" location="A125849946W" display="A125849946W" xr:uid="{00000000-0004-0000-0000-000096040000}"/>
    <hyperlink ref="E1186" location="A125916474V" display="A125916474V" xr:uid="{00000000-0004-0000-0000-000097040000}"/>
    <hyperlink ref="E1187" location="A125883210T" display="A125883210T" xr:uid="{00000000-0004-0000-0000-000098040000}"/>
    <hyperlink ref="E1188" location="A125850002K" display="A125850002K" xr:uid="{00000000-0004-0000-0000-000099040000}"/>
    <hyperlink ref="E1189" location="A125916530A" display="A125916530A" xr:uid="{00000000-0004-0000-0000-00009A040000}"/>
    <hyperlink ref="E1190" location="A125883266C" display="A125883266C" xr:uid="{00000000-0004-0000-0000-00009B040000}"/>
    <hyperlink ref="E1191" location="A125849778W" display="A125849778W" xr:uid="{00000000-0004-0000-0000-00009C040000}"/>
    <hyperlink ref="E1192" location="A125916306J" display="A125916306J" xr:uid="{00000000-0004-0000-0000-00009D040000}"/>
    <hyperlink ref="E1193" location="A125883042T" display="A125883042T" xr:uid="{00000000-0004-0000-0000-00009E040000}"/>
    <hyperlink ref="E1194" location="A125850282R" display="A125850282R" xr:uid="{00000000-0004-0000-0000-00009F040000}"/>
    <hyperlink ref="E1195" location="A125916810V" display="A125916810V" xr:uid="{00000000-0004-0000-0000-0000A0040000}"/>
    <hyperlink ref="E1196" location="A125883546W" display="A125883546W" xr:uid="{00000000-0004-0000-0000-0000A1040000}"/>
    <hyperlink ref="E1197" location="A125850058W" display="A125850058W" xr:uid="{00000000-0004-0000-0000-0000A2040000}"/>
    <hyperlink ref="E1198" location="A125916586L" display="A125916586L" xr:uid="{00000000-0004-0000-0000-0000A3040000}"/>
    <hyperlink ref="E1199" location="A125883322K" display="A125883322K" xr:uid="{00000000-0004-0000-0000-0000A4040000}"/>
    <hyperlink ref="E1200" location="A125850318F" display="A125850318F" xr:uid="{00000000-0004-0000-0000-0000A5040000}"/>
    <hyperlink ref="E1201" location="A125916846W" display="A125916846W" xr:uid="{00000000-0004-0000-0000-0000A6040000}"/>
    <hyperlink ref="E1202" location="A125883582F" display="A125883582F" xr:uid="{00000000-0004-0000-0000-0000A7040000}"/>
    <hyperlink ref="E1203" location="A125850094F" display="A125850094F" xr:uid="{00000000-0004-0000-0000-0000A8040000}"/>
    <hyperlink ref="E1204" location="A125916622K" display="A125916622K" xr:uid="{00000000-0004-0000-0000-0000A9040000}"/>
    <hyperlink ref="E1205" location="A125883358L" display="A125883358L" xr:uid="{00000000-0004-0000-0000-0000AA040000}"/>
    <hyperlink ref="E1206" location="A125849814V" display="A125849814V" xr:uid="{00000000-0004-0000-0000-0000AB040000}"/>
    <hyperlink ref="E1207" location="A125916342T" display="A125916342T" xr:uid="{00000000-0004-0000-0000-0000AC040000}"/>
    <hyperlink ref="E1208" location="A125883078V" display="A125883078V" xr:uid="{00000000-0004-0000-0000-0000AD040000}"/>
    <hyperlink ref="E1209" location="A125850150L" display="A125850150L" xr:uid="{00000000-0004-0000-0000-0000AE040000}"/>
    <hyperlink ref="E1210" location="A125916678W" display="A125916678W" xr:uid="{00000000-0004-0000-0000-0000AF040000}"/>
    <hyperlink ref="E1211" location="A125883414V" display="A125883414V" xr:uid="{00000000-0004-0000-0000-0000B0040000}"/>
    <hyperlink ref="E1212" location="A125850206L" display="A125850206L" xr:uid="{00000000-0004-0000-0000-0000B1040000}"/>
    <hyperlink ref="E1213" location="A125916734C" display="A125916734C" xr:uid="{00000000-0004-0000-0000-0000B2040000}"/>
    <hyperlink ref="E1214" location="A125883470L" display="A125883470L" xr:uid="{00000000-0004-0000-0000-0000B3040000}"/>
    <hyperlink ref="E1215" location="A125849870L" display="A125849870L" xr:uid="{00000000-0004-0000-0000-0000B4040000}"/>
    <hyperlink ref="E1216" location="A125916398C" display="A125916398C" xr:uid="{00000000-0004-0000-0000-0000B5040000}"/>
    <hyperlink ref="E1217" location="A125883134A" display="A125883134A" xr:uid="{00000000-0004-0000-0000-0000B6040000}"/>
    <hyperlink ref="E1218" location="A125849926L" display="A125849926L" xr:uid="{00000000-0004-0000-0000-0000B7040000}"/>
    <hyperlink ref="E1219" location="A125916454K" display="A125916454K" xr:uid="{00000000-0004-0000-0000-0000B8040000}"/>
    <hyperlink ref="E1220" location="A125883190V" display="A125883190V" xr:uid="{00000000-0004-0000-0000-0000B9040000}"/>
    <hyperlink ref="E1221" location="A125849982F" display="A125849982F" xr:uid="{00000000-0004-0000-0000-0000BA040000}"/>
    <hyperlink ref="E1222" location="A125916510T" display="A125916510T" xr:uid="{00000000-0004-0000-0000-0000BB040000}"/>
    <hyperlink ref="E1223" location="A125883246V" display="A125883246V" xr:uid="{00000000-0004-0000-0000-0000BC040000}"/>
    <hyperlink ref="E1224" location="A125849758L" display="A125849758L" xr:uid="{00000000-0004-0000-0000-0000BD040000}"/>
    <hyperlink ref="E1225" location="A125916286K" display="A125916286K" xr:uid="{00000000-0004-0000-0000-0000BE040000}"/>
    <hyperlink ref="E1226" location="A125883022J" display="A125883022J" xr:uid="{00000000-0004-0000-0000-0000BF040000}"/>
    <hyperlink ref="E1227" location="A125850262F" display="A125850262F" xr:uid="{00000000-0004-0000-0000-0000C0040000}"/>
    <hyperlink ref="E1228" location="A125916790W" display="A125916790W" xr:uid="{00000000-0004-0000-0000-0000C1040000}"/>
    <hyperlink ref="E1229" location="A125883526L" display="A125883526L" xr:uid="{00000000-0004-0000-0000-0000C2040000}"/>
    <hyperlink ref="E1230" location="A125850038L" display="A125850038L" xr:uid="{00000000-0004-0000-0000-0000C3040000}"/>
    <hyperlink ref="E1231" location="A125916566C" display="A125916566C" xr:uid="{00000000-0004-0000-0000-0000C4040000}"/>
    <hyperlink ref="E1232" location="A125883302A" display="A125883302A" xr:uid="{00000000-0004-0000-0000-0000C5040000}"/>
    <hyperlink ref="E1233" location="A125850342F" display="A125850342F" xr:uid="{00000000-0004-0000-0000-0000C6040000}"/>
    <hyperlink ref="E1234" location="A125916870W" display="A125916870W" xr:uid="{00000000-0004-0000-0000-0000C7040000}"/>
    <hyperlink ref="E1235" location="A125883606L" display="A125883606L" xr:uid="{00000000-0004-0000-0000-0000C8040000}"/>
    <hyperlink ref="E1236" location="A125850118L" display="A125850118L" xr:uid="{00000000-0004-0000-0000-0000C9040000}"/>
    <hyperlink ref="E1237" location="A125916646C" display="A125916646C" xr:uid="{00000000-0004-0000-0000-0000CA040000}"/>
    <hyperlink ref="E1238" location="A125883382L" display="A125883382L" xr:uid="{00000000-0004-0000-0000-0000CB040000}"/>
    <hyperlink ref="E1239" location="A125849838L" display="A125849838L" xr:uid="{00000000-0004-0000-0000-0000CC040000}"/>
    <hyperlink ref="E1240" location="A125916366K" display="A125916366K" xr:uid="{00000000-0004-0000-0000-0000CD040000}"/>
    <hyperlink ref="E1241" location="A125883102J" display="A125883102J" xr:uid="{00000000-0004-0000-0000-0000CE040000}"/>
    <hyperlink ref="E1242" location="A125850174F" display="A125850174F" xr:uid="{00000000-0004-0000-0000-0000CF040000}"/>
    <hyperlink ref="E1243" location="A125916702K" display="A125916702K" xr:uid="{00000000-0004-0000-0000-0000D0040000}"/>
    <hyperlink ref="E1244" location="A125883438L" display="A125883438L" xr:uid="{00000000-0004-0000-0000-0000D1040000}"/>
    <hyperlink ref="E1245" location="A125850230L" display="A125850230L" xr:uid="{00000000-0004-0000-0000-0000D2040000}"/>
    <hyperlink ref="E1246" location="A125916758W" display="A125916758W" xr:uid="{00000000-0004-0000-0000-0000D3040000}"/>
    <hyperlink ref="E1247" location="A125883494F" display="A125883494F" xr:uid="{00000000-0004-0000-0000-0000D4040000}"/>
    <hyperlink ref="E1248" location="A125849894F" display="A125849894F" xr:uid="{00000000-0004-0000-0000-0000D5040000}"/>
    <hyperlink ref="E1249" location="A125916422T" display="A125916422T" xr:uid="{00000000-0004-0000-0000-0000D6040000}"/>
    <hyperlink ref="E1250" location="A125883158V" display="A125883158V" xr:uid="{00000000-0004-0000-0000-0000D7040000}"/>
    <hyperlink ref="E1251" location="A125849950L" display="A125849950L" xr:uid="{00000000-0004-0000-0000-0000D8040000}"/>
    <hyperlink ref="E1252" location="A125916478C" display="A125916478C" xr:uid="{00000000-0004-0000-0000-0000D9040000}"/>
    <hyperlink ref="E1253" location="A125883214A" display="A125883214A" xr:uid="{00000000-0004-0000-0000-0000DA040000}"/>
    <hyperlink ref="E1254" location="A125850006V" display="A125850006V" xr:uid="{00000000-0004-0000-0000-0000DB040000}"/>
    <hyperlink ref="E1255" location="A125916534K" display="A125916534K" xr:uid="{00000000-0004-0000-0000-0000DC040000}"/>
    <hyperlink ref="E1256" location="A125883270V" display="A125883270V" xr:uid="{00000000-0004-0000-0000-0000DD040000}"/>
    <hyperlink ref="E1257" location="A125849782L" display="A125849782L" xr:uid="{00000000-0004-0000-0000-0000DE040000}"/>
    <hyperlink ref="E1258" location="A125916310X" display="A125916310X" xr:uid="{00000000-0004-0000-0000-0000DF040000}"/>
    <hyperlink ref="E1259" location="A125883046A" display="A125883046A" xr:uid="{00000000-0004-0000-0000-0000E0040000}"/>
    <hyperlink ref="E1260" location="A125850286X" display="A125850286X" xr:uid="{00000000-0004-0000-0000-0000E1040000}"/>
    <hyperlink ref="E1261" location="A125916814C" display="A125916814C" xr:uid="{00000000-0004-0000-0000-0000E2040000}"/>
    <hyperlink ref="E1262" location="A125883550L" display="A125883550L" xr:uid="{00000000-0004-0000-0000-0000E3040000}"/>
    <hyperlink ref="E1263" location="A125850062L" display="A125850062L" xr:uid="{00000000-0004-0000-0000-0000E4040000}"/>
    <hyperlink ref="E1264" location="A125916590C" display="A125916590C" xr:uid="{00000000-0004-0000-0000-0000E5040000}"/>
    <hyperlink ref="E1265" location="A125883326V" display="A125883326V" xr:uid="{00000000-0004-0000-0000-0000E6040000}"/>
    <hyperlink ref="E1266" location="A125850346R" display="A125850346R" xr:uid="{00000000-0004-0000-0000-0000E7040000}"/>
    <hyperlink ref="E1267" location="A125916874F" display="A125916874F" xr:uid="{00000000-0004-0000-0000-0000E8040000}"/>
    <hyperlink ref="E1268" location="A125883610C" display="A125883610C" xr:uid="{00000000-0004-0000-0000-0000E9040000}"/>
    <hyperlink ref="E1269" location="A125850122C" display="A125850122C" xr:uid="{00000000-0004-0000-0000-0000EA040000}"/>
    <hyperlink ref="E1270" location="A125916650V" display="A125916650V" xr:uid="{00000000-0004-0000-0000-0000EB040000}"/>
    <hyperlink ref="E1271" location="A125883386W" display="A125883386W" xr:uid="{00000000-0004-0000-0000-0000EC040000}"/>
    <hyperlink ref="E1272" location="A125849842C" display="A125849842C" xr:uid="{00000000-0004-0000-0000-0000ED040000}"/>
    <hyperlink ref="E1273" location="A125916370A" display="A125916370A" xr:uid="{00000000-0004-0000-0000-0000EE040000}"/>
    <hyperlink ref="E1274" location="A125883106T" display="A125883106T" xr:uid="{00000000-0004-0000-0000-0000EF040000}"/>
    <hyperlink ref="E1275" location="A125850178R" display="A125850178R" xr:uid="{00000000-0004-0000-0000-0000F0040000}"/>
    <hyperlink ref="E1276" location="A125916706V" display="A125916706V" xr:uid="{00000000-0004-0000-0000-0000F1040000}"/>
    <hyperlink ref="E1277" location="A125883442C" display="A125883442C" xr:uid="{00000000-0004-0000-0000-0000F2040000}"/>
    <hyperlink ref="E1278" location="A125850234W" display="A125850234W" xr:uid="{00000000-0004-0000-0000-0000F3040000}"/>
    <hyperlink ref="E1279" location="A125916762L" display="A125916762L" xr:uid="{00000000-0004-0000-0000-0000F4040000}"/>
    <hyperlink ref="E1280" location="A125883498R" display="A125883498R" xr:uid="{00000000-0004-0000-0000-0000F5040000}"/>
    <hyperlink ref="E1281" location="A125849898R" display="A125849898R" xr:uid="{00000000-0004-0000-0000-0000F6040000}"/>
    <hyperlink ref="E1282" location="A125916426A" display="A125916426A" xr:uid="{00000000-0004-0000-0000-0000F7040000}"/>
    <hyperlink ref="E1283" location="A125883162K" display="A125883162K" xr:uid="{00000000-0004-0000-0000-0000F8040000}"/>
    <hyperlink ref="E1284" location="A125849954W" display="A125849954W" xr:uid="{00000000-0004-0000-0000-0000F9040000}"/>
    <hyperlink ref="E1285" location="A125916482V" display="A125916482V" xr:uid="{00000000-0004-0000-0000-0000FA040000}"/>
    <hyperlink ref="E1286" location="A125883218K" display="A125883218K" xr:uid="{00000000-0004-0000-0000-0000FB040000}"/>
    <hyperlink ref="E1287" location="A125850010K" display="A125850010K" xr:uid="{00000000-0004-0000-0000-0000FC040000}"/>
    <hyperlink ref="E1288" location="A125916538V" display="A125916538V" xr:uid="{00000000-0004-0000-0000-0000FD040000}"/>
    <hyperlink ref="E1289" location="A125883274C" display="A125883274C" xr:uid="{00000000-0004-0000-0000-0000FE040000}"/>
    <hyperlink ref="E1290" location="A125849786W" display="A125849786W" xr:uid="{00000000-0004-0000-0000-0000FF040000}"/>
    <hyperlink ref="E1291" location="A125916314J" display="A125916314J" xr:uid="{00000000-0004-0000-0000-000000050000}"/>
    <hyperlink ref="E1292" location="A125883050T" display="A125883050T" xr:uid="{00000000-0004-0000-0000-000001050000}"/>
    <hyperlink ref="E1293" location="A125850290R" display="A125850290R" xr:uid="{00000000-0004-0000-0000-000002050000}"/>
    <hyperlink ref="E1294" location="A125916818L" display="A125916818L" xr:uid="{00000000-0004-0000-0000-000003050000}"/>
    <hyperlink ref="E1295" location="A125883554W" display="A125883554W" xr:uid="{00000000-0004-0000-0000-000004050000}"/>
    <hyperlink ref="E1296" location="A125850066W" display="A125850066W" xr:uid="{00000000-0004-0000-0000-000005050000}"/>
    <hyperlink ref="E1297" location="A125916594L" display="A125916594L" xr:uid="{00000000-0004-0000-0000-000006050000}"/>
    <hyperlink ref="E1298" location="A125883330K" display="A125883330K" xr:uid="{00000000-0004-0000-0000-000007050000}"/>
    <hyperlink ref="E1299" location="A125850322W" display="A125850322W" xr:uid="{00000000-0004-0000-0000-000008050000}"/>
    <hyperlink ref="E1300" location="A125916850L" display="A125916850L" xr:uid="{00000000-0004-0000-0000-000009050000}"/>
    <hyperlink ref="E1301" location="A125883586R" display="A125883586R" xr:uid="{00000000-0004-0000-0000-00000A050000}"/>
    <hyperlink ref="E1302" location="A125850098R" display="A125850098R" xr:uid="{00000000-0004-0000-0000-00000B050000}"/>
    <hyperlink ref="E1303" location="A125916626V" display="A125916626V" xr:uid="{00000000-0004-0000-0000-00000C050000}"/>
    <hyperlink ref="E1304" location="A125883362C" display="A125883362C" xr:uid="{00000000-0004-0000-0000-00000D050000}"/>
    <hyperlink ref="E1305" location="A125849818C" display="A125849818C" xr:uid="{00000000-0004-0000-0000-00000E050000}"/>
    <hyperlink ref="E1306" location="A125916346A" display="A125916346A" xr:uid="{00000000-0004-0000-0000-00000F050000}"/>
    <hyperlink ref="E1307" location="A125883082K" display="A125883082K" xr:uid="{00000000-0004-0000-0000-000010050000}"/>
    <hyperlink ref="E1308" location="A125850154W" display="A125850154W" xr:uid="{00000000-0004-0000-0000-000011050000}"/>
    <hyperlink ref="E1309" location="A125916682L" display="A125916682L" xr:uid="{00000000-0004-0000-0000-000012050000}"/>
    <hyperlink ref="E1310" location="A125883418C" display="A125883418C" xr:uid="{00000000-0004-0000-0000-000013050000}"/>
    <hyperlink ref="E1311" location="A125850210C" display="A125850210C" xr:uid="{00000000-0004-0000-0000-000014050000}"/>
    <hyperlink ref="E1312" location="A125916738L" display="A125916738L" xr:uid="{00000000-0004-0000-0000-000015050000}"/>
    <hyperlink ref="E1313" location="A125883474W" display="A125883474W" xr:uid="{00000000-0004-0000-0000-000016050000}"/>
    <hyperlink ref="E1314" location="A125849874W" display="A125849874W" xr:uid="{00000000-0004-0000-0000-000017050000}"/>
    <hyperlink ref="E1315" location="A125916402J" display="A125916402J" xr:uid="{00000000-0004-0000-0000-000018050000}"/>
    <hyperlink ref="E1316" location="A125883138K" display="A125883138K" xr:uid="{00000000-0004-0000-0000-000019050000}"/>
    <hyperlink ref="E1317" location="A125849930C" display="A125849930C" xr:uid="{00000000-0004-0000-0000-00001A050000}"/>
    <hyperlink ref="E1318" location="A125916458V" display="A125916458V" xr:uid="{00000000-0004-0000-0000-00001B050000}"/>
    <hyperlink ref="E1319" location="A125883194C" display="A125883194C" xr:uid="{00000000-0004-0000-0000-00001C050000}"/>
    <hyperlink ref="E1320" location="A125849986R" display="A125849986R" xr:uid="{00000000-0004-0000-0000-00001D050000}"/>
    <hyperlink ref="E1321" location="A125916514A" display="A125916514A" xr:uid="{00000000-0004-0000-0000-00001E050000}"/>
    <hyperlink ref="E1322" location="A125883250K" display="A125883250K" xr:uid="{00000000-0004-0000-0000-00001F050000}"/>
    <hyperlink ref="E1323" location="A125849762C" display="A125849762C" xr:uid="{00000000-0004-0000-0000-000020050000}"/>
    <hyperlink ref="E1324" location="A125916290A" display="A125916290A" xr:uid="{00000000-0004-0000-0000-000021050000}"/>
    <hyperlink ref="E1325" location="A125883026T" display="A125883026T" xr:uid="{00000000-0004-0000-0000-000022050000}"/>
    <hyperlink ref="E1326" location="A125850266R" display="A125850266R" xr:uid="{00000000-0004-0000-0000-000023050000}"/>
    <hyperlink ref="E1327" location="A125916794F" display="A125916794F" xr:uid="{00000000-0004-0000-0000-000024050000}"/>
    <hyperlink ref="E1328" location="A125883530C" display="A125883530C" xr:uid="{00000000-0004-0000-0000-000025050000}"/>
    <hyperlink ref="E1329" location="A125850042C" display="A125850042C" xr:uid="{00000000-0004-0000-0000-000026050000}"/>
    <hyperlink ref="E1330" location="A125916570V" display="A125916570V" xr:uid="{00000000-0004-0000-0000-000027050000}"/>
    <hyperlink ref="E1331" location="A125883306K" display="A125883306K" xr:uid="{00000000-0004-0000-0000-000028050000}"/>
    <hyperlink ref="E1332" location="A125850326F" display="A125850326F" xr:uid="{00000000-0004-0000-0000-000029050000}"/>
    <hyperlink ref="E1333" location="A125916854W" display="A125916854W" xr:uid="{00000000-0004-0000-0000-00002A050000}"/>
    <hyperlink ref="E1334" location="A125883590F" display="A125883590F" xr:uid="{00000000-0004-0000-0000-00002B050000}"/>
    <hyperlink ref="E1335" location="A125850102V" display="A125850102V" xr:uid="{00000000-0004-0000-0000-00002C050000}"/>
    <hyperlink ref="E1336" location="A125916630K" display="A125916630K" xr:uid="{00000000-0004-0000-0000-00002D050000}"/>
    <hyperlink ref="E1337" location="A125883366L" display="A125883366L" xr:uid="{00000000-0004-0000-0000-00002E050000}"/>
    <hyperlink ref="E1338" location="A125849822V" display="A125849822V" xr:uid="{00000000-0004-0000-0000-00002F050000}"/>
    <hyperlink ref="E1339" location="A125916350T" display="A125916350T" xr:uid="{00000000-0004-0000-0000-000030050000}"/>
    <hyperlink ref="E1340" location="A125883086V" display="A125883086V" xr:uid="{00000000-0004-0000-0000-000031050000}"/>
    <hyperlink ref="E1341" location="A125850158F" display="A125850158F" xr:uid="{00000000-0004-0000-0000-000032050000}"/>
    <hyperlink ref="E1342" location="A125916686W" display="A125916686W" xr:uid="{00000000-0004-0000-0000-000033050000}"/>
    <hyperlink ref="E1343" location="A125883422V" display="A125883422V" xr:uid="{00000000-0004-0000-0000-000034050000}"/>
    <hyperlink ref="E1344" location="A125850214L" display="A125850214L" xr:uid="{00000000-0004-0000-0000-000035050000}"/>
    <hyperlink ref="E1345" location="A125916742C" display="A125916742C" xr:uid="{00000000-0004-0000-0000-000036050000}"/>
    <hyperlink ref="E1346" location="A125883478F" display="A125883478F" xr:uid="{00000000-0004-0000-0000-000037050000}"/>
    <hyperlink ref="E1347" location="A125849878F" display="A125849878F" xr:uid="{00000000-0004-0000-0000-000038050000}"/>
    <hyperlink ref="E1348" location="A125916406T" display="A125916406T" xr:uid="{00000000-0004-0000-0000-000039050000}"/>
    <hyperlink ref="E1349" location="A125883142A" display="A125883142A" xr:uid="{00000000-0004-0000-0000-00003A050000}"/>
    <hyperlink ref="E1350" location="A125849934L" display="A125849934L" xr:uid="{00000000-0004-0000-0000-00003B050000}"/>
    <hyperlink ref="E1351" location="A125916462K" display="A125916462K" xr:uid="{00000000-0004-0000-0000-00003C050000}"/>
    <hyperlink ref="E1352" location="A125883198L" display="A125883198L" xr:uid="{00000000-0004-0000-0000-00003D050000}"/>
    <hyperlink ref="E1353" location="A125849990F" display="A125849990F" xr:uid="{00000000-0004-0000-0000-00003E050000}"/>
    <hyperlink ref="E1354" location="A125916518K" display="A125916518K" xr:uid="{00000000-0004-0000-0000-00003F050000}"/>
    <hyperlink ref="E1355" location="A125883254V" display="A125883254V" xr:uid="{00000000-0004-0000-0000-000040050000}"/>
    <hyperlink ref="E1356" location="A125849766L" display="A125849766L" xr:uid="{00000000-0004-0000-0000-000041050000}"/>
    <hyperlink ref="E1357" location="A125916294K" display="A125916294K" xr:uid="{00000000-0004-0000-0000-000042050000}"/>
    <hyperlink ref="E1358" location="A125883030J" display="A125883030J" xr:uid="{00000000-0004-0000-0000-000043050000}"/>
    <hyperlink ref="E1359" location="A125850270F" display="A125850270F" xr:uid="{00000000-0004-0000-0000-000044050000}"/>
    <hyperlink ref="E1360" location="A125916798R" display="A125916798R" xr:uid="{00000000-0004-0000-0000-000045050000}"/>
    <hyperlink ref="E1361" location="A125883534L" display="A125883534L" xr:uid="{00000000-0004-0000-0000-000046050000}"/>
    <hyperlink ref="E1362" location="A125850046L" display="A125850046L" xr:uid="{00000000-0004-0000-0000-000047050000}"/>
    <hyperlink ref="E1363" location="A125916574C" display="A125916574C" xr:uid="{00000000-0004-0000-0000-000048050000}"/>
    <hyperlink ref="E1364" location="A125883310A" display="A125883310A" xr:uid="{00000000-0004-0000-0000-000049050000}"/>
    <hyperlink ref="E1365" location="A125850330W" display="A125850330W" xr:uid="{00000000-0004-0000-0000-00004A050000}"/>
    <hyperlink ref="E1366" location="A125916858F" display="A125916858F" xr:uid="{00000000-0004-0000-0000-00004B050000}"/>
    <hyperlink ref="E1367" location="A125883594R" display="A125883594R" xr:uid="{00000000-0004-0000-0000-00004C050000}"/>
    <hyperlink ref="E1368" location="A125850106C" display="A125850106C" xr:uid="{00000000-0004-0000-0000-00004D050000}"/>
    <hyperlink ref="E1369" location="A125916634V" display="A125916634V" xr:uid="{00000000-0004-0000-0000-00004E050000}"/>
    <hyperlink ref="E1370" location="A125883370C" display="A125883370C" xr:uid="{00000000-0004-0000-0000-00004F050000}"/>
    <hyperlink ref="E1371" location="A125849826C" display="A125849826C" xr:uid="{00000000-0004-0000-0000-000050050000}"/>
    <hyperlink ref="E1372" location="A125916354A" display="A125916354A" xr:uid="{00000000-0004-0000-0000-000051050000}"/>
    <hyperlink ref="E1373" location="A125883090K" display="A125883090K" xr:uid="{00000000-0004-0000-0000-000052050000}"/>
    <hyperlink ref="E1374" location="A125850162W" display="A125850162W" xr:uid="{00000000-0004-0000-0000-000053050000}"/>
    <hyperlink ref="E1375" location="A125916690L" display="A125916690L" xr:uid="{00000000-0004-0000-0000-000054050000}"/>
    <hyperlink ref="E1376" location="A125883426C" display="A125883426C" xr:uid="{00000000-0004-0000-0000-000055050000}"/>
    <hyperlink ref="E1377" location="A125850218W" display="A125850218W" xr:uid="{00000000-0004-0000-0000-000056050000}"/>
    <hyperlink ref="E1378" location="A125916746L" display="A125916746L" xr:uid="{00000000-0004-0000-0000-000057050000}"/>
    <hyperlink ref="E1379" location="A125883482W" display="A125883482W" xr:uid="{00000000-0004-0000-0000-000058050000}"/>
    <hyperlink ref="E1380" location="A125849882W" display="A125849882W" xr:uid="{00000000-0004-0000-0000-000059050000}"/>
    <hyperlink ref="E1381" location="A125916410J" display="A125916410J" xr:uid="{00000000-0004-0000-0000-00005A050000}"/>
    <hyperlink ref="E1382" location="A125883146K" display="A125883146K" xr:uid="{00000000-0004-0000-0000-00005B050000}"/>
    <hyperlink ref="E1383" location="A125849938W" display="A125849938W" xr:uid="{00000000-0004-0000-0000-00005C050000}"/>
    <hyperlink ref="E1384" location="A125916466V" display="A125916466V" xr:uid="{00000000-0004-0000-0000-00005D050000}"/>
    <hyperlink ref="E1385" location="A125883202T" display="A125883202T" xr:uid="{00000000-0004-0000-0000-00005E050000}"/>
    <hyperlink ref="E1386" location="A125849994R" display="A125849994R" xr:uid="{00000000-0004-0000-0000-00005F050000}"/>
    <hyperlink ref="E1387" location="A125916522A" display="A125916522A" xr:uid="{00000000-0004-0000-0000-000060050000}"/>
    <hyperlink ref="E1388" location="A125883258C" display="A125883258C" xr:uid="{00000000-0004-0000-0000-000061050000}"/>
    <hyperlink ref="E1389" location="A125849770C" display="A125849770C" xr:uid="{00000000-0004-0000-0000-000062050000}"/>
    <hyperlink ref="E1390" location="A125916298V" display="A125916298V" xr:uid="{00000000-0004-0000-0000-000063050000}"/>
    <hyperlink ref="E1391" location="A125883034T" display="A125883034T" xr:uid="{00000000-0004-0000-0000-000064050000}"/>
    <hyperlink ref="E1392" location="A125850274R" display="A125850274R" xr:uid="{00000000-0004-0000-0000-000065050000}"/>
    <hyperlink ref="E1393" location="A125916802V" display="A125916802V" xr:uid="{00000000-0004-0000-0000-000066050000}"/>
    <hyperlink ref="E1394" location="A125883538W" display="A125883538W" xr:uid="{00000000-0004-0000-0000-000067050000}"/>
    <hyperlink ref="E1395" location="A125850050C" display="A125850050C" xr:uid="{00000000-0004-0000-0000-000068050000}"/>
    <hyperlink ref="E1396" location="A125916578L" display="A125916578L" xr:uid="{00000000-0004-0000-0000-000069050000}"/>
    <hyperlink ref="E1397" location="A125883314K" display="A125883314K" xr:uid="{00000000-0004-0000-0000-00006A050000}"/>
    <hyperlink ref="E1398" location="A125866938R" display="A125866938R" xr:uid="{00000000-0004-0000-0000-00006B050000}"/>
    <hyperlink ref="E1399" location="A125933466L" display="A125933466L" xr:uid="{00000000-0004-0000-0000-00006C050000}"/>
    <hyperlink ref="E1400" location="A125900202V" display="A125900202V" xr:uid="{00000000-0004-0000-0000-00006D050000}"/>
    <hyperlink ref="E1401" location="A125866714C" display="A125866714C" xr:uid="{00000000-0004-0000-0000-00006E050000}"/>
    <hyperlink ref="E1402" location="A125933242A" display="A125933242A" xr:uid="{00000000-0004-0000-0000-00006F050000}"/>
    <hyperlink ref="E1403" location="A125899978W" display="A125899978W" xr:uid="{00000000-0004-0000-0000-000070050000}"/>
    <hyperlink ref="E1404" location="A125866434K" display="A125866434K" xr:uid="{00000000-0004-0000-0000-000071050000}"/>
    <hyperlink ref="E1405" location="A125932962F" display="A125932962F" xr:uid="{00000000-0004-0000-0000-000072050000}"/>
    <hyperlink ref="E1406" location="A125899698C" display="A125899698C" xr:uid="{00000000-0004-0000-0000-000073050000}"/>
    <hyperlink ref="E1407" location="A125866770W" display="A125866770W" xr:uid="{00000000-0004-0000-0000-000074050000}"/>
    <hyperlink ref="E1408" location="A125933298L" display="A125933298L" xr:uid="{00000000-0004-0000-0000-000075050000}"/>
    <hyperlink ref="E1409" location="A125900034V" display="A125900034V" xr:uid="{00000000-0004-0000-0000-000076050000}"/>
    <hyperlink ref="E1410" location="A125866826W" display="A125866826W" xr:uid="{00000000-0004-0000-0000-000077050000}"/>
    <hyperlink ref="E1411" location="A125933354V" display="A125933354V" xr:uid="{00000000-0004-0000-0000-000078050000}"/>
    <hyperlink ref="E1412" location="A125900090L" display="A125900090L" xr:uid="{00000000-0004-0000-0000-000079050000}"/>
    <hyperlink ref="E1413" location="A125866490C" display="A125866490C" xr:uid="{00000000-0004-0000-0000-00007A050000}"/>
    <hyperlink ref="E1414" location="A125933018J" display="A125933018J" xr:uid="{00000000-0004-0000-0000-00007B050000}"/>
    <hyperlink ref="E1415" location="A125899754K" display="A125899754K" xr:uid="{00000000-0004-0000-0000-00007C050000}"/>
    <hyperlink ref="E1416" location="A125866546C" display="A125866546C" xr:uid="{00000000-0004-0000-0000-00007D050000}"/>
    <hyperlink ref="E1417" location="A125933074A" display="A125933074A" xr:uid="{00000000-0004-0000-0000-00007E050000}"/>
    <hyperlink ref="E1418" location="A125899810T" display="A125899810T" xr:uid="{00000000-0004-0000-0000-00007F050000}"/>
    <hyperlink ref="E1419" location="A125866602K" display="A125866602K" xr:uid="{00000000-0004-0000-0000-000080050000}"/>
    <hyperlink ref="E1420" location="A125933130J" display="A125933130J" xr:uid="{00000000-0004-0000-0000-000081050000}"/>
    <hyperlink ref="E1421" location="A125899866C" display="A125899866C" xr:uid="{00000000-0004-0000-0000-000082050000}"/>
    <hyperlink ref="E1422" location="A125866378C" display="A125866378C" xr:uid="{00000000-0004-0000-0000-000083050000}"/>
    <hyperlink ref="E1423" location="A125932906L" display="A125932906L" xr:uid="{00000000-0004-0000-0000-000084050000}"/>
    <hyperlink ref="E1424" location="A125899642T" display="A125899642T" xr:uid="{00000000-0004-0000-0000-000085050000}"/>
    <hyperlink ref="E1425" location="A125866882R" display="A125866882R" xr:uid="{00000000-0004-0000-0000-000086050000}"/>
    <hyperlink ref="E1426" location="A125933410A" display="A125933410A" xr:uid="{00000000-0004-0000-0000-000087050000}"/>
    <hyperlink ref="E1427" location="A125900146L" display="A125900146L" xr:uid="{00000000-0004-0000-0000-000088050000}"/>
    <hyperlink ref="E1428" location="A125866658W" display="A125866658W" xr:uid="{00000000-0004-0000-0000-000089050000}"/>
    <hyperlink ref="E1429" location="A125933186V" display="A125933186V" xr:uid="{00000000-0004-0000-0000-00008A050000}"/>
    <hyperlink ref="E1430" location="A125899922K" display="A125899922K" xr:uid="{00000000-0004-0000-0000-00008B050000}"/>
    <hyperlink ref="E1431" location="A125866934F" display="A125866934F" xr:uid="{00000000-0004-0000-0000-00008C050000}"/>
    <hyperlink ref="E1432" location="A125933462C" display="A125933462C" xr:uid="{00000000-0004-0000-0000-00008D050000}"/>
    <hyperlink ref="E1433" location="A125900198R" display="A125900198R" xr:uid="{00000000-0004-0000-0000-00008E050000}"/>
    <hyperlink ref="E1434" location="A125866710V" display="A125866710V" xr:uid="{00000000-0004-0000-0000-00008F050000}"/>
    <hyperlink ref="E1435" location="A125933238K" display="A125933238K" xr:uid="{00000000-0004-0000-0000-000090050000}"/>
    <hyperlink ref="E1436" location="A125899974L" display="A125899974L" xr:uid="{00000000-0004-0000-0000-000091050000}"/>
    <hyperlink ref="E1437" location="A125866430A" display="A125866430A" xr:uid="{00000000-0004-0000-0000-000092050000}"/>
    <hyperlink ref="E1438" location="A125932958R" display="A125932958R" xr:uid="{00000000-0004-0000-0000-000093050000}"/>
    <hyperlink ref="E1439" location="A125899694V" display="A125899694V" xr:uid="{00000000-0004-0000-0000-000094050000}"/>
    <hyperlink ref="E1440" location="A125866766F" display="A125866766F" xr:uid="{00000000-0004-0000-0000-000095050000}"/>
    <hyperlink ref="E1441" location="A125933294C" display="A125933294C" xr:uid="{00000000-0004-0000-0000-000096050000}"/>
    <hyperlink ref="E1442" location="A125900030K" display="A125900030K" xr:uid="{00000000-0004-0000-0000-000097050000}"/>
    <hyperlink ref="E1443" location="A125866822L" display="A125866822L" xr:uid="{00000000-0004-0000-0000-000098050000}"/>
    <hyperlink ref="E1444" location="A125933350K" display="A125933350K" xr:uid="{00000000-0004-0000-0000-000099050000}"/>
    <hyperlink ref="E1445" location="A125900086W" display="A125900086W" xr:uid="{00000000-0004-0000-0000-00009A050000}"/>
    <hyperlink ref="E1446" location="A125866486L" display="A125866486L" xr:uid="{00000000-0004-0000-0000-00009B050000}"/>
    <hyperlink ref="E1447" location="A125933014X" display="A125933014X" xr:uid="{00000000-0004-0000-0000-00009C050000}"/>
    <hyperlink ref="E1448" location="A125899750A" display="A125899750A" xr:uid="{00000000-0004-0000-0000-00009D050000}"/>
    <hyperlink ref="E1449" location="A125866542V" display="A125866542V" xr:uid="{00000000-0004-0000-0000-00009E050000}"/>
    <hyperlink ref="E1450" location="A125933070T" display="A125933070T" xr:uid="{00000000-0004-0000-0000-00009F050000}"/>
    <hyperlink ref="E1451" location="A125899806A" display="A125899806A" xr:uid="{00000000-0004-0000-0000-0000A0050000}"/>
    <hyperlink ref="E1452" location="A125866598F" display="A125866598F" xr:uid="{00000000-0004-0000-0000-0000A1050000}"/>
    <hyperlink ref="E1453" location="A125933126T" display="A125933126T" xr:uid="{00000000-0004-0000-0000-0000A2050000}"/>
    <hyperlink ref="E1454" location="A125899862V" display="A125899862V" xr:uid="{00000000-0004-0000-0000-0000A3050000}"/>
    <hyperlink ref="E1455" location="A125866374V" display="A125866374V" xr:uid="{00000000-0004-0000-0000-0000A4050000}"/>
    <hyperlink ref="E1456" location="A125932902C" display="A125932902C" xr:uid="{00000000-0004-0000-0000-0000A5050000}"/>
    <hyperlink ref="E1457" location="A125899638A" display="A125899638A" xr:uid="{00000000-0004-0000-0000-0000A6050000}"/>
    <hyperlink ref="E1458" location="A125866878X" display="A125866878X" xr:uid="{00000000-0004-0000-0000-0000A7050000}"/>
    <hyperlink ref="E1459" location="A125933406K" display="A125933406K" xr:uid="{00000000-0004-0000-0000-0000A8050000}"/>
    <hyperlink ref="E1460" location="A125900142C" display="A125900142C" xr:uid="{00000000-0004-0000-0000-0000A9050000}"/>
    <hyperlink ref="E1461" location="A125866654L" display="A125866654L" xr:uid="{00000000-0004-0000-0000-0000AA050000}"/>
    <hyperlink ref="E1462" location="A125933182K" display="A125933182K" xr:uid="{00000000-0004-0000-0000-0000AB050000}"/>
    <hyperlink ref="E1463" location="A125899918V" display="A125899918V" xr:uid="{00000000-0004-0000-0000-0000AC050000}"/>
    <hyperlink ref="E1464" location="A125866982X" display="A125866982X" xr:uid="{00000000-0004-0000-0000-0000AD050000}"/>
    <hyperlink ref="E1465" location="A125933510K" display="A125933510K" xr:uid="{00000000-0004-0000-0000-0000AE050000}"/>
    <hyperlink ref="E1466" location="A125900246W" display="A125900246W" xr:uid="{00000000-0004-0000-0000-0000AF050000}"/>
    <hyperlink ref="E1467" location="A125866758F" display="A125866758F" xr:uid="{00000000-0004-0000-0000-0000B0050000}"/>
    <hyperlink ref="E1468" location="A125933286C" display="A125933286C" xr:uid="{00000000-0004-0000-0000-0000B1050000}"/>
    <hyperlink ref="E1469" location="A125900022K" display="A125900022K" xr:uid="{00000000-0004-0000-0000-0000B2050000}"/>
    <hyperlink ref="E1470" location="A125866478L" display="A125866478L" xr:uid="{00000000-0004-0000-0000-0000B3050000}"/>
    <hyperlink ref="E1471" location="A125933006X" display="A125933006X" xr:uid="{00000000-0004-0000-0000-0000B4050000}"/>
    <hyperlink ref="E1472" location="A125899742A" display="A125899742A" xr:uid="{00000000-0004-0000-0000-0000B5050000}"/>
    <hyperlink ref="E1473" location="A125866814L" display="A125866814L" xr:uid="{00000000-0004-0000-0000-0000B6050000}"/>
    <hyperlink ref="E1474" location="A125933342K" display="A125933342K" xr:uid="{00000000-0004-0000-0000-0000B7050000}"/>
    <hyperlink ref="E1475" location="A125900078W" display="A125900078W" xr:uid="{00000000-0004-0000-0000-0000B8050000}"/>
    <hyperlink ref="E1476" location="A125866870F" display="A125866870F" xr:uid="{00000000-0004-0000-0000-0000B9050000}"/>
    <hyperlink ref="E1477" location="A125933398W" display="A125933398W" xr:uid="{00000000-0004-0000-0000-0000BA050000}"/>
    <hyperlink ref="E1478" location="A125900134C" display="A125900134C" xr:uid="{00000000-0004-0000-0000-0000BB050000}"/>
    <hyperlink ref="E1479" location="A125866534V" display="A125866534V" xr:uid="{00000000-0004-0000-0000-0000BC050000}"/>
    <hyperlink ref="E1480" location="A125933062T" display="A125933062T" xr:uid="{00000000-0004-0000-0000-0000BD050000}"/>
    <hyperlink ref="E1481" location="A125899798L" display="A125899798L" xr:uid="{00000000-0004-0000-0000-0000BE050000}"/>
    <hyperlink ref="E1482" location="A125866590L" display="A125866590L" xr:uid="{00000000-0004-0000-0000-0000BF050000}"/>
    <hyperlink ref="E1483" location="A125933118T" display="A125933118T" xr:uid="{00000000-0004-0000-0000-0000C0050000}"/>
    <hyperlink ref="E1484" location="A125899854V" display="A125899854V" xr:uid="{00000000-0004-0000-0000-0000C1050000}"/>
    <hyperlink ref="E1485" location="A125866646L" display="A125866646L" xr:uid="{00000000-0004-0000-0000-0000C2050000}"/>
    <hyperlink ref="E1486" location="A125933174K" display="A125933174K" xr:uid="{00000000-0004-0000-0000-0000C3050000}"/>
    <hyperlink ref="E1487" location="A125899910A" display="A125899910A" xr:uid="{00000000-0004-0000-0000-0000C4050000}"/>
    <hyperlink ref="E1488" location="A125866422A" display="A125866422A" xr:uid="{00000000-0004-0000-0000-0000C5050000}"/>
    <hyperlink ref="E1489" location="A125932950W" display="A125932950W" xr:uid="{00000000-0004-0000-0000-0000C6050000}"/>
    <hyperlink ref="E1490" location="A125899686V" display="A125899686V" xr:uid="{00000000-0004-0000-0000-0000C7050000}"/>
    <hyperlink ref="E1491" location="A125866926F" display="A125866926F" xr:uid="{00000000-0004-0000-0000-0000C8050000}"/>
    <hyperlink ref="E1492" location="A125933454C" display="A125933454C" xr:uid="{00000000-0004-0000-0000-0000C9050000}"/>
    <hyperlink ref="E1493" location="A125900190W" display="A125900190W" xr:uid="{00000000-0004-0000-0000-0000CA050000}"/>
    <hyperlink ref="E1494" location="A125866702V" display="A125866702V" xr:uid="{00000000-0004-0000-0000-0000CB050000}"/>
    <hyperlink ref="E1495" location="A125933230T" display="A125933230T" xr:uid="{00000000-0004-0000-0000-0000CC050000}"/>
    <hyperlink ref="E1496" location="A125899966L" display="A125899966L" xr:uid="{00000000-0004-0000-0000-0000CD050000}"/>
    <hyperlink ref="E1497" location="A125866966X" display="A125866966X" xr:uid="{00000000-0004-0000-0000-0000CE050000}"/>
    <hyperlink ref="E1498" location="A125933494W" display="A125933494W" xr:uid="{00000000-0004-0000-0000-0000CF050000}"/>
    <hyperlink ref="E1499" location="A125900230C" display="A125900230C" xr:uid="{00000000-0004-0000-0000-0000D0050000}"/>
    <hyperlink ref="E1500" location="A125866742L" display="A125866742L" xr:uid="{00000000-0004-0000-0000-0000D1050000}"/>
    <hyperlink ref="E1501" location="A125933270K" display="A125933270K" xr:uid="{00000000-0004-0000-0000-0000D2050000}"/>
    <hyperlink ref="E1502" location="A125900006K" display="A125900006K" xr:uid="{00000000-0004-0000-0000-0000D3050000}"/>
    <hyperlink ref="E1503" location="A125866462V" display="A125866462V" xr:uid="{00000000-0004-0000-0000-0000D4050000}"/>
    <hyperlink ref="E1504" location="A125932990R" display="A125932990R" xr:uid="{00000000-0004-0000-0000-0000D5050000}"/>
    <hyperlink ref="E1505" location="A125899726A" display="A125899726A" xr:uid="{00000000-0004-0000-0000-0000D6050000}"/>
    <hyperlink ref="E1506" location="A125866798X" display="A125866798X" xr:uid="{00000000-0004-0000-0000-0000D7050000}"/>
    <hyperlink ref="E1507" location="A125933326K" display="A125933326K" xr:uid="{00000000-0004-0000-0000-0000D8050000}"/>
    <hyperlink ref="E1508" location="A125900062C" display="A125900062C" xr:uid="{00000000-0004-0000-0000-0000D9050000}"/>
    <hyperlink ref="E1509" location="A125866854F" display="A125866854F" xr:uid="{00000000-0004-0000-0000-0000DA050000}"/>
    <hyperlink ref="E1510" location="A125933382C" display="A125933382C" xr:uid="{00000000-0004-0000-0000-0000DB050000}"/>
    <hyperlink ref="E1511" location="A125900118C" display="A125900118C" xr:uid="{00000000-0004-0000-0000-0000DC050000}"/>
    <hyperlink ref="E1512" location="A125866518V" display="A125866518V" xr:uid="{00000000-0004-0000-0000-0000DD050000}"/>
    <hyperlink ref="E1513" location="A125933046T" display="A125933046T" xr:uid="{00000000-0004-0000-0000-0000DE050000}"/>
    <hyperlink ref="E1514" location="A125899782V" display="A125899782V" xr:uid="{00000000-0004-0000-0000-0000DF050000}"/>
    <hyperlink ref="E1515" location="A125866574L" display="A125866574L" xr:uid="{00000000-0004-0000-0000-0000E0050000}"/>
    <hyperlink ref="E1516" location="A125933102X" display="A125933102X" xr:uid="{00000000-0004-0000-0000-0000E1050000}"/>
    <hyperlink ref="E1517" location="A125899838V" display="A125899838V" xr:uid="{00000000-0004-0000-0000-0000E2050000}"/>
    <hyperlink ref="E1518" location="A125866630V" display="A125866630V" xr:uid="{00000000-0004-0000-0000-0000E3050000}"/>
    <hyperlink ref="E1519" location="A125933158K" display="A125933158K" xr:uid="{00000000-0004-0000-0000-0000E4050000}"/>
    <hyperlink ref="E1520" location="A125899894L" display="A125899894L" xr:uid="{00000000-0004-0000-0000-0000E5050000}"/>
    <hyperlink ref="E1521" location="A125866406A" display="A125866406A" xr:uid="{00000000-0004-0000-0000-0000E6050000}"/>
    <hyperlink ref="E1522" location="A125932934W" display="A125932934W" xr:uid="{00000000-0004-0000-0000-0000E7050000}"/>
    <hyperlink ref="E1523" location="A125899670A" display="A125899670A" xr:uid="{00000000-0004-0000-0000-0000E8050000}"/>
    <hyperlink ref="E1524" location="A125866910L" display="A125866910L" xr:uid="{00000000-0004-0000-0000-0000E9050000}"/>
    <hyperlink ref="E1525" location="A125933438C" display="A125933438C" xr:uid="{00000000-0004-0000-0000-0000EA050000}"/>
    <hyperlink ref="E1526" location="A125900174W" display="A125900174W" xr:uid="{00000000-0004-0000-0000-0000EB050000}"/>
    <hyperlink ref="E1527" location="A125866686F" display="A125866686F" xr:uid="{00000000-0004-0000-0000-0000EC050000}"/>
    <hyperlink ref="E1528" location="A125933214T" display="A125933214T" xr:uid="{00000000-0004-0000-0000-0000ED050000}"/>
    <hyperlink ref="E1529" location="A125899950V" display="A125899950V" xr:uid="{00000000-0004-0000-0000-0000EE050000}"/>
    <hyperlink ref="E1530" location="A125866986J" display="A125866986J" xr:uid="{00000000-0004-0000-0000-0000EF050000}"/>
    <hyperlink ref="E1531" location="A125933514V" display="A125933514V" xr:uid="{00000000-0004-0000-0000-0000F0050000}"/>
    <hyperlink ref="E1532" location="A125900250L" display="A125900250L" xr:uid="{00000000-0004-0000-0000-0000F1050000}"/>
    <hyperlink ref="E1533" location="A125866762W" display="A125866762W" xr:uid="{00000000-0004-0000-0000-0000F2050000}"/>
    <hyperlink ref="E1534" location="A125933290V" display="A125933290V" xr:uid="{00000000-0004-0000-0000-0000F3050000}"/>
    <hyperlink ref="E1535" location="A125900026V" display="A125900026V" xr:uid="{00000000-0004-0000-0000-0000F4050000}"/>
    <hyperlink ref="E1536" location="A125866482C" display="A125866482C" xr:uid="{00000000-0004-0000-0000-0000F5050000}"/>
    <hyperlink ref="E1537" location="A125933010R" display="A125933010R" xr:uid="{00000000-0004-0000-0000-0000F6050000}"/>
    <hyperlink ref="E1538" location="A125899746K" display="A125899746K" xr:uid="{00000000-0004-0000-0000-0000F7050000}"/>
    <hyperlink ref="E1539" location="A125866818W" display="A125866818W" xr:uid="{00000000-0004-0000-0000-0000F8050000}"/>
    <hyperlink ref="E1540" location="A125933346V" display="A125933346V" xr:uid="{00000000-0004-0000-0000-0000F9050000}"/>
    <hyperlink ref="E1541" location="A125900082L" display="A125900082L" xr:uid="{00000000-0004-0000-0000-0000FA050000}"/>
    <hyperlink ref="E1542" location="A125866874R" display="A125866874R" xr:uid="{00000000-0004-0000-0000-0000FB050000}"/>
    <hyperlink ref="E1543" location="A125933402A" display="A125933402A" xr:uid="{00000000-0004-0000-0000-0000FC050000}"/>
    <hyperlink ref="E1544" location="A125900138L" display="A125900138L" xr:uid="{00000000-0004-0000-0000-0000FD050000}"/>
    <hyperlink ref="E1545" location="A125866538C" display="A125866538C" xr:uid="{00000000-0004-0000-0000-0000FE050000}"/>
    <hyperlink ref="E1546" location="A125933066A" display="A125933066A" xr:uid="{00000000-0004-0000-0000-0000FF050000}"/>
    <hyperlink ref="E1547" location="A125899802T" display="A125899802T" xr:uid="{00000000-0004-0000-0000-000000060000}"/>
    <hyperlink ref="E1548" location="A125866594W" display="A125866594W" xr:uid="{00000000-0004-0000-0000-000001060000}"/>
    <hyperlink ref="E1549" location="A125933122J" display="A125933122J" xr:uid="{00000000-0004-0000-0000-000002060000}"/>
    <hyperlink ref="E1550" location="A125899858C" display="A125899858C" xr:uid="{00000000-0004-0000-0000-000003060000}"/>
    <hyperlink ref="E1551" location="A125866650C" display="A125866650C" xr:uid="{00000000-0004-0000-0000-000004060000}"/>
    <hyperlink ref="E1552" location="A125933178V" display="A125933178V" xr:uid="{00000000-0004-0000-0000-000005060000}"/>
    <hyperlink ref="E1553" location="A125899914K" display="A125899914K" xr:uid="{00000000-0004-0000-0000-000006060000}"/>
    <hyperlink ref="E1554" location="A125866426K" display="A125866426K" xr:uid="{00000000-0004-0000-0000-000007060000}"/>
    <hyperlink ref="E1555" location="A125932954F" display="A125932954F" xr:uid="{00000000-0004-0000-0000-000008060000}"/>
    <hyperlink ref="E1556" location="A125899690K" display="A125899690K" xr:uid="{00000000-0004-0000-0000-000009060000}"/>
    <hyperlink ref="E1557" location="A125866930W" display="A125866930W" xr:uid="{00000000-0004-0000-0000-00000A060000}"/>
    <hyperlink ref="E1558" location="A125933458L" display="A125933458L" xr:uid="{00000000-0004-0000-0000-00000B060000}"/>
    <hyperlink ref="E1559" location="A125900194F" display="A125900194F" xr:uid="{00000000-0004-0000-0000-00000C060000}"/>
    <hyperlink ref="E1560" location="A125866706C" display="A125866706C" xr:uid="{00000000-0004-0000-0000-00000D060000}"/>
    <hyperlink ref="E1561" location="A125933234A" display="A125933234A" xr:uid="{00000000-0004-0000-0000-00000E060000}"/>
    <hyperlink ref="E1562" location="A125899970C" display="A125899970C" xr:uid="{00000000-0004-0000-0000-00000F060000}"/>
    <hyperlink ref="E1563" location="A125866946R" display="A125866946R" xr:uid="{00000000-0004-0000-0000-000010060000}"/>
    <hyperlink ref="E1564" location="A125933474L" display="A125933474L" xr:uid="{00000000-0004-0000-0000-000011060000}"/>
    <hyperlink ref="E1565" location="A125900210V" display="A125900210V" xr:uid="{00000000-0004-0000-0000-000012060000}"/>
    <hyperlink ref="E1566" location="A125866722C" display="A125866722C" xr:uid="{00000000-0004-0000-0000-000013060000}"/>
    <hyperlink ref="E1567" location="A125933250A" display="A125933250A" xr:uid="{00000000-0004-0000-0000-000014060000}"/>
    <hyperlink ref="E1568" location="A125899986W" display="A125899986W" xr:uid="{00000000-0004-0000-0000-000015060000}"/>
    <hyperlink ref="E1569" location="A125866442K" display="A125866442K" xr:uid="{00000000-0004-0000-0000-000016060000}"/>
    <hyperlink ref="E1570" location="A125932970F" display="A125932970F" xr:uid="{00000000-0004-0000-0000-000017060000}"/>
    <hyperlink ref="E1571" location="A125899706T" display="A125899706T" xr:uid="{00000000-0004-0000-0000-000018060000}"/>
    <hyperlink ref="E1572" location="A125866778R" display="A125866778R" xr:uid="{00000000-0004-0000-0000-000019060000}"/>
    <hyperlink ref="E1573" location="A125933306A" display="A125933306A" xr:uid="{00000000-0004-0000-0000-00001A060000}"/>
    <hyperlink ref="E1574" location="A125900042V" display="A125900042V" xr:uid="{00000000-0004-0000-0000-00001B060000}"/>
    <hyperlink ref="E1575" location="A125866834W" display="A125866834W" xr:uid="{00000000-0004-0000-0000-00001C060000}"/>
    <hyperlink ref="E1576" location="A125933362V" display="A125933362V" xr:uid="{00000000-0004-0000-0000-00001D060000}"/>
    <hyperlink ref="E1577" location="A125900098F" display="A125900098F" xr:uid="{00000000-0004-0000-0000-00001E060000}"/>
    <hyperlink ref="E1578" location="A125866498W" display="A125866498W" xr:uid="{00000000-0004-0000-0000-00001F060000}"/>
    <hyperlink ref="E1579" location="A125933026J" display="A125933026J" xr:uid="{00000000-0004-0000-0000-000020060000}"/>
    <hyperlink ref="E1580" location="A125899762K" display="A125899762K" xr:uid="{00000000-0004-0000-0000-000021060000}"/>
    <hyperlink ref="E1581" location="A125866554C" display="A125866554C" xr:uid="{00000000-0004-0000-0000-000022060000}"/>
    <hyperlink ref="E1582" location="A125933082A" display="A125933082A" xr:uid="{00000000-0004-0000-0000-000023060000}"/>
    <hyperlink ref="E1583" location="A125899818K" display="A125899818K" xr:uid="{00000000-0004-0000-0000-000024060000}"/>
    <hyperlink ref="E1584" location="A125866610K" display="A125866610K" xr:uid="{00000000-0004-0000-0000-000025060000}"/>
    <hyperlink ref="E1585" location="A125933138A" display="A125933138A" xr:uid="{00000000-0004-0000-0000-000026060000}"/>
    <hyperlink ref="E1586" location="A125899874C" display="A125899874C" xr:uid="{00000000-0004-0000-0000-000027060000}"/>
    <hyperlink ref="E1587" location="A125866386C" display="A125866386C" xr:uid="{00000000-0004-0000-0000-000028060000}"/>
    <hyperlink ref="E1588" location="A125932914L" display="A125932914L" xr:uid="{00000000-0004-0000-0000-000029060000}"/>
    <hyperlink ref="E1589" location="A125899650T" display="A125899650T" xr:uid="{00000000-0004-0000-0000-00002A060000}"/>
    <hyperlink ref="E1590" location="A125866890R" display="A125866890R" xr:uid="{00000000-0004-0000-0000-00002B060000}"/>
    <hyperlink ref="E1591" location="A125933418V" display="A125933418V" xr:uid="{00000000-0004-0000-0000-00002C060000}"/>
    <hyperlink ref="E1592" location="A125900154L" display="A125900154L" xr:uid="{00000000-0004-0000-0000-00002D060000}"/>
    <hyperlink ref="E1593" location="A125866666W" display="A125866666W" xr:uid="{00000000-0004-0000-0000-00002E060000}"/>
    <hyperlink ref="E1594" location="A125933194V" display="A125933194V" xr:uid="{00000000-0004-0000-0000-00002F060000}"/>
    <hyperlink ref="E1595" location="A125899930K" display="A125899930K" xr:uid="{00000000-0004-0000-0000-000030060000}"/>
    <hyperlink ref="E1596" location="A125866942F" display="A125866942F" xr:uid="{00000000-0004-0000-0000-000031060000}"/>
    <hyperlink ref="E1597" location="A125933470C" display="A125933470C" xr:uid="{00000000-0004-0000-0000-000032060000}"/>
    <hyperlink ref="E1598" location="A125900206C" display="A125900206C" xr:uid="{00000000-0004-0000-0000-000033060000}"/>
    <hyperlink ref="E1599" location="A125866718L" display="A125866718L" xr:uid="{00000000-0004-0000-0000-000034060000}"/>
    <hyperlink ref="E1600" location="A125933246K" display="A125933246K" xr:uid="{00000000-0004-0000-0000-000035060000}"/>
    <hyperlink ref="E1601" location="A125899982L" display="A125899982L" xr:uid="{00000000-0004-0000-0000-000036060000}"/>
    <hyperlink ref="E1602" location="A125866438V" display="A125866438V" xr:uid="{00000000-0004-0000-0000-000037060000}"/>
    <hyperlink ref="E1603" location="A125932966R" display="A125932966R" xr:uid="{00000000-0004-0000-0000-000038060000}"/>
    <hyperlink ref="E1604" location="A125899702J" display="A125899702J" xr:uid="{00000000-0004-0000-0000-000039060000}"/>
    <hyperlink ref="E1605" location="A125866774F" display="A125866774F" xr:uid="{00000000-0004-0000-0000-00003A060000}"/>
    <hyperlink ref="E1606" location="A125933302T" display="A125933302T" xr:uid="{00000000-0004-0000-0000-00003B060000}"/>
    <hyperlink ref="E1607" location="A125900038C" display="A125900038C" xr:uid="{00000000-0004-0000-0000-00003C060000}"/>
    <hyperlink ref="E1608" location="A125866830L" display="A125866830L" xr:uid="{00000000-0004-0000-0000-00003D060000}"/>
    <hyperlink ref="E1609" location="A125933358C" display="A125933358C" xr:uid="{00000000-0004-0000-0000-00003E060000}"/>
    <hyperlink ref="E1610" location="A125900094W" display="A125900094W" xr:uid="{00000000-0004-0000-0000-00003F060000}"/>
    <hyperlink ref="E1611" location="A125866494L" display="A125866494L" xr:uid="{00000000-0004-0000-0000-000040060000}"/>
    <hyperlink ref="E1612" location="A125933022X" display="A125933022X" xr:uid="{00000000-0004-0000-0000-000041060000}"/>
    <hyperlink ref="E1613" location="A125899758V" display="A125899758V" xr:uid="{00000000-0004-0000-0000-000042060000}"/>
    <hyperlink ref="E1614" location="A125866550V" display="A125866550V" xr:uid="{00000000-0004-0000-0000-000043060000}"/>
    <hyperlink ref="E1615" location="A125933078K" display="A125933078K" xr:uid="{00000000-0004-0000-0000-000044060000}"/>
    <hyperlink ref="E1616" location="A125899814A" display="A125899814A" xr:uid="{00000000-0004-0000-0000-000045060000}"/>
    <hyperlink ref="E1617" location="A125866606V" display="A125866606V" xr:uid="{00000000-0004-0000-0000-000046060000}"/>
    <hyperlink ref="E1618" location="A125933134T" display="A125933134T" xr:uid="{00000000-0004-0000-0000-000047060000}"/>
    <hyperlink ref="E1619" location="A125899870V" display="A125899870V" xr:uid="{00000000-0004-0000-0000-000048060000}"/>
    <hyperlink ref="E1620" location="A125866382V" display="A125866382V" xr:uid="{00000000-0004-0000-0000-000049060000}"/>
    <hyperlink ref="E1621" location="A125932910C" display="A125932910C" xr:uid="{00000000-0004-0000-0000-00004A060000}"/>
    <hyperlink ref="E1622" location="A125899646A" display="A125899646A" xr:uid="{00000000-0004-0000-0000-00004B060000}"/>
    <hyperlink ref="E1623" location="A125866886X" display="A125866886X" xr:uid="{00000000-0004-0000-0000-00004C060000}"/>
    <hyperlink ref="E1624" location="A125933414K" display="A125933414K" xr:uid="{00000000-0004-0000-0000-00004D060000}"/>
    <hyperlink ref="E1625" location="A125900150C" display="A125900150C" xr:uid="{00000000-0004-0000-0000-00004E060000}"/>
    <hyperlink ref="E1626" location="A125866662L" display="A125866662L" xr:uid="{00000000-0004-0000-0000-00004F060000}"/>
    <hyperlink ref="E1627" location="A125933190K" display="A125933190K" xr:uid="{00000000-0004-0000-0000-000050060000}"/>
    <hyperlink ref="E1628" location="A125899926V" display="A125899926V" xr:uid="{00000000-0004-0000-0000-000051060000}"/>
    <hyperlink ref="E1629" location="A125866970R" display="A125866970R" xr:uid="{00000000-0004-0000-0000-000052060000}"/>
    <hyperlink ref="E1630" location="A125933498F" display="A125933498F" xr:uid="{00000000-0004-0000-0000-000053060000}"/>
    <hyperlink ref="E1631" location="A125900234L" display="A125900234L" xr:uid="{00000000-0004-0000-0000-000054060000}"/>
    <hyperlink ref="E1632" location="A125866746W" display="A125866746W" xr:uid="{00000000-0004-0000-0000-000055060000}"/>
    <hyperlink ref="E1633" location="A125933274V" display="A125933274V" xr:uid="{00000000-0004-0000-0000-000056060000}"/>
    <hyperlink ref="E1634" location="A125900010A" display="A125900010A" xr:uid="{00000000-0004-0000-0000-000057060000}"/>
    <hyperlink ref="E1635" location="A125866466C" display="A125866466C" xr:uid="{00000000-0004-0000-0000-000058060000}"/>
    <hyperlink ref="E1636" location="A125932994X" display="A125932994X" xr:uid="{00000000-0004-0000-0000-000059060000}"/>
    <hyperlink ref="E1637" location="A125899730T" display="A125899730T" xr:uid="{00000000-0004-0000-0000-00005A060000}"/>
    <hyperlink ref="E1638" location="A125866802C" display="A125866802C" xr:uid="{00000000-0004-0000-0000-00005B060000}"/>
    <hyperlink ref="E1639" location="A125933330A" display="A125933330A" xr:uid="{00000000-0004-0000-0000-00005C060000}"/>
    <hyperlink ref="E1640" location="A125900066L" display="A125900066L" xr:uid="{00000000-0004-0000-0000-00005D060000}"/>
    <hyperlink ref="E1641" location="A125866858R" display="A125866858R" xr:uid="{00000000-0004-0000-0000-00005E060000}"/>
    <hyperlink ref="E1642" location="A125933386L" display="A125933386L" xr:uid="{00000000-0004-0000-0000-00005F060000}"/>
    <hyperlink ref="E1643" location="A125900122V" display="A125900122V" xr:uid="{00000000-0004-0000-0000-000060060000}"/>
    <hyperlink ref="E1644" location="A125866522K" display="A125866522K" xr:uid="{00000000-0004-0000-0000-000061060000}"/>
    <hyperlink ref="E1645" location="A125933050J" display="A125933050J" xr:uid="{00000000-0004-0000-0000-000062060000}"/>
    <hyperlink ref="E1646" location="A125899786C" display="A125899786C" xr:uid="{00000000-0004-0000-0000-000063060000}"/>
    <hyperlink ref="E1647" location="A125866578W" display="A125866578W" xr:uid="{00000000-0004-0000-0000-000064060000}"/>
    <hyperlink ref="E1648" location="A125933106J" display="A125933106J" xr:uid="{00000000-0004-0000-0000-000065060000}"/>
    <hyperlink ref="E1649" location="A125899842K" display="A125899842K" xr:uid="{00000000-0004-0000-0000-000066060000}"/>
    <hyperlink ref="E1650" location="A125866634C" display="A125866634C" xr:uid="{00000000-0004-0000-0000-000067060000}"/>
    <hyperlink ref="E1651" location="A125933162A" display="A125933162A" xr:uid="{00000000-0004-0000-0000-000068060000}"/>
    <hyperlink ref="E1652" location="A125899898W" display="A125899898W" xr:uid="{00000000-0004-0000-0000-000069060000}"/>
    <hyperlink ref="E1653" location="A125866410T" display="A125866410T" xr:uid="{00000000-0004-0000-0000-00006A060000}"/>
    <hyperlink ref="E1654" location="A125932938F" display="A125932938F" xr:uid="{00000000-0004-0000-0000-00006B060000}"/>
    <hyperlink ref="E1655" location="A125899674K" display="A125899674K" xr:uid="{00000000-0004-0000-0000-00006C060000}"/>
    <hyperlink ref="E1656" location="A125866914W" display="A125866914W" xr:uid="{00000000-0004-0000-0000-00006D060000}"/>
    <hyperlink ref="E1657" location="A125933442V" display="A125933442V" xr:uid="{00000000-0004-0000-0000-00006E060000}"/>
    <hyperlink ref="E1658" location="A125900178F" display="A125900178F" xr:uid="{00000000-0004-0000-0000-00006F060000}"/>
    <hyperlink ref="E1659" location="A125866690W" display="A125866690W" xr:uid="{00000000-0004-0000-0000-000070060000}"/>
    <hyperlink ref="E1660" location="A125933218A" display="A125933218A" xr:uid="{00000000-0004-0000-0000-000071060000}"/>
    <hyperlink ref="E1661" location="A125899954C" display="A125899954C" xr:uid="{00000000-0004-0000-0000-000072060000}"/>
    <hyperlink ref="E1662" location="A125866950F" display="A125866950F" xr:uid="{00000000-0004-0000-0000-000073060000}"/>
    <hyperlink ref="E1663" location="A125933478W" display="A125933478W" xr:uid="{00000000-0004-0000-0000-000074060000}"/>
    <hyperlink ref="E1664" location="A125900214C" display="A125900214C" xr:uid="{00000000-0004-0000-0000-000075060000}"/>
    <hyperlink ref="E1665" location="A125866726L" display="A125866726L" xr:uid="{00000000-0004-0000-0000-000076060000}"/>
    <hyperlink ref="E1666" location="A125933254K" display="A125933254K" xr:uid="{00000000-0004-0000-0000-000077060000}"/>
    <hyperlink ref="E1667" location="A125899990L" display="A125899990L" xr:uid="{00000000-0004-0000-0000-000078060000}"/>
    <hyperlink ref="E1668" location="A125866446V" display="A125866446V" xr:uid="{00000000-0004-0000-0000-000079060000}"/>
    <hyperlink ref="E1669" location="A125932974R" display="A125932974R" xr:uid="{00000000-0004-0000-0000-00007A060000}"/>
    <hyperlink ref="E1670" location="A125899710J" display="A125899710J" xr:uid="{00000000-0004-0000-0000-00007B060000}"/>
    <hyperlink ref="E1671" location="A125866782F" display="A125866782F" xr:uid="{00000000-0004-0000-0000-00007C060000}"/>
    <hyperlink ref="E1672" location="A125933310T" display="A125933310T" xr:uid="{00000000-0004-0000-0000-00007D060000}"/>
    <hyperlink ref="E1673" location="A125900046C" display="A125900046C" xr:uid="{00000000-0004-0000-0000-00007E060000}"/>
    <hyperlink ref="E1674" location="A125866838F" display="A125866838F" xr:uid="{00000000-0004-0000-0000-00007F060000}"/>
    <hyperlink ref="E1675" location="A125933366C" display="A125933366C" xr:uid="{00000000-0004-0000-0000-000080060000}"/>
    <hyperlink ref="E1676" location="A125900102K" display="A125900102K" xr:uid="{00000000-0004-0000-0000-000081060000}"/>
    <hyperlink ref="E1677" location="A125866502A" display="A125866502A" xr:uid="{00000000-0004-0000-0000-000082060000}"/>
    <hyperlink ref="E1678" location="A125933030X" display="A125933030X" xr:uid="{00000000-0004-0000-0000-000083060000}"/>
    <hyperlink ref="E1679" location="A125899766V" display="A125899766V" xr:uid="{00000000-0004-0000-0000-000084060000}"/>
    <hyperlink ref="E1680" location="A125866558L" display="A125866558L" xr:uid="{00000000-0004-0000-0000-000085060000}"/>
    <hyperlink ref="E1681" location="A125933086K" display="A125933086K" xr:uid="{00000000-0004-0000-0000-000086060000}"/>
    <hyperlink ref="E1682" location="A125899822A" display="A125899822A" xr:uid="{00000000-0004-0000-0000-000087060000}"/>
    <hyperlink ref="E1683" location="A125866614V" display="A125866614V" xr:uid="{00000000-0004-0000-0000-000088060000}"/>
    <hyperlink ref="E1684" location="A125933142T" display="A125933142T" xr:uid="{00000000-0004-0000-0000-000089060000}"/>
    <hyperlink ref="E1685" location="A125899878L" display="A125899878L" xr:uid="{00000000-0004-0000-0000-00008A060000}"/>
    <hyperlink ref="E1686" location="A125866390V" display="A125866390V" xr:uid="{00000000-0004-0000-0000-00008B060000}"/>
    <hyperlink ref="E1687" location="A125932918W" display="A125932918W" xr:uid="{00000000-0004-0000-0000-00008C060000}"/>
    <hyperlink ref="E1688" location="A125899654A" display="A125899654A" xr:uid="{00000000-0004-0000-0000-00008D060000}"/>
    <hyperlink ref="E1689" location="A125866894X" display="A125866894X" xr:uid="{00000000-0004-0000-0000-00008E060000}"/>
    <hyperlink ref="E1690" location="A125933422K" display="A125933422K" xr:uid="{00000000-0004-0000-0000-00008F060000}"/>
    <hyperlink ref="E1691" location="A125900158W" display="A125900158W" xr:uid="{00000000-0004-0000-0000-000090060000}"/>
    <hyperlink ref="E1692" location="A125866670L" display="A125866670L" xr:uid="{00000000-0004-0000-0000-000091060000}"/>
    <hyperlink ref="E1693" location="A125933198C" display="A125933198C" xr:uid="{00000000-0004-0000-0000-000092060000}"/>
    <hyperlink ref="E1694" location="A125899934V" display="A125899934V" xr:uid="{00000000-0004-0000-0000-000093060000}"/>
    <hyperlink ref="E1695" location="A125866974X" display="A125866974X" xr:uid="{00000000-0004-0000-0000-000094060000}"/>
    <hyperlink ref="E1696" location="A125933502K" display="A125933502K" xr:uid="{00000000-0004-0000-0000-000095060000}"/>
    <hyperlink ref="E1697" location="A125900238W" display="A125900238W" xr:uid="{00000000-0004-0000-0000-000096060000}"/>
    <hyperlink ref="E1698" location="A125866750L" display="A125866750L" xr:uid="{00000000-0004-0000-0000-000097060000}"/>
    <hyperlink ref="E1699" location="A125933278C" display="A125933278C" xr:uid="{00000000-0004-0000-0000-000098060000}"/>
    <hyperlink ref="E1700" location="A125900014K" display="A125900014K" xr:uid="{00000000-0004-0000-0000-000099060000}"/>
    <hyperlink ref="E1701" location="A125866470V" display="A125866470V" xr:uid="{00000000-0004-0000-0000-00009A060000}"/>
    <hyperlink ref="E1702" location="A125932998J" display="A125932998J" xr:uid="{00000000-0004-0000-0000-00009B060000}"/>
    <hyperlink ref="E1703" location="A125899734A" display="A125899734A" xr:uid="{00000000-0004-0000-0000-00009C060000}"/>
    <hyperlink ref="E1704" location="A125866806L" display="A125866806L" xr:uid="{00000000-0004-0000-0000-00009D060000}"/>
    <hyperlink ref="E1705" location="A125933334K" display="A125933334K" xr:uid="{00000000-0004-0000-0000-00009E060000}"/>
    <hyperlink ref="E1706" location="A125900070C" display="A125900070C" xr:uid="{00000000-0004-0000-0000-00009F060000}"/>
    <hyperlink ref="E1707" location="A125866862F" display="A125866862F" xr:uid="{00000000-0004-0000-0000-0000A0060000}"/>
    <hyperlink ref="E1708" location="A125933390C" display="A125933390C" xr:uid="{00000000-0004-0000-0000-0000A1060000}"/>
    <hyperlink ref="E1709" location="A125900126C" display="A125900126C" xr:uid="{00000000-0004-0000-0000-0000A2060000}"/>
    <hyperlink ref="E1710" location="A125866526V" display="A125866526V" xr:uid="{00000000-0004-0000-0000-0000A3060000}"/>
    <hyperlink ref="E1711" location="A125933054T" display="A125933054T" xr:uid="{00000000-0004-0000-0000-0000A4060000}"/>
    <hyperlink ref="E1712" location="A125899790V" display="A125899790V" xr:uid="{00000000-0004-0000-0000-0000A5060000}"/>
    <hyperlink ref="E1713" location="A125866582L" display="A125866582L" xr:uid="{00000000-0004-0000-0000-0000A6060000}"/>
    <hyperlink ref="E1714" location="A125933110X" display="A125933110X" xr:uid="{00000000-0004-0000-0000-0000A7060000}"/>
    <hyperlink ref="E1715" location="A125899846V" display="A125899846V" xr:uid="{00000000-0004-0000-0000-0000A8060000}"/>
    <hyperlink ref="E1716" location="A125866638L" display="A125866638L" xr:uid="{00000000-0004-0000-0000-0000A9060000}"/>
    <hyperlink ref="E1717" location="A125933166K" display="A125933166K" xr:uid="{00000000-0004-0000-0000-0000AA060000}"/>
    <hyperlink ref="E1718" location="A125899902A" display="A125899902A" xr:uid="{00000000-0004-0000-0000-0000AB060000}"/>
    <hyperlink ref="E1719" location="A125866414A" display="A125866414A" xr:uid="{00000000-0004-0000-0000-0000AC060000}"/>
    <hyperlink ref="E1720" location="A125932942W" display="A125932942W" xr:uid="{00000000-0004-0000-0000-0000AD060000}"/>
    <hyperlink ref="E1721" location="A125899678V" display="A125899678V" xr:uid="{00000000-0004-0000-0000-0000AE060000}"/>
    <hyperlink ref="E1722" location="A125866918F" display="A125866918F" xr:uid="{00000000-0004-0000-0000-0000AF060000}"/>
    <hyperlink ref="E1723" location="A125933446C" display="A125933446C" xr:uid="{00000000-0004-0000-0000-0000B0060000}"/>
    <hyperlink ref="E1724" location="A125900182W" display="A125900182W" xr:uid="{00000000-0004-0000-0000-0000B1060000}"/>
    <hyperlink ref="E1725" location="A125866694F" display="A125866694F" xr:uid="{00000000-0004-0000-0000-0000B2060000}"/>
    <hyperlink ref="E1726" location="A125933222T" display="A125933222T" xr:uid="{00000000-0004-0000-0000-0000B3060000}"/>
    <hyperlink ref="E1727" location="A125899958L" display="A125899958L" xr:uid="{00000000-0004-0000-0000-0000B4060000}"/>
    <hyperlink ref="E1728" location="A125866978J" display="A125866978J" xr:uid="{00000000-0004-0000-0000-0000B5060000}"/>
    <hyperlink ref="E1729" location="A125933506V" display="A125933506V" xr:uid="{00000000-0004-0000-0000-0000B6060000}"/>
    <hyperlink ref="E1730" location="A125900242L" display="A125900242L" xr:uid="{00000000-0004-0000-0000-0000B7060000}"/>
    <hyperlink ref="E1731" location="A125866754W" display="A125866754W" xr:uid="{00000000-0004-0000-0000-0000B8060000}"/>
    <hyperlink ref="E1732" location="A125933282V" display="A125933282V" xr:uid="{00000000-0004-0000-0000-0000B9060000}"/>
    <hyperlink ref="E1733" location="A125900018V" display="A125900018V" xr:uid="{00000000-0004-0000-0000-0000BA060000}"/>
    <hyperlink ref="E1734" location="A125866474C" display="A125866474C" xr:uid="{00000000-0004-0000-0000-0000BB060000}"/>
    <hyperlink ref="E1735" location="A125933002R" display="A125933002R" xr:uid="{00000000-0004-0000-0000-0000BC060000}"/>
    <hyperlink ref="E1736" location="A125899738K" display="A125899738K" xr:uid="{00000000-0004-0000-0000-0000BD060000}"/>
    <hyperlink ref="E1737" location="A125866810C" display="A125866810C" xr:uid="{00000000-0004-0000-0000-0000BE060000}"/>
    <hyperlink ref="E1738" location="A125933338V" display="A125933338V" xr:uid="{00000000-0004-0000-0000-0000BF060000}"/>
    <hyperlink ref="E1739" location="A125900074L" display="A125900074L" xr:uid="{00000000-0004-0000-0000-0000C0060000}"/>
    <hyperlink ref="E1740" location="A125866866R" display="A125866866R" xr:uid="{00000000-0004-0000-0000-0000C1060000}"/>
    <hyperlink ref="E1741" location="A125933394L" display="A125933394L" xr:uid="{00000000-0004-0000-0000-0000C2060000}"/>
    <hyperlink ref="E1742" location="A125900130V" display="A125900130V" xr:uid="{00000000-0004-0000-0000-0000C3060000}"/>
    <hyperlink ref="E1743" location="A125866530K" display="A125866530K" xr:uid="{00000000-0004-0000-0000-0000C4060000}"/>
    <hyperlink ref="E1744" location="A125933058A" display="A125933058A" xr:uid="{00000000-0004-0000-0000-0000C5060000}"/>
    <hyperlink ref="E1745" location="A125899794C" display="A125899794C" xr:uid="{00000000-0004-0000-0000-0000C6060000}"/>
    <hyperlink ref="E1746" location="A125866586W" display="A125866586W" xr:uid="{00000000-0004-0000-0000-0000C7060000}"/>
    <hyperlink ref="E1747" location="A125933114J" display="A125933114J" xr:uid="{00000000-0004-0000-0000-0000C8060000}"/>
    <hyperlink ref="E1748" location="A125899850K" display="A125899850K" xr:uid="{00000000-0004-0000-0000-0000C9060000}"/>
    <hyperlink ref="E1749" location="A125866642C" display="A125866642C" xr:uid="{00000000-0004-0000-0000-0000CA060000}"/>
    <hyperlink ref="E1750" location="A125933170A" display="A125933170A" xr:uid="{00000000-0004-0000-0000-0000CB060000}"/>
    <hyperlink ref="E1751" location="A125899906K" display="A125899906K" xr:uid="{00000000-0004-0000-0000-0000CC060000}"/>
    <hyperlink ref="E1752" location="A125866418K" display="A125866418K" xr:uid="{00000000-0004-0000-0000-0000CD060000}"/>
    <hyperlink ref="E1753" location="A125932946F" display="A125932946F" xr:uid="{00000000-0004-0000-0000-0000CE060000}"/>
    <hyperlink ref="E1754" location="A125899682K" display="A125899682K" xr:uid="{00000000-0004-0000-0000-0000CF060000}"/>
    <hyperlink ref="E1755" location="A125866922W" display="A125866922W" xr:uid="{00000000-0004-0000-0000-0000D0060000}"/>
    <hyperlink ref="E1756" location="A125933450V" display="A125933450V" xr:uid="{00000000-0004-0000-0000-0000D1060000}"/>
    <hyperlink ref="E1757" location="A125900186F" display="A125900186F" xr:uid="{00000000-0004-0000-0000-0000D2060000}"/>
    <hyperlink ref="E1758" location="A125866698R" display="A125866698R" xr:uid="{00000000-0004-0000-0000-0000D3060000}"/>
    <hyperlink ref="E1759" location="A125933226A" display="A125933226A" xr:uid="{00000000-0004-0000-0000-0000D4060000}"/>
    <hyperlink ref="E1760" location="A125899962C" display="A125899962C" xr:uid="{00000000-0004-0000-0000-0000D5060000}"/>
    <hyperlink ref="E1761" location="A125866954R" display="A125866954R" xr:uid="{00000000-0004-0000-0000-0000D6060000}"/>
    <hyperlink ref="E1762" location="A125933482L" display="A125933482L" xr:uid="{00000000-0004-0000-0000-0000D7060000}"/>
    <hyperlink ref="E1763" location="A125900218L" display="A125900218L" xr:uid="{00000000-0004-0000-0000-0000D8060000}"/>
    <hyperlink ref="E1764" location="A125866730C" display="A125866730C" xr:uid="{00000000-0004-0000-0000-0000D9060000}"/>
    <hyperlink ref="E1765" location="A125933258V" display="A125933258V" xr:uid="{00000000-0004-0000-0000-0000DA060000}"/>
    <hyperlink ref="E1766" location="A125899994W" display="A125899994W" xr:uid="{00000000-0004-0000-0000-0000DB060000}"/>
    <hyperlink ref="E1767" location="A125866450K" display="A125866450K" xr:uid="{00000000-0004-0000-0000-0000DC060000}"/>
    <hyperlink ref="E1768" location="A125932978X" display="A125932978X" xr:uid="{00000000-0004-0000-0000-0000DD060000}"/>
    <hyperlink ref="E1769" location="A125899714T" display="A125899714T" xr:uid="{00000000-0004-0000-0000-0000DE060000}"/>
    <hyperlink ref="E1770" location="A125866786R" display="A125866786R" xr:uid="{00000000-0004-0000-0000-0000DF060000}"/>
    <hyperlink ref="E1771" location="A125933314A" display="A125933314A" xr:uid="{00000000-0004-0000-0000-0000E0060000}"/>
    <hyperlink ref="E1772" location="A125900050V" display="A125900050V" xr:uid="{00000000-0004-0000-0000-0000E1060000}"/>
    <hyperlink ref="E1773" location="A125866842W" display="A125866842W" xr:uid="{00000000-0004-0000-0000-0000E2060000}"/>
    <hyperlink ref="E1774" location="A125933370V" display="A125933370V" xr:uid="{00000000-0004-0000-0000-0000E3060000}"/>
    <hyperlink ref="E1775" location="A125900106V" display="A125900106V" xr:uid="{00000000-0004-0000-0000-0000E4060000}"/>
    <hyperlink ref="E1776" location="A125866506K" display="A125866506K" xr:uid="{00000000-0004-0000-0000-0000E5060000}"/>
    <hyperlink ref="E1777" location="A125933034J" display="A125933034J" xr:uid="{00000000-0004-0000-0000-0000E6060000}"/>
    <hyperlink ref="E1778" location="A125899770K" display="A125899770K" xr:uid="{00000000-0004-0000-0000-0000E7060000}"/>
    <hyperlink ref="E1779" location="A125866562C" display="A125866562C" xr:uid="{00000000-0004-0000-0000-0000E8060000}"/>
    <hyperlink ref="E1780" location="A125933090A" display="A125933090A" xr:uid="{00000000-0004-0000-0000-0000E9060000}"/>
    <hyperlink ref="E1781" location="A125899826K" display="A125899826K" xr:uid="{00000000-0004-0000-0000-0000EA060000}"/>
    <hyperlink ref="E1782" location="A125866618C" display="A125866618C" xr:uid="{00000000-0004-0000-0000-0000EB060000}"/>
    <hyperlink ref="E1783" location="A125933146A" display="A125933146A" xr:uid="{00000000-0004-0000-0000-0000EC060000}"/>
    <hyperlink ref="E1784" location="A125899882C" display="A125899882C" xr:uid="{00000000-0004-0000-0000-0000ED060000}"/>
    <hyperlink ref="E1785" location="A125866394C" display="A125866394C" xr:uid="{00000000-0004-0000-0000-0000EE060000}"/>
    <hyperlink ref="E1786" location="A125932922L" display="A125932922L" xr:uid="{00000000-0004-0000-0000-0000EF060000}"/>
    <hyperlink ref="E1787" location="A125899658K" display="A125899658K" xr:uid="{00000000-0004-0000-0000-0000F0060000}"/>
    <hyperlink ref="E1788" location="A125866898J" display="A125866898J" xr:uid="{00000000-0004-0000-0000-0000F1060000}"/>
    <hyperlink ref="E1789" location="A125933426V" display="A125933426V" xr:uid="{00000000-0004-0000-0000-0000F2060000}"/>
    <hyperlink ref="E1790" location="A125900162L" display="A125900162L" xr:uid="{00000000-0004-0000-0000-0000F3060000}"/>
    <hyperlink ref="E1791" location="A125866674W" display="A125866674W" xr:uid="{00000000-0004-0000-0000-0000F4060000}"/>
    <hyperlink ref="E1792" location="A125933202J" display="A125933202J" xr:uid="{00000000-0004-0000-0000-0000F5060000}"/>
    <hyperlink ref="E1793" location="A125899938C" display="A125899938C" xr:uid="{00000000-0004-0000-0000-0000F6060000}"/>
    <hyperlink ref="E1794" location="A125866958X" display="A125866958X" xr:uid="{00000000-0004-0000-0000-0000F7060000}"/>
    <hyperlink ref="E1795" location="A125933486W" display="A125933486W" xr:uid="{00000000-0004-0000-0000-0000F8060000}"/>
    <hyperlink ref="E1796" location="A125900222C" display="A125900222C" xr:uid="{00000000-0004-0000-0000-0000F9060000}"/>
    <hyperlink ref="E1797" location="A125866734L" display="A125866734L" xr:uid="{00000000-0004-0000-0000-0000FA060000}"/>
    <hyperlink ref="E1798" location="A125933262K" display="A125933262K" xr:uid="{00000000-0004-0000-0000-0000FB060000}"/>
    <hyperlink ref="E1799" location="A125899998F" display="A125899998F" xr:uid="{00000000-0004-0000-0000-0000FC060000}"/>
    <hyperlink ref="E1800" location="A125866454V" display="A125866454V" xr:uid="{00000000-0004-0000-0000-0000FD060000}"/>
    <hyperlink ref="E1801" location="A125932982R" display="A125932982R" xr:uid="{00000000-0004-0000-0000-0000FE060000}"/>
    <hyperlink ref="E1802" location="A125899718A" display="A125899718A" xr:uid="{00000000-0004-0000-0000-0000FF060000}"/>
    <hyperlink ref="E1803" location="A125866790F" display="A125866790F" xr:uid="{00000000-0004-0000-0000-000000070000}"/>
    <hyperlink ref="E1804" location="A125933318K" display="A125933318K" xr:uid="{00000000-0004-0000-0000-000001070000}"/>
    <hyperlink ref="E1805" location="A125900054C" display="A125900054C" xr:uid="{00000000-0004-0000-0000-000002070000}"/>
    <hyperlink ref="E1806" location="A125866846F" display="A125866846F" xr:uid="{00000000-0004-0000-0000-000003070000}"/>
    <hyperlink ref="E1807" location="A125933374C" display="A125933374C" xr:uid="{00000000-0004-0000-0000-000004070000}"/>
    <hyperlink ref="E1808" location="A125900110K" display="A125900110K" xr:uid="{00000000-0004-0000-0000-000005070000}"/>
    <hyperlink ref="E1809" location="A125866510A" display="A125866510A" xr:uid="{00000000-0004-0000-0000-000006070000}"/>
    <hyperlink ref="E1810" location="A125933038T" display="A125933038T" xr:uid="{00000000-0004-0000-0000-000007070000}"/>
    <hyperlink ref="E1811" location="A125899774V" display="A125899774V" xr:uid="{00000000-0004-0000-0000-000008070000}"/>
    <hyperlink ref="E1812" location="A125866566L" display="A125866566L" xr:uid="{00000000-0004-0000-0000-000009070000}"/>
    <hyperlink ref="E1813" location="A125933094K" display="A125933094K" xr:uid="{00000000-0004-0000-0000-00000A070000}"/>
    <hyperlink ref="E1814" location="A125899830A" display="A125899830A" xr:uid="{00000000-0004-0000-0000-00000B070000}"/>
    <hyperlink ref="E1815" location="A125866622V" display="A125866622V" xr:uid="{00000000-0004-0000-0000-00000C070000}"/>
    <hyperlink ref="E1816" location="A125933150T" display="A125933150T" xr:uid="{00000000-0004-0000-0000-00000D070000}"/>
    <hyperlink ref="E1817" location="A125899886L" display="A125899886L" xr:uid="{00000000-0004-0000-0000-00000E070000}"/>
    <hyperlink ref="E1818" location="A125866398L" display="A125866398L" xr:uid="{00000000-0004-0000-0000-00000F070000}"/>
    <hyperlink ref="E1819" location="A125932926W" display="A125932926W" xr:uid="{00000000-0004-0000-0000-000010070000}"/>
    <hyperlink ref="E1820" location="A125899662A" display="A125899662A" xr:uid="{00000000-0004-0000-0000-000011070000}"/>
    <hyperlink ref="E1821" location="A125866902L" display="A125866902L" xr:uid="{00000000-0004-0000-0000-000012070000}"/>
    <hyperlink ref="E1822" location="A125933430K" display="A125933430K" xr:uid="{00000000-0004-0000-0000-000013070000}"/>
    <hyperlink ref="E1823" location="A125900166W" display="A125900166W" xr:uid="{00000000-0004-0000-0000-000014070000}"/>
    <hyperlink ref="E1824" location="A125866678F" display="A125866678F" xr:uid="{00000000-0004-0000-0000-000015070000}"/>
    <hyperlink ref="E1825" location="A125933206T" display="A125933206T" xr:uid="{00000000-0004-0000-0000-000016070000}"/>
    <hyperlink ref="E1826" location="A125899942V" display="A125899942V" xr:uid="{00000000-0004-0000-0000-000017070000}"/>
    <hyperlink ref="E1827" location="A125866962R" display="A125866962R" xr:uid="{00000000-0004-0000-0000-000018070000}"/>
    <hyperlink ref="E1828" location="A125933490L" display="A125933490L" xr:uid="{00000000-0004-0000-0000-000019070000}"/>
    <hyperlink ref="E1829" location="A125900226L" display="A125900226L" xr:uid="{00000000-0004-0000-0000-00001A070000}"/>
    <hyperlink ref="E1830" location="A125866738W" display="A125866738W" xr:uid="{00000000-0004-0000-0000-00001B070000}"/>
    <hyperlink ref="E1831" location="A125933266V" display="A125933266V" xr:uid="{00000000-0004-0000-0000-00001C070000}"/>
    <hyperlink ref="E1832" location="A125900002A" display="A125900002A" xr:uid="{00000000-0004-0000-0000-00001D070000}"/>
    <hyperlink ref="E1833" location="A125866458C" display="A125866458C" xr:uid="{00000000-0004-0000-0000-00001E070000}"/>
    <hyperlink ref="E1834" location="A125932986X" display="A125932986X" xr:uid="{00000000-0004-0000-0000-00001F070000}"/>
    <hyperlink ref="E1835" location="A125899722T" display="A125899722T" xr:uid="{00000000-0004-0000-0000-000020070000}"/>
    <hyperlink ref="E1836" location="A125866794R" display="A125866794R" xr:uid="{00000000-0004-0000-0000-000021070000}"/>
    <hyperlink ref="E1837" location="A125933322A" display="A125933322A" xr:uid="{00000000-0004-0000-0000-000022070000}"/>
    <hyperlink ref="E1838" location="A125900058L" display="A125900058L" xr:uid="{00000000-0004-0000-0000-000023070000}"/>
    <hyperlink ref="E1839" location="A125866850W" display="A125866850W" xr:uid="{00000000-0004-0000-0000-000024070000}"/>
    <hyperlink ref="E1840" location="A125933378L" display="A125933378L" xr:uid="{00000000-0004-0000-0000-000025070000}"/>
    <hyperlink ref="E1841" location="A125900114V" display="A125900114V" xr:uid="{00000000-0004-0000-0000-000026070000}"/>
    <hyperlink ref="E1842" location="A125866514K" display="A125866514K" xr:uid="{00000000-0004-0000-0000-000027070000}"/>
    <hyperlink ref="E1843" location="A125933042J" display="A125933042J" xr:uid="{00000000-0004-0000-0000-000028070000}"/>
    <hyperlink ref="E1844" location="A125899778C" display="A125899778C" xr:uid="{00000000-0004-0000-0000-000029070000}"/>
    <hyperlink ref="E1845" location="A125866570C" display="A125866570C" xr:uid="{00000000-0004-0000-0000-00002A070000}"/>
    <hyperlink ref="E1846" location="A125933098V" display="A125933098V" xr:uid="{00000000-0004-0000-0000-00002B070000}"/>
    <hyperlink ref="E1847" location="A125899834K" display="A125899834K" xr:uid="{00000000-0004-0000-0000-00002C070000}"/>
    <hyperlink ref="E1848" location="A125866626C" display="A125866626C" xr:uid="{00000000-0004-0000-0000-00002D070000}"/>
    <hyperlink ref="E1849" location="A125933154A" display="A125933154A" xr:uid="{00000000-0004-0000-0000-00002E070000}"/>
    <hyperlink ref="E1850" location="A125899890C" display="A125899890C" xr:uid="{00000000-0004-0000-0000-00002F070000}"/>
    <hyperlink ref="E1851" location="A125866402T" display="A125866402T" xr:uid="{00000000-0004-0000-0000-000030070000}"/>
    <hyperlink ref="E1852" location="A125932930L" display="A125932930L" xr:uid="{00000000-0004-0000-0000-000031070000}"/>
    <hyperlink ref="E1853" location="A125899666K" display="A125899666K" xr:uid="{00000000-0004-0000-0000-000032070000}"/>
    <hyperlink ref="E1854" location="A125866906W" display="A125866906W" xr:uid="{00000000-0004-0000-0000-000033070000}"/>
    <hyperlink ref="E1855" location="A125933434V" display="A125933434V" xr:uid="{00000000-0004-0000-0000-000034070000}"/>
    <hyperlink ref="E1856" location="A125900170L" display="A125900170L" xr:uid="{00000000-0004-0000-0000-000035070000}"/>
    <hyperlink ref="E1857" location="A125866682W" display="A125866682W" xr:uid="{00000000-0004-0000-0000-000036070000}"/>
    <hyperlink ref="E1858" location="A125933210J" display="A125933210J" xr:uid="{00000000-0004-0000-0000-000037070000}"/>
    <hyperlink ref="E1859" location="A125899946C" display="A125899946C" xr:uid="{00000000-0004-0000-0000-000038070000}"/>
    <hyperlink ref="E1860" location="A125872482T" display="A125872482T" xr:uid="{00000000-0004-0000-0000-000039070000}"/>
    <hyperlink ref="E1861" location="A125939010X" display="A125939010X" xr:uid="{00000000-0004-0000-0000-00003A070000}"/>
    <hyperlink ref="E1862" location="A125905746J" display="A125905746J" xr:uid="{00000000-0004-0000-0000-00003B070000}"/>
    <hyperlink ref="E1863" location="A125872258X" display="A125872258X" xr:uid="{00000000-0004-0000-0000-00003C070000}"/>
    <hyperlink ref="E1864" location="A125938786R" display="A125938786R" xr:uid="{00000000-0004-0000-0000-00003D070000}"/>
    <hyperlink ref="E1865" location="A125905522W" display="A125905522W" xr:uid="{00000000-0004-0000-0000-00003E070000}"/>
    <hyperlink ref="E1866" location="A125871978C" display="A125871978C" xr:uid="{00000000-0004-0000-0000-00003F070000}"/>
    <hyperlink ref="E1867" location="A125938506K" display="A125938506K" xr:uid="{00000000-0004-0000-0000-000040070000}"/>
    <hyperlink ref="E1868" location="A125905242C" display="A125905242C" xr:uid="{00000000-0004-0000-0000-000041070000}"/>
    <hyperlink ref="E1869" location="A125872314F" display="A125872314F" xr:uid="{00000000-0004-0000-0000-000042070000}"/>
    <hyperlink ref="E1870" location="A125938842W" display="A125938842W" xr:uid="{00000000-0004-0000-0000-000043070000}"/>
    <hyperlink ref="E1871" location="A125905578J" display="A125905578J" xr:uid="{00000000-0004-0000-0000-000044070000}"/>
    <hyperlink ref="E1872" location="A125872370X" display="A125872370X" xr:uid="{00000000-0004-0000-0000-000045070000}"/>
    <hyperlink ref="E1873" location="A125938898J" display="A125938898J" xr:uid="{00000000-0004-0000-0000-000046070000}"/>
    <hyperlink ref="E1874" location="A125905634R" display="A125905634R" xr:uid="{00000000-0004-0000-0000-000047070000}"/>
    <hyperlink ref="E1875" location="A125872034L" display="A125872034L" xr:uid="{00000000-0004-0000-0000-000048070000}"/>
    <hyperlink ref="E1876" location="A125938562C" display="A125938562C" xr:uid="{00000000-0004-0000-0000-000049070000}"/>
    <hyperlink ref="E1877" location="A125905298R" display="A125905298R" xr:uid="{00000000-0004-0000-0000-00004A070000}"/>
    <hyperlink ref="E1878" location="A125872090F" display="A125872090F" xr:uid="{00000000-0004-0000-0000-00004B070000}"/>
    <hyperlink ref="E1879" location="A125938618C" display="A125938618C" xr:uid="{00000000-0004-0000-0000-00004C070000}"/>
    <hyperlink ref="E1880" location="A125905354W" display="A125905354W" xr:uid="{00000000-0004-0000-0000-00004D070000}"/>
    <hyperlink ref="E1881" location="A125872146F" display="A125872146F" xr:uid="{00000000-0004-0000-0000-00004E070000}"/>
    <hyperlink ref="E1882" location="A125938674W" display="A125938674W" xr:uid="{00000000-0004-0000-0000-00004F070000}"/>
    <hyperlink ref="E1883" location="A125905410C" display="A125905410C" xr:uid="{00000000-0004-0000-0000-000050070000}"/>
    <hyperlink ref="E1884" location="A125871922T" display="A125871922T" xr:uid="{00000000-0004-0000-0000-000051070000}"/>
    <hyperlink ref="E1885" location="A125938450K" display="A125938450K" xr:uid="{00000000-0004-0000-0000-000052070000}"/>
    <hyperlink ref="E1886" location="A125905186W" display="A125905186W" xr:uid="{00000000-0004-0000-0000-000053070000}"/>
    <hyperlink ref="E1887" location="A125872426X" display="A125872426X" xr:uid="{00000000-0004-0000-0000-000054070000}"/>
    <hyperlink ref="E1888" location="A125938954R" display="A125938954R" xr:uid="{00000000-0004-0000-0000-000055070000}"/>
    <hyperlink ref="E1889" location="A125905690J" display="A125905690J" xr:uid="{00000000-0004-0000-0000-000056070000}"/>
    <hyperlink ref="E1890" location="A125872202L" display="A125872202L" xr:uid="{00000000-0004-0000-0000-000057070000}"/>
    <hyperlink ref="E1891" location="A125938730C" display="A125938730C" xr:uid="{00000000-0004-0000-0000-000058070000}"/>
    <hyperlink ref="E1892" location="A125905466R" display="A125905466R" xr:uid="{00000000-0004-0000-0000-000059070000}"/>
    <hyperlink ref="E1893" location="A125872478A" display="A125872478A" xr:uid="{00000000-0004-0000-0000-00005A070000}"/>
    <hyperlink ref="E1894" location="A125939006J" display="A125939006J" xr:uid="{00000000-0004-0000-0000-00005B070000}"/>
    <hyperlink ref="E1895" location="A125905742X" display="A125905742X" xr:uid="{00000000-0004-0000-0000-00005C070000}"/>
    <hyperlink ref="E1896" location="A125872254R" display="A125872254R" xr:uid="{00000000-0004-0000-0000-00005D070000}"/>
    <hyperlink ref="E1897" location="A125938782F" display="A125938782F" xr:uid="{00000000-0004-0000-0000-00005E070000}"/>
    <hyperlink ref="E1898" location="A125905518F" display="A125905518F" xr:uid="{00000000-0004-0000-0000-00005F070000}"/>
    <hyperlink ref="E1899" location="A125871974V" display="A125871974V" xr:uid="{00000000-0004-0000-0000-000060070000}"/>
    <hyperlink ref="E1900" location="A125938502A" display="A125938502A" xr:uid="{00000000-0004-0000-0000-000061070000}"/>
    <hyperlink ref="E1901" location="A125905238L" display="A125905238L" xr:uid="{00000000-0004-0000-0000-000062070000}"/>
    <hyperlink ref="E1902" location="A125872310W" display="A125872310W" xr:uid="{00000000-0004-0000-0000-000063070000}"/>
    <hyperlink ref="E1903" location="A125938838F" display="A125938838F" xr:uid="{00000000-0004-0000-0000-000064070000}"/>
    <hyperlink ref="E1904" location="A125905574X" display="A125905574X" xr:uid="{00000000-0004-0000-0000-000065070000}"/>
    <hyperlink ref="E1905" location="A125872366J" display="A125872366J" xr:uid="{00000000-0004-0000-0000-000066070000}"/>
    <hyperlink ref="E1906" location="A125938894X" display="A125938894X" xr:uid="{00000000-0004-0000-0000-000067070000}"/>
    <hyperlink ref="E1907" location="A125905630F" display="A125905630F" xr:uid="{00000000-0004-0000-0000-000068070000}"/>
    <hyperlink ref="E1908" location="A125872030C" display="A125872030C" xr:uid="{00000000-0004-0000-0000-000069070000}"/>
    <hyperlink ref="E1909" location="A125938558L" display="A125938558L" xr:uid="{00000000-0004-0000-0000-00006A070000}"/>
    <hyperlink ref="E1910" location="A125905294F" display="A125905294F" xr:uid="{00000000-0004-0000-0000-00006B070000}"/>
    <hyperlink ref="E1911" location="A125872086R" display="A125872086R" xr:uid="{00000000-0004-0000-0000-00006C070000}"/>
    <hyperlink ref="E1912" location="A125938614V" display="A125938614V" xr:uid="{00000000-0004-0000-0000-00006D070000}"/>
    <hyperlink ref="E1913" location="A125905350L" display="A125905350L" xr:uid="{00000000-0004-0000-0000-00006E070000}"/>
    <hyperlink ref="E1914" location="A125872142W" display="A125872142W" xr:uid="{00000000-0004-0000-0000-00006F070000}"/>
    <hyperlink ref="E1915" location="A125938670L" display="A125938670L" xr:uid="{00000000-0004-0000-0000-000070070000}"/>
    <hyperlink ref="E1916" location="A125905406L" display="A125905406L" xr:uid="{00000000-0004-0000-0000-000071070000}"/>
    <hyperlink ref="E1917" location="A125871918A" display="A125871918A" xr:uid="{00000000-0004-0000-0000-000072070000}"/>
    <hyperlink ref="E1918" location="A125938446V" display="A125938446V" xr:uid="{00000000-0004-0000-0000-000073070000}"/>
    <hyperlink ref="E1919" location="A125905182L" display="A125905182L" xr:uid="{00000000-0004-0000-0000-000074070000}"/>
    <hyperlink ref="E1920" location="A125872422R" display="A125872422R" xr:uid="{00000000-0004-0000-0000-000075070000}"/>
    <hyperlink ref="E1921" location="A125938950F" display="A125938950F" xr:uid="{00000000-0004-0000-0000-000076070000}"/>
    <hyperlink ref="E1922" location="A125905686T" display="A125905686T" xr:uid="{00000000-0004-0000-0000-000077070000}"/>
    <hyperlink ref="E1923" location="A125872198J" display="A125872198J" xr:uid="{00000000-0004-0000-0000-000078070000}"/>
    <hyperlink ref="E1924" location="A125938726L" display="A125938726L" xr:uid="{00000000-0004-0000-0000-000079070000}"/>
    <hyperlink ref="E1925" location="A125905462F" display="A125905462F" xr:uid="{00000000-0004-0000-0000-00007A070000}"/>
    <hyperlink ref="E1926" location="A125872526J" display="A125872526J" xr:uid="{00000000-0004-0000-0000-00007B070000}"/>
    <hyperlink ref="E1927" location="A125939054A" display="A125939054A" xr:uid="{00000000-0004-0000-0000-00007C070000}"/>
    <hyperlink ref="E1928" location="A125905790T" display="A125905790T" xr:uid="{00000000-0004-0000-0000-00007D070000}"/>
    <hyperlink ref="E1929" location="A125872302W" display="A125872302W" xr:uid="{00000000-0004-0000-0000-00007E070000}"/>
    <hyperlink ref="E1930" location="A125938830L" display="A125938830L" xr:uid="{00000000-0004-0000-0000-00007F070000}"/>
    <hyperlink ref="E1931" location="A125905566X" display="A125905566X" xr:uid="{00000000-0004-0000-0000-000080070000}"/>
    <hyperlink ref="E1932" location="A125872022C" display="A125872022C" xr:uid="{00000000-0004-0000-0000-000081070000}"/>
    <hyperlink ref="E1933" location="A125938550V" display="A125938550V" xr:uid="{00000000-0004-0000-0000-000082070000}"/>
    <hyperlink ref="E1934" location="A125905286F" display="A125905286F" xr:uid="{00000000-0004-0000-0000-000083070000}"/>
    <hyperlink ref="E1935" location="A125872358J" display="A125872358J" xr:uid="{00000000-0004-0000-0000-000084070000}"/>
    <hyperlink ref="E1936" location="A125938886X" display="A125938886X" xr:uid="{00000000-0004-0000-0000-000085070000}"/>
    <hyperlink ref="E1937" location="A125905622F" display="A125905622F" xr:uid="{00000000-0004-0000-0000-000086070000}"/>
    <hyperlink ref="E1938" location="A125872414R" display="A125872414R" xr:uid="{00000000-0004-0000-0000-000087070000}"/>
    <hyperlink ref="E1939" location="A125938942F" display="A125938942F" xr:uid="{00000000-0004-0000-0000-000088070000}"/>
    <hyperlink ref="E1940" location="A125905678T" display="A125905678T" xr:uid="{00000000-0004-0000-0000-000089070000}"/>
    <hyperlink ref="E1941" location="A125872078R" display="A125872078R" xr:uid="{00000000-0004-0000-0000-00008A070000}"/>
    <hyperlink ref="E1942" location="A125938606V" display="A125938606V" xr:uid="{00000000-0004-0000-0000-00008B070000}"/>
    <hyperlink ref="E1943" location="A125905342L" display="A125905342L" xr:uid="{00000000-0004-0000-0000-00008C070000}"/>
    <hyperlink ref="E1944" location="A125872134W" display="A125872134W" xr:uid="{00000000-0004-0000-0000-00008D070000}"/>
    <hyperlink ref="E1945" location="A125938662L" display="A125938662L" xr:uid="{00000000-0004-0000-0000-00008E070000}"/>
    <hyperlink ref="E1946" location="A125905398X" display="A125905398X" xr:uid="{00000000-0004-0000-0000-00008F070000}"/>
    <hyperlink ref="E1947" location="A125872190R" display="A125872190R" xr:uid="{00000000-0004-0000-0000-000090070000}"/>
    <hyperlink ref="E1948" location="A125938718L" display="A125938718L" xr:uid="{00000000-0004-0000-0000-000091070000}"/>
    <hyperlink ref="E1949" location="A125905454F" display="A125905454F" xr:uid="{00000000-0004-0000-0000-000092070000}"/>
    <hyperlink ref="E1950" location="A125871966V" display="A125871966V" xr:uid="{00000000-0004-0000-0000-000093070000}"/>
    <hyperlink ref="E1951" location="A125938494L" display="A125938494L" xr:uid="{00000000-0004-0000-0000-000094070000}"/>
    <hyperlink ref="E1952" location="A125905230V" display="A125905230V" xr:uid="{00000000-0004-0000-0000-000095070000}"/>
    <hyperlink ref="E1953" location="A125872470J" display="A125872470J" xr:uid="{00000000-0004-0000-0000-000096070000}"/>
    <hyperlink ref="E1954" location="A125938998T" display="A125938998T" xr:uid="{00000000-0004-0000-0000-000097070000}"/>
    <hyperlink ref="E1955" location="A125905734X" display="A125905734X" xr:uid="{00000000-0004-0000-0000-000098070000}"/>
    <hyperlink ref="E1956" location="A125872246R" display="A125872246R" xr:uid="{00000000-0004-0000-0000-000099070000}"/>
    <hyperlink ref="E1957" location="A125938774F" display="A125938774F" xr:uid="{00000000-0004-0000-0000-00009A070000}"/>
    <hyperlink ref="E1958" location="A125905510L" display="A125905510L" xr:uid="{00000000-0004-0000-0000-00009B070000}"/>
    <hyperlink ref="E1959" location="A125872510R" display="A125872510R" xr:uid="{00000000-0004-0000-0000-00009C070000}"/>
    <hyperlink ref="E1960" location="A125939038A" display="A125939038A" xr:uid="{00000000-0004-0000-0000-00009D070000}"/>
    <hyperlink ref="E1961" location="A125905774T" display="A125905774T" xr:uid="{00000000-0004-0000-0000-00009E070000}"/>
    <hyperlink ref="E1962" location="A125872286J" display="A125872286J" xr:uid="{00000000-0004-0000-0000-00009F070000}"/>
    <hyperlink ref="E1963" location="A125938814L" display="A125938814L" xr:uid="{00000000-0004-0000-0000-0000A0070000}"/>
    <hyperlink ref="E1964" location="A125905550F" display="A125905550F" xr:uid="{00000000-0004-0000-0000-0000A1070000}"/>
    <hyperlink ref="E1965" location="A125872006C" display="A125872006C" xr:uid="{00000000-0004-0000-0000-0000A2070000}"/>
    <hyperlink ref="E1966" location="A125938534V" display="A125938534V" xr:uid="{00000000-0004-0000-0000-0000A3070000}"/>
    <hyperlink ref="E1967" location="A125905270L" display="A125905270L" xr:uid="{00000000-0004-0000-0000-0000A4070000}"/>
    <hyperlink ref="E1968" location="A125872342R" display="A125872342R" xr:uid="{00000000-0004-0000-0000-0000A5070000}"/>
    <hyperlink ref="E1969" location="A125938870F" display="A125938870F" xr:uid="{00000000-0004-0000-0000-0000A6070000}"/>
    <hyperlink ref="E1970" location="A125905606F" display="A125905606F" xr:uid="{00000000-0004-0000-0000-0000A7070000}"/>
    <hyperlink ref="E1971" location="A125872398A" display="A125872398A" xr:uid="{00000000-0004-0000-0000-0000A8070000}"/>
    <hyperlink ref="E1972" location="A125938926F" display="A125938926F" xr:uid="{00000000-0004-0000-0000-0000A9070000}"/>
    <hyperlink ref="E1973" location="A125905662X" display="A125905662X" xr:uid="{00000000-0004-0000-0000-0000AA070000}"/>
    <hyperlink ref="E1974" location="A125872062W" display="A125872062W" xr:uid="{00000000-0004-0000-0000-0000AB070000}"/>
    <hyperlink ref="E1975" location="A125938590L" display="A125938590L" xr:uid="{00000000-0004-0000-0000-0000AC070000}"/>
    <hyperlink ref="E1976" location="A125905326L" display="A125905326L" xr:uid="{00000000-0004-0000-0000-0000AD070000}"/>
    <hyperlink ref="E1977" location="A125872118W" display="A125872118W" xr:uid="{00000000-0004-0000-0000-0000AE070000}"/>
    <hyperlink ref="E1978" location="A125938646L" display="A125938646L" xr:uid="{00000000-0004-0000-0000-0000AF070000}"/>
    <hyperlink ref="E1979" location="A125905382F" display="A125905382F" xr:uid="{00000000-0004-0000-0000-0000B0070000}"/>
    <hyperlink ref="E1980" location="A125872174R" display="A125872174R" xr:uid="{00000000-0004-0000-0000-0000B1070000}"/>
    <hyperlink ref="E1981" location="A125938702V" display="A125938702V" xr:uid="{00000000-0004-0000-0000-0000B2070000}"/>
    <hyperlink ref="E1982" location="A125905438F" display="A125905438F" xr:uid="{00000000-0004-0000-0000-0000B3070000}"/>
    <hyperlink ref="E1983" location="A125871950A" display="A125871950A" xr:uid="{00000000-0004-0000-0000-0000B4070000}"/>
    <hyperlink ref="E1984" location="A125938478L" display="A125938478L" xr:uid="{00000000-0004-0000-0000-0000B5070000}"/>
    <hyperlink ref="E1985" location="A125905214V" display="A125905214V" xr:uid="{00000000-0004-0000-0000-0000B6070000}"/>
    <hyperlink ref="E1986" location="A125872454J" display="A125872454J" xr:uid="{00000000-0004-0000-0000-0000B7070000}"/>
    <hyperlink ref="E1987" location="A125938982X" display="A125938982X" xr:uid="{00000000-0004-0000-0000-0000B8070000}"/>
    <hyperlink ref="E1988" location="A125905718X" display="A125905718X" xr:uid="{00000000-0004-0000-0000-0000B9070000}"/>
    <hyperlink ref="E1989" location="A125872230W" display="A125872230W" xr:uid="{00000000-0004-0000-0000-0000BA070000}"/>
    <hyperlink ref="E1990" location="A125938758F" display="A125938758F" xr:uid="{00000000-0004-0000-0000-0000BB070000}"/>
    <hyperlink ref="E1991" location="A125905494X" display="A125905494X" xr:uid="{00000000-0004-0000-0000-0000BC070000}"/>
    <hyperlink ref="E1992" location="A125872530X" display="A125872530X" xr:uid="{00000000-0004-0000-0000-0000BD070000}"/>
    <hyperlink ref="E1993" location="A125939058K" display="A125939058K" xr:uid="{00000000-0004-0000-0000-0000BE070000}"/>
    <hyperlink ref="E1994" location="A125905794A" display="A125905794A" xr:uid="{00000000-0004-0000-0000-0000BF070000}"/>
    <hyperlink ref="E1995" location="A125872306F" display="A125872306F" xr:uid="{00000000-0004-0000-0000-0000C0070000}"/>
    <hyperlink ref="E1996" location="A125938834W" display="A125938834W" xr:uid="{00000000-0004-0000-0000-0000C1070000}"/>
    <hyperlink ref="E1997" location="A125905570R" display="A125905570R" xr:uid="{00000000-0004-0000-0000-0000C2070000}"/>
    <hyperlink ref="E1998" location="A125872026L" display="A125872026L" xr:uid="{00000000-0004-0000-0000-0000C3070000}"/>
    <hyperlink ref="E1999" location="A125938554C" display="A125938554C" xr:uid="{00000000-0004-0000-0000-0000C4070000}"/>
    <hyperlink ref="E2000" location="A125905290W" display="A125905290W" xr:uid="{00000000-0004-0000-0000-0000C5070000}"/>
    <hyperlink ref="E2001" location="A125872362X" display="A125872362X" xr:uid="{00000000-0004-0000-0000-0000C6070000}"/>
    <hyperlink ref="E2002" location="A125938890R" display="A125938890R" xr:uid="{00000000-0004-0000-0000-0000C7070000}"/>
    <hyperlink ref="E2003" location="A125905626R" display="A125905626R" xr:uid="{00000000-0004-0000-0000-0000C8070000}"/>
    <hyperlink ref="E2004" location="A125872418X" display="A125872418X" xr:uid="{00000000-0004-0000-0000-0000C9070000}"/>
    <hyperlink ref="E2005" location="A125938946R" display="A125938946R" xr:uid="{00000000-0004-0000-0000-0000CA070000}"/>
    <hyperlink ref="E2006" location="A125905682J" display="A125905682J" xr:uid="{00000000-0004-0000-0000-0000CB070000}"/>
    <hyperlink ref="E2007" location="A125872082F" display="A125872082F" xr:uid="{00000000-0004-0000-0000-0000CC070000}"/>
    <hyperlink ref="E2008" location="A125938610K" display="A125938610K" xr:uid="{00000000-0004-0000-0000-0000CD070000}"/>
    <hyperlink ref="E2009" location="A125905346W" display="A125905346W" xr:uid="{00000000-0004-0000-0000-0000CE070000}"/>
    <hyperlink ref="E2010" location="A125872138F" display="A125872138F" xr:uid="{00000000-0004-0000-0000-0000CF070000}"/>
    <hyperlink ref="E2011" location="A125938666W" display="A125938666W" xr:uid="{00000000-0004-0000-0000-0000D0070000}"/>
    <hyperlink ref="E2012" location="A125905402C" display="A125905402C" xr:uid="{00000000-0004-0000-0000-0000D1070000}"/>
    <hyperlink ref="E2013" location="A125872194X" display="A125872194X" xr:uid="{00000000-0004-0000-0000-0000D2070000}"/>
    <hyperlink ref="E2014" location="A125938722C" display="A125938722C" xr:uid="{00000000-0004-0000-0000-0000D3070000}"/>
    <hyperlink ref="E2015" location="A125905458R" display="A125905458R" xr:uid="{00000000-0004-0000-0000-0000D4070000}"/>
    <hyperlink ref="E2016" location="A125871970K" display="A125871970K" xr:uid="{00000000-0004-0000-0000-0000D5070000}"/>
    <hyperlink ref="E2017" location="A125938498W" display="A125938498W" xr:uid="{00000000-0004-0000-0000-0000D6070000}"/>
    <hyperlink ref="E2018" location="A125905234C" display="A125905234C" xr:uid="{00000000-0004-0000-0000-0000D7070000}"/>
    <hyperlink ref="E2019" location="A125872474T" display="A125872474T" xr:uid="{00000000-0004-0000-0000-0000D8070000}"/>
    <hyperlink ref="E2020" location="A125939002X" display="A125939002X" xr:uid="{00000000-0004-0000-0000-0000D9070000}"/>
    <hyperlink ref="E2021" location="A125905738J" display="A125905738J" xr:uid="{00000000-0004-0000-0000-0000DA070000}"/>
    <hyperlink ref="E2022" location="A125872250F" display="A125872250F" xr:uid="{00000000-0004-0000-0000-0000DB070000}"/>
    <hyperlink ref="E2023" location="A125938778R" display="A125938778R" xr:uid="{00000000-0004-0000-0000-0000DC070000}"/>
    <hyperlink ref="E2024" location="A125905514W" display="A125905514W" xr:uid="{00000000-0004-0000-0000-0000DD070000}"/>
    <hyperlink ref="E2025" location="A125872490T" display="A125872490T" xr:uid="{00000000-0004-0000-0000-0000DE070000}"/>
    <hyperlink ref="E2026" location="A125939018T" display="A125939018T" xr:uid="{00000000-0004-0000-0000-0000DF070000}"/>
    <hyperlink ref="E2027" location="A125905754J" display="A125905754J" xr:uid="{00000000-0004-0000-0000-0000E0070000}"/>
    <hyperlink ref="E2028" location="A125872266X" display="A125872266X" xr:uid="{00000000-0004-0000-0000-0000E1070000}"/>
    <hyperlink ref="E2029" location="A125938794R" display="A125938794R" xr:uid="{00000000-0004-0000-0000-0000E2070000}"/>
    <hyperlink ref="E2030" location="A125905530W" display="A125905530W" xr:uid="{00000000-0004-0000-0000-0000E3070000}"/>
    <hyperlink ref="E2031" location="A125871986C" display="A125871986C" xr:uid="{00000000-0004-0000-0000-0000E4070000}"/>
    <hyperlink ref="E2032" location="A125938514K" display="A125938514K" xr:uid="{00000000-0004-0000-0000-0000E5070000}"/>
    <hyperlink ref="E2033" location="A125905250C" display="A125905250C" xr:uid="{00000000-0004-0000-0000-0000E6070000}"/>
    <hyperlink ref="E2034" location="A125872322F" display="A125872322F" xr:uid="{00000000-0004-0000-0000-0000E7070000}"/>
    <hyperlink ref="E2035" location="A125938850W" display="A125938850W" xr:uid="{00000000-0004-0000-0000-0000E8070000}"/>
    <hyperlink ref="E2036" location="A125905586J" display="A125905586J" xr:uid="{00000000-0004-0000-0000-0000E9070000}"/>
    <hyperlink ref="E2037" location="A125872378T" display="A125872378T" xr:uid="{00000000-0004-0000-0000-0000EA070000}"/>
    <hyperlink ref="E2038" location="A125938906W" display="A125938906W" xr:uid="{00000000-0004-0000-0000-0000EB070000}"/>
    <hyperlink ref="E2039" location="A125905642R" display="A125905642R" xr:uid="{00000000-0004-0000-0000-0000EC070000}"/>
    <hyperlink ref="E2040" location="A125872042L" display="A125872042L" xr:uid="{00000000-0004-0000-0000-0000ED070000}"/>
    <hyperlink ref="E2041" location="A125938570C" display="A125938570C" xr:uid="{00000000-0004-0000-0000-0000EE070000}"/>
    <hyperlink ref="E2042" location="A125905306C" display="A125905306C" xr:uid="{00000000-0004-0000-0000-0000EF070000}"/>
    <hyperlink ref="E2043" location="A125872098X" display="A125872098X" xr:uid="{00000000-0004-0000-0000-0000F0070000}"/>
    <hyperlink ref="E2044" location="A125938626C" display="A125938626C" xr:uid="{00000000-0004-0000-0000-0000F1070000}"/>
    <hyperlink ref="E2045" location="A125905362W" display="A125905362W" xr:uid="{00000000-0004-0000-0000-0000F2070000}"/>
    <hyperlink ref="E2046" location="A125872154F" display="A125872154F" xr:uid="{00000000-0004-0000-0000-0000F3070000}"/>
    <hyperlink ref="E2047" location="A125938682W" display="A125938682W" xr:uid="{00000000-0004-0000-0000-0000F4070000}"/>
    <hyperlink ref="E2048" location="A125905418W" display="A125905418W" xr:uid="{00000000-0004-0000-0000-0000F5070000}"/>
    <hyperlink ref="E2049" location="A125871930T" display="A125871930T" xr:uid="{00000000-0004-0000-0000-0000F6070000}"/>
    <hyperlink ref="E2050" location="A125938458C" display="A125938458C" xr:uid="{00000000-0004-0000-0000-0000F7070000}"/>
    <hyperlink ref="E2051" location="A125905194W" display="A125905194W" xr:uid="{00000000-0004-0000-0000-0000F8070000}"/>
    <hyperlink ref="E2052" location="A125872434X" display="A125872434X" xr:uid="{00000000-0004-0000-0000-0000F9070000}"/>
    <hyperlink ref="E2053" location="A125938962R" display="A125938962R" xr:uid="{00000000-0004-0000-0000-0000FA070000}"/>
    <hyperlink ref="E2054" location="A125905698A" display="A125905698A" xr:uid="{00000000-0004-0000-0000-0000FB070000}"/>
    <hyperlink ref="E2055" location="A125872210L" display="A125872210L" xr:uid="{00000000-0004-0000-0000-0000FC070000}"/>
    <hyperlink ref="E2056" location="A125938738W" display="A125938738W" xr:uid="{00000000-0004-0000-0000-0000FD070000}"/>
    <hyperlink ref="E2057" location="A125905474R" display="A125905474R" xr:uid="{00000000-0004-0000-0000-0000FE070000}"/>
    <hyperlink ref="E2058" location="A125872486A" display="A125872486A" xr:uid="{00000000-0004-0000-0000-0000FF070000}"/>
    <hyperlink ref="E2059" location="A125939014J" display="A125939014J" xr:uid="{00000000-0004-0000-0000-000000080000}"/>
    <hyperlink ref="E2060" location="A125905750X" display="A125905750X" xr:uid="{00000000-0004-0000-0000-000001080000}"/>
    <hyperlink ref="E2061" location="A125872262R" display="A125872262R" xr:uid="{00000000-0004-0000-0000-000002080000}"/>
    <hyperlink ref="E2062" location="A125938790F" display="A125938790F" xr:uid="{00000000-0004-0000-0000-000003080000}"/>
    <hyperlink ref="E2063" location="A125905526F" display="A125905526F" xr:uid="{00000000-0004-0000-0000-000004080000}"/>
    <hyperlink ref="E2064" location="A125871982V" display="A125871982V" xr:uid="{00000000-0004-0000-0000-000005080000}"/>
    <hyperlink ref="E2065" location="A125938510A" display="A125938510A" xr:uid="{00000000-0004-0000-0000-000006080000}"/>
    <hyperlink ref="E2066" location="A125905246L" display="A125905246L" xr:uid="{00000000-0004-0000-0000-000007080000}"/>
    <hyperlink ref="E2067" location="A125872318R" display="A125872318R" xr:uid="{00000000-0004-0000-0000-000008080000}"/>
    <hyperlink ref="E2068" location="A125938846F" display="A125938846F" xr:uid="{00000000-0004-0000-0000-000009080000}"/>
    <hyperlink ref="E2069" location="A125905582X" display="A125905582X" xr:uid="{00000000-0004-0000-0000-00000A080000}"/>
    <hyperlink ref="E2070" location="A125872374J" display="A125872374J" xr:uid="{00000000-0004-0000-0000-00000B080000}"/>
    <hyperlink ref="E2071" location="A125938902L" display="A125938902L" xr:uid="{00000000-0004-0000-0000-00000C080000}"/>
    <hyperlink ref="E2072" location="A125905638X" display="A125905638X" xr:uid="{00000000-0004-0000-0000-00000D080000}"/>
    <hyperlink ref="E2073" location="A125872038W" display="A125872038W" xr:uid="{00000000-0004-0000-0000-00000E080000}"/>
    <hyperlink ref="E2074" location="A125938566L" display="A125938566L" xr:uid="{00000000-0004-0000-0000-00000F080000}"/>
    <hyperlink ref="E2075" location="A125905302V" display="A125905302V" xr:uid="{00000000-0004-0000-0000-000010080000}"/>
    <hyperlink ref="E2076" location="A125872094R" display="A125872094R" xr:uid="{00000000-0004-0000-0000-000011080000}"/>
    <hyperlink ref="E2077" location="A125938622V" display="A125938622V" xr:uid="{00000000-0004-0000-0000-000012080000}"/>
    <hyperlink ref="E2078" location="A125905358F" display="A125905358F" xr:uid="{00000000-0004-0000-0000-000013080000}"/>
    <hyperlink ref="E2079" location="A125872150W" display="A125872150W" xr:uid="{00000000-0004-0000-0000-000014080000}"/>
    <hyperlink ref="E2080" location="A125938678F" display="A125938678F" xr:uid="{00000000-0004-0000-0000-000015080000}"/>
    <hyperlink ref="E2081" location="A125905414L" display="A125905414L" xr:uid="{00000000-0004-0000-0000-000016080000}"/>
    <hyperlink ref="E2082" location="A125871926A" display="A125871926A" xr:uid="{00000000-0004-0000-0000-000017080000}"/>
    <hyperlink ref="E2083" location="A125938454V" display="A125938454V" xr:uid="{00000000-0004-0000-0000-000018080000}"/>
    <hyperlink ref="E2084" location="A125905190L" display="A125905190L" xr:uid="{00000000-0004-0000-0000-000019080000}"/>
    <hyperlink ref="E2085" location="A125872430R" display="A125872430R" xr:uid="{00000000-0004-0000-0000-00001A080000}"/>
    <hyperlink ref="E2086" location="A125938958X" display="A125938958X" xr:uid="{00000000-0004-0000-0000-00001B080000}"/>
    <hyperlink ref="E2087" location="A125905694T" display="A125905694T" xr:uid="{00000000-0004-0000-0000-00001C080000}"/>
    <hyperlink ref="E2088" location="A125872206W" display="A125872206W" xr:uid="{00000000-0004-0000-0000-00001D080000}"/>
    <hyperlink ref="E2089" location="A125938734L" display="A125938734L" xr:uid="{00000000-0004-0000-0000-00001E080000}"/>
    <hyperlink ref="E2090" location="A125905470F" display="A125905470F" xr:uid="{00000000-0004-0000-0000-00001F080000}"/>
    <hyperlink ref="E2091" location="A125872514X" display="A125872514X" xr:uid="{00000000-0004-0000-0000-000020080000}"/>
    <hyperlink ref="E2092" location="A125939042T" display="A125939042T" xr:uid="{00000000-0004-0000-0000-000021080000}"/>
    <hyperlink ref="E2093" location="A125905778A" display="A125905778A" xr:uid="{00000000-0004-0000-0000-000022080000}"/>
    <hyperlink ref="E2094" location="A125872290X" display="A125872290X" xr:uid="{00000000-0004-0000-0000-000023080000}"/>
    <hyperlink ref="E2095" location="A125938818W" display="A125938818W" xr:uid="{00000000-0004-0000-0000-000024080000}"/>
    <hyperlink ref="E2096" location="A125905554R" display="A125905554R" xr:uid="{00000000-0004-0000-0000-000025080000}"/>
    <hyperlink ref="E2097" location="A125872010V" display="A125872010V" xr:uid="{00000000-0004-0000-0000-000026080000}"/>
    <hyperlink ref="E2098" location="A125938538C" display="A125938538C" xr:uid="{00000000-0004-0000-0000-000027080000}"/>
    <hyperlink ref="E2099" location="A125905274W" display="A125905274W" xr:uid="{00000000-0004-0000-0000-000028080000}"/>
    <hyperlink ref="E2100" location="A125872346X" display="A125872346X" xr:uid="{00000000-0004-0000-0000-000029080000}"/>
    <hyperlink ref="E2101" location="A125938874R" display="A125938874R" xr:uid="{00000000-0004-0000-0000-00002A080000}"/>
    <hyperlink ref="E2102" location="A125905610W" display="A125905610W" xr:uid="{00000000-0004-0000-0000-00002B080000}"/>
    <hyperlink ref="E2103" location="A125872402F" display="A125872402F" xr:uid="{00000000-0004-0000-0000-00002C080000}"/>
    <hyperlink ref="E2104" location="A125938930W" display="A125938930W" xr:uid="{00000000-0004-0000-0000-00002D080000}"/>
    <hyperlink ref="E2105" location="A125905666J" display="A125905666J" xr:uid="{00000000-0004-0000-0000-00002E080000}"/>
    <hyperlink ref="E2106" location="A125872066F" display="A125872066F" xr:uid="{00000000-0004-0000-0000-00002F080000}"/>
    <hyperlink ref="E2107" location="A125938594W" display="A125938594W" xr:uid="{00000000-0004-0000-0000-000030080000}"/>
    <hyperlink ref="E2108" location="A125905330C" display="A125905330C" xr:uid="{00000000-0004-0000-0000-000031080000}"/>
    <hyperlink ref="E2109" location="A125872122L" display="A125872122L" xr:uid="{00000000-0004-0000-0000-000032080000}"/>
    <hyperlink ref="E2110" location="A125938650C" display="A125938650C" xr:uid="{00000000-0004-0000-0000-000033080000}"/>
    <hyperlink ref="E2111" location="A125905386R" display="A125905386R" xr:uid="{00000000-0004-0000-0000-000034080000}"/>
    <hyperlink ref="E2112" location="A125872178X" display="A125872178X" xr:uid="{00000000-0004-0000-0000-000035080000}"/>
    <hyperlink ref="E2113" location="A125938706C" display="A125938706C" xr:uid="{00000000-0004-0000-0000-000036080000}"/>
    <hyperlink ref="E2114" location="A125905442W" display="A125905442W" xr:uid="{00000000-0004-0000-0000-000037080000}"/>
    <hyperlink ref="E2115" location="A125871954K" display="A125871954K" xr:uid="{00000000-0004-0000-0000-000038080000}"/>
    <hyperlink ref="E2116" location="A125938482C" display="A125938482C" xr:uid="{00000000-0004-0000-0000-000039080000}"/>
    <hyperlink ref="E2117" location="A125905218C" display="A125905218C" xr:uid="{00000000-0004-0000-0000-00003A080000}"/>
    <hyperlink ref="E2118" location="A125872458T" display="A125872458T" xr:uid="{00000000-0004-0000-0000-00003B080000}"/>
    <hyperlink ref="E2119" location="A125938986J" display="A125938986J" xr:uid="{00000000-0004-0000-0000-00003C080000}"/>
    <hyperlink ref="E2120" location="A125905722R" display="A125905722R" xr:uid="{00000000-0004-0000-0000-00003D080000}"/>
    <hyperlink ref="E2121" location="A125872234F" display="A125872234F" xr:uid="{00000000-0004-0000-0000-00003E080000}"/>
    <hyperlink ref="E2122" location="A125938762W" display="A125938762W" xr:uid="{00000000-0004-0000-0000-00003F080000}"/>
    <hyperlink ref="E2123" location="A125905498J" display="A125905498J" xr:uid="{00000000-0004-0000-0000-000040080000}"/>
    <hyperlink ref="E2124" location="A125872494A" display="A125872494A" xr:uid="{00000000-0004-0000-0000-000041080000}"/>
    <hyperlink ref="E2125" location="A125939022J" display="A125939022J" xr:uid="{00000000-0004-0000-0000-000042080000}"/>
    <hyperlink ref="E2126" location="A125905758T" display="A125905758T" xr:uid="{00000000-0004-0000-0000-000043080000}"/>
    <hyperlink ref="E2127" location="A125872270R" display="A125872270R" xr:uid="{00000000-0004-0000-0000-000044080000}"/>
    <hyperlink ref="E2128" location="A125938798X" display="A125938798X" xr:uid="{00000000-0004-0000-0000-000045080000}"/>
    <hyperlink ref="E2129" location="A125905534F" display="A125905534F" xr:uid="{00000000-0004-0000-0000-000046080000}"/>
    <hyperlink ref="E2130" location="A125871990V" display="A125871990V" xr:uid="{00000000-0004-0000-0000-000047080000}"/>
    <hyperlink ref="E2131" location="A125938518V" display="A125938518V" xr:uid="{00000000-0004-0000-0000-000048080000}"/>
    <hyperlink ref="E2132" location="A125905254L" display="A125905254L" xr:uid="{00000000-0004-0000-0000-000049080000}"/>
    <hyperlink ref="E2133" location="A125872326R" display="A125872326R" xr:uid="{00000000-0004-0000-0000-00004A080000}"/>
    <hyperlink ref="E2134" location="A125938854F" display="A125938854F" xr:uid="{00000000-0004-0000-0000-00004B080000}"/>
    <hyperlink ref="E2135" location="A125905590X" display="A125905590X" xr:uid="{00000000-0004-0000-0000-00004C080000}"/>
    <hyperlink ref="E2136" location="A125872382J" display="A125872382J" xr:uid="{00000000-0004-0000-0000-00004D080000}"/>
    <hyperlink ref="E2137" location="A125938910L" display="A125938910L" xr:uid="{00000000-0004-0000-0000-00004E080000}"/>
    <hyperlink ref="E2138" location="A125905646X" display="A125905646X" xr:uid="{00000000-0004-0000-0000-00004F080000}"/>
    <hyperlink ref="E2139" location="A125872046W" display="A125872046W" xr:uid="{00000000-0004-0000-0000-000050080000}"/>
    <hyperlink ref="E2140" location="A125938574L" display="A125938574L" xr:uid="{00000000-0004-0000-0000-000051080000}"/>
    <hyperlink ref="E2141" location="A125905310V" display="A125905310V" xr:uid="{00000000-0004-0000-0000-000052080000}"/>
    <hyperlink ref="E2142" location="A125872102C" display="A125872102C" xr:uid="{00000000-0004-0000-0000-000053080000}"/>
    <hyperlink ref="E2143" location="A125938630V" display="A125938630V" xr:uid="{00000000-0004-0000-0000-000054080000}"/>
    <hyperlink ref="E2144" location="A125905366F" display="A125905366F" xr:uid="{00000000-0004-0000-0000-000055080000}"/>
    <hyperlink ref="E2145" location="A125872158R" display="A125872158R" xr:uid="{00000000-0004-0000-0000-000056080000}"/>
    <hyperlink ref="E2146" location="A125938686F" display="A125938686F" xr:uid="{00000000-0004-0000-0000-000057080000}"/>
    <hyperlink ref="E2147" location="A125905422L" display="A125905422L" xr:uid="{00000000-0004-0000-0000-000058080000}"/>
    <hyperlink ref="E2148" location="A125871934A" display="A125871934A" xr:uid="{00000000-0004-0000-0000-000059080000}"/>
    <hyperlink ref="E2149" location="A125938462V" display="A125938462V" xr:uid="{00000000-0004-0000-0000-00005A080000}"/>
    <hyperlink ref="E2150" location="A125905198F" display="A125905198F" xr:uid="{00000000-0004-0000-0000-00005B080000}"/>
    <hyperlink ref="E2151" location="A125872438J" display="A125872438J" xr:uid="{00000000-0004-0000-0000-00005C080000}"/>
    <hyperlink ref="E2152" location="A125938966X" display="A125938966X" xr:uid="{00000000-0004-0000-0000-00005D080000}"/>
    <hyperlink ref="E2153" location="A125905702F" display="A125905702F" xr:uid="{00000000-0004-0000-0000-00005E080000}"/>
    <hyperlink ref="E2154" location="A125872214W" display="A125872214W" xr:uid="{00000000-0004-0000-0000-00005F080000}"/>
    <hyperlink ref="E2155" location="A125938742L" display="A125938742L" xr:uid="{00000000-0004-0000-0000-000060080000}"/>
    <hyperlink ref="E2156" location="A125905478X" display="A125905478X" xr:uid="{00000000-0004-0000-0000-000061080000}"/>
    <hyperlink ref="E2157" location="A125872518J" display="A125872518J" xr:uid="{00000000-0004-0000-0000-000062080000}"/>
    <hyperlink ref="E2158" location="A125939046A" display="A125939046A" xr:uid="{00000000-0004-0000-0000-000063080000}"/>
    <hyperlink ref="E2159" location="A125905782T" display="A125905782T" xr:uid="{00000000-0004-0000-0000-000064080000}"/>
    <hyperlink ref="E2160" location="A125872294J" display="A125872294J" xr:uid="{00000000-0004-0000-0000-000065080000}"/>
    <hyperlink ref="E2161" location="A125938822L" display="A125938822L" xr:uid="{00000000-0004-0000-0000-000066080000}"/>
    <hyperlink ref="E2162" location="A125905558X" display="A125905558X" xr:uid="{00000000-0004-0000-0000-000067080000}"/>
    <hyperlink ref="E2163" location="A125872014C" display="A125872014C" xr:uid="{00000000-0004-0000-0000-000068080000}"/>
    <hyperlink ref="E2164" location="A125938542V" display="A125938542V" xr:uid="{00000000-0004-0000-0000-000069080000}"/>
    <hyperlink ref="E2165" location="A125905278F" display="A125905278F" xr:uid="{00000000-0004-0000-0000-00006A080000}"/>
    <hyperlink ref="E2166" location="A125872350R" display="A125872350R" xr:uid="{00000000-0004-0000-0000-00006B080000}"/>
    <hyperlink ref="E2167" location="A125938878X" display="A125938878X" xr:uid="{00000000-0004-0000-0000-00006C080000}"/>
    <hyperlink ref="E2168" location="A125905614F" display="A125905614F" xr:uid="{00000000-0004-0000-0000-00006D080000}"/>
    <hyperlink ref="E2169" location="A125872406R" display="A125872406R" xr:uid="{00000000-0004-0000-0000-00006E080000}"/>
    <hyperlink ref="E2170" location="A125938934F" display="A125938934F" xr:uid="{00000000-0004-0000-0000-00006F080000}"/>
    <hyperlink ref="E2171" location="A125905670X" display="A125905670X" xr:uid="{00000000-0004-0000-0000-000070080000}"/>
    <hyperlink ref="E2172" location="A125872070W" display="A125872070W" xr:uid="{00000000-0004-0000-0000-000071080000}"/>
    <hyperlink ref="E2173" location="A125938598F" display="A125938598F" xr:uid="{00000000-0004-0000-0000-000072080000}"/>
    <hyperlink ref="E2174" location="A125905334L" display="A125905334L" xr:uid="{00000000-0004-0000-0000-000073080000}"/>
    <hyperlink ref="E2175" location="A125872126W" display="A125872126W" xr:uid="{00000000-0004-0000-0000-000074080000}"/>
    <hyperlink ref="E2176" location="A125938654L" display="A125938654L" xr:uid="{00000000-0004-0000-0000-000075080000}"/>
    <hyperlink ref="E2177" location="A125905390F" display="A125905390F" xr:uid="{00000000-0004-0000-0000-000076080000}"/>
    <hyperlink ref="E2178" location="A125872182R" display="A125872182R" xr:uid="{00000000-0004-0000-0000-000077080000}"/>
    <hyperlink ref="E2179" location="A125938710V" display="A125938710V" xr:uid="{00000000-0004-0000-0000-000078080000}"/>
    <hyperlink ref="E2180" location="A125905446F" display="A125905446F" xr:uid="{00000000-0004-0000-0000-000079080000}"/>
    <hyperlink ref="E2181" location="A125871958V" display="A125871958V" xr:uid="{00000000-0004-0000-0000-00007A080000}"/>
    <hyperlink ref="E2182" location="A125938486L" display="A125938486L" xr:uid="{00000000-0004-0000-0000-00007B080000}"/>
    <hyperlink ref="E2183" location="A125905222V" display="A125905222V" xr:uid="{00000000-0004-0000-0000-00007C080000}"/>
    <hyperlink ref="E2184" location="A125872462J" display="A125872462J" xr:uid="{00000000-0004-0000-0000-00007D080000}"/>
    <hyperlink ref="E2185" location="A125938990X" display="A125938990X" xr:uid="{00000000-0004-0000-0000-00007E080000}"/>
    <hyperlink ref="E2186" location="A125905726X" display="A125905726X" xr:uid="{00000000-0004-0000-0000-00007F080000}"/>
    <hyperlink ref="E2187" location="A125872238R" display="A125872238R" xr:uid="{00000000-0004-0000-0000-000080080000}"/>
    <hyperlink ref="E2188" location="A125938766F" display="A125938766F" xr:uid="{00000000-0004-0000-0000-000081080000}"/>
    <hyperlink ref="E2189" location="A125905502L" display="A125905502L" xr:uid="{00000000-0004-0000-0000-000082080000}"/>
    <hyperlink ref="E2190" location="A125872522X" display="A125872522X" xr:uid="{00000000-0004-0000-0000-000083080000}"/>
    <hyperlink ref="E2191" location="A125939050T" display="A125939050T" xr:uid="{00000000-0004-0000-0000-000084080000}"/>
    <hyperlink ref="E2192" location="A125905786A" display="A125905786A" xr:uid="{00000000-0004-0000-0000-000085080000}"/>
    <hyperlink ref="E2193" location="A125872298T" display="A125872298T" xr:uid="{00000000-0004-0000-0000-000086080000}"/>
    <hyperlink ref="E2194" location="A125938826W" display="A125938826W" xr:uid="{00000000-0004-0000-0000-000087080000}"/>
    <hyperlink ref="E2195" location="A125905562R" display="A125905562R" xr:uid="{00000000-0004-0000-0000-000088080000}"/>
    <hyperlink ref="E2196" location="A125872018L" display="A125872018L" xr:uid="{00000000-0004-0000-0000-000089080000}"/>
    <hyperlink ref="E2197" location="A125938546C" display="A125938546C" xr:uid="{00000000-0004-0000-0000-00008A080000}"/>
    <hyperlink ref="E2198" location="A125905282W" display="A125905282W" xr:uid="{00000000-0004-0000-0000-00008B080000}"/>
    <hyperlink ref="E2199" location="A125872354X" display="A125872354X" xr:uid="{00000000-0004-0000-0000-00008C080000}"/>
    <hyperlink ref="E2200" location="A125938882R" display="A125938882R" xr:uid="{00000000-0004-0000-0000-00008D080000}"/>
    <hyperlink ref="E2201" location="A125905618R" display="A125905618R" xr:uid="{00000000-0004-0000-0000-00008E080000}"/>
    <hyperlink ref="E2202" location="A125872410F" display="A125872410F" xr:uid="{00000000-0004-0000-0000-00008F080000}"/>
    <hyperlink ref="E2203" location="A125938938R" display="A125938938R" xr:uid="{00000000-0004-0000-0000-000090080000}"/>
    <hyperlink ref="E2204" location="A125905674J" display="A125905674J" xr:uid="{00000000-0004-0000-0000-000091080000}"/>
    <hyperlink ref="E2205" location="A125872074F" display="A125872074F" xr:uid="{00000000-0004-0000-0000-000092080000}"/>
    <hyperlink ref="E2206" location="A125938602K" display="A125938602K" xr:uid="{00000000-0004-0000-0000-000093080000}"/>
    <hyperlink ref="E2207" location="A125905338W" display="A125905338W" xr:uid="{00000000-0004-0000-0000-000094080000}"/>
    <hyperlink ref="E2208" location="A125872130L" display="A125872130L" xr:uid="{00000000-0004-0000-0000-000095080000}"/>
    <hyperlink ref="E2209" location="A125938658W" display="A125938658W" xr:uid="{00000000-0004-0000-0000-000096080000}"/>
    <hyperlink ref="E2210" location="A125905394R" display="A125905394R" xr:uid="{00000000-0004-0000-0000-000097080000}"/>
    <hyperlink ref="E2211" location="A125872186X" display="A125872186X" xr:uid="{00000000-0004-0000-0000-000098080000}"/>
    <hyperlink ref="E2212" location="A125938714C" display="A125938714C" xr:uid="{00000000-0004-0000-0000-000099080000}"/>
    <hyperlink ref="E2213" location="A125905450W" display="A125905450W" xr:uid="{00000000-0004-0000-0000-00009A080000}"/>
    <hyperlink ref="E2214" location="A125871962K" display="A125871962K" xr:uid="{00000000-0004-0000-0000-00009B080000}"/>
    <hyperlink ref="E2215" location="A125938490C" display="A125938490C" xr:uid="{00000000-0004-0000-0000-00009C080000}"/>
    <hyperlink ref="E2216" location="A125905226C" display="A125905226C" xr:uid="{00000000-0004-0000-0000-00009D080000}"/>
    <hyperlink ref="E2217" location="A125872466T" display="A125872466T" xr:uid="{00000000-0004-0000-0000-00009E080000}"/>
    <hyperlink ref="E2218" location="A125938994J" display="A125938994J" xr:uid="{00000000-0004-0000-0000-00009F080000}"/>
    <hyperlink ref="E2219" location="A125905730R" display="A125905730R" xr:uid="{00000000-0004-0000-0000-0000A0080000}"/>
    <hyperlink ref="E2220" location="A125872242F" display="A125872242F" xr:uid="{00000000-0004-0000-0000-0000A1080000}"/>
    <hyperlink ref="E2221" location="A125938770W" display="A125938770W" xr:uid="{00000000-0004-0000-0000-0000A2080000}"/>
    <hyperlink ref="E2222" location="A125905506W" display="A125905506W" xr:uid="{00000000-0004-0000-0000-0000A3080000}"/>
    <hyperlink ref="E2223" location="A125872498K" display="A125872498K" xr:uid="{00000000-0004-0000-0000-0000A4080000}"/>
    <hyperlink ref="E2224" location="A125939026T" display="A125939026T" xr:uid="{00000000-0004-0000-0000-0000A5080000}"/>
    <hyperlink ref="E2225" location="A125905762J" display="A125905762J" xr:uid="{00000000-0004-0000-0000-0000A6080000}"/>
    <hyperlink ref="E2226" location="A125872274X" display="A125872274X" xr:uid="{00000000-0004-0000-0000-0000A7080000}"/>
    <hyperlink ref="E2227" location="A125938802C" display="A125938802C" xr:uid="{00000000-0004-0000-0000-0000A8080000}"/>
    <hyperlink ref="E2228" location="A125905538R" display="A125905538R" xr:uid="{00000000-0004-0000-0000-0000A9080000}"/>
    <hyperlink ref="E2229" location="A125871994C" display="A125871994C" xr:uid="{00000000-0004-0000-0000-0000AA080000}"/>
    <hyperlink ref="E2230" location="A125938522K" display="A125938522K" xr:uid="{00000000-0004-0000-0000-0000AB080000}"/>
    <hyperlink ref="E2231" location="A125905258W" display="A125905258W" xr:uid="{00000000-0004-0000-0000-0000AC080000}"/>
    <hyperlink ref="E2232" location="A125872330F" display="A125872330F" xr:uid="{00000000-0004-0000-0000-0000AD080000}"/>
    <hyperlink ref="E2233" location="A125938858R" display="A125938858R" xr:uid="{00000000-0004-0000-0000-0000AE080000}"/>
    <hyperlink ref="E2234" location="A125905594J" display="A125905594J" xr:uid="{00000000-0004-0000-0000-0000AF080000}"/>
    <hyperlink ref="E2235" location="A125872386T" display="A125872386T" xr:uid="{00000000-0004-0000-0000-0000B0080000}"/>
    <hyperlink ref="E2236" location="A125938914W" display="A125938914W" xr:uid="{00000000-0004-0000-0000-0000B1080000}"/>
    <hyperlink ref="E2237" location="A125905650R" display="A125905650R" xr:uid="{00000000-0004-0000-0000-0000B2080000}"/>
    <hyperlink ref="E2238" location="A125872050L" display="A125872050L" xr:uid="{00000000-0004-0000-0000-0000B3080000}"/>
    <hyperlink ref="E2239" location="A125938578W" display="A125938578W" xr:uid="{00000000-0004-0000-0000-0000B4080000}"/>
    <hyperlink ref="E2240" location="A125905314C" display="A125905314C" xr:uid="{00000000-0004-0000-0000-0000B5080000}"/>
    <hyperlink ref="E2241" location="A125872106L" display="A125872106L" xr:uid="{00000000-0004-0000-0000-0000B6080000}"/>
    <hyperlink ref="E2242" location="A125938634C" display="A125938634C" xr:uid="{00000000-0004-0000-0000-0000B7080000}"/>
    <hyperlink ref="E2243" location="A125905370W" display="A125905370W" xr:uid="{00000000-0004-0000-0000-0000B8080000}"/>
    <hyperlink ref="E2244" location="A125872162F" display="A125872162F" xr:uid="{00000000-0004-0000-0000-0000B9080000}"/>
    <hyperlink ref="E2245" location="A125938690W" display="A125938690W" xr:uid="{00000000-0004-0000-0000-0000BA080000}"/>
    <hyperlink ref="E2246" location="A125905426W" display="A125905426W" xr:uid="{00000000-0004-0000-0000-0000BB080000}"/>
    <hyperlink ref="E2247" location="A125871938K" display="A125871938K" xr:uid="{00000000-0004-0000-0000-0000BC080000}"/>
    <hyperlink ref="E2248" location="A125938466C" display="A125938466C" xr:uid="{00000000-0004-0000-0000-0000BD080000}"/>
    <hyperlink ref="E2249" location="A125905202K" display="A125905202K" xr:uid="{00000000-0004-0000-0000-0000BE080000}"/>
    <hyperlink ref="E2250" location="A125872442X" display="A125872442X" xr:uid="{00000000-0004-0000-0000-0000BF080000}"/>
    <hyperlink ref="E2251" location="A125938970R" display="A125938970R" xr:uid="{00000000-0004-0000-0000-0000C0080000}"/>
    <hyperlink ref="E2252" location="A125905706R" display="A125905706R" xr:uid="{00000000-0004-0000-0000-0000C1080000}"/>
    <hyperlink ref="E2253" location="A125872218F" display="A125872218F" xr:uid="{00000000-0004-0000-0000-0000C2080000}"/>
    <hyperlink ref="E2254" location="A125938746W" display="A125938746W" xr:uid="{00000000-0004-0000-0000-0000C3080000}"/>
    <hyperlink ref="E2255" location="A125905482R" display="A125905482R" xr:uid="{00000000-0004-0000-0000-0000C4080000}"/>
    <hyperlink ref="E2256" location="A125872502R" display="A125872502R" xr:uid="{00000000-0004-0000-0000-0000C5080000}"/>
    <hyperlink ref="E2257" location="A125939030J" display="A125939030J" xr:uid="{00000000-0004-0000-0000-0000C6080000}"/>
    <hyperlink ref="E2258" location="A125905766T" display="A125905766T" xr:uid="{00000000-0004-0000-0000-0000C7080000}"/>
    <hyperlink ref="E2259" location="A125872278J" display="A125872278J" xr:uid="{00000000-0004-0000-0000-0000C8080000}"/>
    <hyperlink ref="E2260" location="A125938806L" display="A125938806L" xr:uid="{00000000-0004-0000-0000-0000C9080000}"/>
    <hyperlink ref="E2261" location="A125905542F" display="A125905542F" xr:uid="{00000000-0004-0000-0000-0000CA080000}"/>
    <hyperlink ref="E2262" location="A125871998L" display="A125871998L" xr:uid="{00000000-0004-0000-0000-0000CB080000}"/>
    <hyperlink ref="E2263" location="A125938526V" display="A125938526V" xr:uid="{00000000-0004-0000-0000-0000CC080000}"/>
    <hyperlink ref="E2264" location="A125905262L" display="A125905262L" xr:uid="{00000000-0004-0000-0000-0000CD080000}"/>
    <hyperlink ref="E2265" location="A125872334R" display="A125872334R" xr:uid="{00000000-0004-0000-0000-0000CE080000}"/>
    <hyperlink ref="E2266" location="A125938862F" display="A125938862F" xr:uid="{00000000-0004-0000-0000-0000CF080000}"/>
    <hyperlink ref="E2267" location="A125905598T" display="A125905598T" xr:uid="{00000000-0004-0000-0000-0000D0080000}"/>
    <hyperlink ref="E2268" location="A125872390J" display="A125872390J" xr:uid="{00000000-0004-0000-0000-0000D1080000}"/>
    <hyperlink ref="E2269" location="A125938918F" display="A125938918F" xr:uid="{00000000-0004-0000-0000-0000D2080000}"/>
    <hyperlink ref="E2270" location="A125905654X" display="A125905654X" xr:uid="{00000000-0004-0000-0000-0000D3080000}"/>
    <hyperlink ref="E2271" location="A125872054W" display="A125872054W" xr:uid="{00000000-0004-0000-0000-0000D4080000}"/>
    <hyperlink ref="E2272" location="A125938582L" display="A125938582L" xr:uid="{00000000-0004-0000-0000-0000D5080000}"/>
    <hyperlink ref="E2273" location="A125905318L" display="A125905318L" xr:uid="{00000000-0004-0000-0000-0000D6080000}"/>
    <hyperlink ref="E2274" location="A125872110C" display="A125872110C" xr:uid="{00000000-0004-0000-0000-0000D7080000}"/>
    <hyperlink ref="E2275" location="A125938638L" display="A125938638L" xr:uid="{00000000-0004-0000-0000-0000D8080000}"/>
    <hyperlink ref="E2276" location="A125905374F" display="A125905374F" xr:uid="{00000000-0004-0000-0000-0000D9080000}"/>
    <hyperlink ref="E2277" location="A125872166R" display="A125872166R" xr:uid="{00000000-0004-0000-0000-0000DA080000}"/>
    <hyperlink ref="E2278" location="A125938694F" display="A125938694F" xr:uid="{00000000-0004-0000-0000-0000DB080000}"/>
    <hyperlink ref="E2279" location="A125905430L" display="A125905430L" xr:uid="{00000000-0004-0000-0000-0000DC080000}"/>
    <hyperlink ref="E2280" location="A125871942A" display="A125871942A" xr:uid="{00000000-0004-0000-0000-0000DD080000}"/>
    <hyperlink ref="E2281" location="A125938470V" display="A125938470V" xr:uid="{00000000-0004-0000-0000-0000DE080000}"/>
    <hyperlink ref="E2282" location="A125905206V" display="A125905206V" xr:uid="{00000000-0004-0000-0000-0000DF080000}"/>
    <hyperlink ref="E2283" location="A125872446J" display="A125872446J" xr:uid="{00000000-0004-0000-0000-0000E0080000}"/>
    <hyperlink ref="E2284" location="A125938974X" display="A125938974X" xr:uid="{00000000-0004-0000-0000-0000E1080000}"/>
    <hyperlink ref="E2285" location="A125905710F" display="A125905710F" xr:uid="{00000000-0004-0000-0000-0000E2080000}"/>
    <hyperlink ref="E2286" location="A125872222W" display="A125872222W" xr:uid="{00000000-0004-0000-0000-0000E3080000}"/>
    <hyperlink ref="E2287" location="A125938750L" display="A125938750L" xr:uid="{00000000-0004-0000-0000-0000E4080000}"/>
    <hyperlink ref="E2288" location="A125905486X" display="A125905486X" xr:uid="{00000000-0004-0000-0000-0000E5080000}"/>
    <hyperlink ref="E2289" location="A125872506X" display="A125872506X" xr:uid="{00000000-0004-0000-0000-0000E6080000}"/>
    <hyperlink ref="E2290" location="A125939034T" display="A125939034T" xr:uid="{00000000-0004-0000-0000-0000E7080000}"/>
    <hyperlink ref="E2291" location="A125905770J" display="A125905770J" xr:uid="{00000000-0004-0000-0000-0000E8080000}"/>
    <hyperlink ref="E2292" location="A125872282X" display="A125872282X" xr:uid="{00000000-0004-0000-0000-0000E9080000}"/>
    <hyperlink ref="E2293" location="A125938810C" display="A125938810C" xr:uid="{00000000-0004-0000-0000-0000EA080000}"/>
    <hyperlink ref="E2294" location="A125905546R" display="A125905546R" xr:uid="{00000000-0004-0000-0000-0000EB080000}"/>
    <hyperlink ref="E2295" location="A125872002V" display="A125872002V" xr:uid="{00000000-0004-0000-0000-0000EC080000}"/>
    <hyperlink ref="E2296" location="A125938530K" display="A125938530K" xr:uid="{00000000-0004-0000-0000-0000ED080000}"/>
    <hyperlink ref="E2297" location="A125905266W" display="A125905266W" xr:uid="{00000000-0004-0000-0000-0000EE080000}"/>
    <hyperlink ref="E2298" location="A125872338X" display="A125872338X" xr:uid="{00000000-0004-0000-0000-0000EF080000}"/>
    <hyperlink ref="E2299" location="A125938866R" display="A125938866R" xr:uid="{00000000-0004-0000-0000-0000F0080000}"/>
    <hyperlink ref="E2300" location="A125905602W" display="A125905602W" xr:uid="{00000000-0004-0000-0000-0000F1080000}"/>
    <hyperlink ref="E2301" location="A125872394T" display="A125872394T" xr:uid="{00000000-0004-0000-0000-0000F2080000}"/>
    <hyperlink ref="E2302" location="A125938922W" display="A125938922W" xr:uid="{00000000-0004-0000-0000-0000F3080000}"/>
    <hyperlink ref="E2303" location="A125905658J" display="A125905658J" xr:uid="{00000000-0004-0000-0000-0000F4080000}"/>
    <hyperlink ref="E2304" location="A125872058F" display="A125872058F" xr:uid="{00000000-0004-0000-0000-0000F5080000}"/>
    <hyperlink ref="E2305" location="A125938586W" display="A125938586W" xr:uid="{00000000-0004-0000-0000-0000F6080000}"/>
    <hyperlink ref="E2306" location="A125905322C" display="A125905322C" xr:uid="{00000000-0004-0000-0000-0000F7080000}"/>
    <hyperlink ref="E2307" location="A125872114L" display="A125872114L" xr:uid="{00000000-0004-0000-0000-0000F8080000}"/>
    <hyperlink ref="E2308" location="A125938642C" display="A125938642C" xr:uid="{00000000-0004-0000-0000-0000F9080000}"/>
    <hyperlink ref="E2309" location="A125905378R" display="A125905378R" xr:uid="{00000000-0004-0000-0000-0000FA080000}"/>
    <hyperlink ref="E2310" location="A125872170F" display="A125872170F" xr:uid="{00000000-0004-0000-0000-0000FB080000}"/>
    <hyperlink ref="E2311" location="A125938698R" display="A125938698R" xr:uid="{00000000-0004-0000-0000-0000FC080000}"/>
    <hyperlink ref="E2312" location="A125905434W" display="A125905434W" xr:uid="{00000000-0004-0000-0000-0000FD080000}"/>
    <hyperlink ref="E2313" location="A125871946K" display="A125871946K" xr:uid="{00000000-0004-0000-0000-0000FE080000}"/>
    <hyperlink ref="E2314" location="A125938474C" display="A125938474C" xr:uid="{00000000-0004-0000-0000-0000FF080000}"/>
    <hyperlink ref="E2315" location="A125905210K" display="A125905210K" xr:uid="{00000000-0004-0000-0000-000000090000}"/>
    <hyperlink ref="E2316" location="A125872450X" display="A125872450X" xr:uid="{00000000-0004-0000-0000-000001090000}"/>
    <hyperlink ref="E2317" location="A125938978J" display="A125938978J" xr:uid="{00000000-0004-0000-0000-000002090000}"/>
    <hyperlink ref="E2318" location="A125905714R" display="A125905714R" xr:uid="{00000000-0004-0000-0000-000003090000}"/>
    <hyperlink ref="E2319" location="A125872226F" display="A125872226F" xr:uid="{00000000-0004-0000-0000-000004090000}"/>
    <hyperlink ref="E2320" location="A125938754W" display="A125938754W" xr:uid="{00000000-0004-0000-0000-000005090000}"/>
    <hyperlink ref="E2321" location="A125905490R" display="A125905490R" xr:uid="{00000000-0004-0000-0000-000006090000}"/>
    <hyperlink ref="E2322" location="A125855850T" display="A125855850T" xr:uid="{00000000-0004-0000-0000-000007090000}"/>
    <hyperlink ref="E2323" location="A125922378J" display="A125922378J" xr:uid="{00000000-0004-0000-0000-000008090000}"/>
    <hyperlink ref="E2324" location="A125889114A" display="A125889114A" xr:uid="{00000000-0004-0000-0000-000009090000}"/>
    <hyperlink ref="E2325" location="A125855626X" display="A125855626X" xr:uid="{00000000-0004-0000-0000-00000A090000}"/>
    <hyperlink ref="E2326" location="A125922154W" display="A125922154W" xr:uid="{00000000-0004-0000-0000-00000B090000}"/>
    <hyperlink ref="E2327" location="A125888890X" display="A125888890X" xr:uid="{00000000-0004-0000-0000-00000C090000}"/>
    <hyperlink ref="E2328" location="A125855346F" display="A125855346F" xr:uid="{00000000-0004-0000-0000-00000D090000}"/>
    <hyperlink ref="E2329" location="A125921874A" display="A125921874A" xr:uid="{00000000-0004-0000-0000-00000E090000}"/>
    <hyperlink ref="E2330" location="A125888610V" display="A125888610V" xr:uid="{00000000-0004-0000-0000-00000F090000}"/>
    <hyperlink ref="E2331" location="A125855682T" display="A125855682T" xr:uid="{00000000-0004-0000-0000-000010090000}"/>
    <hyperlink ref="E2332" location="A125922210C" display="A125922210C" xr:uid="{00000000-0004-0000-0000-000011090000}"/>
    <hyperlink ref="E2333" location="A125888946X" display="A125888946X" xr:uid="{00000000-0004-0000-0000-000012090000}"/>
    <hyperlink ref="E2334" location="A125855738T" display="A125855738T" xr:uid="{00000000-0004-0000-0000-000013090000}"/>
    <hyperlink ref="E2335" location="A125922266R" display="A125922266R" xr:uid="{00000000-0004-0000-0000-000014090000}"/>
    <hyperlink ref="E2336" location="A125889002J" display="A125889002J" xr:uid="{00000000-0004-0000-0000-000015090000}"/>
    <hyperlink ref="E2337" location="A125855402L" display="A125855402L" xr:uid="{00000000-0004-0000-0000-000016090000}"/>
    <hyperlink ref="E2338" location="A125921930J" display="A125921930J" xr:uid="{00000000-0004-0000-0000-000017090000}"/>
    <hyperlink ref="E2339" location="A125888666F" display="A125888666F" xr:uid="{00000000-0004-0000-0000-000018090000}"/>
    <hyperlink ref="E2340" location="A125855458X" display="A125855458X" xr:uid="{00000000-0004-0000-0000-000019090000}"/>
    <hyperlink ref="E2341" location="A125921986V" display="A125921986V" xr:uid="{00000000-0004-0000-0000-00001A090000}"/>
    <hyperlink ref="E2342" location="A125888722L" display="A125888722L" xr:uid="{00000000-0004-0000-0000-00001B090000}"/>
    <hyperlink ref="E2343" location="A125855514F" display="A125855514F" xr:uid="{00000000-0004-0000-0000-00001C090000}"/>
    <hyperlink ref="E2344" location="A125922042C" display="A125922042C" xr:uid="{00000000-0004-0000-0000-00001D090000}"/>
    <hyperlink ref="E2345" location="A125888778X" display="A125888778X" xr:uid="{00000000-0004-0000-0000-00001E090000}"/>
    <hyperlink ref="E2346" location="A125855290F" display="A125855290F" xr:uid="{00000000-0004-0000-0000-00001F090000}"/>
    <hyperlink ref="E2347" location="A125921818J" display="A125921818J" xr:uid="{00000000-0004-0000-0000-000020090000}"/>
    <hyperlink ref="E2348" location="A125888554L" display="A125888554L" xr:uid="{00000000-0004-0000-0000-000021090000}"/>
    <hyperlink ref="E2349" location="A125855794K" display="A125855794K" xr:uid="{00000000-0004-0000-0000-000022090000}"/>
    <hyperlink ref="E2350" location="A125922322W" display="A125922322W" xr:uid="{00000000-0004-0000-0000-000023090000}"/>
    <hyperlink ref="E2351" location="A125889058V" display="A125889058V" xr:uid="{00000000-0004-0000-0000-000024090000}"/>
    <hyperlink ref="E2352" location="A125855570X" display="A125855570X" xr:uid="{00000000-0004-0000-0000-000025090000}"/>
    <hyperlink ref="E2353" location="A125922098R" display="A125922098R" xr:uid="{00000000-0004-0000-0000-000026090000}"/>
    <hyperlink ref="E2354" location="A125888834F" display="A125888834F" xr:uid="{00000000-0004-0000-0000-000027090000}"/>
    <hyperlink ref="E2355" location="A125855846A" display="A125855846A" xr:uid="{00000000-0004-0000-0000-000028090000}"/>
    <hyperlink ref="E2356" location="A125922374X" display="A125922374X" xr:uid="{00000000-0004-0000-0000-000029090000}"/>
    <hyperlink ref="E2357" location="A125889110T" display="A125889110T" xr:uid="{00000000-0004-0000-0000-00002A090000}"/>
    <hyperlink ref="E2358" location="A125855622R" display="A125855622R" xr:uid="{00000000-0004-0000-0000-00002B090000}"/>
    <hyperlink ref="E2359" location="A125922150L" display="A125922150L" xr:uid="{00000000-0004-0000-0000-00002C090000}"/>
    <hyperlink ref="E2360" location="A125888886J" display="A125888886J" xr:uid="{00000000-0004-0000-0000-00002D090000}"/>
    <hyperlink ref="E2361" location="A125855342W" display="A125855342W" xr:uid="{00000000-0004-0000-0000-00002E090000}"/>
    <hyperlink ref="E2362" location="A125921870T" display="A125921870T" xr:uid="{00000000-0004-0000-0000-00002F090000}"/>
    <hyperlink ref="E2363" location="A125888606C" display="A125888606C" xr:uid="{00000000-0004-0000-0000-000030090000}"/>
    <hyperlink ref="E2364" location="A125855678A" display="A125855678A" xr:uid="{00000000-0004-0000-0000-000031090000}"/>
    <hyperlink ref="E2365" location="A125922206L" display="A125922206L" xr:uid="{00000000-0004-0000-0000-000032090000}"/>
    <hyperlink ref="E2366" location="A125888942R" display="A125888942R" xr:uid="{00000000-0004-0000-0000-000033090000}"/>
    <hyperlink ref="E2367" location="A125855734J" display="A125855734J" xr:uid="{00000000-0004-0000-0000-000034090000}"/>
    <hyperlink ref="E2368" location="A125922262F" display="A125922262F" xr:uid="{00000000-0004-0000-0000-000035090000}"/>
    <hyperlink ref="E2369" location="A125888998A" display="A125888998A" xr:uid="{00000000-0004-0000-0000-000036090000}"/>
    <hyperlink ref="E2370" location="A125855398J" display="A125855398J" xr:uid="{00000000-0004-0000-0000-000037090000}"/>
    <hyperlink ref="E2371" location="A125921926T" display="A125921926T" xr:uid="{00000000-0004-0000-0000-000038090000}"/>
    <hyperlink ref="E2372" location="A125888662W" display="A125888662W" xr:uid="{00000000-0004-0000-0000-000039090000}"/>
    <hyperlink ref="E2373" location="A125855454R" display="A125855454R" xr:uid="{00000000-0004-0000-0000-00003A090000}"/>
    <hyperlink ref="E2374" location="A125921982K" display="A125921982K" xr:uid="{00000000-0004-0000-0000-00003B090000}"/>
    <hyperlink ref="E2375" location="A125888718W" display="A125888718W" xr:uid="{00000000-0004-0000-0000-00003C090000}"/>
    <hyperlink ref="E2376" location="A125855510W" display="A125855510W" xr:uid="{00000000-0004-0000-0000-00003D090000}"/>
    <hyperlink ref="E2377" location="A125922038L" display="A125922038L" xr:uid="{00000000-0004-0000-0000-00003E090000}"/>
    <hyperlink ref="E2378" location="A125888774R" display="A125888774R" xr:uid="{00000000-0004-0000-0000-00003F090000}"/>
    <hyperlink ref="E2379" location="A125855286R" display="A125855286R" xr:uid="{00000000-0004-0000-0000-000040090000}"/>
    <hyperlink ref="E2380" location="A125921814X" display="A125921814X" xr:uid="{00000000-0004-0000-0000-000041090000}"/>
    <hyperlink ref="E2381" location="A125888550C" display="A125888550C" xr:uid="{00000000-0004-0000-0000-000042090000}"/>
    <hyperlink ref="E2382" location="A125855790A" display="A125855790A" xr:uid="{00000000-0004-0000-0000-000043090000}"/>
    <hyperlink ref="E2383" location="A125922318F" display="A125922318F" xr:uid="{00000000-0004-0000-0000-000044090000}"/>
    <hyperlink ref="E2384" location="A125889054K" display="A125889054K" xr:uid="{00000000-0004-0000-0000-000045090000}"/>
    <hyperlink ref="E2385" location="A125855566J" display="A125855566J" xr:uid="{00000000-0004-0000-0000-000046090000}"/>
    <hyperlink ref="E2386" location="A125922094F" display="A125922094F" xr:uid="{00000000-0004-0000-0000-000047090000}"/>
    <hyperlink ref="E2387" location="A125888830W" display="A125888830W" xr:uid="{00000000-0004-0000-0000-000048090000}"/>
    <hyperlink ref="E2388" location="A125855894V" display="A125855894V" xr:uid="{00000000-0004-0000-0000-000049090000}"/>
    <hyperlink ref="E2389" location="A125922422F" display="A125922422F" xr:uid="{00000000-0004-0000-0000-00004A090000}"/>
    <hyperlink ref="E2390" location="A125889158C" display="A125889158C" xr:uid="{00000000-0004-0000-0000-00004B090000}"/>
    <hyperlink ref="E2391" location="A125855670J" display="A125855670J" xr:uid="{00000000-0004-0000-0000-00004C090000}"/>
    <hyperlink ref="E2392" location="A125922198X" display="A125922198X" xr:uid="{00000000-0004-0000-0000-00004D090000}"/>
    <hyperlink ref="E2393" location="A125888934R" display="A125888934R" xr:uid="{00000000-0004-0000-0000-00004E090000}"/>
    <hyperlink ref="E2394" location="A125855390R" display="A125855390R" xr:uid="{00000000-0004-0000-0000-00004F090000}"/>
    <hyperlink ref="E2395" location="A125921918T" display="A125921918T" xr:uid="{00000000-0004-0000-0000-000050090000}"/>
    <hyperlink ref="E2396" location="A125888654W" display="A125888654W" xr:uid="{00000000-0004-0000-0000-000051090000}"/>
    <hyperlink ref="E2397" location="A125855726J" display="A125855726J" xr:uid="{00000000-0004-0000-0000-000052090000}"/>
    <hyperlink ref="E2398" location="A125922254F" display="A125922254F" xr:uid="{00000000-0004-0000-0000-000053090000}"/>
    <hyperlink ref="E2399" location="A125888990J" display="A125888990J" xr:uid="{00000000-0004-0000-0000-000054090000}"/>
    <hyperlink ref="E2400" location="A125855782A" display="A125855782A" xr:uid="{00000000-0004-0000-0000-000055090000}"/>
    <hyperlink ref="E2401" location="A125922310L" display="A125922310L" xr:uid="{00000000-0004-0000-0000-000056090000}"/>
    <hyperlink ref="E2402" location="A125889046K" display="A125889046K" xr:uid="{00000000-0004-0000-0000-000057090000}"/>
    <hyperlink ref="E2403" location="A125855446R" display="A125855446R" xr:uid="{00000000-0004-0000-0000-000058090000}"/>
    <hyperlink ref="E2404" location="A125921974K" display="A125921974K" xr:uid="{00000000-0004-0000-0000-000059090000}"/>
    <hyperlink ref="E2405" location="A125888710C" display="A125888710C" xr:uid="{00000000-0004-0000-0000-00005A090000}"/>
    <hyperlink ref="E2406" location="A125855502W" display="A125855502W" xr:uid="{00000000-0004-0000-0000-00005B090000}"/>
    <hyperlink ref="E2407" location="A125922030V" display="A125922030V" xr:uid="{00000000-0004-0000-0000-00005C090000}"/>
    <hyperlink ref="E2408" location="A125888766R" display="A125888766R" xr:uid="{00000000-0004-0000-0000-00005D090000}"/>
    <hyperlink ref="E2409" location="A125855558J" display="A125855558J" xr:uid="{00000000-0004-0000-0000-00005E090000}"/>
    <hyperlink ref="E2410" location="A125922086F" display="A125922086F" xr:uid="{00000000-0004-0000-0000-00005F090000}"/>
    <hyperlink ref="E2411" location="A125888822W" display="A125888822W" xr:uid="{00000000-0004-0000-0000-000060090000}"/>
    <hyperlink ref="E2412" location="A125855334W" display="A125855334W" xr:uid="{00000000-0004-0000-0000-000061090000}"/>
    <hyperlink ref="E2413" location="A125921862T" display="A125921862T" xr:uid="{00000000-0004-0000-0000-000062090000}"/>
    <hyperlink ref="E2414" location="A125888598R" display="A125888598R" xr:uid="{00000000-0004-0000-0000-000063090000}"/>
    <hyperlink ref="E2415" location="A125855838A" display="A125855838A" xr:uid="{00000000-0004-0000-0000-000064090000}"/>
    <hyperlink ref="E2416" location="A125922366X" display="A125922366X" xr:uid="{00000000-0004-0000-0000-000065090000}"/>
    <hyperlink ref="E2417" location="A125889102T" display="A125889102T" xr:uid="{00000000-0004-0000-0000-000066090000}"/>
    <hyperlink ref="E2418" location="A125855614R" display="A125855614R" xr:uid="{00000000-0004-0000-0000-000067090000}"/>
    <hyperlink ref="E2419" location="A125922142L" display="A125922142L" xr:uid="{00000000-0004-0000-0000-000068090000}"/>
    <hyperlink ref="E2420" location="A125888878J" display="A125888878J" xr:uid="{00000000-0004-0000-0000-000069090000}"/>
    <hyperlink ref="E2421" location="A125855878V" display="A125855878V" xr:uid="{00000000-0004-0000-0000-00006A090000}"/>
    <hyperlink ref="E2422" location="A125922406F" display="A125922406F" xr:uid="{00000000-0004-0000-0000-00006B090000}"/>
    <hyperlink ref="E2423" location="A125889142K" display="A125889142K" xr:uid="{00000000-0004-0000-0000-00006C090000}"/>
    <hyperlink ref="E2424" location="A125855654J" display="A125855654J" xr:uid="{00000000-0004-0000-0000-00006D090000}"/>
    <hyperlink ref="E2425" location="A125922182F" display="A125922182F" xr:uid="{00000000-0004-0000-0000-00006E090000}"/>
    <hyperlink ref="E2426" location="A125888918R" display="A125888918R" xr:uid="{00000000-0004-0000-0000-00006F090000}"/>
    <hyperlink ref="E2427" location="A125855374R" display="A125855374R" xr:uid="{00000000-0004-0000-0000-000070090000}"/>
    <hyperlink ref="E2428" location="A125921902X" display="A125921902X" xr:uid="{00000000-0004-0000-0000-000071090000}"/>
    <hyperlink ref="E2429" location="A125888638W" display="A125888638W" xr:uid="{00000000-0004-0000-0000-000072090000}"/>
    <hyperlink ref="E2430" location="A125855710R" display="A125855710R" xr:uid="{00000000-0004-0000-0000-000073090000}"/>
    <hyperlink ref="E2431" location="A125922238F" display="A125922238F" xr:uid="{00000000-0004-0000-0000-000074090000}"/>
    <hyperlink ref="E2432" location="A125888974J" display="A125888974J" xr:uid="{00000000-0004-0000-0000-000075090000}"/>
    <hyperlink ref="E2433" location="A125855766A" display="A125855766A" xr:uid="{00000000-0004-0000-0000-000076090000}"/>
    <hyperlink ref="E2434" location="A125922294X" display="A125922294X" xr:uid="{00000000-0004-0000-0000-000077090000}"/>
    <hyperlink ref="E2435" location="A125889030T" display="A125889030T" xr:uid="{00000000-0004-0000-0000-000078090000}"/>
    <hyperlink ref="E2436" location="A125855430W" display="A125855430W" xr:uid="{00000000-0004-0000-0000-000079090000}"/>
    <hyperlink ref="E2437" location="A125921958K" display="A125921958K" xr:uid="{00000000-0004-0000-0000-00007A090000}"/>
    <hyperlink ref="E2438" location="A125888694R" display="A125888694R" xr:uid="{00000000-0004-0000-0000-00007B090000}"/>
    <hyperlink ref="E2439" location="A125855486J" display="A125855486J" xr:uid="{00000000-0004-0000-0000-00007C090000}"/>
    <hyperlink ref="E2440" location="A125922014V" display="A125922014V" xr:uid="{00000000-0004-0000-0000-00007D090000}"/>
    <hyperlink ref="E2441" location="A125888750W" display="A125888750W" xr:uid="{00000000-0004-0000-0000-00007E090000}"/>
    <hyperlink ref="E2442" location="A125855542R" display="A125855542R" xr:uid="{00000000-0004-0000-0000-00007F090000}"/>
    <hyperlink ref="E2443" location="A125922070L" display="A125922070L" xr:uid="{00000000-0004-0000-0000-000080090000}"/>
    <hyperlink ref="E2444" location="A125888806W" display="A125888806W" xr:uid="{00000000-0004-0000-0000-000081090000}"/>
    <hyperlink ref="E2445" location="A125855318W" display="A125855318W" xr:uid="{00000000-0004-0000-0000-000082090000}"/>
    <hyperlink ref="E2446" location="A125921846T" display="A125921846T" xr:uid="{00000000-0004-0000-0000-000083090000}"/>
    <hyperlink ref="E2447" location="A125888582W" display="A125888582W" xr:uid="{00000000-0004-0000-0000-000084090000}"/>
    <hyperlink ref="E2448" location="A125855822J" display="A125855822J" xr:uid="{00000000-0004-0000-0000-000085090000}"/>
    <hyperlink ref="E2449" location="A125922350F" display="A125922350F" xr:uid="{00000000-0004-0000-0000-000086090000}"/>
    <hyperlink ref="E2450" location="A125889086C" display="A125889086C" xr:uid="{00000000-0004-0000-0000-000087090000}"/>
    <hyperlink ref="E2451" location="A125855598A" display="A125855598A" xr:uid="{00000000-0004-0000-0000-000088090000}"/>
    <hyperlink ref="E2452" location="A125922126L" display="A125922126L" xr:uid="{00000000-0004-0000-0000-000089090000}"/>
    <hyperlink ref="E2453" location="A125888862R" display="A125888862R" xr:uid="{00000000-0004-0000-0000-00008A090000}"/>
    <hyperlink ref="E2454" location="A125855898C" display="A125855898C" xr:uid="{00000000-0004-0000-0000-00008B090000}"/>
    <hyperlink ref="E2455" location="A125922426R" display="A125922426R" xr:uid="{00000000-0004-0000-0000-00008C090000}"/>
    <hyperlink ref="E2456" location="A125889162V" display="A125889162V" xr:uid="{00000000-0004-0000-0000-00008D090000}"/>
    <hyperlink ref="E2457" location="A125855674T" display="A125855674T" xr:uid="{00000000-0004-0000-0000-00008E090000}"/>
    <hyperlink ref="E2458" location="A125922202C" display="A125922202C" xr:uid="{00000000-0004-0000-0000-00008F090000}"/>
    <hyperlink ref="E2459" location="A125888938X" display="A125888938X" xr:uid="{00000000-0004-0000-0000-000090090000}"/>
    <hyperlink ref="E2460" location="A125855394X" display="A125855394X" xr:uid="{00000000-0004-0000-0000-000091090000}"/>
    <hyperlink ref="E2461" location="A125921922J" display="A125921922J" xr:uid="{00000000-0004-0000-0000-000092090000}"/>
    <hyperlink ref="E2462" location="A125888658F" display="A125888658F" xr:uid="{00000000-0004-0000-0000-000093090000}"/>
    <hyperlink ref="E2463" location="A125855730X" display="A125855730X" xr:uid="{00000000-0004-0000-0000-000094090000}"/>
    <hyperlink ref="E2464" location="A125922258R" display="A125922258R" xr:uid="{00000000-0004-0000-0000-000095090000}"/>
    <hyperlink ref="E2465" location="A125888994T" display="A125888994T" xr:uid="{00000000-0004-0000-0000-000096090000}"/>
    <hyperlink ref="E2466" location="A125855786K" display="A125855786K" xr:uid="{00000000-0004-0000-0000-000097090000}"/>
    <hyperlink ref="E2467" location="A125922314W" display="A125922314W" xr:uid="{00000000-0004-0000-0000-000098090000}"/>
    <hyperlink ref="E2468" location="A125889050A" display="A125889050A" xr:uid="{00000000-0004-0000-0000-000099090000}"/>
    <hyperlink ref="E2469" location="A125855450F" display="A125855450F" xr:uid="{00000000-0004-0000-0000-00009A090000}"/>
    <hyperlink ref="E2470" location="A125921978V" display="A125921978V" xr:uid="{00000000-0004-0000-0000-00009B090000}"/>
    <hyperlink ref="E2471" location="A125888714L" display="A125888714L" xr:uid="{00000000-0004-0000-0000-00009C090000}"/>
    <hyperlink ref="E2472" location="A125855506F" display="A125855506F" xr:uid="{00000000-0004-0000-0000-00009D090000}"/>
    <hyperlink ref="E2473" location="A125922034C" display="A125922034C" xr:uid="{00000000-0004-0000-0000-00009E090000}"/>
    <hyperlink ref="E2474" location="A125888770F" display="A125888770F" xr:uid="{00000000-0004-0000-0000-00009F090000}"/>
    <hyperlink ref="E2475" location="A125855562X" display="A125855562X" xr:uid="{00000000-0004-0000-0000-0000A0090000}"/>
    <hyperlink ref="E2476" location="A125922090W" display="A125922090W" xr:uid="{00000000-0004-0000-0000-0000A1090000}"/>
    <hyperlink ref="E2477" location="A125888826F" display="A125888826F" xr:uid="{00000000-0004-0000-0000-0000A2090000}"/>
    <hyperlink ref="E2478" location="A125855338F" display="A125855338F" xr:uid="{00000000-0004-0000-0000-0000A3090000}"/>
    <hyperlink ref="E2479" location="A125921866A" display="A125921866A" xr:uid="{00000000-0004-0000-0000-0000A4090000}"/>
    <hyperlink ref="E2480" location="A125888602V" display="A125888602V" xr:uid="{00000000-0004-0000-0000-0000A5090000}"/>
    <hyperlink ref="E2481" location="A125855842T" display="A125855842T" xr:uid="{00000000-0004-0000-0000-0000A6090000}"/>
    <hyperlink ref="E2482" location="A125922370R" display="A125922370R" xr:uid="{00000000-0004-0000-0000-0000A7090000}"/>
    <hyperlink ref="E2483" location="A125889106A" display="A125889106A" xr:uid="{00000000-0004-0000-0000-0000A8090000}"/>
    <hyperlink ref="E2484" location="A125855618X" display="A125855618X" xr:uid="{00000000-0004-0000-0000-0000A9090000}"/>
    <hyperlink ref="E2485" location="A125922146W" display="A125922146W" xr:uid="{00000000-0004-0000-0000-0000AA090000}"/>
    <hyperlink ref="E2486" location="A125888882X" display="A125888882X" xr:uid="{00000000-0004-0000-0000-0000AB090000}"/>
    <hyperlink ref="E2487" location="A125855858K" display="A125855858K" xr:uid="{00000000-0004-0000-0000-0000AC090000}"/>
    <hyperlink ref="E2488" location="A125922386J" display="A125922386J" xr:uid="{00000000-0004-0000-0000-0000AD090000}"/>
    <hyperlink ref="E2489" location="A125889122A" display="A125889122A" xr:uid="{00000000-0004-0000-0000-0000AE090000}"/>
    <hyperlink ref="E2490" location="A125855634X" display="A125855634X" xr:uid="{00000000-0004-0000-0000-0000AF090000}"/>
    <hyperlink ref="E2491" location="A125922162W" display="A125922162W" xr:uid="{00000000-0004-0000-0000-0000B0090000}"/>
    <hyperlink ref="E2492" location="A125888898T" display="A125888898T" xr:uid="{00000000-0004-0000-0000-0000B1090000}"/>
    <hyperlink ref="E2493" location="A125855354F" display="A125855354F" xr:uid="{00000000-0004-0000-0000-0000B2090000}"/>
    <hyperlink ref="E2494" location="A125921882A" display="A125921882A" xr:uid="{00000000-0004-0000-0000-0000B3090000}"/>
    <hyperlink ref="E2495" location="A125888618L" display="A125888618L" xr:uid="{00000000-0004-0000-0000-0000B4090000}"/>
    <hyperlink ref="E2496" location="A125855690T" display="A125855690T" xr:uid="{00000000-0004-0000-0000-0000B5090000}"/>
    <hyperlink ref="E2497" location="A125922218W" display="A125922218W" xr:uid="{00000000-0004-0000-0000-0000B6090000}"/>
    <hyperlink ref="E2498" location="A125888954X" display="A125888954X" xr:uid="{00000000-0004-0000-0000-0000B7090000}"/>
    <hyperlink ref="E2499" location="A125855746T" display="A125855746T" xr:uid="{00000000-0004-0000-0000-0000B8090000}"/>
    <hyperlink ref="E2500" location="A125922274R" display="A125922274R" xr:uid="{00000000-0004-0000-0000-0000B9090000}"/>
    <hyperlink ref="E2501" location="A125889010J" display="A125889010J" xr:uid="{00000000-0004-0000-0000-0000BA090000}"/>
    <hyperlink ref="E2502" location="A125855410L" display="A125855410L" xr:uid="{00000000-0004-0000-0000-0000BB090000}"/>
    <hyperlink ref="E2503" location="A125921938A" display="A125921938A" xr:uid="{00000000-0004-0000-0000-0000BC090000}"/>
    <hyperlink ref="E2504" location="A125888674F" display="A125888674F" xr:uid="{00000000-0004-0000-0000-0000BD090000}"/>
    <hyperlink ref="E2505" location="A125855466X" display="A125855466X" xr:uid="{00000000-0004-0000-0000-0000BE090000}"/>
    <hyperlink ref="E2506" location="A125921994V" display="A125921994V" xr:uid="{00000000-0004-0000-0000-0000BF090000}"/>
    <hyperlink ref="E2507" location="A125888730L" display="A125888730L" xr:uid="{00000000-0004-0000-0000-0000C0090000}"/>
    <hyperlink ref="E2508" location="A125855522F" display="A125855522F" xr:uid="{00000000-0004-0000-0000-0000C1090000}"/>
    <hyperlink ref="E2509" location="A125922050C" display="A125922050C" xr:uid="{00000000-0004-0000-0000-0000C2090000}"/>
    <hyperlink ref="E2510" location="A125888786X" display="A125888786X" xr:uid="{00000000-0004-0000-0000-0000C3090000}"/>
    <hyperlink ref="E2511" location="A125855298X" display="A125855298X" xr:uid="{00000000-0004-0000-0000-0000C4090000}"/>
    <hyperlink ref="E2512" location="A125921826J" display="A125921826J" xr:uid="{00000000-0004-0000-0000-0000C5090000}"/>
    <hyperlink ref="E2513" location="A125888562L" display="A125888562L" xr:uid="{00000000-0004-0000-0000-0000C6090000}"/>
    <hyperlink ref="E2514" location="A125855802X" display="A125855802X" xr:uid="{00000000-0004-0000-0000-0000C7090000}"/>
    <hyperlink ref="E2515" location="A125922330W" display="A125922330W" xr:uid="{00000000-0004-0000-0000-0000C8090000}"/>
    <hyperlink ref="E2516" location="A125889066V" display="A125889066V" xr:uid="{00000000-0004-0000-0000-0000C9090000}"/>
    <hyperlink ref="E2517" location="A125855578T" display="A125855578T" xr:uid="{00000000-0004-0000-0000-0000CA090000}"/>
    <hyperlink ref="E2518" location="A125922106C" display="A125922106C" xr:uid="{00000000-0004-0000-0000-0000CB090000}"/>
    <hyperlink ref="E2519" location="A125888842F" display="A125888842F" xr:uid="{00000000-0004-0000-0000-0000CC090000}"/>
    <hyperlink ref="E2520" location="A125855854A" display="A125855854A" xr:uid="{00000000-0004-0000-0000-0000CD090000}"/>
    <hyperlink ref="E2521" location="A125922382X" display="A125922382X" xr:uid="{00000000-0004-0000-0000-0000CE090000}"/>
    <hyperlink ref="E2522" location="A125889118K" display="A125889118K" xr:uid="{00000000-0004-0000-0000-0000CF090000}"/>
    <hyperlink ref="E2523" location="A125855630R" display="A125855630R" xr:uid="{00000000-0004-0000-0000-0000D0090000}"/>
    <hyperlink ref="E2524" location="A125922158F" display="A125922158F" xr:uid="{00000000-0004-0000-0000-0000D1090000}"/>
    <hyperlink ref="E2525" location="A125888894J" display="A125888894J" xr:uid="{00000000-0004-0000-0000-0000D2090000}"/>
    <hyperlink ref="E2526" location="A125855350W" display="A125855350W" xr:uid="{00000000-0004-0000-0000-0000D3090000}"/>
    <hyperlink ref="E2527" location="A125921878K" display="A125921878K" xr:uid="{00000000-0004-0000-0000-0000D4090000}"/>
    <hyperlink ref="E2528" location="A125888614C" display="A125888614C" xr:uid="{00000000-0004-0000-0000-0000D5090000}"/>
    <hyperlink ref="E2529" location="A125855686A" display="A125855686A" xr:uid="{00000000-0004-0000-0000-0000D6090000}"/>
    <hyperlink ref="E2530" location="A125922214L" display="A125922214L" xr:uid="{00000000-0004-0000-0000-0000D7090000}"/>
    <hyperlink ref="E2531" location="A125888950R" display="A125888950R" xr:uid="{00000000-0004-0000-0000-0000D8090000}"/>
    <hyperlink ref="E2532" location="A125855742J" display="A125855742J" xr:uid="{00000000-0004-0000-0000-0000D9090000}"/>
    <hyperlink ref="E2533" location="A125922270F" display="A125922270F" xr:uid="{00000000-0004-0000-0000-0000DA090000}"/>
    <hyperlink ref="E2534" location="A125889006T" display="A125889006T" xr:uid="{00000000-0004-0000-0000-0000DB090000}"/>
    <hyperlink ref="E2535" location="A125855406W" display="A125855406W" xr:uid="{00000000-0004-0000-0000-0000DC090000}"/>
    <hyperlink ref="E2536" location="A125921934T" display="A125921934T" xr:uid="{00000000-0004-0000-0000-0000DD090000}"/>
    <hyperlink ref="E2537" location="A125888670W" display="A125888670W" xr:uid="{00000000-0004-0000-0000-0000DE090000}"/>
    <hyperlink ref="E2538" location="A125855462R" display="A125855462R" xr:uid="{00000000-0004-0000-0000-0000DF090000}"/>
    <hyperlink ref="E2539" location="A125921990K" display="A125921990K" xr:uid="{00000000-0004-0000-0000-0000E0090000}"/>
    <hyperlink ref="E2540" location="A125888726W" display="A125888726W" xr:uid="{00000000-0004-0000-0000-0000E1090000}"/>
    <hyperlink ref="E2541" location="A125855518R" display="A125855518R" xr:uid="{00000000-0004-0000-0000-0000E2090000}"/>
    <hyperlink ref="E2542" location="A125922046L" display="A125922046L" xr:uid="{00000000-0004-0000-0000-0000E3090000}"/>
    <hyperlink ref="E2543" location="A125888782R" display="A125888782R" xr:uid="{00000000-0004-0000-0000-0000E4090000}"/>
    <hyperlink ref="E2544" location="A125855294R" display="A125855294R" xr:uid="{00000000-0004-0000-0000-0000E5090000}"/>
    <hyperlink ref="E2545" location="A125921822X" display="A125921822X" xr:uid="{00000000-0004-0000-0000-0000E6090000}"/>
    <hyperlink ref="E2546" location="A125888558W" display="A125888558W" xr:uid="{00000000-0004-0000-0000-0000E7090000}"/>
    <hyperlink ref="E2547" location="A125855798V" display="A125855798V" xr:uid="{00000000-0004-0000-0000-0000E8090000}"/>
    <hyperlink ref="E2548" location="A125922326F" display="A125922326F" xr:uid="{00000000-0004-0000-0000-0000E9090000}"/>
    <hyperlink ref="E2549" location="A125889062K" display="A125889062K" xr:uid="{00000000-0004-0000-0000-0000EA090000}"/>
    <hyperlink ref="E2550" location="A125855574J" display="A125855574J" xr:uid="{00000000-0004-0000-0000-0000EB090000}"/>
    <hyperlink ref="E2551" location="A125922102V" display="A125922102V" xr:uid="{00000000-0004-0000-0000-0000EC090000}"/>
    <hyperlink ref="E2552" location="A125888838R" display="A125888838R" xr:uid="{00000000-0004-0000-0000-0000ED090000}"/>
    <hyperlink ref="E2553" location="A125855882K" display="A125855882K" xr:uid="{00000000-0004-0000-0000-0000EE090000}"/>
    <hyperlink ref="E2554" location="A125922410W" display="A125922410W" xr:uid="{00000000-0004-0000-0000-0000EF090000}"/>
    <hyperlink ref="E2555" location="A125889146V" display="A125889146V" xr:uid="{00000000-0004-0000-0000-0000F0090000}"/>
    <hyperlink ref="E2556" location="A125855658T" display="A125855658T" xr:uid="{00000000-0004-0000-0000-0000F1090000}"/>
    <hyperlink ref="E2557" location="A125922186R" display="A125922186R" xr:uid="{00000000-0004-0000-0000-0000F2090000}"/>
    <hyperlink ref="E2558" location="A125888922F" display="A125888922F" xr:uid="{00000000-0004-0000-0000-0000F3090000}"/>
    <hyperlink ref="E2559" location="A125855378X" display="A125855378X" xr:uid="{00000000-0004-0000-0000-0000F4090000}"/>
    <hyperlink ref="E2560" location="A125921906J" display="A125921906J" xr:uid="{00000000-0004-0000-0000-0000F5090000}"/>
    <hyperlink ref="E2561" location="A125888642L" display="A125888642L" xr:uid="{00000000-0004-0000-0000-0000F6090000}"/>
    <hyperlink ref="E2562" location="A125855714X" display="A125855714X" xr:uid="{00000000-0004-0000-0000-0000F7090000}"/>
    <hyperlink ref="E2563" location="A125922242W" display="A125922242W" xr:uid="{00000000-0004-0000-0000-0000F8090000}"/>
    <hyperlink ref="E2564" location="A125888978T" display="A125888978T" xr:uid="{00000000-0004-0000-0000-0000F9090000}"/>
    <hyperlink ref="E2565" location="A125855770T" display="A125855770T" xr:uid="{00000000-0004-0000-0000-0000FA090000}"/>
    <hyperlink ref="E2566" location="A125922298J" display="A125922298J" xr:uid="{00000000-0004-0000-0000-0000FB090000}"/>
    <hyperlink ref="E2567" location="A125889034A" display="A125889034A" xr:uid="{00000000-0004-0000-0000-0000FC090000}"/>
    <hyperlink ref="E2568" location="A125855434F" display="A125855434F" xr:uid="{00000000-0004-0000-0000-0000FD090000}"/>
    <hyperlink ref="E2569" location="A125921962A" display="A125921962A" xr:uid="{00000000-0004-0000-0000-0000FE090000}"/>
    <hyperlink ref="E2570" location="A125888698X" display="A125888698X" xr:uid="{00000000-0004-0000-0000-0000FF090000}"/>
    <hyperlink ref="E2571" location="A125855490X" display="A125855490X" xr:uid="{00000000-0004-0000-0000-0000000A0000}"/>
    <hyperlink ref="E2572" location="A125922018C" display="A125922018C" xr:uid="{00000000-0004-0000-0000-0000010A0000}"/>
    <hyperlink ref="E2573" location="A125888754F" display="A125888754F" xr:uid="{00000000-0004-0000-0000-0000020A0000}"/>
    <hyperlink ref="E2574" location="A125855546X" display="A125855546X" xr:uid="{00000000-0004-0000-0000-0000030A0000}"/>
    <hyperlink ref="E2575" location="A125922074W" display="A125922074W" xr:uid="{00000000-0004-0000-0000-0000040A0000}"/>
    <hyperlink ref="E2576" location="A125888810L" display="A125888810L" xr:uid="{00000000-0004-0000-0000-0000050A0000}"/>
    <hyperlink ref="E2577" location="A125855322L" display="A125855322L" xr:uid="{00000000-0004-0000-0000-0000060A0000}"/>
    <hyperlink ref="E2578" location="A125921850J" display="A125921850J" xr:uid="{00000000-0004-0000-0000-0000070A0000}"/>
    <hyperlink ref="E2579" location="A125888586F" display="A125888586F" xr:uid="{00000000-0004-0000-0000-0000080A0000}"/>
    <hyperlink ref="E2580" location="A125855826T" display="A125855826T" xr:uid="{00000000-0004-0000-0000-0000090A0000}"/>
    <hyperlink ref="E2581" location="A125922354R" display="A125922354R" xr:uid="{00000000-0004-0000-0000-00000A0A0000}"/>
    <hyperlink ref="E2582" location="A125889090V" display="A125889090V" xr:uid="{00000000-0004-0000-0000-00000B0A0000}"/>
    <hyperlink ref="E2583" location="A125855602F" display="A125855602F" xr:uid="{00000000-0004-0000-0000-00000C0A0000}"/>
    <hyperlink ref="E2584" location="A125922130C" display="A125922130C" xr:uid="{00000000-0004-0000-0000-00000D0A0000}"/>
    <hyperlink ref="E2585" location="A125888866X" display="A125888866X" xr:uid="{00000000-0004-0000-0000-00000E0A0000}"/>
    <hyperlink ref="E2586" location="A125855862A" display="A125855862A" xr:uid="{00000000-0004-0000-0000-00000F0A0000}"/>
    <hyperlink ref="E2587" location="A125922390X" display="A125922390X" xr:uid="{00000000-0004-0000-0000-0000100A0000}"/>
    <hyperlink ref="E2588" location="A125889126K" display="A125889126K" xr:uid="{00000000-0004-0000-0000-0000110A0000}"/>
    <hyperlink ref="E2589" location="A125855638J" display="A125855638J" xr:uid="{00000000-0004-0000-0000-0000120A0000}"/>
    <hyperlink ref="E2590" location="A125922166F" display="A125922166F" xr:uid="{00000000-0004-0000-0000-0000130A0000}"/>
    <hyperlink ref="E2591" location="A125888902W" display="A125888902W" xr:uid="{00000000-0004-0000-0000-0000140A0000}"/>
    <hyperlink ref="E2592" location="A125855358R" display="A125855358R" xr:uid="{00000000-0004-0000-0000-0000150A0000}"/>
    <hyperlink ref="E2593" location="A125921886K" display="A125921886K" xr:uid="{00000000-0004-0000-0000-0000160A0000}"/>
    <hyperlink ref="E2594" location="A125888622C" display="A125888622C" xr:uid="{00000000-0004-0000-0000-0000170A0000}"/>
    <hyperlink ref="E2595" location="A125855694A" display="A125855694A" xr:uid="{00000000-0004-0000-0000-0000180A0000}"/>
    <hyperlink ref="E2596" location="A125922222L" display="A125922222L" xr:uid="{00000000-0004-0000-0000-0000190A0000}"/>
    <hyperlink ref="E2597" location="A125888958J" display="A125888958J" xr:uid="{00000000-0004-0000-0000-00001A0A0000}"/>
    <hyperlink ref="E2598" location="A125855750J" display="A125855750J" xr:uid="{00000000-0004-0000-0000-00001B0A0000}"/>
    <hyperlink ref="E2599" location="A125922278X" display="A125922278X" xr:uid="{00000000-0004-0000-0000-00001C0A0000}"/>
    <hyperlink ref="E2600" location="A125889014T" display="A125889014T" xr:uid="{00000000-0004-0000-0000-00001D0A0000}"/>
    <hyperlink ref="E2601" location="A125855414W" display="A125855414W" xr:uid="{00000000-0004-0000-0000-00001E0A0000}"/>
    <hyperlink ref="E2602" location="A125921942T" display="A125921942T" xr:uid="{00000000-0004-0000-0000-00001F0A0000}"/>
    <hyperlink ref="E2603" location="A125888678R" display="A125888678R" xr:uid="{00000000-0004-0000-0000-0000200A0000}"/>
    <hyperlink ref="E2604" location="A125855470R" display="A125855470R" xr:uid="{00000000-0004-0000-0000-0000210A0000}"/>
    <hyperlink ref="E2605" location="A125921998C" display="A125921998C" xr:uid="{00000000-0004-0000-0000-0000220A0000}"/>
    <hyperlink ref="E2606" location="A125888734W" display="A125888734W" xr:uid="{00000000-0004-0000-0000-0000230A0000}"/>
    <hyperlink ref="E2607" location="A125855526R" display="A125855526R" xr:uid="{00000000-0004-0000-0000-0000240A0000}"/>
    <hyperlink ref="E2608" location="A125922054L" display="A125922054L" xr:uid="{00000000-0004-0000-0000-0000250A0000}"/>
    <hyperlink ref="E2609" location="A125888790R" display="A125888790R" xr:uid="{00000000-0004-0000-0000-0000260A0000}"/>
    <hyperlink ref="E2610" location="A125855302C" display="A125855302C" xr:uid="{00000000-0004-0000-0000-0000270A0000}"/>
    <hyperlink ref="E2611" location="A125921830X" display="A125921830X" xr:uid="{00000000-0004-0000-0000-0000280A0000}"/>
    <hyperlink ref="E2612" location="A125888566W" display="A125888566W" xr:uid="{00000000-0004-0000-0000-0000290A0000}"/>
    <hyperlink ref="E2613" location="A125855806J" display="A125855806J" xr:uid="{00000000-0004-0000-0000-00002A0A0000}"/>
    <hyperlink ref="E2614" location="A125922334F" display="A125922334F" xr:uid="{00000000-0004-0000-0000-00002B0A0000}"/>
    <hyperlink ref="E2615" location="A125889070K" display="A125889070K" xr:uid="{00000000-0004-0000-0000-00002C0A0000}"/>
    <hyperlink ref="E2616" location="A125855582J" display="A125855582J" xr:uid="{00000000-0004-0000-0000-00002D0A0000}"/>
    <hyperlink ref="E2617" location="A125922110V" display="A125922110V" xr:uid="{00000000-0004-0000-0000-00002E0A0000}"/>
    <hyperlink ref="E2618" location="A125888846R" display="A125888846R" xr:uid="{00000000-0004-0000-0000-00002F0A0000}"/>
    <hyperlink ref="E2619" location="A125855886V" display="A125855886V" xr:uid="{00000000-0004-0000-0000-0000300A0000}"/>
    <hyperlink ref="E2620" location="A125922414F" display="A125922414F" xr:uid="{00000000-0004-0000-0000-0000310A0000}"/>
    <hyperlink ref="E2621" location="A125889150K" display="A125889150K" xr:uid="{00000000-0004-0000-0000-0000320A0000}"/>
    <hyperlink ref="E2622" location="A125855662J" display="A125855662J" xr:uid="{00000000-0004-0000-0000-0000330A0000}"/>
    <hyperlink ref="E2623" location="A125922190F" display="A125922190F" xr:uid="{00000000-0004-0000-0000-0000340A0000}"/>
    <hyperlink ref="E2624" location="A125888926R" display="A125888926R" xr:uid="{00000000-0004-0000-0000-0000350A0000}"/>
    <hyperlink ref="E2625" location="A125855382R" display="A125855382R" xr:uid="{00000000-0004-0000-0000-0000360A0000}"/>
    <hyperlink ref="E2626" location="A125921910X" display="A125921910X" xr:uid="{00000000-0004-0000-0000-0000370A0000}"/>
    <hyperlink ref="E2627" location="A125888646W" display="A125888646W" xr:uid="{00000000-0004-0000-0000-0000380A0000}"/>
    <hyperlink ref="E2628" location="A125855718J" display="A125855718J" xr:uid="{00000000-0004-0000-0000-0000390A0000}"/>
    <hyperlink ref="E2629" location="A125922246F" display="A125922246F" xr:uid="{00000000-0004-0000-0000-00003A0A0000}"/>
    <hyperlink ref="E2630" location="A125888982J" display="A125888982J" xr:uid="{00000000-0004-0000-0000-00003B0A0000}"/>
    <hyperlink ref="E2631" location="A125855774A" display="A125855774A" xr:uid="{00000000-0004-0000-0000-00003C0A0000}"/>
    <hyperlink ref="E2632" location="A125922302L" display="A125922302L" xr:uid="{00000000-0004-0000-0000-00003D0A0000}"/>
    <hyperlink ref="E2633" location="A125889038K" display="A125889038K" xr:uid="{00000000-0004-0000-0000-00003E0A0000}"/>
    <hyperlink ref="E2634" location="A125855438R" display="A125855438R" xr:uid="{00000000-0004-0000-0000-00003F0A0000}"/>
    <hyperlink ref="E2635" location="A125921966K" display="A125921966K" xr:uid="{00000000-0004-0000-0000-0000400A0000}"/>
    <hyperlink ref="E2636" location="A125888702C" display="A125888702C" xr:uid="{00000000-0004-0000-0000-0000410A0000}"/>
    <hyperlink ref="E2637" location="A125855494J" display="A125855494J" xr:uid="{00000000-0004-0000-0000-0000420A0000}"/>
    <hyperlink ref="E2638" location="A125922022V" display="A125922022V" xr:uid="{00000000-0004-0000-0000-0000430A0000}"/>
    <hyperlink ref="E2639" location="A125888758R" display="A125888758R" xr:uid="{00000000-0004-0000-0000-0000440A0000}"/>
    <hyperlink ref="E2640" location="A125855550R" display="A125855550R" xr:uid="{00000000-0004-0000-0000-0000450A0000}"/>
    <hyperlink ref="E2641" location="A125922078F" display="A125922078F" xr:uid="{00000000-0004-0000-0000-0000460A0000}"/>
    <hyperlink ref="E2642" location="A125888814W" display="A125888814W" xr:uid="{00000000-0004-0000-0000-0000470A0000}"/>
    <hyperlink ref="E2643" location="A125855326W" display="A125855326W" xr:uid="{00000000-0004-0000-0000-0000480A0000}"/>
    <hyperlink ref="E2644" location="A125921854T" display="A125921854T" xr:uid="{00000000-0004-0000-0000-0000490A0000}"/>
    <hyperlink ref="E2645" location="A125888590W" display="A125888590W" xr:uid="{00000000-0004-0000-0000-00004A0A0000}"/>
    <hyperlink ref="E2646" location="A125855830J" display="A125855830J" xr:uid="{00000000-0004-0000-0000-00004B0A0000}"/>
    <hyperlink ref="E2647" location="A125922358X" display="A125922358X" xr:uid="{00000000-0004-0000-0000-00004C0A0000}"/>
    <hyperlink ref="E2648" location="A125889094C" display="A125889094C" xr:uid="{00000000-0004-0000-0000-00004D0A0000}"/>
    <hyperlink ref="E2649" location="A125855606R" display="A125855606R" xr:uid="{00000000-0004-0000-0000-00004E0A0000}"/>
    <hyperlink ref="E2650" location="A125922134L" display="A125922134L" xr:uid="{00000000-0004-0000-0000-00004F0A0000}"/>
    <hyperlink ref="E2651" location="A125888870R" display="A125888870R" xr:uid="{00000000-0004-0000-0000-0000500A0000}"/>
    <hyperlink ref="E2652" location="A125855890K" display="A125855890K" xr:uid="{00000000-0004-0000-0000-0000510A0000}"/>
    <hyperlink ref="E2653" location="A125922418R" display="A125922418R" xr:uid="{00000000-0004-0000-0000-0000520A0000}"/>
    <hyperlink ref="E2654" location="A125889154V" display="A125889154V" xr:uid="{00000000-0004-0000-0000-0000530A0000}"/>
    <hyperlink ref="E2655" location="A125855666T" display="A125855666T" xr:uid="{00000000-0004-0000-0000-0000540A0000}"/>
    <hyperlink ref="E2656" location="A125922194R" display="A125922194R" xr:uid="{00000000-0004-0000-0000-0000550A0000}"/>
    <hyperlink ref="E2657" location="A125888930F" display="A125888930F" xr:uid="{00000000-0004-0000-0000-0000560A0000}"/>
    <hyperlink ref="E2658" location="A125855386X" display="A125855386X" xr:uid="{00000000-0004-0000-0000-0000570A0000}"/>
    <hyperlink ref="E2659" location="A125921914J" display="A125921914J" xr:uid="{00000000-0004-0000-0000-0000580A0000}"/>
    <hyperlink ref="E2660" location="A125888650L" display="A125888650L" xr:uid="{00000000-0004-0000-0000-0000590A0000}"/>
    <hyperlink ref="E2661" location="A125855722X" display="A125855722X" xr:uid="{00000000-0004-0000-0000-00005A0A0000}"/>
    <hyperlink ref="E2662" location="A125922250W" display="A125922250W" xr:uid="{00000000-0004-0000-0000-00005B0A0000}"/>
    <hyperlink ref="E2663" location="A125888986T" display="A125888986T" xr:uid="{00000000-0004-0000-0000-00005C0A0000}"/>
    <hyperlink ref="E2664" location="A125855778K" display="A125855778K" xr:uid="{00000000-0004-0000-0000-00005D0A0000}"/>
    <hyperlink ref="E2665" location="A125922306W" display="A125922306W" xr:uid="{00000000-0004-0000-0000-00005E0A0000}"/>
    <hyperlink ref="E2666" location="A125889042A" display="A125889042A" xr:uid="{00000000-0004-0000-0000-00005F0A0000}"/>
    <hyperlink ref="E2667" location="A125855442F" display="A125855442F" xr:uid="{00000000-0004-0000-0000-0000600A0000}"/>
    <hyperlink ref="E2668" location="A125921970A" display="A125921970A" xr:uid="{00000000-0004-0000-0000-0000610A0000}"/>
    <hyperlink ref="E2669" location="A125888706L" display="A125888706L" xr:uid="{00000000-0004-0000-0000-0000620A0000}"/>
    <hyperlink ref="E2670" location="A125855498T" display="A125855498T" xr:uid="{00000000-0004-0000-0000-0000630A0000}"/>
    <hyperlink ref="E2671" location="A125922026C" display="A125922026C" xr:uid="{00000000-0004-0000-0000-0000640A0000}"/>
    <hyperlink ref="E2672" location="A125888762F" display="A125888762F" xr:uid="{00000000-0004-0000-0000-0000650A0000}"/>
    <hyperlink ref="E2673" location="A125855554X" display="A125855554X" xr:uid="{00000000-0004-0000-0000-0000660A0000}"/>
    <hyperlink ref="E2674" location="A125922082W" display="A125922082W" xr:uid="{00000000-0004-0000-0000-0000670A0000}"/>
    <hyperlink ref="E2675" location="A125888818F" display="A125888818F" xr:uid="{00000000-0004-0000-0000-0000680A0000}"/>
    <hyperlink ref="E2676" location="A125855330L" display="A125855330L" xr:uid="{00000000-0004-0000-0000-0000690A0000}"/>
    <hyperlink ref="E2677" location="A125921858A" display="A125921858A" xr:uid="{00000000-0004-0000-0000-00006A0A0000}"/>
    <hyperlink ref="E2678" location="A125888594F" display="A125888594F" xr:uid="{00000000-0004-0000-0000-00006B0A0000}"/>
    <hyperlink ref="E2679" location="A125855834T" display="A125855834T" xr:uid="{00000000-0004-0000-0000-00006C0A0000}"/>
    <hyperlink ref="E2680" location="A125922362R" display="A125922362R" xr:uid="{00000000-0004-0000-0000-00006D0A0000}"/>
    <hyperlink ref="E2681" location="A125889098L" display="A125889098L" xr:uid="{00000000-0004-0000-0000-00006E0A0000}"/>
    <hyperlink ref="E2682" location="A125855610F" display="A125855610F" xr:uid="{00000000-0004-0000-0000-00006F0A0000}"/>
    <hyperlink ref="E2683" location="A125922138W" display="A125922138W" xr:uid="{00000000-0004-0000-0000-0000700A0000}"/>
    <hyperlink ref="E2684" location="A125888874X" display="A125888874X" xr:uid="{00000000-0004-0000-0000-0000710A0000}"/>
    <hyperlink ref="E2685" location="A125855866K" display="A125855866K" xr:uid="{00000000-0004-0000-0000-0000720A0000}"/>
    <hyperlink ref="E2686" location="A125922394J" display="A125922394J" xr:uid="{00000000-0004-0000-0000-0000730A0000}"/>
    <hyperlink ref="E2687" location="A125889130A" display="A125889130A" xr:uid="{00000000-0004-0000-0000-0000740A0000}"/>
    <hyperlink ref="E2688" location="A125855642X" display="A125855642X" xr:uid="{00000000-0004-0000-0000-0000750A0000}"/>
    <hyperlink ref="E2689" location="A125922170W" display="A125922170W" xr:uid="{00000000-0004-0000-0000-0000760A0000}"/>
    <hyperlink ref="E2690" location="A125888906F" display="A125888906F" xr:uid="{00000000-0004-0000-0000-0000770A0000}"/>
    <hyperlink ref="E2691" location="A125855362F" display="A125855362F" xr:uid="{00000000-0004-0000-0000-0000780A0000}"/>
    <hyperlink ref="E2692" location="A125921890A" display="A125921890A" xr:uid="{00000000-0004-0000-0000-0000790A0000}"/>
    <hyperlink ref="E2693" location="A125888626L" display="A125888626L" xr:uid="{00000000-0004-0000-0000-00007A0A0000}"/>
    <hyperlink ref="E2694" location="A125855698K" display="A125855698K" xr:uid="{00000000-0004-0000-0000-00007B0A0000}"/>
    <hyperlink ref="E2695" location="A125922226W" display="A125922226W" xr:uid="{00000000-0004-0000-0000-00007C0A0000}"/>
    <hyperlink ref="E2696" location="A125888962X" display="A125888962X" xr:uid="{00000000-0004-0000-0000-00007D0A0000}"/>
    <hyperlink ref="E2697" location="A125855754T" display="A125855754T" xr:uid="{00000000-0004-0000-0000-00007E0A0000}"/>
    <hyperlink ref="E2698" location="A125922282R" display="A125922282R" xr:uid="{00000000-0004-0000-0000-00007F0A0000}"/>
    <hyperlink ref="E2699" location="A125889018A" display="A125889018A" xr:uid="{00000000-0004-0000-0000-0000800A0000}"/>
    <hyperlink ref="E2700" location="A125855418F" display="A125855418F" xr:uid="{00000000-0004-0000-0000-0000810A0000}"/>
    <hyperlink ref="E2701" location="A125921946A" display="A125921946A" xr:uid="{00000000-0004-0000-0000-0000820A0000}"/>
    <hyperlink ref="E2702" location="A125888682F" display="A125888682F" xr:uid="{00000000-0004-0000-0000-0000830A0000}"/>
    <hyperlink ref="E2703" location="A125855474X" display="A125855474X" xr:uid="{00000000-0004-0000-0000-0000840A0000}"/>
    <hyperlink ref="E2704" location="A125922002K" display="A125922002K" xr:uid="{00000000-0004-0000-0000-0000850A0000}"/>
    <hyperlink ref="E2705" location="A125888738F" display="A125888738F" xr:uid="{00000000-0004-0000-0000-0000860A0000}"/>
    <hyperlink ref="E2706" location="A125855530F" display="A125855530F" xr:uid="{00000000-0004-0000-0000-0000870A0000}"/>
    <hyperlink ref="E2707" location="A125922058W" display="A125922058W" xr:uid="{00000000-0004-0000-0000-0000880A0000}"/>
    <hyperlink ref="E2708" location="A125888794X" display="A125888794X" xr:uid="{00000000-0004-0000-0000-0000890A0000}"/>
    <hyperlink ref="E2709" location="A125855306L" display="A125855306L" xr:uid="{00000000-0004-0000-0000-00008A0A0000}"/>
    <hyperlink ref="E2710" location="A125921834J" display="A125921834J" xr:uid="{00000000-0004-0000-0000-00008B0A0000}"/>
    <hyperlink ref="E2711" location="A125888570L" display="A125888570L" xr:uid="{00000000-0004-0000-0000-00008C0A0000}"/>
    <hyperlink ref="E2712" location="A125855810X" display="A125855810X" xr:uid="{00000000-0004-0000-0000-00008D0A0000}"/>
    <hyperlink ref="E2713" location="A125922338R" display="A125922338R" xr:uid="{00000000-0004-0000-0000-00008E0A0000}"/>
    <hyperlink ref="E2714" location="A125889074V" display="A125889074V" xr:uid="{00000000-0004-0000-0000-00008F0A0000}"/>
    <hyperlink ref="E2715" location="A125855586T" display="A125855586T" xr:uid="{00000000-0004-0000-0000-0000900A0000}"/>
    <hyperlink ref="E2716" location="A125922114C" display="A125922114C" xr:uid="{00000000-0004-0000-0000-0000910A0000}"/>
    <hyperlink ref="E2717" location="A125888850F" display="A125888850F" xr:uid="{00000000-0004-0000-0000-0000920A0000}"/>
    <hyperlink ref="E2718" location="A125855870A" display="A125855870A" xr:uid="{00000000-0004-0000-0000-0000930A0000}"/>
    <hyperlink ref="E2719" location="A125922398T" display="A125922398T" xr:uid="{00000000-0004-0000-0000-0000940A0000}"/>
    <hyperlink ref="E2720" location="A125889134K" display="A125889134K" xr:uid="{00000000-0004-0000-0000-0000950A0000}"/>
    <hyperlink ref="E2721" location="A125855646J" display="A125855646J" xr:uid="{00000000-0004-0000-0000-0000960A0000}"/>
    <hyperlink ref="E2722" location="A125922174F" display="A125922174F" xr:uid="{00000000-0004-0000-0000-0000970A0000}"/>
    <hyperlink ref="E2723" location="A125888910W" display="A125888910W" xr:uid="{00000000-0004-0000-0000-0000980A0000}"/>
    <hyperlink ref="E2724" location="A125855366R" display="A125855366R" xr:uid="{00000000-0004-0000-0000-0000990A0000}"/>
    <hyperlink ref="E2725" location="A125921894K" display="A125921894K" xr:uid="{00000000-0004-0000-0000-00009A0A0000}"/>
    <hyperlink ref="E2726" location="A125888630C" display="A125888630C" xr:uid="{00000000-0004-0000-0000-00009B0A0000}"/>
    <hyperlink ref="E2727" location="A125855702R" display="A125855702R" xr:uid="{00000000-0004-0000-0000-00009C0A0000}"/>
    <hyperlink ref="E2728" location="A125922230L" display="A125922230L" xr:uid="{00000000-0004-0000-0000-00009D0A0000}"/>
    <hyperlink ref="E2729" location="A125888966J" display="A125888966J" xr:uid="{00000000-0004-0000-0000-00009E0A0000}"/>
    <hyperlink ref="E2730" location="A125855758A" display="A125855758A" xr:uid="{00000000-0004-0000-0000-00009F0A0000}"/>
    <hyperlink ref="E2731" location="A125922286X" display="A125922286X" xr:uid="{00000000-0004-0000-0000-0000A00A0000}"/>
    <hyperlink ref="E2732" location="A125889022T" display="A125889022T" xr:uid="{00000000-0004-0000-0000-0000A10A0000}"/>
    <hyperlink ref="E2733" location="A125855422W" display="A125855422W" xr:uid="{00000000-0004-0000-0000-0000A20A0000}"/>
    <hyperlink ref="E2734" location="A125921950T" display="A125921950T" xr:uid="{00000000-0004-0000-0000-0000A30A0000}"/>
    <hyperlink ref="E2735" location="A125888686R" display="A125888686R" xr:uid="{00000000-0004-0000-0000-0000A40A0000}"/>
    <hyperlink ref="E2736" location="A125855478J" display="A125855478J" xr:uid="{00000000-0004-0000-0000-0000A50A0000}"/>
    <hyperlink ref="E2737" location="A125922006V" display="A125922006V" xr:uid="{00000000-0004-0000-0000-0000A60A0000}"/>
    <hyperlink ref="E2738" location="A125888742W" display="A125888742W" xr:uid="{00000000-0004-0000-0000-0000A70A0000}"/>
    <hyperlink ref="E2739" location="A125855534R" display="A125855534R" xr:uid="{00000000-0004-0000-0000-0000A80A0000}"/>
    <hyperlink ref="E2740" location="A125922062L" display="A125922062L" xr:uid="{00000000-0004-0000-0000-0000A90A0000}"/>
    <hyperlink ref="E2741" location="A125888798J" display="A125888798J" xr:uid="{00000000-0004-0000-0000-0000AA0A0000}"/>
    <hyperlink ref="E2742" location="A125855310C" display="A125855310C" xr:uid="{00000000-0004-0000-0000-0000AB0A0000}"/>
    <hyperlink ref="E2743" location="A125921838T" display="A125921838T" xr:uid="{00000000-0004-0000-0000-0000AC0A0000}"/>
    <hyperlink ref="E2744" location="A125888574W" display="A125888574W" xr:uid="{00000000-0004-0000-0000-0000AD0A0000}"/>
    <hyperlink ref="E2745" location="A125855814J" display="A125855814J" xr:uid="{00000000-0004-0000-0000-0000AE0A0000}"/>
    <hyperlink ref="E2746" location="A125922342F" display="A125922342F" xr:uid="{00000000-0004-0000-0000-0000AF0A0000}"/>
    <hyperlink ref="E2747" location="A125889078C" display="A125889078C" xr:uid="{00000000-0004-0000-0000-0000B00A0000}"/>
    <hyperlink ref="E2748" location="A125855590J" display="A125855590J" xr:uid="{00000000-0004-0000-0000-0000B10A0000}"/>
    <hyperlink ref="E2749" location="A125922118L" display="A125922118L" xr:uid="{00000000-0004-0000-0000-0000B20A0000}"/>
    <hyperlink ref="E2750" location="A125888854R" display="A125888854R" xr:uid="{00000000-0004-0000-0000-0000B30A0000}"/>
    <hyperlink ref="E2751" location="A125855874K" display="A125855874K" xr:uid="{00000000-0004-0000-0000-0000B40A0000}"/>
    <hyperlink ref="E2752" location="A125922402W" display="A125922402W" xr:uid="{00000000-0004-0000-0000-0000B50A0000}"/>
    <hyperlink ref="E2753" location="A125889138V" display="A125889138V" xr:uid="{00000000-0004-0000-0000-0000B60A0000}"/>
    <hyperlink ref="E2754" location="A125855650X" display="A125855650X" xr:uid="{00000000-0004-0000-0000-0000B70A0000}"/>
    <hyperlink ref="E2755" location="A125922178R" display="A125922178R" xr:uid="{00000000-0004-0000-0000-0000B80A0000}"/>
    <hyperlink ref="E2756" location="A125888914F" display="A125888914F" xr:uid="{00000000-0004-0000-0000-0000B90A0000}"/>
    <hyperlink ref="E2757" location="A125855370F" display="A125855370F" xr:uid="{00000000-0004-0000-0000-0000BA0A0000}"/>
    <hyperlink ref="E2758" location="A125921898V" display="A125921898V" xr:uid="{00000000-0004-0000-0000-0000BB0A0000}"/>
    <hyperlink ref="E2759" location="A125888634L" display="A125888634L" xr:uid="{00000000-0004-0000-0000-0000BC0A0000}"/>
    <hyperlink ref="E2760" location="A125855706X" display="A125855706X" xr:uid="{00000000-0004-0000-0000-0000BD0A0000}"/>
    <hyperlink ref="E2761" location="A125922234W" display="A125922234W" xr:uid="{00000000-0004-0000-0000-0000BE0A0000}"/>
    <hyperlink ref="E2762" location="A125888970X" display="A125888970X" xr:uid="{00000000-0004-0000-0000-0000BF0A0000}"/>
    <hyperlink ref="E2763" location="A125855762T" display="A125855762T" xr:uid="{00000000-0004-0000-0000-0000C00A0000}"/>
    <hyperlink ref="E2764" location="A125922290R" display="A125922290R" xr:uid="{00000000-0004-0000-0000-0000C10A0000}"/>
    <hyperlink ref="E2765" location="A125889026A" display="A125889026A" xr:uid="{00000000-0004-0000-0000-0000C20A0000}"/>
    <hyperlink ref="E2766" location="A125855426F" display="A125855426F" xr:uid="{00000000-0004-0000-0000-0000C30A0000}"/>
    <hyperlink ref="E2767" location="A125921954A" display="A125921954A" xr:uid="{00000000-0004-0000-0000-0000C40A0000}"/>
    <hyperlink ref="E2768" location="A125888690F" display="A125888690F" xr:uid="{00000000-0004-0000-0000-0000C50A0000}"/>
    <hyperlink ref="E2769" location="A125855482X" display="A125855482X" xr:uid="{00000000-0004-0000-0000-0000C60A0000}"/>
    <hyperlink ref="E2770" location="A125922010K" display="A125922010K" xr:uid="{00000000-0004-0000-0000-0000C70A0000}"/>
    <hyperlink ref="E2771" location="A125888746F" display="A125888746F" xr:uid="{00000000-0004-0000-0000-0000C80A0000}"/>
    <hyperlink ref="E2772" location="A125855538X" display="A125855538X" xr:uid="{00000000-0004-0000-0000-0000C90A0000}"/>
    <hyperlink ref="E2773" location="A125922066W" display="A125922066W" xr:uid="{00000000-0004-0000-0000-0000CA0A0000}"/>
    <hyperlink ref="E2774" location="A125888802L" display="A125888802L" xr:uid="{00000000-0004-0000-0000-0000CB0A0000}"/>
    <hyperlink ref="E2775" location="A125855314L" display="A125855314L" xr:uid="{00000000-0004-0000-0000-0000CC0A0000}"/>
    <hyperlink ref="E2776" location="A125921842J" display="A125921842J" xr:uid="{00000000-0004-0000-0000-0000CD0A0000}"/>
    <hyperlink ref="E2777" location="A125888578F" display="A125888578F" xr:uid="{00000000-0004-0000-0000-0000CE0A0000}"/>
    <hyperlink ref="E2778" location="A125855818T" display="A125855818T" xr:uid="{00000000-0004-0000-0000-0000CF0A0000}"/>
    <hyperlink ref="E2779" location="A125922346R" display="A125922346R" xr:uid="{00000000-0004-0000-0000-0000D00A0000}"/>
    <hyperlink ref="E2780" location="A125889082V" display="A125889082V" xr:uid="{00000000-0004-0000-0000-0000D10A0000}"/>
    <hyperlink ref="E2781" location="A125855594T" display="A125855594T" xr:uid="{00000000-0004-0000-0000-0000D20A0000}"/>
    <hyperlink ref="E2782" location="A125922122C" display="A125922122C" xr:uid="{00000000-0004-0000-0000-0000D30A0000}"/>
    <hyperlink ref="E2783" location="A125888858X" display="A125888858X" xr:uid="{00000000-0004-0000-0000-0000D40A0000}"/>
    <hyperlink ref="E2784" location="A125848458T" display="A125848458T" xr:uid="{00000000-0004-0000-0000-0000D50A0000}"/>
    <hyperlink ref="E2785" location="A125914986L" display="A125914986L" xr:uid="{00000000-0004-0000-0000-0000D60A0000}"/>
    <hyperlink ref="E2786" location="A125881722K" display="A125881722K" xr:uid="{00000000-0004-0000-0000-0000D70A0000}"/>
    <hyperlink ref="E2787" location="A125848234F" display="A125848234F" xr:uid="{00000000-0004-0000-0000-0000D80A0000}"/>
    <hyperlink ref="E2788" location="A125914762A" display="A125914762A" xr:uid="{00000000-0004-0000-0000-0000D90A0000}"/>
    <hyperlink ref="E2789" location="A125881498C" display="A125881498C" xr:uid="{00000000-0004-0000-0000-0000DA0A0000}"/>
    <hyperlink ref="E2790" location="A125847954K" display="A125847954K" xr:uid="{00000000-0004-0000-0000-0000DB0A0000}"/>
    <hyperlink ref="E2791" location="A125914482J" display="A125914482J" xr:uid="{00000000-0004-0000-0000-0000DC0A0000}"/>
    <hyperlink ref="E2792" location="A125881218X" display="A125881218X" xr:uid="{00000000-0004-0000-0000-0000DD0A0000}"/>
    <hyperlink ref="E2793" location="A125848290X" display="A125848290X" xr:uid="{00000000-0004-0000-0000-0000DE0A0000}"/>
    <hyperlink ref="E2794" location="A125914818A" display="A125914818A" xr:uid="{00000000-0004-0000-0000-0000DF0A0000}"/>
    <hyperlink ref="E2795" location="A125881554K" display="A125881554K" xr:uid="{00000000-0004-0000-0000-0000E00A0000}"/>
    <hyperlink ref="E2796" location="A125848346X" display="A125848346X" xr:uid="{00000000-0004-0000-0000-0000E10A0000}"/>
    <hyperlink ref="E2797" location="A125914874V" display="A125914874V" xr:uid="{00000000-0004-0000-0000-0000E20A0000}"/>
    <hyperlink ref="E2798" location="A125881610T" display="A125881610T" xr:uid="{00000000-0004-0000-0000-0000E30A0000}"/>
    <hyperlink ref="E2799" location="A125848010V" display="A125848010V" xr:uid="{00000000-0004-0000-0000-0000E40A0000}"/>
    <hyperlink ref="E2800" location="A125914538J" display="A125914538J" xr:uid="{00000000-0004-0000-0000-0000E50A0000}"/>
    <hyperlink ref="E2801" location="A125881274T" display="A125881274T" xr:uid="{00000000-0004-0000-0000-0000E60A0000}"/>
    <hyperlink ref="E2802" location="A125848066F" display="A125848066F" xr:uid="{00000000-0004-0000-0000-0000E70A0000}"/>
    <hyperlink ref="E2803" location="A125914594A" display="A125914594A" xr:uid="{00000000-0004-0000-0000-0000E80A0000}"/>
    <hyperlink ref="E2804" location="A125881330X" display="A125881330X" xr:uid="{00000000-0004-0000-0000-0000E90A0000}"/>
    <hyperlink ref="E2805" location="A125848122L" display="A125848122L" xr:uid="{00000000-0004-0000-0000-0000EA0A0000}"/>
    <hyperlink ref="E2806" location="A125914650J" display="A125914650J" xr:uid="{00000000-0004-0000-0000-0000EB0A0000}"/>
    <hyperlink ref="E2807" location="A125881386K" display="A125881386K" xr:uid="{00000000-0004-0000-0000-0000EC0A0000}"/>
    <hyperlink ref="E2808" location="A125847898C" display="A125847898C" xr:uid="{00000000-0004-0000-0000-0000ED0A0000}"/>
    <hyperlink ref="E2809" location="A125914426R" display="A125914426R" xr:uid="{00000000-0004-0000-0000-0000EE0A0000}"/>
    <hyperlink ref="E2810" location="A125881162X" display="A125881162X" xr:uid="{00000000-0004-0000-0000-0000EF0A0000}"/>
    <hyperlink ref="E2811" location="A125848402F" display="A125848402F" xr:uid="{00000000-0004-0000-0000-0000F00A0000}"/>
    <hyperlink ref="E2812" location="A125914930A" display="A125914930A" xr:uid="{00000000-0004-0000-0000-0000F10A0000}"/>
    <hyperlink ref="E2813" location="A125881666C" display="A125881666C" xr:uid="{00000000-0004-0000-0000-0000F20A0000}"/>
    <hyperlink ref="E2814" location="A125848178X" display="A125848178X" xr:uid="{00000000-0004-0000-0000-0000F30A0000}"/>
    <hyperlink ref="E2815" location="A125914706J" display="A125914706J" xr:uid="{00000000-0004-0000-0000-0000F40A0000}"/>
    <hyperlink ref="E2816" location="A125881442T" display="A125881442T" xr:uid="{00000000-0004-0000-0000-0000F50A0000}"/>
    <hyperlink ref="E2817" location="A125848454J" display="A125848454J" xr:uid="{00000000-0004-0000-0000-0000F60A0000}"/>
    <hyperlink ref="E2818" location="A125914982C" display="A125914982C" xr:uid="{00000000-0004-0000-0000-0000F70A0000}"/>
    <hyperlink ref="E2819" location="A125881718V" display="A125881718V" xr:uid="{00000000-0004-0000-0000-0000F80A0000}"/>
    <hyperlink ref="E2820" location="A125848230W" display="A125848230W" xr:uid="{00000000-0004-0000-0000-0000F90A0000}"/>
    <hyperlink ref="E2821" location="A125914758K" display="A125914758K" xr:uid="{00000000-0004-0000-0000-0000FA0A0000}"/>
    <hyperlink ref="E2822" location="A125881494V" display="A125881494V" xr:uid="{00000000-0004-0000-0000-0000FB0A0000}"/>
    <hyperlink ref="E2823" location="A125847950A" display="A125847950A" xr:uid="{00000000-0004-0000-0000-0000FC0A0000}"/>
    <hyperlink ref="E2824" location="A125914478T" display="A125914478T" xr:uid="{00000000-0004-0000-0000-0000FD0A0000}"/>
    <hyperlink ref="E2825" location="A125881214R" display="A125881214R" xr:uid="{00000000-0004-0000-0000-0000FE0A0000}"/>
    <hyperlink ref="E2826" location="A125848286J" display="A125848286J" xr:uid="{00000000-0004-0000-0000-0000FF0A0000}"/>
    <hyperlink ref="E2827" location="A125914814T" display="A125914814T" xr:uid="{00000000-0004-0000-0000-0000000B0000}"/>
    <hyperlink ref="E2828" location="A125881550A" display="A125881550A" xr:uid="{00000000-0004-0000-0000-0000010B0000}"/>
    <hyperlink ref="E2829" location="A125848342R" display="A125848342R" xr:uid="{00000000-0004-0000-0000-0000020B0000}"/>
    <hyperlink ref="E2830" location="A125914870K" display="A125914870K" xr:uid="{00000000-0004-0000-0000-0000030B0000}"/>
    <hyperlink ref="E2831" location="A125881606A" display="A125881606A" xr:uid="{00000000-0004-0000-0000-0000040B0000}"/>
    <hyperlink ref="E2832" location="A125848006C" display="A125848006C" xr:uid="{00000000-0004-0000-0000-0000050B0000}"/>
    <hyperlink ref="E2833" location="A125914534X" display="A125914534X" xr:uid="{00000000-0004-0000-0000-0000060B0000}"/>
    <hyperlink ref="E2834" location="A125881270J" display="A125881270J" xr:uid="{00000000-0004-0000-0000-0000070B0000}"/>
    <hyperlink ref="E2835" location="A125848062W" display="A125848062W" xr:uid="{00000000-0004-0000-0000-0000080B0000}"/>
    <hyperlink ref="E2836" location="A125914590T" display="A125914590T" xr:uid="{00000000-0004-0000-0000-0000090B0000}"/>
    <hyperlink ref="E2837" location="A125881326J" display="A125881326J" xr:uid="{00000000-0004-0000-0000-00000A0B0000}"/>
    <hyperlink ref="E2838" location="A125848118W" display="A125848118W" xr:uid="{00000000-0004-0000-0000-00000B0B0000}"/>
    <hyperlink ref="E2839" location="A125914646T" display="A125914646T" xr:uid="{00000000-0004-0000-0000-00000C0B0000}"/>
    <hyperlink ref="E2840" location="A125881382A" display="A125881382A" xr:uid="{00000000-0004-0000-0000-00000D0B0000}"/>
    <hyperlink ref="E2841" location="A125847894V" display="A125847894V" xr:uid="{00000000-0004-0000-0000-00000E0B0000}"/>
    <hyperlink ref="E2842" location="A125914422F" display="A125914422F" xr:uid="{00000000-0004-0000-0000-00000F0B0000}"/>
    <hyperlink ref="E2843" location="A125881158J" display="A125881158J" xr:uid="{00000000-0004-0000-0000-0000100B0000}"/>
    <hyperlink ref="E2844" location="A125848398A" display="A125848398A" xr:uid="{00000000-0004-0000-0000-0000110B0000}"/>
    <hyperlink ref="E2845" location="A125914926K" display="A125914926K" xr:uid="{00000000-0004-0000-0000-0000120B0000}"/>
    <hyperlink ref="E2846" location="A125881662V" display="A125881662V" xr:uid="{00000000-0004-0000-0000-0000130B0000}"/>
    <hyperlink ref="E2847" location="A125848174R" display="A125848174R" xr:uid="{00000000-0004-0000-0000-0000140B0000}"/>
    <hyperlink ref="E2848" location="A125914702X" display="A125914702X" xr:uid="{00000000-0004-0000-0000-0000150B0000}"/>
    <hyperlink ref="E2849" location="A125881438A" display="A125881438A" xr:uid="{00000000-0004-0000-0000-0000160B0000}"/>
    <hyperlink ref="E2850" location="A125848502R" display="A125848502R" xr:uid="{00000000-0004-0000-0000-0000170B0000}"/>
    <hyperlink ref="E2851" location="A125915030L" display="A125915030L" xr:uid="{00000000-0004-0000-0000-0000180B0000}"/>
    <hyperlink ref="E2852" location="A125881766L" display="A125881766L" xr:uid="{00000000-0004-0000-0000-0000190B0000}"/>
    <hyperlink ref="E2853" location="A125848278J" display="A125848278J" xr:uid="{00000000-0004-0000-0000-00001A0B0000}"/>
    <hyperlink ref="E2854" location="A125914806T" display="A125914806T" xr:uid="{00000000-0004-0000-0000-00001B0B0000}"/>
    <hyperlink ref="E2855" location="A125881542A" display="A125881542A" xr:uid="{00000000-0004-0000-0000-00001C0B0000}"/>
    <hyperlink ref="E2856" location="A125847998L" display="A125847998L" xr:uid="{00000000-0004-0000-0000-00001D0B0000}"/>
    <hyperlink ref="E2857" location="A125914526X" display="A125914526X" xr:uid="{00000000-0004-0000-0000-00001E0B0000}"/>
    <hyperlink ref="E2858" location="A125881262J" display="A125881262J" xr:uid="{00000000-0004-0000-0000-00001F0B0000}"/>
    <hyperlink ref="E2859" location="A125848334R" display="A125848334R" xr:uid="{00000000-0004-0000-0000-0000200B0000}"/>
    <hyperlink ref="E2860" location="A125914862K" display="A125914862K" xr:uid="{00000000-0004-0000-0000-0000210B0000}"/>
    <hyperlink ref="E2861" location="A125881598L" display="A125881598L" xr:uid="{00000000-0004-0000-0000-0000220B0000}"/>
    <hyperlink ref="E2862" location="A125848390J" display="A125848390J" xr:uid="{00000000-0004-0000-0000-0000230B0000}"/>
    <hyperlink ref="E2863" location="A125914918K" display="A125914918K" xr:uid="{00000000-0004-0000-0000-0000240B0000}"/>
    <hyperlink ref="E2864" location="A125881654V" display="A125881654V" xr:uid="{00000000-0004-0000-0000-0000250B0000}"/>
    <hyperlink ref="E2865" location="A125848054W" display="A125848054W" xr:uid="{00000000-0004-0000-0000-0000260B0000}"/>
    <hyperlink ref="E2866" location="A125914582T" display="A125914582T" xr:uid="{00000000-0004-0000-0000-0000270B0000}"/>
    <hyperlink ref="E2867" location="A125881318J" display="A125881318J" xr:uid="{00000000-0004-0000-0000-0000280B0000}"/>
    <hyperlink ref="E2868" location="A125848110C" display="A125848110C" xr:uid="{00000000-0004-0000-0000-0000290B0000}"/>
    <hyperlink ref="E2869" location="A125914638T" display="A125914638T" xr:uid="{00000000-0004-0000-0000-00002A0B0000}"/>
    <hyperlink ref="E2870" location="A125881374A" display="A125881374A" xr:uid="{00000000-0004-0000-0000-00002B0B0000}"/>
    <hyperlink ref="E2871" location="A125848166R" display="A125848166R" xr:uid="{00000000-0004-0000-0000-00002C0B0000}"/>
    <hyperlink ref="E2872" location="A125914694K" display="A125914694K" xr:uid="{00000000-0004-0000-0000-00002D0B0000}"/>
    <hyperlink ref="E2873" location="A125881430J" display="A125881430J" xr:uid="{00000000-0004-0000-0000-00002E0B0000}"/>
    <hyperlink ref="E2874" location="A125847942A" display="A125847942A" xr:uid="{00000000-0004-0000-0000-00002F0B0000}"/>
    <hyperlink ref="E2875" location="A125914470X" display="A125914470X" xr:uid="{00000000-0004-0000-0000-0000300B0000}"/>
    <hyperlink ref="E2876" location="A125881206R" display="A125881206R" xr:uid="{00000000-0004-0000-0000-0000310B0000}"/>
    <hyperlink ref="E2877" location="A125848446J" display="A125848446J" xr:uid="{00000000-0004-0000-0000-0000320B0000}"/>
    <hyperlink ref="E2878" location="A125914974C" display="A125914974C" xr:uid="{00000000-0004-0000-0000-0000330B0000}"/>
    <hyperlink ref="E2879" location="A125881710A" display="A125881710A" xr:uid="{00000000-0004-0000-0000-0000340B0000}"/>
    <hyperlink ref="E2880" location="A125848222W" display="A125848222W" xr:uid="{00000000-0004-0000-0000-0000350B0000}"/>
    <hyperlink ref="E2881" location="A125914750T" display="A125914750T" xr:uid="{00000000-0004-0000-0000-0000360B0000}"/>
    <hyperlink ref="E2882" location="A125881486V" display="A125881486V" xr:uid="{00000000-0004-0000-0000-0000370B0000}"/>
    <hyperlink ref="E2883" location="A125848486A" display="A125848486A" xr:uid="{00000000-0004-0000-0000-0000380B0000}"/>
    <hyperlink ref="E2884" location="A125915014L" display="A125915014L" xr:uid="{00000000-0004-0000-0000-0000390B0000}"/>
    <hyperlink ref="E2885" location="A125881750V" display="A125881750V" xr:uid="{00000000-0004-0000-0000-00003A0B0000}"/>
    <hyperlink ref="E2886" location="A125848262R" display="A125848262R" xr:uid="{00000000-0004-0000-0000-00003B0B0000}"/>
    <hyperlink ref="E2887" location="A125914790K" display="A125914790K" xr:uid="{00000000-0004-0000-0000-00003C0B0000}"/>
    <hyperlink ref="E2888" location="A125881526A" display="A125881526A" xr:uid="{00000000-0004-0000-0000-00003D0B0000}"/>
    <hyperlink ref="E2889" location="A125847982V" display="A125847982V" xr:uid="{00000000-0004-0000-0000-00003E0B0000}"/>
    <hyperlink ref="E2890" location="A125914510F" display="A125914510F" xr:uid="{00000000-0004-0000-0000-00003F0B0000}"/>
    <hyperlink ref="E2891" location="A125881246J" display="A125881246J" xr:uid="{00000000-0004-0000-0000-0000400B0000}"/>
    <hyperlink ref="E2892" location="A125848318R" display="A125848318R" xr:uid="{00000000-0004-0000-0000-0000410B0000}"/>
    <hyperlink ref="E2893" location="A125914846K" display="A125914846K" xr:uid="{00000000-0004-0000-0000-0000420B0000}"/>
    <hyperlink ref="E2894" location="A125881582V" display="A125881582V" xr:uid="{00000000-0004-0000-0000-0000430B0000}"/>
    <hyperlink ref="E2895" location="A125848374J" display="A125848374J" xr:uid="{00000000-0004-0000-0000-0000440B0000}"/>
    <hyperlink ref="E2896" location="A125914902T" display="A125914902T" xr:uid="{00000000-0004-0000-0000-0000450B0000}"/>
    <hyperlink ref="E2897" location="A125881638V" display="A125881638V" xr:uid="{00000000-0004-0000-0000-0000460B0000}"/>
    <hyperlink ref="E2898" location="A125848038W" display="A125848038W" xr:uid="{00000000-0004-0000-0000-0000470B0000}"/>
    <hyperlink ref="E2899" location="A125914566T" display="A125914566T" xr:uid="{00000000-0004-0000-0000-0000480B0000}"/>
    <hyperlink ref="E2900" location="A125881302R" display="A125881302R" xr:uid="{00000000-0004-0000-0000-0000490B0000}"/>
    <hyperlink ref="E2901" location="A125848094R" display="A125848094R" xr:uid="{00000000-0004-0000-0000-00004A0B0000}"/>
    <hyperlink ref="E2902" location="A125914622X" display="A125914622X" xr:uid="{00000000-0004-0000-0000-00004B0B0000}"/>
    <hyperlink ref="E2903" location="A125881358A" display="A125881358A" xr:uid="{00000000-0004-0000-0000-00004C0B0000}"/>
    <hyperlink ref="E2904" location="A125848150W" display="A125848150W" xr:uid="{00000000-0004-0000-0000-00004D0B0000}"/>
    <hyperlink ref="E2905" location="A125914678K" display="A125914678K" xr:uid="{00000000-0004-0000-0000-00004E0B0000}"/>
    <hyperlink ref="E2906" location="A125881414J" display="A125881414J" xr:uid="{00000000-0004-0000-0000-00004F0B0000}"/>
    <hyperlink ref="E2907" location="A125847926A" display="A125847926A" xr:uid="{00000000-0004-0000-0000-0000500B0000}"/>
    <hyperlink ref="E2908" location="A125914454X" display="A125914454X" xr:uid="{00000000-0004-0000-0000-0000510B0000}"/>
    <hyperlink ref="E2909" location="A125881190J" display="A125881190J" xr:uid="{00000000-0004-0000-0000-0000520B0000}"/>
    <hyperlink ref="E2910" location="A125848430R" display="A125848430R" xr:uid="{00000000-0004-0000-0000-0000530B0000}"/>
    <hyperlink ref="E2911" location="A125914958C" display="A125914958C" xr:uid="{00000000-0004-0000-0000-0000540B0000}"/>
    <hyperlink ref="E2912" location="A125881694L" display="A125881694L" xr:uid="{00000000-0004-0000-0000-0000550B0000}"/>
    <hyperlink ref="E2913" location="A125848206W" display="A125848206W" xr:uid="{00000000-0004-0000-0000-0000560B0000}"/>
    <hyperlink ref="E2914" location="A125914734T" display="A125914734T" xr:uid="{00000000-0004-0000-0000-0000570B0000}"/>
    <hyperlink ref="E2915" location="A125881470A" display="A125881470A" xr:uid="{00000000-0004-0000-0000-0000580B0000}"/>
    <hyperlink ref="E2916" location="A125848506X" display="A125848506X" xr:uid="{00000000-0004-0000-0000-0000590B0000}"/>
    <hyperlink ref="E2917" location="A125915034W" display="A125915034W" xr:uid="{00000000-0004-0000-0000-00005A0B0000}"/>
    <hyperlink ref="E2918" location="A125881770C" display="A125881770C" xr:uid="{00000000-0004-0000-0000-00005B0B0000}"/>
    <hyperlink ref="E2919" location="A125848282X" display="A125848282X" xr:uid="{00000000-0004-0000-0000-00005C0B0000}"/>
    <hyperlink ref="E2920" location="A125914810J" display="A125914810J" xr:uid="{00000000-0004-0000-0000-00005D0B0000}"/>
    <hyperlink ref="E2921" location="A125881546K" display="A125881546K" xr:uid="{00000000-0004-0000-0000-00005E0B0000}"/>
    <hyperlink ref="E2922" location="A125848002V" display="A125848002V" xr:uid="{00000000-0004-0000-0000-00005F0B0000}"/>
    <hyperlink ref="E2923" location="A125914530R" display="A125914530R" xr:uid="{00000000-0004-0000-0000-0000600B0000}"/>
    <hyperlink ref="E2924" location="A125881266T" display="A125881266T" xr:uid="{00000000-0004-0000-0000-0000610B0000}"/>
    <hyperlink ref="E2925" location="A125848338X" display="A125848338X" xr:uid="{00000000-0004-0000-0000-0000620B0000}"/>
    <hyperlink ref="E2926" location="A125914866V" display="A125914866V" xr:uid="{00000000-0004-0000-0000-0000630B0000}"/>
    <hyperlink ref="E2927" location="A125881602T" display="A125881602T" xr:uid="{00000000-0004-0000-0000-0000640B0000}"/>
    <hyperlink ref="E2928" location="A125848394T" display="A125848394T" xr:uid="{00000000-0004-0000-0000-0000650B0000}"/>
    <hyperlink ref="E2929" location="A125914922A" display="A125914922A" xr:uid="{00000000-0004-0000-0000-0000660B0000}"/>
    <hyperlink ref="E2930" location="A125881658C" display="A125881658C" xr:uid="{00000000-0004-0000-0000-0000670B0000}"/>
    <hyperlink ref="E2931" location="A125848058F" display="A125848058F" xr:uid="{00000000-0004-0000-0000-0000680B0000}"/>
    <hyperlink ref="E2932" location="A125914586A" display="A125914586A" xr:uid="{00000000-0004-0000-0000-0000690B0000}"/>
    <hyperlink ref="E2933" location="A125881322X" display="A125881322X" xr:uid="{00000000-0004-0000-0000-00006A0B0000}"/>
    <hyperlink ref="E2934" location="A125848114L" display="A125848114L" xr:uid="{00000000-0004-0000-0000-00006B0B0000}"/>
    <hyperlink ref="E2935" location="A125914642J" display="A125914642J" xr:uid="{00000000-0004-0000-0000-00006C0B0000}"/>
    <hyperlink ref="E2936" location="A125881378K" display="A125881378K" xr:uid="{00000000-0004-0000-0000-00006D0B0000}"/>
    <hyperlink ref="E2937" location="A125848170F" display="A125848170F" xr:uid="{00000000-0004-0000-0000-00006E0B0000}"/>
    <hyperlink ref="E2938" location="A125914698V" display="A125914698V" xr:uid="{00000000-0004-0000-0000-00006F0B0000}"/>
    <hyperlink ref="E2939" location="A125881434T" display="A125881434T" xr:uid="{00000000-0004-0000-0000-0000700B0000}"/>
    <hyperlink ref="E2940" location="A125847946K" display="A125847946K" xr:uid="{00000000-0004-0000-0000-0000710B0000}"/>
    <hyperlink ref="E2941" location="A125914474J" display="A125914474J" xr:uid="{00000000-0004-0000-0000-0000720B0000}"/>
    <hyperlink ref="E2942" location="A125881210F" display="A125881210F" xr:uid="{00000000-0004-0000-0000-0000730B0000}"/>
    <hyperlink ref="E2943" location="A125848450X" display="A125848450X" xr:uid="{00000000-0004-0000-0000-0000740B0000}"/>
    <hyperlink ref="E2944" location="A125914978L" display="A125914978L" xr:uid="{00000000-0004-0000-0000-0000750B0000}"/>
    <hyperlink ref="E2945" location="A125881714K" display="A125881714K" xr:uid="{00000000-0004-0000-0000-0000760B0000}"/>
    <hyperlink ref="E2946" location="A125848226F" display="A125848226F" xr:uid="{00000000-0004-0000-0000-0000770B0000}"/>
    <hyperlink ref="E2947" location="A125914754A" display="A125914754A" xr:uid="{00000000-0004-0000-0000-0000780B0000}"/>
    <hyperlink ref="E2948" location="A125881490K" display="A125881490K" xr:uid="{00000000-0004-0000-0000-0000790B0000}"/>
    <hyperlink ref="E2949" location="A125848466T" display="A125848466T" xr:uid="{00000000-0004-0000-0000-00007A0B0000}"/>
    <hyperlink ref="E2950" location="A125914994L" display="A125914994L" xr:uid="{00000000-0004-0000-0000-00007B0B0000}"/>
    <hyperlink ref="E2951" location="A125881730K" display="A125881730K" xr:uid="{00000000-0004-0000-0000-00007C0B0000}"/>
    <hyperlink ref="E2952" location="A125848242F" display="A125848242F" xr:uid="{00000000-0004-0000-0000-00007D0B0000}"/>
    <hyperlink ref="E2953" location="A125914770A" display="A125914770A" xr:uid="{00000000-0004-0000-0000-00007E0B0000}"/>
    <hyperlink ref="E2954" location="A125881506T" display="A125881506T" xr:uid="{00000000-0004-0000-0000-00007F0B0000}"/>
    <hyperlink ref="E2955" location="A125847962K" display="A125847962K" xr:uid="{00000000-0004-0000-0000-0000800B0000}"/>
    <hyperlink ref="E2956" location="A125914490J" display="A125914490J" xr:uid="{00000000-0004-0000-0000-0000810B0000}"/>
    <hyperlink ref="E2957" location="A125881226X" display="A125881226X" xr:uid="{00000000-0004-0000-0000-0000820B0000}"/>
    <hyperlink ref="E2958" location="A125848298T" display="A125848298T" xr:uid="{00000000-0004-0000-0000-0000830B0000}"/>
    <hyperlink ref="E2959" location="A125914826A" display="A125914826A" xr:uid="{00000000-0004-0000-0000-0000840B0000}"/>
    <hyperlink ref="E2960" location="A125881562K" display="A125881562K" xr:uid="{00000000-0004-0000-0000-0000850B0000}"/>
    <hyperlink ref="E2961" location="A125848354X" display="A125848354X" xr:uid="{00000000-0004-0000-0000-0000860B0000}"/>
    <hyperlink ref="E2962" location="A125914882V" display="A125914882V" xr:uid="{00000000-0004-0000-0000-0000870B0000}"/>
    <hyperlink ref="E2963" location="A125881618K" display="A125881618K" xr:uid="{00000000-0004-0000-0000-0000880B0000}"/>
    <hyperlink ref="E2964" location="A125848018L" display="A125848018L" xr:uid="{00000000-0004-0000-0000-0000890B0000}"/>
    <hyperlink ref="E2965" location="A125914546J" display="A125914546J" xr:uid="{00000000-0004-0000-0000-00008A0B0000}"/>
    <hyperlink ref="E2966" location="A125881282T" display="A125881282T" xr:uid="{00000000-0004-0000-0000-00008B0B0000}"/>
    <hyperlink ref="E2967" location="A125848074F" display="A125848074F" xr:uid="{00000000-0004-0000-0000-00008C0B0000}"/>
    <hyperlink ref="E2968" location="A125914602R" display="A125914602R" xr:uid="{00000000-0004-0000-0000-00008D0B0000}"/>
    <hyperlink ref="E2969" location="A125881338T" display="A125881338T" xr:uid="{00000000-0004-0000-0000-00008E0B0000}"/>
    <hyperlink ref="E2970" location="A125848130L" display="A125848130L" xr:uid="{00000000-0004-0000-0000-00008F0B0000}"/>
    <hyperlink ref="E2971" location="A125914658A" display="A125914658A" xr:uid="{00000000-0004-0000-0000-0000900B0000}"/>
    <hyperlink ref="E2972" location="A125881394K" display="A125881394K" xr:uid="{00000000-0004-0000-0000-0000910B0000}"/>
    <hyperlink ref="E2973" location="A125847906T" display="A125847906T" xr:uid="{00000000-0004-0000-0000-0000920B0000}"/>
    <hyperlink ref="E2974" location="A125914434R" display="A125914434R" xr:uid="{00000000-0004-0000-0000-0000930B0000}"/>
    <hyperlink ref="E2975" location="A125881170X" display="A125881170X" xr:uid="{00000000-0004-0000-0000-0000940B0000}"/>
    <hyperlink ref="E2976" location="A125848410F" display="A125848410F" xr:uid="{00000000-0004-0000-0000-0000950B0000}"/>
    <hyperlink ref="E2977" location="A125914938V" display="A125914938V" xr:uid="{00000000-0004-0000-0000-0000960B0000}"/>
    <hyperlink ref="E2978" location="A125881674C" display="A125881674C" xr:uid="{00000000-0004-0000-0000-0000970B0000}"/>
    <hyperlink ref="E2979" location="A125848186X" display="A125848186X" xr:uid="{00000000-0004-0000-0000-0000980B0000}"/>
    <hyperlink ref="E2980" location="A125914714J" display="A125914714J" xr:uid="{00000000-0004-0000-0000-0000990B0000}"/>
    <hyperlink ref="E2981" location="A125881450T" display="A125881450T" xr:uid="{00000000-0004-0000-0000-00009A0B0000}"/>
    <hyperlink ref="E2982" location="A125848462J" display="A125848462J" xr:uid="{00000000-0004-0000-0000-00009B0B0000}"/>
    <hyperlink ref="E2983" location="A125914990C" display="A125914990C" xr:uid="{00000000-0004-0000-0000-00009C0B0000}"/>
    <hyperlink ref="E2984" location="A125881726V" display="A125881726V" xr:uid="{00000000-0004-0000-0000-00009D0B0000}"/>
    <hyperlink ref="E2985" location="A125848238R" display="A125848238R" xr:uid="{00000000-0004-0000-0000-00009E0B0000}"/>
    <hyperlink ref="E2986" location="A125914766K" display="A125914766K" xr:uid="{00000000-0004-0000-0000-00009F0B0000}"/>
    <hyperlink ref="E2987" location="A125881502J" display="A125881502J" xr:uid="{00000000-0004-0000-0000-0000A00B0000}"/>
    <hyperlink ref="E2988" location="A125847958V" display="A125847958V" xr:uid="{00000000-0004-0000-0000-0000A10B0000}"/>
    <hyperlink ref="E2989" location="A125914486T" display="A125914486T" xr:uid="{00000000-0004-0000-0000-0000A20B0000}"/>
    <hyperlink ref="E2990" location="A125881222R" display="A125881222R" xr:uid="{00000000-0004-0000-0000-0000A30B0000}"/>
    <hyperlink ref="E2991" location="A125848294J" display="A125848294J" xr:uid="{00000000-0004-0000-0000-0000A40B0000}"/>
    <hyperlink ref="E2992" location="A125914822T" display="A125914822T" xr:uid="{00000000-0004-0000-0000-0000A50B0000}"/>
    <hyperlink ref="E2993" location="A125881558V" display="A125881558V" xr:uid="{00000000-0004-0000-0000-0000A60B0000}"/>
    <hyperlink ref="E2994" location="A125848350R" display="A125848350R" xr:uid="{00000000-0004-0000-0000-0000A70B0000}"/>
    <hyperlink ref="E2995" location="A125914878C" display="A125914878C" xr:uid="{00000000-0004-0000-0000-0000A80B0000}"/>
    <hyperlink ref="E2996" location="A125881614A" display="A125881614A" xr:uid="{00000000-0004-0000-0000-0000A90B0000}"/>
    <hyperlink ref="E2997" location="A125848014C" display="A125848014C" xr:uid="{00000000-0004-0000-0000-0000AA0B0000}"/>
    <hyperlink ref="E2998" location="A125914542X" display="A125914542X" xr:uid="{00000000-0004-0000-0000-0000AB0B0000}"/>
    <hyperlink ref="E2999" location="A125881278A" display="A125881278A" xr:uid="{00000000-0004-0000-0000-0000AC0B0000}"/>
    <hyperlink ref="E3000" location="A125848070W" display="A125848070W" xr:uid="{00000000-0004-0000-0000-0000AD0B0000}"/>
    <hyperlink ref="E3001" location="A125914598K" display="A125914598K" xr:uid="{00000000-0004-0000-0000-0000AE0B0000}"/>
    <hyperlink ref="E3002" location="A125881334J" display="A125881334J" xr:uid="{00000000-0004-0000-0000-0000AF0B0000}"/>
    <hyperlink ref="E3003" location="A125848126W" display="A125848126W" xr:uid="{00000000-0004-0000-0000-0000B00B0000}"/>
    <hyperlink ref="E3004" location="A125914654T" display="A125914654T" xr:uid="{00000000-0004-0000-0000-0000B10B0000}"/>
    <hyperlink ref="E3005" location="A125881390A" display="A125881390A" xr:uid="{00000000-0004-0000-0000-0000B20B0000}"/>
    <hyperlink ref="E3006" location="A125847902J" display="A125847902J" xr:uid="{00000000-0004-0000-0000-0000B30B0000}"/>
    <hyperlink ref="E3007" location="A125914430F" display="A125914430F" xr:uid="{00000000-0004-0000-0000-0000B40B0000}"/>
    <hyperlink ref="E3008" location="A125881166J" display="A125881166J" xr:uid="{00000000-0004-0000-0000-0000B50B0000}"/>
    <hyperlink ref="E3009" location="A125848406R" display="A125848406R" xr:uid="{00000000-0004-0000-0000-0000B60B0000}"/>
    <hyperlink ref="E3010" location="A125914934K" display="A125914934K" xr:uid="{00000000-0004-0000-0000-0000B70B0000}"/>
    <hyperlink ref="E3011" location="A125881670V" display="A125881670V" xr:uid="{00000000-0004-0000-0000-0000B80B0000}"/>
    <hyperlink ref="E3012" location="A125848182R" display="A125848182R" xr:uid="{00000000-0004-0000-0000-0000B90B0000}"/>
    <hyperlink ref="E3013" location="A125914710X" display="A125914710X" xr:uid="{00000000-0004-0000-0000-0000BA0B0000}"/>
    <hyperlink ref="E3014" location="A125881446A" display="A125881446A" xr:uid="{00000000-0004-0000-0000-0000BB0B0000}"/>
    <hyperlink ref="E3015" location="A125848490T" display="A125848490T" xr:uid="{00000000-0004-0000-0000-0000BC0B0000}"/>
    <hyperlink ref="E3016" location="A125915018W" display="A125915018W" xr:uid="{00000000-0004-0000-0000-0000BD0B0000}"/>
    <hyperlink ref="E3017" location="A125881754C" display="A125881754C" xr:uid="{00000000-0004-0000-0000-0000BE0B0000}"/>
    <hyperlink ref="E3018" location="A125848266X" display="A125848266X" xr:uid="{00000000-0004-0000-0000-0000BF0B0000}"/>
    <hyperlink ref="E3019" location="A125914794V" display="A125914794V" xr:uid="{00000000-0004-0000-0000-0000C00B0000}"/>
    <hyperlink ref="E3020" location="A125881530T" display="A125881530T" xr:uid="{00000000-0004-0000-0000-0000C10B0000}"/>
    <hyperlink ref="E3021" location="A125847986C" display="A125847986C" xr:uid="{00000000-0004-0000-0000-0000C20B0000}"/>
    <hyperlink ref="E3022" location="A125914514R" display="A125914514R" xr:uid="{00000000-0004-0000-0000-0000C30B0000}"/>
    <hyperlink ref="E3023" location="A125881250X" display="A125881250X" xr:uid="{00000000-0004-0000-0000-0000C40B0000}"/>
    <hyperlink ref="E3024" location="A125848322F" display="A125848322F" xr:uid="{00000000-0004-0000-0000-0000C50B0000}"/>
    <hyperlink ref="E3025" location="A125914850A" display="A125914850A" xr:uid="{00000000-0004-0000-0000-0000C60B0000}"/>
    <hyperlink ref="E3026" location="A125881586C" display="A125881586C" xr:uid="{00000000-0004-0000-0000-0000C70B0000}"/>
    <hyperlink ref="E3027" location="A125848378T" display="A125848378T" xr:uid="{00000000-0004-0000-0000-0000C80B0000}"/>
    <hyperlink ref="E3028" location="A125914906A" display="A125914906A" xr:uid="{00000000-0004-0000-0000-0000C90B0000}"/>
    <hyperlink ref="E3029" location="A125881642K" display="A125881642K" xr:uid="{00000000-0004-0000-0000-0000CA0B0000}"/>
    <hyperlink ref="E3030" location="A125848042L" display="A125848042L" xr:uid="{00000000-0004-0000-0000-0000CB0B0000}"/>
    <hyperlink ref="E3031" location="A125914570J" display="A125914570J" xr:uid="{00000000-0004-0000-0000-0000CC0B0000}"/>
    <hyperlink ref="E3032" location="A125881306X" display="A125881306X" xr:uid="{00000000-0004-0000-0000-0000CD0B0000}"/>
    <hyperlink ref="E3033" location="A125848098X" display="A125848098X" xr:uid="{00000000-0004-0000-0000-0000CE0B0000}"/>
    <hyperlink ref="E3034" location="A125914626J" display="A125914626J" xr:uid="{00000000-0004-0000-0000-0000CF0B0000}"/>
    <hyperlink ref="E3035" location="A125881362T" display="A125881362T" xr:uid="{00000000-0004-0000-0000-0000D00B0000}"/>
    <hyperlink ref="E3036" location="A125848154F" display="A125848154F" xr:uid="{00000000-0004-0000-0000-0000D10B0000}"/>
    <hyperlink ref="E3037" location="A125914682A" display="A125914682A" xr:uid="{00000000-0004-0000-0000-0000D20B0000}"/>
    <hyperlink ref="E3038" location="A125881418T" display="A125881418T" xr:uid="{00000000-0004-0000-0000-0000D30B0000}"/>
    <hyperlink ref="E3039" location="A125847930T" display="A125847930T" xr:uid="{00000000-0004-0000-0000-0000D40B0000}"/>
    <hyperlink ref="E3040" location="A125914458J" display="A125914458J" xr:uid="{00000000-0004-0000-0000-0000D50B0000}"/>
    <hyperlink ref="E3041" location="A125881194T" display="A125881194T" xr:uid="{00000000-0004-0000-0000-0000D60B0000}"/>
    <hyperlink ref="E3042" location="A125848434X" display="A125848434X" xr:uid="{00000000-0004-0000-0000-0000D70B0000}"/>
    <hyperlink ref="E3043" location="A125914962V" display="A125914962V" xr:uid="{00000000-0004-0000-0000-0000D80B0000}"/>
    <hyperlink ref="E3044" location="A125881698W" display="A125881698W" xr:uid="{00000000-0004-0000-0000-0000D90B0000}"/>
    <hyperlink ref="E3045" location="A125848210L" display="A125848210L" xr:uid="{00000000-0004-0000-0000-0000DA0B0000}"/>
    <hyperlink ref="E3046" location="A125914738A" display="A125914738A" xr:uid="{00000000-0004-0000-0000-0000DB0B0000}"/>
    <hyperlink ref="E3047" location="A125881474K" display="A125881474K" xr:uid="{00000000-0004-0000-0000-0000DC0B0000}"/>
    <hyperlink ref="E3048" location="A125848470J" display="A125848470J" xr:uid="{00000000-0004-0000-0000-0000DD0B0000}"/>
    <hyperlink ref="E3049" location="A125914998W" display="A125914998W" xr:uid="{00000000-0004-0000-0000-0000DE0B0000}"/>
    <hyperlink ref="E3050" location="A125881734V" display="A125881734V" xr:uid="{00000000-0004-0000-0000-0000DF0B0000}"/>
    <hyperlink ref="E3051" location="A125848246R" display="A125848246R" xr:uid="{00000000-0004-0000-0000-0000E00B0000}"/>
    <hyperlink ref="E3052" location="A125914774K" display="A125914774K" xr:uid="{00000000-0004-0000-0000-0000E10B0000}"/>
    <hyperlink ref="E3053" location="A125881510J" display="A125881510J" xr:uid="{00000000-0004-0000-0000-0000E20B0000}"/>
    <hyperlink ref="E3054" location="A125847966V" display="A125847966V" xr:uid="{00000000-0004-0000-0000-0000E30B0000}"/>
    <hyperlink ref="E3055" location="A125914494T" display="A125914494T" xr:uid="{00000000-0004-0000-0000-0000E40B0000}"/>
    <hyperlink ref="E3056" location="A125881230R" display="A125881230R" xr:uid="{00000000-0004-0000-0000-0000E50B0000}"/>
    <hyperlink ref="E3057" location="A125848302W" display="A125848302W" xr:uid="{00000000-0004-0000-0000-0000E60B0000}"/>
    <hyperlink ref="E3058" location="A125914830T" display="A125914830T" xr:uid="{00000000-0004-0000-0000-0000E70B0000}"/>
    <hyperlink ref="E3059" location="A125881566V" display="A125881566V" xr:uid="{00000000-0004-0000-0000-0000E80B0000}"/>
    <hyperlink ref="E3060" location="A125848358J" display="A125848358J" xr:uid="{00000000-0004-0000-0000-0000E90B0000}"/>
    <hyperlink ref="E3061" location="A125914886C" display="A125914886C" xr:uid="{00000000-0004-0000-0000-0000EA0B0000}"/>
    <hyperlink ref="E3062" location="A125881622A" display="A125881622A" xr:uid="{00000000-0004-0000-0000-0000EB0B0000}"/>
    <hyperlink ref="E3063" location="A125848022C" display="A125848022C" xr:uid="{00000000-0004-0000-0000-0000EC0B0000}"/>
    <hyperlink ref="E3064" location="A125914550X" display="A125914550X" xr:uid="{00000000-0004-0000-0000-0000ED0B0000}"/>
    <hyperlink ref="E3065" location="A125881286A" display="A125881286A" xr:uid="{00000000-0004-0000-0000-0000EE0B0000}"/>
    <hyperlink ref="E3066" location="A125848078R" display="A125848078R" xr:uid="{00000000-0004-0000-0000-0000EF0B0000}"/>
    <hyperlink ref="E3067" location="A125914606X" display="A125914606X" xr:uid="{00000000-0004-0000-0000-0000F00B0000}"/>
    <hyperlink ref="E3068" location="A125881342J" display="A125881342J" xr:uid="{00000000-0004-0000-0000-0000F10B0000}"/>
    <hyperlink ref="E3069" location="A125848134W" display="A125848134W" xr:uid="{00000000-0004-0000-0000-0000F20B0000}"/>
    <hyperlink ref="E3070" location="A125914662T" display="A125914662T" xr:uid="{00000000-0004-0000-0000-0000F30B0000}"/>
    <hyperlink ref="E3071" location="A125881398V" display="A125881398V" xr:uid="{00000000-0004-0000-0000-0000F40B0000}"/>
    <hyperlink ref="E3072" location="A125847910J" display="A125847910J" xr:uid="{00000000-0004-0000-0000-0000F50B0000}"/>
    <hyperlink ref="E3073" location="A125914438X" display="A125914438X" xr:uid="{00000000-0004-0000-0000-0000F60B0000}"/>
    <hyperlink ref="E3074" location="A125881174J" display="A125881174J" xr:uid="{00000000-0004-0000-0000-0000F70B0000}"/>
    <hyperlink ref="E3075" location="A125848414R" display="A125848414R" xr:uid="{00000000-0004-0000-0000-0000F80B0000}"/>
    <hyperlink ref="E3076" location="A125914942K" display="A125914942K" xr:uid="{00000000-0004-0000-0000-0000F90B0000}"/>
    <hyperlink ref="E3077" location="A125881678L" display="A125881678L" xr:uid="{00000000-0004-0000-0000-0000FA0B0000}"/>
    <hyperlink ref="E3078" location="A125848190R" display="A125848190R" xr:uid="{00000000-0004-0000-0000-0000FB0B0000}"/>
    <hyperlink ref="E3079" location="A125914718T" display="A125914718T" xr:uid="{00000000-0004-0000-0000-0000FC0B0000}"/>
    <hyperlink ref="E3080" location="A125881454A" display="A125881454A" xr:uid="{00000000-0004-0000-0000-0000FD0B0000}"/>
    <hyperlink ref="E3081" location="A125848494A" display="A125848494A" xr:uid="{00000000-0004-0000-0000-0000FE0B0000}"/>
    <hyperlink ref="E3082" location="A125915022L" display="A125915022L" xr:uid="{00000000-0004-0000-0000-0000FF0B0000}"/>
    <hyperlink ref="E3083" location="A125881758L" display="A125881758L" xr:uid="{00000000-0004-0000-0000-0000000C0000}"/>
    <hyperlink ref="E3084" location="A125848270R" display="A125848270R" xr:uid="{00000000-0004-0000-0000-0000010C0000}"/>
    <hyperlink ref="E3085" location="A125914798C" display="A125914798C" xr:uid="{00000000-0004-0000-0000-0000020C0000}"/>
    <hyperlink ref="E3086" location="A125881534A" display="A125881534A" xr:uid="{00000000-0004-0000-0000-0000030C0000}"/>
    <hyperlink ref="E3087" location="A125847990V" display="A125847990V" xr:uid="{00000000-0004-0000-0000-0000040C0000}"/>
    <hyperlink ref="E3088" location="A125914518X" display="A125914518X" xr:uid="{00000000-0004-0000-0000-0000050C0000}"/>
    <hyperlink ref="E3089" location="A125881254J" display="A125881254J" xr:uid="{00000000-0004-0000-0000-0000060C0000}"/>
    <hyperlink ref="E3090" location="A125848326R" display="A125848326R" xr:uid="{00000000-0004-0000-0000-0000070C0000}"/>
    <hyperlink ref="E3091" location="A125914854K" display="A125914854K" xr:uid="{00000000-0004-0000-0000-0000080C0000}"/>
    <hyperlink ref="E3092" location="A125881590V" display="A125881590V" xr:uid="{00000000-0004-0000-0000-0000090C0000}"/>
    <hyperlink ref="E3093" location="A125848382J" display="A125848382J" xr:uid="{00000000-0004-0000-0000-00000A0C0000}"/>
    <hyperlink ref="E3094" location="A125914910T" display="A125914910T" xr:uid="{00000000-0004-0000-0000-00000B0C0000}"/>
    <hyperlink ref="E3095" location="A125881646V" display="A125881646V" xr:uid="{00000000-0004-0000-0000-00000C0C0000}"/>
    <hyperlink ref="E3096" location="A125848046W" display="A125848046W" xr:uid="{00000000-0004-0000-0000-00000D0C0000}"/>
    <hyperlink ref="E3097" location="A125914574T" display="A125914574T" xr:uid="{00000000-0004-0000-0000-00000E0C0000}"/>
    <hyperlink ref="E3098" location="A125881310R" display="A125881310R" xr:uid="{00000000-0004-0000-0000-00000F0C0000}"/>
    <hyperlink ref="E3099" location="A125848102C" display="A125848102C" xr:uid="{00000000-0004-0000-0000-0000100C0000}"/>
    <hyperlink ref="E3100" location="A125914630X" display="A125914630X" xr:uid="{00000000-0004-0000-0000-0000110C0000}"/>
    <hyperlink ref="E3101" location="A125881366A" display="A125881366A" xr:uid="{00000000-0004-0000-0000-0000120C0000}"/>
    <hyperlink ref="E3102" location="A125848158R" display="A125848158R" xr:uid="{00000000-0004-0000-0000-0000130C0000}"/>
    <hyperlink ref="E3103" location="A125914686K" display="A125914686K" xr:uid="{00000000-0004-0000-0000-0000140C0000}"/>
    <hyperlink ref="E3104" location="A125881422J" display="A125881422J" xr:uid="{00000000-0004-0000-0000-0000150C0000}"/>
    <hyperlink ref="E3105" location="A125847934A" display="A125847934A" xr:uid="{00000000-0004-0000-0000-0000160C0000}"/>
    <hyperlink ref="E3106" location="A125914462X" display="A125914462X" xr:uid="{00000000-0004-0000-0000-0000170C0000}"/>
    <hyperlink ref="E3107" location="A125881198A" display="A125881198A" xr:uid="{00000000-0004-0000-0000-0000180C0000}"/>
    <hyperlink ref="E3108" location="A125848438J" display="A125848438J" xr:uid="{00000000-0004-0000-0000-0000190C0000}"/>
    <hyperlink ref="E3109" location="A125914966C" display="A125914966C" xr:uid="{00000000-0004-0000-0000-00001A0C0000}"/>
    <hyperlink ref="E3110" location="A125881702A" display="A125881702A" xr:uid="{00000000-0004-0000-0000-00001B0C0000}"/>
    <hyperlink ref="E3111" location="A125848214W" display="A125848214W" xr:uid="{00000000-0004-0000-0000-00001C0C0000}"/>
    <hyperlink ref="E3112" location="A125914742T" display="A125914742T" xr:uid="{00000000-0004-0000-0000-00001D0C0000}"/>
    <hyperlink ref="E3113" location="A125881478V" display="A125881478V" xr:uid="{00000000-0004-0000-0000-00001E0C0000}"/>
    <hyperlink ref="E3114" location="A125848498K" display="A125848498K" xr:uid="{00000000-0004-0000-0000-00001F0C0000}"/>
    <hyperlink ref="E3115" location="A125915026W" display="A125915026W" xr:uid="{00000000-0004-0000-0000-0000200C0000}"/>
    <hyperlink ref="E3116" location="A125881762C" display="A125881762C" xr:uid="{00000000-0004-0000-0000-0000210C0000}"/>
    <hyperlink ref="E3117" location="A125848274X" display="A125848274X" xr:uid="{00000000-0004-0000-0000-0000220C0000}"/>
    <hyperlink ref="E3118" location="A125914802J" display="A125914802J" xr:uid="{00000000-0004-0000-0000-0000230C0000}"/>
    <hyperlink ref="E3119" location="A125881538K" display="A125881538K" xr:uid="{00000000-0004-0000-0000-0000240C0000}"/>
    <hyperlink ref="E3120" location="A125847994C" display="A125847994C" xr:uid="{00000000-0004-0000-0000-0000250C0000}"/>
    <hyperlink ref="E3121" location="A125914522R" display="A125914522R" xr:uid="{00000000-0004-0000-0000-0000260C0000}"/>
    <hyperlink ref="E3122" location="A125881258T" display="A125881258T" xr:uid="{00000000-0004-0000-0000-0000270C0000}"/>
    <hyperlink ref="E3123" location="A125848330F" display="A125848330F" xr:uid="{00000000-0004-0000-0000-0000280C0000}"/>
    <hyperlink ref="E3124" location="A125914858V" display="A125914858V" xr:uid="{00000000-0004-0000-0000-0000290C0000}"/>
    <hyperlink ref="E3125" location="A125881594C" display="A125881594C" xr:uid="{00000000-0004-0000-0000-00002A0C0000}"/>
    <hyperlink ref="E3126" location="A125848386T" display="A125848386T" xr:uid="{00000000-0004-0000-0000-00002B0C0000}"/>
    <hyperlink ref="E3127" location="A125914914A" display="A125914914A" xr:uid="{00000000-0004-0000-0000-00002C0C0000}"/>
    <hyperlink ref="E3128" location="A125881650K" display="A125881650K" xr:uid="{00000000-0004-0000-0000-00002D0C0000}"/>
    <hyperlink ref="E3129" location="A125848050L" display="A125848050L" xr:uid="{00000000-0004-0000-0000-00002E0C0000}"/>
    <hyperlink ref="E3130" location="A125914578A" display="A125914578A" xr:uid="{00000000-0004-0000-0000-00002F0C0000}"/>
    <hyperlink ref="E3131" location="A125881314X" display="A125881314X" xr:uid="{00000000-0004-0000-0000-0000300C0000}"/>
    <hyperlink ref="E3132" location="A125848106L" display="A125848106L" xr:uid="{00000000-0004-0000-0000-0000310C0000}"/>
    <hyperlink ref="E3133" location="A125914634J" display="A125914634J" xr:uid="{00000000-0004-0000-0000-0000320C0000}"/>
    <hyperlink ref="E3134" location="A125881370T" display="A125881370T" xr:uid="{00000000-0004-0000-0000-0000330C0000}"/>
    <hyperlink ref="E3135" location="A125848162F" display="A125848162F" xr:uid="{00000000-0004-0000-0000-0000340C0000}"/>
    <hyperlink ref="E3136" location="A125914690A" display="A125914690A" xr:uid="{00000000-0004-0000-0000-0000350C0000}"/>
    <hyperlink ref="E3137" location="A125881426T" display="A125881426T" xr:uid="{00000000-0004-0000-0000-0000360C0000}"/>
    <hyperlink ref="E3138" location="A125847938K" display="A125847938K" xr:uid="{00000000-0004-0000-0000-0000370C0000}"/>
    <hyperlink ref="E3139" location="A125914466J" display="A125914466J" xr:uid="{00000000-0004-0000-0000-0000380C0000}"/>
    <hyperlink ref="E3140" location="A125881202F" display="A125881202F" xr:uid="{00000000-0004-0000-0000-0000390C0000}"/>
    <hyperlink ref="E3141" location="A125848442X" display="A125848442X" xr:uid="{00000000-0004-0000-0000-00003A0C0000}"/>
    <hyperlink ref="E3142" location="A125914970V" display="A125914970V" xr:uid="{00000000-0004-0000-0000-00003B0C0000}"/>
    <hyperlink ref="E3143" location="A125881706K" display="A125881706K" xr:uid="{00000000-0004-0000-0000-00003C0C0000}"/>
    <hyperlink ref="E3144" location="A125848218F" display="A125848218F" xr:uid="{00000000-0004-0000-0000-00003D0C0000}"/>
    <hyperlink ref="E3145" location="A125914746A" display="A125914746A" xr:uid="{00000000-0004-0000-0000-00003E0C0000}"/>
    <hyperlink ref="E3146" location="A125881482K" display="A125881482K" xr:uid="{00000000-0004-0000-0000-00003F0C0000}"/>
    <hyperlink ref="E3147" location="A125848474T" display="A125848474T" xr:uid="{00000000-0004-0000-0000-0000400C0000}"/>
    <hyperlink ref="E3148" location="A125915002C" display="A125915002C" xr:uid="{00000000-0004-0000-0000-0000410C0000}"/>
    <hyperlink ref="E3149" location="A125881738C" display="A125881738C" xr:uid="{00000000-0004-0000-0000-0000420C0000}"/>
    <hyperlink ref="E3150" location="A125848250F" display="A125848250F" xr:uid="{00000000-0004-0000-0000-0000430C0000}"/>
    <hyperlink ref="E3151" location="A125914778V" display="A125914778V" xr:uid="{00000000-0004-0000-0000-0000440C0000}"/>
    <hyperlink ref="E3152" location="A125881514T" display="A125881514T" xr:uid="{00000000-0004-0000-0000-0000450C0000}"/>
    <hyperlink ref="E3153" location="A125847970K" display="A125847970K" xr:uid="{00000000-0004-0000-0000-0000460C0000}"/>
    <hyperlink ref="E3154" location="A125914498A" display="A125914498A" xr:uid="{00000000-0004-0000-0000-0000470C0000}"/>
    <hyperlink ref="E3155" location="A125881234X" display="A125881234X" xr:uid="{00000000-0004-0000-0000-0000480C0000}"/>
    <hyperlink ref="E3156" location="A125848306F" display="A125848306F" xr:uid="{00000000-0004-0000-0000-0000490C0000}"/>
    <hyperlink ref="E3157" location="A125914834A" display="A125914834A" xr:uid="{00000000-0004-0000-0000-00004A0C0000}"/>
    <hyperlink ref="E3158" location="A125881570K" display="A125881570K" xr:uid="{00000000-0004-0000-0000-00004B0C0000}"/>
    <hyperlink ref="E3159" location="A125848362X" display="A125848362X" xr:uid="{00000000-0004-0000-0000-00004C0C0000}"/>
    <hyperlink ref="E3160" location="A125914890V" display="A125914890V" xr:uid="{00000000-0004-0000-0000-00004D0C0000}"/>
    <hyperlink ref="E3161" location="A125881626K" display="A125881626K" xr:uid="{00000000-0004-0000-0000-00004E0C0000}"/>
    <hyperlink ref="E3162" location="A125848026L" display="A125848026L" xr:uid="{00000000-0004-0000-0000-00004F0C0000}"/>
    <hyperlink ref="E3163" location="A125914554J" display="A125914554J" xr:uid="{00000000-0004-0000-0000-0000500C0000}"/>
    <hyperlink ref="E3164" location="A125881290T" display="A125881290T" xr:uid="{00000000-0004-0000-0000-0000510C0000}"/>
    <hyperlink ref="E3165" location="A125848082F" display="A125848082F" xr:uid="{00000000-0004-0000-0000-0000520C0000}"/>
    <hyperlink ref="E3166" location="A125914610R" display="A125914610R" xr:uid="{00000000-0004-0000-0000-0000530C0000}"/>
    <hyperlink ref="E3167" location="A125881346T" display="A125881346T" xr:uid="{00000000-0004-0000-0000-0000540C0000}"/>
    <hyperlink ref="E3168" location="A125848138F" display="A125848138F" xr:uid="{00000000-0004-0000-0000-0000550C0000}"/>
    <hyperlink ref="E3169" location="A125914666A" display="A125914666A" xr:uid="{00000000-0004-0000-0000-0000560C0000}"/>
    <hyperlink ref="E3170" location="A125881402X" display="A125881402X" xr:uid="{00000000-0004-0000-0000-0000570C0000}"/>
    <hyperlink ref="E3171" location="A125847914T" display="A125847914T" xr:uid="{00000000-0004-0000-0000-0000580C0000}"/>
    <hyperlink ref="E3172" location="A125914442R" display="A125914442R" xr:uid="{00000000-0004-0000-0000-0000590C0000}"/>
    <hyperlink ref="E3173" location="A125881178T" display="A125881178T" xr:uid="{00000000-0004-0000-0000-00005A0C0000}"/>
    <hyperlink ref="E3174" location="A125848418X" display="A125848418X" xr:uid="{00000000-0004-0000-0000-00005B0C0000}"/>
    <hyperlink ref="E3175" location="A125914946V" display="A125914946V" xr:uid="{00000000-0004-0000-0000-00005C0C0000}"/>
    <hyperlink ref="E3176" location="A125881682C" display="A125881682C" xr:uid="{00000000-0004-0000-0000-00005D0C0000}"/>
    <hyperlink ref="E3177" location="A125848194X" display="A125848194X" xr:uid="{00000000-0004-0000-0000-00005E0C0000}"/>
    <hyperlink ref="E3178" location="A125914722J" display="A125914722J" xr:uid="{00000000-0004-0000-0000-00005F0C0000}"/>
    <hyperlink ref="E3179" location="A125881458K" display="A125881458K" xr:uid="{00000000-0004-0000-0000-0000600C0000}"/>
    <hyperlink ref="E3180" location="A125848478A" display="A125848478A" xr:uid="{00000000-0004-0000-0000-0000610C0000}"/>
    <hyperlink ref="E3181" location="A125915006L" display="A125915006L" xr:uid="{00000000-0004-0000-0000-0000620C0000}"/>
    <hyperlink ref="E3182" location="A125881742V" display="A125881742V" xr:uid="{00000000-0004-0000-0000-0000630C0000}"/>
    <hyperlink ref="E3183" location="A125848254R" display="A125848254R" xr:uid="{00000000-0004-0000-0000-0000640C0000}"/>
    <hyperlink ref="E3184" location="A125914782K" display="A125914782K" xr:uid="{00000000-0004-0000-0000-0000650C0000}"/>
    <hyperlink ref="E3185" location="A125881518A" display="A125881518A" xr:uid="{00000000-0004-0000-0000-0000660C0000}"/>
    <hyperlink ref="E3186" location="A125847974V" display="A125847974V" xr:uid="{00000000-0004-0000-0000-0000670C0000}"/>
    <hyperlink ref="E3187" location="A125914502F" display="A125914502F" xr:uid="{00000000-0004-0000-0000-0000680C0000}"/>
    <hyperlink ref="E3188" location="A125881238J" display="A125881238J" xr:uid="{00000000-0004-0000-0000-0000690C0000}"/>
    <hyperlink ref="E3189" location="A125848310W" display="A125848310W" xr:uid="{00000000-0004-0000-0000-00006A0C0000}"/>
    <hyperlink ref="E3190" location="A125914838K" display="A125914838K" xr:uid="{00000000-0004-0000-0000-00006B0C0000}"/>
    <hyperlink ref="E3191" location="A125881574V" display="A125881574V" xr:uid="{00000000-0004-0000-0000-00006C0C0000}"/>
    <hyperlink ref="E3192" location="A125848366J" display="A125848366J" xr:uid="{00000000-0004-0000-0000-00006D0C0000}"/>
    <hyperlink ref="E3193" location="A125914894C" display="A125914894C" xr:uid="{00000000-0004-0000-0000-00006E0C0000}"/>
    <hyperlink ref="E3194" location="A125881630A" display="A125881630A" xr:uid="{00000000-0004-0000-0000-00006F0C0000}"/>
    <hyperlink ref="E3195" location="A125848030C" display="A125848030C" xr:uid="{00000000-0004-0000-0000-0000700C0000}"/>
    <hyperlink ref="E3196" location="A125914558T" display="A125914558T" xr:uid="{00000000-0004-0000-0000-0000710C0000}"/>
    <hyperlink ref="E3197" location="A125881294A" display="A125881294A" xr:uid="{00000000-0004-0000-0000-0000720C0000}"/>
    <hyperlink ref="E3198" location="A125848086R" display="A125848086R" xr:uid="{00000000-0004-0000-0000-0000730C0000}"/>
    <hyperlink ref="E3199" location="A125914614X" display="A125914614X" xr:uid="{00000000-0004-0000-0000-0000740C0000}"/>
    <hyperlink ref="E3200" location="A125881350J" display="A125881350J" xr:uid="{00000000-0004-0000-0000-0000750C0000}"/>
    <hyperlink ref="E3201" location="A125848142W" display="A125848142W" xr:uid="{00000000-0004-0000-0000-0000760C0000}"/>
    <hyperlink ref="E3202" location="A125914670T" display="A125914670T" xr:uid="{00000000-0004-0000-0000-0000770C0000}"/>
    <hyperlink ref="E3203" location="A125881406J" display="A125881406J" xr:uid="{00000000-0004-0000-0000-0000780C0000}"/>
    <hyperlink ref="E3204" location="A125847918A" display="A125847918A" xr:uid="{00000000-0004-0000-0000-0000790C0000}"/>
    <hyperlink ref="E3205" location="A125914446X" display="A125914446X" xr:uid="{00000000-0004-0000-0000-00007A0C0000}"/>
    <hyperlink ref="E3206" location="A125881182J" display="A125881182J" xr:uid="{00000000-0004-0000-0000-00007B0C0000}"/>
    <hyperlink ref="E3207" location="A125848422R" display="A125848422R" xr:uid="{00000000-0004-0000-0000-00007C0C0000}"/>
    <hyperlink ref="E3208" location="A125914950K" display="A125914950K" xr:uid="{00000000-0004-0000-0000-00007D0C0000}"/>
    <hyperlink ref="E3209" location="A125881686L" display="A125881686L" xr:uid="{00000000-0004-0000-0000-00007E0C0000}"/>
    <hyperlink ref="E3210" location="A125848198J" display="A125848198J" xr:uid="{00000000-0004-0000-0000-00007F0C0000}"/>
    <hyperlink ref="E3211" location="A125914726T" display="A125914726T" xr:uid="{00000000-0004-0000-0000-0000800C0000}"/>
    <hyperlink ref="E3212" location="A125881462A" display="A125881462A" xr:uid="{00000000-0004-0000-0000-0000810C0000}"/>
    <hyperlink ref="E3213" location="A125848482T" display="A125848482T" xr:uid="{00000000-0004-0000-0000-0000820C0000}"/>
    <hyperlink ref="E3214" location="A125915010C" display="A125915010C" xr:uid="{00000000-0004-0000-0000-0000830C0000}"/>
    <hyperlink ref="E3215" location="A125881746C" display="A125881746C" xr:uid="{00000000-0004-0000-0000-0000840C0000}"/>
    <hyperlink ref="E3216" location="A125848258X" display="A125848258X" xr:uid="{00000000-0004-0000-0000-0000850C0000}"/>
    <hyperlink ref="E3217" location="A125914786V" display="A125914786V" xr:uid="{00000000-0004-0000-0000-0000860C0000}"/>
    <hyperlink ref="E3218" location="A125881522T" display="A125881522T" xr:uid="{00000000-0004-0000-0000-0000870C0000}"/>
    <hyperlink ref="E3219" location="A125847978C" display="A125847978C" xr:uid="{00000000-0004-0000-0000-0000880C0000}"/>
    <hyperlink ref="E3220" location="A125914506R" display="A125914506R" xr:uid="{00000000-0004-0000-0000-0000890C0000}"/>
    <hyperlink ref="E3221" location="A125881242X" display="A125881242X" xr:uid="{00000000-0004-0000-0000-00008A0C0000}"/>
    <hyperlink ref="E3222" location="A125848314F" display="A125848314F" xr:uid="{00000000-0004-0000-0000-00008B0C0000}"/>
    <hyperlink ref="E3223" location="A125914842A" display="A125914842A" xr:uid="{00000000-0004-0000-0000-00008C0C0000}"/>
    <hyperlink ref="E3224" location="A125881578C" display="A125881578C" xr:uid="{00000000-0004-0000-0000-00008D0C0000}"/>
    <hyperlink ref="E3225" location="A125848370X" display="A125848370X" xr:uid="{00000000-0004-0000-0000-00008E0C0000}"/>
    <hyperlink ref="E3226" location="A125914898L" display="A125914898L" xr:uid="{00000000-0004-0000-0000-00008F0C0000}"/>
    <hyperlink ref="E3227" location="A125881634K" display="A125881634K" xr:uid="{00000000-0004-0000-0000-0000900C0000}"/>
    <hyperlink ref="E3228" location="A125848034L" display="A125848034L" xr:uid="{00000000-0004-0000-0000-0000910C0000}"/>
    <hyperlink ref="E3229" location="A125914562J" display="A125914562J" xr:uid="{00000000-0004-0000-0000-0000920C0000}"/>
    <hyperlink ref="E3230" location="A125881298K" display="A125881298K" xr:uid="{00000000-0004-0000-0000-0000930C0000}"/>
    <hyperlink ref="E3231" location="A125848090F" display="A125848090F" xr:uid="{00000000-0004-0000-0000-0000940C0000}"/>
    <hyperlink ref="E3232" location="A125914618J" display="A125914618J" xr:uid="{00000000-0004-0000-0000-0000950C0000}"/>
    <hyperlink ref="E3233" location="A125881354T" display="A125881354T" xr:uid="{00000000-0004-0000-0000-0000960C0000}"/>
    <hyperlink ref="E3234" location="A125848146F" display="A125848146F" xr:uid="{00000000-0004-0000-0000-0000970C0000}"/>
    <hyperlink ref="E3235" location="A125914674A" display="A125914674A" xr:uid="{00000000-0004-0000-0000-0000980C0000}"/>
    <hyperlink ref="E3236" location="A125881410X" display="A125881410X" xr:uid="{00000000-0004-0000-0000-0000990C0000}"/>
    <hyperlink ref="E3237" location="A125847922T" display="A125847922T" xr:uid="{00000000-0004-0000-0000-00009A0C0000}"/>
    <hyperlink ref="E3238" location="A125914450R" display="A125914450R" xr:uid="{00000000-0004-0000-0000-00009B0C0000}"/>
    <hyperlink ref="E3239" location="A125881186T" display="A125881186T" xr:uid="{00000000-0004-0000-0000-00009C0C0000}"/>
    <hyperlink ref="E3240" location="A125848426X" display="A125848426X" xr:uid="{00000000-0004-0000-0000-00009D0C0000}"/>
    <hyperlink ref="E3241" location="A125914954V" display="A125914954V" xr:uid="{00000000-0004-0000-0000-00009E0C0000}"/>
    <hyperlink ref="E3242" location="A125881690C" display="A125881690C" xr:uid="{00000000-0004-0000-0000-00009F0C0000}"/>
    <hyperlink ref="E3243" location="A125848202L" display="A125848202L" xr:uid="{00000000-0004-0000-0000-0000A00C0000}"/>
    <hyperlink ref="E3244" location="A125914730J" display="A125914730J" xr:uid="{00000000-0004-0000-0000-0000A10C0000}"/>
    <hyperlink ref="E3245" location="A125881466K" display="A125881466K" xr:uid="{00000000-0004-0000-0000-0000A20C0000}"/>
    <hyperlink ref="E3246" location="A125845994T" display="A125845994T" xr:uid="{00000000-0004-0000-0000-0000A30C0000}"/>
    <hyperlink ref="E3247" location="A125912522C" display="A125912522C" xr:uid="{00000000-0004-0000-0000-0000A40C0000}"/>
    <hyperlink ref="E3248" location="A125879258A" display="A125879258A" xr:uid="{00000000-0004-0000-0000-0000A50C0000}"/>
    <hyperlink ref="E3249" location="A125845770F" display="A125845770F" xr:uid="{00000000-0004-0000-0000-0000A60C0000}"/>
    <hyperlink ref="E3250" location="A125912298W" display="A125912298W" xr:uid="{00000000-0004-0000-0000-0000A70C0000}"/>
    <hyperlink ref="E3251" location="A125879034R" display="A125879034R" xr:uid="{00000000-0004-0000-0000-0000A80C0000}"/>
    <hyperlink ref="E3252" location="A125845490L" display="A125845490L" xr:uid="{00000000-0004-0000-0000-0000A90C0000}"/>
    <hyperlink ref="E3253" location="A125912018T" display="A125912018T" xr:uid="{00000000-0004-0000-0000-0000AA0C0000}"/>
    <hyperlink ref="E3254" location="A125878754V" display="A125878754V" xr:uid="{00000000-0004-0000-0000-0000AB0C0000}"/>
    <hyperlink ref="E3255" location="A125845826F" display="A125845826F" xr:uid="{00000000-0004-0000-0000-0000AC0C0000}"/>
    <hyperlink ref="E3256" location="A125912354C" display="A125912354C" xr:uid="{00000000-0004-0000-0000-0000AD0C0000}"/>
    <hyperlink ref="E3257" location="A125879090J" display="A125879090J" xr:uid="{00000000-0004-0000-0000-0000AE0C0000}"/>
    <hyperlink ref="E3258" location="A125845882X" display="A125845882X" xr:uid="{00000000-0004-0000-0000-0000AF0C0000}"/>
    <hyperlink ref="E3259" location="A125912410K" display="A125912410K" xr:uid="{00000000-0004-0000-0000-0000B00C0000}"/>
    <hyperlink ref="E3260" location="A125879146J" display="A125879146J" xr:uid="{00000000-0004-0000-0000-0000B10C0000}"/>
    <hyperlink ref="E3261" location="A125845546L" display="A125845546L" xr:uid="{00000000-0004-0000-0000-0000B20C0000}"/>
    <hyperlink ref="E3262" location="A125912074K" display="A125912074K" xr:uid="{00000000-0004-0000-0000-0000B30C0000}"/>
    <hyperlink ref="E3263" location="A125878810A" display="A125878810A" xr:uid="{00000000-0004-0000-0000-0000B40C0000}"/>
    <hyperlink ref="E3264" location="A125845602V" display="A125845602V" xr:uid="{00000000-0004-0000-0000-0000B50C0000}"/>
    <hyperlink ref="E3265" location="A125912130T" display="A125912130T" xr:uid="{00000000-0004-0000-0000-0000B60C0000}"/>
    <hyperlink ref="E3266" location="A125878866L" display="A125878866L" xr:uid="{00000000-0004-0000-0000-0000B70C0000}"/>
    <hyperlink ref="E3267" location="A125845658F" display="A125845658F" xr:uid="{00000000-0004-0000-0000-0000B80C0000}"/>
    <hyperlink ref="E3268" location="A125912186C" display="A125912186C" xr:uid="{00000000-0004-0000-0000-0000B90C0000}"/>
    <hyperlink ref="E3269" location="A125878922V" display="A125878922V" xr:uid="{00000000-0004-0000-0000-0000BA0C0000}"/>
    <hyperlink ref="E3270" location="A125845434V" display="A125845434V" xr:uid="{00000000-0004-0000-0000-0000BB0C0000}"/>
    <hyperlink ref="E3271" location="A125911962R" display="A125911962R" xr:uid="{00000000-0004-0000-0000-0000BC0C0000}"/>
    <hyperlink ref="E3272" location="A125878698L" display="A125878698L" xr:uid="{00000000-0004-0000-0000-0000BD0C0000}"/>
    <hyperlink ref="E3273" location="A125845938X" display="A125845938X" xr:uid="{00000000-0004-0000-0000-0000BE0C0000}"/>
    <hyperlink ref="E3274" location="A125912466W" display="A125912466W" xr:uid="{00000000-0004-0000-0000-0000BF0C0000}"/>
    <hyperlink ref="E3275" location="A125879202R" display="A125879202R" xr:uid="{00000000-0004-0000-0000-0000C00C0000}"/>
    <hyperlink ref="E3276" location="A125845714L" display="A125845714L" xr:uid="{00000000-0004-0000-0000-0000C10C0000}"/>
    <hyperlink ref="E3277" location="A125912242K" display="A125912242K" xr:uid="{00000000-0004-0000-0000-0000C20C0000}"/>
    <hyperlink ref="E3278" location="A125878978F" display="A125878978F" xr:uid="{00000000-0004-0000-0000-0000C30C0000}"/>
    <hyperlink ref="E3279" location="A125845990J" display="A125845990J" xr:uid="{00000000-0004-0000-0000-0000C40C0000}"/>
    <hyperlink ref="E3280" location="A125912518L" display="A125912518L" xr:uid="{00000000-0004-0000-0000-0000C50C0000}"/>
    <hyperlink ref="E3281" location="A125879254T" display="A125879254T" xr:uid="{00000000-0004-0000-0000-0000C60C0000}"/>
    <hyperlink ref="E3282" location="A125845766R" display="A125845766R" xr:uid="{00000000-0004-0000-0000-0000C70C0000}"/>
    <hyperlink ref="E3283" location="A125912294L" display="A125912294L" xr:uid="{00000000-0004-0000-0000-0000C80C0000}"/>
    <hyperlink ref="E3284" location="A125879030F" display="A125879030F" xr:uid="{00000000-0004-0000-0000-0000C90C0000}"/>
    <hyperlink ref="E3285" location="A125845486W" display="A125845486W" xr:uid="{00000000-0004-0000-0000-0000CA0C0000}"/>
    <hyperlink ref="E3286" location="A125912014J" display="A125912014J" xr:uid="{00000000-0004-0000-0000-0000CB0C0000}"/>
    <hyperlink ref="E3287" location="A125878750K" display="A125878750K" xr:uid="{00000000-0004-0000-0000-0000CC0C0000}"/>
    <hyperlink ref="E3288" location="A125845822W" display="A125845822W" xr:uid="{00000000-0004-0000-0000-0000CD0C0000}"/>
    <hyperlink ref="E3289" location="A125912350V" display="A125912350V" xr:uid="{00000000-0004-0000-0000-0000CE0C0000}"/>
    <hyperlink ref="E3290" location="A125879086T" display="A125879086T" xr:uid="{00000000-0004-0000-0000-0000CF0C0000}"/>
    <hyperlink ref="E3291" location="A125845878J" display="A125845878J" xr:uid="{00000000-0004-0000-0000-0000D00C0000}"/>
    <hyperlink ref="E3292" location="A125912406V" display="A125912406V" xr:uid="{00000000-0004-0000-0000-0000D10C0000}"/>
    <hyperlink ref="E3293" location="A125879142X" display="A125879142X" xr:uid="{00000000-0004-0000-0000-0000D20C0000}"/>
    <hyperlink ref="E3294" location="A125845542C" display="A125845542C" xr:uid="{00000000-0004-0000-0000-0000D30C0000}"/>
    <hyperlink ref="E3295" location="A125912070A" display="A125912070A" xr:uid="{00000000-0004-0000-0000-0000D40C0000}"/>
    <hyperlink ref="E3296" location="A125878806K" display="A125878806K" xr:uid="{00000000-0004-0000-0000-0000D50C0000}"/>
    <hyperlink ref="E3297" location="A125845598R" display="A125845598R" xr:uid="{00000000-0004-0000-0000-0000D60C0000}"/>
    <hyperlink ref="E3298" location="A125912126A" display="A125912126A" xr:uid="{00000000-0004-0000-0000-0000D70C0000}"/>
    <hyperlink ref="E3299" location="A125878862C" display="A125878862C" xr:uid="{00000000-0004-0000-0000-0000D80C0000}"/>
    <hyperlink ref="E3300" location="A125845654W" display="A125845654W" xr:uid="{00000000-0004-0000-0000-0000D90C0000}"/>
    <hyperlink ref="E3301" location="A125912182V" display="A125912182V" xr:uid="{00000000-0004-0000-0000-0000DA0C0000}"/>
    <hyperlink ref="E3302" location="A125878918C" display="A125878918C" xr:uid="{00000000-0004-0000-0000-0000DB0C0000}"/>
    <hyperlink ref="E3303" location="A125845430K" display="A125845430K" xr:uid="{00000000-0004-0000-0000-0000DC0C0000}"/>
    <hyperlink ref="E3304" location="A125911958X" display="A125911958X" xr:uid="{00000000-0004-0000-0000-0000DD0C0000}"/>
    <hyperlink ref="E3305" location="A125878694C" display="A125878694C" xr:uid="{00000000-0004-0000-0000-0000DE0C0000}"/>
    <hyperlink ref="E3306" location="A125845934R" display="A125845934R" xr:uid="{00000000-0004-0000-0000-0000DF0C0000}"/>
    <hyperlink ref="E3307" location="A125912462L" display="A125912462L" xr:uid="{00000000-0004-0000-0000-0000E00C0000}"/>
    <hyperlink ref="E3308" location="A125879198K" display="A125879198K" xr:uid="{00000000-0004-0000-0000-0000E10C0000}"/>
    <hyperlink ref="E3309" location="A125845710C" display="A125845710C" xr:uid="{00000000-0004-0000-0000-0000E20C0000}"/>
    <hyperlink ref="E3310" location="A125912238V" display="A125912238V" xr:uid="{00000000-0004-0000-0000-0000E30C0000}"/>
    <hyperlink ref="E3311" location="A125878974W" display="A125878974W" xr:uid="{00000000-0004-0000-0000-0000E40C0000}"/>
    <hyperlink ref="E3312" location="A125846038K" display="A125846038K" xr:uid="{00000000-0004-0000-0000-0000E50C0000}"/>
    <hyperlink ref="E3313" location="A125912566F" display="A125912566F" xr:uid="{00000000-0004-0000-0000-0000E60C0000}"/>
    <hyperlink ref="E3314" location="A125879302X" display="A125879302X" xr:uid="{00000000-0004-0000-0000-0000E70C0000}"/>
    <hyperlink ref="E3315" location="A125845814W" display="A125845814W" xr:uid="{00000000-0004-0000-0000-0000E80C0000}"/>
    <hyperlink ref="E3316" location="A125912342V" display="A125912342V" xr:uid="{00000000-0004-0000-0000-0000E90C0000}"/>
    <hyperlink ref="E3317" location="A125879078T" display="A125879078T" xr:uid="{00000000-0004-0000-0000-0000EA0C0000}"/>
    <hyperlink ref="E3318" location="A125845534C" display="A125845534C" xr:uid="{00000000-0004-0000-0000-0000EB0C0000}"/>
    <hyperlink ref="E3319" location="A125912062A" display="A125912062A" xr:uid="{00000000-0004-0000-0000-0000EC0C0000}"/>
    <hyperlink ref="E3320" location="A125878798W" display="A125878798W" xr:uid="{00000000-0004-0000-0000-0000ED0C0000}"/>
    <hyperlink ref="E3321" location="A125845870R" display="A125845870R" xr:uid="{00000000-0004-0000-0000-0000EE0C0000}"/>
    <hyperlink ref="E3322" location="A125912398F" display="A125912398F" xr:uid="{00000000-0004-0000-0000-0000EF0C0000}"/>
    <hyperlink ref="E3323" location="A125879134X" display="A125879134X" xr:uid="{00000000-0004-0000-0000-0000F00C0000}"/>
    <hyperlink ref="E3324" location="A125845926R" display="A125845926R" xr:uid="{00000000-0004-0000-0000-0000F10C0000}"/>
    <hyperlink ref="E3325" location="A125912454L" display="A125912454L" xr:uid="{00000000-0004-0000-0000-0000F20C0000}"/>
    <hyperlink ref="E3326" location="A125879190T" display="A125879190T" xr:uid="{00000000-0004-0000-0000-0000F30C0000}"/>
    <hyperlink ref="E3327" location="A125845590W" display="A125845590W" xr:uid="{00000000-0004-0000-0000-0000F40C0000}"/>
    <hyperlink ref="E3328" location="A125912118A" display="A125912118A" xr:uid="{00000000-0004-0000-0000-0000F50C0000}"/>
    <hyperlink ref="E3329" location="A125878854C" display="A125878854C" xr:uid="{00000000-0004-0000-0000-0000F60C0000}"/>
    <hyperlink ref="E3330" location="A125845646W" display="A125845646W" xr:uid="{00000000-0004-0000-0000-0000F70C0000}"/>
    <hyperlink ref="E3331" location="A125912174V" display="A125912174V" xr:uid="{00000000-0004-0000-0000-0000F80C0000}"/>
    <hyperlink ref="E3332" location="A125878910K" display="A125878910K" xr:uid="{00000000-0004-0000-0000-0000F90C0000}"/>
    <hyperlink ref="E3333" location="A125845702C" display="A125845702C" xr:uid="{00000000-0004-0000-0000-0000FA0C0000}"/>
    <hyperlink ref="E3334" location="A125912230A" display="A125912230A" xr:uid="{00000000-0004-0000-0000-0000FB0C0000}"/>
    <hyperlink ref="E3335" location="A125878966W" display="A125878966W" xr:uid="{00000000-0004-0000-0000-0000FC0C0000}"/>
    <hyperlink ref="E3336" location="A125845478W" display="A125845478W" xr:uid="{00000000-0004-0000-0000-0000FD0C0000}"/>
    <hyperlink ref="E3337" location="A125912006J" display="A125912006J" xr:uid="{00000000-0004-0000-0000-0000FE0C0000}"/>
    <hyperlink ref="E3338" location="A125878742K" display="A125878742K" xr:uid="{00000000-0004-0000-0000-0000FF0C0000}"/>
    <hyperlink ref="E3339" location="A125845982J" display="A125845982J" xr:uid="{00000000-0004-0000-0000-0000000D0000}"/>
    <hyperlink ref="E3340" location="A125912510V" display="A125912510V" xr:uid="{00000000-0004-0000-0000-0000010D0000}"/>
    <hyperlink ref="E3341" location="A125879246T" display="A125879246T" xr:uid="{00000000-0004-0000-0000-0000020D0000}"/>
    <hyperlink ref="E3342" location="A125845758R" display="A125845758R" xr:uid="{00000000-0004-0000-0000-0000030D0000}"/>
    <hyperlink ref="E3343" location="A125912286L" display="A125912286L" xr:uid="{00000000-0004-0000-0000-0000040D0000}"/>
    <hyperlink ref="E3344" location="A125879022F" display="A125879022F" xr:uid="{00000000-0004-0000-0000-0000050D0000}"/>
    <hyperlink ref="E3345" location="A125846022T" display="A125846022T" xr:uid="{00000000-0004-0000-0000-0000060D0000}"/>
    <hyperlink ref="E3346" location="A125912550L" display="A125912550L" xr:uid="{00000000-0004-0000-0000-0000070D0000}"/>
    <hyperlink ref="E3347" location="A125879286K" display="A125879286K" xr:uid="{00000000-0004-0000-0000-0000080D0000}"/>
    <hyperlink ref="E3348" location="A125845798J" display="A125845798J" xr:uid="{00000000-0004-0000-0000-0000090D0000}"/>
    <hyperlink ref="E3349" location="A125912326V" display="A125912326V" xr:uid="{00000000-0004-0000-0000-00000A0D0000}"/>
    <hyperlink ref="E3350" location="A125879062X" display="A125879062X" xr:uid="{00000000-0004-0000-0000-00000B0D0000}"/>
    <hyperlink ref="E3351" location="A125845518C" display="A125845518C" xr:uid="{00000000-0004-0000-0000-00000C0D0000}"/>
    <hyperlink ref="E3352" location="A125912046A" display="A125912046A" xr:uid="{00000000-0004-0000-0000-00000D0D0000}"/>
    <hyperlink ref="E3353" location="A125878782C" display="A125878782C" xr:uid="{00000000-0004-0000-0000-00000E0D0000}"/>
    <hyperlink ref="E3354" location="A125845854R" display="A125845854R" xr:uid="{00000000-0004-0000-0000-00000F0D0000}"/>
    <hyperlink ref="E3355" location="A125912382L" display="A125912382L" xr:uid="{00000000-0004-0000-0000-0000100D0000}"/>
    <hyperlink ref="E3356" location="A125879118X" display="A125879118X" xr:uid="{00000000-0004-0000-0000-0000110D0000}"/>
    <hyperlink ref="E3357" location="A125845910W" display="A125845910W" xr:uid="{00000000-0004-0000-0000-0000120D0000}"/>
    <hyperlink ref="E3358" location="A125912438L" display="A125912438L" xr:uid="{00000000-0004-0000-0000-0000130D0000}"/>
    <hyperlink ref="E3359" location="A125879174T" display="A125879174T" xr:uid="{00000000-0004-0000-0000-0000140D0000}"/>
    <hyperlink ref="E3360" location="A125845574W" display="A125845574W" xr:uid="{00000000-0004-0000-0000-0000150D0000}"/>
    <hyperlink ref="E3361" location="A125912102J" display="A125912102J" xr:uid="{00000000-0004-0000-0000-0000160D0000}"/>
    <hyperlink ref="E3362" location="A125878838C" display="A125878838C" xr:uid="{00000000-0004-0000-0000-0000170D0000}"/>
    <hyperlink ref="E3363" location="A125845630C" display="A125845630C" xr:uid="{00000000-0004-0000-0000-0000180D0000}"/>
    <hyperlink ref="E3364" location="A125912158V" display="A125912158V" xr:uid="{00000000-0004-0000-0000-0000190D0000}"/>
    <hyperlink ref="E3365" location="A125878894W" display="A125878894W" xr:uid="{00000000-0004-0000-0000-00001A0D0000}"/>
    <hyperlink ref="E3366" location="A125845686R" display="A125845686R" xr:uid="{00000000-0004-0000-0000-00001B0D0000}"/>
    <hyperlink ref="E3367" location="A125912214A" display="A125912214A" xr:uid="{00000000-0004-0000-0000-00001C0D0000}"/>
    <hyperlink ref="E3368" location="A125878950C" display="A125878950C" xr:uid="{00000000-0004-0000-0000-00001D0D0000}"/>
    <hyperlink ref="E3369" location="A125845462C" display="A125845462C" xr:uid="{00000000-0004-0000-0000-00001E0D0000}"/>
    <hyperlink ref="E3370" location="A125911990X" display="A125911990X" xr:uid="{00000000-0004-0000-0000-00001F0D0000}"/>
    <hyperlink ref="E3371" location="A125878726K" display="A125878726K" xr:uid="{00000000-0004-0000-0000-0000200D0000}"/>
    <hyperlink ref="E3372" location="A125845966J" display="A125845966J" xr:uid="{00000000-0004-0000-0000-0000210D0000}"/>
    <hyperlink ref="E3373" location="A125912494F" display="A125912494F" xr:uid="{00000000-0004-0000-0000-0000220D0000}"/>
    <hyperlink ref="E3374" location="A125879230X" display="A125879230X" xr:uid="{00000000-0004-0000-0000-0000230D0000}"/>
    <hyperlink ref="E3375" location="A125845742W" display="A125845742W" xr:uid="{00000000-0004-0000-0000-0000240D0000}"/>
    <hyperlink ref="E3376" location="A125912270V" display="A125912270V" xr:uid="{00000000-0004-0000-0000-0000250D0000}"/>
    <hyperlink ref="E3377" location="A125879006F" display="A125879006F" xr:uid="{00000000-0004-0000-0000-0000260D0000}"/>
    <hyperlink ref="E3378" location="A125846042A" display="A125846042A" xr:uid="{00000000-0004-0000-0000-0000270D0000}"/>
    <hyperlink ref="E3379" location="A125912570W" display="A125912570W" xr:uid="{00000000-0004-0000-0000-0000280D0000}"/>
    <hyperlink ref="E3380" location="A125879306J" display="A125879306J" xr:uid="{00000000-0004-0000-0000-0000290D0000}"/>
    <hyperlink ref="E3381" location="A125845818F" display="A125845818F" xr:uid="{00000000-0004-0000-0000-00002A0D0000}"/>
    <hyperlink ref="E3382" location="A125912346C" display="A125912346C" xr:uid="{00000000-0004-0000-0000-00002B0D0000}"/>
    <hyperlink ref="E3383" location="A125879082J" display="A125879082J" xr:uid="{00000000-0004-0000-0000-00002C0D0000}"/>
    <hyperlink ref="E3384" location="A125845538L" display="A125845538L" xr:uid="{00000000-0004-0000-0000-00002D0D0000}"/>
    <hyperlink ref="E3385" location="A125912066K" display="A125912066K" xr:uid="{00000000-0004-0000-0000-00002E0D0000}"/>
    <hyperlink ref="E3386" location="A125878802A" display="A125878802A" xr:uid="{00000000-0004-0000-0000-00002F0D0000}"/>
    <hyperlink ref="E3387" location="A125845874X" display="A125845874X" xr:uid="{00000000-0004-0000-0000-0000300D0000}"/>
    <hyperlink ref="E3388" location="A125912402K" display="A125912402K" xr:uid="{00000000-0004-0000-0000-0000310D0000}"/>
    <hyperlink ref="E3389" location="A125879138J" display="A125879138J" xr:uid="{00000000-0004-0000-0000-0000320D0000}"/>
    <hyperlink ref="E3390" location="A125845930F" display="A125845930F" xr:uid="{00000000-0004-0000-0000-0000330D0000}"/>
    <hyperlink ref="E3391" location="A125912458W" display="A125912458W" xr:uid="{00000000-0004-0000-0000-0000340D0000}"/>
    <hyperlink ref="E3392" location="A125879194A" display="A125879194A" xr:uid="{00000000-0004-0000-0000-0000350D0000}"/>
    <hyperlink ref="E3393" location="A125845594F" display="A125845594F" xr:uid="{00000000-0004-0000-0000-0000360D0000}"/>
    <hyperlink ref="E3394" location="A125912122T" display="A125912122T" xr:uid="{00000000-0004-0000-0000-0000370D0000}"/>
    <hyperlink ref="E3395" location="A125878858L" display="A125878858L" xr:uid="{00000000-0004-0000-0000-0000380D0000}"/>
    <hyperlink ref="E3396" location="A125845650L" display="A125845650L" xr:uid="{00000000-0004-0000-0000-0000390D0000}"/>
    <hyperlink ref="E3397" location="A125912178C" display="A125912178C" xr:uid="{00000000-0004-0000-0000-00003A0D0000}"/>
    <hyperlink ref="E3398" location="A125878914V" display="A125878914V" xr:uid="{00000000-0004-0000-0000-00003B0D0000}"/>
    <hyperlink ref="E3399" location="A125845706L" display="A125845706L" xr:uid="{00000000-0004-0000-0000-00003C0D0000}"/>
    <hyperlink ref="E3400" location="A125912234K" display="A125912234K" xr:uid="{00000000-0004-0000-0000-00003D0D0000}"/>
    <hyperlink ref="E3401" location="A125878970L" display="A125878970L" xr:uid="{00000000-0004-0000-0000-00003E0D0000}"/>
    <hyperlink ref="E3402" location="A125845482L" display="A125845482L" xr:uid="{00000000-0004-0000-0000-00003F0D0000}"/>
    <hyperlink ref="E3403" location="A125912010X" display="A125912010X" xr:uid="{00000000-0004-0000-0000-0000400D0000}"/>
    <hyperlink ref="E3404" location="A125878746V" display="A125878746V" xr:uid="{00000000-0004-0000-0000-0000410D0000}"/>
    <hyperlink ref="E3405" location="A125845986T" display="A125845986T" xr:uid="{00000000-0004-0000-0000-0000420D0000}"/>
    <hyperlink ref="E3406" location="A125912514C" display="A125912514C" xr:uid="{00000000-0004-0000-0000-0000430D0000}"/>
    <hyperlink ref="E3407" location="A125879250J" display="A125879250J" xr:uid="{00000000-0004-0000-0000-0000440D0000}"/>
    <hyperlink ref="E3408" location="A125845762F" display="A125845762F" xr:uid="{00000000-0004-0000-0000-0000450D0000}"/>
    <hyperlink ref="E3409" location="A125912290C" display="A125912290C" xr:uid="{00000000-0004-0000-0000-0000460D0000}"/>
    <hyperlink ref="E3410" location="A125879026R" display="A125879026R" xr:uid="{00000000-0004-0000-0000-0000470D0000}"/>
    <hyperlink ref="E3411" location="A125846002J" display="A125846002J" xr:uid="{00000000-0004-0000-0000-0000480D0000}"/>
    <hyperlink ref="E3412" location="A125912530C" display="A125912530C" xr:uid="{00000000-0004-0000-0000-0000490D0000}"/>
    <hyperlink ref="E3413" location="A125879266A" display="A125879266A" xr:uid="{00000000-0004-0000-0000-00004A0D0000}"/>
    <hyperlink ref="E3414" location="A125845778X" display="A125845778X" xr:uid="{00000000-0004-0000-0000-00004B0D0000}"/>
    <hyperlink ref="E3415" location="A125912306K" display="A125912306K" xr:uid="{00000000-0004-0000-0000-00004C0D0000}"/>
    <hyperlink ref="E3416" location="A125879042R" display="A125879042R" xr:uid="{00000000-0004-0000-0000-00004D0D0000}"/>
    <hyperlink ref="E3417" location="A125845498F" display="A125845498F" xr:uid="{00000000-0004-0000-0000-00004E0D0000}"/>
    <hyperlink ref="E3418" location="A125912026T" display="A125912026T" xr:uid="{00000000-0004-0000-0000-00004F0D0000}"/>
    <hyperlink ref="E3419" location="A125878762V" display="A125878762V" xr:uid="{00000000-0004-0000-0000-0000500D0000}"/>
    <hyperlink ref="E3420" location="A125845834F" display="A125845834F" xr:uid="{00000000-0004-0000-0000-0000510D0000}"/>
    <hyperlink ref="E3421" location="A125912362C" display="A125912362C" xr:uid="{00000000-0004-0000-0000-0000520D0000}"/>
    <hyperlink ref="E3422" location="A125879098A" display="A125879098A" xr:uid="{00000000-0004-0000-0000-0000530D0000}"/>
    <hyperlink ref="E3423" location="A125845890X" display="A125845890X" xr:uid="{00000000-0004-0000-0000-0000540D0000}"/>
    <hyperlink ref="E3424" location="A125912418C" display="A125912418C" xr:uid="{00000000-0004-0000-0000-0000550D0000}"/>
    <hyperlink ref="E3425" location="A125879154J" display="A125879154J" xr:uid="{00000000-0004-0000-0000-0000560D0000}"/>
    <hyperlink ref="E3426" location="A125845554L" display="A125845554L" xr:uid="{00000000-0004-0000-0000-0000570D0000}"/>
    <hyperlink ref="E3427" location="A125912082K" display="A125912082K" xr:uid="{00000000-0004-0000-0000-0000580D0000}"/>
    <hyperlink ref="E3428" location="A125878818V" display="A125878818V" xr:uid="{00000000-0004-0000-0000-0000590D0000}"/>
    <hyperlink ref="E3429" location="A125845610V" display="A125845610V" xr:uid="{00000000-0004-0000-0000-00005A0D0000}"/>
    <hyperlink ref="E3430" location="A125912138K" display="A125912138K" xr:uid="{00000000-0004-0000-0000-00005B0D0000}"/>
    <hyperlink ref="E3431" location="A125878874L" display="A125878874L" xr:uid="{00000000-0004-0000-0000-00005C0D0000}"/>
    <hyperlink ref="E3432" location="A125845666F" display="A125845666F" xr:uid="{00000000-0004-0000-0000-00005D0D0000}"/>
    <hyperlink ref="E3433" location="A125912194C" display="A125912194C" xr:uid="{00000000-0004-0000-0000-00005E0D0000}"/>
    <hyperlink ref="E3434" location="A125878930V" display="A125878930V" xr:uid="{00000000-0004-0000-0000-00005F0D0000}"/>
    <hyperlink ref="E3435" location="A125845442V" display="A125845442V" xr:uid="{00000000-0004-0000-0000-0000600D0000}"/>
    <hyperlink ref="E3436" location="A125911970R" display="A125911970R" xr:uid="{00000000-0004-0000-0000-0000610D0000}"/>
    <hyperlink ref="E3437" location="A125878706A" display="A125878706A" xr:uid="{00000000-0004-0000-0000-0000620D0000}"/>
    <hyperlink ref="E3438" location="A125845946X" display="A125845946X" xr:uid="{00000000-0004-0000-0000-0000630D0000}"/>
    <hyperlink ref="E3439" location="A125912474W" display="A125912474W" xr:uid="{00000000-0004-0000-0000-0000640D0000}"/>
    <hyperlink ref="E3440" location="A125879210R" display="A125879210R" xr:uid="{00000000-0004-0000-0000-0000650D0000}"/>
    <hyperlink ref="E3441" location="A125845722L" display="A125845722L" xr:uid="{00000000-0004-0000-0000-0000660D0000}"/>
    <hyperlink ref="E3442" location="A125912250K" display="A125912250K" xr:uid="{00000000-0004-0000-0000-0000670D0000}"/>
    <hyperlink ref="E3443" location="A125878986F" display="A125878986F" xr:uid="{00000000-0004-0000-0000-0000680D0000}"/>
    <hyperlink ref="E3444" location="A125845998A" display="A125845998A" xr:uid="{00000000-0004-0000-0000-0000690D0000}"/>
    <hyperlink ref="E3445" location="A125912526L" display="A125912526L" xr:uid="{00000000-0004-0000-0000-00006A0D0000}"/>
    <hyperlink ref="E3446" location="A125879262T" display="A125879262T" xr:uid="{00000000-0004-0000-0000-00006B0D0000}"/>
    <hyperlink ref="E3447" location="A125845774R" display="A125845774R" xr:uid="{00000000-0004-0000-0000-00006C0D0000}"/>
    <hyperlink ref="E3448" location="A125912302A" display="A125912302A" xr:uid="{00000000-0004-0000-0000-00006D0D0000}"/>
    <hyperlink ref="E3449" location="A125879038X" display="A125879038X" xr:uid="{00000000-0004-0000-0000-00006E0D0000}"/>
    <hyperlink ref="E3450" location="A125845494W" display="A125845494W" xr:uid="{00000000-0004-0000-0000-00006F0D0000}"/>
    <hyperlink ref="E3451" location="A125912022J" display="A125912022J" xr:uid="{00000000-0004-0000-0000-0000700D0000}"/>
    <hyperlink ref="E3452" location="A125878758C" display="A125878758C" xr:uid="{00000000-0004-0000-0000-0000710D0000}"/>
    <hyperlink ref="E3453" location="A125845830W" display="A125845830W" xr:uid="{00000000-0004-0000-0000-0000720D0000}"/>
    <hyperlink ref="E3454" location="A125912358L" display="A125912358L" xr:uid="{00000000-0004-0000-0000-0000730D0000}"/>
    <hyperlink ref="E3455" location="A125879094T" display="A125879094T" xr:uid="{00000000-0004-0000-0000-0000740D0000}"/>
    <hyperlink ref="E3456" location="A125845886J" display="A125845886J" xr:uid="{00000000-0004-0000-0000-0000750D0000}"/>
    <hyperlink ref="E3457" location="A125912414V" display="A125912414V" xr:uid="{00000000-0004-0000-0000-0000760D0000}"/>
    <hyperlink ref="E3458" location="A125879150X" display="A125879150X" xr:uid="{00000000-0004-0000-0000-0000770D0000}"/>
    <hyperlink ref="E3459" location="A125845550C" display="A125845550C" xr:uid="{00000000-0004-0000-0000-0000780D0000}"/>
    <hyperlink ref="E3460" location="A125912078V" display="A125912078V" xr:uid="{00000000-0004-0000-0000-0000790D0000}"/>
    <hyperlink ref="E3461" location="A125878814K" display="A125878814K" xr:uid="{00000000-0004-0000-0000-00007A0D0000}"/>
    <hyperlink ref="E3462" location="A125845606C" display="A125845606C" xr:uid="{00000000-0004-0000-0000-00007B0D0000}"/>
    <hyperlink ref="E3463" location="A125912134A" display="A125912134A" xr:uid="{00000000-0004-0000-0000-00007C0D0000}"/>
    <hyperlink ref="E3464" location="A125878870C" display="A125878870C" xr:uid="{00000000-0004-0000-0000-00007D0D0000}"/>
    <hyperlink ref="E3465" location="A125845662W" display="A125845662W" xr:uid="{00000000-0004-0000-0000-00007E0D0000}"/>
    <hyperlink ref="E3466" location="A125912190V" display="A125912190V" xr:uid="{00000000-0004-0000-0000-00007F0D0000}"/>
    <hyperlink ref="E3467" location="A125878926C" display="A125878926C" xr:uid="{00000000-0004-0000-0000-0000800D0000}"/>
    <hyperlink ref="E3468" location="A125845438C" display="A125845438C" xr:uid="{00000000-0004-0000-0000-0000810D0000}"/>
    <hyperlink ref="E3469" location="A125911966X" display="A125911966X" xr:uid="{00000000-0004-0000-0000-0000820D0000}"/>
    <hyperlink ref="E3470" location="A125878702T" display="A125878702T" xr:uid="{00000000-0004-0000-0000-0000830D0000}"/>
    <hyperlink ref="E3471" location="A125845942R" display="A125845942R" xr:uid="{00000000-0004-0000-0000-0000840D0000}"/>
    <hyperlink ref="E3472" location="A125912470L" display="A125912470L" xr:uid="{00000000-0004-0000-0000-0000850D0000}"/>
    <hyperlink ref="E3473" location="A125879206X" display="A125879206X" xr:uid="{00000000-0004-0000-0000-0000860D0000}"/>
    <hyperlink ref="E3474" location="A125845718W" display="A125845718W" xr:uid="{00000000-0004-0000-0000-0000870D0000}"/>
    <hyperlink ref="E3475" location="A125912246V" display="A125912246V" xr:uid="{00000000-0004-0000-0000-0000880D0000}"/>
    <hyperlink ref="E3476" location="A125878982W" display="A125878982W" xr:uid="{00000000-0004-0000-0000-0000890D0000}"/>
    <hyperlink ref="E3477" location="A125846026A" display="A125846026A" xr:uid="{00000000-0004-0000-0000-00008A0D0000}"/>
    <hyperlink ref="E3478" location="A125912554W" display="A125912554W" xr:uid="{00000000-0004-0000-0000-00008B0D0000}"/>
    <hyperlink ref="E3479" location="A125879290A" display="A125879290A" xr:uid="{00000000-0004-0000-0000-00008C0D0000}"/>
    <hyperlink ref="E3480" location="A125845802L" display="A125845802L" xr:uid="{00000000-0004-0000-0000-00008D0D0000}"/>
    <hyperlink ref="E3481" location="A125912330K" display="A125912330K" xr:uid="{00000000-0004-0000-0000-00008E0D0000}"/>
    <hyperlink ref="E3482" location="A125879066J" display="A125879066J" xr:uid="{00000000-0004-0000-0000-00008F0D0000}"/>
    <hyperlink ref="E3483" location="A125845522V" display="A125845522V" xr:uid="{00000000-0004-0000-0000-0000900D0000}"/>
    <hyperlink ref="E3484" location="A125912050T" display="A125912050T" xr:uid="{00000000-0004-0000-0000-0000910D0000}"/>
    <hyperlink ref="E3485" location="A125878786L" display="A125878786L" xr:uid="{00000000-0004-0000-0000-0000920D0000}"/>
    <hyperlink ref="E3486" location="A125845858X" display="A125845858X" xr:uid="{00000000-0004-0000-0000-0000930D0000}"/>
    <hyperlink ref="E3487" location="A125912386W" display="A125912386W" xr:uid="{00000000-0004-0000-0000-0000940D0000}"/>
    <hyperlink ref="E3488" location="A125879122R" display="A125879122R" xr:uid="{00000000-0004-0000-0000-0000950D0000}"/>
    <hyperlink ref="E3489" location="A125845914F" display="A125845914F" xr:uid="{00000000-0004-0000-0000-0000960D0000}"/>
    <hyperlink ref="E3490" location="A125912442C" display="A125912442C" xr:uid="{00000000-0004-0000-0000-0000970D0000}"/>
    <hyperlink ref="E3491" location="A125879178A" display="A125879178A" xr:uid="{00000000-0004-0000-0000-0000980D0000}"/>
    <hyperlink ref="E3492" location="A125845578F" display="A125845578F" xr:uid="{00000000-0004-0000-0000-0000990D0000}"/>
    <hyperlink ref="E3493" location="A125912106T" display="A125912106T" xr:uid="{00000000-0004-0000-0000-00009A0D0000}"/>
    <hyperlink ref="E3494" location="A125878842V" display="A125878842V" xr:uid="{00000000-0004-0000-0000-00009B0D0000}"/>
    <hyperlink ref="E3495" location="A125845634L" display="A125845634L" xr:uid="{00000000-0004-0000-0000-00009C0D0000}"/>
    <hyperlink ref="E3496" location="A125912162K" display="A125912162K" xr:uid="{00000000-0004-0000-0000-00009D0D0000}"/>
    <hyperlink ref="E3497" location="A125878898F" display="A125878898F" xr:uid="{00000000-0004-0000-0000-00009E0D0000}"/>
    <hyperlink ref="E3498" location="A125845690F" display="A125845690F" xr:uid="{00000000-0004-0000-0000-00009F0D0000}"/>
    <hyperlink ref="E3499" location="A125912218K" display="A125912218K" xr:uid="{00000000-0004-0000-0000-0000A00D0000}"/>
    <hyperlink ref="E3500" location="A125878954L" display="A125878954L" xr:uid="{00000000-0004-0000-0000-0000A10D0000}"/>
    <hyperlink ref="E3501" location="A125845466L" display="A125845466L" xr:uid="{00000000-0004-0000-0000-0000A20D0000}"/>
    <hyperlink ref="E3502" location="A125911994J" display="A125911994J" xr:uid="{00000000-0004-0000-0000-0000A30D0000}"/>
    <hyperlink ref="E3503" location="A125878730A" display="A125878730A" xr:uid="{00000000-0004-0000-0000-0000A40D0000}"/>
    <hyperlink ref="E3504" location="A125845970X" display="A125845970X" xr:uid="{00000000-0004-0000-0000-0000A50D0000}"/>
    <hyperlink ref="E3505" location="A125912498R" display="A125912498R" xr:uid="{00000000-0004-0000-0000-0000A60D0000}"/>
    <hyperlink ref="E3506" location="A125879234J" display="A125879234J" xr:uid="{00000000-0004-0000-0000-0000A70D0000}"/>
    <hyperlink ref="E3507" location="A125845746F" display="A125845746F" xr:uid="{00000000-0004-0000-0000-0000A80D0000}"/>
    <hyperlink ref="E3508" location="A125912274C" display="A125912274C" xr:uid="{00000000-0004-0000-0000-0000A90D0000}"/>
    <hyperlink ref="E3509" location="A125879010W" display="A125879010W" xr:uid="{00000000-0004-0000-0000-0000AA0D0000}"/>
    <hyperlink ref="E3510" location="A125846006T" display="A125846006T" xr:uid="{00000000-0004-0000-0000-0000AB0D0000}"/>
    <hyperlink ref="E3511" location="A125912534L" display="A125912534L" xr:uid="{00000000-0004-0000-0000-0000AC0D0000}"/>
    <hyperlink ref="E3512" location="A125879270T" display="A125879270T" xr:uid="{00000000-0004-0000-0000-0000AD0D0000}"/>
    <hyperlink ref="E3513" location="A125845782R" display="A125845782R" xr:uid="{00000000-0004-0000-0000-0000AE0D0000}"/>
    <hyperlink ref="E3514" location="A125912310A" display="A125912310A" xr:uid="{00000000-0004-0000-0000-0000AF0D0000}"/>
    <hyperlink ref="E3515" location="A125879046X" display="A125879046X" xr:uid="{00000000-0004-0000-0000-0000B00D0000}"/>
    <hyperlink ref="E3516" location="A125845502K" display="A125845502K" xr:uid="{00000000-0004-0000-0000-0000B10D0000}"/>
    <hyperlink ref="E3517" location="A125912030J" display="A125912030J" xr:uid="{00000000-0004-0000-0000-0000B20D0000}"/>
    <hyperlink ref="E3518" location="A125878766C" display="A125878766C" xr:uid="{00000000-0004-0000-0000-0000B30D0000}"/>
    <hyperlink ref="E3519" location="A125845838R" display="A125845838R" xr:uid="{00000000-0004-0000-0000-0000B40D0000}"/>
    <hyperlink ref="E3520" location="A125912366L" display="A125912366L" xr:uid="{00000000-0004-0000-0000-0000B50D0000}"/>
    <hyperlink ref="E3521" location="A125879102F" display="A125879102F" xr:uid="{00000000-0004-0000-0000-0000B60D0000}"/>
    <hyperlink ref="E3522" location="A125845894J" display="A125845894J" xr:uid="{00000000-0004-0000-0000-0000B70D0000}"/>
    <hyperlink ref="E3523" location="A125912422V" display="A125912422V" xr:uid="{00000000-0004-0000-0000-0000B80D0000}"/>
    <hyperlink ref="E3524" location="A125879158T" display="A125879158T" xr:uid="{00000000-0004-0000-0000-0000B90D0000}"/>
    <hyperlink ref="E3525" location="A125845558W" display="A125845558W" xr:uid="{00000000-0004-0000-0000-0000BA0D0000}"/>
    <hyperlink ref="E3526" location="A125912086V" display="A125912086V" xr:uid="{00000000-0004-0000-0000-0000BB0D0000}"/>
    <hyperlink ref="E3527" location="A125878822K" display="A125878822K" xr:uid="{00000000-0004-0000-0000-0000BC0D0000}"/>
    <hyperlink ref="E3528" location="A125845614C" display="A125845614C" xr:uid="{00000000-0004-0000-0000-0000BD0D0000}"/>
    <hyperlink ref="E3529" location="A125912142A" display="A125912142A" xr:uid="{00000000-0004-0000-0000-0000BE0D0000}"/>
    <hyperlink ref="E3530" location="A125878878W" display="A125878878W" xr:uid="{00000000-0004-0000-0000-0000BF0D0000}"/>
    <hyperlink ref="E3531" location="A125845670W" display="A125845670W" xr:uid="{00000000-0004-0000-0000-0000C00D0000}"/>
    <hyperlink ref="E3532" location="A125912198L" display="A125912198L" xr:uid="{00000000-0004-0000-0000-0000C10D0000}"/>
    <hyperlink ref="E3533" location="A125878934C" display="A125878934C" xr:uid="{00000000-0004-0000-0000-0000C20D0000}"/>
    <hyperlink ref="E3534" location="A125845446C" display="A125845446C" xr:uid="{00000000-0004-0000-0000-0000C30D0000}"/>
    <hyperlink ref="E3535" location="A125911974X" display="A125911974X" xr:uid="{00000000-0004-0000-0000-0000C40D0000}"/>
    <hyperlink ref="E3536" location="A125878710T" display="A125878710T" xr:uid="{00000000-0004-0000-0000-0000C50D0000}"/>
    <hyperlink ref="E3537" location="A125845950R" display="A125845950R" xr:uid="{00000000-0004-0000-0000-0000C60D0000}"/>
    <hyperlink ref="E3538" location="A125912478F" display="A125912478F" xr:uid="{00000000-0004-0000-0000-0000C70D0000}"/>
    <hyperlink ref="E3539" location="A125879214X" display="A125879214X" xr:uid="{00000000-0004-0000-0000-0000C80D0000}"/>
    <hyperlink ref="E3540" location="A125845726W" display="A125845726W" xr:uid="{00000000-0004-0000-0000-0000C90D0000}"/>
    <hyperlink ref="E3541" location="A125912254V" display="A125912254V" xr:uid="{00000000-0004-0000-0000-0000CA0D0000}"/>
    <hyperlink ref="E3542" location="A125878990W" display="A125878990W" xr:uid="{00000000-0004-0000-0000-0000CB0D0000}"/>
    <hyperlink ref="E3543" location="A125846030T" display="A125846030T" xr:uid="{00000000-0004-0000-0000-0000CC0D0000}"/>
    <hyperlink ref="E3544" location="A125912558F" display="A125912558F" xr:uid="{00000000-0004-0000-0000-0000CD0D0000}"/>
    <hyperlink ref="E3545" location="A125879294K" display="A125879294K" xr:uid="{00000000-0004-0000-0000-0000CE0D0000}"/>
    <hyperlink ref="E3546" location="A125845806W" display="A125845806W" xr:uid="{00000000-0004-0000-0000-0000CF0D0000}"/>
    <hyperlink ref="E3547" location="A125912334V" display="A125912334V" xr:uid="{00000000-0004-0000-0000-0000D00D0000}"/>
    <hyperlink ref="E3548" location="A125879070X" display="A125879070X" xr:uid="{00000000-0004-0000-0000-0000D10D0000}"/>
    <hyperlink ref="E3549" location="A125845526C" display="A125845526C" xr:uid="{00000000-0004-0000-0000-0000D20D0000}"/>
    <hyperlink ref="E3550" location="A125912054A" display="A125912054A" xr:uid="{00000000-0004-0000-0000-0000D30D0000}"/>
    <hyperlink ref="E3551" location="A125878790C" display="A125878790C" xr:uid="{00000000-0004-0000-0000-0000D40D0000}"/>
    <hyperlink ref="E3552" location="A125845862R" display="A125845862R" xr:uid="{00000000-0004-0000-0000-0000D50D0000}"/>
    <hyperlink ref="E3553" location="A125912390L" display="A125912390L" xr:uid="{00000000-0004-0000-0000-0000D60D0000}"/>
    <hyperlink ref="E3554" location="A125879126X" display="A125879126X" xr:uid="{00000000-0004-0000-0000-0000D70D0000}"/>
    <hyperlink ref="E3555" location="A125845918R" display="A125845918R" xr:uid="{00000000-0004-0000-0000-0000D80D0000}"/>
    <hyperlink ref="E3556" location="A125912446L" display="A125912446L" xr:uid="{00000000-0004-0000-0000-0000D90D0000}"/>
    <hyperlink ref="E3557" location="A125879182T" display="A125879182T" xr:uid="{00000000-0004-0000-0000-0000DA0D0000}"/>
    <hyperlink ref="E3558" location="A125845582W" display="A125845582W" xr:uid="{00000000-0004-0000-0000-0000DB0D0000}"/>
    <hyperlink ref="E3559" location="A125912110J" display="A125912110J" xr:uid="{00000000-0004-0000-0000-0000DC0D0000}"/>
    <hyperlink ref="E3560" location="A125878846C" display="A125878846C" xr:uid="{00000000-0004-0000-0000-0000DD0D0000}"/>
    <hyperlink ref="E3561" location="A125845638W" display="A125845638W" xr:uid="{00000000-0004-0000-0000-0000DE0D0000}"/>
    <hyperlink ref="E3562" location="A125912166V" display="A125912166V" xr:uid="{00000000-0004-0000-0000-0000DF0D0000}"/>
    <hyperlink ref="E3563" location="A125878902K" display="A125878902K" xr:uid="{00000000-0004-0000-0000-0000E00D0000}"/>
    <hyperlink ref="E3564" location="A125845694R" display="A125845694R" xr:uid="{00000000-0004-0000-0000-0000E10D0000}"/>
    <hyperlink ref="E3565" location="A125912222A" display="A125912222A" xr:uid="{00000000-0004-0000-0000-0000E20D0000}"/>
    <hyperlink ref="E3566" location="A125878958W" display="A125878958W" xr:uid="{00000000-0004-0000-0000-0000E30D0000}"/>
    <hyperlink ref="E3567" location="A125845470C" display="A125845470C" xr:uid="{00000000-0004-0000-0000-0000E40D0000}"/>
    <hyperlink ref="E3568" location="A125911998T" display="A125911998T" xr:uid="{00000000-0004-0000-0000-0000E50D0000}"/>
    <hyperlink ref="E3569" location="A125878734K" display="A125878734K" xr:uid="{00000000-0004-0000-0000-0000E60D0000}"/>
    <hyperlink ref="E3570" location="A125845974J" display="A125845974J" xr:uid="{00000000-0004-0000-0000-0000E70D0000}"/>
    <hyperlink ref="E3571" location="A125912502V" display="A125912502V" xr:uid="{00000000-0004-0000-0000-0000E80D0000}"/>
    <hyperlink ref="E3572" location="A125879238T" display="A125879238T" xr:uid="{00000000-0004-0000-0000-0000E90D0000}"/>
    <hyperlink ref="E3573" location="A125845750W" display="A125845750W" xr:uid="{00000000-0004-0000-0000-0000EA0D0000}"/>
    <hyperlink ref="E3574" location="A125912278L" display="A125912278L" xr:uid="{00000000-0004-0000-0000-0000EB0D0000}"/>
    <hyperlink ref="E3575" location="A125879014F" display="A125879014F" xr:uid="{00000000-0004-0000-0000-0000EC0D0000}"/>
    <hyperlink ref="E3576" location="A125846034A" display="A125846034A" xr:uid="{00000000-0004-0000-0000-0000ED0D0000}"/>
    <hyperlink ref="E3577" location="A125912562W" display="A125912562W" xr:uid="{00000000-0004-0000-0000-0000EE0D0000}"/>
    <hyperlink ref="E3578" location="A125879298V" display="A125879298V" xr:uid="{00000000-0004-0000-0000-0000EF0D0000}"/>
    <hyperlink ref="E3579" location="A125845810L" display="A125845810L" xr:uid="{00000000-0004-0000-0000-0000F00D0000}"/>
    <hyperlink ref="E3580" location="A125912338C" display="A125912338C" xr:uid="{00000000-0004-0000-0000-0000F10D0000}"/>
    <hyperlink ref="E3581" location="A125879074J" display="A125879074J" xr:uid="{00000000-0004-0000-0000-0000F20D0000}"/>
    <hyperlink ref="E3582" location="A125845530V" display="A125845530V" xr:uid="{00000000-0004-0000-0000-0000F30D0000}"/>
    <hyperlink ref="E3583" location="A125912058K" display="A125912058K" xr:uid="{00000000-0004-0000-0000-0000F40D0000}"/>
    <hyperlink ref="E3584" location="A125878794L" display="A125878794L" xr:uid="{00000000-0004-0000-0000-0000F50D0000}"/>
    <hyperlink ref="E3585" location="A125845866X" display="A125845866X" xr:uid="{00000000-0004-0000-0000-0000F60D0000}"/>
    <hyperlink ref="E3586" location="A125912394W" display="A125912394W" xr:uid="{00000000-0004-0000-0000-0000F70D0000}"/>
    <hyperlink ref="E3587" location="A125879130R" display="A125879130R" xr:uid="{00000000-0004-0000-0000-0000F80D0000}"/>
    <hyperlink ref="E3588" location="A125845922F" display="A125845922F" xr:uid="{00000000-0004-0000-0000-0000F90D0000}"/>
    <hyperlink ref="E3589" location="A125912450C" display="A125912450C" xr:uid="{00000000-0004-0000-0000-0000FA0D0000}"/>
    <hyperlink ref="E3590" location="A125879186A" display="A125879186A" xr:uid="{00000000-0004-0000-0000-0000FB0D0000}"/>
    <hyperlink ref="E3591" location="A125845586F" display="A125845586F" xr:uid="{00000000-0004-0000-0000-0000FC0D0000}"/>
    <hyperlink ref="E3592" location="A125912114T" display="A125912114T" xr:uid="{00000000-0004-0000-0000-0000FD0D0000}"/>
    <hyperlink ref="E3593" location="A125878850V" display="A125878850V" xr:uid="{00000000-0004-0000-0000-0000FE0D0000}"/>
    <hyperlink ref="E3594" location="A125845642L" display="A125845642L" xr:uid="{00000000-0004-0000-0000-0000FF0D0000}"/>
    <hyperlink ref="E3595" location="A125912170K" display="A125912170K" xr:uid="{00000000-0004-0000-0000-0000000E0000}"/>
    <hyperlink ref="E3596" location="A125878906V" display="A125878906V" xr:uid="{00000000-0004-0000-0000-0000010E0000}"/>
    <hyperlink ref="E3597" location="A125845698X" display="A125845698X" xr:uid="{00000000-0004-0000-0000-0000020E0000}"/>
    <hyperlink ref="E3598" location="A125912226K" display="A125912226K" xr:uid="{00000000-0004-0000-0000-0000030E0000}"/>
    <hyperlink ref="E3599" location="A125878962L" display="A125878962L" xr:uid="{00000000-0004-0000-0000-0000040E0000}"/>
    <hyperlink ref="E3600" location="A125845474L" display="A125845474L" xr:uid="{00000000-0004-0000-0000-0000050E0000}"/>
    <hyperlink ref="E3601" location="A125912002X" display="A125912002X" xr:uid="{00000000-0004-0000-0000-0000060E0000}"/>
    <hyperlink ref="E3602" location="A125878738V" display="A125878738V" xr:uid="{00000000-0004-0000-0000-0000070E0000}"/>
    <hyperlink ref="E3603" location="A125845978T" display="A125845978T" xr:uid="{00000000-0004-0000-0000-0000080E0000}"/>
    <hyperlink ref="E3604" location="A125912506C" display="A125912506C" xr:uid="{00000000-0004-0000-0000-0000090E0000}"/>
    <hyperlink ref="E3605" location="A125879242J" display="A125879242J" xr:uid="{00000000-0004-0000-0000-00000A0E0000}"/>
    <hyperlink ref="E3606" location="A125845754F" display="A125845754F" xr:uid="{00000000-0004-0000-0000-00000B0E0000}"/>
    <hyperlink ref="E3607" location="A125912282C" display="A125912282C" xr:uid="{00000000-0004-0000-0000-00000C0E0000}"/>
    <hyperlink ref="E3608" location="A125879018R" display="A125879018R" xr:uid="{00000000-0004-0000-0000-00000D0E0000}"/>
    <hyperlink ref="E3609" location="A125846010J" display="A125846010J" xr:uid="{00000000-0004-0000-0000-00000E0E0000}"/>
    <hyperlink ref="E3610" location="A125912538W" display="A125912538W" xr:uid="{00000000-0004-0000-0000-00000F0E0000}"/>
    <hyperlink ref="E3611" location="A125879274A" display="A125879274A" xr:uid="{00000000-0004-0000-0000-0000100E0000}"/>
    <hyperlink ref="E3612" location="A125845786X" display="A125845786X" xr:uid="{00000000-0004-0000-0000-0000110E0000}"/>
    <hyperlink ref="E3613" location="A125912314K" display="A125912314K" xr:uid="{00000000-0004-0000-0000-0000120E0000}"/>
    <hyperlink ref="E3614" location="A125879050R" display="A125879050R" xr:uid="{00000000-0004-0000-0000-0000130E0000}"/>
    <hyperlink ref="E3615" location="A125845506V" display="A125845506V" xr:uid="{00000000-0004-0000-0000-0000140E0000}"/>
    <hyperlink ref="E3616" location="A125912034T" display="A125912034T" xr:uid="{00000000-0004-0000-0000-0000150E0000}"/>
    <hyperlink ref="E3617" location="A125878770V" display="A125878770V" xr:uid="{00000000-0004-0000-0000-0000160E0000}"/>
    <hyperlink ref="E3618" location="A125845842F" display="A125845842F" xr:uid="{00000000-0004-0000-0000-0000170E0000}"/>
    <hyperlink ref="E3619" location="A125912370C" display="A125912370C" xr:uid="{00000000-0004-0000-0000-0000180E0000}"/>
    <hyperlink ref="E3620" location="A125879106R" display="A125879106R" xr:uid="{00000000-0004-0000-0000-0000190E0000}"/>
    <hyperlink ref="E3621" location="A125845898T" display="A125845898T" xr:uid="{00000000-0004-0000-0000-00001A0E0000}"/>
    <hyperlink ref="E3622" location="A125912426C" display="A125912426C" xr:uid="{00000000-0004-0000-0000-00001B0E0000}"/>
    <hyperlink ref="E3623" location="A125879162J" display="A125879162J" xr:uid="{00000000-0004-0000-0000-00001C0E0000}"/>
    <hyperlink ref="E3624" location="A125845562L" display="A125845562L" xr:uid="{00000000-0004-0000-0000-00001D0E0000}"/>
    <hyperlink ref="E3625" location="A125912090K" display="A125912090K" xr:uid="{00000000-0004-0000-0000-00001E0E0000}"/>
    <hyperlink ref="E3626" location="A125878826V" display="A125878826V" xr:uid="{00000000-0004-0000-0000-00001F0E0000}"/>
    <hyperlink ref="E3627" location="A125845618L" display="A125845618L" xr:uid="{00000000-0004-0000-0000-0000200E0000}"/>
    <hyperlink ref="E3628" location="A125912146K" display="A125912146K" xr:uid="{00000000-0004-0000-0000-0000210E0000}"/>
    <hyperlink ref="E3629" location="A125878882L" display="A125878882L" xr:uid="{00000000-0004-0000-0000-0000220E0000}"/>
    <hyperlink ref="E3630" location="A125845674F" display="A125845674F" xr:uid="{00000000-0004-0000-0000-0000230E0000}"/>
    <hyperlink ref="E3631" location="A125912202T" display="A125912202T" xr:uid="{00000000-0004-0000-0000-0000240E0000}"/>
    <hyperlink ref="E3632" location="A125878938L" display="A125878938L" xr:uid="{00000000-0004-0000-0000-0000250E0000}"/>
    <hyperlink ref="E3633" location="A125845450V" display="A125845450V" xr:uid="{00000000-0004-0000-0000-0000260E0000}"/>
    <hyperlink ref="E3634" location="A125911978J" display="A125911978J" xr:uid="{00000000-0004-0000-0000-0000270E0000}"/>
    <hyperlink ref="E3635" location="A125878714A" display="A125878714A" xr:uid="{00000000-0004-0000-0000-0000280E0000}"/>
    <hyperlink ref="E3636" location="A125845954X" display="A125845954X" xr:uid="{00000000-0004-0000-0000-0000290E0000}"/>
    <hyperlink ref="E3637" location="A125912482W" display="A125912482W" xr:uid="{00000000-0004-0000-0000-00002A0E0000}"/>
    <hyperlink ref="E3638" location="A125879218J" display="A125879218J" xr:uid="{00000000-0004-0000-0000-00002B0E0000}"/>
    <hyperlink ref="E3639" location="A125845730L" display="A125845730L" xr:uid="{00000000-0004-0000-0000-00002C0E0000}"/>
    <hyperlink ref="E3640" location="A125912258C" display="A125912258C" xr:uid="{00000000-0004-0000-0000-00002D0E0000}"/>
    <hyperlink ref="E3641" location="A125878994F" display="A125878994F" xr:uid="{00000000-0004-0000-0000-00002E0E0000}"/>
    <hyperlink ref="E3642" location="A125846014T" display="A125846014T" xr:uid="{00000000-0004-0000-0000-00002F0E0000}"/>
    <hyperlink ref="E3643" location="A125912542L" display="A125912542L" xr:uid="{00000000-0004-0000-0000-0000300E0000}"/>
    <hyperlink ref="E3644" location="A125879278K" display="A125879278K" xr:uid="{00000000-0004-0000-0000-0000310E0000}"/>
    <hyperlink ref="E3645" location="A125845790R" display="A125845790R" xr:uid="{00000000-0004-0000-0000-0000320E0000}"/>
    <hyperlink ref="E3646" location="A125912318V" display="A125912318V" xr:uid="{00000000-0004-0000-0000-0000330E0000}"/>
    <hyperlink ref="E3647" location="A125879054X" display="A125879054X" xr:uid="{00000000-0004-0000-0000-0000340E0000}"/>
    <hyperlink ref="E3648" location="A125845510K" display="A125845510K" xr:uid="{00000000-0004-0000-0000-0000350E0000}"/>
    <hyperlink ref="E3649" location="A125912038A" display="A125912038A" xr:uid="{00000000-0004-0000-0000-0000360E0000}"/>
    <hyperlink ref="E3650" location="A125878774C" display="A125878774C" xr:uid="{00000000-0004-0000-0000-0000370E0000}"/>
    <hyperlink ref="E3651" location="A125845846R" display="A125845846R" xr:uid="{00000000-0004-0000-0000-0000380E0000}"/>
    <hyperlink ref="E3652" location="A125912374L" display="A125912374L" xr:uid="{00000000-0004-0000-0000-0000390E0000}"/>
    <hyperlink ref="E3653" location="A125879110F" display="A125879110F" xr:uid="{00000000-0004-0000-0000-00003A0E0000}"/>
    <hyperlink ref="E3654" location="A125845902W" display="A125845902W" xr:uid="{00000000-0004-0000-0000-00003B0E0000}"/>
    <hyperlink ref="E3655" location="A125912430V" display="A125912430V" xr:uid="{00000000-0004-0000-0000-00003C0E0000}"/>
    <hyperlink ref="E3656" location="A125879166T" display="A125879166T" xr:uid="{00000000-0004-0000-0000-00003D0E0000}"/>
    <hyperlink ref="E3657" location="A125845566W" display="A125845566W" xr:uid="{00000000-0004-0000-0000-00003E0E0000}"/>
    <hyperlink ref="E3658" location="A125912094V" display="A125912094V" xr:uid="{00000000-0004-0000-0000-00003F0E0000}"/>
    <hyperlink ref="E3659" location="A125878830K" display="A125878830K" xr:uid="{00000000-0004-0000-0000-0000400E0000}"/>
    <hyperlink ref="E3660" location="A125845622C" display="A125845622C" xr:uid="{00000000-0004-0000-0000-0000410E0000}"/>
    <hyperlink ref="E3661" location="A125912150A" display="A125912150A" xr:uid="{00000000-0004-0000-0000-0000420E0000}"/>
    <hyperlink ref="E3662" location="A125878886W" display="A125878886W" xr:uid="{00000000-0004-0000-0000-0000430E0000}"/>
    <hyperlink ref="E3663" location="A125845678R" display="A125845678R" xr:uid="{00000000-0004-0000-0000-0000440E0000}"/>
    <hyperlink ref="E3664" location="A125912206A" display="A125912206A" xr:uid="{00000000-0004-0000-0000-0000450E0000}"/>
    <hyperlink ref="E3665" location="A125878942C" display="A125878942C" xr:uid="{00000000-0004-0000-0000-0000460E0000}"/>
    <hyperlink ref="E3666" location="A125845454C" display="A125845454C" xr:uid="{00000000-0004-0000-0000-0000470E0000}"/>
    <hyperlink ref="E3667" location="A125911982X" display="A125911982X" xr:uid="{00000000-0004-0000-0000-0000480E0000}"/>
    <hyperlink ref="E3668" location="A125878718K" display="A125878718K" xr:uid="{00000000-0004-0000-0000-0000490E0000}"/>
    <hyperlink ref="E3669" location="A125845958J" display="A125845958J" xr:uid="{00000000-0004-0000-0000-00004A0E0000}"/>
    <hyperlink ref="E3670" location="A125912486F" display="A125912486F" xr:uid="{00000000-0004-0000-0000-00004B0E0000}"/>
    <hyperlink ref="E3671" location="A125879222X" display="A125879222X" xr:uid="{00000000-0004-0000-0000-00004C0E0000}"/>
    <hyperlink ref="E3672" location="A125845734W" display="A125845734W" xr:uid="{00000000-0004-0000-0000-00004D0E0000}"/>
    <hyperlink ref="E3673" location="A125912262V" display="A125912262V" xr:uid="{00000000-0004-0000-0000-00004E0E0000}"/>
    <hyperlink ref="E3674" location="A125878998R" display="A125878998R" xr:uid="{00000000-0004-0000-0000-00004F0E0000}"/>
    <hyperlink ref="E3675" location="A125846018A" display="A125846018A" xr:uid="{00000000-0004-0000-0000-0000500E0000}"/>
    <hyperlink ref="E3676" location="A125912546W" display="A125912546W" xr:uid="{00000000-0004-0000-0000-0000510E0000}"/>
    <hyperlink ref="E3677" location="A125879282A" display="A125879282A" xr:uid="{00000000-0004-0000-0000-0000520E0000}"/>
    <hyperlink ref="E3678" location="A125845794X" display="A125845794X" xr:uid="{00000000-0004-0000-0000-0000530E0000}"/>
    <hyperlink ref="E3679" location="A125912322K" display="A125912322K" xr:uid="{00000000-0004-0000-0000-0000540E0000}"/>
    <hyperlink ref="E3680" location="A125879058J" display="A125879058J" xr:uid="{00000000-0004-0000-0000-0000550E0000}"/>
    <hyperlink ref="E3681" location="A125845514V" display="A125845514V" xr:uid="{00000000-0004-0000-0000-0000560E0000}"/>
    <hyperlink ref="E3682" location="A125912042T" display="A125912042T" xr:uid="{00000000-0004-0000-0000-0000570E0000}"/>
    <hyperlink ref="E3683" location="A125878778L" display="A125878778L" xr:uid="{00000000-0004-0000-0000-0000580E0000}"/>
    <hyperlink ref="E3684" location="A125845850F" display="A125845850F" xr:uid="{00000000-0004-0000-0000-0000590E0000}"/>
    <hyperlink ref="E3685" location="A125912378W" display="A125912378W" xr:uid="{00000000-0004-0000-0000-00005A0E0000}"/>
    <hyperlink ref="E3686" location="A125879114R" display="A125879114R" xr:uid="{00000000-0004-0000-0000-00005B0E0000}"/>
    <hyperlink ref="E3687" location="A125845906F" display="A125845906F" xr:uid="{00000000-0004-0000-0000-00005C0E0000}"/>
    <hyperlink ref="E3688" location="A125912434C" display="A125912434C" xr:uid="{00000000-0004-0000-0000-00005D0E0000}"/>
    <hyperlink ref="E3689" location="A125879170J" display="A125879170J" xr:uid="{00000000-0004-0000-0000-00005E0E0000}"/>
    <hyperlink ref="E3690" location="A125845570L" display="A125845570L" xr:uid="{00000000-0004-0000-0000-00005F0E0000}"/>
    <hyperlink ref="E3691" location="A125912098C" display="A125912098C" xr:uid="{00000000-0004-0000-0000-0000600E0000}"/>
    <hyperlink ref="E3692" location="A125878834V" display="A125878834V" xr:uid="{00000000-0004-0000-0000-0000610E0000}"/>
    <hyperlink ref="E3693" location="A125845626L" display="A125845626L" xr:uid="{00000000-0004-0000-0000-0000620E0000}"/>
    <hyperlink ref="E3694" location="A125912154K" display="A125912154K" xr:uid="{00000000-0004-0000-0000-0000630E0000}"/>
    <hyperlink ref="E3695" location="A125878890L" display="A125878890L" xr:uid="{00000000-0004-0000-0000-0000640E0000}"/>
    <hyperlink ref="E3696" location="A125845682F" display="A125845682F" xr:uid="{00000000-0004-0000-0000-0000650E0000}"/>
    <hyperlink ref="E3697" location="A125912210T" display="A125912210T" xr:uid="{00000000-0004-0000-0000-0000660E0000}"/>
    <hyperlink ref="E3698" location="A125878946L" display="A125878946L" xr:uid="{00000000-0004-0000-0000-0000670E0000}"/>
    <hyperlink ref="E3699" location="A125845458L" display="A125845458L" xr:uid="{00000000-0004-0000-0000-0000680E0000}"/>
    <hyperlink ref="E3700" location="A125911986J" display="A125911986J" xr:uid="{00000000-0004-0000-0000-0000690E0000}"/>
    <hyperlink ref="E3701" location="A125878722A" display="A125878722A" xr:uid="{00000000-0004-0000-0000-00006A0E0000}"/>
    <hyperlink ref="E3702" location="A125845962X" display="A125845962X" xr:uid="{00000000-0004-0000-0000-00006B0E0000}"/>
    <hyperlink ref="E3703" location="A125912490W" display="A125912490W" xr:uid="{00000000-0004-0000-0000-00006C0E0000}"/>
    <hyperlink ref="E3704" location="A125879226J" display="A125879226J" xr:uid="{00000000-0004-0000-0000-00006D0E0000}"/>
    <hyperlink ref="E3705" location="A125845738F" display="A125845738F" xr:uid="{00000000-0004-0000-0000-00006E0E0000}"/>
    <hyperlink ref="E3706" location="A125912266C" display="A125912266C" xr:uid="{00000000-0004-0000-0000-00006F0E0000}"/>
    <hyperlink ref="E3707" location="A125879002W" display="A125879002W" xr:uid="{00000000-0004-0000-0000-0000700E0000}"/>
    <hyperlink ref="E3708" location="A125849074X" display="A125849074X" xr:uid="{00000000-0004-0000-0000-0000710E0000}"/>
    <hyperlink ref="E3709" location="A125915602J" display="A125915602J" xr:uid="{00000000-0004-0000-0000-0000720E0000}"/>
    <hyperlink ref="E3710" location="A125882338K" display="A125882338K" xr:uid="{00000000-0004-0000-0000-0000730E0000}"/>
    <hyperlink ref="E3711" location="A125848850K" display="A125848850K" xr:uid="{00000000-0004-0000-0000-0000740E0000}"/>
    <hyperlink ref="E3712" location="A125915378A" display="A125915378A" xr:uid="{00000000-0004-0000-0000-0000750E0000}"/>
    <hyperlink ref="E3713" location="A125882114X" display="A125882114X" xr:uid="{00000000-0004-0000-0000-0000760E0000}"/>
    <hyperlink ref="E3714" location="A125848570T" display="A125848570T" xr:uid="{00000000-0004-0000-0000-0000770E0000}"/>
    <hyperlink ref="E3715" location="A125915098J" display="A125915098J" xr:uid="{00000000-0004-0000-0000-0000780E0000}"/>
    <hyperlink ref="E3716" location="A125881834C" display="A125881834C" xr:uid="{00000000-0004-0000-0000-0000790E0000}"/>
    <hyperlink ref="E3717" location="A125848906K" display="A125848906K" xr:uid="{00000000-0004-0000-0000-00007A0E0000}"/>
    <hyperlink ref="E3718" location="A125915434J" display="A125915434J" xr:uid="{00000000-0004-0000-0000-00007B0E0000}"/>
    <hyperlink ref="E3719" location="A125882170T" display="A125882170T" xr:uid="{00000000-0004-0000-0000-00007C0E0000}"/>
    <hyperlink ref="E3720" location="A125848962C" display="A125848962C" xr:uid="{00000000-0004-0000-0000-00007D0E0000}"/>
    <hyperlink ref="E3721" location="A125915490A" display="A125915490A" xr:uid="{00000000-0004-0000-0000-00007E0E0000}"/>
    <hyperlink ref="E3722" location="A125882226T" display="A125882226T" xr:uid="{00000000-0004-0000-0000-00007F0E0000}"/>
    <hyperlink ref="E3723" location="A125848626T" display="A125848626T" xr:uid="{00000000-0004-0000-0000-0000800E0000}"/>
    <hyperlink ref="E3724" location="A125915154R" display="A125915154R" xr:uid="{00000000-0004-0000-0000-0000810E0000}"/>
    <hyperlink ref="E3725" location="A125881890W" display="A125881890W" xr:uid="{00000000-0004-0000-0000-0000820E0000}"/>
    <hyperlink ref="E3726" location="A125848682K" display="A125848682K" xr:uid="{00000000-0004-0000-0000-0000830E0000}"/>
    <hyperlink ref="E3727" location="A125915210W" display="A125915210W" xr:uid="{00000000-0004-0000-0000-0000840E0000}"/>
    <hyperlink ref="E3728" location="A125881946W" display="A125881946W" xr:uid="{00000000-0004-0000-0000-0000850E0000}"/>
    <hyperlink ref="E3729" location="A125848738K" display="A125848738K" xr:uid="{00000000-0004-0000-0000-0000860E0000}"/>
    <hyperlink ref="E3730" location="A125915266J" display="A125915266J" xr:uid="{00000000-0004-0000-0000-0000870E0000}"/>
    <hyperlink ref="E3731" location="A125882002F" display="A125882002F" xr:uid="{00000000-0004-0000-0000-0000880E0000}"/>
    <hyperlink ref="E3732" location="A125848514X" display="A125848514X" xr:uid="{00000000-0004-0000-0000-0000890E0000}"/>
    <hyperlink ref="E3733" location="A125915042W" display="A125915042W" xr:uid="{00000000-0004-0000-0000-00008A0E0000}"/>
    <hyperlink ref="E3734" location="A125881778W" display="A125881778W" xr:uid="{00000000-0004-0000-0000-00008B0E0000}"/>
    <hyperlink ref="E3735" location="A125849018F" display="A125849018F" xr:uid="{00000000-0004-0000-0000-00008C0E0000}"/>
    <hyperlink ref="E3736" location="A125915546A" display="A125915546A" xr:uid="{00000000-0004-0000-0000-00008D0E0000}"/>
    <hyperlink ref="E3737" location="A125882282K" display="A125882282K" xr:uid="{00000000-0004-0000-0000-00008E0E0000}"/>
    <hyperlink ref="E3738" location="A125848794C" display="A125848794C" xr:uid="{00000000-0004-0000-0000-00008F0E0000}"/>
    <hyperlink ref="E3739" location="A125915322R" display="A125915322R" xr:uid="{00000000-0004-0000-0000-0000900E0000}"/>
    <hyperlink ref="E3740" location="A125882058T" display="A125882058T" xr:uid="{00000000-0004-0000-0000-0000910E0000}"/>
    <hyperlink ref="E3741" location="A125849070R" display="A125849070R" xr:uid="{00000000-0004-0000-0000-0000920E0000}"/>
    <hyperlink ref="E3742" location="A125915598C" display="A125915598C" xr:uid="{00000000-0004-0000-0000-0000930E0000}"/>
    <hyperlink ref="E3743" location="A125882334A" display="A125882334A" xr:uid="{00000000-0004-0000-0000-0000940E0000}"/>
    <hyperlink ref="E3744" location="A125848846V" display="A125848846V" xr:uid="{00000000-0004-0000-0000-0000950E0000}"/>
    <hyperlink ref="E3745" location="A125915374T" display="A125915374T" xr:uid="{00000000-0004-0000-0000-0000960E0000}"/>
    <hyperlink ref="E3746" location="A125882110R" display="A125882110R" xr:uid="{00000000-0004-0000-0000-0000970E0000}"/>
    <hyperlink ref="E3747" location="A125848566A" display="A125848566A" xr:uid="{00000000-0004-0000-0000-0000980E0000}"/>
    <hyperlink ref="E3748" location="A125915094X" display="A125915094X" xr:uid="{00000000-0004-0000-0000-0000990E0000}"/>
    <hyperlink ref="E3749" location="A125881830V" display="A125881830V" xr:uid="{00000000-0004-0000-0000-00009A0E0000}"/>
    <hyperlink ref="E3750" location="A125848902A" display="A125848902A" xr:uid="{00000000-0004-0000-0000-00009B0E0000}"/>
    <hyperlink ref="E3751" location="A125915430X" display="A125915430X" xr:uid="{00000000-0004-0000-0000-00009C0E0000}"/>
    <hyperlink ref="E3752" location="A125882166A" display="A125882166A" xr:uid="{00000000-0004-0000-0000-00009D0E0000}"/>
    <hyperlink ref="E3753" location="A125848958L" display="A125848958L" xr:uid="{00000000-0004-0000-0000-00009E0E0000}"/>
    <hyperlink ref="E3754" location="A125915486K" display="A125915486K" xr:uid="{00000000-0004-0000-0000-00009F0E0000}"/>
    <hyperlink ref="E3755" location="A125882222J" display="A125882222J" xr:uid="{00000000-0004-0000-0000-0000A00E0000}"/>
    <hyperlink ref="E3756" location="A125848622J" display="A125848622J" xr:uid="{00000000-0004-0000-0000-0000A10E0000}"/>
    <hyperlink ref="E3757" location="A125915150F" display="A125915150F" xr:uid="{00000000-0004-0000-0000-0000A20E0000}"/>
    <hyperlink ref="E3758" location="A125881886F" display="A125881886F" xr:uid="{00000000-0004-0000-0000-0000A30E0000}"/>
    <hyperlink ref="E3759" location="A125848678V" display="A125848678V" xr:uid="{00000000-0004-0000-0000-0000A40E0000}"/>
    <hyperlink ref="E3760" location="A125915206F" display="A125915206F" xr:uid="{00000000-0004-0000-0000-0000A50E0000}"/>
    <hyperlink ref="E3761" location="A125881942L" display="A125881942L" xr:uid="{00000000-0004-0000-0000-0000A60E0000}"/>
    <hyperlink ref="E3762" location="A125848734A" display="A125848734A" xr:uid="{00000000-0004-0000-0000-0000A70E0000}"/>
    <hyperlink ref="E3763" location="A125915262X" display="A125915262X" xr:uid="{00000000-0004-0000-0000-0000A80E0000}"/>
    <hyperlink ref="E3764" location="A125881998X" display="A125881998X" xr:uid="{00000000-0004-0000-0000-0000A90E0000}"/>
    <hyperlink ref="E3765" location="A125848510R" display="A125848510R" xr:uid="{00000000-0004-0000-0000-0000AA0E0000}"/>
    <hyperlink ref="E3766" location="A125915038F" display="A125915038F" xr:uid="{00000000-0004-0000-0000-0000AB0E0000}"/>
    <hyperlink ref="E3767" location="A125881774L" display="A125881774L" xr:uid="{00000000-0004-0000-0000-0000AC0E0000}"/>
    <hyperlink ref="E3768" location="A125849014W" display="A125849014W" xr:uid="{00000000-0004-0000-0000-0000AD0E0000}"/>
    <hyperlink ref="E3769" location="A125915542T" display="A125915542T" xr:uid="{00000000-0004-0000-0000-0000AE0E0000}"/>
    <hyperlink ref="E3770" location="A125882278V" display="A125882278V" xr:uid="{00000000-0004-0000-0000-0000AF0E0000}"/>
    <hyperlink ref="E3771" location="A125848790V" display="A125848790V" xr:uid="{00000000-0004-0000-0000-0000B00E0000}"/>
    <hyperlink ref="E3772" location="A125915318X" display="A125915318X" xr:uid="{00000000-0004-0000-0000-0000B10E0000}"/>
    <hyperlink ref="E3773" location="A125882054J" display="A125882054J" xr:uid="{00000000-0004-0000-0000-0000B20E0000}"/>
    <hyperlink ref="E3774" location="A125849118R" display="A125849118R" xr:uid="{00000000-0004-0000-0000-0000B30E0000}"/>
    <hyperlink ref="E3775" location="A125915646K" display="A125915646K" xr:uid="{00000000-0004-0000-0000-0000B40E0000}"/>
    <hyperlink ref="E3776" location="A125882382V" display="A125882382V" xr:uid="{00000000-0004-0000-0000-0000B50E0000}"/>
    <hyperlink ref="E3777" location="A125848894L" display="A125848894L" xr:uid="{00000000-0004-0000-0000-0000B60E0000}"/>
    <hyperlink ref="E3778" location="A125915422X" display="A125915422X" xr:uid="{00000000-0004-0000-0000-0000B70E0000}"/>
    <hyperlink ref="E3779" location="A125882158A" display="A125882158A" xr:uid="{00000000-0004-0000-0000-0000B80E0000}"/>
    <hyperlink ref="E3780" location="A125848614J" display="A125848614J" xr:uid="{00000000-0004-0000-0000-0000B90E0000}"/>
    <hyperlink ref="E3781" location="A125915142F" display="A125915142F" xr:uid="{00000000-0004-0000-0000-0000BA0E0000}"/>
    <hyperlink ref="E3782" location="A125881878F" display="A125881878F" xr:uid="{00000000-0004-0000-0000-0000BB0E0000}"/>
    <hyperlink ref="E3783" location="A125848950V" display="A125848950V" xr:uid="{00000000-0004-0000-0000-0000BC0E0000}"/>
    <hyperlink ref="E3784" location="A125915478K" display="A125915478K" xr:uid="{00000000-0004-0000-0000-0000BD0E0000}"/>
    <hyperlink ref="E3785" location="A125882214J" display="A125882214J" xr:uid="{00000000-0004-0000-0000-0000BE0E0000}"/>
    <hyperlink ref="E3786" location="A125849006W" display="A125849006W" xr:uid="{00000000-0004-0000-0000-0000BF0E0000}"/>
    <hyperlink ref="E3787" location="A125915534T" display="A125915534T" xr:uid="{00000000-0004-0000-0000-0000C00E0000}"/>
    <hyperlink ref="E3788" location="A125882270A" display="A125882270A" xr:uid="{00000000-0004-0000-0000-0000C10E0000}"/>
    <hyperlink ref="E3789" location="A125848670A" display="A125848670A" xr:uid="{00000000-0004-0000-0000-0000C20E0000}"/>
    <hyperlink ref="E3790" location="A125915198T" display="A125915198T" xr:uid="{00000000-0004-0000-0000-0000C30E0000}"/>
    <hyperlink ref="E3791" location="A125881934L" display="A125881934L" xr:uid="{00000000-0004-0000-0000-0000C40E0000}"/>
    <hyperlink ref="E3792" location="A125848726A" display="A125848726A" xr:uid="{00000000-0004-0000-0000-0000C50E0000}"/>
    <hyperlink ref="E3793" location="A125915254X" display="A125915254X" xr:uid="{00000000-0004-0000-0000-0000C60E0000}"/>
    <hyperlink ref="E3794" location="A125881990F" display="A125881990F" xr:uid="{00000000-0004-0000-0000-0000C70E0000}"/>
    <hyperlink ref="E3795" location="A125848782V" display="A125848782V" xr:uid="{00000000-0004-0000-0000-0000C80E0000}"/>
    <hyperlink ref="E3796" location="A125915310F" display="A125915310F" xr:uid="{00000000-0004-0000-0000-0000C90E0000}"/>
    <hyperlink ref="E3797" location="A125882046J" display="A125882046J" xr:uid="{00000000-0004-0000-0000-0000CA0E0000}"/>
    <hyperlink ref="E3798" location="A125848558A" display="A125848558A" xr:uid="{00000000-0004-0000-0000-0000CB0E0000}"/>
    <hyperlink ref="E3799" location="A125915086X" display="A125915086X" xr:uid="{00000000-0004-0000-0000-0000CC0E0000}"/>
    <hyperlink ref="E3800" location="A125881822V" display="A125881822V" xr:uid="{00000000-0004-0000-0000-0000CD0E0000}"/>
    <hyperlink ref="E3801" location="A125849062R" display="A125849062R" xr:uid="{00000000-0004-0000-0000-0000CE0E0000}"/>
    <hyperlink ref="E3802" location="A125915590K" display="A125915590K" xr:uid="{00000000-0004-0000-0000-0000CF0E0000}"/>
    <hyperlink ref="E3803" location="A125882326A" display="A125882326A" xr:uid="{00000000-0004-0000-0000-0000D00E0000}"/>
    <hyperlink ref="E3804" location="A125848838V" display="A125848838V" xr:uid="{00000000-0004-0000-0000-0000D10E0000}"/>
    <hyperlink ref="E3805" location="A125915366T" display="A125915366T" xr:uid="{00000000-0004-0000-0000-0000D20E0000}"/>
    <hyperlink ref="E3806" location="A125882102R" display="A125882102R" xr:uid="{00000000-0004-0000-0000-0000D30E0000}"/>
    <hyperlink ref="E3807" location="A125849102W" display="A125849102W" xr:uid="{00000000-0004-0000-0000-0000D40E0000}"/>
    <hyperlink ref="E3808" location="A125915630T" display="A125915630T" xr:uid="{00000000-0004-0000-0000-0000D50E0000}"/>
    <hyperlink ref="E3809" location="A125882366V" display="A125882366V" xr:uid="{00000000-0004-0000-0000-0000D60E0000}"/>
    <hyperlink ref="E3810" location="A125848878L" display="A125848878L" xr:uid="{00000000-0004-0000-0000-0000D70E0000}"/>
    <hyperlink ref="E3811" location="A125915406X" display="A125915406X" xr:uid="{00000000-0004-0000-0000-0000D80E0000}"/>
    <hyperlink ref="E3812" location="A125882142J" display="A125882142J" xr:uid="{00000000-0004-0000-0000-0000D90E0000}"/>
    <hyperlink ref="E3813" location="A125848598V" display="A125848598V" xr:uid="{00000000-0004-0000-0000-0000DA0E0000}"/>
    <hyperlink ref="E3814" location="A125915126F" display="A125915126F" xr:uid="{00000000-0004-0000-0000-0000DB0E0000}"/>
    <hyperlink ref="E3815" location="A125881862L" display="A125881862L" xr:uid="{00000000-0004-0000-0000-0000DC0E0000}"/>
    <hyperlink ref="E3816" location="A125848934V" display="A125848934V" xr:uid="{00000000-0004-0000-0000-0000DD0E0000}"/>
    <hyperlink ref="E3817" location="A125915462T" display="A125915462T" xr:uid="{00000000-0004-0000-0000-0000DE0E0000}"/>
    <hyperlink ref="E3818" location="A125882198V" display="A125882198V" xr:uid="{00000000-0004-0000-0000-0000DF0E0000}"/>
    <hyperlink ref="E3819" location="A125848990L" display="A125848990L" xr:uid="{00000000-0004-0000-0000-0000E00E0000}"/>
    <hyperlink ref="E3820" location="A125915518T" display="A125915518T" xr:uid="{00000000-0004-0000-0000-0000E10E0000}"/>
    <hyperlink ref="E3821" location="A125882254A" display="A125882254A" xr:uid="{00000000-0004-0000-0000-0000E20E0000}"/>
    <hyperlink ref="E3822" location="A125848654A" display="A125848654A" xr:uid="{00000000-0004-0000-0000-0000E30E0000}"/>
    <hyperlink ref="E3823" location="A125915182X" display="A125915182X" xr:uid="{00000000-0004-0000-0000-0000E40E0000}"/>
    <hyperlink ref="E3824" location="A125881918L" display="A125881918L" xr:uid="{00000000-0004-0000-0000-0000E50E0000}"/>
    <hyperlink ref="E3825" location="A125848710J" display="A125848710J" xr:uid="{00000000-0004-0000-0000-0000E60E0000}"/>
    <hyperlink ref="E3826" location="A125915238X" display="A125915238X" xr:uid="{00000000-0004-0000-0000-0000E70E0000}"/>
    <hyperlink ref="E3827" location="A125881974F" display="A125881974F" xr:uid="{00000000-0004-0000-0000-0000E80E0000}"/>
    <hyperlink ref="E3828" location="A125848766V" display="A125848766V" xr:uid="{00000000-0004-0000-0000-0000E90E0000}"/>
    <hyperlink ref="E3829" location="A125915294T" display="A125915294T" xr:uid="{00000000-0004-0000-0000-0000EA0E0000}"/>
    <hyperlink ref="E3830" location="A125882030R" display="A125882030R" xr:uid="{00000000-0004-0000-0000-0000EB0E0000}"/>
    <hyperlink ref="E3831" location="A125848542J" display="A125848542J" xr:uid="{00000000-0004-0000-0000-0000EC0E0000}"/>
    <hyperlink ref="E3832" location="A125915070F" display="A125915070F" xr:uid="{00000000-0004-0000-0000-0000ED0E0000}"/>
    <hyperlink ref="E3833" location="A125881806V" display="A125881806V" xr:uid="{00000000-0004-0000-0000-0000EE0E0000}"/>
    <hyperlink ref="E3834" location="A125849046R" display="A125849046R" xr:uid="{00000000-0004-0000-0000-0000EF0E0000}"/>
    <hyperlink ref="E3835" location="A125915574K" display="A125915574K" xr:uid="{00000000-0004-0000-0000-0000F00E0000}"/>
    <hyperlink ref="E3836" location="A125882310J" display="A125882310J" xr:uid="{00000000-0004-0000-0000-0000F10E0000}"/>
    <hyperlink ref="E3837" location="A125848822A" display="A125848822A" xr:uid="{00000000-0004-0000-0000-0000F20E0000}"/>
    <hyperlink ref="E3838" location="A125915350X" display="A125915350X" xr:uid="{00000000-0004-0000-0000-0000F30E0000}"/>
    <hyperlink ref="E3839" location="A125882086A" display="A125882086A" xr:uid="{00000000-0004-0000-0000-0000F40E0000}"/>
    <hyperlink ref="E3840" location="A125849122F" display="A125849122F" xr:uid="{00000000-0004-0000-0000-0000F50E0000}"/>
    <hyperlink ref="E3841" location="A125915650A" display="A125915650A" xr:uid="{00000000-0004-0000-0000-0000F60E0000}"/>
    <hyperlink ref="E3842" location="A125882386C" display="A125882386C" xr:uid="{00000000-0004-0000-0000-0000F70E0000}"/>
    <hyperlink ref="E3843" location="A125848898W" display="A125848898W" xr:uid="{00000000-0004-0000-0000-0000F80E0000}"/>
    <hyperlink ref="E3844" location="A125915426J" display="A125915426J" xr:uid="{00000000-0004-0000-0000-0000F90E0000}"/>
    <hyperlink ref="E3845" location="A125882162T" display="A125882162T" xr:uid="{00000000-0004-0000-0000-0000FA0E0000}"/>
    <hyperlink ref="E3846" location="A125848618T" display="A125848618T" xr:uid="{00000000-0004-0000-0000-0000FB0E0000}"/>
    <hyperlink ref="E3847" location="A125915146R" display="A125915146R" xr:uid="{00000000-0004-0000-0000-0000FC0E0000}"/>
    <hyperlink ref="E3848" location="A125881882W" display="A125881882W" xr:uid="{00000000-0004-0000-0000-0000FD0E0000}"/>
    <hyperlink ref="E3849" location="A125848954C" display="A125848954C" xr:uid="{00000000-0004-0000-0000-0000FE0E0000}"/>
    <hyperlink ref="E3850" location="A125915482A" display="A125915482A" xr:uid="{00000000-0004-0000-0000-0000FF0E0000}"/>
    <hyperlink ref="E3851" location="A125882218T" display="A125882218T" xr:uid="{00000000-0004-0000-0000-0000000F0000}"/>
    <hyperlink ref="E3852" location="A125849010L" display="A125849010L" xr:uid="{00000000-0004-0000-0000-0000010F0000}"/>
    <hyperlink ref="E3853" location="A125915538A" display="A125915538A" xr:uid="{00000000-0004-0000-0000-0000020F0000}"/>
    <hyperlink ref="E3854" location="A125882274K" display="A125882274K" xr:uid="{00000000-0004-0000-0000-0000030F0000}"/>
    <hyperlink ref="E3855" location="A125848674K" display="A125848674K" xr:uid="{00000000-0004-0000-0000-0000040F0000}"/>
    <hyperlink ref="E3856" location="A125915202W" display="A125915202W" xr:uid="{00000000-0004-0000-0000-0000050F0000}"/>
    <hyperlink ref="E3857" location="A125881938W" display="A125881938W" xr:uid="{00000000-0004-0000-0000-0000060F0000}"/>
    <hyperlink ref="E3858" location="A125848730T" display="A125848730T" xr:uid="{00000000-0004-0000-0000-0000070F0000}"/>
    <hyperlink ref="E3859" location="A125915258J" display="A125915258J" xr:uid="{00000000-0004-0000-0000-0000080F0000}"/>
    <hyperlink ref="E3860" location="A125881994R" display="A125881994R" xr:uid="{00000000-0004-0000-0000-0000090F0000}"/>
    <hyperlink ref="E3861" location="A125848786C" display="A125848786C" xr:uid="{00000000-0004-0000-0000-00000A0F0000}"/>
    <hyperlink ref="E3862" location="A125915314R" display="A125915314R" xr:uid="{00000000-0004-0000-0000-00000B0F0000}"/>
    <hyperlink ref="E3863" location="A125882050X" display="A125882050X" xr:uid="{00000000-0004-0000-0000-00000C0F0000}"/>
    <hyperlink ref="E3864" location="A125848562T" display="A125848562T" xr:uid="{00000000-0004-0000-0000-00000D0F0000}"/>
    <hyperlink ref="E3865" location="A125915090R" display="A125915090R" xr:uid="{00000000-0004-0000-0000-00000E0F0000}"/>
    <hyperlink ref="E3866" location="A125881826C" display="A125881826C" xr:uid="{00000000-0004-0000-0000-00000F0F0000}"/>
    <hyperlink ref="E3867" location="A125849066X" display="A125849066X" xr:uid="{00000000-0004-0000-0000-0000100F0000}"/>
    <hyperlink ref="E3868" location="A125915594V" display="A125915594V" xr:uid="{00000000-0004-0000-0000-0000110F0000}"/>
    <hyperlink ref="E3869" location="A125882330T" display="A125882330T" xr:uid="{00000000-0004-0000-0000-0000120F0000}"/>
    <hyperlink ref="E3870" location="A125848842K" display="A125848842K" xr:uid="{00000000-0004-0000-0000-0000130F0000}"/>
    <hyperlink ref="E3871" location="A125915370J" display="A125915370J" xr:uid="{00000000-0004-0000-0000-0000140F0000}"/>
    <hyperlink ref="E3872" location="A125882106X" display="A125882106X" xr:uid="{00000000-0004-0000-0000-0000150F0000}"/>
    <hyperlink ref="E3873" location="A125849082X" display="A125849082X" xr:uid="{00000000-0004-0000-0000-0000160F0000}"/>
    <hyperlink ref="E3874" location="A125915610J" display="A125915610J" xr:uid="{00000000-0004-0000-0000-0000170F0000}"/>
    <hyperlink ref="E3875" location="A125882346K" display="A125882346K" xr:uid="{00000000-0004-0000-0000-0000180F0000}"/>
    <hyperlink ref="E3876" location="A125848858C" display="A125848858C" xr:uid="{00000000-0004-0000-0000-0000190F0000}"/>
    <hyperlink ref="E3877" location="A125915386A" display="A125915386A" xr:uid="{00000000-0004-0000-0000-00001A0F0000}"/>
    <hyperlink ref="E3878" location="A125882122X" display="A125882122X" xr:uid="{00000000-0004-0000-0000-00001B0F0000}"/>
    <hyperlink ref="E3879" location="A125848578K" display="A125848578K" xr:uid="{00000000-0004-0000-0000-00001C0F0000}"/>
    <hyperlink ref="E3880" location="A125915106W" display="A125915106W" xr:uid="{00000000-0004-0000-0000-00001D0F0000}"/>
    <hyperlink ref="E3881" location="A125881842C" display="A125881842C" xr:uid="{00000000-0004-0000-0000-00001E0F0000}"/>
    <hyperlink ref="E3882" location="A125848914K" display="A125848914K" xr:uid="{00000000-0004-0000-0000-00001F0F0000}"/>
    <hyperlink ref="E3883" location="A125915442J" display="A125915442J" xr:uid="{00000000-0004-0000-0000-0000200F0000}"/>
    <hyperlink ref="E3884" location="A125882178K" display="A125882178K" xr:uid="{00000000-0004-0000-0000-0000210F0000}"/>
    <hyperlink ref="E3885" location="A125848970C" display="A125848970C" xr:uid="{00000000-0004-0000-0000-0000220F0000}"/>
    <hyperlink ref="E3886" location="A125915498V" display="A125915498V" xr:uid="{00000000-0004-0000-0000-0000230F0000}"/>
    <hyperlink ref="E3887" location="A125882234T" display="A125882234T" xr:uid="{00000000-0004-0000-0000-0000240F0000}"/>
    <hyperlink ref="E3888" location="A125848634T" display="A125848634T" xr:uid="{00000000-0004-0000-0000-0000250F0000}"/>
    <hyperlink ref="E3889" location="A125915162R" display="A125915162R" xr:uid="{00000000-0004-0000-0000-0000260F0000}"/>
    <hyperlink ref="E3890" location="A125881898R" display="A125881898R" xr:uid="{00000000-0004-0000-0000-0000270F0000}"/>
    <hyperlink ref="E3891" location="A125848690K" display="A125848690K" xr:uid="{00000000-0004-0000-0000-0000280F0000}"/>
    <hyperlink ref="E3892" location="A125915218R" display="A125915218R" xr:uid="{00000000-0004-0000-0000-0000290F0000}"/>
    <hyperlink ref="E3893" location="A125881954W" display="A125881954W" xr:uid="{00000000-0004-0000-0000-00002A0F0000}"/>
    <hyperlink ref="E3894" location="A125848746K" display="A125848746K" xr:uid="{00000000-0004-0000-0000-00002B0F0000}"/>
    <hyperlink ref="E3895" location="A125915274J" display="A125915274J" xr:uid="{00000000-0004-0000-0000-00002C0F0000}"/>
    <hyperlink ref="E3896" location="A125882010F" display="A125882010F" xr:uid="{00000000-0004-0000-0000-00002D0F0000}"/>
    <hyperlink ref="E3897" location="A125848522X" display="A125848522X" xr:uid="{00000000-0004-0000-0000-00002E0F0000}"/>
    <hyperlink ref="E3898" location="A125915050W" display="A125915050W" xr:uid="{00000000-0004-0000-0000-00002F0F0000}"/>
    <hyperlink ref="E3899" location="A125881786W" display="A125881786W" xr:uid="{00000000-0004-0000-0000-0000300F0000}"/>
    <hyperlink ref="E3900" location="A125849026F" display="A125849026F" xr:uid="{00000000-0004-0000-0000-0000310F0000}"/>
    <hyperlink ref="E3901" location="A125915554A" display="A125915554A" xr:uid="{00000000-0004-0000-0000-0000320F0000}"/>
    <hyperlink ref="E3902" location="A125882290K" display="A125882290K" xr:uid="{00000000-0004-0000-0000-0000330F0000}"/>
    <hyperlink ref="E3903" location="A125848802T" display="A125848802T" xr:uid="{00000000-0004-0000-0000-0000340F0000}"/>
    <hyperlink ref="E3904" location="A125915330R" display="A125915330R" xr:uid="{00000000-0004-0000-0000-0000350F0000}"/>
    <hyperlink ref="E3905" location="A125882066T" display="A125882066T" xr:uid="{00000000-0004-0000-0000-0000360F0000}"/>
    <hyperlink ref="E3906" location="A125849078J" display="A125849078J" xr:uid="{00000000-0004-0000-0000-0000370F0000}"/>
    <hyperlink ref="E3907" location="A125915606T" display="A125915606T" xr:uid="{00000000-0004-0000-0000-0000380F0000}"/>
    <hyperlink ref="E3908" location="A125882342A" display="A125882342A" xr:uid="{00000000-0004-0000-0000-0000390F0000}"/>
    <hyperlink ref="E3909" location="A125848854V" display="A125848854V" xr:uid="{00000000-0004-0000-0000-00003A0F0000}"/>
    <hyperlink ref="E3910" location="A125915382T" display="A125915382T" xr:uid="{00000000-0004-0000-0000-00003B0F0000}"/>
    <hyperlink ref="E3911" location="A125882118J" display="A125882118J" xr:uid="{00000000-0004-0000-0000-00003C0F0000}"/>
    <hyperlink ref="E3912" location="A125848574A" display="A125848574A" xr:uid="{00000000-0004-0000-0000-00003D0F0000}"/>
    <hyperlink ref="E3913" location="A125915102L" display="A125915102L" xr:uid="{00000000-0004-0000-0000-00003E0F0000}"/>
    <hyperlink ref="E3914" location="A125881838L" display="A125881838L" xr:uid="{00000000-0004-0000-0000-00003F0F0000}"/>
    <hyperlink ref="E3915" location="A125848910A" display="A125848910A" xr:uid="{00000000-0004-0000-0000-0000400F0000}"/>
    <hyperlink ref="E3916" location="A125915438T" display="A125915438T" xr:uid="{00000000-0004-0000-0000-0000410F0000}"/>
    <hyperlink ref="E3917" location="A125882174A" display="A125882174A" xr:uid="{00000000-0004-0000-0000-0000420F0000}"/>
    <hyperlink ref="E3918" location="A125848966L" display="A125848966L" xr:uid="{00000000-0004-0000-0000-0000430F0000}"/>
    <hyperlink ref="E3919" location="A125915494K" display="A125915494K" xr:uid="{00000000-0004-0000-0000-0000440F0000}"/>
    <hyperlink ref="E3920" location="A125882230J" display="A125882230J" xr:uid="{00000000-0004-0000-0000-0000450F0000}"/>
    <hyperlink ref="E3921" location="A125848630J" display="A125848630J" xr:uid="{00000000-0004-0000-0000-0000460F0000}"/>
    <hyperlink ref="E3922" location="A125915158X" display="A125915158X" xr:uid="{00000000-0004-0000-0000-0000470F0000}"/>
    <hyperlink ref="E3923" location="A125881894F" display="A125881894F" xr:uid="{00000000-0004-0000-0000-0000480F0000}"/>
    <hyperlink ref="E3924" location="A125848686V" display="A125848686V" xr:uid="{00000000-0004-0000-0000-0000490F0000}"/>
    <hyperlink ref="E3925" location="A125915214F" display="A125915214F" xr:uid="{00000000-0004-0000-0000-00004A0F0000}"/>
    <hyperlink ref="E3926" location="A125881950L" display="A125881950L" xr:uid="{00000000-0004-0000-0000-00004B0F0000}"/>
    <hyperlink ref="E3927" location="A125848742A" display="A125848742A" xr:uid="{00000000-0004-0000-0000-00004C0F0000}"/>
    <hyperlink ref="E3928" location="A125915270X" display="A125915270X" xr:uid="{00000000-0004-0000-0000-00004D0F0000}"/>
    <hyperlink ref="E3929" location="A125882006R" display="A125882006R" xr:uid="{00000000-0004-0000-0000-00004E0F0000}"/>
    <hyperlink ref="E3930" location="A125848518J" display="A125848518J" xr:uid="{00000000-0004-0000-0000-00004F0F0000}"/>
    <hyperlink ref="E3931" location="A125915046F" display="A125915046F" xr:uid="{00000000-0004-0000-0000-0000500F0000}"/>
    <hyperlink ref="E3932" location="A125881782L" display="A125881782L" xr:uid="{00000000-0004-0000-0000-0000510F0000}"/>
    <hyperlink ref="E3933" location="A125849022W" display="A125849022W" xr:uid="{00000000-0004-0000-0000-0000520F0000}"/>
    <hyperlink ref="E3934" location="A125915550T" display="A125915550T" xr:uid="{00000000-0004-0000-0000-0000530F0000}"/>
    <hyperlink ref="E3935" location="A125882286V" display="A125882286V" xr:uid="{00000000-0004-0000-0000-0000540F0000}"/>
    <hyperlink ref="E3936" location="A125848798L" display="A125848798L" xr:uid="{00000000-0004-0000-0000-0000550F0000}"/>
    <hyperlink ref="E3937" location="A125915326X" display="A125915326X" xr:uid="{00000000-0004-0000-0000-0000560F0000}"/>
    <hyperlink ref="E3938" location="A125882062J" display="A125882062J" xr:uid="{00000000-0004-0000-0000-0000570F0000}"/>
    <hyperlink ref="E3939" location="A125849106F" display="A125849106F" xr:uid="{00000000-0004-0000-0000-0000580F0000}"/>
    <hyperlink ref="E3940" location="A125915634A" display="A125915634A" xr:uid="{00000000-0004-0000-0000-0000590F0000}"/>
    <hyperlink ref="E3941" location="A125882370K" display="A125882370K" xr:uid="{00000000-0004-0000-0000-00005A0F0000}"/>
    <hyperlink ref="E3942" location="A125848882C" display="A125848882C" xr:uid="{00000000-0004-0000-0000-00005B0F0000}"/>
    <hyperlink ref="E3943" location="A125915410R" display="A125915410R" xr:uid="{00000000-0004-0000-0000-00005C0F0000}"/>
    <hyperlink ref="E3944" location="A125882146T" display="A125882146T" xr:uid="{00000000-0004-0000-0000-00005D0F0000}"/>
    <hyperlink ref="E3945" location="A125848602X" display="A125848602X" xr:uid="{00000000-0004-0000-0000-00005E0F0000}"/>
    <hyperlink ref="E3946" location="A125915130W" display="A125915130W" xr:uid="{00000000-0004-0000-0000-00005F0F0000}"/>
    <hyperlink ref="E3947" location="A125881866W" display="A125881866W" xr:uid="{00000000-0004-0000-0000-0000600F0000}"/>
    <hyperlink ref="E3948" location="A125848938C" display="A125848938C" xr:uid="{00000000-0004-0000-0000-0000610F0000}"/>
    <hyperlink ref="E3949" location="A125915466A" display="A125915466A" xr:uid="{00000000-0004-0000-0000-0000620F0000}"/>
    <hyperlink ref="E3950" location="A125882202X" display="A125882202X" xr:uid="{00000000-0004-0000-0000-0000630F0000}"/>
    <hyperlink ref="E3951" location="A125848994W" display="A125848994W" xr:uid="{00000000-0004-0000-0000-0000640F0000}"/>
    <hyperlink ref="E3952" location="A125915522J" display="A125915522J" xr:uid="{00000000-0004-0000-0000-0000650F0000}"/>
    <hyperlink ref="E3953" location="A125882258K" display="A125882258K" xr:uid="{00000000-0004-0000-0000-0000660F0000}"/>
    <hyperlink ref="E3954" location="A125848658K" display="A125848658K" xr:uid="{00000000-0004-0000-0000-0000670F0000}"/>
    <hyperlink ref="E3955" location="A125915186J" display="A125915186J" xr:uid="{00000000-0004-0000-0000-0000680F0000}"/>
    <hyperlink ref="E3956" location="A125881922C" display="A125881922C" xr:uid="{00000000-0004-0000-0000-0000690F0000}"/>
    <hyperlink ref="E3957" location="A125848714T" display="A125848714T" xr:uid="{00000000-0004-0000-0000-00006A0F0000}"/>
    <hyperlink ref="E3958" location="A125915242R" display="A125915242R" xr:uid="{00000000-0004-0000-0000-00006B0F0000}"/>
    <hyperlink ref="E3959" location="A125881978R" display="A125881978R" xr:uid="{00000000-0004-0000-0000-00006C0F0000}"/>
    <hyperlink ref="E3960" location="A125848770K" display="A125848770K" xr:uid="{00000000-0004-0000-0000-00006D0F0000}"/>
    <hyperlink ref="E3961" location="A125915298A" display="A125915298A" xr:uid="{00000000-0004-0000-0000-00006E0F0000}"/>
    <hyperlink ref="E3962" location="A125882034X" display="A125882034X" xr:uid="{00000000-0004-0000-0000-00006F0F0000}"/>
    <hyperlink ref="E3963" location="A125848546T" display="A125848546T" xr:uid="{00000000-0004-0000-0000-0000700F0000}"/>
    <hyperlink ref="E3964" location="A125915074R" display="A125915074R" xr:uid="{00000000-0004-0000-0000-0000710F0000}"/>
    <hyperlink ref="E3965" location="A125881810K" display="A125881810K" xr:uid="{00000000-0004-0000-0000-0000720F0000}"/>
    <hyperlink ref="E3966" location="A125849050F" display="A125849050F" xr:uid="{00000000-0004-0000-0000-0000730F0000}"/>
    <hyperlink ref="E3967" location="A125915578V" display="A125915578V" xr:uid="{00000000-0004-0000-0000-0000740F0000}"/>
    <hyperlink ref="E3968" location="A125882314T" display="A125882314T" xr:uid="{00000000-0004-0000-0000-0000750F0000}"/>
    <hyperlink ref="E3969" location="A125848826K" display="A125848826K" xr:uid="{00000000-0004-0000-0000-0000760F0000}"/>
    <hyperlink ref="E3970" location="A125915354J" display="A125915354J" xr:uid="{00000000-0004-0000-0000-0000770F0000}"/>
    <hyperlink ref="E3971" location="A125882090T" display="A125882090T" xr:uid="{00000000-0004-0000-0000-0000780F0000}"/>
    <hyperlink ref="E3972" location="A125849086J" display="A125849086J" xr:uid="{00000000-0004-0000-0000-0000790F0000}"/>
    <hyperlink ref="E3973" location="A125915614T" display="A125915614T" xr:uid="{00000000-0004-0000-0000-00007A0F0000}"/>
    <hyperlink ref="E3974" location="A125882350A" display="A125882350A" xr:uid="{00000000-0004-0000-0000-00007B0F0000}"/>
    <hyperlink ref="E3975" location="A125848862V" display="A125848862V" xr:uid="{00000000-0004-0000-0000-00007C0F0000}"/>
    <hyperlink ref="E3976" location="A125915390T" display="A125915390T" xr:uid="{00000000-0004-0000-0000-00007D0F0000}"/>
    <hyperlink ref="E3977" location="A125882126J" display="A125882126J" xr:uid="{00000000-0004-0000-0000-00007E0F0000}"/>
    <hyperlink ref="E3978" location="A125848582A" display="A125848582A" xr:uid="{00000000-0004-0000-0000-00007F0F0000}"/>
    <hyperlink ref="E3979" location="A125915110L" display="A125915110L" xr:uid="{00000000-0004-0000-0000-0000800F0000}"/>
    <hyperlink ref="E3980" location="A125881846L" display="A125881846L" xr:uid="{00000000-0004-0000-0000-0000810F0000}"/>
    <hyperlink ref="E3981" location="A125848918V" display="A125848918V" xr:uid="{00000000-0004-0000-0000-0000820F0000}"/>
    <hyperlink ref="E3982" location="A125915446T" display="A125915446T" xr:uid="{00000000-0004-0000-0000-0000830F0000}"/>
    <hyperlink ref="E3983" location="A125882182A" display="A125882182A" xr:uid="{00000000-0004-0000-0000-0000840F0000}"/>
    <hyperlink ref="E3984" location="A125848974L" display="A125848974L" xr:uid="{00000000-0004-0000-0000-0000850F0000}"/>
    <hyperlink ref="E3985" location="A125915502X" display="A125915502X" xr:uid="{00000000-0004-0000-0000-0000860F0000}"/>
    <hyperlink ref="E3986" location="A125882238A" display="A125882238A" xr:uid="{00000000-0004-0000-0000-0000870F0000}"/>
    <hyperlink ref="E3987" location="A125848638A" display="A125848638A" xr:uid="{00000000-0004-0000-0000-0000880F0000}"/>
    <hyperlink ref="E3988" location="A125915166X" display="A125915166X" xr:uid="{00000000-0004-0000-0000-0000890F0000}"/>
    <hyperlink ref="E3989" location="A125881902V" display="A125881902V" xr:uid="{00000000-0004-0000-0000-00008A0F0000}"/>
    <hyperlink ref="E3990" location="A125848694V" display="A125848694V" xr:uid="{00000000-0004-0000-0000-00008B0F0000}"/>
    <hyperlink ref="E3991" location="A125915222F" display="A125915222F" xr:uid="{00000000-0004-0000-0000-00008C0F0000}"/>
    <hyperlink ref="E3992" location="A125881958F" display="A125881958F" xr:uid="{00000000-0004-0000-0000-00008D0F0000}"/>
    <hyperlink ref="E3993" location="A125848750A" display="A125848750A" xr:uid="{00000000-0004-0000-0000-00008E0F0000}"/>
    <hyperlink ref="E3994" location="A125915278T" display="A125915278T" xr:uid="{00000000-0004-0000-0000-00008F0F0000}"/>
    <hyperlink ref="E3995" location="A125882014R" display="A125882014R" xr:uid="{00000000-0004-0000-0000-0000900F0000}"/>
    <hyperlink ref="E3996" location="A125848526J" display="A125848526J" xr:uid="{00000000-0004-0000-0000-0000910F0000}"/>
    <hyperlink ref="E3997" location="A125915054F" display="A125915054F" xr:uid="{00000000-0004-0000-0000-0000920F0000}"/>
    <hyperlink ref="E3998" location="A125881790L" display="A125881790L" xr:uid="{00000000-0004-0000-0000-0000930F0000}"/>
    <hyperlink ref="E3999" location="A125849030W" display="A125849030W" xr:uid="{00000000-0004-0000-0000-0000940F0000}"/>
    <hyperlink ref="E4000" location="A125915558K" display="A125915558K" xr:uid="{00000000-0004-0000-0000-0000950F0000}"/>
    <hyperlink ref="E4001" location="A125882294V" display="A125882294V" xr:uid="{00000000-0004-0000-0000-0000960F0000}"/>
    <hyperlink ref="E4002" location="A125848806A" display="A125848806A" xr:uid="{00000000-0004-0000-0000-0000970F0000}"/>
    <hyperlink ref="E4003" location="A125915334X" display="A125915334X" xr:uid="{00000000-0004-0000-0000-0000980F0000}"/>
    <hyperlink ref="E4004" location="A125882070J" display="A125882070J" xr:uid="{00000000-0004-0000-0000-0000990F0000}"/>
    <hyperlink ref="E4005" location="A125849110W" display="A125849110W" xr:uid="{00000000-0004-0000-0000-00009A0F0000}"/>
    <hyperlink ref="E4006" location="A125915638K" display="A125915638K" xr:uid="{00000000-0004-0000-0000-00009B0F0000}"/>
    <hyperlink ref="E4007" location="A125882374V" display="A125882374V" xr:uid="{00000000-0004-0000-0000-00009C0F0000}"/>
    <hyperlink ref="E4008" location="A125848886L" display="A125848886L" xr:uid="{00000000-0004-0000-0000-00009D0F0000}"/>
    <hyperlink ref="E4009" location="A125915414X" display="A125915414X" xr:uid="{00000000-0004-0000-0000-00009E0F0000}"/>
    <hyperlink ref="E4010" location="A125882150J" display="A125882150J" xr:uid="{00000000-0004-0000-0000-00009F0F0000}"/>
    <hyperlink ref="E4011" location="A125848606J" display="A125848606J" xr:uid="{00000000-0004-0000-0000-0000A00F0000}"/>
    <hyperlink ref="E4012" location="A125915134F" display="A125915134F" xr:uid="{00000000-0004-0000-0000-0000A10F0000}"/>
    <hyperlink ref="E4013" location="A125881870L" display="A125881870L" xr:uid="{00000000-0004-0000-0000-0000A20F0000}"/>
    <hyperlink ref="E4014" location="A125848942V" display="A125848942V" xr:uid="{00000000-0004-0000-0000-0000A30F0000}"/>
    <hyperlink ref="E4015" location="A125915470T" display="A125915470T" xr:uid="{00000000-0004-0000-0000-0000A40F0000}"/>
    <hyperlink ref="E4016" location="A125882206J" display="A125882206J" xr:uid="{00000000-0004-0000-0000-0000A50F0000}"/>
    <hyperlink ref="E4017" location="A125848998F" display="A125848998F" xr:uid="{00000000-0004-0000-0000-0000A60F0000}"/>
    <hyperlink ref="E4018" location="A125915526T" display="A125915526T" xr:uid="{00000000-0004-0000-0000-0000A70F0000}"/>
    <hyperlink ref="E4019" location="A125882262A" display="A125882262A" xr:uid="{00000000-0004-0000-0000-0000A80F0000}"/>
    <hyperlink ref="E4020" location="A125848662A" display="A125848662A" xr:uid="{00000000-0004-0000-0000-0000A90F0000}"/>
    <hyperlink ref="E4021" location="A125915190X" display="A125915190X" xr:uid="{00000000-0004-0000-0000-0000AA0F0000}"/>
    <hyperlink ref="E4022" location="A125881926L" display="A125881926L" xr:uid="{00000000-0004-0000-0000-0000AB0F0000}"/>
    <hyperlink ref="E4023" location="A125848718A" display="A125848718A" xr:uid="{00000000-0004-0000-0000-0000AC0F0000}"/>
    <hyperlink ref="E4024" location="A125915246X" display="A125915246X" xr:uid="{00000000-0004-0000-0000-0000AD0F0000}"/>
    <hyperlink ref="E4025" location="A125881982F" display="A125881982F" xr:uid="{00000000-0004-0000-0000-0000AE0F0000}"/>
    <hyperlink ref="E4026" location="A125848774V" display="A125848774V" xr:uid="{00000000-0004-0000-0000-0000AF0F0000}"/>
    <hyperlink ref="E4027" location="A125915302F" display="A125915302F" xr:uid="{00000000-0004-0000-0000-0000B00F0000}"/>
    <hyperlink ref="E4028" location="A125882038J" display="A125882038J" xr:uid="{00000000-0004-0000-0000-0000B10F0000}"/>
    <hyperlink ref="E4029" location="A125848550J" display="A125848550J" xr:uid="{00000000-0004-0000-0000-0000B20F0000}"/>
    <hyperlink ref="E4030" location="A125915078X" display="A125915078X" xr:uid="{00000000-0004-0000-0000-0000B30F0000}"/>
    <hyperlink ref="E4031" location="A125881814V" display="A125881814V" xr:uid="{00000000-0004-0000-0000-0000B40F0000}"/>
    <hyperlink ref="E4032" location="A125849054R" display="A125849054R" xr:uid="{00000000-0004-0000-0000-0000B50F0000}"/>
    <hyperlink ref="E4033" location="A125915582K" display="A125915582K" xr:uid="{00000000-0004-0000-0000-0000B60F0000}"/>
    <hyperlink ref="E4034" location="A125882318A" display="A125882318A" xr:uid="{00000000-0004-0000-0000-0000B70F0000}"/>
    <hyperlink ref="E4035" location="A125848830A" display="A125848830A" xr:uid="{00000000-0004-0000-0000-0000B80F0000}"/>
    <hyperlink ref="E4036" location="A125915358T" display="A125915358T" xr:uid="{00000000-0004-0000-0000-0000B90F0000}"/>
    <hyperlink ref="E4037" location="A125882094A" display="A125882094A" xr:uid="{00000000-0004-0000-0000-0000BA0F0000}"/>
    <hyperlink ref="E4038" location="A125849114F" display="A125849114F" xr:uid="{00000000-0004-0000-0000-0000BB0F0000}"/>
    <hyperlink ref="E4039" location="A125915642A" display="A125915642A" xr:uid="{00000000-0004-0000-0000-0000BC0F0000}"/>
    <hyperlink ref="E4040" location="A125882378C" display="A125882378C" xr:uid="{00000000-0004-0000-0000-0000BD0F0000}"/>
    <hyperlink ref="E4041" location="A125848890C" display="A125848890C" xr:uid="{00000000-0004-0000-0000-0000BE0F0000}"/>
    <hyperlink ref="E4042" location="A125915418J" display="A125915418J" xr:uid="{00000000-0004-0000-0000-0000BF0F0000}"/>
    <hyperlink ref="E4043" location="A125882154T" display="A125882154T" xr:uid="{00000000-0004-0000-0000-0000C00F0000}"/>
    <hyperlink ref="E4044" location="A125848610X" display="A125848610X" xr:uid="{00000000-0004-0000-0000-0000C10F0000}"/>
    <hyperlink ref="E4045" location="A125915138R" display="A125915138R" xr:uid="{00000000-0004-0000-0000-0000C20F0000}"/>
    <hyperlink ref="E4046" location="A125881874W" display="A125881874W" xr:uid="{00000000-0004-0000-0000-0000C30F0000}"/>
    <hyperlink ref="E4047" location="A125848946C" display="A125848946C" xr:uid="{00000000-0004-0000-0000-0000C40F0000}"/>
    <hyperlink ref="E4048" location="A125915474A" display="A125915474A" xr:uid="{00000000-0004-0000-0000-0000C50F0000}"/>
    <hyperlink ref="E4049" location="A125882210X" display="A125882210X" xr:uid="{00000000-0004-0000-0000-0000C60F0000}"/>
    <hyperlink ref="E4050" location="A125849002L" display="A125849002L" xr:uid="{00000000-0004-0000-0000-0000C70F0000}"/>
    <hyperlink ref="E4051" location="A125915530J" display="A125915530J" xr:uid="{00000000-0004-0000-0000-0000C80F0000}"/>
    <hyperlink ref="E4052" location="A125882266K" display="A125882266K" xr:uid="{00000000-0004-0000-0000-0000C90F0000}"/>
    <hyperlink ref="E4053" location="A125848666K" display="A125848666K" xr:uid="{00000000-0004-0000-0000-0000CA0F0000}"/>
    <hyperlink ref="E4054" location="A125915194J" display="A125915194J" xr:uid="{00000000-0004-0000-0000-0000CB0F0000}"/>
    <hyperlink ref="E4055" location="A125881930C" display="A125881930C" xr:uid="{00000000-0004-0000-0000-0000CC0F0000}"/>
    <hyperlink ref="E4056" location="A125848722T" display="A125848722T" xr:uid="{00000000-0004-0000-0000-0000CD0F0000}"/>
    <hyperlink ref="E4057" location="A125915250R" display="A125915250R" xr:uid="{00000000-0004-0000-0000-0000CE0F0000}"/>
    <hyperlink ref="E4058" location="A125881986R" display="A125881986R" xr:uid="{00000000-0004-0000-0000-0000CF0F0000}"/>
    <hyperlink ref="E4059" location="A125848778C" display="A125848778C" xr:uid="{00000000-0004-0000-0000-0000D00F0000}"/>
    <hyperlink ref="E4060" location="A125915306R" display="A125915306R" xr:uid="{00000000-0004-0000-0000-0000D10F0000}"/>
    <hyperlink ref="E4061" location="A125882042X" display="A125882042X" xr:uid="{00000000-0004-0000-0000-0000D20F0000}"/>
    <hyperlink ref="E4062" location="A125848554T" display="A125848554T" xr:uid="{00000000-0004-0000-0000-0000D30F0000}"/>
    <hyperlink ref="E4063" location="A125915082R" display="A125915082R" xr:uid="{00000000-0004-0000-0000-0000D40F0000}"/>
    <hyperlink ref="E4064" location="A125881818C" display="A125881818C" xr:uid="{00000000-0004-0000-0000-0000D50F0000}"/>
    <hyperlink ref="E4065" location="A125849058X" display="A125849058X" xr:uid="{00000000-0004-0000-0000-0000D60F0000}"/>
    <hyperlink ref="E4066" location="A125915586V" display="A125915586V" xr:uid="{00000000-0004-0000-0000-0000D70F0000}"/>
    <hyperlink ref="E4067" location="A125882322T" display="A125882322T" xr:uid="{00000000-0004-0000-0000-0000D80F0000}"/>
    <hyperlink ref="E4068" location="A125848834K" display="A125848834K" xr:uid="{00000000-0004-0000-0000-0000D90F0000}"/>
    <hyperlink ref="E4069" location="A125915362J" display="A125915362J" xr:uid="{00000000-0004-0000-0000-0000DA0F0000}"/>
    <hyperlink ref="E4070" location="A125882098K" display="A125882098K" xr:uid="{00000000-0004-0000-0000-0000DB0F0000}"/>
    <hyperlink ref="E4071" location="A125849090X" display="A125849090X" xr:uid="{00000000-0004-0000-0000-0000DC0F0000}"/>
    <hyperlink ref="E4072" location="A125915618A" display="A125915618A" xr:uid="{00000000-0004-0000-0000-0000DD0F0000}"/>
    <hyperlink ref="E4073" location="A125882354K" display="A125882354K" xr:uid="{00000000-0004-0000-0000-0000DE0F0000}"/>
    <hyperlink ref="E4074" location="A125848866C" display="A125848866C" xr:uid="{00000000-0004-0000-0000-0000DF0F0000}"/>
    <hyperlink ref="E4075" location="A125915394A" display="A125915394A" xr:uid="{00000000-0004-0000-0000-0000E00F0000}"/>
    <hyperlink ref="E4076" location="A125882130X" display="A125882130X" xr:uid="{00000000-0004-0000-0000-0000E10F0000}"/>
    <hyperlink ref="E4077" location="A125848586K" display="A125848586K" xr:uid="{00000000-0004-0000-0000-0000E20F0000}"/>
    <hyperlink ref="E4078" location="A125915114W" display="A125915114W" xr:uid="{00000000-0004-0000-0000-0000E30F0000}"/>
    <hyperlink ref="E4079" location="A125881850C" display="A125881850C" xr:uid="{00000000-0004-0000-0000-0000E40F0000}"/>
    <hyperlink ref="E4080" location="A125848922K" display="A125848922K" xr:uid="{00000000-0004-0000-0000-0000E50F0000}"/>
    <hyperlink ref="E4081" location="A125915450J" display="A125915450J" xr:uid="{00000000-0004-0000-0000-0000E60F0000}"/>
    <hyperlink ref="E4082" location="A125882186K" display="A125882186K" xr:uid="{00000000-0004-0000-0000-0000E70F0000}"/>
    <hyperlink ref="E4083" location="A125848978W" display="A125848978W" xr:uid="{00000000-0004-0000-0000-0000E80F0000}"/>
    <hyperlink ref="E4084" location="A125915506J" display="A125915506J" xr:uid="{00000000-0004-0000-0000-0000E90F0000}"/>
    <hyperlink ref="E4085" location="A125882242T" display="A125882242T" xr:uid="{00000000-0004-0000-0000-0000EA0F0000}"/>
    <hyperlink ref="E4086" location="A125848642T" display="A125848642T" xr:uid="{00000000-0004-0000-0000-0000EB0F0000}"/>
    <hyperlink ref="E4087" location="A125915170R" display="A125915170R" xr:uid="{00000000-0004-0000-0000-0000EC0F0000}"/>
    <hyperlink ref="E4088" location="A125881906C" display="A125881906C" xr:uid="{00000000-0004-0000-0000-0000ED0F0000}"/>
    <hyperlink ref="E4089" location="A125848698C" display="A125848698C" xr:uid="{00000000-0004-0000-0000-0000EE0F0000}"/>
    <hyperlink ref="E4090" location="A125915226R" display="A125915226R" xr:uid="{00000000-0004-0000-0000-0000EF0F0000}"/>
    <hyperlink ref="E4091" location="A125881962W" display="A125881962W" xr:uid="{00000000-0004-0000-0000-0000F00F0000}"/>
    <hyperlink ref="E4092" location="A125848754K" display="A125848754K" xr:uid="{00000000-0004-0000-0000-0000F10F0000}"/>
    <hyperlink ref="E4093" location="A125915282J" display="A125915282J" xr:uid="{00000000-0004-0000-0000-0000F20F0000}"/>
    <hyperlink ref="E4094" location="A125882018X" display="A125882018X" xr:uid="{00000000-0004-0000-0000-0000F30F0000}"/>
    <hyperlink ref="E4095" location="A125848530X" display="A125848530X" xr:uid="{00000000-0004-0000-0000-0000F40F0000}"/>
    <hyperlink ref="E4096" location="A125915058R" display="A125915058R" xr:uid="{00000000-0004-0000-0000-0000F50F0000}"/>
    <hyperlink ref="E4097" location="A125881794W" display="A125881794W" xr:uid="{00000000-0004-0000-0000-0000F60F0000}"/>
    <hyperlink ref="E4098" location="A125849034F" display="A125849034F" xr:uid="{00000000-0004-0000-0000-0000F70F0000}"/>
    <hyperlink ref="E4099" location="A125915562A" display="A125915562A" xr:uid="{00000000-0004-0000-0000-0000F80F0000}"/>
    <hyperlink ref="E4100" location="A125882298C" display="A125882298C" xr:uid="{00000000-0004-0000-0000-0000F90F0000}"/>
    <hyperlink ref="E4101" location="A125848810T" display="A125848810T" xr:uid="{00000000-0004-0000-0000-0000FA0F0000}"/>
    <hyperlink ref="E4102" location="A125915338J" display="A125915338J" xr:uid="{00000000-0004-0000-0000-0000FB0F0000}"/>
    <hyperlink ref="E4103" location="A125882074T" display="A125882074T" xr:uid="{00000000-0004-0000-0000-0000FC0F0000}"/>
    <hyperlink ref="E4104" location="A125849094J" display="A125849094J" xr:uid="{00000000-0004-0000-0000-0000FD0F0000}"/>
    <hyperlink ref="E4105" location="A125915622T" display="A125915622T" xr:uid="{00000000-0004-0000-0000-0000FE0F0000}"/>
    <hyperlink ref="E4106" location="A125882358V" display="A125882358V" xr:uid="{00000000-0004-0000-0000-0000FF0F0000}"/>
    <hyperlink ref="E4107" location="A125848870V" display="A125848870V" xr:uid="{00000000-0004-0000-0000-000000100000}"/>
    <hyperlink ref="E4108" location="A125915398K" display="A125915398K" xr:uid="{00000000-0004-0000-0000-000001100000}"/>
    <hyperlink ref="E4109" location="A125882134J" display="A125882134J" xr:uid="{00000000-0004-0000-0000-000002100000}"/>
    <hyperlink ref="E4110" location="A125848590A" display="A125848590A" xr:uid="{00000000-0004-0000-0000-000003100000}"/>
    <hyperlink ref="E4111" location="A125915118F" display="A125915118F" xr:uid="{00000000-0004-0000-0000-000004100000}"/>
    <hyperlink ref="E4112" location="A125881854L" display="A125881854L" xr:uid="{00000000-0004-0000-0000-000005100000}"/>
    <hyperlink ref="E4113" location="A125848926V" display="A125848926V" xr:uid="{00000000-0004-0000-0000-000006100000}"/>
    <hyperlink ref="E4114" location="A125915454T" display="A125915454T" xr:uid="{00000000-0004-0000-0000-000007100000}"/>
    <hyperlink ref="E4115" location="A125882190A" display="A125882190A" xr:uid="{00000000-0004-0000-0000-000008100000}"/>
    <hyperlink ref="E4116" location="A125848982L" display="A125848982L" xr:uid="{00000000-0004-0000-0000-000009100000}"/>
    <hyperlink ref="E4117" location="A125915510X" display="A125915510X" xr:uid="{00000000-0004-0000-0000-00000A100000}"/>
    <hyperlink ref="E4118" location="A125882246A" display="A125882246A" xr:uid="{00000000-0004-0000-0000-00000B100000}"/>
    <hyperlink ref="E4119" location="A125848646A" display="A125848646A" xr:uid="{00000000-0004-0000-0000-00000C100000}"/>
    <hyperlink ref="E4120" location="A125915174X" display="A125915174X" xr:uid="{00000000-0004-0000-0000-00000D100000}"/>
    <hyperlink ref="E4121" location="A125881910V" display="A125881910V" xr:uid="{00000000-0004-0000-0000-00000E100000}"/>
    <hyperlink ref="E4122" location="A125848702J" display="A125848702J" xr:uid="{00000000-0004-0000-0000-00000F100000}"/>
    <hyperlink ref="E4123" location="A125915230F" display="A125915230F" xr:uid="{00000000-0004-0000-0000-000010100000}"/>
    <hyperlink ref="E4124" location="A125881966F" display="A125881966F" xr:uid="{00000000-0004-0000-0000-000011100000}"/>
    <hyperlink ref="E4125" location="A125848758V" display="A125848758V" xr:uid="{00000000-0004-0000-0000-000012100000}"/>
    <hyperlink ref="E4126" location="A125915286T" display="A125915286T" xr:uid="{00000000-0004-0000-0000-000013100000}"/>
    <hyperlink ref="E4127" location="A125882022R" display="A125882022R" xr:uid="{00000000-0004-0000-0000-000014100000}"/>
    <hyperlink ref="E4128" location="A125848534J" display="A125848534J" xr:uid="{00000000-0004-0000-0000-000015100000}"/>
    <hyperlink ref="E4129" location="A125915062F" display="A125915062F" xr:uid="{00000000-0004-0000-0000-000016100000}"/>
    <hyperlink ref="E4130" location="A125881798F" display="A125881798F" xr:uid="{00000000-0004-0000-0000-000017100000}"/>
    <hyperlink ref="E4131" location="A125849038R" display="A125849038R" xr:uid="{00000000-0004-0000-0000-000018100000}"/>
    <hyperlink ref="E4132" location="A125915566K" display="A125915566K" xr:uid="{00000000-0004-0000-0000-000019100000}"/>
    <hyperlink ref="E4133" location="A125882302J" display="A125882302J" xr:uid="{00000000-0004-0000-0000-00001A100000}"/>
    <hyperlink ref="E4134" location="A125848814A" display="A125848814A" xr:uid="{00000000-0004-0000-0000-00001B100000}"/>
    <hyperlink ref="E4135" location="A125915342X" display="A125915342X" xr:uid="{00000000-0004-0000-0000-00001C100000}"/>
    <hyperlink ref="E4136" location="A125882078A" display="A125882078A" xr:uid="{00000000-0004-0000-0000-00001D100000}"/>
    <hyperlink ref="E4137" location="A125849098T" display="A125849098T" xr:uid="{00000000-0004-0000-0000-00001E100000}"/>
    <hyperlink ref="E4138" location="A125915626A" display="A125915626A" xr:uid="{00000000-0004-0000-0000-00001F100000}"/>
    <hyperlink ref="E4139" location="A125882362K" display="A125882362K" xr:uid="{00000000-0004-0000-0000-000020100000}"/>
    <hyperlink ref="E4140" location="A125848874C" display="A125848874C" xr:uid="{00000000-0004-0000-0000-000021100000}"/>
    <hyperlink ref="E4141" location="A125915402R" display="A125915402R" xr:uid="{00000000-0004-0000-0000-000022100000}"/>
    <hyperlink ref="E4142" location="A125882138T" display="A125882138T" xr:uid="{00000000-0004-0000-0000-000023100000}"/>
    <hyperlink ref="E4143" location="A125848594K" display="A125848594K" xr:uid="{00000000-0004-0000-0000-000024100000}"/>
    <hyperlink ref="E4144" location="A125915122W" display="A125915122W" xr:uid="{00000000-0004-0000-0000-000025100000}"/>
    <hyperlink ref="E4145" location="A125881858W" display="A125881858W" xr:uid="{00000000-0004-0000-0000-000026100000}"/>
    <hyperlink ref="E4146" location="A125848930K" display="A125848930K" xr:uid="{00000000-0004-0000-0000-000027100000}"/>
    <hyperlink ref="E4147" location="A125915458A" display="A125915458A" xr:uid="{00000000-0004-0000-0000-000028100000}"/>
    <hyperlink ref="E4148" location="A125882194K" display="A125882194K" xr:uid="{00000000-0004-0000-0000-000029100000}"/>
    <hyperlink ref="E4149" location="A125848986W" display="A125848986W" xr:uid="{00000000-0004-0000-0000-00002A100000}"/>
    <hyperlink ref="E4150" location="A125915514J" display="A125915514J" xr:uid="{00000000-0004-0000-0000-00002B100000}"/>
    <hyperlink ref="E4151" location="A125882250T" display="A125882250T" xr:uid="{00000000-0004-0000-0000-00002C100000}"/>
    <hyperlink ref="E4152" location="A125848650T" display="A125848650T" xr:uid="{00000000-0004-0000-0000-00002D100000}"/>
    <hyperlink ref="E4153" location="A125915178J" display="A125915178J" xr:uid="{00000000-0004-0000-0000-00002E100000}"/>
    <hyperlink ref="E4154" location="A125881914C" display="A125881914C" xr:uid="{00000000-0004-0000-0000-00002F100000}"/>
    <hyperlink ref="E4155" location="A125848706T" display="A125848706T" xr:uid="{00000000-0004-0000-0000-000030100000}"/>
    <hyperlink ref="E4156" location="A125915234R" display="A125915234R" xr:uid="{00000000-0004-0000-0000-000031100000}"/>
    <hyperlink ref="E4157" location="A125881970W" display="A125881970W" xr:uid="{00000000-0004-0000-0000-000032100000}"/>
    <hyperlink ref="E4158" location="A125848762K" display="A125848762K" xr:uid="{00000000-0004-0000-0000-000033100000}"/>
    <hyperlink ref="E4159" location="A125915290J" display="A125915290J" xr:uid="{00000000-0004-0000-0000-000034100000}"/>
    <hyperlink ref="E4160" location="A125882026X" display="A125882026X" xr:uid="{00000000-0004-0000-0000-000035100000}"/>
    <hyperlink ref="E4161" location="A125848538T" display="A125848538T" xr:uid="{00000000-0004-0000-0000-000036100000}"/>
    <hyperlink ref="E4162" location="A125915066R" display="A125915066R" xr:uid="{00000000-0004-0000-0000-000037100000}"/>
    <hyperlink ref="E4163" location="A125881802K" display="A125881802K" xr:uid="{00000000-0004-0000-0000-000038100000}"/>
    <hyperlink ref="E4164" location="A125849042F" display="A125849042F" xr:uid="{00000000-0004-0000-0000-000039100000}"/>
    <hyperlink ref="E4165" location="A125915570A" display="A125915570A" xr:uid="{00000000-0004-0000-0000-00003A100000}"/>
    <hyperlink ref="E4166" location="A125882306T" display="A125882306T" xr:uid="{00000000-0004-0000-0000-00003B100000}"/>
    <hyperlink ref="E4167" location="A125848818K" display="A125848818K" xr:uid="{00000000-0004-0000-0000-00003C100000}"/>
    <hyperlink ref="E4168" location="A125915346J" display="A125915346J" xr:uid="{00000000-0004-0000-0000-00003D100000}"/>
    <hyperlink ref="E4169" location="A125882082T" display="A125882082T" xr:uid="{00000000-0004-0000-0000-00003E100000}"/>
    <hyperlink ref="E4170" location="A125849690C" display="A125849690C" xr:uid="{00000000-0004-0000-0000-00003F100000}"/>
    <hyperlink ref="E4171" location="A125916218J" display="A125916218J" xr:uid="{00000000-0004-0000-0000-000040100000}"/>
    <hyperlink ref="E4172" location="A125882954R" display="A125882954R" xr:uid="{00000000-0004-0000-0000-000041100000}"/>
    <hyperlink ref="E4173" location="A125849466K" display="A125849466K" xr:uid="{00000000-0004-0000-0000-000042100000}"/>
    <hyperlink ref="E4174" location="A125915994F" display="A125915994F" xr:uid="{00000000-0004-0000-0000-000043100000}"/>
    <hyperlink ref="E4175" location="A125882730C" display="A125882730C" xr:uid="{00000000-0004-0000-0000-000044100000}"/>
    <hyperlink ref="E4176" location="A125849186T" display="A125849186T" xr:uid="{00000000-0004-0000-0000-000045100000}"/>
    <hyperlink ref="E4177" location="A125915714A" display="A125915714A" xr:uid="{00000000-0004-0000-0000-000046100000}"/>
    <hyperlink ref="E4178" location="A125882450K" display="A125882450K" xr:uid="{00000000-0004-0000-0000-000047100000}"/>
    <hyperlink ref="E4179" location="A125849522T" display="A125849522T" xr:uid="{00000000-0004-0000-0000-000048100000}"/>
    <hyperlink ref="E4180" location="A125916050R" display="A125916050R" xr:uid="{00000000-0004-0000-0000-000049100000}"/>
    <hyperlink ref="E4181" location="A125882786R" display="A125882786R" xr:uid="{00000000-0004-0000-0000-00004A100000}"/>
    <hyperlink ref="E4182" location="A125849578C" display="A125849578C" xr:uid="{00000000-0004-0000-0000-00004B100000}"/>
    <hyperlink ref="E4183" location="A125916106R" display="A125916106R" xr:uid="{00000000-0004-0000-0000-00004C100000}"/>
    <hyperlink ref="E4184" location="A125882842W" display="A125882842W" xr:uid="{00000000-0004-0000-0000-00004D100000}"/>
    <hyperlink ref="E4185" location="A125849242X" display="A125849242X" xr:uid="{00000000-0004-0000-0000-00004E100000}"/>
    <hyperlink ref="E4186" location="A125915770V" display="A125915770V" xr:uid="{00000000-0004-0000-0000-00004F100000}"/>
    <hyperlink ref="E4187" location="A125882506K" display="A125882506K" xr:uid="{00000000-0004-0000-0000-000050100000}"/>
    <hyperlink ref="E4188" location="A125849298K" display="A125849298K" xr:uid="{00000000-0004-0000-0000-000051100000}"/>
    <hyperlink ref="E4189" location="A125915826V" display="A125915826V" xr:uid="{00000000-0004-0000-0000-000052100000}"/>
    <hyperlink ref="E4190" location="A125882562C" display="A125882562C" xr:uid="{00000000-0004-0000-0000-000053100000}"/>
    <hyperlink ref="E4191" location="A125849354T" display="A125849354T" xr:uid="{00000000-0004-0000-0000-000054100000}"/>
    <hyperlink ref="E4192" location="A125915882L" display="A125915882L" xr:uid="{00000000-0004-0000-0000-000055100000}"/>
    <hyperlink ref="E4193" location="A125882618C" display="A125882618C" xr:uid="{00000000-0004-0000-0000-000056100000}"/>
    <hyperlink ref="E4194" location="A125849130F" display="A125849130F" xr:uid="{00000000-0004-0000-0000-000057100000}"/>
    <hyperlink ref="E4195" location="A125915658V" display="A125915658V" xr:uid="{00000000-0004-0000-0000-000058100000}"/>
    <hyperlink ref="E4196" location="A125882394C" display="A125882394C" xr:uid="{00000000-0004-0000-0000-000059100000}"/>
    <hyperlink ref="E4197" location="A125849634K" display="A125849634K" xr:uid="{00000000-0004-0000-0000-00005A100000}"/>
    <hyperlink ref="E4198" location="A125916162J" display="A125916162J" xr:uid="{00000000-0004-0000-0000-00005B100000}"/>
    <hyperlink ref="E4199" location="A125882898J" display="A125882898J" xr:uid="{00000000-0004-0000-0000-00005C100000}"/>
    <hyperlink ref="E4200" location="A125849410X" display="A125849410X" xr:uid="{00000000-0004-0000-0000-00005D100000}"/>
    <hyperlink ref="E4201" location="A125915938L" display="A125915938L" xr:uid="{00000000-0004-0000-0000-00005E100000}"/>
    <hyperlink ref="E4202" location="A125882674W" display="A125882674W" xr:uid="{00000000-0004-0000-0000-00005F100000}"/>
    <hyperlink ref="E4203" location="A125849686L" display="A125849686L" xr:uid="{00000000-0004-0000-0000-000060100000}"/>
    <hyperlink ref="E4204" location="A125916214X" display="A125916214X" xr:uid="{00000000-0004-0000-0000-000061100000}"/>
    <hyperlink ref="E4205" location="A125882950F" display="A125882950F" xr:uid="{00000000-0004-0000-0000-000062100000}"/>
    <hyperlink ref="E4206" location="A125849462A" display="A125849462A" xr:uid="{00000000-0004-0000-0000-000063100000}"/>
    <hyperlink ref="E4207" location="A125915990W" display="A125915990W" xr:uid="{00000000-0004-0000-0000-000064100000}"/>
    <hyperlink ref="E4208" location="A125882726L" display="A125882726L" xr:uid="{00000000-0004-0000-0000-000065100000}"/>
    <hyperlink ref="E4209" location="A125849182J" display="A125849182J" xr:uid="{00000000-0004-0000-0000-000066100000}"/>
    <hyperlink ref="E4210" location="A125915710T" display="A125915710T" xr:uid="{00000000-0004-0000-0000-000067100000}"/>
    <hyperlink ref="E4211" location="A125882446V" display="A125882446V" xr:uid="{00000000-0004-0000-0000-000068100000}"/>
    <hyperlink ref="E4212" location="A125849518A" display="A125849518A" xr:uid="{00000000-0004-0000-0000-000069100000}"/>
    <hyperlink ref="E4213" location="A125916046X" display="A125916046X" xr:uid="{00000000-0004-0000-0000-00006A100000}"/>
    <hyperlink ref="E4214" location="A125882782F" display="A125882782F" xr:uid="{00000000-0004-0000-0000-00006B100000}"/>
    <hyperlink ref="E4215" location="A125849574V" display="A125849574V" xr:uid="{00000000-0004-0000-0000-00006C100000}"/>
    <hyperlink ref="E4216" location="A125916102F" display="A125916102F" xr:uid="{00000000-0004-0000-0000-00006D100000}"/>
    <hyperlink ref="E4217" location="A125882838F" display="A125882838F" xr:uid="{00000000-0004-0000-0000-00006E100000}"/>
    <hyperlink ref="E4218" location="A125849238J" display="A125849238J" xr:uid="{00000000-0004-0000-0000-00006F100000}"/>
    <hyperlink ref="E4219" location="A125915766C" display="A125915766C" xr:uid="{00000000-0004-0000-0000-000070100000}"/>
    <hyperlink ref="E4220" location="A125882502A" display="A125882502A" xr:uid="{00000000-0004-0000-0000-000071100000}"/>
    <hyperlink ref="E4221" location="A125849294A" display="A125849294A" xr:uid="{00000000-0004-0000-0000-000072100000}"/>
    <hyperlink ref="E4222" location="A125915822K" display="A125915822K" xr:uid="{00000000-0004-0000-0000-000073100000}"/>
    <hyperlink ref="E4223" location="A125882558L" display="A125882558L" xr:uid="{00000000-0004-0000-0000-000074100000}"/>
    <hyperlink ref="E4224" location="A125849350J" display="A125849350J" xr:uid="{00000000-0004-0000-0000-000075100000}"/>
    <hyperlink ref="E4225" location="A125915878W" display="A125915878W" xr:uid="{00000000-0004-0000-0000-000076100000}"/>
    <hyperlink ref="E4226" location="A125882614V" display="A125882614V" xr:uid="{00000000-0004-0000-0000-000077100000}"/>
    <hyperlink ref="E4227" location="A125849126R" display="A125849126R" xr:uid="{00000000-0004-0000-0000-000078100000}"/>
    <hyperlink ref="E4228" location="A125915654K" display="A125915654K" xr:uid="{00000000-0004-0000-0000-000079100000}"/>
    <hyperlink ref="E4229" location="A125882390V" display="A125882390V" xr:uid="{00000000-0004-0000-0000-00007A100000}"/>
    <hyperlink ref="E4230" location="A125849630A" display="A125849630A" xr:uid="{00000000-0004-0000-0000-00007B100000}"/>
    <hyperlink ref="E4231" location="A125916158T" display="A125916158T" xr:uid="{00000000-0004-0000-0000-00007C100000}"/>
    <hyperlink ref="E4232" location="A125882894X" display="A125882894X" xr:uid="{00000000-0004-0000-0000-00007D100000}"/>
    <hyperlink ref="E4233" location="A125849406J" display="A125849406J" xr:uid="{00000000-0004-0000-0000-00007E100000}"/>
    <hyperlink ref="E4234" location="A125915934C" display="A125915934C" xr:uid="{00000000-0004-0000-0000-00007F100000}"/>
    <hyperlink ref="E4235" location="A125882670L" display="A125882670L" xr:uid="{00000000-0004-0000-0000-000080100000}"/>
    <hyperlink ref="E4236" location="A125849734V" display="A125849734V" xr:uid="{00000000-0004-0000-0000-000081100000}"/>
    <hyperlink ref="E4237" location="A125916262T" display="A125916262T" xr:uid="{00000000-0004-0000-0000-000082100000}"/>
    <hyperlink ref="E4238" location="A125882998T" display="A125882998T" xr:uid="{00000000-0004-0000-0000-000083100000}"/>
    <hyperlink ref="E4239" location="A125849510J" display="A125849510J" xr:uid="{00000000-0004-0000-0000-000084100000}"/>
    <hyperlink ref="E4240" location="A125916038X" display="A125916038X" xr:uid="{00000000-0004-0000-0000-000085100000}"/>
    <hyperlink ref="E4241" location="A125882774F" display="A125882774F" xr:uid="{00000000-0004-0000-0000-000086100000}"/>
    <hyperlink ref="E4242" location="A125849230R" display="A125849230R" xr:uid="{00000000-0004-0000-0000-000087100000}"/>
    <hyperlink ref="E4243" location="A125915758C" display="A125915758C" xr:uid="{00000000-0004-0000-0000-000088100000}"/>
    <hyperlink ref="E4244" location="A125882494L" display="A125882494L" xr:uid="{00000000-0004-0000-0000-000089100000}"/>
    <hyperlink ref="E4245" location="A125849566V" display="A125849566V" xr:uid="{00000000-0004-0000-0000-00008A100000}"/>
    <hyperlink ref="E4246" location="A125916094T" display="A125916094T" xr:uid="{00000000-0004-0000-0000-00008B100000}"/>
    <hyperlink ref="E4247" location="A125882830L" display="A125882830L" xr:uid="{00000000-0004-0000-0000-00008C100000}"/>
    <hyperlink ref="E4248" location="A125849622A" display="A125849622A" xr:uid="{00000000-0004-0000-0000-00008D100000}"/>
    <hyperlink ref="E4249" location="A125916150X" display="A125916150X" xr:uid="{00000000-0004-0000-0000-00008E100000}"/>
    <hyperlink ref="E4250" location="A125882886X" display="A125882886X" xr:uid="{00000000-0004-0000-0000-00008F100000}"/>
    <hyperlink ref="E4251" location="A125849286A" display="A125849286A" xr:uid="{00000000-0004-0000-0000-000090100000}"/>
    <hyperlink ref="E4252" location="A125915814K" display="A125915814K" xr:uid="{00000000-0004-0000-0000-000091100000}"/>
    <hyperlink ref="E4253" location="A125882550V" display="A125882550V" xr:uid="{00000000-0004-0000-0000-000092100000}"/>
    <hyperlink ref="E4254" location="A125849342J" display="A125849342J" xr:uid="{00000000-0004-0000-0000-000093100000}"/>
    <hyperlink ref="E4255" location="A125915870C" display="A125915870C" xr:uid="{00000000-0004-0000-0000-000094100000}"/>
    <hyperlink ref="E4256" location="A125882606V" display="A125882606V" xr:uid="{00000000-0004-0000-0000-000095100000}"/>
    <hyperlink ref="E4257" location="A125849398V" display="A125849398V" xr:uid="{00000000-0004-0000-0000-000096100000}"/>
    <hyperlink ref="E4258" location="A125915926C" display="A125915926C" xr:uid="{00000000-0004-0000-0000-000097100000}"/>
    <hyperlink ref="E4259" location="A125882662L" display="A125882662L" xr:uid="{00000000-0004-0000-0000-000098100000}"/>
    <hyperlink ref="E4260" location="A125849174J" display="A125849174J" xr:uid="{00000000-0004-0000-0000-000099100000}"/>
    <hyperlink ref="E4261" location="A125915702T" display="A125915702T" xr:uid="{00000000-0004-0000-0000-00009A100000}"/>
    <hyperlink ref="E4262" location="A125882438V" display="A125882438V" xr:uid="{00000000-0004-0000-0000-00009B100000}"/>
    <hyperlink ref="E4263" location="A125849678L" display="A125849678L" xr:uid="{00000000-0004-0000-0000-00009C100000}"/>
    <hyperlink ref="E4264" location="A125916206X" display="A125916206X" xr:uid="{00000000-0004-0000-0000-00009D100000}"/>
    <hyperlink ref="E4265" location="A125882942F" display="A125882942F" xr:uid="{00000000-0004-0000-0000-00009E100000}"/>
    <hyperlink ref="E4266" location="A125849454A" display="A125849454A" xr:uid="{00000000-0004-0000-0000-00009F100000}"/>
    <hyperlink ref="E4267" location="A125915982W" display="A125915982W" xr:uid="{00000000-0004-0000-0000-0000A0100000}"/>
    <hyperlink ref="E4268" location="A125882718L" display="A125882718L" xr:uid="{00000000-0004-0000-0000-0000A1100000}"/>
    <hyperlink ref="E4269" location="A125849718V" display="A125849718V" xr:uid="{00000000-0004-0000-0000-0000A2100000}"/>
    <hyperlink ref="E4270" location="A125916246T" display="A125916246T" xr:uid="{00000000-0004-0000-0000-0000A3100000}"/>
    <hyperlink ref="E4271" location="A125882982X" display="A125882982X" xr:uid="{00000000-0004-0000-0000-0000A4100000}"/>
    <hyperlink ref="E4272" location="A125849494V" display="A125849494V" xr:uid="{00000000-0004-0000-0000-0000A5100000}"/>
    <hyperlink ref="E4273" location="A125916022F" display="A125916022F" xr:uid="{00000000-0004-0000-0000-0000A6100000}"/>
    <hyperlink ref="E4274" location="A125882758F" display="A125882758F" xr:uid="{00000000-0004-0000-0000-0000A7100000}"/>
    <hyperlink ref="E4275" location="A125849214R" display="A125849214R" xr:uid="{00000000-0004-0000-0000-0000A8100000}"/>
    <hyperlink ref="E4276" location="A125915742K" display="A125915742K" xr:uid="{00000000-0004-0000-0000-0000A9100000}"/>
    <hyperlink ref="E4277" location="A125882478L" display="A125882478L" xr:uid="{00000000-0004-0000-0000-0000AA100000}"/>
    <hyperlink ref="E4278" location="A125849550A" display="A125849550A" xr:uid="{00000000-0004-0000-0000-0000AB100000}"/>
    <hyperlink ref="E4279" location="A125916078T" display="A125916078T" xr:uid="{00000000-0004-0000-0000-0000AC100000}"/>
    <hyperlink ref="E4280" location="A125882814L" display="A125882814L" xr:uid="{00000000-0004-0000-0000-0000AD100000}"/>
    <hyperlink ref="E4281" location="A125849606A" display="A125849606A" xr:uid="{00000000-0004-0000-0000-0000AE100000}"/>
    <hyperlink ref="E4282" location="A125916134X" display="A125916134X" xr:uid="{00000000-0004-0000-0000-0000AF100000}"/>
    <hyperlink ref="E4283" location="A125882870F" display="A125882870F" xr:uid="{00000000-0004-0000-0000-0000B0100000}"/>
    <hyperlink ref="E4284" location="A125849270J" display="A125849270J" xr:uid="{00000000-0004-0000-0000-0000B1100000}"/>
    <hyperlink ref="E4285" location="A125915798W" display="A125915798W" xr:uid="{00000000-0004-0000-0000-0000B2100000}"/>
    <hyperlink ref="E4286" location="A125882534V" display="A125882534V" xr:uid="{00000000-0004-0000-0000-0000B3100000}"/>
    <hyperlink ref="E4287" location="A125849326J" display="A125849326J" xr:uid="{00000000-0004-0000-0000-0000B4100000}"/>
    <hyperlink ref="E4288" location="A125915854C" display="A125915854C" xr:uid="{00000000-0004-0000-0000-0000B5100000}"/>
    <hyperlink ref="E4289" location="A125882590L" display="A125882590L" xr:uid="{00000000-0004-0000-0000-0000B6100000}"/>
    <hyperlink ref="E4290" location="A125849382A" display="A125849382A" xr:uid="{00000000-0004-0000-0000-0000B7100000}"/>
    <hyperlink ref="E4291" location="A125915910K" display="A125915910K" xr:uid="{00000000-0004-0000-0000-0000B8100000}"/>
    <hyperlink ref="E4292" location="A125882646L" display="A125882646L" xr:uid="{00000000-0004-0000-0000-0000B9100000}"/>
    <hyperlink ref="E4293" location="A125849158J" display="A125849158J" xr:uid="{00000000-0004-0000-0000-0000BA100000}"/>
    <hyperlink ref="E4294" location="A125915686C" display="A125915686C" xr:uid="{00000000-0004-0000-0000-0000BB100000}"/>
    <hyperlink ref="E4295" location="A125882422A" display="A125882422A" xr:uid="{00000000-0004-0000-0000-0000BC100000}"/>
    <hyperlink ref="E4296" location="A125849662V" display="A125849662V" xr:uid="{00000000-0004-0000-0000-0000BD100000}"/>
    <hyperlink ref="E4297" location="A125916190T" display="A125916190T" xr:uid="{00000000-0004-0000-0000-0000BE100000}"/>
    <hyperlink ref="E4298" location="A125882926F" display="A125882926F" xr:uid="{00000000-0004-0000-0000-0000BF100000}"/>
    <hyperlink ref="E4299" location="A125849438A" display="A125849438A" xr:uid="{00000000-0004-0000-0000-0000C0100000}"/>
    <hyperlink ref="E4300" location="A125915966W" display="A125915966W" xr:uid="{00000000-0004-0000-0000-0000C1100000}"/>
    <hyperlink ref="E4301" location="A125882702V" display="A125882702V" xr:uid="{00000000-0004-0000-0000-0000C2100000}"/>
    <hyperlink ref="E4302" location="A125849738C" display="A125849738C" xr:uid="{00000000-0004-0000-0000-0000C3100000}"/>
    <hyperlink ref="E4303" location="A125916266A" display="A125916266A" xr:uid="{00000000-0004-0000-0000-0000C4100000}"/>
    <hyperlink ref="E4304" location="A125883002X" display="A125883002X" xr:uid="{00000000-0004-0000-0000-0000C5100000}"/>
    <hyperlink ref="E4305" location="A125849514T" display="A125849514T" xr:uid="{00000000-0004-0000-0000-0000C6100000}"/>
    <hyperlink ref="E4306" location="A125916042R" display="A125916042R" xr:uid="{00000000-0004-0000-0000-0000C7100000}"/>
    <hyperlink ref="E4307" location="A125882778R" display="A125882778R" xr:uid="{00000000-0004-0000-0000-0000C8100000}"/>
    <hyperlink ref="E4308" location="A125849234X" display="A125849234X" xr:uid="{00000000-0004-0000-0000-0000C9100000}"/>
    <hyperlink ref="E4309" location="A125915762V" display="A125915762V" xr:uid="{00000000-0004-0000-0000-0000CA100000}"/>
    <hyperlink ref="E4310" location="A125882498W" display="A125882498W" xr:uid="{00000000-0004-0000-0000-0000CB100000}"/>
    <hyperlink ref="E4311" location="A125849570K" display="A125849570K" xr:uid="{00000000-0004-0000-0000-0000CC100000}"/>
    <hyperlink ref="E4312" location="A125916098A" display="A125916098A" xr:uid="{00000000-0004-0000-0000-0000CD100000}"/>
    <hyperlink ref="E4313" location="A125882834W" display="A125882834W" xr:uid="{00000000-0004-0000-0000-0000CE100000}"/>
    <hyperlink ref="E4314" location="A125849626K" display="A125849626K" xr:uid="{00000000-0004-0000-0000-0000CF100000}"/>
    <hyperlink ref="E4315" location="A125916154J" display="A125916154J" xr:uid="{00000000-0004-0000-0000-0000D0100000}"/>
    <hyperlink ref="E4316" location="A125882890R" display="A125882890R" xr:uid="{00000000-0004-0000-0000-0000D1100000}"/>
    <hyperlink ref="E4317" location="A125849290T" display="A125849290T" xr:uid="{00000000-0004-0000-0000-0000D2100000}"/>
    <hyperlink ref="E4318" location="A125915818V" display="A125915818V" xr:uid="{00000000-0004-0000-0000-0000D3100000}"/>
    <hyperlink ref="E4319" location="A125882554C" display="A125882554C" xr:uid="{00000000-0004-0000-0000-0000D4100000}"/>
    <hyperlink ref="E4320" location="A125849346T" display="A125849346T" xr:uid="{00000000-0004-0000-0000-0000D5100000}"/>
    <hyperlink ref="E4321" location="A125915874L" display="A125915874L" xr:uid="{00000000-0004-0000-0000-0000D6100000}"/>
    <hyperlink ref="E4322" location="A125882610K" display="A125882610K" xr:uid="{00000000-0004-0000-0000-0000D7100000}"/>
    <hyperlink ref="E4323" location="A125849402X" display="A125849402X" xr:uid="{00000000-0004-0000-0000-0000D8100000}"/>
    <hyperlink ref="E4324" location="A125915930V" display="A125915930V" xr:uid="{00000000-0004-0000-0000-0000D9100000}"/>
    <hyperlink ref="E4325" location="A125882666W" display="A125882666W" xr:uid="{00000000-0004-0000-0000-0000DA100000}"/>
    <hyperlink ref="E4326" location="A125849178T" display="A125849178T" xr:uid="{00000000-0004-0000-0000-0000DB100000}"/>
    <hyperlink ref="E4327" location="A125915706A" display="A125915706A" xr:uid="{00000000-0004-0000-0000-0000DC100000}"/>
    <hyperlink ref="E4328" location="A125882442K" display="A125882442K" xr:uid="{00000000-0004-0000-0000-0000DD100000}"/>
    <hyperlink ref="E4329" location="A125849682C" display="A125849682C" xr:uid="{00000000-0004-0000-0000-0000DE100000}"/>
    <hyperlink ref="E4330" location="A125916210R" display="A125916210R" xr:uid="{00000000-0004-0000-0000-0000DF100000}"/>
    <hyperlink ref="E4331" location="A125882946R" display="A125882946R" xr:uid="{00000000-0004-0000-0000-0000E0100000}"/>
    <hyperlink ref="E4332" location="A125849458K" display="A125849458K" xr:uid="{00000000-0004-0000-0000-0000E1100000}"/>
    <hyperlink ref="E4333" location="A125915986F" display="A125915986F" xr:uid="{00000000-0004-0000-0000-0000E2100000}"/>
    <hyperlink ref="E4334" location="A125882722C" display="A125882722C" xr:uid="{00000000-0004-0000-0000-0000E3100000}"/>
    <hyperlink ref="E4335" location="A125849698W" display="A125849698W" xr:uid="{00000000-0004-0000-0000-0000E4100000}"/>
    <hyperlink ref="E4336" location="A125916226J" display="A125916226J" xr:uid="{00000000-0004-0000-0000-0000E5100000}"/>
    <hyperlink ref="E4337" location="A125882962R" display="A125882962R" xr:uid="{00000000-0004-0000-0000-0000E6100000}"/>
    <hyperlink ref="E4338" location="A125849474K" display="A125849474K" xr:uid="{00000000-0004-0000-0000-0000E7100000}"/>
    <hyperlink ref="E4339" location="A125916002W" display="A125916002W" xr:uid="{00000000-0004-0000-0000-0000E8100000}"/>
    <hyperlink ref="E4340" location="A125882738W" display="A125882738W" xr:uid="{00000000-0004-0000-0000-0000E9100000}"/>
    <hyperlink ref="E4341" location="A125849194T" display="A125849194T" xr:uid="{00000000-0004-0000-0000-0000EA100000}"/>
    <hyperlink ref="E4342" location="A125915722A" display="A125915722A" xr:uid="{00000000-0004-0000-0000-0000EB100000}"/>
    <hyperlink ref="E4343" location="A125882458C" display="A125882458C" xr:uid="{00000000-0004-0000-0000-0000EC100000}"/>
    <hyperlink ref="E4344" location="A125849530T" display="A125849530T" xr:uid="{00000000-0004-0000-0000-0000ED100000}"/>
    <hyperlink ref="E4345" location="A125916058J" display="A125916058J" xr:uid="{00000000-0004-0000-0000-0000EE100000}"/>
    <hyperlink ref="E4346" location="A125882794R" display="A125882794R" xr:uid="{00000000-0004-0000-0000-0000EF100000}"/>
    <hyperlink ref="E4347" location="A125849586C" display="A125849586C" xr:uid="{00000000-0004-0000-0000-0000F0100000}"/>
    <hyperlink ref="E4348" location="A125916114R" display="A125916114R" xr:uid="{00000000-0004-0000-0000-0000F1100000}"/>
    <hyperlink ref="E4349" location="A125882850W" display="A125882850W" xr:uid="{00000000-0004-0000-0000-0000F2100000}"/>
    <hyperlink ref="E4350" location="A125849250X" display="A125849250X" xr:uid="{00000000-0004-0000-0000-0000F3100000}"/>
    <hyperlink ref="E4351" location="A125915778L" display="A125915778L" xr:uid="{00000000-0004-0000-0000-0000F4100000}"/>
    <hyperlink ref="E4352" location="A125882514K" display="A125882514K" xr:uid="{00000000-0004-0000-0000-0000F5100000}"/>
    <hyperlink ref="E4353" location="A125849306X" display="A125849306X" xr:uid="{00000000-0004-0000-0000-0000F6100000}"/>
    <hyperlink ref="E4354" location="A125915834V" display="A125915834V" xr:uid="{00000000-0004-0000-0000-0000F7100000}"/>
    <hyperlink ref="E4355" location="A125882570C" display="A125882570C" xr:uid="{00000000-0004-0000-0000-0000F8100000}"/>
    <hyperlink ref="E4356" location="A125849362T" display="A125849362T" xr:uid="{00000000-0004-0000-0000-0000F9100000}"/>
    <hyperlink ref="E4357" location="A125915890L" display="A125915890L" xr:uid="{00000000-0004-0000-0000-0000FA100000}"/>
    <hyperlink ref="E4358" location="A125882626C" display="A125882626C" xr:uid="{00000000-0004-0000-0000-0000FB100000}"/>
    <hyperlink ref="E4359" location="A125849138X" display="A125849138X" xr:uid="{00000000-0004-0000-0000-0000FC100000}"/>
    <hyperlink ref="E4360" location="A125915666V" display="A125915666V" xr:uid="{00000000-0004-0000-0000-0000FD100000}"/>
    <hyperlink ref="E4361" location="A125882402T" display="A125882402T" xr:uid="{00000000-0004-0000-0000-0000FE100000}"/>
    <hyperlink ref="E4362" location="A125849642K" display="A125849642K" xr:uid="{00000000-0004-0000-0000-0000FF100000}"/>
    <hyperlink ref="E4363" location="A125916170J" display="A125916170J" xr:uid="{00000000-0004-0000-0000-000000110000}"/>
    <hyperlink ref="E4364" location="A125882906W" display="A125882906W" xr:uid="{00000000-0004-0000-0000-000001110000}"/>
    <hyperlink ref="E4365" location="A125849418T" display="A125849418T" xr:uid="{00000000-0004-0000-0000-000002110000}"/>
    <hyperlink ref="E4366" location="A125915946L" display="A125915946L" xr:uid="{00000000-0004-0000-0000-000003110000}"/>
    <hyperlink ref="E4367" location="A125882682W" display="A125882682W" xr:uid="{00000000-0004-0000-0000-000004110000}"/>
    <hyperlink ref="E4368" location="A125849694L" display="A125849694L" xr:uid="{00000000-0004-0000-0000-000005110000}"/>
    <hyperlink ref="E4369" location="A125916222X" display="A125916222X" xr:uid="{00000000-0004-0000-0000-000006110000}"/>
    <hyperlink ref="E4370" location="A125882958X" display="A125882958X" xr:uid="{00000000-0004-0000-0000-000007110000}"/>
    <hyperlink ref="E4371" location="A125849470A" display="A125849470A" xr:uid="{00000000-0004-0000-0000-000008110000}"/>
    <hyperlink ref="E4372" location="A125915998R" display="A125915998R" xr:uid="{00000000-0004-0000-0000-000009110000}"/>
    <hyperlink ref="E4373" location="A125882734L" display="A125882734L" xr:uid="{00000000-0004-0000-0000-00000A110000}"/>
    <hyperlink ref="E4374" location="A125849190J" display="A125849190J" xr:uid="{00000000-0004-0000-0000-00000B110000}"/>
    <hyperlink ref="E4375" location="A125915718K" display="A125915718K" xr:uid="{00000000-0004-0000-0000-00000C110000}"/>
    <hyperlink ref="E4376" location="A125882454V" display="A125882454V" xr:uid="{00000000-0004-0000-0000-00000D110000}"/>
    <hyperlink ref="E4377" location="A125849526A" display="A125849526A" xr:uid="{00000000-0004-0000-0000-00000E110000}"/>
    <hyperlink ref="E4378" location="A125916054X" display="A125916054X" xr:uid="{00000000-0004-0000-0000-00000F110000}"/>
    <hyperlink ref="E4379" location="A125882790F" display="A125882790F" xr:uid="{00000000-0004-0000-0000-000010110000}"/>
    <hyperlink ref="E4380" location="A125849582V" display="A125849582V" xr:uid="{00000000-0004-0000-0000-000011110000}"/>
    <hyperlink ref="E4381" location="A125916110F" display="A125916110F" xr:uid="{00000000-0004-0000-0000-000012110000}"/>
    <hyperlink ref="E4382" location="A125882846F" display="A125882846F" xr:uid="{00000000-0004-0000-0000-000013110000}"/>
    <hyperlink ref="E4383" location="A125849246J" display="A125849246J" xr:uid="{00000000-0004-0000-0000-000014110000}"/>
    <hyperlink ref="E4384" location="A125915774C" display="A125915774C" xr:uid="{00000000-0004-0000-0000-000015110000}"/>
    <hyperlink ref="E4385" location="A125882510A" display="A125882510A" xr:uid="{00000000-0004-0000-0000-000016110000}"/>
    <hyperlink ref="E4386" location="A125849302R" display="A125849302R" xr:uid="{00000000-0004-0000-0000-000017110000}"/>
    <hyperlink ref="E4387" location="A125915830K" display="A125915830K" xr:uid="{00000000-0004-0000-0000-000018110000}"/>
    <hyperlink ref="E4388" location="A125882566L" display="A125882566L" xr:uid="{00000000-0004-0000-0000-000019110000}"/>
    <hyperlink ref="E4389" location="A125849358A" display="A125849358A" xr:uid="{00000000-0004-0000-0000-00001A110000}"/>
    <hyperlink ref="E4390" location="A125915886W" display="A125915886W" xr:uid="{00000000-0004-0000-0000-00001B110000}"/>
    <hyperlink ref="E4391" location="A125882622V" display="A125882622V" xr:uid="{00000000-0004-0000-0000-00001C110000}"/>
    <hyperlink ref="E4392" location="A125849134R" display="A125849134R" xr:uid="{00000000-0004-0000-0000-00001D110000}"/>
    <hyperlink ref="E4393" location="A125915662K" display="A125915662K" xr:uid="{00000000-0004-0000-0000-00001E110000}"/>
    <hyperlink ref="E4394" location="A125882398L" display="A125882398L" xr:uid="{00000000-0004-0000-0000-00001F110000}"/>
    <hyperlink ref="E4395" location="A125849638V" display="A125849638V" xr:uid="{00000000-0004-0000-0000-000020110000}"/>
    <hyperlink ref="E4396" location="A125916166T" display="A125916166T" xr:uid="{00000000-0004-0000-0000-000021110000}"/>
    <hyperlink ref="E4397" location="A125882902L" display="A125882902L" xr:uid="{00000000-0004-0000-0000-000022110000}"/>
    <hyperlink ref="E4398" location="A125849414J" display="A125849414J" xr:uid="{00000000-0004-0000-0000-000023110000}"/>
    <hyperlink ref="E4399" location="A125915942C" display="A125915942C" xr:uid="{00000000-0004-0000-0000-000024110000}"/>
    <hyperlink ref="E4400" location="A125882678F" display="A125882678F" xr:uid="{00000000-0004-0000-0000-000025110000}"/>
    <hyperlink ref="E4401" location="A125849722K" display="A125849722K" xr:uid="{00000000-0004-0000-0000-000026110000}"/>
    <hyperlink ref="E4402" location="A125916250J" display="A125916250J" xr:uid="{00000000-0004-0000-0000-000027110000}"/>
    <hyperlink ref="E4403" location="A125882986J" display="A125882986J" xr:uid="{00000000-0004-0000-0000-000028110000}"/>
    <hyperlink ref="E4404" location="A125849498C" display="A125849498C" xr:uid="{00000000-0004-0000-0000-000029110000}"/>
    <hyperlink ref="E4405" location="A125916026R" display="A125916026R" xr:uid="{00000000-0004-0000-0000-00002A110000}"/>
    <hyperlink ref="E4406" location="A125882762W" display="A125882762W" xr:uid="{00000000-0004-0000-0000-00002B110000}"/>
    <hyperlink ref="E4407" location="A125849218X" display="A125849218X" xr:uid="{00000000-0004-0000-0000-00002C110000}"/>
    <hyperlink ref="E4408" location="A125915746V" display="A125915746V" xr:uid="{00000000-0004-0000-0000-00002D110000}"/>
    <hyperlink ref="E4409" location="A125882482C" display="A125882482C" xr:uid="{00000000-0004-0000-0000-00002E110000}"/>
    <hyperlink ref="E4410" location="A125849554K" display="A125849554K" xr:uid="{00000000-0004-0000-0000-00002F110000}"/>
    <hyperlink ref="E4411" location="A125916082J" display="A125916082J" xr:uid="{00000000-0004-0000-0000-000030110000}"/>
    <hyperlink ref="E4412" location="A125882818W" display="A125882818W" xr:uid="{00000000-0004-0000-0000-000031110000}"/>
    <hyperlink ref="E4413" location="A125849610T" display="A125849610T" xr:uid="{00000000-0004-0000-0000-000032110000}"/>
    <hyperlink ref="E4414" location="A125916138J" display="A125916138J" xr:uid="{00000000-0004-0000-0000-000033110000}"/>
    <hyperlink ref="E4415" location="A125882874R" display="A125882874R" xr:uid="{00000000-0004-0000-0000-000034110000}"/>
    <hyperlink ref="E4416" location="A125849274T" display="A125849274T" xr:uid="{00000000-0004-0000-0000-000035110000}"/>
    <hyperlink ref="E4417" location="A125915802A" display="A125915802A" xr:uid="{00000000-0004-0000-0000-000036110000}"/>
    <hyperlink ref="E4418" location="A125882538C" display="A125882538C" xr:uid="{00000000-0004-0000-0000-000037110000}"/>
    <hyperlink ref="E4419" location="A125849330X" display="A125849330X" xr:uid="{00000000-0004-0000-0000-000038110000}"/>
    <hyperlink ref="E4420" location="A125915858L" display="A125915858L" xr:uid="{00000000-0004-0000-0000-000039110000}"/>
    <hyperlink ref="E4421" location="A125882594W" display="A125882594W" xr:uid="{00000000-0004-0000-0000-00003A110000}"/>
    <hyperlink ref="E4422" location="A125849386K" display="A125849386K" xr:uid="{00000000-0004-0000-0000-00003B110000}"/>
    <hyperlink ref="E4423" location="A125915914V" display="A125915914V" xr:uid="{00000000-0004-0000-0000-00003C110000}"/>
    <hyperlink ref="E4424" location="A125882650C" display="A125882650C" xr:uid="{00000000-0004-0000-0000-00003D110000}"/>
    <hyperlink ref="E4425" location="A125849162X" display="A125849162X" xr:uid="{00000000-0004-0000-0000-00003E110000}"/>
    <hyperlink ref="E4426" location="A125915690V" display="A125915690V" xr:uid="{00000000-0004-0000-0000-00003F110000}"/>
    <hyperlink ref="E4427" location="A125882426K" display="A125882426K" xr:uid="{00000000-0004-0000-0000-000040110000}"/>
    <hyperlink ref="E4428" location="A125849666C" display="A125849666C" xr:uid="{00000000-0004-0000-0000-000041110000}"/>
    <hyperlink ref="E4429" location="A125916194A" display="A125916194A" xr:uid="{00000000-0004-0000-0000-000042110000}"/>
    <hyperlink ref="E4430" location="A125882930W" display="A125882930W" xr:uid="{00000000-0004-0000-0000-000043110000}"/>
    <hyperlink ref="E4431" location="A125849442T" display="A125849442T" xr:uid="{00000000-0004-0000-0000-000044110000}"/>
    <hyperlink ref="E4432" location="A125915970L" display="A125915970L" xr:uid="{00000000-0004-0000-0000-000045110000}"/>
    <hyperlink ref="E4433" location="A125882706C" display="A125882706C" xr:uid="{00000000-0004-0000-0000-000046110000}"/>
    <hyperlink ref="E4434" location="A125849702A" display="A125849702A" xr:uid="{00000000-0004-0000-0000-000047110000}"/>
    <hyperlink ref="E4435" location="A125916230X" display="A125916230X" xr:uid="{00000000-0004-0000-0000-000048110000}"/>
    <hyperlink ref="E4436" location="A125882966X" display="A125882966X" xr:uid="{00000000-0004-0000-0000-000049110000}"/>
    <hyperlink ref="E4437" location="A125849478V" display="A125849478V" xr:uid="{00000000-0004-0000-0000-00004A110000}"/>
    <hyperlink ref="E4438" location="A125916006F" display="A125916006F" xr:uid="{00000000-0004-0000-0000-00004B110000}"/>
    <hyperlink ref="E4439" location="A125882742L" display="A125882742L" xr:uid="{00000000-0004-0000-0000-00004C110000}"/>
    <hyperlink ref="E4440" location="A125849198A" display="A125849198A" xr:uid="{00000000-0004-0000-0000-00004D110000}"/>
    <hyperlink ref="E4441" location="A125915726K" display="A125915726K" xr:uid="{00000000-0004-0000-0000-00004E110000}"/>
    <hyperlink ref="E4442" location="A125882462V" display="A125882462V" xr:uid="{00000000-0004-0000-0000-00004F110000}"/>
    <hyperlink ref="E4443" location="A125849534A" display="A125849534A" xr:uid="{00000000-0004-0000-0000-000050110000}"/>
    <hyperlink ref="E4444" location="A125916062X" display="A125916062X" xr:uid="{00000000-0004-0000-0000-000051110000}"/>
    <hyperlink ref="E4445" location="A125882798X" display="A125882798X" xr:uid="{00000000-0004-0000-0000-000052110000}"/>
    <hyperlink ref="E4446" location="A125849590V" display="A125849590V" xr:uid="{00000000-0004-0000-0000-000053110000}"/>
    <hyperlink ref="E4447" location="A125916118X" display="A125916118X" xr:uid="{00000000-0004-0000-0000-000054110000}"/>
    <hyperlink ref="E4448" location="A125882854F" display="A125882854F" xr:uid="{00000000-0004-0000-0000-000055110000}"/>
    <hyperlink ref="E4449" location="A125849254J" display="A125849254J" xr:uid="{00000000-0004-0000-0000-000056110000}"/>
    <hyperlink ref="E4450" location="A125915782C" display="A125915782C" xr:uid="{00000000-0004-0000-0000-000057110000}"/>
    <hyperlink ref="E4451" location="A125882518V" display="A125882518V" xr:uid="{00000000-0004-0000-0000-000058110000}"/>
    <hyperlink ref="E4452" location="A125849310R" display="A125849310R" xr:uid="{00000000-0004-0000-0000-000059110000}"/>
    <hyperlink ref="E4453" location="A125915838C" display="A125915838C" xr:uid="{00000000-0004-0000-0000-00005A110000}"/>
    <hyperlink ref="E4454" location="A125882574L" display="A125882574L" xr:uid="{00000000-0004-0000-0000-00005B110000}"/>
    <hyperlink ref="E4455" location="A125849366A" display="A125849366A" xr:uid="{00000000-0004-0000-0000-00005C110000}"/>
    <hyperlink ref="E4456" location="A125915894W" display="A125915894W" xr:uid="{00000000-0004-0000-0000-00005D110000}"/>
    <hyperlink ref="E4457" location="A125882630V" display="A125882630V" xr:uid="{00000000-0004-0000-0000-00005E110000}"/>
    <hyperlink ref="E4458" location="A125849142R" display="A125849142R" xr:uid="{00000000-0004-0000-0000-00005F110000}"/>
    <hyperlink ref="E4459" location="A125915670K" display="A125915670K" xr:uid="{00000000-0004-0000-0000-000060110000}"/>
    <hyperlink ref="E4460" location="A125882406A" display="A125882406A" xr:uid="{00000000-0004-0000-0000-000061110000}"/>
    <hyperlink ref="E4461" location="A125849646V" display="A125849646V" xr:uid="{00000000-0004-0000-0000-000062110000}"/>
    <hyperlink ref="E4462" location="A125916174T" display="A125916174T" xr:uid="{00000000-0004-0000-0000-000063110000}"/>
    <hyperlink ref="E4463" location="A125882910L" display="A125882910L" xr:uid="{00000000-0004-0000-0000-000064110000}"/>
    <hyperlink ref="E4464" location="A125849422J" display="A125849422J" xr:uid="{00000000-0004-0000-0000-000065110000}"/>
    <hyperlink ref="E4465" location="A125915950C" display="A125915950C" xr:uid="{00000000-0004-0000-0000-000066110000}"/>
    <hyperlink ref="E4466" location="A125882686F" display="A125882686F" xr:uid="{00000000-0004-0000-0000-000067110000}"/>
    <hyperlink ref="E4467" location="A125849726V" display="A125849726V" xr:uid="{00000000-0004-0000-0000-000068110000}"/>
    <hyperlink ref="E4468" location="A125916254T" display="A125916254T" xr:uid="{00000000-0004-0000-0000-000069110000}"/>
    <hyperlink ref="E4469" location="A125882990X" display="A125882990X" xr:uid="{00000000-0004-0000-0000-00006A110000}"/>
    <hyperlink ref="E4470" location="A125849502J" display="A125849502J" xr:uid="{00000000-0004-0000-0000-00006B110000}"/>
    <hyperlink ref="E4471" location="A125916030F" display="A125916030F" xr:uid="{00000000-0004-0000-0000-00006C110000}"/>
    <hyperlink ref="E4472" location="A125882766F" display="A125882766F" xr:uid="{00000000-0004-0000-0000-00006D110000}"/>
    <hyperlink ref="E4473" location="A125849222R" display="A125849222R" xr:uid="{00000000-0004-0000-0000-00006E110000}"/>
    <hyperlink ref="E4474" location="A125915750K" display="A125915750K" xr:uid="{00000000-0004-0000-0000-00006F110000}"/>
    <hyperlink ref="E4475" location="A125882486L" display="A125882486L" xr:uid="{00000000-0004-0000-0000-000070110000}"/>
    <hyperlink ref="E4476" location="A125849558V" display="A125849558V" xr:uid="{00000000-0004-0000-0000-000071110000}"/>
    <hyperlink ref="E4477" location="A125916086T" display="A125916086T" xr:uid="{00000000-0004-0000-0000-000072110000}"/>
    <hyperlink ref="E4478" location="A125882822L" display="A125882822L" xr:uid="{00000000-0004-0000-0000-000073110000}"/>
    <hyperlink ref="E4479" location="A125849614A" display="A125849614A" xr:uid="{00000000-0004-0000-0000-000074110000}"/>
    <hyperlink ref="E4480" location="A125916142X" display="A125916142X" xr:uid="{00000000-0004-0000-0000-000075110000}"/>
    <hyperlink ref="E4481" location="A125882878X" display="A125882878X" xr:uid="{00000000-0004-0000-0000-000076110000}"/>
    <hyperlink ref="E4482" location="A125849278A" display="A125849278A" xr:uid="{00000000-0004-0000-0000-000077110000}"/>
    <hyperlink ref="E4483" location="A125915806K" display="A125915806K" xr:uid="{00000000-0004-0000-0000-000078110000}"/>
    <hyperlink ref="E4484" location="A125882542V" display="A125882542V" xr:uid="{00000000-0004-0000-0000-000079110000}"/>
    <hyperlink ref="E4485" location="A125849334J" display="A125849334J" xr:uid="{00000000-0004-0000-0000-00007A110000}"/>
    <hyperlink ref="E4486" location="A125915862C" display="A125915862C" xr:uid="{00000000-0004-0000-0000-00007B110000}"/>
    <hyperlink ref="E4487" location="A125882598F" display="A125882598F" xr:uid="{00000000-0004-0000-0000-00007C110000}"/>
    <hyperlink ref="E4488" location="A125849390A" display="A125849390A" xr:uid="{00000000-0004-0000-0000-00007D110000}"/>
    <hyperlink ref="E4489" location="A125915918C" display="A125915918C" xr:uid="{00000000-0004-0000-0000-00007E110000}"/>
    <hyperlink ref="E4490" location="A125882654L" display="A125882654L" xr:uid="{00000000-0004-0000-0000-00007F110000}"/>
    <hyperlink ref="E4491" location="A125849166J" display="A125849166J" xr:uid="{00000000-0004-0000-0000-000080110000}"/>
    <hyperlink ref="E4492" location="A125915694C" display="A125915694C" xr:uid="{00000000-0004-0000-0000-000081110000}"/>
    <hyperlink ref="E4493" location="A125882430A" display="A125882430A" xr:uid="{00000000-0004-0000-0000-000082110000}"/>
    <hyperlink ref="E4494" location="A125849670V" display="A125849670V" xr:uid="{00000000-0004-0000-0000-000083110000}"/>
    <hyperlink ref="E4495" location="A125916198K" display="A125916198K" xr:uid="{00000000-0004-0000-0000-000084110000}"/>
    <hyperlink ref="E4496" location="A125882934F" display="A125882934F" xr:uid="{00000000-0004-0000-0000-000085110000}"/>
    <hyperlink ref="E4497" location="A125849446A" display="A125849446A" xr:uid="{00000000-0004-0000-0000-000086110000}"/>
    <hyperlink ref="E4498" location="A125915974W" display="A125915974W" xr:uid="{00000000-0004-0000-0000-000087110000}"/>
    <hyperlink ref="E4499" location="A125882710V" display="A125882710V" xr:uid="{00000000-0004-0000-0000-000088110000}"/>
    <hyperlink ref="E4500" location="A125849730K" display="A125849730K" xr:uid="{00000000-0004-0000-0000-000089110000}"/>
    <hyperlink ref="E4501" location="A125916258A" display="A125916258A" xr:uid="{00000000-0004-0000-0000-00008A110000}"/>
    <hyperlink ref="E4502" location="A125882994J" display="A125882994J" xr:uid="{00000000-0004-0000-0000-00008B110000}"/>
    <hyperlink ref="E4503" location="A125849506T" display="A125849506T" xr:uid="{00000000-0004-0000-0000-00008C110000}"/>
    <hyperlink ref="E4504" location="A125916034R" display="A125916034R" xr:uid="{00000000-0004-0000-0000-00008D110000}"/>
    <hyperlink ref="E4505" location="A125882770W" display="A125882770W" xr:uid="{00000000-0004-0000-0000-00008E110000}"/>
    <hyperlink ref="E4506" location="A125849226X" display="A125849226X" xr:uid="{00000000-0004-0000-0000-00008F110000}"/>
    <hyperlink ref="E4507" location="A125915754V" display="A125915754V" xr:uid="{00000000-0004-0000-0000-000090110000}"/>
    <hyperlink ref="E4508" location="A125882490C" display="A125882490C" xr:uid="{00000000-0004-0000-0000-000091110000}"/>
    <hyperlink ref="E4509" location="A125849562K" display="A125849562K" xr:uid="{00000000-0004-0000-0000-000092110000}"/>
    <hyperlink ref="E4510" location="A125916090J" display="A125916090J" xr:uid="{00000000-0004-0000-0000-000093110000}"/>
    <hyperlink ref="E4511" location="A125882826W" display="A125882826W" xr:uid="{00000000-0004-0000-0000-000094110000}"/>
    <hyperlink ref="E4512" location="A125849618K" display="A125849618K" xr:uid="{00000000-0004-0000-0000-000095110000}"/>
    <hyperlink ref="E4513" location="A125916146J" display="A125916146J" xr:uid="{00000000-0004-0000-0000-000096110000}"/>
    <hyperlink ref="E4514" location="A125882882R" display="A125882882R" xr:uid="{00000000-0004-0000-0000-000097110000}"/>
    <hyperlink ref="E4515" location="A125849282T" display="A125849282T" xr:uid="{00000000-0004-0000-0000-000098110000}"/>
    <hyperlink ref="E4516" location="A125915810A" display="A125915810A" xr:uid="{00000000-0004-0000-0000-000099110000}"/>
    <hyperlink ref="E4517" location="A125882546C" display="A125882546C" xr:uid="{00000000-0004-0000-0000-00009A110000}"/>
    <hyperlink ref="E4518" location="A125849338T" display="A125849338T" xr:uid="{00000000-0004-0000-0000-00009B110000}"/>
    <hyperlink ref="E4519" location="A125915866L" display="A125915866L" xr:uid="{00000000-0004-0000-0000-00009C110000}"/>
    <hyperlink ref="E4520" location="A125882602K" display="A125882602K" xr:uid="{00000000-0004-0000-0000-00009D110000}"/>
    <hyperlink ref="E4521" location="A125849394K" display="A125849394K" xr:uid="{00000000-0004-0000-0000-00009E110000}"/>
    <hyperlink ref="E4522" location="A125915922V" display="A125915922V" xr:uid="{00000000-0004-0000-0000-00009F110000}"/>
    <hyperlink ref="E4523" location="A125882658W" display="A125882658W" xr:uid="{00000000-0004-0000-0000-0000A0110000}"/>
    <hyperlink ref="E4524" location="A125849170X" display="A125849170X" xr:uid="{00000000-0004-0000-0000-0000A1110000}"/>
    <hyperlink ref="E4525" location="A125915698L" display="A125915698L" xr:uid="{00000000-0004-0000-0000-0000A2110000}"/>
    <hyperlink ref="E4526" location="A125882434K" display="A125882434K" xr:uid="{00000000-0004-0000-0000-0000A3110000}"/>
    <hyperlink ref="E4527" location="A125849674C" display="A125849674C" xr:uid="{00000000-0004-0000-0000-0000A4110000}"/>
    <hyperlink ref="E4528" location="A125916202R" display="A125916202R" xr:uid="{00000000-0004-0000-0000-0000A5110000}"/>
    <hyperlink ref="E4529" location="A125882938R" display="A125882938R" xr:uid="{00000000-0004-0000-0000-0000A6110000}"/>
    <hyperlink ref="E4530" location="A125849450T" display="A125849450T" xr:uid="{00000000-0004-0000-0000-0000A7110000}"/>
    <hyperlink ref="E4531" location="A125915978F" display="A125915978F" xr:uid="{00000000-0004-0000-0000-0000A8110000}"/>
    <hyperlink ref="E4532" location="A125882714C" display="A125882714C" xr:uid="{00000000-0004-0000-0000-0000A9110000}"/>
    <hyperlink ref="E4533" location="A125849706K" display="A125849706K" xr:uid="{00000000-0004-0000-0000-0000AA110000}"/>
    <hyperlink ref="E4534" location="A125916234J" display="A125916234J" xr:uid="{00000000-0004-0000-0000-0000AB110000}"/>
    <hyperlink ref="E4535" location="A125882970R" display="A125882970R" xr:uid="{00000000-0004-0000-0000-0000AC110000}"/>
    <hyperlink ref="E4536" location="A125849482K" display="A125849482K" xr:uid="{00000000-0004-0000-0000-0000AD110000}"/>
    <hyperlink ref="E4537" location="A125916010W" display="A125916010W" xr:uid="{00000000-0004-0000-0000-0000AE110000}"/>
    <hyperlink ref="E4538" location="A125882746W" display="A125882746W" xr:uid="{00000000-0004-0000-0000-0000AF110000}"/>
    <hyperlink ref="E4539" location="A125849202F" display="A125849202F" xr:uid="{00000000-0004-0000-0000-0000B0110000}"/>
    <hyperlink ref="E4540" location="A125915730A" display="A125915730A" xr:uid="{00000000-0004-0000-0000-0000B1110000}"/>
    <hyperlink ref="E4541" location="A125882466C" display="A125882466C" xr:uid="{00000000-0004-0000-0000-0000B2110000}"/>
    <hyperlink ref="E4542" location="A125849538K" display="A125849538K" xr:uid="{00000000-0004-0000-0000-0000B3110000}"/>
    <hyperlink ref="E4543" location="A125916066J" display="A125916066J" xr:uid="{00000000-0004-0000-0000-0000B4110000}"/>
    <hyperlink ref="E4544" location="A125882802C" display="A125882802C" xr:uid="{00000000-0004-0000-0000-0000B5110000}"/>
    <hyperlink ref="E4545" location="A125849594C" display="A125849594C" xr:uid="{00000000-0004-0000-0000-0000B6110000}"/>
    <hyperlink ref="E4546" location="A125916122R" display="A125916122R" xr:uid="{00000000-0004-0000-0000-0000B7110000}"/>
    <hyperlink ref="E4547" location="A125882858R" display="A125882858R" xr:uid="{00000000-0004-0000-0000-0000B8110000}"/>
    <hyperlink ref="E4548" location="A125849258T" display="A125849258T" xr:uid="{00000000-0004-0000-0000-0000B9110000}"/>
    <hyperlink ref="E4549" location="A125915786L" display="A125915786L" xr:uid="{00000000-0004-0000-0000-0000BA110000}"/>
    <hyperlink ref="E4550" location="A125882522K" display="A125882522K" xr:uid="{00000000-0004-0000-0000-0000BB110000}"/>
    <hyperlink ref="E4551" location="A125849314X" display="A125849314X" xr:uid="{00000000-0004-0000-0000-0000BC110000}"/>
    <hyperlink ref="E4552" location="A125915842V" display="A125915842V" xr:uid="{00000000-0004-0000-0000-0000BD110000}"/>
    <hyperlink ref="E4553" location="A125882578W" display="A125882578W" xr:uid="{00000000-0004-0000-0000-0000BE110000}"/>
    <hyperlink ref="E4554" location="A125849370T" display="A125849370T" xr:uid="{00000000-0004-0000-0000-0000BF110000}"/>
    <hyperlink ref="E4555" location="A125915898F" display="A125915898F" xr:uid="{00000000-0004-0000-0000-0000C0110000}"/>
    <hyperlink ref="E4556" location="A125882634C" display="A125882634C" xr:uid="{00000000-0004-0000-0000-0000C1110000}"/>
    <hyperlink ref="E4557" location="A125849146X" display="A125849146X" xr:uid="{00000000-0004-0000-0000-0000C2110000}"/>
    <hyperlink ref="E4558" location="A125915674V" display="A125915674V" xr:uid="{00000000-0004-0000-0000-0000C3110000}"/>
    <hyperlink ref="E4559" location="A125882410T" display="A125882410T" xr:uid="{00000000-0004-0000-0000-0000C4110000}"/>
    <hyperlink ref="E4560" location="A125849650K" display="A125849650K" xr:uid="{00000000-0004-0000-0000-0000C5110000}"/>
    <hyperlink ref="E4561" location="A125916178A" display="A125916178A" xr:uid="{00000000-0004-0000-0000-0000C6110000}"/>
    <hyperlink ref="E4562" location="A125882914W" display="A125882914W" xr:uid="{00000000-0004-0000-0000-0000C7110000}"/>
    <hyperlink ref="E4563" location="A125849426T" display="A125849426T" xr:uid="{00000000-0004-0000-0000-0000C8110000}"/>
    <hyperlink ref="E4564" location="A125915954L" display="A125915954L" xr:uid="{00000000-0004-0000-0000-0000C9110000}"/>
    <hyperlink ref="E4565" location="A125882690W" display="A125882690W" xr:uid="{00000000-0004-0000-0000-0000CA110000}"/>
    <hyperlink ref="E4566" location="A125849710A" display="A125849710A" xr:uid="{00000000-0004-0000-0000-0000CB110000}"/>
    <hyperlink ref="E4567" location="A125916238T" display="A125916238T" xr:uid="{00000000-0004-0000-0000-0000CC110000}"/>
    <hyperlink ref="E4568" location="A125882974X" display="A125882974X" xr:uid="{00000000-0004-0000-0000-0000CD110000}"/>
    <hyperlink ref="E4569" location="A125849486V" display="A125849486V" xr:uid="{00000000-0004-0000-0000-0000CE110000}"/>
    <hyperlink ref="E4570" location="A125916014F" display="A125916014F" xr:uid="{00000000-0004-0000-0000-0000CF110000}"/>
    <hyperlink ref="E4571" location="A125882750L" display="A125882750L" xr:uid="{00000000-0004-0000-0000-0000D0110000}"/>
    <hyperlink ref="E4572" location="A125849206R" display="A125849206R" xr:uid="{00000000-0004-0000-0000-0000D1110000}"/>
    <hyperlink ref="E4573" location="A125915734K" display="A125915734K" xr:uid="{00000000-0004-0000-0000-0000D2110000}"/>
    <hyperlink ref="E4574" location="A125882470V" display="A125882470V" xr:uid="{00000000-0004-0000-0000-0000D3110000}"/>
    <hyperlink ref="E4575" location="A125849542A" display="A125849542A" xr:uid="{00000000-0004-0000-0000-0000D4110000}"/>
    <hyperlink ref="E4576" location="A125916070X" display="A125916070X" xr:uid="{00000000-0004-0000-0000-0000D5110000}"/>
    <hyperlink ref="E4577" location="A125882806L" display="A125882806L" xr:uid="{00000000-0004-0000-0000-0000D6110000}"/>
    <hyperlink ref="E4578" location="A125849598L" display="A125849598L" xr:uid="{00000000-0004-0000-0000-0000D7110000}"/>
    <hyperlink ref="E4579" location="A125916126X" display="A125916126X" xr:uid="{00000000-0004-0000-0000-0000D8110000}"/>
    <hyperlink ref="E4580" location="A125882862F" display="A125882862F" xr:uid="{00000000-0004-0000-0000-0000D9110000}"/>
    <hyperlink ref="E4581" location="A125849262J" display="A125849262J" xr:uid="{00000000-0004-0000-0000-0000DA110000}"/>
    <hyperlink ref="E4582" location="A125915790C" display="A125915790C" xr:uid="{00000000-0004-0000-0000-0000DB110000}"/>
    <hyperlink ref="E4583" location="A125882526V" display="A125882526V" xr:uid="{00000000-0004-0000-0000-0000DC110000}"/>
    <hyperlink ref="E4584" location="A125849318J" display="A125849318J" xr:uid="{00000000-0004-0000-0000-0000DD110000}"/>
    <hyperlink ref="E4585" location="A125915846C" display="A125915846C" xr:uid="{00000000-0004-0000-0000-0000DE110000}"/>
    <hyperlink ref="E4586" location="A125882582L" display="A125882582L" xr:uid="{00000000-0004-0000-0000-0000DF110000}"/>
    <hyperlink ref="E4587" location="A125849374A" display="A125849374A" xr:uid="{00000000-0004-0000-0000-0000E0110000}"/>
    <hyperlink ref="E4588" location="A125915902K" display="A125915902K" xr:uid="{00000000-0004-0000-0000-0000E1110000}"/>
    <hyperlink ref="E4589" location="A125882638L" display="A125882638L" xr:uid="{00000000-0004-0000-0000-0000E2110000}"/>
    <hyperlink ref="E4590" location="A125849150R" display="A125849150R" xr:uid="{00000000-0004-0000-0000-0000E3110000}"/>
    <hyperlink ref="E4591" location="A125915678C" display="A125915678C" xr:uid="{00000000-0004-0000-0000-0000E4110000}"/>
    <hyperlink ref="E4592" location="A125882414A" display="A125882414A" xr:uid="{00000000-0004-0000-0000-0000E5110000}"/>
    <hyperlink ref="E4593" location="A125849654V" display="A125849654V" xr:uid="{00000000-0004-0000-0000-0000E6110000}"/>
    <hyperlink ref="E4594" location="A125916182T" display="A125916182T" xr:uid="{00000000-0004-0000-0000-0000E7110000}"/>
    <hyperlink ref="E4595" location="A125882918F" display="A125882918F" xr:uid="{00000000-0004-0000-0000-0000E8110000}"/>
    <hyperlink ref="E4596" location="A125849430J" display="A125849430J" xr:uid="{00000000-0004-0000-0000-0000E9110000}"/>
    <hyperlink ref="E4597" location="A125915958W" display="A125915958W" xr:uid="{00000000-0004-0000-0000-0000EA110000}"/>
    <hyperlink ref="E4598" location="A125882694F" display="A125882694F" xr:uid="{00000000-0004-0000-0000-0000EB110000}"/>
    <hyperlink ref="E4599" location="A125849714K" display="A125849714K" xr:uid="{00000000-0004-0000-0000-0000EC110000}"/>
    <hyperlink ref="E4600" location="A125916242J" display="A125916242J" xr:uid="{00000000-0004-0000-0000-0000ED110000}"/>
    <hyperlink ref="E4601" location="A125882978J" display="A125882978J" xr:uid="{00000000-0004-0000-0000-0000EE110000}"/>
    <hyperlink ref="E4602" location="A125849490K" display="A125849490K" xr:uid="{00000000-0004-0000-0000-0000EF110000}"/>
    <hyperlink ref="E4603" location="A125916018R" display="A125916018R" xr:uid="{00000000-0004-0000-0000-0000F0110000}"/>
    <hyperlink ref="E4604" location="A125882754W" display="A125882754W" xr:uid="{00000000-0004-0000-0000-0000F1110000}"/>
    <hyperlink ref="E4605" location="A125849210F" display="A125849210F" xr:uid="{00000000-0004-0000-0000-0000F2110000}"/>
    <hyperlink ref="E4606" location="A125915738V" display="A125915738V" xr:uid="{00000000-0004-0000-0000-0000F3110000}"/>
    <hyperlink ref="E4607" location="A125882474C" display="A125882474C" xr:uid="{00000000-0004-0000-0000-0000F4110000}"/>
    <hyperlink ref="E4608" location="A125849546K" display="A125849546K" xr:uid="{00000000-0004-0000-0000-0000F5110000}"/>
    <hyperlink ref="E4609" location="A125916074J" display="A125916074J" xr:uid="{00000000-0004-0000-0000-0000F6110000}"/>
    <hyperlink ref="E4610" location="A125882810C" display="A125882810C" xr:uid="{00000000-0004-0000-0000-0000F7110000}"/>
    <hyperlink ref="E4611" location="A125849602T" display="A125849602T" xr:uid="{00000000-0004-0000-0000-0000F8110000}"/>
    <hyperlink ref="E4612" location="A125916130R" display="A125916130R" xr:uid="{00000000-0004-0000-0000-0000F9110000}"/>
    <hyperlink ref="E4613" location="A125882866R" display="A125882866R" xr:uid="{00000000-0004-0000-0000-0000FA110000}"/>
    <hyperlink ref="E4614" location="A125849266T" display="A125849266T" xr:uid="{00000000-0004-0000-0000-0000FB110000}"/>
    <hyperlink ref="E4615" location="A125915794L" display="A125915794L" xr:uid="{00000000-0004-0000-0000-0000FC110000}"/>
    <hyperlink ref="E4616" location="A125882530K" display="A125882530K" xr:uid="{00000000-0004-0000-0000-0000FD110000}"/>
    <hyperlink ref="E4617" location="A125849322X" display="A125849322X" xr:uid="{00000000-0004-0000-0000-0000FE110000}"/>
    <hyperlink ref="E4618" location="A125915850V" display="A125915850V" xr:uid="{00000000-0004-0000-0000-0000FF110000}"/>
    <hyperlink ref="E4619" location="A125882586W" display="A125882586W" xr:uid="{00000000-0004-0000-0000-000000120000}"/>
    <hyperlink ref="E4620" location="A125849378K" display="A125849378K" xr:uid="{00000000-0004-0000-0000-000001120000}"/>
    <hyperlink ref="E4621" location="A125915906V" display="A125915906V" xr:uid="{00000000-0004-0000-0000-000002120000}"/>
    <hyperlink ref="E4622" location="A125882642C" display="A125882642C" xr:uid="{00000000-0004-0000-0000-000003120000}"/>
    <hyperlink ref="E4623" location="A125849154X" display="A125849154X" xr:uid="{00000000-0004-0000-0000-000004120000}"/>
    <hyperlink ref="E4624" location="A125915682V" display="A125915682V" xr:uid="{00000000-0004-0000-0000-000005120000}"/>
    <hyperlink ref="E4625" location="A125882418K" display="A125882418K" xr:uid="{00000000-0004-0000-0000-000006120000}"/>
    <hyperlink ref="E4626" location="A125849658C" display="A125849658C" xr:uid="{00000000-0004-0000-0000-000007120000}"/>
    <hyperlink ref="E4627" location="A125916186A" display="A125916186A" xr:uid="{00000000-0004-0000-0000-000008120000}"/>
    <hyperlink ref="E4628" location="A125882922W" display="A125882922W" xr:uid="{00000000-0004-0000-0000-000009120000}"/>
    <hyperlink ref="E4629" location="A125849434T" display="A125849434T" xr:uid="{00000000-0004-0000-0000-00000A120000}"/>
    <hyperlink ref="E4630" location="A125915962L" display="A125915962L" xr:uid="{00000000-0004-0000-0000-00000B120000}"/>
    <hyperlink ref="E4631" location="A125882698R" display="A125882698R" xr:uid="{00000000-0004-0000-0000-00000C120000}"/>
    <hyperlink ref="E4632" location="A125846610L" display="A125846610L" xr:uid="{00000000-0004-0000-0000-00000D120000}"/>
    <hyperlink ref="E4633" location="A125913138C" display="A125913138C" xr:uid="{00000000-0004-0000-0000-00000E120000}"/>
    <hyperlink ref="E4634" location="A125879874F" display="A125879874F" xr:uid="{00000000-0004-0000-0000-00000F120000}"/>
    <hyperlink ref="E4635" location="A125846386F" display="A125846386F" xr:uid="{00000000-0004-0000-0000-000010120000}"/>
    <hyperlink ref="E4636" location="A125912914R" display="A125912914R" xr:uid="{00000000-0004-0000-0000-000011120000}"/>
    <hyperlink ref="E4637" location="A125879650V" display="A125879650V" xr:uid="{00000000-0004-0000-0000-000012120000}"/>
    <hyperlink ref="E4638" location="A125846106A" display="A125846106A" xr:uid="{00000000-0004-0000-0000-000013120000}"/>
    <hyperlink ref="E4639" location="A125912634W" display="A125912634W" xr:uid="{00000000-0004-0000-0000-000014120000}"/>
    <hyperlink ref="E4640" location="A125879370A" display="A125879370A" xr:uid="{00000000-0004-0000-0000-000015120000}"/>
    <hyperlink ref="E4641" location="A125846442L" display="A125846442L" xr:uid="{00000000-0004-0000-0000-000016120000}"/>
    <hyperlink ref="E4642" location="A125912970J" display="A125912970J" xr:uid="{00000000-0004-0000-0000-000017120000}"/>
    <hyperlink ref="E4643" location="A125879706V" display="A125879706V" xr:uid="{00000000-0004-0000-0000-000018120000}"/>
    <hyperlink ref="E4644" location="A125846498X" display="A125846498X" xr:uid="{00000000-0004-0000-0000-000019120000}"/>
    <hyperlink ref="E4645" location="A125913026K" display="A125913026K" xr:uid="{00000000-0004-0000-0000-00001A120000}"/>
    <hyperlink ref="E4646" location="A125879762L" display="A125879762L" xr:uid="{00000000-0004-0000-0000-00001B120000}"/>
    <hyperlink ref="E4647" location="A125846162V" display="A125846162V" xr:uid="{00000000-0004-0000-0000-00001C120000}"/>
    <hyperlink ref="E4648" location="A125912690R" display="A125912690R" xr:uid="{00000000-0004-0000-0000-00001D120000}"/>
    <hyperlink ref="E4649" location="A125879426A" display="A125879426A" xr:uid="{00000000-0004-0000-0000-00001E120000}"/>
    <hyperlink ref="E4650" location="A125846218V" display="A125846218V" xr:uid="{00000000-0004-0000-0000-00001F120000}"/>
    <hyperlink ref="E4651" location="A125912746R" display="A125912746R" xr:uid="{00000000-0004-0000-0000-000020120000}"/>
    <hyperlink ref="E4652" location="A125879482V" display="A125879482V" xr:uid="{00000000-0004-0000-0000-000021120000}"/>
    <hyperlink ref="E4653" location="A125846274L" display="A125846274L" xr:uid="{00000000-0004-0000-0000-000022120000}"/>
    <hyperlink ref="E4654" location="A125912802W" display="A125912802W" xr:uid="{00000000-0004-0000-0000-000023120000}"/>
    <hyperlink ref="E4655" location="A125879538V" display="A125879538V" xr:uid="{00000000-0004-0000-0000-000024120000}"/>
    <hyperlink ref="E4656" location="A125846050A" display="A125846050A" xr:uid="{00000000-0004-0000-0000-000025120000}"/>
    <hyperlink ref="E4657" location="A125912578R" display="A125912578R" xr:uid="{00000000-0004-0000-0000-000026120000}"/>
    <hyperlink ref="E4658" location="A125879314J" display="A125879314J" xr:uid="{00000000-0004-0000-0000-000027120000}"/>
    <hyperlink ref="E4659" location="A125846554F" display="A125846554F" xr:uid="{00000000-0004-0000-0000-000028120000}"/>
    <hyperlink ref="E4660" location="A125913082C" display="A125913082C" xr:uid="{00000000-0004-0000-0000-000029120000}"/>
    <hyperlink ref="E4661" location="A125879818L" display="A125879818L" xr:uid="{00000000-0004-0000-0000-00002A120000}"/>
    <hyperlink ref="E4662" location="A125846330V" display="A125846330V" xr:uid="{00000000-0004-0000-0000-00002B120000}"/>
    <hyperlink ref="E4663" location="A125912858J" display="A125912858J" xr:uid="{00000000-0004-0000-0000-00002C120000}"/>
    <hyperlink ref="E4664" location="A125879594L" display="A125879594L" xr:uid="{00000000-0004-0000-0000-00002D120000}"/>
    <hyperlink ref="E4665" location="A125846606W" display="A125846606W" xr:uid="{00000000-0004-0000-0000-00002E120000}"/>
    <hyperlink ref="E4666" location="A125913134V" display="A125913134V" xr:uid="{00000000-0004-0000-0000-00002F120000}"/>
    <hyperlink ref="E4667" location="A125879870W" display="A125879870W" xr:uid="{00000000-0004-0000-0000-000030120000}"/>
    <hyperlink ref="E4668" location="A125846382W" display="A125846382W" xr:uid="{00000000-0004-0000-0000-000031120000}"/>
    <hyperlink ref="E4669" location="A125912910F" display="A125912910F" xr:uid="{00000000-0004-0000-0000-000032120000}"/>
    <hyperlink ref="E4670" location="A125879646C" display="A125879646C" xr:uid="{00000000-0004-0000-0000-000033120000}"/>
    <hyperlink ref="E4671" location="A125846102T" display="A125846102T" xr:uid="{00000000-0004-0000-0000-000034120000}"/>
    <hyperlink ref="E4672" location="A125912630L" display="A125912630L" xr:uid="{00000000-0004-0000-0000-000035120000}"/>
    <hyperlink ref="E4673" location="A125879366K" display="A125879366K" xr:uid="{00000000-0004-0000-0000-000036120000}"/>
    <hyperlink ref="E4674" location="A125846438W" display="A125846438W" xr:uid="{00000000-0004-0000-0000-000037120000}"/>
    <hyperlink ref="E4675" location="A125912966T" display="A125912966T" xr:uid="{00000000-0004-0000-0000-000038120000}"/>
    <hyperlink ref="E4676" location="A125879702K" display="A125879702K" xr:uid="{00000000-0004-0000-0000-000039120000}"/>
    <hyperlink ref="E4677" location="A125846494R" display="A125846494R" xr:uid="{00000000-0004-0000-0000-00003A120000}"/>
    <hyperlink ref="E4678" location="A125913022A" display="A125913022A" xr:uid="{00000000-0004-0000-0000-00003B120000}"/>
    <hyperlink ref="E4679" location="A125879758W" display="A125879758W" xr:uid="{00000000-0004-0000-0000-00003C120000}"/>
    <hyperlink ref="E4680" location="A125846158C" display="A125846158C" xr:uid="{00000000-0004-0000-0000-00003D120000}"/>
    <hyperlink ref="E4681" location="A125912686X" display="A125912686X" xr:uid="{00000000-0004-0000-0000-00003E120000}"/>
    <hyperlink ref="E4682" location="A125879422T" display="A125879422T" xr:uid="{00000000-0004-0000-0000-00003F120000}"/>
    <hyperlink ref="E4683" location="A125846214K" display="A125846214K" xr:uid="{00000000-0004-0000-0000-000040120000}"/>
    <hyperlink ref="E4684" location="A125912742F" display="A125912742F" xr:uid="{00000000-0004-0000-0000-000041120000}"/>
    <hyperlink ref="E4685" location="A125879478C" display="A125879478C" xr:uid="{00000000-0004-0000-0000-000042120000}"/>
    <hyperlink ref="E4686" location="A125846270C" display="A125846270C" xr:uid="{00000000-0004-0000-0000-000043120000}"/>
    <hyperlink ref="E4687" location="A125912798T" display="A125912798T" xr:uid="{00000000-0004-0000-0000-000044120000}"/>
    <hyperlink ref="E4688" location="A125879534K" display="A125879534K" xr:uid="{00000000-0004-0000-0000-000045120000}"/>
    <hyperlink ref="E4689" location="A125846046K" display="A125846046K" xr:uid="{00000000-0004-0000-0000-000046120000}"/>
    <hyperlink ref="E4690" location="A125912574F" display="A125912574F" xr:uid="{00000000-0004-0000-0000-000047120000}"/>
    <hyperlink ref="E4691" location="A125879310X" display="A125879310X" xr:uid="{00000000-0004-0000-0000-000048120000}"/>
    <hyperlink ref="E4692" location="A125846550W" display="A125846550W" xr:uid="{00000000-0004-0000-0000-000049120000}"/>
    <hyperlink ref="E4693" location="A125913078L" display="A125913078L" xr:uid="{00000000-0004-0000-0000-00004A120000}"/>
    <hyperlink ref="E4694" location="A125879814C" display="A125879814C" xr:uid="{00000000-0004-0000-0000-00004B120000}"/>
    <hyperlink ref="E4695" location="A125846326C" display="A125846326C" xr:uid="{00000000-0004-0000-0000-00004C120000}"/>
    <hyperlink ref="E4696" location="A125912854X" display="A125912854X" xr:uid="{00000000-0004-0000-0000-00004D120000}"/>
    <hyperlink ref="E4697" location="A125879590C" display="A125879590C" xr:uid="{00000000-0004-0000-0000-00004E120000}"/>
    <hyperlink ref="E4698" location="A125846654R" display="A125846654R" xr:uid="{00000000-0004-0000-0000-00004F120000}"/>
    <hyperlink ref="E4699" location="A125913182L" display="A125913182L" xr:uid="{00000000-0004-0000-0000-000050120000}"/>
    <hyperlink ref="E4700" location="A125879918W" display="A125879918W" xr:uid="{00000000-0004-0000-0000-000051120000}"/>
    <hyperlink ref="E4701" location="A125846430C" display="A125846430C" xr:uid="{00000000-0004-0000-0000-000052120000}"/>
    <hyperlink ref="E4702" location="A125912958T" display="A125912958T" xr:uid="{00000000-0004-0000-0000-000053120000}"/>
    <hyperlink ref="E4703" location="A125879694W" display="A125879694W" xr:uid="{00000000-0004-0000-0000-000054120000}"/>
    <hyperlink ref="E4704" location="A125846150K" display="A125846150K" xr:uid="{00000000-0004-0000-0000-000055120000}"/>
    <hyperlink ref="E4705" location="A125912678X" display="A125912678X" xr:uid="{00000000-0004-0000-0000-000056120000}"/>
    <hyperlink ref="E4706" location="A125879414T" display="A125879414T" xr:uid="{00000000-0004-0000-0000-000057120000}"/>
    <hyperlink ref="E4707" location="A125846486R" display="A125846486R" xr:uid="{00000000-0004-0000-0000-000058120000}"/>
    <hyperlink ref="E4708" location="A125913014A" display="A125913014A" xr:uid="{00000000-0004-0000-0000-000059120000}"/>
    <hyperlink ref="E4709" location="A125879750C" display="A125879750C" xr:uid="{00000000-0004-0000-0000-00005A120000}"/>
    <hyperlink ref="E4710" location="A125846542W" display="A125846542W" xr:uid="{00000000-0004-0000-0000-00005B120000}"/>
    <hyperlink ref="E4711" location="A125913070V" display="A125913070V" xr:uid="{00000000-0004-0000-0000-00005C120000}"/>
    <hyperlink ref="E4712" location="A125879806C" display="A125879806C" xr:uid="{00000000-0004-0000-0000-00005D120000}"/>
    <hyperlink ref="E4713" location="A125846206K" display="A125846206K" xr:uid="{00000000-0004-0000-0000-00005E120000}"/>
    <hyperlink ref="E4714" location="A125912734F" display="A125912734F" xr:uid="{00000000-0004-0000-0000-00005F120000}"/>
    <hyperlink ref="E4715" location="A125879470K" display="A125879470K" xr:uid="{00000000-0004-0000-0000-000060120000}"/>
    <hyperlink ref="E4716" location="A125846262C" display="A125846262C" xr:uid="{00000000-0004-0000-0000-000061120000}"/>
    <hyperlink ref="E4717" location="A125912790X" display="A125912790X" xr:uid="{00000000-0004-0000-0000-000062120000}"/>
    <hyperlink ref="E4718" location="A125879526K" display="A125879526K" xr:uid="{00000000-0004-0000-0000-000063120000}"/>
    <hyperlink ref="E4719" location="A125846318C" display="A125846318C" xr:uid="{00000000-0004-0000-0000-000064120000}"/>
    <hyperlink ref="E4720" location="A125912846X" display="A125912846X" xr:uid="{00000000-0004-0000-0000-000065120000}"/>
    <hyperlink ref="E4721" location="A125879582C" display="A125879582C" xr:uid="{00000000-0004-0000-0000-000066120000}"/>
    <hyperlink ref="E4722" location="A125846094C" display="A125846094C" xr:uid="{00000000-0004-0000-0000-000067120000}"/>
    <hyperlink ref="E4723" location="A125912622L" display="A125912622L" xr:uid="{00000000-0004-0000-0000-000068120000}"/>
    <hyperlink ref="E4724" location="A125879358K" display="A125879358K" xr:uid="{00000000-0004-0000-0000-000069120000}"/>
    <hyperlink ref="E4725" location="A125846598J" display="A125846598J" xr:uid="{00000000-0004-0000-0000-00006A120000}"/>
    <hyperlink ref="E4726" location="A125913126V" display="A125913126V" xr:uid="{00000000-0004-0000-0000-00006B120000}"/>
    <hyperlink ref="E4727" location="A125879862W" display="A125879862W" xr:uid="{00000000-0004-0000-0000-00006C120000}"/>
    <hyperlink ref="E4728" location="A125846374W" display="A125846374W" xr:uid="{00000000-0004-0000-0000-00006D120000}"/>
    <hyperlink ref="E4729" location="A125912902F" display="A125912902F" xr:uid="{00000000-0004-0000-0000-00006E120000}"/>
    <hyperlink ref="E4730" location="A125879638C" display="A125879638C" xr:uid="{00000000-0004-0000-0000-00006F120000}"/>
    <hyperlink ref="E4731" location="A125846638R" display="A125846638R" xr:uid="{00000000-0004-0000-0000-000070120000}"/>
    <hyperlink ref="E4732" location="A125913166L" display="A125913166L" xr:uid="{00000000-0004-0000-0000-000071120000}"/>
    <hyperlink ref="E4733" location="A125879902C" display="A125879902C" xr:uid="{00000000-0004-0000-0000-000072120000}"/>
    <hyperlink ref="E4734" location="A125846414C" display="A125846414C" xr:uid="{00000000-0004-0000-0000-000073120000}"/>
    <hyperlink ref="E4735" location="A125912942X" display="A125912942X" xr:uid="{00000000-0004-0000-0000-000074120000}"/>
    <hyperlink ref="E4736" location="A125879678W" display="A125879678W" xr:uid="{00000000-0004-0000-0000-000075120000}"/>
    <hyperlink ref="E4737" location="A125846134K" display="A125846134K" xr:uid="{00000000-0004-0000-0000-000076120000}"/>
    <hyperlink ref="E4738" location="A125912662F" display="A125912662F" xr:uid="{00000000-0004-0000-0000-000077120000}"/>
    <hyperlink ref="E4739" location="A125879398C" display="A125879398C" xr:uid="{00000000-0004-0000-0000-000078120000}"/>
    <hyperlink ref="E4740" location="A125846470W" display="A125846470W" xr:uid="{00000000-0004-0000-0000-000079120000}"/>
    <hyperlink ref="E4741" location="A125912998K" display="A125912998K" xr:uid="{00000000-0004-0000-0000-00007A120000}"/>
    <hyperlink ref="E4742" location="A125879734C" display="A125879734C" xr:uid="{00000000-0004-0000-0000-00007B120000}"/>
    <hyperlink ref="E4743" location="A125846526W" display="A125846526W" xr:uid="{00000000-0004-0000-0000-00007C120000}"/>
    <hyperlink ref="E4744" location="A125913054V" display="A125913054V" xr:uid="{00000000-0004-0000-0000-00007D120000}"/>
    <hyperlink ref="E4745" location="A125879790W" display="A125879790W" xr:uid="{00000000-0004-0000-0000-00007E120000}"/>
    <hyperlink ref="E4746" location="A125846190C" display="A125846190C" xr:uid="{00000000-0004-0000-0000-00007F120000}"/>
    <hyperlink ref="E4747" location="A125912718F" display="A125912718F" xr:uid="{00000000-0004-0000-0000-000080120000}"/>
    <hyperlink ref="E4748" location="A125879454K" display="A125879454K" xr:uid="{00000000-0004-0000-0000-000081120000}"/>
    <hyperlink ref="E4749" location="A125846246C" display="A125846246C" xr:uid="{00000000-0004-0000-0000-000082120000}"/>
    <hyperlink ref="E4750" location="A125912774X" display="A125912774X" xr:uid="{00000000-0004-0000-0000-000083120000}"/>
    <hyperlink ref="E4751" location="A125879510T" display="A125879510T" xr:uid="{00000000-0004-0000-0000-000084120000}"/>
    <hyperlink ref="E4752" location="A125846302K" display="A125846302K" xr:uid="{00000000-0004-0000-0000-000085120000}"/>
    <hyperlink ref="E4753" location="A125912830F" display="A125912830F" xr:uid="{00000000-0004-0000-0000-000086120000}"/>
    <hyperlink ref="E4754" location="A125879566C" display="A125879566C" xr:uid="{00000000-0004-0000-0000-000087120000}"/>
    <hyperlink ref="E4755" location="A125846078C" display="A125846078C" xr:uid="{00000000-0004-0000-0000-000088120000}"/>
    <hyperlink ref="E4756" location="A125912606L" display="A125912606L" xr:uid="{00000000-0004-0000-0000-000089120000}"/>
    <hyperlink ref="E4757" location="A125879342T" display="A125879342T" xr:uid="{00000000-0004-0000-0000-00008A120000}"/>
    <hyperlink ref="E4758" location="A125846582R" display="A125846582R" xr:uid="{00000000-0004-0000-0000-00008B120000}"/>
    <hyperlink ref="E4759" location="A125913110A" display="A125913110A" xr:uid="{00000000-0004-0000-0000-00008C120000}"/>
    <hyperlink ref="E4760" location="A125879846W" display="A125879846W" xr:uid="{00000000-0004-0000-0000-00008D120000}"/>
    <hyperlink ref="E4761" location="A125846358W" display="A125846358W" xr:uid="{00000000-0004-0000-0000-00008E120000}"/>
    <hyperlink ref="E4762" location="A125912886T" display="A125912886T" xr:uid="{00000000-0004-0000-0000-00008F120000}"/>
    <hyperlink ref="E4763" location="A125879622K" display="A125879622K" xr:uid="{00000000-0004-0000-0000-000090120000}"/>
    <hyperlink ref="E4764" location="A125846658X" display="A125846658X" xr:uid="{00000000-0004-0000-0000-000091120000}"/>
    <hyperlink ref="E4765" location="A125913186W" display="A125913186W" xr:uid="{00000000-0004-0000-0000-000092120000}"/>
    <hyperlink ref="E4766" location="A125879922L" display="A125879922L" xr:uid="{00000000-0004-0000-0000-000093120000}"/>
    <hyperlink ref="E4767" location="A125846434L" display="A125846434L" xr:uid="{00000000-0004-0000-0000-000094120000}"/>
    <hyperlink ref="E4768" location="A125912962J" display="A125912962J" xr:uid="{00000000-0004-0000-0000-000095120000}"/>
    <hyperlink ref="E4769" location="A125879698F" display="A125879698F" xr:uid="{00000000-0004-0000-0000-000096120000}"/>
    <hyperlink ref="E4770" location="A125846154V" display="A125846154V" xr:uid="{00000000-0004-0000-0000-000097120000}"/>
    <hyperlink ref="E4771" location="A125912682R" display="A125912682R" xr:uid="{00000000-0004-0000-0000-000098120000}"/>
    <hyperlink ref="E4772" location="A125879418A" display="A125879418A" xr:uid="{00000000-0004-0000-0000-000099120000}"/>
    <hyperlink ref="E4773" location="A125846490F" display="A125846490F" xr:uid="{00000000-0004-0000-0000-00009A120000}"/>
    <hyperlink ref="E4774" location="A125913018K" display="A125913018K" xr:uid="{00000000-0004-0000-0000-00009B120000}"/>
    <hyperlink ref="E4775" location="A125879754L" display="A125879754L" xr:uid="{00000000-0004-0000-0000-00009C120000}"/>
    <hyperlink ref="E4776" location="A125846546F" display="A125846546F" xr:uid="{00000000-0004-0000-0000-00009D120000}"/>
    <hyperlink ref="E4777" location="A125913074C" display="A125913074C" xr:uid="{00000000-0004-0000-0000-00009E120000}"/>
    <hyperlink ref="E4778" location="A125879810V" display="A125879810V" xr:uid="{00000000-0004-0000-0000-00009F120000}"/>
    <hyperlink ref="E4779" location="A125846210A" display="A125846210A" xr:uid="{00000000-0004-0000-0000-0000A0120000}"/>
    <hyperlink ref="E4780" location="A125912738R" display="A125912738R" xr:uid="{00000000-0004-0000-0000-0000A1120000}"/>
    <hyperlink ref="E4781" location="A125879474V" display="A125879474V" xr:uid="{00000000-0004-0000-0000-0000A2120000}"/>
    <hyperlink ref="E4782" location="A125846266L" display="A125846266L" xr:uid="{00000000-0004-0000-0000-0000A3120000}"/>
    <hyperlink ref="E4783" location="A125912794J" display="A125912794J" xr:uid="{00000000-0004-0000-0000-0000A4120000}"/>
    <hyperlink ref="E4784" location="A125879530A" display="A125879530A" xr:uid="{00000000-0004-0000-0000-0000A5120000}"/>
    <hyperlink ref="E4785" location="A125846322V" display="A125846322V" xr:uid="{00000000-0004-0000-0000-0000A6120000}"/>
    <hyperlink ref="E4786" location="A125912850R" display="A125912850R" xr:uid="{00000000-0004-0000-0000-0000A7120000}"/>
    <hyperlink ref="E4787" location="A125879586L" display="A125879586L" xr:uid="{00000000-0004-0000-0000-0000A8120000}"/>
    <hyperlink ref="E4788" location="A125846098L" display="A125846098L" xr:uid="{00000000-0004-0000-0000-0000A9120000}"/>
    <hyperlink ref="E4789" location="A125912626W" display="A125912626W" xr:uid="{00000000-0004-0000-0000-0000AA120000}"/>
    <hyperlink ref="E4790" location="A125879362A" display="A125879362A" xr:uid="{00000000-0004-0000-0000-0000AB120000}"/>
    <hyperlink ref="E4791" location="A125846602L" display="A125846602L" xr:uid="{00000000-0004-0000-0000-0000AC120000}"/>
    <hyperlink ref="E4792" location="A125913130K" display="A125913130K" xr:uid="{00000000-0004-0000-0000-0000AD120000}"/>
    <hyperlink ref="E4793" location="A125879866F" display="A125879866F" xr:uid="{00000000-0004-0000-0000-0000AE120000}"/>
    <hyperlink ref="E4794" location="A125846378F" display="A125846378F" xr:uid="{00000000-0004-0000-0000-0000AF120000}"/>
    <hyperlink ref="E4795" location="A125912906R" display="A125912906R" xr:uid="{00000000-0004-0000-0000-0000B0120000}"/>
    <hyperlink ref="E4796" location="A125879642V" display="A125879642V" xr:uid="{00000000-0004-0000-0000-0000B1120000}"/>
    <hyperlink ref="E4797" location="A125846618F" display="A125846618F" xr:uid="{00000000-0004-0000-0000-0000B2120000}"/>
    <hyperlink ref="E4798" location="A125913146C" display="A125913146C" xr:uid="{00000000-0004-0000-0000-0000B3120000}"/>
    <hyperlink ref="E4799" location="A125879882F" display="A125879882F" xr:uid="{00000000-0004-0000-0000-0000B4120000}"/>
    <hyperlink ref="E4800" location="A125846394F" display="A125846394F" xr:uid="{00000000-0004-0000-0000-0000B5120000}"/>
    <hyperlink ref="E4801" location="A125912922R" display="A125912922R" xr:uid="{00000000-0004-0000-0000-0000B6120000}"/>
    <hyperlink ref="E4802" location="A125879658L" display="A125879658L" xr:uid="{00000000-0004-0000-0000-0000B7120000}"/>
    <hyperlink ref="E4803" location="A125846114A" display="A125846114A" xr:uid="{00000000-0004-0000-0000-0000B8120000}"/>
    <hyperlink ref="E4804" location="A125912642W" display="A125912642W" xr:uid="{00000000-0004-0000-0000-0000B9120000}"/>
    <hyperlink ref="E4805" location="A125879378V" display="A125879378V" xr:uid="{00000000-0004-0000-0000-0000BA120000}"/>
    <hyperlink ref="E4806" location="A125846450L" display="A125846450L" xr:uid="{00000000-0004-0000-0000-0000BB120000}"/>
    <hyperlink ref="E4807" location="A125912978A" display="A125912978A" xr:uid="{00000000-0004-0000-0000-0000BC120000}"/>
    <hyperlink ref="E4808" location="A125879714V" display="A125879714V" xr:uid="{00000000-0004-0000-0000-0000BD120000}"/>
    <hyperlink ref="E4809" location="A125846506L" display="A125846506L" xr:uid="{00000000-0004-0000-0000-0000BE120000}"/>
    <hyperlink ref="E4810" location="A125913034K" display="A125913034K" xr:uid="{00000000-0004-0000-0000-0000BF120000}"/>
    <hyperlink ref="E4811" location="A125879770L" display="A125879770L" xr:uid="{00000000-0004-0000-0000-0000C0120000}"/>
    <hyperlink ref="E4812" location="A125846170V" display="A125846170V" xr:uid="{00000000-0004-0000-0000-0000C1120000}"/>
    <hyperlink ref="E4813" location="A125912698J" display="A125912698J" xr:uid="{00000000-0004-0000-0000-0000C2120000}"/>
    <hyperlink ref="E4814" location="A125879434A" display="A125879434A" xr:uid="{00000000-0004-0000-0000-0000C3120000}"/>
    <hyperlink ref="E4815" location="A125846226V" display="A125846226V" xr:uid="{00000000-0004-0000-0000-0000C4120000}"/>
    <hyperlink ref="E4816" location="A125912754R" display="A125912754R" xr:uid="{00000000-0004-0000-0000-0000C5120000}"/>
    <hyperlink ref="E4817" location="A125879490V" display="A125879490V" xr:uid="{00000000-0004-0000-0000-0000C6120000}"/>
    <hyperlink ref="E4818" location="A125846282L" display="A125846282L" xr:uid="{00000000-0004-0000-0000-0000C7120000}"/>
    <hyperlink ref="E4819" location="A125912810W" display="A125912810W" xr:uid="{00000000-0004-0000-0000-0000C8120000}"/>
    <hyperlink ref="E4820" location="A125879546V" display="A125879546V" xr:uid="{00000000-0004-0000-0000-0000C9120000}"/>
    <hyperlink ref="E4821" location="A125846058V" display="A125846058V" xr:uid="{00000000-0004-0000-0000-0000CA120000}"/>
    <hyperlink ref="E4822" location="A125912586R" display="A125912586R" xr:uid="{00000000-0004-0000-0000-0000CB120000}"/>
    <hyperlink ref="E4823" location="A125879322J" display="A125879322J" xr:uid="{00000000-0004-0000-0000-0000CC120000}"/>
    <hyperlink ref="E4824" location="A125846562F" display="A125846562F" xr:uid="{00000000-0004-0000-0000-0000CD120000}"/>
    <hyperlink ref="E4825" location="A125913090C" display="A125913090C" xr:uid="{00000000-0004-0000-0000-0000CE120000}"/>
    <hyperlink ref="E4826" location="A125879826L" display="A125879826L" xr:uid="{00000000-0004-0000-0000-0000CF120000}"/>
    <hyperlink ref="E4827" location="A125846338L" display="A125846338L" xr:uid="{00000000-0004-0000-0000-0000D0120000}"/>
    <hyperlink ref="E4828" location="A125912866J" display="A125912866J" xr:uid="{00000000-0004-0000-0000-0000D1120000}"/>
    <hyperlink ref="E4829" location="A125879602A" display="A125879602A" xr:uid="{00000000-0004-0000-0000-0000D2120000}"/>
    <hyperlink ref="E4830" location="A125846614W" display="A125846614W" xr:uid="{00000000-0004-0000-0000-0000D3120000}"/>
    <hyperlink ref="E4831" location="A125913142V" display="A125913142V" xr:uid="{00000000-0004-0000-0000-0000D4120000}"/>
    <hyperlink ref="E4832" location="A125879878R" display="A125879878R" xr:uid="{00000000-0004-0000-0000-0000D5120000}"/>
    <hyperlink ref="E4833" location="A125846390W" display="A125846390W" xr:uid="{00000000-0004-0000-0000-0000D6120000}"/>
    <hyperlink ref="E4834" location="A125912918X" display="A125912918X" xr:uid="{00000000-0004-0000-0000-0000D7120000}"/>
    <hyperlink ref="E4835" location="A125879654C" display="A125879654C" xr:uid="{00000000-0004-0000-0000-0000D8120000}"/>
    <hyperlink ref="E4836" location="A125846110T" display="A125846110T" xr:uid="{00000000-0004-0000-0000-0000D9120000}"/>
    <hyperlink ref="E4837" location="A125912638F" display="A125912638F" xr:uid="{00000000-0004-0000-0000-0000DA120000}"/>
    <hyperlink ref="E4838" location="A125879374K" display="A125879374K" xr:uid="{00000000-0004-0000-0000-0000DB120000}"/>
    <hyperlink ref="E4839" location="A125846446W" display="A125846446W" xr:uid="{00000000-0004-0000-0000-0000DC120000}"/>
    <hyperlink ref="E4840" location="A125912974T" display="A125912974T" xr:uid="{00000000-0004-0000-0000-0000DD120000}"/>
    <hyperlink ref="E4841" location="A125879710K" display="A125879710K" xr:uid="{00000000-0004-0000-0000-0000DE120000}"/>
    <hyperlink ref="E4842" location="A125846502C" display="A125846502C" xr:uid="{00000000-0004-0000-0000-0000DF120000}"/>
    <hyperlink ref="E4843" location="A125913030A" display="A125913030A" xr:uid="{00000000-0004-0000-0000-0000E0120000}"/>
    <hyperlink ref="E4844" location="A125879766W" display="A125879766W" xr:uid="{00000000-0004-0000-0000-0000E1120000}"/>
    <hyperlink ref="E4845" location="A125846166C" display="A125846166C" xr:uid="{00000000-0004-0000-0000-0000E2120000}"/>
    <hyperlink ref="E4846" location="A125912694X" display="A125912694X" xr:uid="{00000000-0004-0000-0000-0000E3120000}"/>
    <hyperlink ref="E4847" location="A125879430T" display="A125879430T" xr:uid="{00000000-0004-0000-0000-0000E4120000}"/>
    <hyperlink ref="E4848" location="A125846222K" display="A125846222K" xr:uid="{00000000-0004-0000-0000-0000E5120000}"/>
    <hyperlink ref="E4849" location="A125912750F" display="A125912750F" xr:uid="{00000000-0004-0000-0000-0000E6120000}"/>
    <hyperlink ref="E4850" location="A125879486C" display="A125879486C" xr:uid="{00000000-0004-0000-0000-0000E7120000}"/>
    <hyperlink ref="E4851" location="A125846278W" display="A125846278W" xr:uid="{00000000-0004-0000-0000-0000E8120000}"/>
    <hyperlink ref="E4852" location="A125912806F" display="A125912806F" xr:uid="{00000000-0004-0000-0000-0000E9120000}"/>
    <hyperlink ref="E4853" location="A125879542K" display="A125879542K" xr:uid="{00000000-0004-0000-0000-0000EA120000}"/>
    <hyperlink ref="E4854" location="A125846054K" display="A125846054K" xr:uid="{00000000-0004-0000-0000-0000EB120000}"/>
    <hyperlink ref="E4855" location="A125912582F" display="A125912582F" xr:uid="{00000000-0004-0000-0000-0000EC120000}"/>
    <hyperlink ref="E4856" location="A125879318T" display="A125879318T" xr:uid="{00000000-0004-0000-0000-0000ED120000}"/>
    <hyperlink ref="E4857" location="A125846558R" display="A125846558R" xr:uid="{00000000-0004-0000-0000-0000EE120000}"/>
    <hyperlink ref="E4858" location="A125913086L" display="A125913086L" xr:uid="{00000000-0004-0000-0000-0000EF120000}"/>
    <hyperlink ref="E4859" location="A125879822C" display="A125879822C" xr:uid="{00000000-0004-0000-0000-0000F0120000}"/>
    <hyperlink ref="E4860" location="A125846334C" display="A125846334C" xr:uid="{00000000-0004-0000-0000-0000F1120000}"/>
    <hyperlink ref="E4861" location="A125912862X" display="A125912862X" xr:uid="{00000000-0004-0000-0000-0000F2120000}"/>
    <hyperlink ref="E4862" location="A125879598W" display="A125879598W" xr:uid="{00000000-0004-0000-0000-0000F3120000}"/>
    <hyperlink ref="E4863" location="A125846642F" display="A125846642F" xr:uid="{00000000-0004-0000-0000-0000F4120000}"/>
    <hyperlink ref="E4864" location="A125913170C" display="A125913170C" xr:uid="{00000000-0004-0000-0000-0000F5120000}"/>
    <hyperlink ref="E4865" location="A125879906L" display="A125879906L" xr:uid="{00000000-0004-0000-0000-0000F6120000}"/>
    <hyperlink ref="E4866" location="A125846418L" display="A125846418L" xr:uid="{00000000-0004-0000-0000-0000F7120000}"/>
    <hyperlink ref="E4867" location="A125912946J" display="A125912946J" xr:uid="{00000000-0004-0000-0000-0000F8120000}"/>
    <hyperlink ref="E4868" location="A125879682L" display="A125879682L" xr:uid="{00000000-0004-0000-0000-0000F9120000}"/>
    <hyperlink ref="E4869" location="A125846138V" display="A125846138V" xr:uid="{00000000-0004-0000-0000-0000FA120000}"/>
    <hyperlink ref="E4870" location="A125912666R" display="A125912666R" xr:uid="{00000000-0004-0000-0000-0000FB120000}"/>
    <hyperlink ref="E4871" location="A125879402J" display="A125879402J" xr:uid="{00000000-0004-0000-0000-0000FC120000}"/>
    <hyperlink ref="E4872" location="A125846474F" display="A125846474F" xr:uid="{00000000-0004-0000-0000-0000FD120000}"/>
    <hyperlink ref="E4873" location="A125913002T" display="A125913002T" xr:uid="{00000000-0004-0000-0000-0000FE120000}"/>
    <hyperlink ref="E4874" location="A125879738L" display="A125879738L" xr:uid="{00000000-0004-0000-0000-0000FF120000}"/>
    <hyperlink ref="E4875" location="A125846530L" display="A125846530L" xr:uid="{00000000-0004-0000-0000-000000130000}"/>
    <hyperlink ref="E4876" location="A125913058C" display="A125913058C" xr:uid="{00000000-0004-0000-0000-000001130000}"/>
    <hyperlink ref="E4877" location="A125879794F" display="A125879794F" xr:uid="{00000000-0004-0000-0000-000002130000}"/>
    <hyperlink ref="E4878" location="A125846194L" display="A125846194L" xr:uid="{00000000-0004-0000-0000-000003130000}"/>
    <hyperlink ref="E4879" location="A125912722W" display="A125912722W" xr:uid="{00000000-0004-0000-0000-000004130000}"/>
    <hyperlink ref="E4880" location="A125879458V" display="A125879458V" xr:uid="{00000000-0004-0000-0000-000005130000}"/>
    <hyperlink ref="E4881" location="A125846250V" display="A125846250V" xr:uid="{00000000-0004-0000-0000-000006130000}"/>
    <hyperlink ref="E4882" location="A125912778J" display="A125912778J" xr:uid="{00000000-0004-0000-0000-000007130000}"/>
    <hyperlink ref="E4883" location="A125879514A" display="A125879514A" xr:uid="{00000000-0004-0000-0000-000008130000}"/>
    <hyperlink ref="E4884" location="A125846306V" display="A125846306V" xr:uid="{00000000-0004-0000-0000-000009130000}"/>
    <hyperlink ref="E4885" location="A125912834R" display="A125912834R" xr:uid="{00000000-0004-0000-0000-00000A130000}"/>
    <hyperlink ref="E4886" location="A125879570V" display="A125879570V" xr:uid="{00000000-0004-0000-0000-00000B130000}"/>
    <hyperlink ref="E4887" location="A125846082V" display="A125846082V" xr:uid="{00000000-0004-0000-0000-00000C130000}"/>
    <hyperlink ref="E4888" location="A125912610C" display="A125912610C" xr:uid="{00000000-0004-0000-0000-00000D130000}"/>
    <hyperlink ref="E4889" location="A125879346A" display="A125879346A" xr:uid="{00000000-0004-0000-0000-00000E130000}"/>
    <hyperlink ref="E4890" location="A125846586X" display="A125846586X" xr:uid="{00000000-0004-0000-0000-00000F130000}"/>
    <hyperlink ref="E4891" location="A125913114K" display="A125913114K" xr:uid="{00000000-0004-0000-0000-000010130000}"/>
    <hyperlink ref="E4892" location="A125879850L" display="A125879850L" xr:uid="{00000000-0004-0000-0000-000011130000}"/>
    <hyperlink ref="E4893" location="A125846362L" display="A125846362L" xr:uid="{00000000-0004-0000-0000-000012130000}"/>
    <hyperlink ref="E4894" location="A125912890J" display="A125912890J" xr:uid="{00000000-0004-0000-0000-000013130000}"/>
    <hyperlink ref="E4895" location="A125879626V" display="A125879626V" xr:uid="{00000000-0004-0000-0000-000014130000}"/>
    <hyperlink ref="E4896" location="A125846622W" display="A125846622W" xr:uid="{00000000-0004-0000-0000-000015130000}"/>
    <hyperlink ref="E4897" location="A125913150V" display="A125913150V" xr:uid="{00000000-0004-0000-0000-000016130000}"/>
    <hyperlink ref="E4898" location="A125879886R" display="A125879886R" xr:uid="{00000000-0004-0000-0000-000017130000}"/>
    <hyperlink ref="E4899" location="A125846398R" display="A125846398R" xr:uid="{00000000-0004-0000-0000-000018130000}"/>
    <hyperlink ref="E4900" location="A125912926X" display="A125912926X" xr:uid="{00000000-0004-0000-0000-000019130000}"/>
    <hyperlink ref="E4901" location="A125879662C" display="A125879662C" xr:uid="{00000000-0004-0000-0000-00001A130000}"/>
    <hyperlink ref="E4902" location="A125846118K" display="A125846118K" xr:uid="{00000000-0004-0000-0000-00001B130000}"/>
    <hyperlink ref="E4903" location="A125912646F" display="A125912646F" xr:uid="{00000000-0004-0000-0000-00001C130000}"/>
    <hyperlink ref="E4904" location="A125879382K" display="A125879382K" xr:uid="{00000000-0004-0000-0000-00001D130000}"/>
    <hyperlink ref="E4905" location="A125846454W" display="A125846454W" xr:uid="{00000000-0004-0000-0000-00001E130000}"/>
    <hyperlink ref="E4906" location="A125912982T" display="A125912982T" xr:uid="{00000000-0004-0000-0000-00001F130000}"/>
    <hyperlink ref="E4907" location="A125879718C" display="A125879718C" xr:uid="{00000000-0004-0000-0000-000020130000}"/>
    <hyperlink ref="E4908" location="A125846510C" display="A125846510C" xr:uid="{00000000-0004-0000-0000-000021130000}"/>
    <hyperlink ref="E4909" location="A125913038V" display="A125913038V" xr:uid="{00000000-0004-0000-0000-000022130000}"/>
    <hyperlink ref="E4910" location="A125879774W" display="A125879774W" xr:uid="{00000000-0004-0000-0000-000023130000}"/>
    <hyperlink ref="E4911" location="A125846174C" display="A125846174C" xr:uid="{00000000-0004-0000-0000-000024130000}"/>
    <hyperlink ref="E4912" location="A125912702L" display="A125912702L" xr:uid="{00000000-0004-0000-0000-000025130000}"/>
    <hyperlink ref="E4913" location="A125879438K" display="A125879438K" xr:uid="{00000000-0004-0000-0000-000026130000}"/>
    <hyperlink ref="E4914" location="A125846230K" display="A125846230K" xr:uid="{00000000-0004-0000-0000-000027130000}"/>
    <hyperlink ref="E4915" location="A125912758X" display="A125912758X" xr:uid="{00000000-0004-0000-0000-000028130000}"/>
    <hyperlink ref="E4916" location="A125879494C" display="A125879494C" xr:uid="{00000000-0004-0000-0000-000029130000}"/>
    <hyperlink ref="E4917" location="A125846286W" display="A125846286W" xr:uid="{00000000-0004-0000-0000-00002A130000}"/>
    <hyperlink ref="E4918" location="A125912814F" display="A125912814F" xr:uid="{00000000-0004-0000-0000-00002B130000}"/>
    <hyperlink ref="E4919" location="A125879550K" display="A125879550K" xr:uid="{00000000-0004-0000-0000-00002C130000}"/>
    <hyperlink ref="E4920" location="A125846062K" display="A125846062K" xr:uid="{00000000-0004-0000-0000-00002D130000}"/>
    <hyperlink ref="E4921" location="A125912590F" display="A125912590F" xr:uid="{00000000-0004-0000-0000-00002E130000}"/>
    <hyperlink ref="E4922" location="A125879326T" display="A125879326T" xr:uid="{00000000-0004-0000-0000-00002F130000}"/>
    <hyperlink ref="E4923" location="A125846566R" display="A125846566R" xr:uid="{00000000-0004-0000-0000-000030130000}"/>
    <hyperlink ref="E4924" location="A125913094L" display="A125913094L" xr:uid="{00000000-0004-0000-0000-000031130000}"/>
    <hyperlink ref="E4925" location="A125879830C" display="A125879830C" xr:uid="{00000000-0004-0000-0000-000032130000}"/>
    <hyperlink ref="E4926" location="A125846342C" display="A125846342C" xr:uid="{00000000-0004-0000-0000-000033130000}"/>
    <hyperlink ref="E4927" location="A125912870X" display="A125912870X" xr:uid="{00000000-0004-0000-0000-000034130000}"/>
    <hyperlink ref="E4928" location="A125879606K" display="A125879606K" xr:uid="{00000000-0004-0000-0000-000035130000}"/>
    <hyperlink ref="E4929" location="A125846646R" display="A125846646R" xr:uid="{00000000-0004-0000-0000-000036130000}"/>
    <hyperlink ref="E4930" location="A125913174L" display="A125913174L" xr:uid="{00000000-0004-0000-0000-000037130000}"/>
    <hyperlink ref="E4931" location="A125879910C" display="A125879910C" xr:uid="{00000000-0004-0000-0000-000038130000}"/>
    <hyperlink ref="E4932" location="A125846422C" display="A125846422C" xr:uid="{00000000-0004-0000-0000-000039130000}"/>
    <hyperlink ref="E4933" location="A125912950X" display="A125912950X" xr:uid="{00000000-0004-0000-0000-00003A130000}"/>
    <hyperlink ref="E4934" location="A125879686W" display="A125879686W" xr:uid="{00000000-0004-0000-0000-00003B130000}"/>
    <hyperlink ref="E4935" location="A125846142K" display="A125846142K" xr:uid="{00000000-0004-0000-0000-00003C130000}"/>
    <hyperlink ref="E4936" location="A125912670F" display="A125912670F" xr:uid="{00000000-0004-0000-0000-00003D130000}"/>
    <hyperlink ref="E4937" location="A125879406T" display="A125879406T" xr:uid="{00000000-0004-0000-0000-00003E130000}"/>
    <hyperlink ref="E4938" location="A125846478R" display="A125846478R" xr:uid="{00000000-0004-0000-0000-00003F130000}"/>
    <hyperlink ref="E4939" location="A125913006A" display="A125913006A" xr:uid="{00000000-0004-0000-0000-000040130000}"/>
    <hyperlink ref="E4940" location="A125879742C" display="A125879742C" xr:uid="{00000000-0004-0000-0000-000041130000}"/>
    <hyperlink ref="E4941" location="A125846534W" display="A125846534W" xr:uid="{00000000-0004-0000-0000-000042130000}"/>
    <hyperlink ref="E4942" location="A125913062V" display="A125913062V" xr:uid="{00000000-0004-0000-0000-000043130000}"/>
    <hyperlink ref="E4943" location="A125879798R" display="A125879798R" xr:uid="{00000000-0004-0000-0000-000044130000}"/>
    <hyperlink ref="E4944" location="A125846198W" display="A125846198W" xr:uid="{00000000-0004-0000-0000-000045130000}"/>
    <hyperlink ref="E4945" location="A125912726F" display="A125912726F" xr:uid="{00000000-0004-0000-0000-000046130000}"/>
    <hyperlink ref="E4946" location="A125879462K" display="A125879462K" xr:uid="{00000000-0004-0000-0000-000047130000}"/>
    <hyperlink ref="E4947" location="A125846254C" display="A125846254C" xr:uid="{00000000-0004-0000-0000-000048130000}"/>
    <hyperlink ref="E4948" location="A125912782X" display="A125912782X" xr:uid="{00000000-0004-0000-0000-000049130000}"/>
    <hyperlink ref="E4949" location="A125879518K" display="A125879518K" xr:uid="{00000000-0004-0000-0000-00004A130000}"/>
    <hyperlink ref="E4950" location="A125846310K" display="A125846310K" xr:uid="{00000000-0004-0000-0000-00004B130000}"/>
    <hyperlink ref="E4951" location="A125912838X" display="A125912838X" xr:uid="{00000000-0004-0000-0000-00004C130000}"/>
    <hyperlink ref="E4952" location="A125879574C" display="A125879574C" xr:uid="{00000000-0004-0000-0000-00004D130000}"/>
    <hyperlink ref="E4953" location="A125846086C" display="A125846086C" xr:uid="{00000000-0004-0000-0000-00004E130000}"/>
    <hyperlink ref="E4954" location="A125912614L" display="A125912614L" xr:uid="{00000000-0004-0000-0000-00004F130000}"/>
    <hyperlink ref="E4955" location="A125879350T" display="A125879350T" xr:uid="{00000000-0004-0000-0000-000050130000}"/>
    <hyperlink ref="E4956" location="A125846590R" display="A125846590R" xr:uid="{00000000-0004-0000-0000-000051130000}"/>
    <hyperlink ref="E4957" location="A125913118V" display="A125913118V" xr:uid="{00000000-0004-0000-0000-000052130000}"/>
    <hyperlink ref="E4958" location="A125879854W" display="A125879854W" xr:uid="{00000000-0004-0000-0000-000053130000}"/>
    <hyperlink ref="E4959" location="A125846366W" display="A125846366W" xr:uid="{00000000-0004-0000-0000-000054130000}"/>
    <hyperlink ref="E4960" location="A125912894T" display="A125912894T" xr:uid="{00000000-0004-0000-0000-000055130000}"/>
    <hyperlink ref="E4961" location="A125879630K" display="A125879630K" xr:uid="{00000000-0004-0000-0000-000056130000}"/>
    <hyperlink ref="E4962" location="A125846650F" display="A125846650F" xr:uid="{00000000-0004-0000-0000-000057130000}"/>
    <hyperlink ref="E4963" location="A125913178W" display="A125913178W" xr:uid="{00000000-0004-0000-0000-000058130000}"/>
    <hyperlink ref="E4964" location="A125879914L" display="A125879914L" xr:uid="{00000000-0004-0000-0000-000059130000}"/>
    <hyperlink ref="E4965" location="A125846426L" display="A125846426L" xr:uid="{00000000-0004-0000-0000-00005A130000}"/>
    <hyperlink ref="E4966" location="A125912954J" display="A125912954J" xr:uid="{00000000-0004-0000-0000-00005B130000}"/>
    <hyperlink ref="E4967" location="A125879690L" display="A125879690L" xr:uid="{00000000-0004-0000-0000-00005C130000}"/>
    <hyperlink ref="E4968" location="A125846146V" display="A125846146V" xr:uid="{00000000-0004-0000-0000-00005D130000}"/>
    <hyperlink ref="E4969" location="A125912674R" display="A125912674R" xr:uid="{00000000-0004-0000-0000-00005E130000}"/>
    <hyperlink ref="E4970" location="A125879410J" display="A125879410J" xr:uid="{00000000-0004-0000-0000-00005F130000}"/>
    <hyperlink ref="E4971" location="A125846482F" display="A125846482F" xr:uid="{00000000-0004-0000-0000-000060130000}"/>
    <hyperlink ref="E4972" location="A125913010T" display="A125913010T" xr:uid="{00000000-0004-0000-0000-000061130000}"/>
    <hyperlink ref="E4973" location="A125879746L" display="A125879746L" xr:uid="{00000000-0004-0000-0000-000062130000}"/>
    <hyperlink ref="E4974" location="A125846538F" display="A125846538F" xr:uid="{00000000-0004-0000-0000-000063130000}"/>
    <hyperlink ref="E4975" location="A125913066C" display="A125913066C" xr:uid="{00000000-0004-0000-0000-000064130000}"/>
    <hyperlink ref="E4976" location="A125879802V" display="A125879802V" xr:uid="{00000000-0004-0000-0000-000065130000}"/>
    <hyperlink ref="E4977" location="A125846202A" display="A125846202A" xr:uid="{00000000-0004-0000-0000-000066130000}"/>
    <hyperlink ref="E4978" location="A125912730W" display="A125912730W" xr:uid="{00000000-0004-0000-0000-000067130000}"/>
    <hyperlink ref="E4979" location="A125879466V" display="A125879466V" xr:uid="{00000000-0004-0000-0000-000068130000}"/>
    <hyperlink ref="E4980" location="A125846258L" display="A125846258L" xr:uid="{00000000-0004-0000-0000-000069130000}"/>
    <hyperlink ref="E4981" location="A125912786J" display="A125912786J" xr:uid="{00000000-0004-0000-0000-00006A130000}"/>
    <hyperlink ref="E4982" location="A125879522A" display="A125879522A" xr:uid="{00000000-0004-0000-0000-00006B130000}"/>
    <hyperlink ref="E4983" location="A125846314V" display="A125846314V" xr:uid="{00000000-0004-0000-0000-00006C130000}"/>
    <hyperlink ref="E4984" location="A125912842R" display="A125912842R" xr:uid="{00000000-0004-0000-0000-00006D130000}"/>
    <hyperlink ref="E4985" location="A125879578L" display="A125879578L" xr:uid="{00000000-0004-0000-0000-00006E130000}"/>
    <hyperlink ref="E4986" location="A125846090V" display="A125846090V" xr:uid="{00000000-0004-0000-0000-00006F130000}"/>
    <hyperlink ref="E4987" location="A125912618W" display="A125912618W" xr:uid="{00000000-0004-0000-0000-000070130000}"/>
    <hyperlink ref="E4988" location="A125879354A" display="A125879354A" xr:uid="{00000000-0004-0000-0000-000071130000}"/>
    <hyperlink ref="E4989" location="A125846594X" display="A125846594X" xr:uid="{00000000-0004-0000-0000-000072130000}"/>
    <hyperlink ref="E4990" location="A125913122K" display="A125913122K" xr:uid="{00000000-0004-0000-0000-000073130000}"/>
    <hyperlink ref="E4991" location="A125879858F" display="A125879858F" xr:uid="{00000000-0004-0000-0000-000074130000}"/>
    <hyperlink ref="E4992" location="A125846370L" display="A125846370L" xr:uid="{00000000-0004-0000-0000-000075130000}"/>
    <hyperlink ref="E4993" location="A125912898A" display="A125912898A" xr:uid="{00000000-0004-0000-0000-000076130000}"/>
    <hyperlink ref="E4994" location="A125879634V" display="A125879634V" xr:uid="{00000000-0004-0000-0000-000077130000}"/>
    <hyperlink ref="E4995" location="A125846626F" display="A125846626F" xr:uid="{00000000-0004-0000-0000-000078130000}"/>
    <hyperlink ref="E4996" location="A125913154C" display="A125913154C" xr:uid="{00000000-0004-0000-0000-000079130000}"/>
    <hyperlink ref="E4997" location="A125879890F" display="A125879890F" xr:uid="{00000000-0004-0000-0000-00007A130000}"/>
    <hyperlink ref="E4998" location="A125846402V" display="A125846402V" xr:uid="{00000000-0004-0000-0000-00007B130000}"/>
    <hyperlink ref="E4999" location="A125912930R" display="A125912930R" xr:uid="{00000000-0004-0000-0000-00007C130000}"/>
    <hyperlink ref="E5000" location="A125879666L" display="A125879666L" xr:uid="{00000000-0004-0000-0000-00007D130000}"/>
    <hyperlink ref="E5001" location="A125846122A" display="A125846122A" xr:uid="{00000000-0004-0000-0000-00007E130000}"/>
    <hyperlink ref="E5002" location="A125912650W" display="A125912650W" xr:uid="{00000000-0004-0000-0000-00007F130000}"/>
    <hyperlink ref="E5003" location="A125879386V" display="A125879386V" xr:uid="{00000000-0004-0000-0000-000080130000}"/>
    <hyperlink ref="E5004" location="A125846458F" display="A125846458F" xr:uid="{00000000-0004-0000-0000-000081130000}"/>
    <hyperlink ref="E5005" location="A125912986A" display="A125912986A" xr:uid="{00000000-0004-0000-0000-000082130000}"/>
    <hyperlink ref="E5006" location="A125879722V" display="A125879722V" xr:uid="{00000000-0004-0000-0000-000083130000}"/>
    <hyperlink ref="E5007" location="A125846514L" display="A125846514L" xr:uid="{00000000-0004-0000-0000-000084130000}"/>
    <hyperlink ref="E5008" location="A125913042K" display="A125913042K" xr:uid="{00000000-0004-0000-0000-000085130000}"/>
    <hyperlink ref="E5009" location="A125879778F" display="A125879778F" xr:uid="{00000000-0004-0000-0000-000086130000}"/>
    <hyperlink ref="E5010" location="A125846178L" display="A125846178L" xr:uid="{00000000-0004-0000-0000-000087130000}"/>
    <hyperlink ref="E5011" location="A125912706W" display="A125912706W" xr:uid="{00000000-0004-0000-0000-000088130000}"/>
    <hyperlink ref="E5012" location="A125879442A" display="A125879442A" xr:uid="{00000000-0004-0000-0000-000089130000}"/>
    <hyperlink ref="E5013" location="A125846234V" display="A125846234V" xr:uid="{00000000-0004-0000-0000-00008A130000}"/>
    <hyperlink ref="E5014" location="A125912762R" display="A125912762R" xr:uid="{00000000-0004-0000-0000-00008B130000}"/>
    <hyperlink ref="E5015" location="A125879498L" display="A125879498L" xr:uid="{00000000-0004-0000-0000-00008C130000}"/>
    <hyperlink ref="E5016" location="A125846290L" display="A125846290L" xr:uid="{00000000-0004-0000-0000-00008D130000}"/>
    <hyperlink ref="E5017" location="A125912818R" display="A125912818R" xr:uid="{00000000-0004-0000-0000-00008E130000}"/>
    <hyperlink ref="E5018" location="A125879554V" display="A125879554V" xr:uid="{00000000-0004-0000-0000-00008F130000}"/>
    <hyperlink ref="E5019" location="A125846066V" display="A125846066V" xr:uid="{00000000-0004-0000-0000-000090130000}"/>
    <hyperlink ref="E5020" location="A125912594R" display="A125912594R" xr:uid="{00000000-0004-0000-0000-000091130000}"/>
    <hyperlink ref="E5021" location="A125879330J" display="A125879330J" xr:uid="{00000000-0004-0000-0000-000092130000}"/>
    <hyperlink ref="E5022" location="A125846570F" display="A125846570F" xr:uid="{00000000-0004-0000-0000-000093130000}"/>
    <hyperlink ref="E5023" location="A125913098W" display="A125913098W" xr:uid="{00000000-0004-0000-0000-000094130000}"/>
    <hyperlink ref="E5024" location="A125879834L" display="A125879834L" xr:uid="{00000000-0004-0000-0000-000095130000}"/>
    <hyperlink ref="E5025" location="A125846346L" display="A125846346L" xr:uid="{00000000-0004-0000-0000-000096130000}"/>
    <hyperlink ref="E5026" location="A125912874J" display="A125912874J" xr:uid="{00000000-0004-0000-0000-000097130000}"/>
    <hyperlink ref="E5027" location="A125879610A" display="A125879610A" xr:uid="{00000000-0004-0000-0000-000098130000}"/>
    <hyperlink ref="E5028" location="A125846630W" display="A125846630W" xr:uid="{00000000-0004-0000-0000-000099130000}"/>
    <hyperlink ref="E5029" location="A125913158L" display="A125913158L" xr:uid="{00000000-0004-0000-0000-00009A130000}"/>
    <hyperlink ref="E5030" location="A125879894R" display="A125879894R" xr:uid="{00000000-0004-0000-0000-00009B130000}"/>
    <hyperlink ref="E5031" location="A125846406C" display="A125846406C" xr:uid="{00000000-0004-0000-0000-00009C130000}"/>
    <hyperlink ref="E5032" location="A125912934X" display="A125912934X" xr:uid="{00000000-0004-0000-0000-00009D130000}"/>
    <hyperlink ref="E5033" location="A125879670C" display="A125879670C" xr:uid="{00000000-0004-0000-0000-00009E130000}"/>
    <hyperlink ref="E5034" location="A125846126K" display="A125846126K" xr:uid="{00000000-0004-0000-0000-00009F130000}"/>
    <hyperlink ref="E5035" location="A125912654F" display="A125912654F" xr:uid="{00000000-0004-0000-0000-0000A0130000}"/>
    <hyperlink ref="E5036" location="A125879390K" display="A125879390K" xr:uid="{00000000-0004-0000-0000-0000A1130000}"/>
    <hyperlink ref="E5037" location="A125846462W" display="A125846462W" xr:uid="{00000000-0004-0000-0000-0000A2130000}"/>
    <hyperlink ref="E5038" location="A125912990T" display="A125912990T" xr:uid="{00000000-0004-0000-0000-0000A3130000}"/>
    <hyperlink ref="E5039" location="A125879726C" display="A125879726C" xr:uid="{00000000-0004-0000-0000-0000A4130000}"/>
    <hyperlink ref="E5040" location="A125846518W" display="A125846518W" xr:uid="{00000000-0004-0000-0000-0000A5130000}"/>
    <hyperlink ref="E5041" location="A125913046V" display="A125913046V" xr:uid="{00000000-0004-0000-0000-0000A6130000}"/>
    <hyperlink ref="E5042" location="A125879782W" display="A125879782W" xr:uid="{00000000-0004-0000-0000-0000A7130000}"/>
    <hyperlink ref="E5043" location="A125846182C" display="A125846182C" xr:uid="{00000000-0004-0000-0000-0000A8130000}"/>
    <hyperlink ref="E5044" location="A125912710L" display="A125912710L" xr:uid="{00000000-0004-0000-0000-0000A9130000}"/>
    <hyperlink ref="E5045" location="A125879446K" display="A125879446K" xr:uid="{00000000-0004-0000-0000-0000AA130000}"/>
    <hyperlink ref="E5046" location="A125846238C" display="A125846238C" xr:uid="{00000000-0004-0000-0000-0000AB130000}"/>
    <hyperlink ref="E5047" location="A125912766X" display="A125912766X" xr:uid="{00000000-0004-0000-0000-0000AC130000}"/>
    <hyperlink ref="E5048" location="A125879502T" display="A125879502T" xr:uid="{00000000-0004-0000-0000-0000AD130000}"/>
    <hyperlink ref="E5049" location="A125846294W" display="A125846294W" xr:uid="{00000000-0004-0000-0000-0000AE130000}"/>
    <hyperlink ref="E5050" location="A125912822F" display="A125912822F" xr:uid="{00000000-0004-0000-0000-0000AF130000}"/>
    <hyperlink ref="E5051" location="A125879558C" display="A125879558C" xr:uid="{00000000-0004-0000-0000-0000B0130000}"/>
    <hyperlink ref="E5052" location="A125846070K" display="A125846070K" xr:uid="{00000000-0004-0000-0000-0000B1130000}"/>
    <hyperlink ref="E5053" location="A125912598X" display="A125912598X" xr:uid="{00000000-0004-0000-0000-0000B2130000}"/>
    <hyperlink ref="E5054" location="A125879334T" display="A125879334T" xr:uid="{00000000-0004-0000-0000-0000B3130000}"/>
    <hyperlink ref="E5055" location="A125846574R" display="A125846574R" xr:uid="{00000000-0004-0000-0000-0000B4130000}"/>
    <hyperlink ref="E5056" location="A125913102A" display="A125913102A" xr:uid="{00000000-0004-0000-0000-0000B5130000}"/>
    <hyperlink ref="E5057" location="A125879838W" display="A125879838W" xr:uid="{00000000-0004-0000-0000-0000B6130000}"/>
    <hyperlink ref="E5058" location="A125846350C" display="A125846350C" xr:uid="{00000000-0004-0000-0000-0000B7130000}"/>
    <hyperlink ref="E5059" location="A125912878T" display="A125912878T" xr:uid="{00000000-0004-0000-0000-0000B8130000}"/>
    <hyperlink ref="E5060" location="A125879614K" display="A125879614K" xr:uid="{00000000-0004-0000-0000-0000B9130000}"/>
    <hyperlink ref="E5061" location="A125846634F" display="A125846634F" xr:uid="{00000000-0004-0000-0000-0000BA130000}"/>
    <hyperlink ref="E5062" location="A125913162C" display="A125913162C" xr:uid="{00000000-0004-0000-0000-0000BB130000}"/>
    <hyperlink ref="E5063" location="A125879898X" display="A125879898X" xr:uid="{00000000-0004-0000-0000-0000BC130000}"/>
    <hyperlink ref="E5064" location="A125846410V" display="A125846410V" xr:uid="{00000000-0004-0000-0000-0000BD130000}"/>
    <hyperlink ref="E5065" location="A125912938J" display="A125912938J" xr:uid="{00000000-0004-0000-0000-0000BE130000}"/>
    <hyperlink ref="E5066" location="A125879674L" display="A125879674L" xr:uid="{00000000-0004-0000-0000-0000BF130000}"/>
    <hyperlink ref="E5067" location="A125846130A" display="A125846130A" xr:uid="{00000000-0004-0000-0000-0000C0130000}"/>
    <hyperlink ref="E5068" location="A125912658R" display="A125912658R" xr:uid="{00000000-0004-0000-0000-0000C1130000}"/>
    <hyperlink ref="E5069" location="A125879394V" display="A125879394V" xr:uid="{00000000-0004-0000-0000-0000C2130000}"/>
    <hyperlink ref="E5070" location="A125846466F" display="A125846466F" xr:uid="{00000000-0004-0000-0000-0000C3130000}"/>
    <hyperlink ref="E5071" location="A125912994A" display="A125912994A" xr:uid="{00000000-0004-0000-0000-0000C4130000}"/>
    <hyperlink ref="E5072" location="A125879730V" display="A125879730V" xr:uid="{00000000-0004-0000-0000-0000C5130000}"/>
    <hyperlink ref="E5073" location="A125846522L" display="A125846522L" xr:uid="{00000000-0004-0000-0000-0000C6130000}"/>
    <hyperlink ref="E5074" location="A125913050K" display="A125913050K" xr:uid="{00000000-0004-0000-0000-0000C7130000}"/>
    <hyperlink ref="E5075" location="A125879786F" display="A125879786F" xr:uid="{00000000-0004-0000-0000-0000C8130000}"/>
    <hyperlink ref="E5076" location="A125846186L" display="A125846186L" xr:uid="{00000000-0004-0000-0000-0000C9130000}"/>
    <hyperlink ref="E5077" location="A125912714W" display="A125912714W" xr:uid="{00000000-0004-0000-0000-0000CA130000}"/>
    <hyperlink ref="E5078" location="A125879450A" display="A125879450A" xr:uid="{00000000-0004-0000-0000-0000CB130000}"/>
    <hyperlink ref="E5079" location="A125846242V" display="A125846242V" xr:uid="{00000000-0004-0000-0000-0000CC130000}"/>
    <hyperlink ref="E5080" location="A125912770R" display="A125912770R" xr:uid="{00000000-0004-0000-0000-0000CD130000}"/>
    <hyperlink ref="E5081" location="A125879506A" display="A125879506A" xr:uid="{00000000-0004-0000-0000-0000CE130000}"/>
    <hyperlink ref="E5082" location="A125846298F" display="A125846298F" xr:uid="{00000000-0004-0000-0000-0000CF130000}"/>
    <hyperlink ref="E5083" location="A125912826R" display="A125912826R" xr:uid="{00000000-0004-0000-0000-0000D0130000}"/>
    <hyperlink ref="E5084" location="A125879562V" display="A125879562V" xr:uid="{00000000-0004-0000-0000-0000D1130000}"/>
    <hyperlink ref="E5085" location="A125846074V" display="A125846074V" xr:uid="{00000000-0004-0000-0000-0000D2130000}"/>
    <hyperlink ref="E5086" location="A125912602C" display="A125912602C" xr:uid="{00000000-0004-0000-0000-0000D3130000}"/>
    <hyperlink ref="E5087" location="A125879338A" display="A125879338A" xr:uid="{00000000-0004-0000-0000-0000D4130000}"/>
    <hyperlink ref="E5088" location="A125846578X" display="A125846578X" xr:uid="{00000000-0004-0000-0000-0000D5130000}"/>
    <hyperlink ref="E5089" location="A125913106K" display="A125913106K" xr:uid="{00000000-0004-0000-0000-0000D6130000}"/>
    <hyperlink ref="E5090" location="A125879842L" display="A125879842L" xr:uid="{00000000-0004-0000-0000-0000D7130000}"/>
    <hyperlink ref="E5091" location="A125846354L" display="A125846354L" xr:uid="{00000000-0004-0000-0000-0000D8130000}"/>
    <hyperlink ref="E5092" location="A125912882J" display="A125912882J" xr:uid="{00000000-0004-0000-0000-0000D9130000}"/>
    <hyperlink ref="E5093" location="A125879618V" display="A125879618V" xr:uid="{00000000-0004-0000-0000-0000DA130000}"/>
    <hyperlink ref="E5094" location="A125847226L" display="A125847226L" xr:uid="{00000000-0004-0000-0000-0000DB130000}"/>
    <hyperlink ref="E5095" location="A125913754J" display="A125913754J" xr:uid="{00000000-0004-0000-0000-0000DC130000}"/>
    <hyperlink ref="E5096" location="A125880490T" display="A125880490T" xr:uid="{00000000-0004-0000-0000-0000DD130000}"/>
    <hyperlink ref="E5097" location="A125847002A" display="A125847002A" xr:uid="{00000000-0004-0000-0000-0000DE130000}"/>
    <hyperlink ref="E5098" location="A125913530W" display="A125913530W" xr:uid="{00000000-0004-0000-0000-0000DF130000}"/>
    <hyperlink ref="E5099" location="A125880266X" display="A125880266X" xr:uid="{00000000-0004-0000-0000-0000E0130000}"/>
    <hyperlink ref="E5100" location="A125846722F" display="A125846722F" xr:uid="{00000000-0004-0000-0000-0000E1130000}"/>
    <hyperlink ref="E5101" location="A125913250C" display="A125913250C" xr:uid="{00000000-0004-0000-0000-0000E2130000}"/>
    <hyperlink ref="E5102" location="A125879986X" display="A125879986X" xr:uid="{00000000-0004-0000-0000-0000E3130000}"/>
    <hyperlink ref="E5103" location="A125847058L" display="A125847058L" xr:uid="{00000000-0004-0000-0000-0000E4130000}"/>
    <hyperlink ref="E5104" location="A125913586J" display="A125913586J" xr:uid="{00000000-0004-0000-0000-0000E5130000}"/>
    <hyperlink ref="E5105" location="A125880322F" display="A125880322F" xr:uid="{00000000-0004-0000-0000-0000E6130000}"/>
    <hyperlink ref="E5106" location="A125847114V" display="A125847114V" xr:uid="{00000000-0004-0000-0000-0000E7130000}"/>
    <hyperlink ref="E5107" location="A125913642R" display="A125913642R" xr:uid="{00000000-0004-0000-0000-0000E8130000}"/>
    <hyperlink ref="E5108" location="A125880378T" display="A125880378T" xr:uid="{00000000-0004-0000-0000-0000E9130000}"/>
    <hyperlink ref="E5109" location="A125846778T" display="A125846778T" xr:uid="{00000000-0004-0000-0000-0000EA130000}"/>
    <hyperlink ref="E5110" location="A125913306C" display="A125913306C" xr:uid="{00000000-0004-0000-0000-0000EB130000}"/>
    <hyperlink ref="E5111" location="A125880042L" display="A125880042L" xr:uid="{00000000-0004-0000-0000-0000EC130000}"/>
    <hyperlink ref="E5112" location="A125846834X" display="A125846834X" xr:uid="{00000000-0004-0000-0000-0000ED130000}"/>
    <hyperlink ref="E5113" location="A125913362W" display="A125913362W" xr:uid="{00000000-0004-0000-0000-0000EE130000}"/>
    <hyperlink ref="E5114" location="A125880098X" display="A125880098X" xr:uid="{00000000-0004-0000-0000-0000EF130000}"/>
    <hyperlink ref="E5115" location="A125846890T" display="A125846890T" xr:uid="{00000000-0004-0000-0000-0000F0130000}"/>
    <hyperlink ref="E5116" location="A125913418W" display="A125913418W" xr:uid="{00000000-0004-0000-0000-0000F1130000}"/>
    <hyperlink ref="E5117" location="A125880154F" display="A125880154F" xr:uid="{00000000-0004-0000-0000-0000F2130000}"/>
    <hyperlink ref="E5118" location="A125846666X" display="A125846666X" xr:uid="{00000000-0004-0000-0000-0000F3130000}"/>
    <hyperlink ref="E5119" location="A125913194W" display="A125913194W" xr:uid="{00000000-0004-0000-0000-0000F4130000}"/>
    <hyperlink ref="E5120" location="A125879930L" display="A125879930L" xr:uid="{00000000-0004-0000-0000-0000F5130000}"/>
    <hyperlink ref="E5121" location="A125847170L" display="A125847170L" xr:uid="{00000000-0004-0000-0000-0000F6130000}"/>
    <hyperlink ref="E5122" location="A125913698A" display="A125913698A" xr:uid="{00000000-0004-0000-0000-0000F7130000}"/>
    <hyperlink ref="E5123" location="A125880434X" display="A125880434X" xr:uid="{00000000-0004-0000-0000-0000F8130000}"/>
    <hyperlink ref="E5124" location="A125846946T" display="A125846946T" xr:uid="{00000000-0004-0000-0000-0000F9130000}"/>
    <hyperlink ref="E5125" location="A125913474R" display="A125913474R" xr:uid="{00000000-0004-0000-0000-0000FA130000}"/>
    <hyperlink ref="E5126" location="A125880210L" display="A125880210L" xr:uid="{00000000-0004-0000-0000-0000FB130000}"/>
    <hyperlink ref="E5127" location="A125847222C" display="A125847222C" xr:uid="{00000000-0004-0000-0000-0000FC130000}"/>
    <hyperlink ref="E5128" location="A125913750X" display="A125913750X" xr:uid="{00000000-0004-0000-0000-0000FD130000}"/>
    <hyperlink ref="E5129" location="A125880486A" display="A125880486A" xr:uid="{00000000-0004-0000-0000-0000FE130000}"/>
    <hyperlink ref="E5130" location="A125846998V" display="A125846998V" xr:uid="{00000000-0004-0000-0000-0000FF130000}"/>
    <hyperlink ref="E5131" location="A125913526F" display="A125913526F" xr:uid="{00000000-0004-0000-0000-000000140000}"/>
    <hyperlink ref="E5132" location="A125880262R" display="A125880262R" xr:uid="{00000000-0004-0000-0000-000001140000}"/>
    <hyperlink ref="E5133" location="A125846718R" display="A125846718R" xr:uid="{00000000-0004-0000-0000-000002140000}"/>
    <hyperlink ref="E5134" location="A125913246L" display="A125913246L" xr:uid="{00000000-0004-0000-0000-000003140000}"/>
    <hyperlink ref="E5135" location="A125879982R" display="A125879982R" xr:uid="{00000000-0004-0000-0000-000004140000}"/>
    <hyperlink ref="E5136" location="A125847054C" display="A125847054C" xr:uid="{00000000-0004-0000-0000-000005140000}"/>
    <hyperlink ref="E5137" location="A125913582X" display="A125913582X" xr:uid="{00000000-0004-0000-0000-000006140000}"/>
    <hyperlink ref="E5138" location="A125880318R" display="A125880318R" xr:uid="{00000000-0004-0000-0000-000007140000}"/>
    <hyperlink ref="E5139" location="A125847110K" display="A125847110K" xr:uid="{00000000-0004-0000-0000-000008140000}"/>
    <hyperlink ref="E5140" location="A125913638X" display="A125913638X" xr:uid="{00000000-0004-0000-0000-000009140000}"/>
    <hyperlink ref="E5141" location="A125880374J" display="A125880374J" xr:uid="{00000000-0004-0000-0000-00000A140000}"/>
    <hyperlink ref="E5142" location="A125846774J" display="A125846774J" xr:uid="{00000000-0004-0000-0000-00000B140000}"/>
    <hyperlink ref="E5143" location="A125913302V" display="A125913302V" xr:uid="{00000000-0004-0000-0000-00000C140000}"/>
    <hyperlink ref="E5144" location="A125880038W" display="A125880038W" xr:uid="{00000000-0004-0000-0000-00000D140000}"/>
    <hyperlink ref="E5145" location="A125846830R" display="A125846830R" xr:uid="{00000000-0004-0000-0000-00000E140000}"/>
    <hyperlink ref="E5146" location="A125913358F" display="A125913358F" xr:uid="{00000000-0004-0000-0000-00000F140000}"/>
    <hyperlink ref="E5147" location="A125880094R" display="A125880094R" xr:uid="{00000000-0004-0000-0000-000010140000}"/>
    <hyperlink ref="E5148" location="A125846886A" display="A125846886A" xr:uid="{00000000-0004-0000-0000-000011140000}"/>
    <hyperlink ref="E5149" location="A125913414L" display="A125913414L" xr:uid="{00000000-0004-0000-0000-000012140000}"/>
    <hyperlink ref="E5150" location="A125880150W" display="A125880150W" xr:uid="{00000000-0004-0000-0000-000013140000}"/>
    <hyperlink ref="E5151" location="A125846662R" display="A125846662R" xr:uid="{00000000-0004-0000-0000-000014140000}"/>
    <hyperlink ref="E5152" location="A125913190L" display="A125913190L" xr:uid="{00000000-0004-0000-0000-000015140000}"/>
    <hyperlink ref="E5153" location="A125879926W" display="A125879926W" xr:uid="{00000000-0004-0000-0000-000016140000}"/>
    <hyperlink ref="E5154" location="A125847166W" display="A125847166W" xr:uid="{00000000-0004-0000-0000-000017140000}"/>
    <hyperlink ref="E5155" location="A125913694T" display="A125913694T" xr:uid="{00000000-0004-0000-0000-000018140000}"/>
    <hyperlink ref="E5156" location="A125880430R" display="A125880430R" xr:uid="{00000000-0004-0000-0000-000019140000}"/>
    <hyperlink ref="E5157" location="A125846942J" display="A125846942J" xr:uid="{00000000-0004-0000-0000-00001A140000}"/>
    <hyperlink ref="E5158" location="A125913470F" display="A125913470F" xr:uid="{00000000-0004-0000-0000-00001B140000}"/>
    <hyperlink ref="E5159" location="A125880206W" display="A125880206W" xr:uid="{00000000-0004-0000-0000-00001C140000}"/>
    <hyperlink ref="E5160" location="A125847270W" display="A125847270W" xr:uid="{00000000-0004-0000-0000-00001D140000}"/>
    <hyperlink ref="E5161" location="A125913798K" display="A125913798K" xr:uid="{00000000-0004-0000-0000-00001E140000}"/>
    <hyperlink ref="E5162" location="A125880534J" display="A125880534J" xr:uid="{00000000-0004-0000-0000-00001F140000}"/>
    <hyperlink ref="E5163" location="A125847046C" display="A125847046C" xr:uid="{00000000-0004-0000-0000-000020140000}"/>
    <hyperlink ref="E5164" location="A125913574X" display="A125913574X" xr:uid="{00000000-0004-0000-0000-000021140000}"/>
    <hyperlink ref="E5165" location="A125880310W" display="A125880310W" xr:uid="{00000000-0004-0000-0000-000022140000}"/>
    <hyperlink ref="E5166" location="A125846766J" display="A125846766J" xr:uid="{00000000-0004-0000-0000-000023140000}"/>
    <hyperlink ref="E5167" location="A125913294F" display="A125913294F" xr:uid="{00000000-0004-0000-0000-000024140000}"/>
    <hyperlink ref="E5168" location="A125880030C" display="A125880030C" xr:uid="{00000000-0004-0000-0000-000025140000}"/>
    <hyperlink ref="E5169" location="A125847102K" display="A125847102K" xr:uid="{00000000-0004-0000-0000-000026140000}"/>
    <hyperlink ref="E5170" location="A125913630F" display="A125913630F" xr:uid="{00000000-0004-0000-0000-000027140000}"/>
    <hyperlink ref="E5171" location="A125880366J" display="A125880366J" xr:uid="{00000000-0004-0000-0000-000028140000}"/>
    <hyperlink ref="E5172" location="A125847158W" display="A125847158W" xr:uid="{00000000-0004-0000-0000-000029140000}"/>
    <hyperlink ref="E5173" location="A125913686T" display="A125913686T" xr:uid="{00000000-0004-0000-0000-00002A140000}"/>
    <hyperlink ref="E5174" location="A125880422R" display="A125880422R" xr:uid="{00000000-0004-0000-0000-00002B140000}"/>
    <hyperlink ref="E5175" location="A125846822R" display="A125846822R" xr:uid="{00000000-0004-0000-0000-00002C140000}"/>
    <hyperlink ref="E5176" location="A125913350L" display="A125913350L" xr:uid="{00000000-0004-0000-0000-00002D140000}"/>
    <hyperlink ref="E5177" location="A125880086R" display="A125880086R" xr:uid="{00000000-0004-0000-0000-00002E140000}"/>
    <hyperlink ref="E5178" location="A125846878A" display="A125846878A" xr:uid="{00000000-0004-0000-0000-00002F140000}"/>
    <hyperlink ref="E5179" location="A125913406L" display="A125913406L" xr:uid="{00000000-0004-0000-0000-000030140000}"/>
    <hyperlink ref="E5180" location="A125880142W" display="A125880142W" xr:uid="{00000000-0004-0000-0000-000031140000}"/>
    <hyperlink ref="E5181" location="A125846934J" display="A125846934J" xr:uid="{00000000-0004-0000-0000-000032140000}"/>
    <hyperlink ref="E5182" location="A125913462F" display="A125913462F" xr:uid="{00000000-0004-0000-0000-000033140000}"/>
    <hyperlink ref="E5183" location="A125880198J" display="A125880198J" xr:uid="{00000000-0004-0000-0000-000034140000}"/>
    <hyperlink ref="E5184" location="A125846710W" display="A125846710W" xr:uid="{00000000-0004-0000-0000-000035140000}"/>
    <hyperlink ref="E5185" location="A125913238L" display="A125913238L" xr:uid="{00000000-0004-0000-0000-000036140000}"/>
    <hyperlink ref="E5186" location="A125879974R" display="A125879974R" xr:uid="{00000000-0004-0000-0000-000037140000}"/>
    <hyperlink ref="E5187" location="A125847214C" display="A125847214C" xr:uid="{00000000-0004-0000-0000-000038140000}"/>
    <hyperlink ref="E5188" location="A125913742X" display="A125913742X" xr:uid="{00000000-0004-0000-0000-000039140000}"/>
    <hyperlink ref="E5189" location="A125880478A" display="A125880478A" xr:uid="{00000000-0004-0000-0000-00003A140000}"/>
    <hyperlink ref="E5190" location="A125846990A" display="A125846990A" xr:uid="{00000000-0004-0000-0000-00003B140000}"/>
    <hyperlink ref="E5191" location="A125913518F" display="A125913518F" xr:uid="{00000000-0004-0000-0000-00003C140000}"/>
    <hyperlink ref="E5192" location="A125880254R" display="A125880254R" xr:uid="{00000000-0004-0000-0000-00003D140000}"/>
    <hyperlink ref="E5193" location="A125847254W" display="A125847254W" xr:uid="{00000000-0004-0000-0000-00003E140000}"/>
    <hyperlink ref="E5194" location="A125913782T" display="A125913782T" xr:uid="{00000000-0004-0000-0000-00003F140000}"/>
    <hyperlink ref="E5195" location="A125880518J" display="A125880518J" xr:uid="{00000000-0004-0000-0000-000040140000}"/>
    <hyperlink ref="E5196" location="A125847030K" display="A125847030K" xr:uid="{00000000-0004-0000-0000-000041140000}"/>
    <hyperlink ref="E5197" location="A125913558X" display="A125913558X" xr:uid="{00000000-0004-0000-0000-000042140000}"/>
    <hyperlink ref="E5198" location="A125880294J" display="A125880294J" xr:uid="{00000000-0004-0000-0000-000043140000}"/>
    <hyperlink ref="E5199" location="A125846750R" display="A125846750R" xr:uid="{00000000-0004-0000-0000-000044140000}"/>
    <hyperlink ref="E5200" location="A125913278F" display="A125913278F" xr:uid="{00000000-0004-0000-0000-000045140000}"/>
    <hyperlink ref="E5201" location="A125880014C" display="A125880014C" xr:uid="{00000000-0004-0000-0000-000046140000}"/>
    <hyperlink ref="E5202" location="A125847086W" display="A125847086W" xr:uid="{00000000-0004-0000-0000-000047140000}"/>
    <hyperlink ref="E5203" location="A125913614F" display="A125913614F" xr:uid="{00000000-0004-0000-0000-000048140000}"/>
    <hyperlink ref="E5204" location="A125880350R" display="A125880350R" xr:uid="{00000000-0004-0000-0000-000049140000}"/>
    <hyperlink ref="E5205" location="A125847142C" display="A125847142C" xr:uid="{00000000-0004-0000-0000-00004A140000}"/>
    <hyperlink ref="E5206" location="A125913670X" display="A125913670X" xr:uid="{00000000-0004-0000-0000-00004B140000}"/>
    <hyperlink ref="E5207" location="A125880406R" display="A125880406R" xr:uid="{00000000-0004-0000-0000-00004C140000}"/>
    <hyperlink ref="E5208" location="A125846806R" display="A125846806R" xr:uid="{00000000-0004-0000-0000-00004D140000}"/>
    <hyperlink ref="E5209" location="A125913334L" display="A125913334L" xr:uid="{00000000-0004-0000-0000-00004E140000}"/>
    <hyperlink ref="E5210" location="A125880070W" display="A125880070W" xr:uid="{00000000-0004-0000-0000-00004F140000}"/>
    <hyperlink ref="E5211" location="A125846862J" display="A125846862J" xr:uid="{00000000-0004-0000-0000-000050140000}"/>
    <hyperlink ref="E5212" location="A125913390F" display="A125913390F" xr:uid="{00000000-0004-0000-0000-000051140000}"/>
    <hyperlink ref="E5213" location="A125880126W" display="A125880126W" xr:uid="{00000000-0004-0000-0000-000052140000}"/>
    <hyperlink ref="E5214" location="A125846918J" display="A125846918J" xr:uid="{00000000-0004-0000-0000-000053140000}"/>
    <hyperlink ref="E5215" location="A125913446F" display="A125913446F" xr:uid="{00000000-0004-0000-0000-000054140000}"/>
    <hyperlink ref="E5216" location="A125880182R" display="A125880182R" xr:uid="{00000000-0004-0000-0000-000055140000}"/>
    <hyperlink ref="E5217" location="A125846694J" display="A125846694J" xr:uid="{00000000-0004-0000-0000-000056140000}"/>
    <hyperlink ref="E5218" location="A125913222V" display="A125913222V" xr:uid="{00000000-0004-0000-0000-000057140000}"/>
    <hyperlink ref="E5219" location="A125879958R" display="A125879958R" xr:uid="{00000000-0004-0000-0000-000058140000}"/>
    <hyperlink ref="E5220" location="A125847198R" display="A125847198R" xr:uid="{00000000-0004-0000-0000-000059140000}"/>
    <hyperlink ref="E5221" location="A125913726X" display="A125913726X" xr:uid="{00000000-0004-0000-0000-00005A140000}"/>
    <hyperlink ref="E5222" location="A125880462J" display="A125880462J" xr:uid="{00000000-0004-0000-0000-00005B140000}"/>
    <hyperlink ref="E5223" location="A125846974A" display="A125846974A" xr:uid="{00000000-0004-0000-0000-00005C140000}"/>
    <hyperlink ref="E5224" location="A125913502L" display="A125913502L" xr:uid="{00000000-0004-0000-0000-00005D140000}"/>
    <hyperlink ref="E5225" location="A125880238R" display="A125880238R" xr:uid="{00000000-0004-0000-0000-00005E140000}"/>
    <hyperlink ref="E5226" location="A125847274F" display="A125847274F" xr:uid="{00000000-0004-0000-0000-00005F140000}"/>
    <hyperlink ref="E5227" location="A125913802R" display="A125913802R" xr:uid="{00000000-0004-0000-0000-000060140000}"/>
    <hyperlink ref="E5228" location="A125880538T" display="A125880538T" xr:uid="{00000000-0004-0000-0000-000061140000}"/>
    <hyperlink ref="E5229" location="A125847050V" display="A125847050V" xr:uid="{00000000-0004-0000-0000-000062140000}"/>
    <hyperlink ref="E5230" location="A125913578J" display="A125913578J" xr:uid="{00000000-0004-0000-0000-000063140000}"/>
    <hyperlink ref="E5231" location="A125880314F" display="A125880314F" xr:uid="{00000000-0004-0000-0000-000064140000}"/>
    <hyperlink ref="E5232" location="A125846770X" display="A125846770X" xr:uid="{00000000-0004-0000-0000-000065140000}"/>
    <hyperlink ref="E5233" location="A125913298R" display="A125913298R" xr:uid="{00000000-0004-0000-0000-000066140000}"/>
    <hyperlink ref="E5234" location="A125880034L" display="A125880034L" xr:uid="{00000000-0004-0000-0000-000067140000}"/>
    <hyperlink ref="E5235" location="A125847106V" display="A125847106V" xr:uid="{00000000-0004-0000-0000-000068140000}"/>
    <hyperlink ref="E5236" location="A125913634R" display="A125913634R" xr:uid="{00000000-0004-0000-0000-000069140000}"/>
    <hyperlink ref="E5237" location="A125880370X" display="A125880370X" xr:uid="{00000000-0004-0000-0000-00006A140000}"/>
    <hyperlink ref="E5238" location="A125847162L" display="A125847162L" xr:uid="{00000000-0004-0000-0000-00006B140000}"/>
    <hyperlink ref="E5239" location="A125913690J" display="A125913690J" xr:uid="{00000000-0004-0000-0000-00006C140000}"/>
    <hyperlink ref="E5240" location="A125880426X" display="A125880426X" xr:uid="{00000000-0004-0000-0000-00006D140000}"/>
    <hyperlink ref="E5241" location="A125846826X" display="A125846826X" xr:uid="{00000000-0004-0000-0000-00006E140000}"/>
    <hyperlink ref="E5242" location="A125913354W" display="A125913354W" xr:uid="{00000000-0004-0000-0000-00006F140000}"/>
    <hyperlink ref="E5243" location="A125880090F" display="A125880090F" xr:uid="{00000000-0004-0000-0000-000070140000}"/>
    <hyperlink ref="E5244" location="A125846882T" display="A125846882T" xr:uid="{00000000-0004-0000-0000-000071140000}"/>
    <hyperlink ref="E5245" location="A125913410C" display="A125913410C" xr:uid="{00000000-0004-0000-0000-000072140000}"/>
    <hyperlink ref="E5246" location="A125880146F" display="A125880146F" xr:uid="{00000000-0004-0000-0000-000073140000}"/>
    <hyperlink ref="E5247" location="A125846938T" display="A125846938T" xr:uid="{00000000-0004-0000-0000-000074140000}"/>
    <hyperlink ref="E5248" location="A125913466R" display="A125913466R" xr:uid="{00000000-0004-0000-0000-000075140000}"/>
    <hyperlink ref="E5249" location="A125880202L" display="A125880202L" xr:uid="{00000000-0004-0000-0000-000076140000}"/>
    <hyperlink ref="E5250" location="A125846714F" display="A125846714F" xr:uid="{00000000-0004-0000-0000-000077140000}"/>
    <hyperlink ref="E5251" location="A125913242C" display="A125913242C" xr:uid="{00000000-0004-0000-0000-000078140000}"/>
    <hyperlink ref="E5252" location="A125879978X" display="A125879978X" xr:uid="{00000000-0004-0000-0000-000079140000}"/>
    <hyperlink ref="E5253" location="A125847218L" display="A125847218L" xr:uid="{00000000-0004-0000-0000-00007A140000}"/>
    <hyperlink ref="E5254" location="A125913746J" display="A125913746J" xr:uid="{00000000-0004-0000-0000-00007B140000}"/>
    <hyperlink ref="E5255" location="A125880482T" display="A125880482T" xr:uid="{00000000-0004-0000-0000-00007C140000}"/>
    <hyperlink ref="E5256" location="A125846994K" display="A125846994K" xr:uid="{00000000-0004-0000-0000-00007D140000}"/>
    <hyperlink ref="E5257" location="A125913522W" display="A125913522W" xr:uid="{00000000-0004-0000-0000-00007E140000}"/>
    <hyperlink ref="E5258" location="A125880258X" display="A125880258X" xr:uid="{00000000-0004-0000-0000-00007F140000}"/>
    <hyperlink ref="E5259" location="A125847234L" display="A125847234L" xr:uid="{00000000-0004-0000-0000-000080140000}"/>
    <hyperlink ref="E5260" location="A125913762J" display="A125913762J" xr:uid="{00000000-0004-0000-0000-000081140000}"/>
    <hyperlink ref="E5261" location="A125880498K" display="A125880498K" xr:uid="{00000000-0004-0000-0000-000082140000}"/>
    <hyperlink ref="E5262" location="A125847010A" display="A125847010A" xr:uid="{00000000-0004-0000-0000-000083140000}"/>
    <hyperlink ref="E5263" location="A125913538R" display="A125913538R" xr:uid="{00000000-0004-0000-0000-000084140000}"/>
    <hyperlink ref="E5264" location="A125880274X" display="A125880274X" xr:uid="{00000000-0004-0000-0000-000085140000}"/>
    <hyperlink ref="E5265" location="A125846730F" display="A125846730F" xr:uid="{00000000-0004-0000-0000-000086140000}"/>
    <hyperlink ref="E5266" location="A125913258W" display="A125913258W" xr:uid="{00000000-0004-0000-0000-000087140000}"/>
    <hyperlink ref="E5267" location="A125879994X" display="A125879994X" xr:uid="{00000000-0004-0000-0000-000088140000}"/>
    <hyperlink ref="E5268" location="A125847066L" display="A125847066L" xr:uid="{00000000-0004-0000-0000-000089140000}"/>
    <hyperlink ref="E5269" location="A125913594J" display="A125913594J" xr:uid="{00000000-0004-0000-0000-00008A140000}"/>
    <hyperlink ref="E5270" location="A125880330F" display="A125880330F" xr:uid="{00000000-0004-0000-0000-00008B140000}"/>
    <hyperlink ref="E5271" location="A125847122V" display="A125847122V" xr:uid="{00000000-0004-0000-0000-00008C140000}"/>
    <hyperlink ref="E5272" location="A125913650R" display="A125913650R" xr:uid="{00000000-0004-0000-0000-00008D140000}"/>
    <hyperlink ref="E5273" location="A125880386T" display="A125880386T" xr:uid="{00000000-0004-0000-0000-00008E140000}"/>
    <hyperlink ref="E5274" location="A125846786T" display="A125846786T" xr:uid="{00000000-0004-0000-0000-00008F140000}"/>
    <hyperlink ref="E5275" location="A125913314C" display="A125913314C" xr:uid="{00000000-0004-0000-0000-000090140000}"/>
    <hyperlink ref="E5276" location="A125880050L" display="A125880050L" xr:uid="{00000000-0004-0000-0000-000091140000}"/>
    <hyperlink ref="E5277" location="A125846842X" display="A125846842X" xr:uid="{00000000-0004-0000-0000-000092140000}"/>
    <hyperlink ref="E5278" location="A125913370W" display="A125913370W" xr:uid="{00000000-0004-0000-0000-000093140000}"/>
    <hyperlink ref="E5279" location="A125880106L" display="A125880106L" xr:uid="{00000000-0004-0000-0000-000094140000}"/>
    <hyperlink ref="E5280" location="A125846898K" display="A125846898K" xr:uid="{00000000-0004-0000-0000-000095140000}"/>
    <hyperlink ref="E5281" location="A125913426W" display="A125913426W" xr:uid="{00000000-0004-0000-0000-000096140000}"/>
    <hyperlink ref="E5282" location="A125880162F" display="A125880162F" xr:uid="{00000000-0004-0000-0000-000097140000}"/>
    <hyperlink ref="E5283" location="A125846674X" display="A125846674X" xr:uid="{00000000-0004-0000-0000-000098140000}"/>
    <hyperlink ref="E5284" location="A125913202K" display="A125913202K" xr:uid="{00000000-0004-0000-0000-000099140000}"/>
    <hyperlink ref="E5285" location="A125879938F" display="A125879938F" xr:uid="{00000000-0004-0000-0000-00009A140000}"/>
    <hyperlink ref="E5286" location="A125847178F" display="A125847178F" xr:uid="{00000000-0004-0000-0000-00009B140000}"/>
    <hyperlink ref="E5287" location="A125913706R" display="A125913706R" xr:uid="{00000000-0004-0000-0000-00009C140000}"/>
    <hyperlink ref="E5288" location="A125880442X" display="A125880442X" xr:uid="{00000000-0004-0000-0000-00009D140000}"/>
    <hyperlink ref="E5289" location="A125846954T" display="A125846954T" xr:uid="{00000000-0004-0000-0000-00009E140000}"/>
    <hyperlink ref="E5290" location="A125913482R" display="A125913482R" xr:uid="{00000000-0004-0000-0000-00009F140000}"/>
    <hyperlink ref="E5291" location="A125880218F" display="A125880218F" xr:uid="{00000000-0004-0000-0000-0000A0140000}"/>
    <hyperlink ref="E5292" location="A125847230C" display="A125847230C" xr:uid="{00000000-0004-0000-0000-0000A1140000}"/>
    <hyperlink ref="E5293" location="A125913758T" display="A125913758T" xr:uid="{00000000-0004-0000-0000-0000A2140000}"/>
    <hyperlink ref="E5294" location="A125880494A" display="A125880494A" xr:uid="{00000000-0004-0000-0000-0000A3140000}"/>
    <hyperlink ref="E5295" location="A125847006K" display="A125847006K" xr:uid="{00000000-0004-0000-0000-0000A4140000}"/>
    <hyperlink ref="E5296" location="A125913534F" display="A125913534F" xr:uid="{00000000-0004-0000-0000-0000A5140000}"/>
    <hyperlink ref="E5297" location="A125880270R" display="A125880270R" xr:uid="{00000000-0004-0000-0000-0000A6140000}"/>
    <hyperlink ref="E5298" location="A125846726R" display="A125846726R" xr:uid="{00000000-0004-0000-0000-0000A7140000}"/>
    <hyperlink ref="E5299" location="A125913254L" display="A125913254L" xr:uid="{00000000-0004-0000-0000-0000A8140000}"/>
    <hyperlink ref="E5300" location="A125879990R" display="A125879990R" xr:uid="{00000000-0004-0000-0000-0000A9140000}"/>
    <hyperlink ref="E5301" location="A125847062C" display="A125847062C" xr:uid="{00000000-0004-0000-0000-0000AA140000}"/>
    <hyperlink ref="E5302" location="A125913590X" display="A125913590X" xr:uid="{00000000-0004-0000-0000-0000AB140000}"/>
    <hyperlink ref="E5303" location="A125880326R" display="A125880326R" xr:uid="{00000000-0004-0000-0000-0000AC140000}"/>
    <hyperlink ref="E5304" location="A125847118C" display="A125847118C" xr:uid="{00000000-0004-0000-0000-0000AD140000}"/>
    <hyperlink ref="E5305" location="A125913646X" display="A125913646X" xr:uid="{00000000-0004-0000-0000-0000AE140000}"/>
    <hyperlink ref="E5306" location="A125880382J" display="A125880382J" xr:uid="{00000000-0004-0000-0000-0000AF140000}"/>
    <hyperlink ref="E5307" location="A125846782J" display="A125846782J" xr:uid="{00000000-0004-0000-0000-0000B0140000}"/>
    <hyperlink ref="E5308" location="A125913310V" display="A125913310V" xr:uid="{00000000-0004-0000-0000-0000B1140000}"/>
    <hyperlink ref="E5309" location="A125880046W" display="A125880046W" xr:uid="{00000000-0004-0000-0000-0000B2140000}"/>
    <hyperlink ref="E5310" location="A125846838J" display="A125846838J" xr:uid="{00000000-0004-0000-0000-0000B3140000}"/>
    <hyperlink ref="E5311" location="A125913366F" display="A125913366F" xr:uid="{00000000-0004-0000-0000-0000B4140000}"/>
    <hyperlink ref="E5312" location="A125880102C" display="A125880102C" xr:uid="{00000000-0004-0000-0000-0000B5140000}"/>
    <hyperlink ref="E5313" location="A125846894A" display="A125846894A" xr:uid="{00000000-0004-0000-0000-0000B6140000}"/>
    <hyperlink ref="E5314" location="A125913422L" display="A125913422L" xr:uid="{00000000-0004-0000-0000-0000B7140000}"/>
    <hyperlink ref="E5315" location="A125880158R" display="A125880158R" xr:uid="{00000000-0004-0000-0000-0000B8140000}"/>
    <hyperlink ref="E5316" location="A125846670R" display="A125846670R" xr:uid="{00000000-0004-0000-0000-0000B9140000}"/>
    <hyperlink ref="E5317" location="A125913198F" display="A125913198F" xr:uid="{00000000-0004-0000-0000-0000BA140000}"/>
    <hyperlink ref="E5318" location="A125879934W" display="A125879934W" xr:uid="{00000000-0004-0000-0000-0000BB140000}"/>
    <hyperlink ref="E5319" location="A125847174W" display="A125847174W" xr:uid="{00000000-0004-0000-0000-0000BC140000}"/>
    <hyperlink ref="E5320" location="A125913702F" display="A125913702F" xr:uid="{00000000-0004-0000-0000-0000BD140000}"/>
    <hyperlink ref="E5321" location="A125880438J" display="A125880438J" xr:uid="{00000000-0004-0000-0000-0000BE140000}"/>
    <hyperlink ref="E5322" location="A125846950J" display="A125846950J" xr:uid="{00000000-0004-0000-0000-0000BF140000}"/>
    <hyperlink ref="E5323" location="A125913478X" display="A125913478X" xr:uid="{00000000-0004-0000-0000-0000C0140000}"/>
    <hyperlink ref="E5324" location="A125880214W" display="A125880214W" xr:uid="{00000000-0004-0000-0000-0000C1140000}"/>
    <hyperlink ref="E5325" location="A125847258F" display="A125847258F" xr:uid="{00000000-0004-0000-0000-0000C2140000}"/>
    <hyperlink ref="E5326" location="A125913786A" display="A125913786A" xr:uid="{00000000-0004-0000-0000-0000C3140000}"/>
    <hyperlink ref="E5327" location="A125880522X" display="A125880522X" xr:uid="{00000000-0004-0000-0000-0000C4140000}"/>
    <hyperlink ref="E5328" location="A125847034V" display="A125847034V" xr:uid="{00000000-0004-0000-0000-0000C5140000}"/>
    <hyperlink ref="E5329" location="A125913562R" display="A125913562R" xr:uid="{00000000-0004-0000-0000-0000C6140000}"/>
    <hyperlink ref="E5330" location="A125880298T" display="A125880298T" xr:uid="{00000000-0004-0000-0000-0000C7140000}"/>
    <hyperlink ref="E5331" location="A125846754X" display="A125846754X" xr:uid="{00000000-0004-0000-0000-0000C8140000}"/>
    <hyperlink ref="E5332" location="A125913282W" display="A125913282W" xr:uid="{00000000-0004-0000-0000-0000C9140000}"/>
    <hyperlink ref="E5333" location="A125880018L" display="A125880018L" xr:uid="{00000000-0004-0000-0000-0000CA140000}"/>
    <hyperlink ref="E5334" location="A125847090L" display="A125847090L" xr:uid="{00000000-0004-0000-0000-0000CB140000}"/>
    <hyperlink ref="E5335" location="A125913618R" display="A125913618R" xr:uid="{00000000-0004-0000-0000-0000CC140000}"/>
    <hyperlink ref="E5336" location="A125880354X" display="A125880354X" xr:uid="{00000000-0004-0000-0000-0000CD140000}"/>
    <hyperlink ref="E5337" location="A125847146L" display="A125847146L" xr:uid="{00000000-0004-0000-0000-0000CE140000}"/>
    <hyperlink ref="E5338" location="A125913674J" display="A125913674J" xr:uid="{00000000-0004-0000-0000-0000CF140000}"/>
    <hyperlink ref="E5339" location="A125880410F" display="A125880410F" xr:uid="{00000000-0004-0000-0000-0000D0140000}"/>
    <hyperlink ref="E5340" location="A125846810F" display="A125846810F" xr:uid="{00000000-0004-0000-0000-0000D1140000}"/>
    <hyperlink ref="E5341" location="A125913338W" display="A125913338W" xr:uid="{00000000-0004-0000-0000-0000D2140000}"/>
    <hyperlink ref="E5342" location="A125880074F" display="A125880074F" xr:uid="{00000000-0004-0000-0000-0000D3140000}"/>
    <hyperlink ref="E5343" location="A125846866T" display="A125846866T" xr:uid="{00000000-0004-0000-0000-0000D4140000}"/>
    <hyperlink ref="E5344" location="A125913394R" display="A125913394R" xr:uid="{00000000-0004-0000-0000-0000D5140000}"/>
    <hyperlink ref="E5345" location="A125880130L" display="A125880130L" xr:uid="{00000000-0004-0000-0000-0000D6140000}"/>
    <hyperlink ref="E5346" location="A125846922X" display="A125846922X" xr:uid="{00000000-0004-0000-0000-0000D7140000}"/>
    <hyperlink ref="E5347" location="A125913450W" display="A125913450W" xr:uid="{00000000-0004-0000-0000-0000D8140000}"/>
    <hyperlink ref="E5348" location="A125880186X" display="A125880186X" xr:uid="{00000000-0004-0000-0000-0000D9140000}"/>
    <hyperlink ref="E5349" location="A125846698T" display="A125846698T" xr:uid="{00000000-0004-0000-0000-0000DA140000}"/>
    <hyperlink ref="E5350" location="A125913226C" display="A125913226C" xr:uid="{00000000-0004-0000-0000-0000DB140000}"/>
    <hyperlink ref="E5351" location="A125879962F" display="A125879962F" xr:uid="{00000000-0004-0000-0000-0000DC140000}"/>
    <hyperlink ref="E5352" location="A125847202V" display="A125847202V" xr:uid="{00000000-0004-0000-0000-0000DD140000}"/>
    <hyperlink ref="E5353" location="A125913730R" display="A125913730R" xr:uid="{00000000-0004-0000-0000-0000DE140000}"/>
    <hyperlink ref="E5354" location="A125880466T" display="A125880466T" xr:uid="{00000000-0004-0000-0000-0000DF140000}"/>
    <hyperlink ref="E5355" location="A125846978K" display="A125846978K" xr:uid="{00000000-0004-0000-0000-0000E0140000}"/>
    <hyperlink ref="E5356" location="A125913506W" display="A125913506W" xr:uid="{00000000-0004-0000-0000-0000E1140000}"/>
    <hyperlink ref="E5357" location="A125880242F" display="A125880242F" xr:uid="{00000000-0004-0000-0000-0000E2140000}"/>
    <hyperlink ref="E5358" location="A125847238W" display="A125847238W" xr:uid="{00000000-0004-0000-0000-0000E3140000}"/>
    <hyperlink ref="E5359" location="A125913766T" display="A125913766T" xr:uid="{00000000-0004-0000-0000-0000E4140000}"/>
    <hyperlink ref="E5360" location="A125880502R" display="A125880502R" xr:uid="{00000000-0004-0000-0000-0000E5140000}"/>
    <hyperlink ref="E5361" location="A125847014K" display="A125847014K" xr:uid="{00000000-0004-0000-0000-0000E6140000}"/>
    <hyperlink ref="E5362" location="A125913542F" display="A125913542F" xr:uid="{00000000-0004-0000-0000-0000E7140000}"/>
    <hyperlink ref="E5363" location="A125880278J" display="A125880278J" xr:uid="{00000000-0004-0000-0000-0000E8140000}"/>
    <hyperlink ref="E5364" location="A125846734R" display="A125846734R" xr:uid="{00000000-0004-0000-0000-0000E9140000}"/>
    <hyperlink ref="E5365" location="A125913262L" display="A125913262L" xr:uid="{00000000-0004-0000-0000-0000EA140000}"/>
    <hyperlink ref="E5366" location="A125879998J" display="A125879998J" xr:uid="{00000000-0004-0000-0000-0000EB140000}"/>
    <hyperlink ref="E5367" location="A125847070C" display="A125847070C" xr:uid="{00000000-0004-0000-0000-0000EC140000}"/>
    <hyperlink ref="E5368" location="A125913598T" display="A125913598T" xr:uid="{00000000-0004-0000-0000-0000ED140000}"/>
    <hyperlink ref="E5369" location="A125880334R" display="A125880334R" xr:uid="{00000000-0004-0000-0000-0000EE140000}"/>
    <hyperlink ref="E5370" location="A125847126C" display="A125847126C" xr:uid="{00000000-0004-0000-0000-0000EF140000}"/>
    <hyperlink ref="E5371" location="A125913654X" display="A125913654X" xr:uid="{00000000-0004-0000-0000-0000F0140000}"/>
    <hyperlink ref="E5372" location="A125880390J" display="A125880390J" xr:uid="{00000000-0004-0000-0000-0000F1140000}"/>
    <hyperlink ref="E5373" location="A125846790J" display="A125846790J" xr:uid="{00000000-0004-0000-0000-0000F2140000}"/>
    <hyperlink ref="E5374" location="A125913318L" display="A125913318L" xr:uid="{00000000-0004-0000-0000-0000F3140000}"/>
    <hyperlink ref="E5375" location="A125880054W" display="A125880054W" xr:uid="{00000000-0004-0000-0000-0000F4140000}"/>
    <hyperlink ref="E5376" location="A125846846J" display="A125846846J" xr:uid="{00000000-0004-0000-0000-0000F5140000}"/>
    <hyperlink ref="E5377" location="A125913374F" display="A125913374F" xr:uid="{00000000-0004-0000-0000-0000F6140000}"/>
    <hyperlink ref="E5378" location="A125880110C" display="A125880110C" xr:uid="{00000000-0004-0000-0000-0000F7140000}"/>
    <hyperlink ref="E5379" location="A125846902R" display="A125846902R" xr:uid="{00000000-0004-0000-0000-0000F8140000}"/>
    <hyperlink ref="E5380" location="A125913430L" display="A125913430L" xr:uid="{00000000-0004-0000-0000-0000F9140000}"/>
    <hyperlink ref="E5381" location="A125880166R" display="A125880166R" xr:uid="{00000000-0004-0000-0000-0000FA140000}"/>
    <hyperlink ref="E5382" location="A125846678J" display="A125846678J" xr:uid="{00000000-0004-0000-0000-0000FB140000}"/>
    <hyperlink ref="E5383" location="A125913206V" display="A125913206V" xr:uid="{00000000-0004-0000-0000-0000FC140000}"/>
    <hyperlink ref="E5384" location="A125879942W" display="A125879942W" xr:uid="{00000000-0004-0000-0000-0000FD140000}"/>
    <hyperlink ref="E5385" location="A125847182W" display="A125847182W" xr:uid="{00000000-0004-0000-0000-0000FE140000}"/>
    <hyperlink ref="E5386" location="A125913710F" display="A125913710F" xr:uid="{00000000-0004-0000-0000-0000FF140000}"/>
    <hyperlink ref="E5387" location="A125880446J" display="A125880446J" xr:uid="{00000000-0004-0000-0000-000000150000}"/>
    <hyperlink ref="E5388" location="A125846958A" display="A125846958A" xr:uid="{00000000-0004-0000-0000-000001150000}"/>
    <hyperlink ref="E5389" location="A125913486X" display="A125913486X" xr:uid="{00000000-0004-0000-0000-000002150000}"/>
    <hyperlink ref="E5390" location="A125880222W" display="A125880222W" xr:uid="{00000000-0004-0000-0000-000003150000}"/>
    <hyperlink ref="E5391" location="A125847262W" display="A125847262W" xr:uid="{00000000-0004-0000-0000-000004150000}"/>
    <hyperlink ref="E5392" location="A125913790T" display="A125913790T" xr:uid="{00000000-0004-0000-0000-000005150000}"/>
    <hyperlink ref="E5393" location="A125880526J" display="A125880526J" xr:uid="{00000000-0004-0000-0000-000006150000}"/>
    <hyperlink ref="E5394" location="A125847038C" display="A125847038C" xr:uid="{00000000-0004-0000-0000-000007150000}"/>
    <hyperlink ref="E5395" location="A125913566X" display="A125913566X" xr:uid="{00000000-0004-0000-0000-000008150000}"/>
    <hyperlink ref="E5396" location="A125880302W" display="A125880302W" xr:uid="{00000000-0004-0000-0000-000009150000}"/>
    <hyperlink ref="E5397" location="A125846758J" display="A125846758J" xr:uid="{00000000-0004-0000-0000-00000A150000}"/>
    <hyperlink ref="E5398" location="A125913286F" display="A125913286F" xr:uid="{00000000-0004-0000-0000-00000B150000}"/>
    <hyperlink ref="E5399" location="A125880022C" display="A125880022C" xr:uid="{00000000-0004-0000-0000-00000C150000}"/>
    <hyperlink ref="E5400" location="A125847094W" display="A125847094W" xr:uid="{00000000-0004-0000-0000-00000D150000}"/>
    <hyperlink ref="E5401" location="A125913622F" display="A125913622F" xr:uid="{00000000-0004-0000-0000-00000E150000}"/>
    <hyperlink ref="E5402" location="A125880358J" display="A125880358J" xr:uid="{00000000-0004-0000-0000-00000F150000}"/>
    <hyperlink ref="E5403" location="A125847150C" display="A125847150C" xr:uid="{00000000-0004-0000-0000-000010150000}"/>
    <hyperlink ref="E5404" location="A125913678T" display="A125913678T" xr:uid="{00000000-0004-0000-0000-000011150000}"/>
    <hyperlink ref="E5405" location="A125880414R" display="A125880414R" xr:uid="{00000000-0004-0000-0000-000012150000}"/>
    <hyperlink ref="E5406" location="A125846814R" display="A125846814R" xr:uid="{00000000-0004-0000-0000-000013150000}"/>
    <hyperlink ref="E5407" location="A125913342L" display="A125913342L" xr:uid="{00000000-0004-0000-0000-000014150000}"/>
    <hyperlink ref="E5408" location="A125880078R" display="A125880078R" xr:uid="{00000000-0004-0000-0000-000015150000}"/>
    <hyperlink ref="E5409" location="A125846870J" display="A125846870J" xr:uid="{00000000-0004-0000-0000-000016150000}"/>
    <hyperlink ref="E5410" location="A125913398X" display="A125913398X" xr:uid="{00000000-0004-0000-0000-000017150000}"/>
    <hyperlink ref="E5411" location="A125880134W" display="A125880134W" xr:uid="{00000000-0004-0000-0000-000018150000}"/>
    <hyperlink ref="E5412" location="A125846926J" display="A125846926J" xr:uid="{00000000-0004-0000-0000-000019150000}"/>
    <hyperlink ref="E5413" location="A125913454F" display="A125913454F" xr:uid="{00000000-0004-0000-0000-00001A150000}"/>
    <hyperlink ref="E5414" location="A125880190R" display="A125880190R" xr:uid="{00000000-0004-0000-0000-00001B150000}"/>
    <hyperlink ref="E5415" location="A125846702W" display="A125846702W" xr:uid="{00000000-0004-0000-0000-00001C150000}"/>
    <hyperlink ref="E5416" location="A125913230V" display="A125913230V" xr:uid="{00000000-0004-0000-0000-00001D150000}"/>
    <hyperlink ref="E5417" location="A125879966R" display="A125879966R" xr:uid="{00000000-0004-0000-0000-00001E150000}"/>
    <hyperlink ref="E5418" location="A125847206C" display="A125847206C" xr:uid="{00000000-0004-0000-0000-00001F150000}"/>
    <hyperlink ref="E5419" location="A125913734X" display="A125913734X" xr:uid="{00000000-0004-0000-0000-000020150000}"/>
    <hyperlink ref="E5420" location="A125880470J" display="A125880470J" xr:uid="{00000000-0004-0000-0000-000021150000}"/>
    <hyperlink ref="E5421" location="A125846982A" display="A125846982A" xr:uid="{00000000-0004-0000-0000-000022150000}"/>
    <hyperlink ref="E5422" location="A125913510L" display="A125913510L" xr:uid="{00000000-0004-0000-0000-000023150000}"/>
    <hyperlink ref="E5423" location="A125880246R" display="A125880246R" xr:uid="{00000000-0004-0000-0000-000024150000}"/>
    <hyperlink ref="E5424" location="A125847266F" display="A125847266F" xr:uid="{00000000-0004-0000-0000-000025150000}"/>
    <hyperlink ref="E5425" location="A125913794A" display="A125913794A" xr:uid="{00000000-0004-0000-0000-000026150000}"/>
    <hyperlink ref="E5426" location="A125880530X" display="A125880530X" xr:uid="{00000000-0004-0000-0000-000027150000}"/>
    <hyperlink ref="E5427" location="A125847042V" display="A125847042V" xr:uid="{00000000-0004-0000-0000-000028150000}"/>
    <hyperlink ref="E5428" location="A125913570R" display="A125913570R" xr:uid="{00000000-0004-0000-0000-000029150000}"/>
    <hyperlink ref="E5429" location="A125880306F" display="A125880306F" xr:uid="{00000000-0004-0000-0000-00002A150000}"/>
    <hyperlink ref="E5430" location="A125846762X" display="A125846762X" xr:uid="{00000000-0004-0000-0000-00002B150000}"/>
    <hyperlink ref="E5431" location="A125913290W" display="A125913290W" xr:uid="{00000000-0004-0000-0000-00002C150000}"/>
    <hyperlink ref="E5432" location="A125880026L" display="A125880026L" xr:uid="{00000000-0004-0000-0000-00002D150000}"/>
    <hyperlink ref="E5433" location="A125847098F" display="A125847098F" xr:uid="{00000000-0004-0000-0000-00002E150000}"/>
    <hyperlink ref="E5434" location="A125913626R" display="A125913626R" xr:uid="{00000000-0004-0000-0000-00002F150000}"/>
    <hyperlink ref="E5435" location="A125880362X" display="A125880362X" xr:uid="{00000000-0004-0000-0000-000030150000}"/>
    <hyperlink ref="E5436" location="A125847154L" display="A125847154L" xr:uid="{00000000-0004-0000-0000-000031150000}"/>
    <hyperlink ref="E5437" location="A125913682J" display="A125913682J" xr:uid="{00000000-0004-0000-0000-000032150000}"/>
    <hyperlink ref="E5438" location="A125880418X" display="A125880418X" xr:uid="{00000000-0004-0000-0000-000033150000}"/>
    <hyperlink ref="E5439" location="A125846818X" display="A125846818X" xr:uid="{00000000-0004-0000-0000-000034150000}"/>
    <hyperlink ref="E5440" location="A125913346W" display="A125913346W" xr:uid="{00000000-0004-0000-0000-000035150000}"/>
    <hyperlink ref="E5441" location="A125880082F" display="A125880082F" xr:uid="{00000000-0004-0000-0000-000036150000}"/>
    <hyperlink ref="E5442" location="A125846874T" display="A125846874T" xr:uid="{00000000-0004-0000-0000-000037150000}"/>
    <hyperlink ref="E5443" location="A125913402C" display="A125913402C" xr:uid="{00000000-0004-0000-0000-000038150000}"/>
    <hyperlink ref="E5444" location="A125880138F" display="A125880138F" xr:uid="{00000000-0004-0000-0000-000039150000}"/>
    <hyperlink ref="E5445" location="A125846930X" display="A125846930X" xr:uid="{00000000-0004-0000-0000-00003A150000}"/>
    <hyperlink ref="E5446" location="A125913458R" display="A125913458R" xr:uid="{00000000-0004-0000-0000-00003B150000}"/>
    <hyperlink ref="E5447" location="A125880194X" display="A125880194X" xr:uid="{00000000-0004-0000-0000-00003C150000}"/>
    <hyperlink ref="E5448" location="A125846706F" display="A125846706F" xr:uid="{00000000-0004-0000-0000-00003D150000}"/>
    <hyperlink ref="E5449" location="A125913234C" display="A125913234C" xr:uid="{00000000-0004-0000-0000-00003E150000}"/>
    <hyperlink ref="E5450" location="A125879970F" display="A125879970F" xr:uid="{00000000-0004-0000-0000-00003F150000}"/>
    <hyperlink ref="E5451" location="A125847210V" display="A125847210V" xr:uid="{00000000-0004-0000-0000-000040150000}"/>
    <hyperlink ref="E5452" location="A125913738J" display="A125913738J" xr:uid="{00000000-0004-0000-0000-000041150000}"/>
    <hyperlink ref="E5453" location="A125880474T" display="A125880474T" xr:uid="{00000000-0004-0000-0000-000042150000}"/>
    <hyperlink ref="E5454" location="A125846986K" display="A125846986K" xr:uid="{00000000-0004-0000-0000-000043150000}"/>
    <hyperlink ref="E5455" location="A125913514W" display="A125913514W" xr:uid="{00000000-0004-0000-0000-000044150000}"/>
    <hyperlink ref="E5456" location="A125880250F" display="A125880250F" xr:uid="{00000000-0004-0000-0000-000045150000}"/>
    <hyperlink ref="E5457" location="A125847242L" display="A125847242L" xr:uid="{00000000-0004-0000-0000-000046150000}"/>
    <hyperlink ref="E5458" location="A125913770J" display="A125913770J" xr:uid="{00000000-0004-0000-0000-000047150000}"/>
    <hyperlink ref="E5459" location="A125880506X" display="A125880506X" xr:uid="{00000000-0004-0000-0000-000048150000}"/>
    <hyperlink ref="E5460" location="A125847018V" display="A125847018V" xr:uid="{00000000-0004-0000-0000-000049150000}"/>
    <hyperlink ref="E5461" location="A125913546R" display="A125913546R" xr:uid="{00000000-0004-0000-0000-00004A150000}"/>
    <hyperlink ref="E5462" location="A125880282X" display="A125880282X" xr:uid="{00000000-0004-0000-0000-00004B150000}"/>
    <hyperlink ref="E5463" location="A125846738X" display="A125846738X" xr:uid="{00000000-0004-0000-0000-00004C150000}"/>
    <hyperlink ref="E5464" location="A125913266W" display="A125913266W" xr:uid="{00000000-0004-0000-0000-00004D150000}"/>
    <hyperlink ref="E5465" location="A125880002V" display="A125880002V" xr:uid="{00000000-0004-0000-0000-00004E150000}"/>
    <hyperlink ref="E5466" location="A125847074L" display="A125847074L" xr:uid="{00000000-0004-0000-0000-00004F150000}"/>
    <hyperlink ref="E5467" location="A125913602W" display="A125913602W" xr:uid="{00000000-0004-0000-0000-000050150000}"/>
    <hyperlink ref="E5468" location="A125880338X" display="A125880338X" xr:uid="{00000000-0004-0000-0000-000051150000}"/>
    <hyperlink ref="E5469" location="A125847130V" display="A125847130V" xr:uid="{00000000-0004-0000-0000-000052150000}"/>
    <hyperlink ref="E5470" location="A125913658J" display="A125913658J" xr:uid="{00000000-0004-0000-0000-000053150000}"/>
    <hyperlink ref="E5471" location="A125880394T" display="A125880394T" xr:uid="{00000000-0004-0000-0000-000054150000}"/>
    <hyperlink ref="E5472" location="A125846794T" display="A125846794T" xr:uid="{00000000-0004-0000-0000-000055150000}"/>
    <hyperlink ref="E5473" location="A125913322C" display="A125913322C" xr:uid="{00000000-0004-0000-0000-000056150000}"/>
    <hyperlink ref="E5474" location="A125880058F" display="A125880058F" xr:uid="{00000000-0004-0000-0000-000057150000}"/>
    <hyperlink ref="E5475" location="A125846850X" display="A125846850X" xr:uid="{00000000-0004-0000-0000-000058150000}"/>
    <hyperlink ref="E5476" location="A125913378R" display="A125913378R" xr:uid="{00000000-0004-0000-0000-000059150000}"/>
    <hyperlink ref="E5477" location="A125880114L" display="A125880114L" xr:uid="{00000000-0004-0000-0000-00005A150000}"/>
    <hyperlink ref="E5478" location="A125846906X" display="A125846906X" xr:uid="{00000000-0004-0000-0000-00005B150000}"/>
    <hyperlink ref="E5479" location="A125913434W" display="A125913434W" xr:uid="{00000000-0004-0000-0000-00005C150000}"/>
    <hyperlink ref="E5480" location="A125880170F" display="A125880170F" xr:uid="{00000000-0004-0000-0000-00005D150000}"/>
    <hyperlink ref="E5481" location="A125846682X" display="A125846682X" xr:uid="{00000000-0004-0000-0000-00005E150000}"/>
    <hyperlink ref="E5482" location="A125913210K" display="A125913210K" xr:uid="{00000000-0004-0000-0000-00005F150000}"/>
    <hyperlink ref="E5483" location="A125879946F" display="A125879946F" xr:uid="{00000000-0004-0000-0000-000060150000}"/>
    <hyperlink ref="E5484" location="A125847186F" display="A125847186F" xr:uid="{00000000-0004-0000-0000-000061150000}"/>
    <hyperlink ref="E5485" location="A125913714R" display="A125913714R" xr:uid="{00000000-0004-0000-0000-000062150000}"/>
    <hyperlink ref="E5486" location="A125880450X" display="A125880450X" xr:uid="{00000000-0004-0000-0000-000063150000}"/>
    <hyperlink ref="E5487" location="A125846962T" display="A125846962T" xr:uid="{00000000-0004-0000-0000-000064150000}"/>
    <hyperlink ref="E5488" location="A125913490R" display="A125913490R" xr:uid="{00000000-0004-0000-0000-000065150000}"/>
    <hyperlink ref="E5489" location="A125880226F" display="A125880226F" xr:uid="{00000000-0004-0000-0000-000066150000}"/>
    <hyperlink ref="E5490" location="A125847246W" display="A125847246W" xr:uid="{00000000-0004-0000-0000-000067150000}"/>
    <hyperlink ref="E5491" location="A125913774T" display="A125913774T" xr:uid="{00000000-0004-0000-0000-000068150000}"/>
    <hyperlink ref="E5492" location="A125880510R" display="A125880510R" xr:uid="{00000000-0004-0000-0000-000069150000}"/>
    <hyperlink ref="E5493" location="A125847022K" display="A125847022K" xr:uid="{00000000-0004-0000-0000-00006A150000}"/>
    <hyperlink ref="E5494" location="A125913550F" display="A125913550F" xr:uid="{00000000-0004-0000-0000-00006B150000}"/>
    <hyperlink ref="E5495" location="A125880286J" display="A125880286J" xr:uid="{00000000-0004-0000-0000-00006C150000}"/>
    <hyperlink ref="E5496" location="A125846742R" display="A125846742R" xr:uid="{00000000-0004-0000-0000-00006D150000}"/>
    <hyperlink ref="E5497" location="A125913270L" display="A125913270L" xr:uid="{00000000-0004-0000-0000-00006E150000}"/>
    <hyperlink ref="E5498" location="A125880006C" display="A125880006C" xr:uid="{00000000-0004-0000-0000-00006F150000}"/>
    <hyperlink ref="E5499" location="A125847078W" display="A125847078W" xr:uid="{00000000-0004-0000-0000-000070150000}"/>
    <hyperlink ref="E5500" location="A125913606F" display="A125913606F" xr:uid="{00000000-0004-0000-0000-000071150000}"/>
    <hyperlink ref="E5501" location="A125880342R" display="A125880342R" xr:uid="{00000000-0004-0000-0000-000072150000}"/>
    <hyperlink ref="E5502" location="A125847134C" display="A125847134C" xr:uid="{00000000-0004-0000-0000-000073150000}"/>
    <hyperlink ref="E5503" location="A125913662X" display="A125913662X" xr:uid="{00000000-0004-0000-0000-000074150000}"/>
    <hyperlink ref="E5504" location="A125880398A" display="A125880398A" xr:uid="{00000000-0004-0000-0000-000075150000}"/>
    <hyperlink ref="E5505" location="A125846798A" display="A125846798A" xr:uid="{00000000-0004-0000-0000-000076150000}"/>
    <hyperlink ref="E5506" location="A125913326L" display="A125913326L" xr:uid="{00000000-0004-0000-0000-000077150000}"/>
    <hyperlink ref="E5507" location="A125880062W" display="A125880062W" xr:uid="{00000000-0004-0000-0000-000078150000}"/>
    <hyperlink ref="E5508" location="A125846854J" display="A125846854J" xr:uid="{00000000-0004-0000-0000-000079150000}"/>
    <hyperlink ref="E5509" location="A125913382F" display="A125913382F" xr:uid="{00000000-0004-0000-0000-00007A150000}"/>
    <hyperlink ref="E5510" location="A125880118W" display="A125880118W" xr:uid="{00000000-0004-0000-0000-00007B150000}"/>
    <hyperlink ref="E5511" location="A125846910R" display="A125846910R" xr:uid="{00000000-0004-0000-0000-00007C150000}"/>
    <hyperlink ref="E5512" location="A125913438F" display="A125913438F" xr:uid="{00000000-0004-0000-0000-00007D150000}"/>
    <hyperlink ref="E5513" location="A125880174R" display="A125880174R" xr:uid="{00000000-0004-0000-0000-00007E150000}"/>
    <hyperlink ref="E5514" location="A125846686J" display="A125846686J" xr:uid="{00000000-0004-0000-0000-00007F150000}"/>
    <hyperlink ref="E5515" location="A125913214V" display="A125913214V" xr:uid="{00000000-0004-0000-0000-000080150000}"/>
    <hyperlink ref="E5516" location="A125879950W" display="A125879950W" xr:uid="{00000000-0004-0000-0000-000081150000}"/>
    <hyperlink ref="E5517" location="A125847190W" display="A125847190W" xr:uid="{00000000-0004-0000-0000-000082150000}"/>
    <hyperlink ref="E5518" location="A125913718X" display="A125913718X" xr:uid="{00000000-0004-0000-0000-000083150000}"/>
    <hyperlink ref="E5519" location="A125880454J" display="A125880454J" xr:uid="{00000000-0004-0000-0000-000084150000}"/>
    <hyperlink ref="E5520" location="A125846966A" display="A125846966A" xr:uid="{00000000-0004-0000-0000-000085150000}"/>
    <hyperlink ref="E5521" location="A125913494X" display="A125913494X" xr:uid="{00000000-0004-0000-0000-000086150000}"/>
    <hyperlink ref="E5522" location="A125880230W" display="A125880230W" xr:uid="{00000000-0004-0000-0000-000087150000}"/>
    <hyperlink ref="E5523" location="A125847250L" display="A125847250L" xr:uid="{00000000-0004-0000-0000-000088150000}"/>
    <hyperlink ref="E5524" location="A125913778A" display="A125913778A" xr:uid="{00000000-0004-0000-0000-000089150000}"/>
    <hyperlink ref="E5525" location="A125880514X" display="A125880514X" xr:uid="{00000000-0004-0000-0000-00008A150000}"/>
    <hyperlink ref="E5526" location="A125847026V" display="A125847026V" xr:uid="{00000000-0004-0000-0000-00008B150000}"/>
    <hyperlink ref="E5527" location="A125913554R" display="A125913554R" xr:uid="{00000000-0004-0000-0000-00008C150000}"/>
    <hyperlink ref="E5528" location="A125880290X" display="A125880290X" xr:uid="{00000000-0004-0000-0000-00008D150000}"/>
    <hyperlink ref="E5529" location="A125846746X" display="A125846746X" xr:uid="{00000000-0004-0000-0000-00008E150000}"/>
    <hyperlink ref="E5530" location="A125913274W" display="A125913274W" xr:uid="{00000000-0004-0000-0000-00008F150000}"/>
    <hyperlink ref="E5531" location="A125880010V" display="A125880010V" xr:uid="{00000000-0004-0000-0000-000090150000}"/>
    <hyperlink ref="E5532" location="A125847082L" display="A125847082L" xr:uid="{00000000-0004-0000-0000-000091150000}"/>
    <hyperlink ref="E5533" location="A125913610W" display="A125913610W" xr:uid="{00000000-0004-0000-0000-000092150000}"/>
    <hyperlink ref="E5534" location="A125880346X" display="A125880346X" xr:uid="{00000000-0004-0000-0000-000093150000}"/>
    <hyperlink ref="E5535" location="A125847138L" display="A125847138L" xr:uid="{00000000-0004-0000-0000-000094150000}"/>
    <hyperlink ref="E5536" location="A125913666J" display="A125913666J" xr:uid="{00000000-0004-0000-0000-000095150000}"/>
    <hyperlink ref="E5537" location="A125880402F" display="A125880402F" xr:uid="{00000000-0004-0000-0000-000096150000}"/>
    <hyperlink ref="E5538" location="A125846802F" display="A125846802F" xr:uid="{00000000-0004-0000-0000-000097150000}"/>
    <hyperlink ref="E5539" location="A125913330C" display="A125913330C" xr:uid="{00000000-0004-0000-0000-000098150000}"/>
    <hyperlink ref="E5540" location="A125880066F" display="A125880066F" xr:uid="{00000000-0004-0000-0000-000099150000}"/>
    <hyperlink ref="E5541" location="A125846858T" display="A125846858T" xr:uid="{00000000-0004-0000-0000-00009A150000}"/>
    <hyperlink ref="E5542" location="A125913386R" display="A125913386R" xr:uid="{00000000-0004-0000-0000-00009B150000}"/>
    <hyperlink ref="E5543" location="A125880122L" display="A125880122L" xr:uid="{00000000-0004-0000-0000-00009C150000}"/>
    <hyperlink ref="E5544" location="A125846914X" display="A125846914X" xr:uid="{00000000-0004-0000-0000-00009D150000}"/>
    <hyperlink ref="E5545" location="A125913442W" display="A125913442W" xr:uid="{00000000-0004-0000-0000-00009E150000}"/>
    <hyperlink ref="E5546" location="A125880178X" display="A125880178X" xr:uid="{00000000-0004-0000-0000-00009F150000}"/>
    <hyperlink ref="E5547" location="A125846690X" display="A125846690X" xr:uid="{00000000-0004-0000-0000-0000A0150000}"/>
    <hyperlink ref="E5548" location="A125913218C" display="A125913218C" xr:uid="{00000000-0004-0000-0000-0000A1150000}"/>
    <hyperlink ref="E5549" location="A125879954F" display="A125879954F" xr:uid="{00000000-0004-0000-0000-0000A2150000}"/>
    <hyperlink ref="E5550" location="A125847194F" display="A125847194F" xr:uid="{00000000-0004-0000-0000-0000A3150000}"/>
    <hyperlink ref="E5551" location="A125913722R" display="A125913722R" xr:uid="{00000000-0004-0000-0000-0000A4150000}"/>
    <hyperlink ref="E5552" location="A125880458T" display="A125880458T" xr:uid="{00000000-0004-0000-0000-0000A5150000}"/>
    <hyperlink ref="E5553" location="A125846970T" display="A125846970T" xr:uid="{00000000-0004-0000-0000-0000A6150000}"/>
    <hyperlink ref="E5554" location="A125913498J" display="A125913498J" xr:uid="{00000000-0004-0000-0000-0000A7150000}"/>
    <hyperlink ref="E5555" location="A125880234F" display="A125880234F" xr:uid="{00000000-0004-0000-0000-0000A8150000}"/>
    <hyperlink ref="E5556" location="A125847842T" display="A125847842T" xr:uid="{00000000-0004-0000-0000-0000A9150000}"/>
    <hyperlink ref="E5557" location="A125914370R" display="A125914370R" xr:uid="{00000000-0004-0000-0000-0000AA150000}"/>
    <hyperlink ref="E5558" location="A125881106F" display="A125881106F" xr:uid="{00000000-0004-0000-0000-0000AB150000}"/>
    <hyperlink ref="E5559" location="A125847618X" display="A125847618X" xr:uid="{00000000-0004-0000-0000-0000AC150000}"/>
    <hyperlink ref="E5560" location="A125914146W" display="A125914146W" xr:uid="{00000000-0004-0000-0000-0000AD150000}"/>
    <hyperlink ref="E5561" location="A125880882C" display="A125880882C" xr:uid="{00000000-0004-0000-0000-0000AE150000}"/>
    <hyperlink ref="E5562" location="A125847338F" display="A125847338F" xr:uid="{00000000-0004-0000-0000-0000AF150000}"/>
    <hyperlink ref="E5563" location="A125913866A" display="A125913866A" xr:uid="{00000000-0004-0000-0000-0000B0150000}"/>
    <hyperlink ref="E5564" location="A125880602X" display="A125880602X" xr:uid="{00000000-0004-0000-0000-0000B1150000}"/>
    <hyperlink ref="E5565" location="A125847674T" display="A125847674T" xr:uid="{00000000-0004-0000-0000-0000B2150000}"/>
    <hyperlink ref="E5566" location="A125914202C" display="A125914202C" xr:uid="{00000000-0004-0000-0000-0000B3150000}"/>
    <hyperlink ref="E5567" location="A125880938C" display="A125880938C" xr:uid="{00000000-0004-0000-0000-0000B4150000}"/>
    <hyperlink ref="E5568" location="A125847730X" display="A125847730X" xr:uid="{00000000-0004-0000-0000-0000B5150000}"/>
    <hyperlink ref="E5569" location="A125914258R" display="A125914258R" xr:uid="{00000000-0004-0000-0000-0000B6150000}"/>
    <hyperlink ref="E5570" location="A125880994W" display="A125880994W" xr:uid="{00000000-0004-0000-0000-0000B7150000}"/>
    <hyperlink ref="E5571" location="A125847394X" display="A125847394X" xr:uid="{00000000-0004-0000-0000-0000B8150000}"/>
    <hyperlink ref="E5572" location="A125913922J" display="A125913922J" xr:uid="{00000000-0004-0000-0000-0000B9150000}"/>
    <hyperlink ref="E5573" location="A125880658K" display="A125880658K" xr:uid="{00000000-0004-0000-0000-0000BA150000}"/>
    <hyperlink ref="E5574" location="A125847450F" display="A125847450F" xr:uid="{00000000-0004-0000-0000-0000BB150000}"/>
    <hyperlink ref="E5575" location="A125913978V" display="A125913978V" xr:uid="{00000000-0004-0000-0000-0000BC150000}"/>
    <hyperlink ref="E5576" location="A125880714T" display="A125880714T" xr:uid="{00000000-0004-0000-0000-0000BD150000}"/>
    <hyperlink ref="E5577" location="A125847506F" display="A125847506F" xr:uid="{00000000-0004-0000-0000-0000BE150000}"/>
    <hyperlink ref="E5578" location="A125914034C" display="A125914034C" xr:uid="{00000000-0004-0000-0000-0000BF150000}"/>
    <hyperlink ref="E5579" location="A125880770K" display="A125880770K" xr:uid="{00000000-0004-0000-0000-0000C0150000}"/>
    <hyperlink ref="E5580" location="A125847282F" display="A125847282F" xr:uid="{00000000-0004-0000-0000-0000C1150000}"/>
    <hyperlink ref="E5581" location="A125913810R" display="A125913810R" xr:uid="{00000000-0004-0000-0000-0000C2150000}"/>
    <hyperlink ref="E5582" location="A125880546T" display="A125880546T" xr:uid="{00000000-0004-0000-0000-0000C3150000}"/>
    <hyperlink ref="E5583" location="A125847786K" display="A125847786K" xr:uid="{00000000-0004-0000-0000-0000C4150000}"/>
    <hyperlink ref="E5584" location="A125914314W" display="A125914314W" xr:uid="{00000000-0004-0000-0000-0000C5150000}"/>
    <hyperlink ref="E5585" location="A125881050F" display="A125881050F" xr:uid="{00000000-0004-0000-0000-0000C6150000}"/>
    <hyperlink ref="E5586" location="A125847562X" display="A125847562X" xr:uid="{00000000-0004-0000-0000-0000C7150000}"/>
    <hyperlink ref="E5587" location="A125914090W" display="A125914090W" xr:uid="{00000000-0004-0000-0000-0000C8150000}"/>
    <hyperlink ref="E5588" location="A125880826K" display="A125880826K" xr:uid="{00000000-0004-0000-0000-0000C9150000}"/>
    <hyperlink ref="E5589" location="A125847838A" display="A125847838A" xr:uid="{00000000-0004-0000-0000-0000CA150000}"/>
    <hyperlink ref="E5590" location="A125914366X" display="A125914366X" xr:uid="{00000000-0004-0000-0000-0000CB150000}"/>
    <hyperlink ref="E5591" location="A125881102W" display="A125881102W" xr:uid="{00000000-0004-0000-0000-0000CC150000}"/>
    <hyperlink ref="E5592" location="A125847614R" display="A125847614R" xr:uid="{00000000-0004-0000-0000-0000CD150000}"/>
    <hyperlink ref="E5593" location="A125914142L" display="A125914142L" xr:uid="{00000000-0004-0000-0000-0000CE150000}"/>
    <hyperlink ref="E5594" location="A125880878L" display="A125880878L" xr:uid="{00000000-0004-0000-0000-0000CF150000}"/>
    <hyperlink ref="E5595" location="A125847334W" display="A125847334W" xr:uid="{00000000-0004-0000-0000-0000D0150000}"/>
    <hyperlink ref="E5596" location="A125913862T" display="A125913862T" xr:uid="{00000000-0004-0000-0000-0000D1150000}"/>
    <hyperlink ref="E5597" location="A125880598V" display="A125880598V" xr:uid="{00000000-0004-0000-0000-0000D2150000}"/>
    <hyperlink ref="E5598" location="A125847670J" display="A125847670J" xr:uid="{00000000-0004-0000-0000-0000D3150000}"/>
    <hyperlink ref="E5599" location="A125914198X" display="A125914198X" xr:uid="{00000000-0004-0000-0000-0000D4150000}"/>
    <hyperlink ref="E5600" location="A125880934V" display="A125880934V" xr:uid="{00000000-0004-0000-0000-0000D5150000}"/>
    <hyperlink ref="E5601" location="A125847726J" display="A125847726J" xr:uid="{00000000-0004-0000-0000-0000D6150000}"/>
    <hyperlink ref="E5602" location="A125914254F" display="A125914254F" xr:uid="{00000000-0004-0000-0000-0000D7150000}"/>
    <hyperlink ref="E5603" location="A125880990L" display="A125880990L" xr:uid="{00000000-0004-0000-0000-0000D8150000}"/>
    <hyperlink ref="E5604" location="A125847390R" display="A125847390R" xr:uid="{00000000-0004-0000-0000-0000D9150000}"/>
    <hyperlink ref="E5605" location="A125913918T" display="A125913918T" xr:uid="{00000000-0004-0000-0000-0000DA150000}"/>
    <hyperlink ref="E5606" location="A125880654A" display="A125880654A" xr:uid="{00000000-0004-0000-0000-0000DB150000}"/>
    <hyperlink ref="E5607" location="A125847446R" display="A125847446R" xr:uid="{00000000-0004-0000-0000-0000DC150000}"/>
    <hyperlink ref="E5608" location="A125913974K" display="A125913974K" xr:uid="{00000000-0004-0000-0000-0000DD150000}"/>
    <hyperlink ref="E5609" location="A125880710J" display="A125880710J" xr:uid="{00000000-0004-0000-0000-0000DE150000}"/>
    <hyperlink ref="E5610" location="A125847502W" display="A125847502W" xr:uid="{00000000-0004-0000-0000-0000DF150000}"/>
    <hyperlink ref="E5611" location="A125914030V" display="A125914030V" xr:uid="{00000000-0004-0000-0000-0000E0150000}"/>
    <hyperlink ref="E5612" location="A125880766V" display="A125880766V" xr:uid="{00000000-0004-0000-0000-0000E1150000}"/>
    <hyperlink ref="E5613" location="A125847278R" display="A125847278R" xr:uid="{00000000-0004-0000-0000-0000E2150000}"/>
    <hyperlink ref="E5614" location="A125913806X" display="A125913806X" xr:uid="{00000000-0004-0000-0000-0000E3150000}"/>
    <hyperlink ref="E5615" location="A125880542J" display="A125880542J" xr:uid="{00000000-0004-0000-0000-0000E4150000}"/>
    <hyperlink ref="E5616" location="A125847782A" display="A125847782A" xr:uid="{00000000-0004-0000-0000-0000E5150000}"/>
    <hyperlink ref="E5617" location="A125914310L" display="A125914310L" xr:uid="{00000000-0004-0000-0000-0000E6150000}"/>
    <hyperlink ref="E5618" location="A125881046R" display="A125881046R" xr:uid="{00000000-0004-0000-0000-0000E7150000}"/>
    <hyperlink ref="E5619" location="A125847558J" display="A125847558J" xr:uid="{00000000-0004-0000-0000-0000E8150000}"/>
    <hyperlink ref="E5620" location="A125914086F" display="A125914086F" xr:uid="{00000000-0004-0000-0000-0000E9150000}"/>
    <hyperlink ref="E5621" location="A125880822A" display="A125880822A" xr:uid="{00000000-0004-0000-0000-0000EA150000}"/>
    <hyperlink ref="E5622" location="A125847886V" display="A125847886V" xr:uid="{00000000-0004-0000-0000-0000EB150000}"/>
    <hyperlink ref="E5623" location="A125914414F" display="A125914414F" xr:uid="{00000000-0004-0000-0000-0000EC150000}"/>
    <hyperlink ref="E5624" location="A125881150R" display="A125881150R" xr:uid="{00000000-0004-0000-0000-0000ED150000}"/>
    <hyperlink ref="E5625" location="A125847662J" display="A125847662J" xr:uid="{00000000-0004-0000-0000-0000EE150000}"/>
    <hyperlink ref="E5626" location="A125914190F" display="A125914190F" xr:uid="{00000000-0004-0000-0000-0000EF150000}"/>
    <hyperlink ref="E5627" location="A125880926V" display="A125880926V" xr:uid="{00000000-0004-0000-0000-0000F0150000}"/>
    <hyperlink ref="E5628" location="A125847382R" display="A125847382R" xr:uid="{00000000-0004-0000-0000-0000F1150000}"/>
    <hyperlink ref="E5629" location="A125913910X" display="A125913910X" xr:uid="{00000000-0004-0000-0000-0000F2150000}"/>
    <hyperlink ref="E5630" location="A125880646A" display="A125880646A" xr:uid="{00000000-0004-0000-0000-0000F3150000}"/>
    <hyperlink ref="E5631" location="A125847718J" display="A125847718J" xr:uid="{00000000-0004-0000-0000-0000F4150000}"/>
    <hyperlink ref="E5632" location="A125914246F" display="A125914246F" xr:uid="{00000000-0004-0000-0000-0000F5150000}"/>
    <hyperlink ref="E5633" location="A125880982L" display="A125880982L" xr:uid="{00000000-0004-0000-0000-0000F6150000}"/>
    <hyperlink ref="E5634" location="A125847774A" display="A125847774A" xr:uid="{00000000-0004-0000-0000-0000F7150000}"/>
    <hyperlink ref="E5635" location="A125914302L" display="A125914302L" xr:uid="{00000000-0004-0000-0000-0000F8150000}"/>
    <hyperlink ref="E5636" location="A125881038R" display="A125881038R" xr:uid="{00000000-0004-0000-0000-0000F9150000}"/>
    <hyperlink ref="E5637" location="A125847438R" display="A125847438R" xr:uid="{00000000-0004-0000-0000-0000FA150000}"/>
    <hyperlink ref="E5638" location="A125913966K" display="A125913966K" xr:uid="{00000000-0004-0000-0000-0000FB150000}"/>
    <hyperlink ref="E5639" location="A125880702J" display="A125880702J" xr:uid="{00000000-0004-0000-0000-0000FC150000}"/>
    <hyperlink ref="E5640" location="A125847494J" display="A125847494J" xr:uid="{00000000-0004-0000-0000-0000FD150000}"/>
    <hyperlink ref="E5641" location="A125914022V" display="A125914022V" xr:uid="{00000000-0004-0000-0000-0000FE150000}"/>
    <hyperlink ref="E5642" location="A125880758V" display="A125880758V" xr:uid="{00000000-0004-0000-0000-0000FF150000}"/>
    <hyperlink ref="E5643" location="A125847550R" display="A125847550R" xr:uid="{00000000-0004-0000-0000-000000160000}"/>
    <hyperlink ref="E5644" location="A125914078F" display="A125914078F" xr:uid="{00000000-0004-0000-0000-000001160000}"/>
    <hyperlink ref="E5645" location="A125880814A" display="A125880814A" xr:uid="{00000000-0004-0000-0000-000002160000}"/>
    <hyperlink ref="E5646" location="A125847326W" display="A125847326W" xr:uid="{00000000-0004-0000-0000-000003160000}"/>
    <hyperlink ref="E5647" location="A125913854T" display="A125913854T" xr:uid="{00000000-0004-0000-0000-000004160000}"/>
    <hyperlink ref="E5648" location="A125880590A" display="A125880590A" xr:uid="{00000000-0004-0000-0000-000005160000}"/>
    <hyperlink ref="E5649" location="A125847830J" display="A125847830J" xr:uid="{00000000-0004-0000-0000-000006160000}"/>
    <hyperlink ref="E5650" location="A125914358X" display="A125914358X" xr:uid="{00000000-0004-0000-0000-000007160000}"/>
    <hyperlink ref="E5651" location="A125881094J" display="A125881094J" xr:uid="{00000000-0004-0000-0000-000008160000}"/>
    <hyperlink ref="E5652" location="A125847606R" display="A125847606R" xr:uid="{00000000-0004-0000-0000-000009160000}"/>
    <hyperlink ref="E5653" location="A125914134L" display="A125914134L" xr:uid="{00000000-0004-0000-0000-00000A160000}"/>
    <hyperlink ref="E5654" location="A125880870V" display="A125880870V" xr:uid="{00000000-0004-0000-0000-00000B160000}"/>
    <hyperlink ref="E5655" location="A125847870A" display="A125847870A" xr:uid="{00000000-0004-0000-0000-00000C160000}"/>
    <hyperlink ref="E5656" location="A125914398T" display="A125914398T" xr:uid="{00000000-0004-0000-0000-00000D160000}"/>
    <hyperlink ref="E5657" location="A125881134R" display="A125881134R" xr:uid="{00000000-0004-0000-0000-00000E160000}"/>
    <hyperlink ref="E5658" location="A125847646J" display="A125847646J" xr:uid="{00000000-0004-0000-0000-00000F160000}"/>
    <hyperlink ref="E5659" location="A125914174F" display="A125914174F" xr:uid="{00000000-0004-0000-0000-000010160000}"/>
    <hyperlink ref="E5660" location="A125880910A" display="A125880910A" xr:uid="{00000000-0004-0000-0000-000011160000}"/>
    <hyperlink ref="E5661" location="A125847366R" display="A125847366R" xr:uid="{00000000-0004-0000-0000-000012160000}"/>
    <hyperlink ref="E5662" location="A125913894K" display="A125913894K" xr:uid="{00000000-0004-0000-0000-000013160000}"/>
    <hyperlink ref="E5663" location="A125880630J" display="A125880630J" xr:uid="{00000000-0004-0000-0000-000014160000}"/>
    <hyperlink ref="E5664" location="A125847702R" display="A125847702R" xr:uid="{00000000-0004-0000-0000-000015160000}"/>
    <hyperlink ref="E5665" location="A125914230L" display="A125914230L" xr:uid="{00000000-0004-0000-0000-000016160000}"/>
    <hyperlink ref="E5666" location="A125880966L" display="A125880966L" xr:uid="{00000000-0004-0000-0000-000017160000}"/>
    <hyperlink ref="E5667" location="A125847758A" display="A125847758A" xr:uid="{00000000-0004-0000-0000-000018160000}"/>
    <hyperlink ref="E5668" location="A125914286X" display="A125914286X" xr:uid="{00000000-0004-0000-0000-000019160000}"/>
    <hyperlink ref="E5669" location="A125881022W" display="A125881022W" xr:uid="{00000000-0004-0000-0000-00001A160000}"/>
    <hyperlink ref="E5670" location="A125847422W" display="A125847422W" xr:uid="{00000000-0004-0000-0000-00001B160000}"/>
    <hyperlink ref="E5671" location="A125913950T" display="A125913950T" xr:uid="{00000000-0004-0000-0000-00001C160000}"/>
    <hyperlink ref="E5672" location="A125880686V" display="A125880686V" xr:uid="{00000000-0004-0000-0000-00001D160000}"/>
    <hyperlink ref="E5673" location="A125847478J" display="A125847478J" xr:uid="{00000000-0004-0000-0000-00001E160000}"/>
    <hyperlink ref="E5674" location="A125914006V" display="A125914006V" xr:uid="{00000000-0004-0000-0000-00001F160000}"/>
    <hyperlink ref="E5675" location="A125880742A" display="A125880742A" xr:uid="{00000000-0004-0000-0000-000020160000}"/>
    <hyperlink ref="E5676" location="A125847534R" display="A125847534R" xr:uid="{00000000-0004-0000-0000-000021160000}"/>
    <hyperlink ref="E5677" location="A125914062L" display="A125914062L" xr:uid="{00000000-0004-0000-0000-000022160000}"/>
    <hyperlink ref="E5678" location="A125880798L" display="A125880798L" xr:uid="{00000000-0004-0000-0000-000023160000}"/>
    <hyperlink ref="E5679" location="A125847310C" display="A125847310C" xr:uid="{00000000-0004-0000-0000-000024160000}"/>
    <hyperlink ref="E5680" location="A125913838T" display="A125913838T" xr:uid="{00000000-0004-0000-0000-000025160000}"/>
    <hyperlink ref="E5681" location="A125880574A" display="A125880574A" xr:uid="{00000000-0004-0000-0000-000026160000}"/>
    <hyperlink ref="E5682" location="A125847814J" display="A125847814J" xr:uid="{00000000-0004-0000-0000-000027160000}"/>
    <hyperlink ref="E5683" location="A125914342F" display="A125914342F" xr:uid="{00000000-0004-0000-0000-000028160000}"/>
    <hyperlink ref="E5684" location="A125881078J" display="A125881078J" xr:uid="{00000000-0004-0000-0000-000029160000}"/>
    <hyperlink ref="E5685" location="A125847590J" display="A125847590J" xr:uid="{00000000-0004-0000-0000-00002A160000}"/>
    <hyperlink ref="E5686" location="A125914118L" display="A125914118L" xr:uid="{00000000-0004-0000-0000-00002B160000}"/>
    <hyperlink ref="E5687" location="A125880854V" display="A125880854V" xr:uid="{00000000-0004-0000-0000-00002C160000}"/>
    <hyperlink ref="E5688" location="A125847890K" display="A125847890K" xr:uid="{00000000-0004-0000-0000-00002D160000}"/>
    <hyperlink ref="E5689" location="A125914418R" display="A125914418R" xr:uid="{00000000-0004-0000-0000-00002E160000}"/>
    <hyperlink ref="E5690" location="A125881154X" display="A125881154X" xr:uid="{00000000-0004-0000-0000-00002F160000}"/>
    <hyperlink ref="E5691" location="A125847666T" display="A125847666T" xr:uid="{00000000-0004-0000-0000-000030160000}"/>
    <hyperlink ref="E5692" location="A125914194R" display="A125914194R" xr:uid="{00000000-0004-0000-0000-000031160000}"/>
    <hyperlink ref="E5693" location="A125880930K" display="A125880930K" xr:uid="{00000000-0004-0000-0000-000032160000}"/>
    <hyperlink ref="E5694" location="A125847386X" display="A125847386X" xr:uid="{00000000-0004-0000-0000-000033160000}"/>
    <hyperlink ref="E5695" location="A125913914J" display="A125913914J" xr:uid="{00000000-0004-0000-0000-000034160000}"/>
    <hyperlink ref="E5696" location="A125880650T" display="A125880650T" xr:uid="{00000000-0004-0000-0000-000035160000}"/>
    <hyperlink ref="E5697" location="A125847722X" display="A125847722X" xr:uid="{00000000-0004-0000-0000-000036160000}"/>
    <hyperlink ref="E5698" location="A125914250W" display="A125914250W" xr:uid="{00000000-0004-0000-0000-000037160000}"/>
    <hyperlink ref="E5699" location="A125880986W" display="A125880986W" xr:uid="{00000000-0004-0000-0000-000038160000}"/>
    <hyperlink ref="E5700" location="A125847778K" display="A125847778K" xr:uid="{00000000-0004-0000-0000-000039160000}"/>
    <hyperlink ref="E5701" location="A125914306W" display="A125914306W" xr:uid="{00000000-0004-0000-0000-00003A160000}"/>
    <hyperlink ref="E5702" location="A125881042F" display="A125881042F" xr:uid="{00000000-0004-0000-0000-00003B160000}"/>
    <hyperlink ref="E5703" location="A125847442F" display="A125847442F" xr:uid="{00000000-0004-0000-0000-00003C160000}"/>
    <hyperlink ref="E5704" location="A125913970A" display="A125913970A" xr:uid="{00000000-0004-0000-0000-00003D160000}"/>
    <hyperlink ref="E5705" location="A125880706T" display="A125880706T" xr:uid="{00000000-0004-0000-0000-00003E160000}"/>
    <hyperlink ref="E5706" location="A125847498T" display="A125847498T" xr:uid="{00000000-0004-0000-0000-00003F160000}"/>
    <hyperlink ref="E5707" location="A125914026C" display="A125914026C" xr:uid="{00000000-0004-0000-0000-000040160000}"/>
    <hyperlink ref="E5708" location="A125880762K" display="A125880762K" xr:uid="{00000000-0004-0000-0000-000041160000}"/>
    <hyperlink ref="E5709" location="A125847554X" display="A125847554X" xr:uid="{00000000-0004-0000-0000-000042160000}"/>
    <hyperlink ref="E5710" location="A125914082W" display="A125914082W" xr:uid="{00000000-0004-0000-0000-000043160000}"/>
    <hyperlink ref="E5711" location="A125880818K" display="A125880818K" xr:uid="{00000000-0004-0000-0000-000044160000}"/>
    <hyperlink ref="E5712" location="A125847330L" display="A125847330L" xr:uid="{00000000-0004-0000-0000-000045160000}"/>
    <hyperlink ref="E5713" location="A125913858A" display="A125913858A" xr:uid="{00000000-0004-0000-0000-000046160000}"/>
    <hyperlink ref="E5714" location="A125880594K" display="A125880594K" xr:uid="{00000000-0004-0000-0000-000047160000}"/>
    <hyperlink ref="E5715" location="A125847834T" display="A125847834T" xr:uid="{00000000-0004-0000-0000-000048160000}"/>
    <hyperlink ref="E5716" location="A125914362R" display="A125914362R" xr:uid="{00000000-0004-0000-0000-000049160000}"/>
    <hyperlink ref="E5717" location="A125881098T" display="A125881098T" xr:uid="{00000000-0004-0000-0000-00004A160000}"/>
    <hyperlink ref="E5718" location="A125847610F" display="A125847610F" xr:uid="{00000000-0004-0000-0000-00004B160000}"/>
    <hyperlink ref="E5719" location="A125914138W" display="A125914138W" xr:uid="{00000000-0004-0000-0000-00004C160000}"/>
    <hyperlink ref="E5720" location="A125880874C" display="A125880874C" xr:uid="{00000000-0004-0000-0000-00004D160000}"/>
    <hyperlink ref="E5721" location="A125847850T" display="A125847850T" xr:uid="{00000000-0004-0000-0000-00004E160000}"/>
    <hyperlink ref="E5722" location="A125914378J" display="A125914378J" xr:uid="{00000000-0004-0000-0000-00004F160000}"/>
    <hyperlink ref="E5723" location="A125881114F" display="A125881114F" xr:uid="{00000000-0004-0000-0000-000050160000}"/>
    <hyperlink ref="E5724" location="A125847626X" display="A125847626X" xr:uid="{00000000-0004-0000-0000-000051160000}"/>
    <hyperlink ref="E5725" location="A125914154W" display="A125914154W" xr:uid="{00000000-0004-0000-0000-000052160000}"/>
    <hyperlink ref="E5726" location="A125880890C" display="A125880890C" xr:uid="{00000000-0004-0000-0000-000053160000}"/>
    <hyperlink ref="E5727" location="A125847346F" display="A125847346F" xr:uid="{00000000-0004-0000-0000-000054160000}"/>
    <hyperlink ref="E5728" location="A125913874A" display="A125913874A" xr:uid="{00000000-0004-0000-0000-000055160000}"/>
    <hyperlink ref="E5729" location="A125880610X" display="A125880610X" xr:uid="{00000000-0004-0000-0000-000056160000}"/>
    <hyperlink ref="E5730" location="A125847682T" display="A125847682T" xr:uid="{00000000-0004-0000-0000-000057160000}"/>
    <hyperlink ref="E5731" location="A125914210C" display="A125914210C" xr:uid="{00000000-0004-0000-0000-000058160000}"/>
    <hyperlink ref="E5732" location="A125880946C" display="A125880946C" xr:uid="{00000000-0004-0000-0000-000059160000}"/>
    <hyperlink ref="E5733" location="A125847738T" display="A125847738T" xr:uid="{00000000-0004-0000-0000-00005A160000}"/>
    <hyperlink ref="E5734" location="A125914266R" display="A125914266R" xr:uid="{00000000-0004-0000-0000-00005B160000}"/>
    <hyperlink ref="E5735" location="A125881002L" display="A125881002L" xr:uid="{00000000-0004-0000-0000-00005C160000}"/>
    <hyperlink ref="E5736" location="A125847402L" display="A125847402L" xr:uid="{00000000-0004-0000-0000-00005D160000}"/>
    <hyperlink ref="E5737" location="A125913930J" display="A125913930J" xr:uid="{00000000-0004-0000-0000-00005E160000}"/>
    <hyperlink ref="E5738" location="A125880666K" display="A125880666K" xr:uid="{00000000-0004-0000-0000-00005F160000}"/>
    <hyperlink ref="E5739" location="A125847458X" display="A125847458X" xr:uid="{00000000-0004-0000-0000-000060160000}"/>
    <hyperlink ref="E5740" location="A125913986V" display="A125913986V" xr:uid="{00000000-0004-0000-0000-000061160000}"/>
    <hyperlink ref="E5741" location="A125880722T" display="A125880722T" xr:uid="{00000000-0004-0000-0000-000062160000}"/>
    <hyperlink ref="E5742" location="A125847514F" display="A125847514F" xr:uid="{00000000-0004-0000-0000-000063160000}"/>
    <hyperlink ref="E5743" location="A125914042C" display="A125914042C" xr:uid="{00000000-0004-0000-0000-000064160000}"/>
    <hyperlink ref="E5744" location="A125880778C" display="A125880778C" xr:uid="{00000000-0004-0000-0000-000065160000}"/>
    <hyperlink ref="E5745" location="A125847290F" display="A125847290F" xr:uid="{00000000-0004-0000-0000-000066160000}"/>
    <hyperlink ref="E5746" location="A125913818J" display="A125913818J" xr:uid="{00000000-0004-0000-0000-000067160000}"/>
    <hyperlink ref="E5747" location="A125880554T" display="A125880554T" xr:uid="{00000000-0004-0000-0000-000068160000}"/>
    <hyperlink ref="E5748" location="A125847794K" display="A125847794K" xr:uid="{00000000-0004-0000-0000-000069160000}"/>
    <hyperlink ref="E5749" location="A125914322W" display="A125914322W" xr:uid="{00000000-0004-0000-0000-00006A160000}"/>
    <hyperlink ref="E5750" location="A125881058X" display="A125881058X" xr:uid="{00000000-0004-0000-0000-00006B160000}"/>
    <hyperlink ref="E5751" location="A125847570X" display="A125847570X" xr:uid="{00000000-0004-0000-0000-00006C160000}"/>
    <hyperlink ref="E5752" location="A125914098R" display="A125914098R" xr:uid="{00000000-0004-0000-0000-00006D160000}"/>
    <hyperlink ref="E5753" location="A125880834K" display="A125880834K" xr:uid="{00000000-0004-0000-0000-00006E160000}"/>
    <hyperlink ref="E5754" location="A125847846A" display="A125847846A" xr:uid="{00000000-0004-0000-0000-00006F160000}"/>
    <hyperlink ref="E5755" location="A125914374X" display="A125914374X" xr:uid="{00000000-0004-0000-0000-000070160000}"/>
    <hyperlink ref="E5756" location="A125881110W" display="A125881110W" xr:uid="{00000000-0004-0000-0000-000071160000}"/>
    <hyperlink ref="E5757" location="A125847622R" display="A125847622R" xr:uid="{00000000-0004-0000-0000-000072160000}"/>
    <hyperlink ref="E5758" location="A125914150L" display="A125914150L" xr:uid="{00000000-0004-0000-0000-000073160000}"/>
    <hyperlink ref="E5759" location="A125880886L" display="A125880886L" xr:uid="{00000000-0004-0000-0000-000074160000}"/>
    <hyperlink ref="E5760" location="A125847342W" display="A125847342W" xr:uid="{00000000-0004-0000-0000-000075160000}"/>
    <hyperlink ref="E5761" location="A125913870T" display="A125913870T" xr:uid="{00000000-0004-0000-0000-000076160000}"/>
    <hyperlink ref="E5762" location="A125880606J" display="A125880606J" xr:uid="{00000000-0004-0000-0000-000077160000}"/>
    <hyperlink ref="E5763" location="A125847678A" display="A125847678A" xr:uid="{00000000-0004-0000-0000-000078160000}"/>
    <hyperlink ref="E5764" location="A125914206L" display="A125914206L" xr:uid="{00000000-0004-0000-0000-000079160000}"/>
    <hyperlink ref="E5765" location="A125880942V" display="A125880942V" xr:uid="{00000000-0004-0000-0000-00007A160000}"/>
    <hyperlink ref="E5766" location="A125847734J" display="A125847734J" xr:uid="{00000000-0004-0000-0000-00007B160000}"/>
    <hyperlink ref="E5767" location="A125914262F" display="A125914262F" xr:uid="{00000000-0004-0000-0000-00007C160000}"/>
    <hyperlink ref="E5768" location="A125880998F" display="A125880998F" xr:uid="{00000000-0004-0000-0000-00007D160000}"/>
    <hyperlink ref="E5769" location="A125847398J" display="A125847398J" xr:uid="{00000000-0004-0000-0000-00007E160000}"/>
    <hyperlink ref="E5770" location="A125913926T" display="A125913926T" xr:uid="{00000000-0004-0000-0000-00007F160000}"/>
    <hyperlink ref="E5771" location="A125880662A" display="A125880662A" xr:uid="{00000000-0004-0000-0000-000080160000}"/>
    <hyperlink ref="E5772" location="A125847454R" display="A125847454R" xr:uid="{00000000-0004-0000-0000-000081160000}"/>
    <hyperlink ref="E5773" location="A125913982K" display="A125913982K" xr:uid="{00000000-0004-0000-0000-000082160000}"/>
    <hyperlink ref="E5774" location="A125880718A" display="A125880718A" xr:uid="{00000000-0004-0000-0000-000083160000}"/>
    <hyperlink ref="E5775" location="A125847510W" display="A125847510W" xr:uid="{00000000-0004-0000-0000-000084160000}"/>
    <hyperlink ref="E5776" location="A125914038L" display="A125914038L" xr:uid="{00000000-0004-0000-0000-000085160000}"/>
    <hyperlink ref="E5777" location="A125880774V" display="A125880774V" xr:uid="{00000000-0004-0000-0000-000086160000}"/>
    <hyperlink ref="E5778" location="A125847286R" display="A125847286R" xr:uid="{00000000-0004-0000-0000-000087160000}"/>
    <hyperlink ref="E5779" location="A125913814X" display="A125913814X" xr:uid="{00000000-0004-0000-0000-000088160000}"/>
    <hyperlink ref="E5780" location="A125880550J" display="A125880550J" xr:uid="{00000000-0004-0000-0000-000089160000}"/>
    <hyperlink ref="E5781" location="A125847790A" display="A125847790A" xr:uid="{00000000-0004-0000-0000-00008A160000}"/>
    <hyperlink ref="E5782" location="A125914318F" display="A125914318F" xr:uid="{00000000-0004-0000-0000-00008B160000}"/>
    <hyperlink ref="E5783" location="A125881054R" display="A125881054R" xr:uid="{00000000-0004-0000-0000-00008C160000}"/>
    <hyperlink ref="E5784" location="A125847566J" display="A125847566J" xr:uid="{00000000-0004-0000-0000-00008D160000}"/>
    <hyperlink ref="E5785" location="A125914094F" display="A125914094F" xr:uid="{00000000-0004-0000-0000-00008E160000}"/>
    <hyperlink ref="E5786" location="A125880830A" display="A125880830A" xr:uid="{00000000-0004-0000-0000-00008F160000}"/>
    <hyperlink ref="E5787" location="A125847874K" display="A125847874K" xr:uid="{00000000-0004-0000-0000-000090160000}"/>
    <hyperlink ref="E5788" location="A125914402W" display="A125914402W" xr:uid="{00000000-0004-0000-0000-000091160000}"/>
    <hyperlink ref="E5789" location="A125881138X" display="A125881138X" xr:uid="{00000000-0004-0000-0000-000092160000}"/>
    <hyperlink ref="E5790" location="A125847650X" display="A125847650X" xr:uid="{00000000-0004-0000-0000-000093160000}"/>
    <hyperlink ref="E5791" location="A125914178R" display="A125914178R" xr:uid="{00000000-0004-0000-0000-000094160000}"/>
    <hyperlink ref="E5792" location="A125880914K" display="A125880914K" xr:uid="{00000000-0004-0000-0000-000095160000}"/>
    <hyperlink ref="E5793" location="A125847370F" display="A125847370F" xr:uid="{00000000-0004-0000-0000-000096160000}"/>
    <hyperlink ref="E5794" location="A125913898V" display="A125913898V" xr:uid="{00000000-0004-0000-0000-000097160000}"/>
    <hyperlink ref="E5795" location="A125880634T" display="A125880634T" xr:uid="{00000000-0004-0000-0000-000098160000}"/>
    <hyperlink ref="E5796" location="A125847706X" display="A125847706X" xr:uid="{00000000-0004-0000-0000-000099160000}"/>
    <hyperlink ref="E5797" location="A125914234W" display="A125914234W" xr:uid="{00000000-0004-0000-0000-00009A160000}"/>
    <hyperlink ref="E5798" location="A125880970C" display="A125880970C" xr:uid="{00000000-0004-0000-0000-00009B160000}"/>
    <hyperlink ref="E5799" location="A125847762T" display="A125847762T" xr:uid="{00000000-0004-0000-0000-00009C160000}"/>
    <hyperlink ref="E5800" location="A125914290R" display="A125914290R" xr:uid="{00000000-0004-0000-0000-00009D160000}"/>
    <hyperlink ref="E5801" location="A125881026F" display="A125881026F" xr:uid="{00000000-0004-0000-0000-00009E160000}"/>
    <hyperlink ref="E5802" location="A125847426F" display="A125847426F" xr:uid="{00000000-0004-0000-0000-00009F160000}"/>
    <hyperlink ref="E5803" location="A125913954A" display="A125913954A" xr:uid="{00000000-0004-0000-0000-0000A0160000}"/>
    <hyperlink ref="E5804" location="A125880690K" display="A125880690K" xr:uid="{00000000-0004-0000-0000-0000A1160000}"/>
    <hyperlink ref="E5805" location="A125847482X" display="A125847482X" xr:uid="{00000000-0004-0000-0000-0000A2160000}"/>
    <hyperlink ref="E5806" location="A125914010K" display="A125914010K" xr:uid="{00000000-0004-0000-0000-0000A3160000}"/>
    <hyperlink ref="E5807" location="A125880746K" display="A125880746K" xr:uid="{00000000-0004-0000-0000-0000A4160000}"/>
    <hyperlink ref="E5808" location="A125847538X" display="A125847538X" xr:uid="{00000000-0004-0000-0000-0000A5160000}"/>
    <hyperlink ref="E5809" location="A125914066W" display="A125914066W" xr:uid="{00000000-0004-0000-0000-0000A6160000}"/>
    <hyperlink ref="E5810" location="A125880802T" display="A125880802T" xr:uid="{00000000-0004-0000-0000-0000A7160000}"/>
    <hyperlink ref="E5811" location="A125847314L" display="A125847314L" xr:uid="{00000000-0004-0000-0000-0000A8160000}"/>
    <hyperlink ref="E5812" location="A125913842J" display="A125913842J" xr:uid="{00000000-0004-0000-0000-0000A9160000}"/>
    <hyperlink ref="E5813" location="A125880578K" display="A125880578K" xr:uid="{00000000-0004-0000-0000-0000AA160000}"/>
    <hyperlink ref="E5814" location="A125847818T" display="A125847818T" xr:uid="{00000000-0004-0000-0000-0000AB160000}"/>
    <hyperlink ref="E5815" location="A125914346R" display="A125914346R" xr:uid="{00000000-0004-0000-0000-0000AC160000}"/>
    <hyperlink ref="E5816" location="A125881082X" display="A125881082X" xr:uid="{00000000-0004-0000-0000-0000AD160000}"/>
    <hyperlink ref="E5817" location="A125847594T" display="A125847594T" xr:uid="{00000000-0004-0000-0000-0000AE160000}"/>
    <hyperlink ref="E5818" location="A125914122C" display="A125914122C" xr:uid="{00000000-0004-0000-0000-0000AF160000}"/>
    <hyperlink ref="E5819" location="A125880858C" display="A125880858C" xr:uid="{00000000-0004-0000-0000-0000B0160000}"/>
    <hyperlink ref="E5820" location="A125847854A" display="A125847854A" xr:uid="{00000000-0004-0000-0000-0000B1160000}"/>
    <hyperlink ref="E5821" location="A125914382X" display="A125914382X" xr:uid="{00000000-0004-0000-0000-0000B2160000}"/>
    <hyperlink ref="E5822" location="A125881118R" display="A125881118R" xr:uid="{00000000-0004-0000-0000-0000B3160000}"/>
    <hyperlink ref="E5823" location="A125847630R" display="A125847630R" xr:uid="{00000000-0004-0000-0000-0000B4160000}"/>
    <hyperlink ref="E5824" location="A125914158F" display="A125914158F" xr:uid="{00000000-0004-0000-0000-0000B5160000}"/>
    <hyperlink ref="E5825" location="A125880894L" display="A125880894L" xr:uid="{00000000-0004-0000-0000-0000B6160000}"/>
    <hyperlink ref="E5826" location="A125847350W" display="A125847350W" xr:uid="{00000000-0004-0000-0000-0000B7160000}"/>
    <hyperlink ref="E5827" location="A125913878K" display="A125913878K" xr:uid="{00000000-0004-0000-0000-0000B8160000}"/>
    <hyperlink ref="E5828" location="A125880614J" display="A125880614J" xr:uid="{00000000-0004-0000-0000-0000B9160000}"/>
    <hyperlink ref="E5829" location="A125847686A" display="A125847686A" xr:uid="{00000000-0004-0000-0000-0000BA160000}"/>
    <hyperlink ref="E5830" location="A125914214L" display="A125914214L" xr:uid="{00000000-0004-0000-0000-0000BB160000}"/>
    <hyperlink ref="E5831" location="A125880950V" display="A125880950V" xr:uid="{00000000-0004-0000-0000-0000BC160000}"/>
    <hyperlink ref="E5832" location="A125847742J" display="A125847742J" xr:uid="{00000000-0004-0000-0000-0000BD160000}"/>
    <hyperlink ref="E5833" location="A125914270F" display="A125914270F" xr:uid="{00000000-0004-0000-0000-0000BE160000}"/>
    <hyperlink ref="E5834" location="A125881006W" display="A125881006W" xr:uid="{00000000-0004-0000-0000-0000BF160000}"/>
    <hyperlink ref="E5835" location="A125847406W" display="A125847406W" xr:uid="{00000000-0004-0000-0000-0000C0160000}"/>
    <hyperlink ref="E5836" location="A125913934T" display="A125913934T" xr:uid="{00000000-0004-0000-0000-0000C1160000}"/>
    <hyperlink ref="E5837" location="A125880670A" display="A125880670A" xr:uid="{00000000-0004-0000-0000-0000C2160000}"/>
    <hyperlink ref="E5838" location="A125847462R" display="A125847462R" xr:uid="{00000000-0004-0000-0000-0000C3160000}"/>
    <hyperlink ref="E5839" location="A125913990K" display="A125913990K" xr:uid="{00000000-0004-0000-0000-0000C4160000}"/>
    <hyperlink ref="E5840" location="A125880726A" display="A125880726A" xr:uid="{00000000-0004-0000-0000-0000C5160000}"/>
    <hyperlink ref="E5841" location="A125847518R" display="A125847518R" xr:uid="{00000000-0004-0000-0000-0000C6160000}"/>
    <hyperlink ref="E5842" location="A125914046L" display="A125914046L" xr:uid="{00000000-0004-0000-0000-0000C7160000}"/>
    <hyperlink ref="E5843" location="A125880782V" display="A125880782V" xr:uid="{00000000-0004-0000-0000-0000C8160000}"/>
    <hyperlink ref="E5844" location="A125847294R" display="A125847294R" xr:uid="{00000000-0004-0000-0000-0000C9160000}"/>
    <hyperlink ref="E5845" location="A125913822X" display="A125913822X" xr:uid="{00000000-0004-0000-0000-0000CA160000}"/>
    <hyperlink ref="E5846" location="A125880558A" display="A125880558A" xr:uid="{00000000-0004-0000-0000-0000CB160000}"/>
    <hyperlink ref="E5847" location="A125847798V" display="A125847798V" xr:uid="{00000000-0004-0000-0000-0000CC160000}"/>
    <hyperlink ref="E5848" location="A125914326F" display="A125914326F" xr:uid="{00000000-0004-0000-0000-0000CD160000}"/>
    <hyperlink ref="E5849" location="A125881062R" display="A125881062R" xr:uid="{00000000-0004-0000-0000-0000CE160000}"/>
    <hyperlink ref="E5850" location="A125847574J" display="A125847574J" xr:uid="{00000000-0004-0000-0000-0000CF160000}"/>
    <hyperlink ref="E5851" location="A125914102V" display="A125914102V" xr:uid="{00000000-0004-0000-0000-0000D0160000}"/>
    <hyperlink ref="E5852" location="A125880838V" display="A125880838V" xr:uid="{00000000-0004-0000-0000-0000D1160000}"/>
    <hyperlink ref="E5853" location="A125847878V" display="A125847878V" xr:uid="{00000000-0004-0000-0000-0000D2160000}"/>
    <hyperlink ref="E5854" location="A125914406F" display="A125914406F" xr:uid="{00000000-0004-0000-0000-0000D3160000}"/>
    <hyperlink ref="E5855" location="A125881142R" display="A125881142R" xr:uid="{00000000-0004-0000-0000-0000D4160000}"/>
    <hyperlink ref="E5856" location="A125847654J" display="A125847654J" xr:uid="{00000000-0004-0000-0000-0000D5160000}"/>
    <hyperlink ref="E5857" location="A125914182F" display="A125914182F" xr:uid="{00000000-0004-0000-0000-0000D6160000}"/>
    <hyperlink ref="E5858" location="A125880918V" display="A125880918V" xr:uid="{00000000-0004-0000-0000-0000D7160000}"/>
    <hyperlink ref="E5859" location="A125847374R" display="A125847374R" xr:uid="{00000000-0004-0000-0000-0000D8160000}"/>
    <hyperlink ref="E5860" location="A125913902X" display="A125913902X" xr:uid="{00000000-0004-0000-0000-0000D9160000}"/>
    <hyperlink ref="E5861" location="A125880638A" display="A125880638A" xr:uid="{00000000-0004-0000-0000-0000DA160000}"/>
    <hyperlink ref="E5862" location="A125847710R" display="A125847710R" xr:uid="{00000000-0004-0000-0000-0000DB160000}"/>
    <hyperlink ref="E5863" location="A125914238F" display="A125914238F" xr:uid="{00000000-0004-0000-0000-0000DC160000}"/>
    <hyperlink ref="E5864" location="A125880974L" display="A125880974L" xr:uid="{00000000-0004-0000-0000-0000DD160000}"/>
    <hyperlink ref="E5865" location="A125847766A" display="A125847766A" xr:uid="{00000000-0004-0000-0000-0000DE160000}"/>
    <hyperlink ref="E5866" location="A125914294X" display="A125914294X" xr:uid="{00000000-0004-0000-0000-0000DF160000}"/>
    <hyperlink ref="E5867" location="A125881030W" display="A125881030W" xr:uid="{00000000-0004-0000-0000-0000E0160000}"/>
    <hyperlink ref="E5868" location="A125847430W" display="A125847430W" xr:uid="{00000000-0004-0000-0000-0000E1160000}"/>
    <hyperlink ref="E5869" location="A125913958K" display="A125913958K" xr:uid="{00000000-0004-0000-0000-0000E2160000}"/>
    <hyperlink ref="E5870" location="A125880694V" display="A125880694V" xr:uid="{00000000-0004-0000-0000-0000E3160000}"/>
    <hyperlink ref="E5871" location="A125847486J" display="A125847486J" xr:uid="{00000000-0004-0000-0000-0000E4160000}"/>
    <hyperlink ref="E5872" location="A125914014V" display="A125914014V" xr:uid="{00000000-0004-0000-0000-0000E5160000}"/>
    <hyperlink ref="E5873" location="A125880750A" display="A125880750A" xr:uid="{00000000-0004-0000-0000-0000E6160000}"/>
    <hyperlink ref="E5874" location="A125847542R" display="A125847542R" xr:uid="{00000000-0004-0000-0000-0000E7160000}"/>
    <hyperlink ref="E5875" location="A125914070L" display="A125914070L" xr:uid="{00000000-0004-0000-0000-0000E8160000}"/>
    <hyperlink ref="E5876" location="A125880806A" display="A125880806A" xr:uid="{00000000-0004-0000-0000-0000E9160000}"/>
    <hyperlink ref="E5877" location="A125847318W" display="A125847318W" xr:uid="{00000000-0004-0000-0000-0000EA160000}"/>
    <hyperlink ref="E5878" location="A125913846T" display="A125913846T" xr:uid="{00000000-0004-0000-0000-0000EB160000}"/>
    <hyperlink ref="E5879" location="A125880582A" display="A125880582A" xr:uid="{00000000-0004-0000-0000-0000EC160000}"/>
    <hyperlink ref="E5880" location="A125847822J" display="A125847822J" xr:uid="{00000000-0004-0000-0000-0000ED160000}"/>
    <hyperlink ref="E5881" location="A125914350F" display="A125914350F" xr:uid="{00000000-0004-0000-0000-0000EE160000}"/>
    <hyperlink ref="E5882" location="A125881086J" display="A125881086J" xr:uid="{00000000-0004-0000-0000-0000EF160000}"/>
    <hyperlink ref="E5883" location="A125847598A" display="A125847598A" xr:uid="{00000000-0004-0000-0000-0000F0160000}"/>
    <hyperlink ref="E5884" location="A125914126L" display="A125914126L" xr:uid="{00000000-0004-0000-0000-0000F1160000}"/>
    <hyperlink ref="E5885" location="A125880862V" display="A125880862V" xr:uid="{00000000-0004-0000-0000-0000F2160000}"/>
    <hyperlink ref="E5886" location="A125847882K" display="A125847882K" xr:uid="{00000000-0004-0000-0000-0000F3160000}"/>
    <hyperlink ref="E5887" location="A125914410W" display="A125914410W" xr:uid="{00000000-0004-0000-0000-0000F4160000}"/>
    <hyperlink ref="E5888" location="A125881146X" display="A125881146X" xr:uid="{00000000-0004-0000-0000-0000F5160000}"/>
    <hyperlink ref="E5889" location="A125847658T" display="A125847658T" xr:uid="{00000000-0004-0000-0000-0000F6160000}"/>
    <hyperlink ref="E5890" location="A125914186R" display="A125914186R" xr:uid="{00000000-0004-0000-0000-0000F7160000}"/>
    <hyperlink ref="E5891" location="A125880922K" display="A125880922K" xr:uid="{00000000-0004-0000-0000-0000F8160000}"/>
    <hyperlink ref="E5892" location="A125847378X" display="A125847378X" xr:uid="{00000000-0004-0000-0000-0000F9160000}"/>
    <hyperlink ref="E5893" location="A125913906J" display="A125913906J" xr:uid="{00000000-0004-0000-0000-0000FA160000}"/>
    <hyperlink ref="E5894" location="A125880642T" display="A125880642T" xr:uid="{00000000-0004-0000-0000-0000FB160000}"/>
    <hyperlink ref="E5895" location="A125847714X" display="A125847714X" xr:uid="{00000000-0004-0000-0000-0000FC160000}"/>
    <hyperlink ref="E5896" location="A125914242W" display="A125914242W" xr:uid="{00000000-0004-0000-0000-0000FD160000}"/>
    <hyperlink ref="E5897" location="A125880978W" display="A125880978W" xr:uid="{00000000-0004-0000-0000-0000FE160000}"/>
    <hyperlink ref="E5898" location="A125847770T" display="A125847770T" xr:uid="{00000000-0004-0000-0000-0000FF160000}"/>
    <hyperlink ref="E5899" location="A125914298J" display="A125914298J" xr:uid="{00000000-0004-0000-0000-000000170000}"/>
    <hyperlink ref="E5900" location="A125881034F" display="A125881034F" xr:uid="{00000000-0004-0000-0000-000001170000}"/>
    <hyperlink ref="E5901" location="A125847434F" display="A125847434F" xr:uid="{00000000-0004-0000-0000-000002170000}"/>
    <hyperlink ref="E5902" location="A125913962A" display="A125913962A" xr:uid="{00000000-0004-0000-0000-000003170000}"/>
    <hyperlink ref="E5903" location="A125880698C" display="A125880698C" xr:uid="{00000000-0004-0000-0000-000004170000}"/>
    <hyperlink ref="E5904" location="A125847490X" display="A125847490X" xr:uid="{00000000-0004-0000-0000-000005170000}"/>
    <hyperlink ref="E5905" location="A125914018C" display="A125914018C" xr:uid="{00000000-0004-0000-0000-000006170000}"/>
    <hyperlink ref="E5906" location="A125880754K" display="A125880754K" xr:uid="{00000000-0004-0000-0000-000007170000}"/>
    <hyperlink ref="E5907" location="A125847546X" display="A125847546X" xr:uid="{00000000-0004-0000-0000-000008170000}"/>
    <hyperlink ref="E5908" location="A125914074W" display="A125914074W" xr:uid="{00000000-0004-0000-0000-000009170000}"/>
    <hyperlink ref="E5909" location="A125880810T" display="A125880810T" xr:uid="{00000000-0004-0000-0000-00000A170000}"/>
    <hyperlink ref="E5910" location="A125847322L" display="A125847322L" xr:uid="{00000000-0004-0000-0000-00000B170000}"/>
    <hyperlink ref="E5911" location="A125913850J" display="A125913850J" xr:uid="{00000000-0004-0000-0000-00000C170000}"/>
    <hyperlink ref="E5912" location="A125880586K" display="A125880586K" xr:uid="{00000000-0004-0000-0000-00000D170000}"/>
    <hyperlink ref="E5913" location="A125847826T" display="A125847826T" xr:uid="{00000000-0004-0000-0000-00000E170000}"/>
    <hyperlink ref="E5914" location="A125914354R" display="A125914354R" xr:uid="{00000000-0004-0000-0000-00000F170000}"/>
    <hyperlink ref="E5915" location="A125881090X" display="A125881090X" xr:uid="{00000000-0004-0000-0000-000010170000}"/>
    <hyperlink ref="E5916" location="A125847602F" display="A125847602F" xr:uid="{00000000-0004-0000-0000-000011170000}"/>
    <hyperlink ref="E5917" location="A125914130C" display="A125914130C" xr:uid="{00000000-0004-0000-0000-000012170000}"/>
    <hyperlink ref="E5918" location="A125880866C" display="A125880866C" xr:uid="{00000000-0004-0000-0000-000013170000}"/>
    <hyperlink ref="E5919" location="A125847858K" display="A125847858K" xr:uid="{00000000-0004-0000-0000-000014170000}"/>
    <hyperlink ref="E5920" location="A125914386J" display="A125914386J" xr:uid="{00000000-0004-0000-0000-000015170000}"/>
    <hyperlink ref="E5921" location="A125881122F" display="A125881122F" xr:uid="{00000000-0004-0000-0000-000016170000}"/>
    <hyperlink ref="E5922" location="A125847634X" display="A125847634X" xr:uid="{00000000-0004-0000-0000-000017170000}"/>
    <hyperlink ref="E5923" location="A125914162W" display="A125914162W" xr:uid="{00000000-0004-0000-0000-000018170000}"/>
    <hyperlink ref="E5924" location="A125880898W" display="A125880898W" xr:uid="{00000000-0004-0000-0000-000019170000}"/>
    <hyperlink ref="E5925" location="A125847354F" display="A125847354F" xr:uid="{00000000-0004-0000-0000-00001A170000}"/>
    <hyperlink ref="E5926" location="A125913882A" display="A125913882A" xr:uid="{00000000-0004-0000-0000-00001B170000}"/>
    <hyperlink ref="E5927" location="A125880618T" display="A125880618T" xr:uid="{00000000-0004-0000-0000-00001C170000}"/>
    <hyperlink ref="E5928" location="A125847690T" display="A125847690T" xr:uid="{00000000-0004-0000-0000-00001D170000}"/>
    <hyperlink ref="E5929" location="A125914218W" display="A125914218W" xr:uid="{00000000-0004-0000-0000-00001E170000}"/>
    <hyperlink ref="E5930" location="A125880954C" display="A125880954C" xr:uid="{00000000-0004-0000-0000-00001F170000}"/>
    <hyperlink ref="E5931" location="A125847746T" display="A125847746T" xr:uid="{00000000-0004-0000-0000-000020170000}"/>
    <hyperlink ref="E5932" location="A125914274R" display="A125914274R" xr:uid="{00000000-0004-0000-0000-000021170000}"/>
    <hyperlink ref="E5933" location="A125881010L" display="A125881010L" xr:uid="{00000000-0004-0000-0000-000022170000}"/>
    <hyperlink ref="E5934" location="A125847410L" display="A125847410L" xr:uid="{00000000-0004-0000-0000-000023170000}"/>
    <hyperlink ref="E5935" location="A125913938A" display="A125913938A" xr:uid="{00000000-0004-0000-0000-000024170000}"/>
    <hyperlink ref="E5936" location="A125880674K" display="A125880674K" xr:uid="{00000000-0004-0000-0000-000025170000}"/>
    <hyperlink ref="E5937" location="A125847466X" display="A125847466X" xr:uid="{00000000-0004-0000-0000-000026170000}"/>
    <hyperlink ref="E5938" location="A125913994V" display="A125913994V" xr:uid="{00000000-0004-0000-0000-000027170000}"/>
    <hyperlink ref="E5939" location="A125880730T" display="A125880730T" xr:uid="{00000000-0004-0000-0000-000028170000}"/>
    <hyperlink ref="E5940" location="A125847522F" display="A125847522F" xr:uid="{00000000-0004-0000-0000-000029170000}"/>
    <hyperlink ref="E5941" location="A125914050C" display="A125914050C" xr:uid="{00000000-0004-0000-0000-00002A170000}"/>
    <hyperlink ref="E5942" location="A125880786C" display="A125880786C" xr:uid="{00000000-0004-0000-0000-00002B170000}"/>
    <hyperlink ref="E5943" location="A125847298X" display="A125847298X" xr:uid="{00000000-0004-0000-0000-00002C170000}"/>
    <hyperlink ref="E5944" location="A125913826J" display="A125913826J" xr:uid="{00000000-0004-0000-0000-00002D170000}"/>
    <hyperlink ref="E5945" location="A125880562T" display="A125880562T" xr:uid="{00000000-0004-0000-0000-00002E170000}"/>
    <hyperlink ref="E5946" location="A125847802X" display="A125847802X" xr:uid="{00000000-0004-0000-0000-00002F170000}"/>
    <hyperlink ref="E5947" location="A125914330W" display="A125914330W" xr:uid="{00000000-0004-0000-0000-000030170000}"/>
    <hyperlink ref="E5948" location="A125881066X" display="A125881066X" xr:uid="{00000000-0004-0000-0000-000031170000}"/>
    <hyperlink ref="E5949" location="A125847578T" display="A125847578T" xr:uid="{00000000-0004-0000-0000-000032170000}"/>
    <hyperlink ref="E5950" location="A125914106C" display="A125914106C" xr:uid="{00000000-0004-0000-0000-000033170000}"/>
    <hyperlink ref="E5951" location="A125880842K" display="A125880842K" xr:uid="{00000000-0004-0000-0000-000034170000}"/>
    <hyperlink ref="E5952" location="A125847862A" display="A125847862A" xr:uid="{00000000-0004-0000-0000-000035170000}"/>
    <hyperlink ref="E5953" location="A125914390X" display="A125914390X" xr:uid="{00000000-0004-0000-0000-000036170000}"/>
    <hyperlink ref="E5954" location="A125881126R" display="A125881126R" xr:uid="{00000000-0004-0000-0000-000037170000}"/>
    <hyperlink ref="E5955" location="A125847638J" display="A125847638J" xr:uid="{00000000-0004-0000-0000-000038170000}"/>
    <hyperlink ref="E5956" location="A125914166F" display="A125914166F" xr:uid="{00000000-0004-0000-0000-000039170000}"/>
    <hyperlink ref="E5957" location="A125880902A" display="A125880902A" xr:uid="{00000000-0004-0000-0000-00003A170000}"/>
    <hyperlink ref="E5958" location="A125847358R" display="A125847358R" xr:uid="{00000000-0004-0000-0000-00003B170000}"/>
    <hyperlink ref="E5959" location="A125913886K" display="A125913886K" xr:uid="{00000000-0004-0000-0000-00003C170000}"/>
    <hyperlink ref="E5960" location="A125880622J" display="A125880622J" xr:uid="{00000000-0004-0000-0000-00003D170000}"/>
    <hyperlink ref="E5961" location="A125847694A" display="A125847694A" xr:uid="{00000000-0004-0000-0000-00003E170000}"/>
    <hyperlink ref="E5962" location="A125914222L" display="A125914222L" xr:uid="{00000000-0004-0000-0000-00003F170000}"/>
    <hyperlink ref="E5963" location="A125880958L" display="A125880958L" xr:uid="{00000000-0004-0000-0000-000040170000}"/>
    <hyperlink ref="E5964" location="A125847750J" display="A125847750J" xr:uid="{00000000-0004-0000-0000-000041170000}"/>
    <hyperlink ref="E5965" location="A125914278X" display="A125914278X" xr:uid="{00000000-0004-0000-0000-000042170000}"/>
    <hyperlink ref="E5966" location="A125881014W" display="A125881014W" xr:uid="{00000000-0004-0000-0000-000043170000}"/>
    <hyperlink ref="E5967" location="A125847414W" display="A125847414W" xr:uid="{00000000-0004-0000-0000-000044170000}"/>
    <hyperlink ref="E5968" location="A125913942T" display="A125913942T" xr:uid="{00000000-0004-0000-0000-000045170000}"/>
    <hyperlink ref="E5969" location="A125880678V" display="A125880678V" xr:uid="{00000000-0004-0000-0000-000046170000}"/>
    <hyperlink ref="E5970" location="A125847470R" display="A125847470R" xr:uid="{00000000-0004-0000-0000-000047170000}"/>
    <hyperlink ref="E5971" location="A125913998C" display="A125913998C" xr:uid="{00000000-0004-0000-0000-000048170000}"/>
    <hyperlink ref="E5972" location="A125880734A" display="A125880734A" xr:uid="{00000000-0004-0000-0000-000049170000}"/>
    <hyperlink ref="E5973" location="A125847526R" display="A125847526R" xr:uid="{00000000-0004-0000-0000-00004A170000}"/>
    <hyperlink ref="E5974" location="A125914054L" display="A125914054L" xr:uid="{00000000-0004-0000-0000-00004B170000}"/>
    <hyperlink ref="E5975" location="A125880790V" display="A125880790V" xr:uid="{00000000-0004-0000-0000-00004C170000}"/>
    <hyperlink ref="E5976" location="A125847302C" display="A125847302C" xr:uid="{00000000-0004-0000-0000-00004D170000}"/>
    <hyperlink ref="E5977" location="A125913830X" display="A125913830X" xr:uid="{00000000-0004-0000-0000-00004E170000}"/>
    <hyperlink ref="E5978" location="A125880566A" display="A125880566A" xr:uid="{00000000-0004-0000-0000-00004F170000}"/>
    <hyperlink ref="E5979" location="A125847806J" display="A125847806J" xr:uid="{00000000-0004-0000-0000-000050170000}"/>
    <hyperlink ref="E5980" location="A125914334F" display="A125914334F" xr:uid="{00000000-0004-0000-0000-000051170000}"/>
    <hyperlink ref="E5981" location="A125881070R" display="A125881070R" xr:uid="{00000000-0004-0000-0000-000052170000}"/>
    <hyperlink ref="E5982" location="A125847582J" display="A125847582J" xr:uid="{00000000-0004-0000-0000-000053170000}"/>
    <hyperlink ref="E5983" location="A125914110V" display="A125914110V" xr:uid="{00000000-0004-0000-0000-000054170000}"/>
    <hyperlink ref="E5984" location="A125880846V" display="A125880846V" xr:uid="{00000000-0004-0000-0000-000055170000}"/>
    <hyperlink ref="E5985" location="A125847866K" display="A125847866K" xr:uid="{00000000-0004-0000-0000-000056170000}"/>
    <hyperlink ref="E5986" location="A125914394J" display="A125914394J" xr:uid="{00000000-0004-0000-0000-000057170000}"/>
    <hyperlink ref="E5987" location="A125881130F" display="A125881130F" xr:uid="{00000000-0004-0000-0000-000058170000}"/>
    <hyperlink ref="E5988" location="A125847642X" display="A125847642X" xr:uid="{00000000-0004-0000-0000-000059170000}"/>
    <hyperlink ref="E5989" location="A125914170W" display="A125914170W" xr:uid="{00000000-0004-0000-0000-00005A170000}"/>
    <hyperlink ref="E5990" location="A125880906K" display="A125880906K" xr:uid="{00000000-0004-0000-0000-00005B170000}"/>
    <hyperlink ref="E5991" location="A125847362F" display="A125847362F" xr:uid="{00000000-0004-0000-0000-00005C170000}"/>
    <hyperlink ref="E5992" location="A125913890A" display="A125913890A" xr:uid="{00000000-0004-0000-0000-00005D170000}"/>
    <hyperlink ref="E5993" location="A125880626T" display="A125880626T" xr:uid="{00000000-0004-0000-0000-00005E170000}"/>
    <hyperlink ref="E5994" location="A125847698K" display="A125847698K" xr:uid="{00000000-0004-0000-0000-00005F170000}"/>
    <hyperlink ref="E5995" location="A125914226W" display="A125914226W" xr:uid="{00000000-0004-0000-0000-000060170000}"/>
    <hyperlink ref="E5996" location="A125880962C" display="A125880962C" xr:uid="{00000000-0004-0000-0000-000061170000}"/>
    <hyperlink ref="E5997" location="A125847754T" display="A125847754T" xr:uid="{00000000-0004-0000-0000-000062170000}"/>
    <hyperlink ref="E5998" location="A125914282R" display="A125914282R" xr:uid="{00000000-0004-0000-0000-000063170000}"/>
    <hyperlink ref="E5999" location="A125881018F" display="A125881018F" xr:uid="{00000000-0004-0000-0000-000064170000}"/>
    <hyperlink ref="E6000" location="A125847418F" display="A125847418F" xr:uid="{00000000-0004-0000-0000-000065170000}"/>
    <hyperlink ref="E6001" location="A125913946A" display="A125913946A" xr:uid="{00000000-0004-0000-0000-000066170000}"/>
    <hyperlink ref="E6002" location="A125880682K" display="A125880682K" xr:uid="{00000000-0004-0000-0000-000067170000}"/>
    <hyperlink ref="E6003" location="A125847474X" display="A125847474X" xr:uid="{00000000-0004-0000-0000-000068170000}"/>
    <hyperlink ref="E6004" location="A125914002K" display="A125914002K" xr:uid="{00000000-0004-0000-0000-000069170000}"/>
    <hyperlink ref="E6005" location="A125880738K" display="A125880738K" xr:uid="{00000000-0004-0000-0000-00006A170000}"/>
    <hyperlink ref="E6006" location="A125847530F" display="A125847530F" xr:uid="{00000000-0004-0000-0000-00006B170000}"/>
    <hyperlink ref="E6007" location="A125914058W" display="A125914058W" xr:uid="{00000000-0004-0000-0000-00006C170000}"/>
    <hyperlink ref="E6008" location="A125880794C" display="A125880794C" xr:uid="{00000000-0004-0000-0000-00006D170000}"/>
    <hyperlink ref="E6009" location="A125847306L" display="A125847306L" xr:uid="{00000000-0004-0000-0000-00006E170000}"/>
    <hyperlink ref="E6010" location="A125913834J" display="A125913834J" xr:uid="{00000000-0004-0000-0000-00006F170000}"/>
    <hyperlink ref="E6011" location="A125880570T" display="A125880570T" xr:uid="{00000000-0004-0000-0000-000070170000}"/>
    <hyperlink ref="E6012" location="A125847810X" display="A125847810X" xr:uid="{00000000-0004-0000-0000-000071170000}"/>
    <hyperlink ref="E6013" location="A125914338R" display="A125914338R" xr:uid="{00000000-0004-0000-0000-000072170000}"/>
    <hyperlink ref="E6014" location="A125881074X" display="A125881074X" xr:uid="{00000000-0004-0000-0000-000073170000}"/>
    <hyperlink ref="E6015" location="A125847586T" display="A125847586T" xr:uid="{00000000-0004-0000-0000-000074170000}"/>
    <hyperlink ref="E6016" location="A125914114C" display="A125914114C" xr:uid="{00000000-0004-0000-0000-000075170000}"/>
    <hyperlink ref="E6017" location="A125880850K" display="A125880850K" xr:uid="{00000000-0004-0000-0000-000076170000}"/>
    <hyperlink ref="E6018" location="A125845378L" display="A125845378L" xr:uid="{00000000-0004-0000-0000-000077170000}"/>
    <hyperlink ref="E6019" location="A125911906W" display="A125911906W" xr:uid="{00000000-0004-0000-0000-000078170000}"/>
    <hyperlink ref="E6020" location="A125878642A" display="A125878642A" xr:uid="{00000000-0004-0000-0000-000079170000}"/>
    <hyperlink ref="E6021" location="A125845154A" display="A125845154A" xr:uid="{00000000-0004-0000-0000-00007A170000}"/>
    <hyperlink ref="E6022" location="A125911682W" display="A125911682W" xr:uid="{00000000-0004-0000-0000-00007B170000}"/>
    <hyperlink ref="E6023" location="A125878418J" display="A125878418J" xr:uid="{00000000-0004-0000-0000-00007C170000}"/>
    <hyperlink ref="E6024" location="A125844874F" display="A125844874F" xr:uid="{00000000-0004-0000-0000-00007D170000}"/>
    <hyperlink ref="E6025" location="A125911402T" display="A125911402T" xr:uid="{00000000-0004-0000-0000-00007E170000}"/>
    <hyperlink ref="E6026" location="A125878138R" display="A125878138R" xr:uid="{00000000-0004-0000-0000-00007F170000}"/>
    <hyperlink ref="E6027" location="A125845210J" display="A125845210J" xr:uid="{00000000-0004-0000-0000-000080170000}"/>
    <hyperlink ref="E6028" location="A125911738W" display="A125911738W" xr:uid="{00000000-0004-0000-0000-000081170000}"/>
    <hyperlink ref="E6029" location="A125878474A" display="A125878474A" xr:uid="{00000000-0004-0000-0000-000082170000}"/>
    <hyperlink ref="E6030" location="A125845266V" display="A125845266V" xr:uid="{00000000-0004-0000-0000-000083170000}"/>
    <hyperlink ref="E6031" location="A125911794R" display="A125911794R" xr:uid="{00000000-0004-0000-0000-000084170000}"/>
    <hyperlink ref="E6032" location="A125878530J" display="A125878530J" xr:uid="{00000000-0004-0000-0000-000085170000}"/>
    <hyperlink ref="E6033" location="A125844930L" display="A125844930L" xr:uid="{00000000-0004-0000-0000-000086170000}"/>
    <hyperlink ref="E6034" location="A125911458C" display="A125911458C" xr:uid="{00000000-0004-0000-0000-000087170000}"/>
    <hyperlink ref="E6035" location="A125878194J" display="A125878194J" xr:uid="{00000000-0004-0000-0000-000088170000}"/>
    <hyperlink ref="E6036" location="A125844986X" display="A125844986X" xr:uid="{00000000-0004-0000-0000-000089170000}"/>
    <hyperlink ref="E6037" location="A125911514K" display="A125911514K" xr:uid="{00000000-0004-0000-0000-00008A170000}"/>
    <hyperlink ref="E6038" location="A125878250R" display="A125878250R" xr:uid="{00000000-0004-0000-0000-00008B170000}"/>
    <hyperlink ref="E6039" location="A125845042J" display="A125845042J" xr:uid="{00000000-0004-0000-0000-00008C170000}"/>
    <hyperlink ref="E6040" location="A125911570C" display="A125911570C" xr:uid="{00000000-0004-0000-0000-00008D170000}"/>
    <hyperlink ref="E6041" location="A125878306R" display="A125878306R" xr:uid="{00000000-0004-0000-0000-00008E170000}"/>
    <hyperlink ref="E6042" location="A125844818L" display="A125844818L" xr:uid="{00000000-0004-0000-0000-00008F170000}"/>
    <hyperlink ref="E6043" location="A125911346K" display="A125911346K" xr:uid="{00000000-0004-0000-0000-000090170000}"/>
    <hyperlink ref="E6044" location="A125878082R" display="A125878082R" xr:uid="{00000000-0004-0000-0000-000091170000}"/>
    <hyperlink ref="E6045" location="A125845322A" display="A125845322A" xr:uid="{00000000-0004-0000-0000-000092170000}"/>
    <hyperlink ref="E6046" location="A125911850W" display="A125911850W" xr:uid="{00000000-0004-0000-0000-000093170000}"/>
    <hyperlink ref="E6047" location="A125878586V" display="A125878586V" xr:uid="{00000000-0004-0000-0000-000094170000}"/>
    <hyperlink ref="E6048" location="A125845098V" display="A125845098V" xr:uid="{00000000-0004-0000-0000-000095170000}"/>
    <hyperlink ref="E6049" location="A125911626C" display="A125911626C" xr:uid="{00000000-0004-0000-0000-000096170000}"/>
    <hyperlink ref="E6050" location="A125878362J" display="A125878362J" xr:uid="{00000000-0004-0000-0000-000097170000}"/>
    <hyperlink ref="E6051" location="A125845374C" display="A125845374C" xr:uid="{00000000-0004-0000-0000-000098170000}"/>
    <hyperlink ref="E6052" location="A125911902L" display="A125911902L" xr:uid="{00000000-0004-0000-0000-000099170000}"/>
    <hyperlink ref="E6053" location="A125878638K" display="A125878638K" xr:uid="{00000000-0004-0000-0000-00009A170000}"/>
    <hyperlink ref="E6054" location="A125845150T" display="A125845150T" xr:uid="{00000000-0004-0000-0000-00009B170000}"/>
    <hyperlink ref="E6055" location="A125911678F" display="A125911678F" xr:uid="{00000000-0004-0000-0000-00009C170000}"/>
    <hyperlink ref="E6056" location="A125878414X" display="A125878414X" xr:uid="{00000000-0004-0000-0000-00009D170000}"/>
    <hyperlink ref="E6057" location="A125844870W" display="A125844870W" xr:uid="{00000000-0004-0000-0000-00009E170000}"/>
    <hyperlink ref="E6058" location="A125911398L" display="A125911398L" xr:uid="{00000000-0004-0000-0000-00009F170000}"/>
    <hyperlink ref="E6059" location="A125878134F" display="A125878134F" xr:uid="{00000000-0004-0000-0000-0000A0170000}"/>
    <hyperlink ref="E6060" location="A125845206T" display="A125845206T" xr:uid="{00000000-0004-0000-0000-0000A1170000}"/>
    <hyperlink ref="E6061" location="A125911734L" display="A125911734L" xr:uid="{00000000-0004-0000-0000-0000A2170000}"/>
    <hyperlink ref="E6062" location="A125878470T" display="A125878470T" xr:uid="{00000000-0004-0000-0000-0000A3170000}"/>
    <hyperlink ref="E6063" location="A125845262K" display="A125845262K" xr:uid="{00000000-0004-0000-0000-0000A4170000}"/>
    <hyperlink ref="E6064" location="A125911790F" display="A125911790F" xr:uid="{00000000-0004-0000-0000-0000A5170000}"/>
    <hyperlink ref="E6065" location="A125878526T" display="A125878526T" xr:uid="{00000000-0004-0000-0000-0000A6170000}"/>
    <hyperlink ref="E6066" location="A125844926W" display="A125844926W" xr:uid="{00000000-0004-0000-0000-0000A7170000}"/>
    <hyperlink ref="E6067" location="A125911454V" display="A125911454V" xr:uid="{00000000-0004-0000-0000-0000A8170000}"/>
    <hyperlink ref="E6068" location="A125878190X" display="A125878190X" xr:uid="{00000000-0004-0000-0000-0000A9170000}"/>
    <hyperlink ref="E6069" location="A125844982R" display="A125844982R" xr:uid="{00000000-0004-0000-0000-0000AA170000}"/>
    <hyperlink ref="E6070" location="A125911510A" display="A125911510A" xr:uid="{00000000-0004-0000-0000-0000AB170000}"/>
    <hyperlink ref="E6071" location="A125878246X" display="A125878246X" xr:uid="{00000000-0004-0000-0000-0000AC170000}"/>
    <hyperlink ref="E6072" location="A125845038T" display="A125845038T" xr:uid="{00000000-0004-0000-0000-0000AD170000}"/>
    <hyperlink ref="E6073" location="A125911566L" display="A125911566L" xr:uid="{00000000-0004-0000-0000-0000AE170000}"/>
    <hyperlink ref="E6074" location="A125878302F" display="A125878302F" xr:uid="{00000000-0004-0000-0000-0000AF170000}"/>
    <hyperlink ref="E6075" location="A125844814C" display="A125844814C" xr:uid="{00000000-0004-0000-0000-0000B0170000}"/>
    <hyperlink ref="E6076" location="A125911342A" display="A125911342A" xr:uid="{00000000-0004-0000-0000-0000B1170000}"/>
    <hyperlink ref="E6077" location="A125878078X" display="A125878078X" xr:uid="{00000000-0004-0000-0000-0000B2170000}"/>
    <hyperlink ref="E6078" location="A125845318K" display="A125845318K" xr:uid="{00000000-0004-0000-0000-0000B3170000}"/>
    <hyperlink ref="E6079" location="A125911846F" display="A125911846F" xr:uid="{00000000-0004-0000-0000-0000B4170000}"/>
    <hyperlink ref="E6080" location="A125878582K" display="A125878582K" xr:uid="{00000000-0004-0000-0000-0000B5170000}"/>
    <hyperlink ref="E6081" location="A125845094K" display="A125845094K" xr:uid="{00000000-0004-0000-0000-0000B6170000}"/>
    <hyperlink ref="E6082" location="A125911622V" display="A125911622V" xr:uid="{00000000-0004-0000-0000-0000B7170000}"/>
    <hyperlink ref="E6083" location="A125878358T" display="A125878358T" xr:uid="{00000000-0004-0000-0000-0000B8170000}"/>
    <hyperlink ref="E6084" location="A125845422K" display="A125845422K" xr:uid="{00000000-0004-0000-0000-0000B9170000}"/>
    <hyperlink ref="E6085" location="A125911950F" display="A125911950F" xr:uid="{00000000-0004-0000-0000-0000BA170000}"/>
    <hyperlink ref="E6086" location="A125878686C" display="A125878686C" xr:uid="{00000000-0004-0000-0000-0000BB170000}"/>
    <hyperlink ref="E6087" location="A125845198C" display="A125845198C" xr:uid="{00000000-0004-0000-0000-0000BC170000}"/>
    <hyperlink ref="E6088" location="A125911726L" display="A125911726L" xr:uid="{00000000-0004-0000-0000-0000BD170000}"/>
    <hyperlink ref="E6089" location="A125878462T" display="A125878462T" xr:uid="{00000000-0004-0000-0000-0000BE170000}"/>
    <hyperlink ref="E6090" location="A125844918W" display="A125844918W" xr:uid="{00000000-0004-0000-0000-0000BF170000}"/>
    <hyperlink ref="E6091" location="A125911446V" display="A125911446V" xr:uid="{00000000-0004-0000-0000-0000C0170000}"/>
    <hyperlink ref="E6092" location="A125878182X" display="A125878182X" xr:uid="{00000000-0004-0000-0000-0000C1170000}"/>
    <hyperlink ref="E6093" location="A125845254K" display="A125845254K" xr:uid="{00000000-0004-0000-0000-0000C2170000}"/>
    <hyperlink ref="E6094" location="A125911782F" display="A125911782F" xr:uid="{00000000-0004-0000-0000-0000C3170000}"/>
    <hyperlink ref="E6095" location="A125878518T" display="A125878518T" xr:uid="{00000000-0004-0000-0000-0000C4170000}"/>
    <hyperlink ref="E6096" location="A125845310T" display="A125845310T" xr:uid="{00000000-0004-0000-0000-0000C5170000}"/>
    <hyperlink ref="E6097" location="A125911838F" display="A125911838F" xr:uid="{00000000-0004-0000-0000-0000C6170000}"/>
    <hyperlink ref="E6098" location="A125878574K" display="A125878574K" xr:uid="{00000000-0004-0000-0000-0000C7170000}"/>
    <hyperlink ref="E6099" location="A125844974R" display="A125844974R" xr:uid="{00000000-0004-0000-0000-0000C8170000}"/>
    <hyperlink ref="E6100" location="A125911502A" display="A125911502A" xr:uid="{00000000-0004-0000-0000-0000C9170000}"/>
    <hyperlink ref="E6101" location="A125878238X" display="A125878238X" xr:uid="{00000000-0004-0000-0000-0000CA170000}"/>
    <hyperlink ref="E6102" location="A125845030X" display="A125845030X" xr:uid="{00000000-0004-0000-0000-0000CB170000}"/>
    <hyperlink ref="E6103" location="A125911558L" display="A125911558L" xr:uid="{00000000-0004-0000-0000-0000CC170000}"/>
    <hyperlink ref="E6104" location="A125878294T" display="A125878294T" xr:uid="{00000000-0004-0000-0000-0000CD170000}"/>
    <hyperlink ref="E6105" location="A125845086K" display="A125845086K" xr:uid="{00000000-0004-0000-0000-0000CE170000}"/>
    <hyperlink ref="E6106" location="A125911614V" display="A125911614V" xr:uid="{00000000-0004-0000-0000-0000CF170000}"/>
    <hyperlink ref="E6107" location="A125878350X" display="A125878350X" xr:uid="{00000000-0004-0000-0000-0000D0170000}"/>
    <hyperlink ref="E6108" location="A125844862W" display="A125844862W" xr:uid="{00000000-0004-0000-0000-0000D1170000}"/>
    <hyperlink ref="E6109" location="A125911390V" display="A125911390V" xr:uid="{00000000-0004-0000-0000-0000D2170000}"/>
    <hyperlink ref="E6110" location="A125878126F" display="A125878126F" xr:uid="{00000000-0004-0000-0000-0000D3170000}"/>
    <hyperlink ref="E6111" location="A125845366C" display="A125845366C" xr:uid="{00000000-0004-0000-0000-0000D4170000}"/>
    <hyperlink ref="E6112" location="A125911894X" display="A125911894X" xr:uid="{00000000-0004-0000-0000-0000D5170000}"/>
    <hyperlink ref="E6113" location="A125878630T" display="A125878630T" xr:uid="{00000000-0004-0000-0000-0000D6170000}"/>
    <hyperlink ref="E6114" location="A125845142T" display="A125845142T" xr:uid="{00000000-0004-0000-0000-0000D7170000}"/>
    <hyperlink ref="E6115" location="A125911670L" display="A125911670L" xr:uid="{00000000-0004-0000-0000-0000D8170000}"/>
    <hyperlink ref="E6116" location="A125878406X" display="A125878406X" xr:uid="{00000000-0004-0000-0000-0000D9170000}"/>
    <hyperlink ref="E6117" location="A125845406K" display="A125845406K" xr:uid="{00000000-0004-0000-0000-0000DA170000}"/>
    <hyperlink ref="E6118" location="A125911934F" display="A125911934F" xr:uid="{00000000-0004-0000-0000-0000DB170000}"/>
    <hyperlink ref="E6119" location="A125878670K" display="A125878670K" xr:uid="{00000000-0004-0000-0000-0000DC170000}"/>
    <hyperlink ref="E6120" location="A125845182K" display="A125845182K" xr:uid="{00000000-0004-0000-0000-0000DD170000}"/>
    <hyperlink ref="E6121" location="A125911710V" display="A125911710V" xr:uid="{00000000-0004-0000-0000-0000DE170000}"/>
    <hyperlink ref="E6122" location="A125878446T" display="A125878446T" xr:uid="{00000000-0004-0000-0000-0000DF170000}"/>
    <hyperlink ref="E6123" location="A125844902C" display="A125844902C" xr:uid="{00000000-0004-0000-0000-0000E0170000}"/>
    <hyperlink ref="E6124" location="A125911430A" display="A125911430A" xr:uid="{00000000-0004-0000-0000-0000E1170000}"/>
    <hyperlink ref="E6125" location="A125878166X" display="A125878166X" xr:uid="{00000000-0004-0000-0000-0000E2170000}"/>
    <hyperlink ref="E6126" location="A125845238K" display="A125845238K" xr:uid="{00000000-0004-0000-0000-0000E3170000}"/>
    <hyperlink ref="E6127" location="A125911766F" display="A125911766F" xr:uid="{00000000-0004-0000-0000-0000E4170000}"/>
    <hyperlink ref="E6128" location="A125878502X" display="A125878502X" xr:uid="{00000000-0004-0000-0000-0000E5170000}"/>
    <hyperlink ref="E6129" location="A125845294C" display="A125845294C" xr:uid="{00000000-0004-0000-0000-0000E6170000}"/>
    <hyperlink ref="E6130" location="A125911822L" display="A125911822L" xr:uid="{00000000-0004-0000-0000-0000E7170000}"/>
    <hyperlink ref="E6131" location="A125878558K" display="A125878558K" xr:uid="{00000000-0004-0000-0000-0000E8170000}"/>
    <hyperlink ref="E6132" location="A125844958R" display="A125844958R" xr:uid="{00000000-0004-0000-0000-0000E9170000}"/>
    <hyperlink ref="E6133" location="A125911486L" display="A125911486L" xr:uid="{00000000-0004-0000-0000-0000EA170000}"/>
    <hyperlink ref="E6134" location="A125878222F" display="A125878222F" xr:uid="{00000000-0004-0000-0000-0000EB170000}"/>
    <hyperlink ref="E6135" location="A125845014X" display="A125845014X" xr:uid="{00000000-0004-0000-0000-0000EC170000}"/>
    <hyperlink ref="E6136" location="A125911542V" display="A125911542V" xr:uid="{00000000-0004-0000-0000-0000ED170000}"/>
    <hyperlink ref="E6137" location="A125878278T" display="A125878278T" xr:uid="{00000000-0004-0000-0000-0000EE170000}"/>
    <hyperlink ref="E6138" location="A125845070T" display="A125845070T" xr:uid="{00000000-0004-0000-0000-0000EF170000}"/>
    <hyperlink ref="E6139" location="A125911598F" display="A125911598F" xr:uid="{00000000-0004-0000-0000-0000F0170000}"/>
    <hyperlink ref="E6140" location="A125878334X" display="A125878334X" xr:uid="{00000000-0004-0000-0000-0000F1170000}"/>
    <hyperlink ref="E6141" location="A125844846W" display="A125844846W" xr:uid="{00000000-0004-0000-0000-0000F2170000}"/>
    <hyperlink ref="E6142" location="A125911374V" display="A125911374V" xr:uid="{00000000-0004-0000-0000-0000F3170000}"/>
    <hyperlink ref="E6143" location="A125878110L" display="A125878110L" xr:uid="{00000000-0004-0000-0000-0000F4170000}"/>
    <hyperlink ref="E6144" location="A125845350K" display="A125845350K" xr:uid="{00000000-0004-0000-0000-0000F5170000}"/>
    <hyperlink ref="E6145" location="A125911878X" display="A125911878X" xr:uid="{00000000-0004-0000-0000-0000F6170000}"/>
    <hyperlink ref="E6146" location="A125878614T" display="A125878614T" xr:uid="{00000000-0004-0000-0000-0000F7170000}"/>
    <hyperlink ref="E6147" location="A125845126T" display="A125845126T" xr:uid="{00000000-0004-0000-0000-0000F8170000}"/>
    <hyperlink ref="E6148" location="A125911654L" display="A125911654L" xr:uid="{00000000-0004-0000-0000-0000F9170000}"/>
    <hyperlink ref="E6149" location="A125878390T" display="A125878390T" xr:uid="{00000000-0004-0000-0000-0000FA170000}"/>
    <hyperlink ref="E6150" location="A125845426V" display="A125845426V" xr:uid="{00000000-0004-0000-0000-0000FB170000}"/>
    <hyperlink ref="E6151" location="A125911954R" display="A125911954R" xr:uid="{00000000-0004-0000-0000-0000FC170000}"/>
    <hyperlink ref="E6152" location="A125878690V" display="A125878690V" xr:uid="{00000000-0004-0000-0000-0000FD170000}"/>
    <hyperlink ref="E6153" location="A125845202J" display="A125845202J" xr:uid="{00000000-0004-0000-0000-0000FE170000}"/>
    <hyperlink ref="E6154" location="A125911730C" display="A125911730C" xr:uid="{00000000-0004-0000-0000-0000FF170000}"/>
    <hyperlink ref="E6155" location="A125878466A" display="A125878466A" xr:uid="{00000000-0004-0000-0000-000000180000}"/>
    <hyperlink ref="E6156" location="A125844922L" display="A125844922L" xr:uid="{00000000-0004-0000-0000-000001180000}"/>
    <hyperlink ref="E6157" location="A125911450K" display="A125911450K" xr:uid="{00000000-0004-0000-0000-000002180000}"/>
    <hyperlink ref="E6158" location="A125878186J" display="A125878186J" xr:uid="{00000000-0004-0000-0000-000003180000}"/>
    <hyperlink ref="E6159" location="A125845258V" display="A125845258V" xr:uid="{00000000-0004-0000-0000-000004180000}"/>
    <hyperlink ref="E6160" location="A125911786R" display="A125911786R" xr:uid="{00000000-0004-0000-0000-000005180000}"/>
    <hyperlink ref="E6161" location="A125878522J" display="A125878522J" xr:uid="{00000000-0004-0000-0000-000006180000}"/>
    <hyperlink ref="E6162" location="A125845314A" display="A125845314A" xr:uid="{00000000-0004-0000-0000-000007180000}"/>
    <hyperlink ref="E6163" location="A125911842W" display="A125911842W" xr:uid="{00000000-0004-0000-0000-000008180000}"/>
    <hyperlink ref="E6164" location="A125878578V" display="A125878578V" xr:uid="{00000000-0004-0000-0000-000009180000}"/>
    <hyperlink ref="E6165" location="A125844978X" display="A125844978X" xr:uid="{00000000-0004-0000-0000-00000A180000}"/>
    <hyperlink ref="E6166" location="A125911506K" display="A125911506K" xr:uid="{00000000-0004-0000-0000-00000B180000}"/>
    <hyperlink ref="E6167" location="A125878242R" display="A125878242R" xr:uid="{00000000-0004-0000-0000-00000C180000}"/>
    <hyperlink ref="E6168" location="A125845034J" display="A125845034J" xr:uid="{00000000-0004-0000-0000-00000D180000}"/>
    <hyperlink ref="E6169" location="A125911562C" display="A125911562C" xr:uid="{00000000-0004-0000-0000-00000E180000}"/>
    <hyperlink ref="E6170" location="A125878298A" display="A125878298A" xr:uid="{00000000-0004-0000-0000-00000F180000}"/>
    <hyperlink ref="E6171" location="A125845090A" display="A125845090A" xr:uid="{00000000-0004-0000-0000-000010180000}"/>
    <hyperlink ref="E6172" location="A125911618C" display="A125911618C" xr:uid="{00000000-0004-0000-0000-000011180000}"/>
    <hyperlink ref="E6173" location="A125878354J" display="A125878354J" xr:uid="{00000000-0004-0000-0000-000012180000}"/>
    <hyperlink ref="E6174" location="A125844866F" display="A125844866F" xr:uid="{00000000-0004-0000-0000-000013180000}"/>
    <hyperlink ref="E6175" location="A125911394C" display="A125911394C" xr:uid="{00000000-0004-0000-0000-000014180000}"/>
    <hyperlink ref="E6176" location="A125878130W" display="A125878130W" xr:uid="{00000000-0004-0000-0000-000015180000}"/>
    <hyperlink ref="E6177" location="A125845370V" display="A125845370V" xr:uid="{00000000-0004-0000-0000-000016180000}"/>
    <hyperlink ref="E6178" location="A125911898J" display="A125911898J" xr:uid="{00000000-0004-0000-0000-000017180000}"/>
    <hyperlink ref="E6179" location="A125878634A" display="A125878634A" xr:uid="{00000000-0004-0000-0000-000018180000}"/>
    <hyperlink ref="E6180" location="A125845146A" display="A125845146A" xr:uid="{00000000-0004-0000-0000-000019180000}"/>
    <hyperlink ref="E6181" location="A125911674W" display="A125911674W" xr:uid="{00000000-0004-0000-0000-00001A180000}"/>
    <hyperlink ref="E6182" location="A125878410R" display="A125878410R" xr:uid="{00000000-0004-0000-0000-00001B180000}"/>
    <hyperlink ref="E6183" location="A125845386L" display="A125845386L" xr:uid="{00000000-0004-0000-0000-00001C180000}"/>
    <hyperlink ref="E6184" location="A125911914W" display="A125911914W" xr:uid="{00000000-0004-0000-0000-00001D180000}"/>
    <hyperlink ref="E6185" location="A125878650A" display="A125878650A" xr:uid="{00000000-0004-0000-0000-00001E180000}"/>
    <hyperlink ref="E6186" location="A125845162A" display="A125845162A" xr:uid="{00000000-0004-0000-0000-00001F180000}"/>
    <hyperlink ref="E6187" location="A125911690W" display="A125911690W" xr:uid="{00000000-0004-0000-0000-000020180000}"/>
    <hyperlink ref="E6188" location="A125878426J" display="A125878426J" xr:uid="{00000000-0004-0000-0000-000021180000}"/>
    <hyperlink ref="E6189" location="A125844882F" display="A125844882F" xr:uid="{00000000-0004-0000-0000-000022180000}"/>
    <hyperlink ref="E6190" location="A125911410T" display="A125911410T" xr:uid="{00000000-0004-0000-0000-000023180000}"/>
    <hyperlink ref="E6191" location="A125878146R" display="A125878146R" xr:uid="{00000000-0004-0000-0000-000024180000}"/>
    <hyperlink ref="E6192" location="A125845218A" display="A125845218A" xr:uid="{00000000-0004-0000-0000-000025180000}"/>
    <hyperlink ref="E6193" location="A125911746W" display="A125911746W" xr:uid="{00000000-0004-0000-0000-000026180000}"/>
    <hyperlink ref="E6194" location="A125878482A" display="A125878482A" xr:uid="{00000000-0004-0000-0000-000027180000}"/>
    <hyperlink ref="E6195" location="A125845274V" display="A125845274V" xr:uid="{00000000-0004-0000-0000-000028180000}"/>
    <hyperlink ref="E6196" location="A125911802C" display="A125911802C" xr:uid="{00000000-0004-0000-0000-000029180000}"/>
    <hyperlink ref="E6197" location="A125878538A" display="A125878538A" xr:uid="{00000000-0004-0000-0000-00002A180000}"/>
    <hyperlink ref="E6198" location="A125844938F" display="A125844938F" xr:uid="{00000000-0004-0000-0000-00002B180000}"/>
    <hyperlink ref="E6199" location="A125911466C" display="A125911466C" xr:uid="{00000000-0004-0000-0000-00002C180000}"/>
    <hyperlink ref="E6200" location="A125878202W" display="A125878202W" xr:uid="{00000000-0004-0000-0000-00002D180000}"/>
    <hyperlink ref="E6201" location="A125844994X" display="A125844994X" xr:uid="{00000000-0004-0000-0000-00002E180000}"/>
    <hyperlink ref="E6202" location="A125911522K" display="A125911522K" xr:uid="{00000000-0004-0000-0000-00002F180000}"/>
    <hyperlink ref="E6203" location="A125878258J" display="A125878258J" xr:uid="{00000000-0004-0000-0000-000030180000}"/>
    <hyperlink ref="E6204" location="A125845050J" display="A125845050J" xr:uid="{00000000-0004-0000-0000-000031180000}"/>
    <hyperlink ref="E6205" location="A125911578W" display="A125911578W" xr:uid="{00000000-0004-0000-0000-000032180000}"/>
    <hyperlink ref="E6206" location="A125878314R" display="A125878314R" xr:uid="{00000000-0004-0000-0000-000033180000}"/>
    <hyperlink ref="E6207" location="A125844826L" display="A125844826L" xr:uid="{00000000-0004-0000-0000-000034180000}"/>
    <hyperlink ref="E6208" location="A125911354K" display="A125911354K" xr:uid="{00000000-0004-0000-0000-000035180000}"/>
    <hyperlink ref="E6209" location="A125878090R" display="A125878090R" xr:uid="{00000000-0004-0000-0000-000036180000}"/>
    <hyperlink ref="E6210" location="A125845330A" display="A125845330A" xr:uid="{00000000-0004-0000-0000-000037180000}"/>
    <hyperlink ref="E6211" location="A125911858R" display="A125911858R" xr:uid="{00000000-0004-0000-0000-000038180000}"/>
    <hyperlink ref="E6212" location="A125878594V" display="A125878594V" xr:uid="{00000000-0004-0000-0000-000039180000}"/>
    <hyperlink ref="E6213" location="A125845106J" display="A125845106J" xr:uid="{00000000-0004-0000-0000-00003A180000}"/>
    <hyperlink ref="E6214" location="A125911634C" display="A125911634C" xr:uid="{00000000-0004-0000-0000-00003B180000}"/>
    <hyperlink ref="E6215" location="A125878370J" display="A125878370J" xr:uid="{00000000-0004-0000-0000-00003C180000}"/>
    <hyperlink ref="E6216" location="A125845382C" display="A125845382C" xr:uid="{00000000-0004-0000-0000-00003D180000}"/>
    <hyperlink ref="E6217" location="A125911910L" display="A125911910L" xr:uid="{00000000-0004-0000-0000-00003E180000}"/>
    <hyperlink ref="E6218" location="A125878646K" display="A125878646K" xr:uid="{00000000-0004-0000-0000-00003F180000}"/>
    <hyperlink ref="E6219" location="A125845158K" display="A125845158K" xr:uid="{00000000-0004-0000-0000-000040180000}"/>
    <hyperlink ref="E6220" location="A125911686F" display="A125911686F" xr:uid="{00000000-0004-0000-0000-000041180000}"/>
    <hyperlink ref="E6221" location="A125878422X" display="A125878422X" xr:uid="{00000000-0004-0000-0000-000042180000}"/>
    <hyperlink ref="E6222" location="A125844878R" display="A125844878R" xr:uid="{00000000-0004-0000-0000-000043180000}"/>
    <hyperlink ref="E6223" location="A125911406A" display="A125911406A" xr:uid="{00000000-0004-0000-0000-000044180000}"/>
    <hyperlink ref="E6224" location="A125878142F" display="A125878142F" xr:uid="{00000000-0004-0000-0000-000045180000}"/>
    <hyperlink ref="E6225" location="A125845214T" display="A125845214T" xr:uid="{00000000-0004-0000-0000-000046180000}"/>
    <hyperlink ref="E6226" location="A125911742L" display="A125911742L" xr:uid="{00000000-0004-0000-0000-000047180000}"/>
    <hyperlink ref="E6227" location="A125878478K" display="A125878478K" xr:uid="{00000000-0004-0000-0000-000048180000}"/>
    <hyperlink ref="E6228" location="A125845270K" display="A125845270K" xr:uid="{00000000-0004-0000-0000-000049180000}"/>
    <hyperlink ref="E6229" location="A125911798X" display="A125911798X" xr:uid="{00000000-0004-0000-0000-00004A180000}"/>
    <hyperlink ref="E6230" location="A125878534T" display="A125878534T" xr:uid="{00000000-0004-0000-0000-00004B180000}"/>
    <hyperlink ref="E6231" location="A125844934W" display="A125844934W" xr:uid="{00000000-0004-0000-0000-00004C180000}"/>
    <hyperlink ref="E6232" location="A125911462V" display="A125911462V" xr:uid="{00000000-0004-0000-0000-00004D180000}"/>
    <hyperlink ref="E6233" location="A125878198T" display="A125878198T" xr:uid="{00000000-0004-0000-0000-00004E180000}"/>
    <hyperlink ref="E6234" location="A125844990R" display="A125844990R" xr:uid="{00000000-0004-0000-0000-00004F180000}"/>
    <hyperlink ref="E6235" location="A125911518V" display="A125911518V" xr:uid="{00000000-0004-0000-0000-000050180000}"/>
    <hyperlink ref="E6236" location="A125878254X" display="A125878254X" xr:uid="{00000000-0004-0000-0000-000051180000}"/>
    <hyperlink ref="E6237" location="A125845046T" display="A125845046T" xr:uid="{00000000-0004-0000-0000-000052180000}"/>
    <hyperlink ref="E6238" location="A125911574L" display="A125911574L" xr:uid="{00000000-0004-0000-0000-000053180000}"/>
    <hyperlink ref="E6239" location="A125878310F" display="A125878310F" xr:uid="{00000000-0004-0000-0000-000054180000}"/>
    <hyperlink ref="E6240" location="A125844822C" display="A125844822C" xr:uid="{00000000-0004-0000-0000-000055180000}"/>
    <hyperlink ref="E6241" location="A125911350A" display="A125911350A" xr:uid="{00000000-0004-0000-0000-000056180000}"/>
    <hyperlink ref="E6242" location="A125878086X" display="A125878086X" xr:uid="{00000000-0004-0000-0000-000057180000}"/>
    <hyperlink ref="E6243" location="A125845326K" display="A125845326K" xr:uid="{00000000-0004-0000-0000-000058180000}"/>
    <hyperlink ref="E6244" location="A125911854F" display="A125911854F" xr:uid="{00000000-0004-0000-0000-000059180000}"/>
    <hyperlink ref="E6245" location="A125878590K" display="A125878590K" xr:uid="{00000000-0004-0000-0000-00005A180000}"/>
    <hyperlink ref="E6246" location="A125845102X" display="A125845102X" xr:uid="{00000000-0004-0000-0000-00005B180000}"/>
    <hyperlink ref="E6247" location="A125911630V" display="A125911630V" xr:uid="{00000000-0004-0000-0000-00005C180000}"/>
    <hyperlink ref="E6248" location="A125878366T" display="A125878366T" xr:uid="{00000000-0004-0000-0000-00005D180000}"/>
    <hyperlink ref="E6249" location="A125845410A" display="A125845410A" xr:uid="{00000000-0004-0000-0000-00005E180000}"/>
    <hyperlink ref="E6250" location="A125911938R" display="A125911938R" xr:uid="{00000000-0004-0000-0000-00005F180000}"/>
    <hyperlink ref="E6251" location="A125878674V" display="A125878674V" xr:uid="{00000000-0004-0000-0000-000060180000}"/>
    <hyperlink ref="E6252" location="A125845186V" display="A125845186V" xr:uid="{00000000-0004-0000-0000-000061180000}"/>
    <hyperlink ref="E6253" location="A125911714C" display="A125911714C" xr:uid="{00000000-0004-0000-0000-000062180000}"/>
    <hyperlink ref="E6254" location="A125878450J" display="A125878450J" xr:uid="{00000000-0004-0000-0000-000063180000}"/>
    <hyperlink ref="E6255" location="A125844906L" display="A125844906L" xr:uid="{00000000-0004-0000-0000-000064180000}"/>
    <hyperlink ref="E6256" location="A125911434K" display="A125911434K" xr:uid="{00000000-0004-0000-0000-000065180000}"/>
    <hyperlink ref="E6257" location="A125878170R" display="A125878170R" xr:uid="{00000000-0004-0000-0000-000066180000}"/>
    <hyperlink ref="E6258" location="A125845242A" display="A125845242A" xr:uid="{00000000-0004-0000-0000-000067180000}"/>
    <hyperlink ref="E6259" location="A125911770W" display="A125911770W" xr:uid="{00000000-0004-0000-0000-000068180000}"/>
    <hyperlink ref="E6260" location="A125878506J" display="A125878506J" xr:uid="{00000000-0004-0000-0000-000069180000}"/>
    <hyperlink ref="E6261" location="A125845298L" display="A125845298L" xr:uid="{00000000-0004-0000-0000-00006A180000}"/>
    <hyperlink ref="E6262" location="A125911826W" display="A125911826W" xr:uid="{00000000-0004-0000-0000-00006B180000}"/>
    <hyperlink ref="E6263" location="A125878562A" display="A125878562A" xr:uid="{00000000-0004-0000-0000-00006C180000}"/>
    <hyperlink ref="E6264" location="A125844962F" display="A125844962F" xr:uid="{00000000-0004-0000-0000-00006D180000}"/>
    <hyperlink ref="E6265" location="A125911490C" display="A125911490C" xr:uid="{00000000-0004-0000-0000-00006E180000}"/>
    <hyperlink ref="E6266" location="A125878226R" display="A125878226R" xr:uid="{00000000-0004-0000-0000-00006F180000}"/>
    <hyperlink ref="E6267" location="A125845018J" display="A125845018J" xr:uid="{00000000-0004-0000-0000-000070180000}"/>
    <hyperlink ref="E6268" location="A125911546C" display="A125911546C" xr:uid="{00000000-0004-0000-0000-000071180000}"/>
    <hyperlink ref="E6269" location="A125878282J" display="A125878282J" xr:uid="{00000000-0004-0000-0000-000072180000}"/>
    <hyperlink ref="E6270" location="A125845074A" display="A125845074A" xr:uid="{00000000-0004-0000-0000-000073180000}"/>
    <hyperlink ref="E6271" location="A125911602K" display="A125911602K" xr:uid="{00000000-0004-0000-0000-000074180000}"/>
    <hyperlink ref="E6272" location="A125878338J" display="A125878338J" xr:uid="{00000000-0004-0000-0000-000075180000}"/>
    <hyperlink ref="E6273" location="A125844850L" display="A125844850L" xr:uid="{00000000-0004-0000-0000-000076180000}"/>
    <hyperlink ref="E6274" location="A125911378C" display="A125911378C" xr:uid="{00000000-0004-0000-0000-000077180000}"/>
    <hyperlink ref="E6275" location="A125878114W" display="A125878114W" xr:uid="{00000000-0004-0000-0000-000078180000}"/>
    <hyperlink ref="E6276" location="A125845354V" display="A125845354V" xr:uid="{00000000-0004-0000-0000-000079180000}"/>
    <hyperlink ref="E6277" location="A125911882R" display="A125911882R" xr:uid="{00000000-0004-0000-0000-00007A180000}"/>
    <hyperlink ref="E6278" location="A125878618A" display="A125878618A" xr:uid="{00000000-0004-0000-0000-00007B180000}"/>
    <hyperlink ref="E6279" location="A125845130J" display="A125845130J" xr:uid="{00000000-0004-0000-0000-00007C180000}"/>
    <hyperlink ref="E6280" location="A125911658W" display="A125911658W" xr:uid="{00000000-0004-0000-0000-00007D180000}"/>
    <hyperlink ref="E6281" location="A125878394A" display="A125878394A" xr:uid="{00000000-0004-0000-0000-00007E180000}"/>
    <hyperlink ref="E6282" location="A125845390C" display="A125845390C" xr:uid="{00000000-0004-0000-0000-00007F180000}"/>
    <hyperlink ref="E6283" location="A125911918F" display="A125911918F" xr:uid="{00000000-0004-0000-0000-000080180000}"/>
    <hyperlink ref="E6284" location="A125878654K" display="A125878654K" xr:uid="{00000000-0004-0000-0000-000081180000}"/>
    <hyperlink ref="E6285" location="A125845166K" display="A125845166K" xr:uid="{00000000-0004-0000-0000-000082180000}"/>
    <hyperlink ref="E6286" location="A125911694F" display="A125911694F" xr:uid="{00000000-0004-0000-0000-000083180000}"/>
    <hyperlink ref="E6287" location="A125878430X" display="A125878430X" xr:uid="{00000000-0004-0000-0000-000084180000}"/>
    <hyperlink ref="E6288" location="A125844886R" display="A125844886R" xr:uid="{00000000-0004-0000-0000-000085180000}"/>
    <hyperlink ref="E6289" location="A125911414A" display="A125911414A" xr:uid="{00000000-0004-0000-0000-000086180000}"/>
    <hyperlink ref="E6290" location="A125878150F" display="A125878150F" xr:uid="{00000000-0004-0000-0000-000087180000}"/>
    <hyperlink ref="E6291" location="A125845222T" display="A125845222T" xr:uid="{00000000-0004-0000-0000-000088180000}"/>
    <hyperlink ref="E6292" location="A125911750L" display="A125911750L" xr:uid="{00000000-0004-0000-0000-000089180000}"/>
    <hyperlink ref="E6293" location="A125878486K" display="A125878486K" xr:uid="{00000000-0004-0000-0000-00008A180000}"/>
    <hyperlink ref="E6294" location="A125845278C" display="A125845278C" xr:uid="{00000000-0004-0000-0000-00008B180000}"/>
    <hyperlink ref="E6295" location="A125911806L" display="A125911806L" xr:uid="{00000000-0004-0000-0000-00008C180000}"/>
    <hyperlink ref="E6296" location="A125878542T" display="A125878542T" xr:uid="{00000000-0004-0000-0000-00008D180000}"/>
    <hyperlink ref="E6297" location="A125844942W" display="A125844942W" xr:uid="{00000000-0004-0000-0000-00008E180000}"/>
    <hyperlink ref="E6298" location="A125911470V" display="A125911470V" xr:uid="{00000000-0004-0000-0000-00008F180000}"/>
    <hyperlink ref="E6299" location="A125878206F" display="A125878206F" xr:uid="{00000000-0004-0000-0000-000090180000}"/>
    <hyperlink ref="E6300" location="A125844998J" display="A125844998J" xr:uid="{00000000-0004-0000-0000-000091180000}"/>
    <hyperlink ref="E6301" location="A125911526V" display="A125911526V" xr:uid="{00000000-0004-0000-0000-000092180000}"/>
    <hyperlink ref="E6302" location="A125878262X" display="A125878262X" xr:uid="{00000000-0004-0000-0000-000093180000}"/>
    <hyperlink ref="E6303" location="A125845054T" display="A125845054T" xr:uid="{00000000-0004-0000-0000-000094180000}"/>
    <hyperlink ref="E6304" location="A125911582L" display="A125911582L" xr:uid="{00000000-0004-0000-0000-000095180000}"/>
    <hyperlink ref="E6305" location="A125878318X" display="A125878318X" xr:uid="{00000000-0004-0000-0000-000096180000}"/>
    <hyperlink ref="E6306" location="A125844830C" display="A125844830C" xr:uid="{00000000-0004-0000-0000-000097180000}"/>
    <hyperlink ref="E6307" location="A125911358V" display="A125911358V" xr:uid="{00000000-0004-0000-0000-000098180000}"/>
    <hyperlink ref="E6308" location="A125878094X" display="A125878094X" xr:uid="{00000000-0004-0000-0000-000099180000}"/>
    <hyperlink ref="E6309" location="A125845334K" display="A125845334K" xr:uid="{00000000-0004-0000-0000-00009A180000}"/>
    <hyperlink ref="E6310" location="A125911862F" display="A125911862F" xr:uid="{00000000-0004-0000-0000-00009B180000}"/>
    <hyperlink ref="E6311" location="A125878598C" display="A125878598C" xr:uid="{00000000-0004-0000-0000-00009C180000}"/>
    <hyperlink ref="E6312" location="A125845110X" display="A125845110X" xr:uid="{00000000-0004-0000-0000-00009D180000}"/>
    <hyperlink ref="E6313" location="A125911638L" display="A125911638L" xr:uid="{00000000-0004-0000-0000-00009E180000}"/>
    <hyperlink ref="E6314" location="A125878374T" display="A125878374T" xr:uid="{00000000-0004-0000-0000-00009F180000}"/>
    <hyperlink ref="E6315" location="A125845414K" display="A125845414K" xr:uid="{00000000-0004-0000-0000-0000A0180000}"/>
    <hyperlink ref="E6316" location="A125911942F" display="A125911942F" xr:uid="{00000000-0004-0000-0000-0000A1180000}"/>
    <hyperlink ref="E6317" location="A125878678C" display="A125878678C" xr:uid="{00000000-0004-0000-0000-0000A2180000}"/>
    <hyperlink ref="E6318" location="A125845190K" display="A125845190K" xr:uid="{00000000-0004-0000-0000-0000A3180000}"/>
    <hyperlink ref="E6319" location="A125911718L" display="A125911718L" xr:uid="{00000000-0004-0000-0000-0000A4180000}"/>
    <hyperlink ref="E6320" location="A125878454T" display="A125878454T" xr:uid="{00000000-0004-0000-0000-0000A5180000}"/>
    <hyperlink ref="E6321" location="A125844910C" display="A125844910C" xr:uid="{00000000-0004-0000-0000-0000A6180000}"/>
    <hyperlink ref="E6322" location="A125911438V" display="A125911438V" xr:uid="{00000000-0004-0000-0000-0000A7180000}"/>
    <hyperlink ref="E6323" location="A125878174X" display="A125878174X" xr:uid="{00000000-0004-0000-0000-0000A8180000}"/>
    <hyperlink ref="E6324" location="A125845246K" display="A125845246K" xr:uid="{00000000-0004-0000-0000-0000A9180000}"/>
    <hyperlink ref="E6325" location="A125911774F" display="A125911774F" xr:uid="{00000000-0004-0000-0000-0000AA180000}"/>
    <hyperlink ref="E6326" location="A125878510X" display="A125878510X" xr:uid="{00000000-0004-0000-0000-0000AB180000}"/>
    <hyperlink ref="E6327" location="A125845302T" display="A125845302T" xr:uid="{00000000-0004-0000-0000-0000AC180000}"/>
    <hyperlink ref="E6328" location="A125911830L" display="A125911830L" xr:uid="{00000000-0004-0000-0000-0000AD180000}"/>
    <hyperlink ref="E6329" location="A125878566K" display="A125878566K" xr:uid="{00000000-0004-0000-0000-0000AE180000}"/>
    <hyperlink ref="E6330" location="A125844966R" display="A125844966R" xr:uid="{00000000-0004-0000-0000-0000AF180000}"/>
    <hyperlink ref="E6331" location="A125911494L" display="A125911494L" xr:uid="{00000000-0004-0000-0000-0000B0180000}"/>
    <hyperlink ref="E6332" location="A125878230F" display="A125878230F" xr:uid="{00000000-0004-0000-0000-0000B1180000}"/>
    <hyperlink ref="E6333" location="A125845022X" display="A125845022X" xr:uid="{00000000-0004-0000-0000-0000B2180000}"/>
    <hyperlink ref="E6334" location="A125911550V" display="A125911550V" xr:uid="{00000000-0004-0000-0000-0000B3180000}"/>
    <hyperlink ref="E6335" location="A125878286T" display="A125878286T" xr:uid="{00000000-0004-0000-0000-0000B4180000}"/>
    <hyperlink ref="E6336" location="A125845078K" display="A125845078K" xr:uid="{00000000-0004-0000-0000-0000B5180000}"/>
    <hyperlink ref="E6337" location="A125911606V" display="A125911606V" xr:uid="{00000000-0004-0000-0000-0000B6180000}"/>
    <hyperlink ref="E6338" location="A125878342X" display="A125878342X" xr:uid="{00000000-0004-0000-0000-0000B7180000}"/>
    <hyperlink ref="E6339" location="A125844854W" display="A125844854W" xr:uid="{00000000-0004-0000-0000-0000B8180000}"/>
    <hyperlink ref="E6340" location="A125911382V" display="A125911382V" xr:uid="{00000000-0004-0000-0000-0000B9180000}"/>
    <hyperlink ref="E6341" location="A125878118F" display="A125878118F" xr:uid="{00000000-0004-0000-0000-0000BA180000}"/>
    <hyperlink ref="E6342" location="A125845358C" display="A125845358C" xr:uid="{00000000-0004-0000-0000-0000BB180000}"/>
    <hyperlink ref="E6343" location="A125911886X" display="A125911886X" xr:uid="{00000000-0004-0000-0000-0000BC180000}"/>
    <hyperlink ref="E6344" location="A125878622T" display="A125878622T" xr:uid="{00000000-0004-0000-0000-0000BD180000}"/>
    <hyperlink ref="E6345" location="A125845134T" display="A125845134T" xr:uid="{00000000-0004-0000-0000-0000BE180000}"/>
    <hyperlink ref="E6346" location="A125911662L" display="A125911662L" xr:uid="{00000000-0004-0000-0000-0000BF180000}"/>
    <hyperlink ref="E6347" location="A125878398K" display="A125878398K" xr:uid="{00000000-0004-0000-0000-0000C0180000}"/>
    <hyperlink ref="E6348" location="A125845418V" display="A125845418V" xr:uid="{00000000-0004-0000-0000-0000C1180000}"/>
    <hyperlink ref="E6349" location="A125911946R" display="A125911946R" xr:uid="{00000000-0004-0000-0000-0000C2180000}"/>
    <hyperlink ref="E6350" location="A125878682V" display="A125878682V" xr:uid="{00000000-0004-0000-0000-0000C3180000}"/>
    <hyperlink ref="E6351" location="A125845194V" display="A125845194V" xr:uid="{00000000-0004-0000-0000-0000C4180000}"/>
    <hyperlink ref="E6352" location="A125911722C" display="A125911722C" xr:uid="{00000000-0004-0000-0000-0000C5180000}"/>
    <hyperlink ref="E6353" location="A125878458A" display="A125878458A" xr:uid="{00000000-0004-0000-0000-0000C6180000}"/>
    <hyperlink ref="E6354" location="A125844914L" display="A125844914L" xr:uid="{00000000-0004-0000-0000-0000C7180000}"/>
    <hyperlink ref="E6355" location="A125911442K" display="A125911442K" xr:uid="{00000000-0004-0000-0000-0000C8180000}"/>
    <hyperlink ref="E6356" location="A125878178J" display="A125878178J" xr:uid="{00000000-0004-0000-0000-0000C9180000}"/>
    <hyperlink ref="E6357" location="A125845250A" display="A125845250A" xr:uid="{00000000-0004-0000-0000-0000CA180000}"/>
    <hyperlink ref="E6358" location="A125911778R" display="A125911778R" xr:uid="{00000000-0004-0000-0000-0000CB180000}"/>
    <hyperlink ref="E6359" location="A125878514J" display="A125878514J" xr:uid="{00000000-0004-0000-0000-0000CC180000}"/>
    <hyperlink ref="E6360" location="A125845306A" display="A125845306A" xr:uid="{00000000-0004-0000-0000-0000CD180000}"/>
    <hyperlink ref="E6361" location="A125911834W" display="A125911834W" xr:uid="{00000000-0004-0000-0000-0000CE180000}"/>
    <hyperlink ref="E6362" location="A125878570A" display="A125878570A" xr:uid="{00000000-0004-0000-0000-0000CF180000}"/>
    <hyperlink ref="E6363" location="A125844970F" display="A125844970F" xr:uid="{00000000-0004-0000-0000-0000D0180000}"/>
    <hyperlink ref="E6364" location="A125911498W" display="A125911498W" xr:uid="{00000000-0004-0000-0000-0000D1180000}"/>
    <hyperlink ref="E6365" location="A125878234R" display="A125878234R" xr:uid="{00000000-0004-0000-0000-0000D2180000}"/>
    <hyperlink ref="E6366" location="A125845026J" display="A125845026J" xr:uid="{00000000-0004-0000-0000-0000D3180000}"/>
    <hyperlink ref="E6367" location="A125911554C" display="A125911554C" xr:uid="{00000000-0004-0000-0000-0000D4180000}"/>
    <hyperlink ref="E6368" location="A125878290J" display="A125878290J" xr:uid="{00000000-0004-0000-0000-0000D5180000}"/>
    <hyperlink ref="E6369" location="A125845082A" display="A125845082A" xr:uid="{00000000-0004-0000-0000-0000D6180000}"/>
    <hyperlink ref="E6370" location="A125911610K" display="A125911610K" xr:uid="{00000000-0004-0000-0000-0000D7180000}"/>
    <hyperlink ref="E6371" location="A125878346J" display="A125878346J" xr:uid="{00000000-0004-0000-0000-0000D8180000}"/>
    <hyperlink ref="E6372" location="A125844858F" display="A125844858F" xr:uid="{00000000-0004-0000-0000-0000D9180000}"/>
    <hyperlink ref="E6373" location="A125911386C" display="A125911386C" xr:uid="{00000000-0004-0000-0000-0000DA180000}"/>
    <hyperlink ref="E6374" location="A125878122W" display="A125878122W" xr:uid="{00000000-0004-0000-0000-0000DB180000}"/>
    <hyperlink ref="E6375" location="A125845362V" display="A125845362V" xr:uid="{00000000-0004-0000-0000-0000DC180000}"/>
    <hyperlink ref="E6376" location="A125911890R" display="A125911890R" xr:uid="{00000000-0004-0000-0000-0000DD180000}"/>
    <hyperlink ref="E6377" location="A125878626A" display="A125878626A" xr:uid="{00000000-0004-0000-0000-0000DE180000}"/>
    <hyperlink ref="E6378" location="A125845138A" display="A125845138A" xr:uid="{00000000-0004-0000-0000-0000DF180000}"/>
    <hyperlink ref="E6379" location="A125911666W" display="A125911666W" xr:uid="{00000000-0004-0000-0000-0000E0180000}"/>
    <hyperlink ref="E6380" location="A125878402R" display="A125878402R" xr:uid="{00000000-0004-0000-0000-0000E1180000}"/>
    <hyperlink ref="E6381" location="A125845394L" display="A125845394L" xr:uid="{00000000-0004-0000-0000-0000E2180000}"/>
    <hyperlink ref="E6382" location="A125911922W" display="A125911922W" xr:uid="{00000000-0004-0000-0000-0000E3180000}"/>
    <hyperlink ref="E6383" location="A125878658V" display="A125878658V" xr:uid="{00000000-0004-0000-0000-0000E4180000}"/>
    <hyperlink ref="E6384" location="A125845170A" display="A125845170A" xr:uid="{00000000-0004-0000-0000-0000E5180000}"/>
    <hyperlink ref="E6385" location="A125911698R" display="A125911698R" xr:uid="{00000000-0004-0000-0000-0000E6180000}"/>
    <hyperlink ref="E6386" location="A125878434J" display="A125878434J" xr:uid="{00000000-0004-0000-0000-0000E7180000}"/>
    <hyperlink ref="E6387" location="A125844890F" display="A125844890F" xr:uid="{00000000-0004-0000-0000-0000E8180000}"/>
    <hyperlink ref="E6388" location="A125911418K" display="A125911418K" xr:uid="{00000000-0004-0000-0000-0000E9180000}"/>
    <hyperlink ref="E6389" location="A125878154R" display="A125878154R" xr:uid="{00000000-0004-0000-0000-0000EA180000}"/>
    <hyperlink ref="E6390" location="A125845226A" display="A125845226A" xr:uid="{00000000-0004-0000-0000-0000EB180000}"/>
    <hyperlink ref="E6391" location="A125911754W" display="A125911754W" xr:uid="{00000000-0004-0000-0000-0000EC180000}"/>
    <hyperlink ref="E6392" location="A125878490A" display="A125878490A" xr:uid="{00000000-0004-0000-0000-0000ED180000}"/>
    <hyperlink ref="E6393" location="A125845282V" display="A125845282V" xr:uid="{00000000-0004-0000-0000-0000EE180000}"/>
    <hyperlink ref="E6394" location="A125911810C" display="A125911810C" xr:uid="{00000000-0004-0000-0000-0000EF180000}"/>
    <hyperlink ref="E6395" location="A125878546A" display="A125878546A" xr:uid="{00000000-0004-0000-0000-0000F0180000}"/>
    <hyperlink ref="E6396" location="A125844946F" display="A125844946F" xr:uid="{00000000-0004-0000-0000-0000F1180000}"/>
    <hyperlink ref="E6397" location="A125911474C" display="A125911474C" xr:uid="{00000000-0004-0000-0000-0000F2180000}"/>
    <hyperlink ref="E6398" location="A125878210W" display="A125878210W" xr:uid="{00000000-0004-0000-0000-0000F3180000}"/>
    <hyperlink ref="E6399" location="A125845002R" display="A125845002R" xr:uid="{00000000-0004-0000-0000-0000F4180000}"/>
    <hyperlink ref="E6400" location="A125911530K" display="A125911530K" xr:uid="{00000000-0004-0000-0000-0000F5180000}"/>
    <hyperlink ref="E6401" location="A125878266J" display="A125878266J" xr:uid="{00000000-0004-0000-0000-0000F6180000}"/>
    <hyperlink ref="E6402" location="A125845058A" display="A125845058A" xr:uid="{00000000-0004-0000-0000-0000F7180000}"/>
    <hyperlink ref="E6403" location="A125911586W" display="A125911586W" xr:uid="{00000000-0004-0000-0000-0000F8180000}"/>
    <hyperlink ref="E6404" location="A125878322R" display="A125878322R" xr:uid="{00000000-0004-0000-0000-0000F9180000}"/>
    <hyperlink ref="E6405" location="A125844834L" display="A125844834L" xr:uid="{00000000-0004-0000-0000-0000FA180000}"/>
    <hyperlink ref="E6406" location="A125911362K" display="A125911362K" xr:uid="{00000000-0004-0000-0000-0000FB180000}"/>
    <hyperlink ref="E6407" location="A125878098J" display="A125878098J" xr:uid="{00000000-0004-0000-0000-0000FC180000}"/>
    <hyperlink ref="E6408" location="A125845338V" display="A125845338V" xr:uid="{00000000-0004-0000-0000-0000FD180000}"/>
    <hyperlink ref="E6409" location="A125911866R" display="A125911866R" xr:uid="{00000000-0004-0000-0000-0000FE180000}"/>
    <hyperlink ref="E6410" location="A125878602J" display="A125878602J" xr:uid="{00000000-0004-0000-0000-0000FF180000}"/>
    <hyperlink ref="E6411" location="A125845114J" display="A125845114J" xr:uid="{00000000-0004-0000-0000-000000190000}"/>
    <hyperlink ref="E6412" location="A125911642C" display="A125911642C" xr:uid="{00000000-0004-0000-0000-000001190000}"/>
    <hyperlink ref="E6413" location="A125878378A" display="A125878378A" xr:uid="{00000000-0004-0000-0000-000002190000}"/>
    <hyperlink ref="E6414" location="A125845398W" display="A125845398W" xr:uid="{00000000-0004-0000-0000-000003190000}"/>
    <hyperlink ref="E6415" location="A125911926F" display="A125911926F" xr:uid="{00000000-0004-0000-0000-000004190000}"/>
    <hyperlink ref="E6416" location="A125878662K" display="A125878662K" xr:uid="{00000000-0004-0000-0000-000005190000}"/>
    <hyperlink ref="E6417" location="A125845174K" display="A125845174K" xr:uid="{00000000-0004-0000-0000-000006190000}"/>
    <hyperlink ref="E6418" location="A125911702V" display="A125911702V" xr:uid="{00000000-0004-0000-0000-000007190000}"/>
    <hyperlink ref="E6419" location="A125878438T" display="A125878438T" xr:uid="{00000000-0004-0000-0000-000008190000}"/>
    <hyperlink ref="E6420" location="A125844894R" display="A125844894R" xr:uid="{00000000-0004-0000-0000-000009190000}"/>
    <hyperlink ref="E6421" location="A125911422A" display="A125911422A" xr:uid="{00000000-0004-0000-0000-00000A190000}"/>
    <hyperlink ref="E6422" location="A125878158X" display="A125878158X" xr:uid="{00000000-0004-0000-0000-00000B190000}"/>
    <hyperlink ref="E6423" location="A125845230T" display="A125845230T" xr:uid="{00000000-0004-0000-0000-00000C190000}"/>
    <hyperlink ref="E6424" location="A125911758F" display="A125911758F" xr:uid="{00000000-0004-0000-0000-00000D190000}"/>
    <hyperlink ref="E6425" location="A125878494K" display="A125878494K" xr:uid="{00000000-0004-0000-0000-00000E190000}"/>
    <hyperlink ref="E6426" location="A125845286C" display="A125845286C" xr:uid="{00000000-0004-0000-0000-00000F190000}"/>
    <hyperlink ref="E6427" location="A125911814L" display="A125911814L" xr:uid="{00000000-0004-0000-0000-000010190000}"/>
    <hyperlink ref="E6428" location="A125878550T" display="A125878550T" xr:uid="{00000000-0004-0000-0000-000011190000}"/>
    <hyperlink ref="E6429" location="A125844950W" display="A125844950W" xr:uid="{00000000-0004-0000-0000-000012190000}"/>
    <hyperlink ref="E6430" location="A125911478L" display="A125911478L" xr:uid="{00000000-0004-0000-0000-000013190000}"/>
    <hyperlink ref="E6431" location="A125878214F" display="A125878214F" xr:uid="{00000000-0004-0000-0000-000014190000}"/>
    <hyperlink ref="E6432" location="A125845006X" display="A125845006X" xr:uid="{00000000-0004-0000-0000-000015190000}"/>
    <hyperlink ref="E6433" location="A125911534V" display="A125911534V" xr:uid="{00000000-0004-0000-0000-000016190000}"/>
    <hyperlink ref="E6434" location="A125878270X" display="A125878270X" xr:uid="{00000000-0004-0000-0000-000017190000}"/>
    <hyperlink ref="E6435" location="A125845062T" display="A125845062T" xr:uid="{00000000-0004-0000-0000-000018190000}"/>
    <hyperlink ref="E6436" location="A125911590L" display="A125911590L" xr:uid="{00000000-0004-0000-0000-000019190000}"/>
    <hyperlink ref="E6437" location="A125878326X" display="A125878326X" xr:uid="{00000000-0004-0000-0000-00001A190000}"/>
    <hyperlink ref="E6438" location="A125844838W" display="A125844838W" xr:uid="{00000000-0004-0000-0000-00001B190000}"/>
    <hyperlink ref="E6439" location="A125911366V" display="A125911366V" xr:uid="{00000000-0004-0000-0000-00001C190000}"/>
    <hyperlink ref="E6440" location="A125878102L" display="A125878102L" xr:uid="{00000000-0004-0000-0000-00001D190000}"/>
    <hyperlink ref="E6441" location="A125845342K" display="A125845342K" xr:uid="{00000000-0004-0000-0000-00001E190000}"/>
    <hyperlink ref="E6442" location="A125911870F" display="A125911870F" xr:uid="{00000000-0004-0000-0000-00001F190000}"/>
    <hyperlink ref="E6443" location="A125878606T" display="A125878606T" xr:uid="{00000000-0004-0000-0000-000020190000}"/>
    <hyperlink ref="E6444" location="A125845118T" display="A125845118T" xr:uid="{00000000-0004-0000-0000-000021190000}"/>
    <hyperlink ref="E6445" location="A125911646L" display="A125911646L" xr:uid="{00000000-0004-0000-0000-000022190000}"/>
    <hyperlink ref="E6446" location="A125878382T" display="A125878382T" xr:uid="{00000000-0004-0000-0000-000023190000}"/>
    <hyperlink ref="E6447" location="A125845402A" display="A125845402A" xr:uid="{00000000-0004-0000-0000-000024190000}"/>
    <hyperlink ref="E6448" location="A125911930W" display="A125911930W" xr:uid="{00000000-0004-0000-0000-000025190000}"/>
    <hyperlink ref="E6449" location="A125878666V" display="A125878666V" xr:uid="{00000000-0004-0000-0000-000026190000}"/>
    <hyperlink ref="E6450" location="A125845178V" display="A125845178V" xr:uid="{00000000-0004-0000-0000-000027190000}"/>
    <hyperlink ref="E6451" location="A125911706C" display="A125911706C" xr:uid="{00000000-0004-0000-0000-000028190000}"/>
    <hyperlink ref="E6452" location="A125878442J" display="A125878442J" xr:uid="{00000000-0004-0000-0000-000029190000}"/>
    <hyperlink ref="E6453" location="A125844898X" display="A125844898X" xr:uid="{00000000-0004-0000-0000-00002A190000}"/>
    <hyperlink ref="E6454" location="A125911426K" display="A125911426K" xr:uid="{00000000-0004-0000-0000-00002B190000}"/>
    <hyperlink ref="E6455" location="A125878162R" display="A125878162R" xr:uid="{00000000-0004-0000-0000-00002C190000}"/>
    <hyperlink ref="E6456" location="A125845234A" display="A125845234A" xr:uid="{00000000-0004-0000-0000-00002D190000}"/>
    <hyperlink ref="E6457" location="A125911762W" display="A125911762W" xr:uid="{00000000-0004-0000-0000-00002E190000}"/>
    <hyperlink ref="E6458" location="A125878498V" display="A125878498V" xr:uid="{00000000-0004-0000-0000-00002F190000}"/>
    <hyperlink ref="E6459" location="A125845290V" display="A125845290V" xr:uid="{00000000-0004-0000-0000-000030190000}"/>
    <hyperlink ref="E6460" location="A125911818W" display="A125911818W" xr:uid="{00000000-0004-0000-0000-000031190000}"/>
    <hyperlink ref="E6461" location="A125878554A" display="A125878554A" xr:uid="{00000000-0004-0000-0000-000032190000}"/>
    <hyperlink ref="E6462" location="A125844954F" display="A125844954F" xr:uid="{00000000-0004-0000-0000-000033190000}"/>
    <hyperlink ref="E6463" location="A125911482C" display="A125911482C" xr:uid="{00000000-0004-0000-0000-000034190000}"/>
    <hyperlink ref="E6464" location="A125878218R" display="A125878218R" xr:uid="{00000000-0004-0000-0000-000035190000}"/>
    <hyperlink ref="E6465" location="A125845010R" display="A125845010R" xr:uid="{00000000-0004-0000-0000-000036190000}"/>
    <hyperlink ref="E6466" location="A125911538C" display="A125911538C" xr:uid="{00000000-0004-0000-0000-000037190000}"/>
    <hyperlink ref="E6467" location="A125878274J" display="A125878274J" xr:uid="{00000000-0004-0000-0000-000038190000}"/>
    <hyperlink ref="E6468" location="A125845066A" display="A125845066A" xr:uid="{00000000-0004-0000-0000-000039190000}"/>
    <hyperlink ref="E6469" location="A125911594W" display="A125911594W" xr:uid="{00000000-0004-0000-0000-00003A190000}"/>
    <hyperlink ref="E6470" location="A125878330R" display="A125878330R" xr:uid="{00000000-0004-0000-0000-00003B190000}"/>
    <hyperlink ref="E6471" location="A125844842L" display="A125844842L" xr:uid="{00000000-0004-0000-0000-00003C190000}"/>
    <hyperlink ref="E6472" location="A125911370K" display="A125911370K" xr:uid="{00000000-0004-0000-0000-00003D190000}"/>
    <hyperlink ref="E6473" location="A125878106W" display="A125878106W" xr:uid="{00000000-0004-0000-0000-00003E190000}"/>
    <hyperlink ref="E6474" location="A125845346V" display="A125845346V" xr:uid="{00000000-0004-0000-0000-00003F190000}"/>
    <hyperlink ref="E6475" location="A125911874R" display="A125911874R" xr:uid="{00000000-0004-0000-0000-000040190000}"/>
    <hyperlink ref="E6476" location="A125878610J" display="A125878610J" xr:uid="{00000000-0004-0000-0000-000041190000}"/>
    <hyperlink ref="E6477" location="A125845122J" display="A125845122J" xr:uid="{00000000-0004-0000-0000-000042190000}"/>
    <hyperlink ref="E6478" location="A125911650C" display="A125911650C" xr:uid="{00000000-0004-0000-0000-000043190000}"/>
    <hyperlink ref="E6479" location="A125878386A" display="A125878386A" xr:uid="{00000000-0004-0000-0000-00004419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1835.15</v>
      </c>
      <c r="C11" s="9">
        <v>962.32600000000002</v>
      </c>
      <c r="D11" s="9">
        <v>872.82500000000005</v>
      </c>
      <c r="E11" s="9">
        <v>674.97299999999996</v>
      </c>
      <c r="F11" s="9">
        <v>368.685</v>
      </c>
      <c r="G11" s="9">
        <v>306.28800000000001</v>
      </c>
      <c r="H11" s="9">
        <v>258.20400000000001</v>
      </c>
      <c r="I11" s="9">
        <v>146.25299999999999</v>
      </c>
      <c r="J11" s="9">
        <v>111.95099999999999</v>
      </c>
      <c r="K11" s="9">
        <v>177.471</v>
      </c>
      <c r="L11" s="9">
        <v>96.13</v>
      </c>
      <c r="M11" s="9">
        <v>81.34</v>
      </c>
      <c r="N11" s="9">
        <v>239.298</v>
      </c>
      <c r="O11" s="9">
        <v>126.301</v>
      </c>
      <c r="P11" s="9">
        <v>112.997</v>
      </c>
      <c r="Q11" s="9">
        <v>1160.1769999999999</v>
      </c>
      <c r="R11" s="9">
        <v>593.64</v>
      </c>
      <c r="S11" s="9">
        <v>566.53700000000003</v>
      </c>
      <c r="T11" s="9">
        <v>521.91399999999999</v>
      </c>
      <c r="U11" s="9">
        <v>273.49799999999999</v>
      </c>
      <c r="V11" s="9">
        <v>248.416</v>
      </c>
      <c r="W11" s="9">
        <v>237.15899999999999</v>
      </c>
      <c r="X11" s="9">
        <v>117.218</v>
      </c>
      <c r="Y11" s="9">
        <v>119.941</v>
      </c>
      <c r="Z11" s="9">
        <v>207.965</v>
      </c>
      <c r="AA11" s="9">
        <v>100.05</v>
      </c>
      <c r="AB11" s="9">
        <v>107.91500000000001</v>
      </c>
      <c r="AC11" s="9">
        <v>123.92400000000001</v>
      </c>
      <c r="AD11" s="9">
        <v>59.984999999999999</v>
      </c>
      <c r="AE11" s="9">
        <v>63.938000000000002</v>
      </c>
      <c r="AF11" s="9">
        <v>69.215000000000003</v>
      </c>
      <c r="AG11" s="9">
        <v>42.889000000000003</v>
      </c>
      <c r="AH11" s="9">
        <v>26.326000000000001</v>
      </c>
      <c r="AI11" s="9">
        <v>710.19100000000003</v>
      </c>
      <c r="AJ11" s="9">
        <v>415.39499999999998</v>
      </c>
      <c r="AK11" s="9">
        <v>294.79599999999999</v>
      </c>
      <c r="AL11" s="9">
        <v>334.72300000000001</v>
      </c>
      <c r="AM11" s="9">
        <v>192.56</v>
      </c>
      <c r="AN11" s="9">
        <v>142.16300000000001</v>
      </c>
      <c r="AO11" s="9">
        <v>150.935</v>
      </c>
      <c r="AP11" s="9">
        <v>89.010999999999996</v>
      </c>
      <c r="AQ11" s="9">
        <v>61.923999999999999</v>
      </c>
      <c r="AR11" s="9">
        <v>85.495000000000005</v>
      </c>
      <c r="AS11" s="9">
        <v>48.991</v>
      </c>
      <c r="AT11" s="9">
        <v>36.503999999999998</v>
      </c>
      <c r="AU11" s="9">
        <v>98.293000000000006</v>
      </c>
      <c r="AV11" s="9">
        <v>54.558</v>
      </c>
      <c r="AW11" s="9">
        <v>43.734999999999999</v>
      </c>
      <c r="AX11" s="9">
        <v>375.46800000000002</v>
      </c>
      <c r="AY11" s="9">
        <v>222.83500000000001</v>
      </c>
      <c r="AZ11" s="9">
        <v>152.63300000000001</v>
      </c>
      <c r="BA11" s="9">
        <v>169.881</v>
      </c>
      <c r="BB11" s="9">
        <v>99.933999999999997</v>
      </c>
      <c r="BC11" s="9">
        <v>69.947000000000003</v>
      </c>
      <c r="BD11" s="9">
        <v>69.225999999999999</v>
      </c>
      <c r="BE11" s="9">
        <v>42.13</v>
      </c>
      <c r="BF11" s="9">
        <v>27.096</v>
      </c>
      <c r="BG11" s="9">
        <v>71.02</v>
      </c>
      <c r="BH11" s="9">
        <v>39.64</v>
      </c>
      <c r="BI11" s="9">
        <v>31.38</v>
      </c>
      <c r="BJ11" s="9">
        <v>43.926000000000002</v>
      </c>
      <c r="BK11" s="9">
        <v>24.774000000000001</v>
      </c>
      <c r="BL11" s="9">
        <v>19.152999999999999</v>
      </c>
      <c r="BM11" s="9">
        <v>21.414000000000001</v>
      </c>
      <c r="BN11" s="9">
        <v>16.356000000000002</v>
      </c>
      <c r="BO11" s="9">
        <v>5.0579999999999998</v>
      </c>
      <c r="BP11" s="9">
        <v>333.81099999999998</v>
      </c>
      <c r="BQ11" s="9">
        <v>214.934</v>
      </c>
      <c r="BR11" s="9">
        <v>118.877</v>
      </c>
      <c r="BS11" s="9">
        <v>121.14700000000001</v>
      </c>
      <c r="BT11" s="9">
        <v>75.194999999999993</v>
      </c>
      <c r="BU11" s="9">
        <v>45.951999999999998</v>
      </c>
      <c r="BV11" s="9">
        <v>41.081000000000003</v>
      </c>
      <c r="BW11" s="9">
        <v>27.178999999999998</v>
      </c>
      <c r="BX11" s="9">
        <v>13.901999999999999</v>
      </c>
      <c r="BY11" s="9">
        <v>34.113</v>
      </c>
      <c r="BZ11" s="9">
        <v>20.57</v>
      </c>
      <c r="CA11" s="9">
        <v>13.544</v>
      </c>
      <c r="CB11" s="9">
        <v>45.951999999999998</v>
      </c>
      <c r="CC11" s="9">
        <v>27.446000000000002</v>
      </c>
      <c r="CD11" s="9">
        <v>18.506</v>
      </c>
      <c r="CE11" s="9">
        <v>212.66499999999999</v>
      </c>
      <c r="CF11" s="9">
        <v>139.739</v>
      </c>
      <c r="CG11" s="9">
        <v>72.926000000000002</v>
      </c>
      <c r="CH11" s="9">
        <v>91.075999999999993</v>
      </c>
      <c r="CI11" s="9">
        <v>61.914999999999999</v>
      </c>
      <c r="CJ11" s="9">
        <v>29.161000000000001</v>
      </c>
      <c r="CK11" s="9">
        <v>37.615000000000002</v>
      </c>
      <c r="CL11" s="9">
        <v>26.358000000000001</v>
      </c>
      <c r="CM11" s="9">
        <v>11.257</v>
      </c>
      <c r="CN11" s="9">
        <v>44.68</v>
      </c>
      <c r="CO11" s="9">
        <v>24.66</v>
      </c>
      <c r="CP11" s="9">
        <v>20.02</v>
      </c>
      <c r="CQ11" s="9">
        <v>27.353999999999999</v>
      </c>
      <c r="CR11" s="9">
        <v>17.917000000000002</v>
      </c>
      <c r="CS11" s="9">
        <v>9.4380000000000006</v>
      </c>
      <c r="CT11" s="9">
        <v>11.939</v>
      </c>
      <c r="CU11" s="9">
        <v>8.8889999999999993</v>
      </c>
      <c r="CV11" s="9">
        <v>3.05</v>
      </c>
      <c r="CW11" s="9">
        <v>25.847000000000001</v>
      </c>
      <c r="CX11" s="9">
        <v>13.34</v>
      </c>
      <c r="CY11" s="9">
        <v>12.507</v>
      </c>
      <c r="CZ11" s="9">
        <v>13.929</v>
      </c>
      <c r="DA11" s="9">
        <v>6.8689999999999998</v>
      </c>
      <c r="DB11" s="9">
        <v>7.0609999999999999</v>
      </c>
      <c r="DC11" s="9">
        <v>4.7080000000000002</v>
      </c>
      <c r="DD11" s="9">
        <v>2.5</v>
      </c>
      <c r="DE11" s="9">
        <v>2.2080000000000002</v>
      </c>
      <c r="DF11" s="9">
        <v>2.6480000000000001</v>
      </c>
      <c r="DG11" s="9">
        <v>0.57999999999999996</v>
      </c>
      <c r="DH11" s="9">
        <v>2.0670000000000002</v>
      </c>
      <c r="DI11" s="9">
        <v>6.5730000000000004</v>
      </c>
      <c r="DJ11" s="9">
        <v>3.7879999999999998</v>
      </c>
      <c r="DK11" s="9">
        <v>2.7850000000000001</v>
      </c>
      <c r="DL11" s="9">
        <v>11.917999999999999</v>
      </c>
      <c r="DM11" s="9">
        <v>6.4710000000000001</v>
      </c>
      <c r="DN11" s="9">
        <v>5.4470000000000001</v>
      </c>
      <c r="DO11" s="9">
        <v>6.4939999999999998</v>
      </c>
      <c r="DP11" s="9">
        <v>2.9350000000000001</v>
      </c>
      <c r="DQ11" s="9">
        <v>3.56</v>
      </c>
      <c r="DR11" s="9">
        <v>3.1749999999999998</v>
      </c>
      <c r="DS11" s="9">
        <v>1.3640000000000001</v>
      </c>
      <c r="DT11" s="9">
        <v>1.8109999999999999</v>
      </c>
      <c r="DU11" s="9">
        <v>1.3180000000000001</v>
      </c>
      <c r="DV11" s="9">
        <v>1.242</v>
      </c>
      <c r="DW11" s="9">
        <v>7.5999999999999998E-2</v>
      </c>
      <c r="DX11" s="9">
        <v>0.48</v>
      </c>
      <c r="DY11" s="9">
        <v>0.48</v>
      </c>
      <c r="DZ11" s="9">
        <v>0</v>
      </c>
      <c r="EA11" s="9">
        <v>0.45100000000000001</v>
      </c>
      <c r="EB11" s="9">
        <v>0.45100000000000001</v>
      </c>
      <c r="EC11" s="9">
        <v>0</v>
      </c>
      <c r="ED11" s="9">
        <v>255.48400000000001</v>
      </c>
      <c r="EE11" s="9">
        <v>138.316</v>
      </c>
      <c r="EF11" s="9">
        <v>117.16800000000001</v>
      </c>
      <c r="EG11" s="9">
        <v>171.26900000000001</v>
      </c>
      <c r="EH11" s="9">
        <v>93.844999999999999</v>
      </c>
      <c r="EI11" s="9">
        <v>77.423000000000002</v>
      </c>
      <c r="EJ11" s="9">
        <v>94.947999999999993</v>
      </c>
      <c r="EK11" s="9">
        <v>52.109000000000002</v>
      </c>
      <c r="EL11" s="9">
        <v>42.838000000000001</v>
      </c>
      <c r="EM11" s="9">
        <v>42.085999999999999</v>
      </c>
      <c r="EN11" s="9">
        <v>24.47</v>
      </c>
      <c r="EO11" s="9">
        <v>17.617000000000001</v>
      </c>
      <c r="EP11" s="9">
        <v>34.234999999999999</v>
      </c>
      <c r="EQ11" s="9">
        <v>17.266999999999999</v>
      </c>
      <c r="ER11" s="9">
        <v>16.968</v>
      </c>
      <c r="ES11" s="9">
        <v>84.215999999999994</v>
      </c>
      <c r="ET11" s="9">
        <v>44.470999999999997</v>
      </c>
      <c r="EU11" s="9">
        <v>39.744999999999997</v>
      </c>
      <c r="EV11" s="9">
        <v>51.191000000000003</v>
      </c>
      <c r="EW11" s="9">
        <v>26.369</v>
      </c>
      <c r="EX11" s="9">
        <v>24.821999999999999</v>
      </c>
      <c r="EY11" s="9">
        <v>16.959</v>
      </c>
      <c r="EZ11" s="9">
        <v>9.0429999999999993</v>
      </c>
      <c r="FA11" s="9">
        <v>7.9160000000000004</v>
      </c>
      <c r="FB11" s="9">
        <v>10.441000000000001</v>
      </c>
      <c r="FC11" s="9">
        <v>6.3920000000000003</v>
      </c>
      <c r="FD11" s="9">
        <v>4.0490000000000004</v>
      </c>
      <c r="FE11" s="9">
        <v>3.9540000000000002</v>
      </c>
      <c r="FF11" s="9">
        <v>1.218</v>
      </c>
      <c r="FG11" s="9">
        <v>2.7360000000000002</v>
      </c>
      <c r="FH11" s="9">
        <v>1.671</v>
      </c>
      <c r="FI11" s="9">
        <v>1.4490000000000001</v>
      </c>
      <c r="FJ11" s="9">
        <v>0.222</v>
      </c>
      <c r="FK11" s="9">
        <v>95.048000000000002</v>
      </c>
      <c r="FL11" s="9">
        <v>48.805999999999997</v>
      </c>
      <c r="FM11" s="9">
        <v>46.243000000000002</v>
      </c>
      <c r="FN11" s="9">
        <v>28.379000000000001</v>
      </c>
      <c r="FO11" s="9">
        <v>16.652000000000001</v>
      </c>
      <c r="FP11" s="9">
        <v>11.727</v>
      </c>
      <c r="FQ11" s="9">
        <v>10.199</v>
      </c>
      <c r="FR11" s="9">
        <v>7.2229999999999999</v>
      </c>
      <c r="FS11" s="9">
        <v>2.976</v>
      </c>
      <c r="FT11" s="9">
        <v>6.6479999999999997</v>
      </c>
      <c r="FU11" s="9">
        <v>3.3719999999999999</v>
      </c>
      <c r="FV11" s="9">
        <v>3.2759999999999998</v>
      </c>
      <c r="FW11" s="9">
        <v>11.532999999999999</v>
      </c>
      <c r="FX11" s="9">
        <v>6.0570000000000004</v>
      </c>
      <c r="FY11" s="9">
        <v>5.4749999999999996</v>
      </c>
      <c r="FZ11" s="9">
        <v>66.67</v>
      </c>
      <c r="GA11" s="9">
        <v>32.154000000000003</v>
      </c>
      <c r="GB11" s="9">
        <v>34.515999999999998</v>
      </c>
      <c r="GC11" s="9">
        <v>21.12</v>
      </c>
      <c r="GD11" s="9">
        <v>8.7159999999999993</v>
      </c>
      <c r="GE11" s="9">
        <v>12.404</v>
      </c>
      <c r="GF11" s="9">
        <v>11.477</v>
      </c>
      <c r="GG11" s="9">
        <v>5.3650000000000002</v>
      </c>
      <c r="GH11" s="9">
        <v>6.1120000000000001</v>
      </c>
      <c r="GI11" s="9">
        <v>14.581</v>
      </c>
      <c r="GJ11" s="9">
        <v>7.3460000000000001</v>
      </c>
      <c r="GK11" s="9">
        <v>7.2350000000000003</v>
      </c>
      <c r="GL11" s="9">
        <v>12.138999999999999</v>
      </c>
      <c r="GM11" s="9">
        <v>5.1589999999999998</v>
      </c>
      <c r="GN11" s="9">
        <v>6.9790000000000001</v>
      </c>
      <c r="GO11" s="9">
        <v>7.3520000000000003</v>
      </c>
      <c r="GP11" s="9">
        <v>5.5670000000000002</v>
      </c>
      <c r="GQ11" s="9">
        <v>1.786</v>
      </c>
      <c r="GR11" s="9">
        <v>962.803</v>
      </c>
      <c r="GS11" s="9">
        <v>469.69600000000003</v>
      </c>
      <c r="GT11" s="9">
        <v>493.10700000000003</v>
      </c>
      <c r="GU11" s="9">
        <v>295.93299999999999</v>
      </c>
      <c r="GV11" s="9">
        <v>152.351</v>
      </c>
      <c r="GW11" s="9">
        <v>143.58199999999999</v>
      </c>
      <c r="GX11" s="9">
        <v>91.305000000000007</v>
      </c>
      <c r="GY11" s="9">
        <v>48.582000000000001</v>
      </c>
      <c r="GZ11" s="9">
        <v>42.722000000000001</v>
      </c>
      <c r="HA11" s="9">
        <v>84.013999999999996</v>
      </c>
      <c r="HB11" s="9">
        <v>43.103999999999999</v>
      </c>
      <c r="HC11" s="9">
        <v>40.909999999999997</v>
      </c>
      <c r="HD11" s="9">
        <v>120.61499999999999</v>
      </c>
      <c r="HE11" s="9">
        <v>60.664999999999999</v>
      </c>
      <c r="HF11" s="9">
        <v>59.95</v>
      </c>
      <c r="HG11" s="9">
        <v>666.87</v>
      </c>
      <c r="HH11" s="9">
        <v>317.34500000000003</v>
      </c>
      <c r="HI11" s="9">
        <v>349.52499999999998</v>
      </c>
      <c r="HJ11" s="9">
        <v>295.786</v>
      </c>
      <c r="HK11" s="9">
        <v>147.673</v>
      </c>
      <c r="HL11" s="9">
        <v>148.113</v>
      </c>
      <c r="HM11" s="9">
        <v>144.762</v>
      </c>
      <c r="HN11" s="9">
        <v>65.206999999999994</v>
      </c>
      <c r="HO11" s="9">
        <v>79.555999999999997</v>
      </c>
      <c r="HP11" s="9">
        <v>119.96599999999999</v>
      </c>
      <c r="HQ11" s="9">
        <v>54.04</v>
      </c>
      <c r="HR11" s="9">
        <v>65.926000000000002</v>
      </c>
      <c r="HS11" s="9">
        <v>66.085999999999999</v>
      </c>
      <c r="HT11" s="9">
        <v>28.722000000000001</v>
      </c>
      <c r="HU11" s="9">
        <v>37.363999999999997</v>
      </c>
      <c r="HV11" s="9">
        <v>40.270000000000003</v>
      </c>
      <c r="HW11" s="9">
        <v>21.704000000000001</v>
      </c>
      <c r="HX11" s="9">
        <v>18.565999999999999</v>
      </c>
      <c r="HY11" s="9">
        <v>202.982</v>
      </c>
      <c r="HZ11" s="9">
        <v>109.61199999999999</v>
      </c>
      <c r="IA11" s="9">
        <v>93.370999999999995</v>
      </c>
      <c r="IB11" s="9">
        <v>90.542000000000002</v>
      </c>
      <c r="IC11" s="9">
        <v>51.151000000000003</v>
      </c>
      <c r="ID11" s="9">
        <v>39.390999999999998</v>
      </c>
      <c r="IE11" s="9">
        <v>30.433</v>
      </c>
      <c r="IF11" s="9">
        <v>17.504000000000001</v>
      </c>
      <c r="IG11" s="9">
        <v>12.929</v>
      </c>
      <c r="IH11" s="9">
        <v>25.093</v>
      </c>
      <c r="II11" s="9">
        <v>16.309999999999999</v>
      </c>
      <c r="IJ11" s="9">
        <v>8.7829999999999995</v>
      </c>
      <c r="IK11" s="9">
        <v>35.015999999999998</v>
      </c>
      <c r="IL11" s="9">
        <v>17.337</v>
      </c>
      <c r="IM11" s="9">
        <v>17.678999999999998</v>
      </c>
      <c r="IN11" s="9">
        <v>112.44</v>
      </c>
      <c r="IO11" s="9">
        <v>58.460999999999999</v>
      </c>
      <c r="IP11" s="9">
        <v>53.978999999999999</v>
      </c>
      <c r="IQ11" s="9">
        <v>60.076999999999998</v>
      </c>
    </row>
    <row r="12" spans="1:251">
      <c r="A12" s="10">
        <v>42401</v>
      </c>
      <c r="B12" s="9">
        <v>1864.577</v>
      </c>
      <c r="C12" s="9">
        <v>966.74800000000005</v>
      </c>
      <c r="D12" s="9">
        <v>897.82899999999995</v>
      </c>
      <c r="E12" s="9">
        <v>664.78800000000001</v>
      </c>
      <c r="F12" s="9">
        <v>365.49099999999999</v>
      </c>
      <c r="G12" s="9">
        <v>299.29700000000003</v>
      </c>
      <c r="H12" s="9">
        <v>258.01100000000002</v>
      </c>
      <c r="I12" s="9">
        <v>146.94900000000001</v>
      </c>
      <c r="J12" s="9">
        <v>111.06100000000001</v>
      </c>
      <c r="K12" s="9">
        <v>166.13900000000001</v>
      </c>
      <c r="L12" s="9">
        <v>86.545000000000002</v>
      </c>
      <c r="M12" s="9">
        <v>79.593999999999994</v>
      </c>
      <c r="N12" s="9">
        <v>240.63800000000001</v>
      </c>
      <c r="O12" s="9">
        <v>131.99700000000001</v>
      </c>
      <c r="P12" s="9">
        <v>108.642</v>
      </c>
      <c r="Q12" s="9">
        <v>1199.5999999999999</v>
      </c>
      <c r="R12" s="9">
        <v>601.25699999999995</v>
      </c>
      <c r="S12" s="9">
        <v>598.34199999999998</v>
      </c>
      <c r="T12" s="9">
        <v>495.65100000000001</v>
      </c>
      <c r="U12" s="9">
        <v>245.297</v>
      </c>
      <c r="V12" s="9">
        <v>250.35400000000001</v>
      </c>
      <c r="W12" s="9">
        <v>269.86200000000002</v>
      </c>
      <c r="X12" s="9">
        <v>132.96700000000001</v>
      </c>
      <c r="Y12" s="9">
        <v>136.89500000000001</v>
      </c>
      <c r="Z12" s="9">
        <v>226.62700000000001</v>
      </c>
      <c r="AA12" s="9">
        <v>113.208</v>
      </c>
      <c r="AB12" s="9">
        <v>113.41800000000001</v>
      </c>
      <c r="AC12" s="9">
        <v>135.76</v>
      </c>
      <c r="AD12" s="9">
        <v>66.278000000000006</v>
      </c>
      <c r="AE12" s="9">
        <v>69.480999999999995</v>
      </c>
      <c r="AF12" s="9">
        <v>71.7</v>
      </c>
      <c r="AG12" s="9">
        <v>43.506</v>
      </c>
      <c r="AH12" s="9">
        <v>28.193999999999999</v>
      </c>
      <c r="AI12" s="9">
        <v>682.57100000000003</v>
      </c>
      <c r="AJ12" s="9">
        <v>417.36200000000002</v>
      </c>
      <c r="AK12" s="9">
        <v>265.209</v>
      </c>
      <c r="AL12" s="9">
        <v>294.36099999999999</v>
      </c>
      <c r="AM12" s="9">
        <v>183.09899999999999</v>
      </c>
      <c r="AN12" s="9">
        <v>111.26300000000001</v>
      </c>
      <c r="AO12" s="9">
        <v>140.33000000000001</v>
      </c>
      <c r="AP12" s="9">
        <v>88.960999999999999</v>
      </c>
      <c r="AQ12" s="9">
        <v>51.368000000000002</v>
      </c>
      <c r="AR12" s="9">
        <v>68.072999999999993</v>
      </c>
      <c r="AS12" s="9">
        <v>43.707000000000001</v>
      </c>
      <c r="AT12" s="9">
        <v>24.366</v>
      </c>
      <c r="AU12" s="9">
        <v>85.959000000000003</v>
      </c>
      <c r="AV12" s="9">
        <v>50.430999999999997</v>
      </c>
      <c r="AW12" s="9">
        <v>35.527999999999999</v>
      </c>
      <c r="AX12" s="9">
        <v>388.21</v>
      </c>
      <c r="AY12" s="9">
        <v>234.26300000000001</v>
      </c>
      <c r="AZ12" s="9">
        <v>153.946</v>
      </c>
      <c r="BA12" s="9">
        <v>149.34</v>
      </c>
      <c r="BB12" s="9">
        <v>90.781999999999996</v>
      </c>
      <c r="BC12" s="9">
        <v>58.558</v>
      </c>
      <c r="BD12" s="9">
        <v>81.766000000000005</v>
      </c>
      <c r="BE12" s="9">
        <v>49.898000000000003</v>
      </c>
      <c r="BF12" s="9">
        <v>31.867999999999999</v>
      </c>
      <c r="BG12" s="9">
        <v>78.402000000000001</v>
      </c>
      <c r="BH12" s="9">
        <v>49.439</v>
      </c>
      <c r="BI12" s="9">
        <v>28.962</v>
      </c>
      <c r="BJ12" s="9">
        <v>55.076000000000001</v>
      </c>
      <c r="BK12" s="9">
        <v>30.04</v>
      </c>
      <c r="BL12" s="9">
        <v>25.036000000000001</v>
      </c>
      <c r="BM12" s="9">
        <v>23.625</v>
      </c>
      <c r="BN12" s="9">
        <v>14.103999999999999</v>
      </c>
      <c r="BO12" s="9">
        <v>9.5210000000000008</v>
      </c>
      <c r="BP12" s="9">
        <v>322.17099999999999</v>
      </c>
      <c r="BQ12" s="9">
        <v>199.523</v>
      </c>
      <c r="BR12" s="9">
        <v>122.64700000000001</v>
      </c>
      <c r="BS12" s="9">
        <v>100.741</v>
      </c>
      <c r="BT12" s="9">
        <v>59.656999999999996</v>
      </c>
      <c r="BU12" s="9">
        <v>41.084000000000003</v>
      </c>
      <c r="BV12" s="9">
        <v>39.860999999999997</v>
      </c>
      <c r="BW12" s="9">
        <v>25.463999999999999</v>
      </c>
      <c r="BX12" s="9">
        <v>14.397</v>
      </c>
      <c r="BY12" s="9">
        <v>25.126000000000001</v>
      </c>
      <c r="BZ12" s="9">
        <v>15.848000000000001</v>
      </c>
      <c r="CA12" s="9">
        <v>9.2780000000000005</v>
      </c>
      <c r="CB12" s="9">
        <v>35.755000000000003</v>
      </c>
      <c r="CC12" s="9">
        <v>18.346</v>
      </c>
      <c r="CD12" s="9">
        <v>17.408999999999999</v>
      </c>
      <c r="CE12" s="9">
        <v>221.429</v>
      </c>
      <c r="CF12" s="9">
        <v>139.86600000000001</v>
      </c>
      <c r="CG12" s="9">
        <v>81.563000000000002</v>
      </c>
      <c r="CH12" s="9">
        <v>82.463999999999999</v>
      </c>
      <c r="CI12" s="9">
        <v>52.908000000000001</v>
      </c>
      <c r="CJ12" s="9">
        <v>29.556000000000001</v>
      </c>
      <c r="CK12" s="9">
        <v>44.604999999999997</v>
      </c>
      <c r="CL12" s="9">
        <v>29.954999999999998</v>
      </c>
      <c r="CM12" s="9">
        <v>14.65</v>
      </c>
      <c r="CN12" s="9">
        <v>50.582999999999998</v>
      </c>
      <c r="CO12" s="9">
        <v>32.554000000000002</v>
      </c>
      <c r="CP12" s="9">
        <v>18.029</v>
      </c>
      <c r="CQ12" s="9">
        <v>31.300999999999998</v>
      </c>
      <c r="CR12" s="9">
        <v>17.724</v>
      </c>
      <c r="CS12" s="9">
        <v>13.577</v>
      </c>
      <c r="CT12" s="9">
        <v>12.477</v>
      </c>
      <c r="CU12" s="9">
        <v>6.7249999999999996</v>
      </c>
      <c r="CV12" s="9">
        <v>5.7519999999999998</v>
      </c>
      <c r="CW12" s="9">
        <v>14.614000000000001</v>
      </c>
      <c r="CX12" s="9">
        <v>10.286</v>
      </c>
      <c r="CY12" s="9">
        <v>4.3280000000000003</v>
      </c>
      <c r="CZ12" s="9">
        <v>5.7220000000000004</v>
      </c>
      <c r="DA12" s="9">
        <v>4.2380000000000004</v>
      </c>
      <c r="DB12" s="9">
        <v>1.484</v>
      </c>
      <c r="DC12" s="9">
        <v>2.395</v>
      </c>
      <c r="DD12" s="9">
        <v>2.11</v>
      </c>
      <c r="DE12" s="9">
        <v>0.28499999999999998</v>
      </c>
      <c r="DF12" s="9">
        <v>0.82499999999999996</v>
      </c>
      <c r="DG12" s="9">
        <v>0.82499999999999996</v>
      </c>
      <c r="DH12" s="9">
        <v>0</v>
      </c>
      <c r="DI12" s="9">
        <v>2.5009999999999999</v>
      </c>
      <c r="DJ12" s="9">
        <v>1.302</v>
      </c>
      <c r="DK12" s="9">
        <v>1.1990000000000001</v>
      </c>
      <c r="DL12" s="9">
        <v>8.8919999999999995</v>
      </c>
      <c r="DM12" s="9">
        <v>6.048</v>
      </c>
      <c r="DN12" s="9">
        <v>2.843</v>
      </c>
      <c r="DO12" s="9">
        <v>3.5190000000000001</v>
      </c>
      <c r="DP12" s="9">
        <v>2.6560000000000001</v>
      </c>
      <c r="DQ12" s="9">
        <v>0.86299999999999999</v>
      </c>
      <c r="DR12" s="9">
        <v>1.921</v>
      </c>
      <c r="DS12" s="9">
        <v>0.67600000000000005</v>
      </c>
      <c r="DT12" s="9">
        <v>1.246</v>
      </c>
      <c r="DU12" s="9">
        <v>2.04</v>
      </c>
      <c r="DV12" s="9">
        <v>1.304</v>
      </c>
      <c r="DW12" s="9">
        <v>0.73499999999999999</v>
      </c>
      <c r="DX12" s="9">
        <v>1.4119999999999999</v>
      </c>
      <c r="DY12" s="9">
        <v>1.4119999999999999</v>
      </c>
      <c r="DZ12" s="9">
        <v>0</v>
      </c>
      <c r="EA12" s="9">
        <v>0</v>
      </c>
      <c r="EB12" s="9">
        <v>0</v>
      </c>
      <c r="EC12" s="9">
        <v>0</v>
      </c>
      <c r="ED12" s="9">
        <v>248.083</v>
      </c>
      <c r="EE12" s="9">
        <v>150.524</v>
      </c>
      <c r="EF12" s="9">
        <v>97.558999999999997</v>
      </c>
      <c r="EG12" s="9">
        <v>160.59299999999999</v>
      </c>
      <c r="EH12" s="9">
        <v>102.40600000000001</v>
      </c>
      <c r="EI12" s="9">
        <v>58.186999999999998</v>
      </c>
      <c r="EJ12" s="9">
        <v>86.727999999999994</v>
      </c>
      <c r="EK12" s="9">
        <v>56.238999999999997</v>
      </c>
      <c r="EL12" s="9">
        <v>30.49</v>
      </c>
      <c r="EM12" s="9">
        <v>33.728999999999999</v>
      </c>
      <c r="EN12" s="9">
        <v>20.873000000000001</v>
      </c>
      <c r="EO12" s="9">
        <v>12.856</v>
      </c>
      <c r="EP12" s="9">
        <v>40.136000000000003</v>
      </c>
      <c r="EQ12" s="9">
        <v>25.294</v>
      </c>
      <c r="ER12" s="9">
        <v>14.842000000000001</v>
      </c>
      <c r="ES12" s="9">
        <v>87.49</v>
      </c>
      <c r="ET12" s="9">
        <v>48.116999999999997</v>
      </c>
      <c r="EU12" s="9">
        <v>39.372</v>
      </c>
      <c r="EV12" s="9">
        <v>40.234000000000002</v>
      </c>
      <c r="EW12" s="9">
        <v>21.969000000000001</v>
      </c>
      <c r="EX12" s="9">
        <v>18.265000000000001</v>
      </c>
      <c r="EY12" s="9">
        <v>19.771000000000001</v>
      </c>
      <c r="EZ12" s="9">
        <v>11.065</v>
      </c>
      <c r="FA12" s="9">
        <v>8.7059999999999995</v>
      </c>
      <c r="FB12" s="9">
        <v>11.492000000000001</v>
      </c>
      <c r="FC12" s="9">
        <v>7.0119999999999996</v>
      </c>
      <c r="FD12" s="9">
        <v>4.4790000000000001</v>
      </c>
      <c r="FE12" s="9">
        <v>11.802</v>
      </c>
      <c r="FF12" s="9">
        <v>5.5330000000000004</v>
      </c>
      <c r="FG12" s="9">
        <v>6.2690000000000001</v>
      </c>
      <c r="FH12" s="9">
        <v>4.1909999999999998</v>
      </c>
      <c r="FI12" s="9">
        <v>2.5379999999999998</v>
      </c>
      <c r="FJ12" s="9">
        <v>1.653</v>
      </c>
      <c r="FK12" s="9">
        <v>97.703999999999994</v>
      </c>
      <c r="FL12" s="9">
        <v>57.029000000000003</v>
      </c>
      <c r="FM12" s="9">
        <v>40.673999999999999</v>
      </c>
      <c r="FN12" s="9">
        <v>27.305</v>
      </c>
      <c r="FO12" s="9">
        <v>16.797999999999998</v>
      </c>
      <c r="FP12" s="9">
        <v>10.507</v>
      </c>
      <c r="FQ12" s="9">
        <v>11.345000000000001</v>
      </c>
      <c r="FR12" s="9">
        <v>5.1479999999999997</v>
      </c>
      <c r="FS12" s="9">
        <v>6.1970000000000001</v>
      </c>
      <c r="FT12" s="9">
        <v>8.3930000000000007</v>
      </c>
      <c r="FU12" s="9">
        <v>6.16</v>
      </c>
      <c r="FV12" s="9">
        <v>2.2330000000000001</v>
      </c>
      <c r="FW12" s="9">
        <v>7.5670000000000002</v>
      </c>
      <c r="FX12" s="9">
        <v>5.4889999999999999</v>
      </c>
      <c r="FY12" s="9">
        <v>2.0779999999999998</v>
      </c>
      <c r="FZ12" s="9">
        <v>70.399000000000001</v>
      </c>
      <c r="GA12" s="9">
        <v>40.231999999999999</v>
      </c>
      <c r="GB12" s="9">
        <v>30.167000000000002</v>
      </c>
      <c r="GC12" s="9">
        <v>23.123999999999999</v>
      </c>
      <c r="GD12" s="9">
        <v>13.247999999999999</v>
      </c>
      <c r="GE12" s="9">
        <v>9.875</v>
      </c>
      <c r="GF12" s="9">
        <v>15.468999999999999</v>
      </c>
      <c r="GG12" s="9">
        <v>8.2029999999999994</v>
      </c>
      <c r="GH12" s="9">
        <v>7.266</v>
      </c>
      <c r="GI12" s="9">
        <v>14.287000000000001</v>
      </c>
      <c r="GJ12" s="9">
        <v>8.5690000000000008</v>
      </c>
      <c r="GK12" s="9">
        <v>5.718</v>
      </c>
      <c r="GL12" s="9">
        <v>10.561</v>
      </c>
      <c r="GM12" s="9">
        <v>5.37</v>
      </c>
      <c r="GN12" s="9">
        <v>5.1909999999999998</v>
      </c>
      <c r="GO12" s="9">
        <v>6.9580000000000002</v>
      </c>
      <c r="GP12" s="9">
        <v>4.8410000000000002</v>
      </c>
      <c r="GQ12" s="9">
        <v>2.1160000000000001</v>
      </c>
      <c r="GR12" s="9">
        <v>1007.46</v>
      </c>
      <c r="GS12" s="9">
        <v>474.73599999999999</v>
      </c>
      <c r="GT12" s="9">
        <v>532.72400000000005</v>
      </c>
      <c r="GU12" s="9">
        <v>321.935</v>
      </c>
      <c r="GV12" s="9">
        <v>160.54499999999999</v>
      </c>
      <c r="GW12" s="9">
        <v>161.38999999999999</v>
      </c>
      <c r="GX12" s="9">
        <v>98.304000000000002</v>
      </c>
      <c r="GY12" s="9">
        <v>49.889000000000003</v>
      </c>
      <c r="GZ12" s="9">
        <v>48.414999999999999</v>
      </c>
      <c r="HA12" s="9">
        <v>85.222999999999999</v>
      </c>
      <c r="HB12" s="9">
        <v>37.125</v>
      </c>
      <c r="HC12" s="9">
        <v>48.097999999999999</v>
      </c>
      <c r="HD12" s="9">
        <v>138.40899999999999</v>
      </c>
      <c r="HE12" s="9">
        <v>73.531000000000006</v>
      </c>
      <c r="HF12" s="9">
        <v>64.876999999999995</v>
      </c>
      <c r="HG12" s="9">
        <v>685.52499999999998</v>
      </c>
      <c r="HH12" s="9">
        <v>314.19099999999997</v>
      </c>
      <c r="HI12" s="9">
        <v>371.334</v>
      </c>
      <c r="HJ12" s="9">
        <v>289.03699999999998</v>
      </c>
      <c r="HK12" s="9">
        <v>130.721</v>
      </c>
      <c r="HL12" s="9">
        <v>158.316</v>
      </c>
      <c r="HM12" s="9">
        <v>162.14599999999999</v>
      </c>
      <c r="HN12" s="9">
        <v>72.748000000000005</v>
      </c>
      <c r="HO12" s="9">
        <v>89.397999999999996</v>
      </c>
      <c r="HP12" s="9">
        <v>125.877</v>
      </c>
      <c r="HQ12" s="9">
        <v>54.978000000000002</v>
      </c>
      <c r="HR12" s="9">
        <v>70.900000000000006</v>
      </c>
      <c r="HS12" s="9">
        <v>67.498999999999995</v>
      </c>
      <c r="HT12" s="9">
        <v>31.039000000000001</v>
      </c>
      <c r="HU12" s="9">
        <v>36.46</v>
      </c>
      <c r="HV12" s="9">
        <v>40.966000000000001</v>
      </c>
      <c r="HW12" s="9">
        <v>24.706</v>
      </c>
      <c r="HX12" s="9">
        <v>16.260000000000002</v>
      </c>
      <c r="HY12" s="9">
        <v>212.149</v>
      </c>
      <c r="HZ12" s="9">
        <v>97.55</v>
      </c>
      <c r="IA12" s="9">
        <v>114.6</v>
      </c>
      <c r="IB12" s="9">
        <v>92.66</v>
      </c>
      <c r="IC12" s="9">
        <v>43.079000000000001</v>
      </c>
      <c r="ID12" s="9">
        <v>49.581000000000003</v>
      </c>
      <c r="IE12" s="9">
        <v>27.875</v>
      </c>
      <c r="IF12" s="9">
        <v>12.348000000000001</v>
      </c>
      <c r="IG12" s="9">
        <v>15.528</v>
      </c>
      <c r="IH12" s="9">
        <v>21.33</v>
      </c>
      <c r="II12" s="9">
        <v>7.5460000000000003</v>
      </c>
      <c r="IJ12" s="9">
        <v>13.782999999999999</v>
      </c>
      <c r="IK12" s="9">
        <v>43.454000000000001</v>
      </c>
      <c r="IL12" s="9">
        <v>23.184999999999999</v>
      </c>
      <c r="IM12" s="9">
        <v>20.268999999999998</v>
      </c>
      <c r="IN12" s="9">
        <v>119.49</v>
      </c>
      <c r="IO12" s="9">
        <v>54.47</v>
      </c>
      <c r="IP12" s="9">
        <v>65.019000000000005</v>
      </c>
      <c r="IQ12" s="9">
        <v>65.893000000000001</v>
      </c>
    </row>
    <row r="13" spans="1:251">
      <c r="A13" s="10">
        <v>42767</v>
      </c>
      <c r="B13" s="9">
        <v>1913.346</v>
      </c>
      <c r="C13" s="9">
        <v>978.29600000000005</v>
      </c>
      <c r="D13" s="9">
        <v>935.05100000000004</v>
      </c>
      <c r="E13" s="9">
        <v>709.14800000000002</v>
      </c>
      <c r="F13" s="9">
        <v>356.61500000000001</v>
      </c>
      <c r="G13" s="9">
        <v>352.53300000000002</v>
      </c>
      <c r="H13" s="9">
        <v>279.20299999999997</v>
      </c>
      <c r="I13" s="9">
        <v>148.27500000000001</v>
      </c>
      <c r="J13" s="9">
        <v>130.92699999999999</v>
      </c>
      <c r="K13" s="9">
        <v>174.773</v>
      </c>
      <c r="L13" s="9">
        <v>86.260999999999996</v>
      </c>
      <c r="M13" s="9">
        <v>88.512</v>
      </c>
      <c r="N13" s="9">
        <v>255.173</v>
      </c>
      <c r="O13" s="9">
        <v>122.08</v>
      </c>
      <c r="P13" s="9">
        <v>133.09399999999999</v>
      </c>
      <c r="Q13" s="9">
        <v>1204.1980000000001</v>
      </c>
      <c r="R13" s="9">
        <v>621.67999999999995</v>
      </c>
      <c r="S13" s="9">
        <v>582.51800000000003</v>
      </c>
      <c r="T13" s="9">
        <v>515.75099999999998</v>
      </c>
      <c r="U13" s="9">
        <v>269.37799999999999</v>
      </c>
      <c r="V13" s="9">
        <v>246.37299999999999</v>
      </c>
      <c r="W13" s="9">
        <v>255.32300000000001</v>
      </c>
      <c r="X13" s="9">
        <v>124.4</v>
      </c>
      <c r="Y13" s="9">
        <v>130.92400000000001</v>
      </c>
      <c r="Z13" s="9">
        <v>212.03899999999999</v>
      </c>
      <c r="AA13" s="9">
        <v>105.559</v>
      </c>
      <c r="AB13" s="9">
        <v>106.48</v>
      </c>
      <c r="AC13" s="9">
        <v>142.22999999999999</v>
      </c>
      <c r="AD13" s="9">
        <v>76.182000000000002</v>
      </c>
      <c r="AE13" s="9">
        <v>66.048000000000002</v>
      </c>
      <c r="AF13" s="9">
        <v>78.855000000000004</v>
      </c>
      <c r="AG13" s="9">
        <v>46.161999999999999</v>
      </c>
      <c r="AH13" s="9">
        <v>32.692999999999998</v>
      </c>
      <c r="AI13" s="9">
        <v>716.73699999999997</v>
      </c>
      <c r="AJ13" s="9">
        <v>401.86099999999999</v>
      </c>
      <c r="AK13" s="9">
        <v>314.87599999999998</v>
      </c>
      <c r="AL13" s="9">
        <v>337.86900000000003</v>
      </c>
      <c r="AM13" s="9">
        <v>176.792</v>
      </c>
      <c r="AN13" s="9">
        <v>161.07599999999999</v>
      </c>
      <c r="AO13" s="9">
        <v>164.03</v>
      </c>
      <c r="AP13" s="9">
        <v>89.759</v>
      </c>
      <c r="AQ13" s="9">
        <v>74.272000000000006</v>
      </c>
      <c r="AR13" s="9">
        <v>76.236999999999995</v>
      </c>
      <c r="AS13" s="9">
        <v>35.899000000000001</v>
      </c>
      <c r="AT13" s="9">
        <v>40.338000000000001</v>
      </c>
      <c r="AU13" s="9">
        <v>97.602000000000004</v>
      </c>
      <c r="AV13" s="9">
        <v>51.134999999999998</v>
      </c>
      <c r="AW13" s="9">
        <v>46.466999999999999</v>
      </c>
      <c r="AX13" s="9">
        <v>378.86799999999999</v>
      </c>
      <c r="AY13" s="9">
        <v>225.06800000000001</v>
      </c>
      <c r="AZ13" s="9">
        <v>153.80000000000001</v>
      </c>
      <c r="BA13" s="9">
        <v>150.88300000000001</v>
      </c>
      <c r="BB13" s="9">
        <v>90.727999999999994</v>
      </c>
      <c r="BC13" s="9">
        <v>60.155999999999999</v>
      </c>
      <c r="BD13" s="9">
        <v>64.462000000000003</v>
      </c>
      <c r="BE13" s="9">
        <v>40.021999999999998</v>
      </c>
      <c r="BF13" s="9">
        <v>24.440999999999999</v>
      </c>
      <c r="BG13" s="9">
        <v>70.978999999999999</v>
      </c>
      <c r="BH13" s="9">
        <v>40.295999999999999</v>
      </c>
      <c r="BI13" s="9">
        <v>30.683</v>
      </c>
      <c r="BJ13" s="9">
        <v>54.84</v>
      </c>
      <c r="BK13" s="9">
        <v>30.79</v>
      </c>
      <c r="BL13" s="9">
        <v>24.05</v>
      </c>
      <c r="BM13" s="9">
        <v>37.704000000000001</v>
      </c>
      <c r="BN13" s="9">
        <v>23.233000000000001</v>
      </c>
      <c r="BO13" s="9">
        <v>14.47</v>
      </c>
      <c r="BP13" s="9">
        <v>304.61099999999999</v>
      </c>
      <c r="BQ13" s="9">
        <v>181.50200000000001</v>
      </c>
      <c r="BR13" s="9">
        <v>123.10899999999999</v>
      </c>
      <c r="BS13" s="9">
        <v>102.227</v>
      </c>
      <c r="BT13" s="9">
        <v>53.99</v>
      </c>
      <c r="BU13" s="9">
        <v>48.237000000000002</v>
      </c>
      <c r="BV13" s="9">
        <v>41.073</v>
      </c>
      <c r="BW13" s="9">
        <v>20.32</v>
      </c>
      <c r="BX13" s="9">
        <v>20.753</v>
      </c>
      <c r="BY13" s="9">
        <v>25.257999999999999</v>
      </c>
      <c r="BZ13" s="9">
        <v>13.686999999999999</v>
      </c>
      <c r="CA13" s="9">
        <v>11.571999999999999</v>
      </c>
      <c r="CB13" s="9">
        <v>35.896000000000001</v>
      </c>
      <c r="CC13" s="9">
        <v>19.983000000000001</v>
      </c>
      <c r="CD13" s="9">
        <v>15.913</v>
      </c>
      <c r="CE13" s="9">
        <v>202.38399999999999</v>
      </c>
      <c r="CF13" s="9">
        <v>127.51300000000001</v>
      </c>
      <c r="CG13" s="9">
        <v>74.872</v>
      </c>
      <c r="CH13" s="9">
        <v>78.257000000000005</v>
      </c>
      <c r="CI13" s="9">
        <v>48.814</v>
      </c>
      <c r="CJ13" s="9">
        <v>29.443000000000001</v>
      </c>
      <c r="CK13" s="9">
        <v>39.505000000000003</v>
      </c>
      <c r="CL13" s="9">
        <v>25.66</v>
      </c>
      <c r="CM13" s="9">
        <v>13.845000000000001</v>
      </c>
      <c r="CN13" s="9">
        <v>39.009</v>
      </c>
      <c r="CO13" s="9">
        <v>25.981999999999999</v>
      </c>
      <c r="CP13" s="9">
        <v>13.026999999999999</v>
      </c>
      <c r="CQ13" s="9">
        <v>30.381</v>
      </c>
      <c r="CR13" s="9">
        <v>17.702999999999999</v>
      </c>
      <c r="CS13" s="9">
        <v>12.678000000000001</v>
      </c>
      <c r="CT13" s="9">
        <v>15.233000000000001</v>
      </c>
      <c r="CU13" s="9">
        <v>9.3539999999999992</v>
      </c>
      <c r="CV13" s="9">
        <v>5.8780000000000001</v>
      </c>
      <c r="CW13" s="9">
        <v>17.361000000000001</v>
      </c>
      <c r="CX13" s="9">
        <v>8.8040000000000003</v>
      </c>
      <c r="CY13" s="9">
        <v>8.5570000000000004</v>
      </c>
      <c r="CZ13" s="9">
        <v>12.032</v>
      </c>
      <c r="DA13" s="9">
        <v>6.3460000000000001</v>
      </c>
      <c r="DB13" s="9">
        <v>5.6859999999999999</v>
      </c>
      <c r="DC13" s="9">
        <v>2.9670000000000001</v>
      </c>
      <c r="DD13" s="9">
        <v>2.1739999999999999</v>
      </c>
      <c r="DE13" s="9">
        <v>0.79300000000000004</v>
      </c>
      <c r="DF13" s="9">
        <v>3.1349999999999998</v>
      </c>
      <c r="DG13" s="9">
        <v>1.47</v>
      </c>
      <c r="DH13" s="9">
        <v>1.6659999999999999</v>
      </c>
      <c r="DI13" s="9">
        <v>5.93</v>
      </c>
      <c r="DJ13" s="9">
        <v>2.7029999999999998</v>
      </c>
      <c r="DK13" s="9">
        <v>3.2280000000000002</v>
      </c>
      <c r="DL13" s="9">
        <v>5.3280000000000003</v>
      </c>
      <c r="DM13" s="9">
        <v>2.4580000000000002</v>
      </c>
      <c r="DN13" s="9">
        <v>2.871</v>
      </c>
      <c r="DO13" s="9">
        <v>3.63</v>
      </c>
      <c r="DP13" s="9">
        <v>1.161</v>
      </c>
      <c r="DQ13" s="9">
        <v>2.4689999999999999</v>
      </c>
      <c r="DR13" s="9">
        <v>0.81799999999999995</v>
      </c>
      <c r="DS13" s="9">
        <v>0.41699999999999998</v>
      </c>
      <c r="DT13" s="9">
        <v>0.40200000000000002</v>
      </c>
      <c r="DU13" s="9">
        <v>0.879</v>
      </c>
      <c r="DV13" s="9">
        <v>0.879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301.53399999999999</v>
      </c>
      <c r="EE13" s="9">
        <v>164.244</v>
      </c>
      <c r="EF13" s="9">
        <v>137.29</v>
      </c>
      <c r="EG13" s="9">
        <v>199.21600000000001</v>
      </c>
      <c r="EH13" s="9">
        <v>103.553</v>
      </c>
      <c r="EI13" s="9">
        <v>95.662999999999997</v>
      </c>
      <c r="EJ13" s="9">
        <v>110.259</v>
      </c>
      <c r="EK13" s="9">
        <v>61.344000000000001</v>
      </c>
      <c r="EL13" s="9">
        <v>48.915999999999997</v>
      </c>
      <c r="EM13" s="9">
        <v>44.152999999999999</v>
      </c>
      <c r="EN13" s="9">
        <v>17.905000000000001</v>
      </c>
      <c r="EO13" s="9">
        <v>26.248999999999999</v>
      </c>
      <c r="EP13" s="9">
        <v>44.802999999999997</v>
      </c>
      <c r="EQ13" s="9">
        <v>24.303999999999998</v>
      </c>
      <c r="ER13" s="9">
        <v>20.498999999999999</v>
      </c>
      <c r="ES13" s="9">
        <v>102.318</v>
      </c>
      <c r="ET13" s="9">
        <v>60.691000000000003</v>
      </c>
      <c r="EU13" s="9">
        <v>41.627000000000002</v>
      </c>
      <c r="EV13" s="9">
        <v>49.365000000000002</v>
      </c>
      <c r="EW13" s="9">
        <v>32.174999999999997</v>
      </c>
      <c r="EX13" s="9">
        <v>17.190999999999999</v>
      </c>
      <c r="EY13" s="9">
        <v>14.946</v>
      </c>
      <c r="EZ13" s="9">
        <v>7.5190000000000001</v>
      </c>
      <c r="FA13" s="9">
        <v>7.4269999999999996</v>
      </c>
      <c r="FB13" s="9">
        <v>16.762</v>
      </c>
      <c r="FC13" s="9">
        <v>8.08</v>
      </c>
      <c r="FD13" s="9">
        <v>8.6820000000000004</v>
      </c>
      <c r="FE13" s="9">
        <v>10.925000000000001</v>
      </c>
      <c r="FF13" s="9">
        <v>6.49</v>
      </c>
      <c r="FG13" s="9">
        <v>4.4349999999999996</v>
      </c>
      <c r="FH13" s="9">
        <v>10.321</v>
      </c>
      <c r="FI13" s="9">
        <v>6.4279999999999999</v>
      </c>
      <c r="FJ13" s="9">
        <v>3.8929999999999998</v>
      </c>
      <c r="FK13" s="9">
        <v>93.230999999999995</v>
      </c>
      <c r="FL13" s="9">
        <v>47.311</v>
      </c>
      <c r="FM13" s="9">
        <v>45.920999999999999</v>
      </c>
      <c r="FN13" s="9">
        <v>24.393999999999998</v>
      </c>
      <c r="FO13" s="9">
        <v>12.904</v>
      </c>
      <c r="FP13" s="9">
        <v>11.49</v>
      </c>
      <c r="FQ13" s="9">
        <v>9.7309999999999999</v>
      </c>
      <c r="FR13" s="9">
        <v>5.9210000000000003</v>
      </c>
      <c r="FS13" s="9">
        <v>3.81</v>
      </c>
      <c r="FT13" s="9">
        <v>3.69</v>
      </c>
      <c r="FU13" s="9">
        <v>2.8380000000000001</v>
      </c>
      <c r="FV13" s="9">
        <v>0.85199999999999998</v>
      </c>
      <c r="FW13" s="9">
        <v>10.973000000000001</v>
      </c>
      <c r="FX13" s="9">
        <v>4.1449999999999996</v>
      </c>
      <c r="FY13" s="9">
        <v>6.8280000000000003</v>
      </c>
      <c r="FZ13" s="9">
        <v>68.837999999999994</v>
      </c>
      <c r="GA13" s="9">
        <v>34.406999999999996</v>
      </c>
      <c r="GB13" s="9">
        <v>34.430999999999997</v>
      </c>
      <c r="GC13" s="9">
        <v>19.63</v>
      </c>
      <c r="GD13" s="9">
        <v>8.5779999999999994</v>
      </c>
      <c r="GE13" s="9">
        <v>11.053000000000001</v>
      </c>
      <c r="GF13" s="9">
        <v>9.1940000000000008</v>
      </c>
      <c r="GG13" s="9">
        <v>6.4260000000000002</v>
      </c>
      <c r="GH13" s="9">
        <v>2.7679999999999998</v>
      </c>
      <c r="GI13" s="9">
        <v>14.327999999999999</v>
      </c>
      <c r="GJ13" s="9">
        <v>5.3540000000000001</v>
      </c>
      <c r="GK13" s="9">
        <v>8.9740000000000002</v>
      </c>
      <c r="GL13" s="9">
        <v>13.535</v>
      </c>
      <c r="GM13" s="9">
        <v>6.5970000000000004</v>
      </c>
      <c r="GN13" s="9">
        <v>6.9370000000000003</v>
      </c>
      <c r="GO13" s="9">
        <v>12.15</v>
      </c>
      <c r="GP13" s="9">
        <v>7.4509999999999996</v>
      </c>
      <c r="GQ13" s="9">
        <v>4.6989999999999998</v>
      </c>
      <c r="GR13" s="9">
        <v>1029.3489999999999</v>
      </c>
      <c r="GS13" s="9">
        <v>497.28100000000001</v>
      </c>
      <c r="GT13" s="9">
        <v>532.06799999999998</v>
      </c>
      <c r="GU13" s="9">
        <v>324.49799999999999</v>
      </c>
      <c r="GV13" s="9">
        <v>156.517</v>
      </c>
      <c r="GW13" s="9">
        <v>167.98099999999999</v>
      </c>
      <c r="GX13" s="9">
        <v>99.605999999999995</v>
      </c>
      <c r="GY13" s="9">
        <v>48.569000000000003</v>
      </c>
      <c r="GZ13" s="9">
        <v>51.036999999999999</v>
      </c>
      <c r="HA13" s="9">
        <v>86.814999999999998</v>
      </c>
      <c r="HB13" s="9">
        <v>44.673000000000002</v>
      </c>
      <c r="HC13" s="9">
        <v>42.142000000000003</v>
      </c>
      <c r="HD13" s="9">
        <v>138.077</v>
      </c>
      <c r="HE13" s="9">
        <v>63.274999999999999</v>
      </c>
      <c r="HF13" s="9">
        <v>74.802000000000007</v>
      </c>
      <c r="HG13" s="9">
        <v>704.85</v>
      </c>
      <c r="HH13" s="9">
        <v>340.76299999999998</v>
      </c>
      <c r="HI13" s="9">
        <v>364.08699999999999</v>
      </c>
      <c r="HJ13" s="9">
        <v>314.649</v>
      </c>
      <c r="HK13" s="9">
        <v>154.203</v>
      </c>
      <c r="HL13" s="9">
        <v>160.44499999999999</v>
      </c>
      <c r="HM13" s="9">
        <v>161.167</v>
      </c>
      <c r="HN13" s="9">
        <v>72.058999999999997</v>
      </c>
      <c r="HO13" s="9">
        <v>89.108000000000004</v>
      </c>
      <c r="HP13" s="9">
        <v>114.569</v>
      </c>
      <c r="HQ13" s="9">
        <v>54.179000000000002</v>
      </c>
      <c r="HR13" s="9">
        <v>60.39</v>
      </c>
      <c r="HS13" s="9">
        <v>76.63</v>
      </c>
      <c r="HT13" s="9">
        <v>38.914000000000001</v>
      </c>
      <c r="HU13" s="9">
        <v>37.716000000000001</v>
      </c>
      <c r="HV13" s="9">
        <v>37.835000000000001</v>
      </c>
      <c r="HW13" s="9">
        <v>21.408000000000001</v>
      </c>
      <c r="HX13" s="9">
        <v>16.427</v>
      </c>
      <c r="HY13" s="9">
        <v>217.68299999999999</v>
      </c>
      <c r="HZ13" s="9">
        <v>109.03700000000001</v>
      </c>
      <c r="IA13" s="9">
        <v>108.646</v>
      </c>
      <c r="IB13" s="9">
        <v>95.741</v>
      </c>
      <c r="IC13" s="9">
        <v>49.302999999999997</v>
      </c>
      <c r="ID13" s="9">
        <v>46.438000000000002</v>
      </c>
      <c r="IE13" s="9">
        <v>26.45</v>
      </c>
      <c r="IF13" s="9">
        <v>12.304</v>
      </c>
      <c r="IG13" s="9">
        <v>14.146000000000001</v>
      </c>
      <c r="IH13" s="9">
        <v>25.451000000000001</v>
      </c>
      <c r="II13" s="9">
        <v>12.195</v>
      </c>
      <c r="IJ13" s="9">
        <v>13.256</v>
      </c>
      <c r="IK13" s="9">
        <v>43.84</v>
      </c>
      <c r="IL13" s="9">
        <v>24.803999999999998</v>
      </c>
      <c r="IM13" s="9">
        <v>19.036000000000001</v>
      </c>
      <c r="IN13" s="9">
        <v>121.941</v>
      </c>
      <c r="IO13" s="9">
        <v>59.734000000000002</v>
      </c>
      <c r="IP13" s="9">
        <v>62.207999999999998</v>
      </c>
      <c r="IQ13" s="9">
        <v>61.2</v>
      </c>
    </row>
    <row r="14" spans="1:251">
      <c r="A14" s="10">
        <v>43132</v>
      </c>
      <c r="B14" s="9">
        <v>1877.9010000000001</v>
      </c>
      <c r="C14" s="9">
        <v>970.10400000000004</v>
      </c>
      <c r="D14" s="9">
        <v>907.79600000000005</v>
      </c>
      <c r="E14" s="9">
        <v>736.803</v>
      </c>
      <c r="F14" s="9">
        <v>389.17399999999998</v>
      </c>
      <c r="G14" s="9">
        <v>347.62900000000002</v>
      </c>
      <c r="H14" s="9">
        <v>275.32799999999997</v>
      </c>
      <c r="I14" s="9">
        <v>154.81299999999999</v>
      </c>
      <c r="J14" s="9">
        <v>120.515</v>
      </c>
      <c r="K14" s="9">
        <v>195.935</v>
      </c>
      <c r="L14" s="9">
        <v>111.408</v>
      </c>
      <c r="M14" s="9">
        <v>84.525999999999996</v>
      </c>
      <c r="N14" s="9">
        <v>265.54000000000002</v>
      </c>
      <c r="O14" s="9">
        <v>122.953</v>
      </c>
      <c r="P14" s="9">
        <v>142.58699999999999</v>
      </c>
      <c r="Q14" s="9">
        <v>1141.098</v>
      </c>
      <c r="R14" s="9">
        <v>580.93100000000004</v>
      </c>
      <c r="S14" s="9">
        <v>560.16700000000003</v>
      </c>
      <c r="T14" s="9">
        <v>511.99200000000002</v>
      </c>
      <c r="U14" s="9">
        <v>269.98099999999999</v>
      </c>
      <c r="V14" s="9">
        <v>242.011</v>
      </c>
      <c r="W14" s="9">
        <v>211.881</v>
      </c>
      <c r="X14" s="9">
        <v>99.989000000000004</v>
      </c>
      <c r="Y14" s="9">
        <v>111.893</v>
      </c>
      <c r="Z14" s="9">
        <v>223.61099999999999</v>
      </c>
      <c r="AA14" s="9">
        <v>113.25</v>
      </c>
      <c r="AB14" s="9">
        <v>110.361</v>
      </c>
      <c r="AC14" s="9">
        <v>128.37</v>
      </c>
      <c r="AD14" s="9">
        <v>60.655000000000001</v>
      </c>
      <c r="AE14" s="9">
        <v>67.715000000000003</v>
      </c>
      <c r="AF14" s="9">
        <v>65.242999999999995</v>
      </c>
      <c r="AG14" s="9">
        <v>37.055999999999997</v>
      </c>
      <c r="AH14" s="9">
        <v>28.187000000000001</v>
      </c>
      <c r="AI14" s="9">
        <v>639.44200000000001</v>
      </c>
      <c r="AJ14" s="9">
        <v>357.565</v>
      </c>
      <c r="AK14" s="9">
        <v>281.87599999999998</v>
      </c>
      <c r="AL14" s="9">
        <v>330.36399999999998</v>
      </c>
      <c r="AM14" s="9">
        <v>188.018</v>
      </c>
      <c r="AN14" s="9">
        <v>142.34700000000001</v>
      </c>
      <c r="AO14" s="9">
        <v>160.25</v>
      </c>
      <c r="AP14" s="9">
        <v>91.902000000000001</v>
      </c>
      <c r="AQ14" s="9">
        <v>68.346999999999994</v>
      </c>
      <c r="AR14" s="9">
        <v>77.363</v>
      </c>
      <c r="AS14" s="9">
        <v>46.457999999999998</v>
      </c>
      <c r="AT14" s="9">
        <v>30.905000000000001</v>
      </c>
      <c r="AU14" s="9">
        <v>92.751999999999995</v>
      </c>
      <c r="AV14" s="9">
        <v>49.658000000000001</v>
      </c>
      <c r="AW14" s="9">
        <v>43.094999999999999</v>
      </c>
      <c r="AX14" s="9">
        <v>309.07799999999997</v>
      </c>
      <c r="AY14" s="9">
        <v>169.548</v>
      </c>
      <c r="AZ14" s="9">
        <v>139.53</v>
      </c>
      <c r="BA14" s="9">
        <v>139.52500000000001</v>
      </c>
      <c r="BB14" s="9">
        <v>80.456000000000003</v>
      </c>
      <c r="BC14" s="9">
        <v>59.069000000000003</v>
      </c>
      <c r="BD14" s="9">
        <v>51.436999999999998</v>
      </c>
      <c r="BE14" s="9">
        <v>26.928999999999998</v>
      </c>
      <c r="BF14" s="9">
        <v>24.507000000000001</v>
      </c>
      <c r="BG14" s="9">
        <v>64.784999999999997</v>
      </c>
      <c r="BH14" s="9">
        <v>35.511000000000003</v>
      </c>
      <c r="BI14" s="9">
        <v>29.274000000000001</v>
      </c>
      <c r="BJ14" s="9">
        <v>33.997999999999998</v>
      </c>
      <c r="BK14" s="9">
        <v>14.699</v>
      </c>
      <c r="BL14" s="9">
        <v>19.297999999999998</v>
      </c>
      <c r="BM14" s="9">
        <v>19.332999999999998</v>
      </c>
      <c r="BN14" s="9">
        <v>11.952</v>
      </c>
      <c r="BO14" s="9">
        <v>7.3810000000000002</v>
      </c>
      <c r="BP14" s="9">
        <v>268.72800000000001</v>
      </c>
      <c r="BQ14" s="9">
        <v>151.74700000000001</v>
      </c>
      <c r="BR14" s="9">
        <v>116.98099999999999</v>
      </c>
      <c r="BS14" s="9">
        <v>103.72</v>
      </c>
      <c r="BT14" s="9">
        <v>60.232999999999997</v>
      </c>
      <c r="BU14" s="9">
        <v>43.487000000000002</v>
      </c>
      <c r="BV14" s="9">
        <v>38.680999999999997</v>
      </c>
      <c r="BW14" s="9">
        <v>22.834</v>
      </c>
      <c r="BX14" s="9">
        <v>15.848000000000001</v>
      </c>
      <c r="BY14" s="9">
        <v>24.817</v>
      </c>
      <c r="BZ14" s="9">
        <v>14.201000000000001</v>
      </c>
      <c r="CA14" s="9">
        <v>10.616</v>
      </c>
      <c r="CB14" s="9">
        <v>40.222000000000001</v>
      </c>
      <c r="CC14" s="9">
        <v>23.198</v>
      </c>
      <c r="CD14" s="9">
        <v>17.023</v>
      </c>
      <c r="CE14" s="9">
        <v>165.00800000000001</v>
      </c>
      <c r="CF14" s="9">
        <v>91.515000000000001</v>
      </c>
      <c r="CG14" s="9">
        <v>73.492999999999995</v>
      </c>
      <c r="CH14" s="9">
        <v>74.150000000000006</v>
      </c>
      <c r="CI14" s="9">
        <v>42.857999999999997</v>
      </c>
      <c r="CJ14" s="9">
        <v>31.292000000000002</v>
      </c>
      <c r="CK14" s="9">
        <v>24.971</v>
      </c>
      <c r="CL14" s="9">
        <v>13.811</v>
      </c>
      <c r="CM14" s="9">
        <v>11.16</v>
      </c>
      <c r="CN14" s="9">
        <v>35.69</v>
      </c>
      <c r="CO14" s="9">
        <v>20.626999999999999</v>
      </c>
      <c r="CP14" s="9">
        <v>15.063000000000001</v>
      </c>
      <c r="CQ14" s="9">
        <v>21.478999999999999</v>
      </c>
      <c r="CR14" s="9">
        <v>9.9670000000000005</v>
      </c>
      <c r="CS14" s="9">
        <v>11.510999999999999</v>
      </c>
      <c r="CT14" s="9">
        <v>8.718</v>
      </c>
      <c r="CU14" s="9">
        <v>4.2519999999999998</v>
      </c>
      <c r="CV14" s="9">
        <v>4.4660000000000002</v>
      </c>
      <c r="CW14" s="9">
        <v>21.379000000000001</v>
      </c>
      <c r="CX14" s="9">
        <v>11.026999999999999</v>
      </c>
      <c r="CY14" s="9">
        <v>10.352</v>
      </c>
      <c r="CZ14" s="9">
        <v>15.315</v>
      </c>
      <c r="DA14" s="9">
        <v>8.4260000000000002</v>
      </c>
      <c r="DB14" s="9">
        <v>6.8890000000000002</v>
      </c>
      <c r="DC14" s="9">
        <v>6.452</v>
      </c>
      <c r="DD14" s="9">
        <v>3.7909999999999999</v>
      </c>
      <c r="DE14" s="9">
        <v>2.661</v>
      </c>
      <c r="DF14" s="9">
        <v>5.13</v>
      </c>
      <c r="DG14" s="9">
        <v>2.528</v>
      </c>
      <c r="DH14" s="9">
        <v>2.6019999999999999</v>
      </c>
      <c r="DI14" s="9">
        <v>3.7330000000000001</v>
      </c>
      <c r="DJ14" s="9">
        <v>2.1080000000000001</v>
      </c>
      <c r="DK14" s="9">
        <v>1.6259999999999999</v>
      </c>
      <c r="DL14" s="9">
        <v>6.0640000000000001</v>
      </c>
      <c r="DM14" s="9">
        <v>2.601</v>
      </c>
      <c r="DN14" s="9">
        <v>3.4630000000000001</v>
      </c>
      <c r="DO14" s="9">
        <v>4.202</v>
      </c>
      <c r="DP14" s="9">
        <v>1.34</v>
      </c>
      <c r="DQ14" s="9">
        <v>2.8620000000000001</v>
      </c>
      <c r="DR14" s="9">
        <v>0.72099999999999997</v>
      </c>
      <c r="DS14" s="9">
        <v>0.72099999999999997</v>
      </c>
      <c r="DT14" s="9">
        <v>0</v>
      </c>
      <c r="DU14" s="9">
        <v>1.1399999999999999</v>
      </c>
      <c r="DV14" s="9">
        <v>0.54</v>
      </c>
      <c r="DW14" s="9">
        <v>0.6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259.08</v>
      </c>
      <c r="EE14" s="9">
        <v>144.797</v>
      </c>
      <c r="EF14" s="9">
        <v>114.28400000000001</v>
      </c>
      <c r="EG14" s="9">
        <v>183.80799999999999</v>
      </c>
      <c r="EH14" s="9">
        <v>101.333</v>
      </c>
      <c r="EI14" s="9">
        <v>82.474999999999994</v>
      </c>
      <c r="EJ14" s="9">
        <v>103.57899999999999</v>
      </c>
      <c r="EK14" s="9">
        <v>57.680999999999997</v>
      </c>
      <c r="EL14" s="9">
        <v>45.896999999999998</v>
      </c>
      <c r="EM14" s="9">
        <v>37.542999999999999</v>
      </c>
      <c r="EN14" s="9">
        <v>22.664999999999999</v>
      </c>
      <c r="EO14" s="9">
        <v>14.878</v>
      </c>
      <c r="EP14" s="9">
        <v>42.686999999999998</v>
      </c>
      <c r="EQ14" s="9">
        <v>20.986999999999998</v>
      </c>
      <c r="ER14" s="9">
        <v>21.7</v>
      </c>
      <c r="ES14" s="9">
        <v>75.272000000000006</v>
      </c>
      <c r="ET14" s="9">
        <v>43.463999999999999</v>
      </c>
      <c r="EU14" s="9">
        <v>31.809000000000001</v>
      </c>
      <c r="EV14" s="9">
        <v>42.776000000000003</v>
      </c>
      <c r="EW14" s="9">
        <v>25.696000000000002</v>
      </c>
      <c r="EX14" s="9">
        <v>17.079999999999998</v>
      </c>
      <c r="EY14" s="9">
        <v>14.438000000000001</v>
      </c>
      <c r="EZ14" s="9">
        <v>7.6840000000000002</v>
      </c>
      <c r="FA14" s="9">
        <v>6.7539999999999996</v>
      </c>
      <c r="FB14" s="9">
        <v>10.579000000000001</v>
      </c>
      <c r="FC14" s="9">
        <v>5.7779999999999996</v>
      </c>
      <c r="FD14" s="9">
        <v>4.8019999999999996</v>
      </c>
      <c r="FE14" s="9">
        <v>5.1390000000000002</v>
      </c>
      <c r="FF14" s="9">
        <v>2.6659999999999999</v>
      </c>
      <c r="FG14" s="9">
        <v>2.4729999999999999</v>
      </c>
      <c r="FH14" s="9">
        <v>2.34</v>
      </c>
      <c r="FI14" s="9">
        <v>1.64</v>
      </c>
      <c r="FJ14" s="9">
        <v>0.7</v>
      </c>
      <c r="FK14" s="9">
        <v>90.254999999999995</v>
      </c>
      <c r="FL14" s="9">
        <v>49.994999999999997</v>
      </c>
      <c r="FM14" s="9">
        <v>40.26</v>
      </c>
      <c r="FN14" s="9">
        <v>27.521000000000001</v>
      </c>
      <c r="FO14" s="9">
        <v>18.026</v>
      </c>
      <c r="FP14" s="9">
        <v>9.4949999999999992</v>
      </c>
      <c r="FQ14" s="9">
        <v>11.538</v>
      </c>
      <c r="FR14" s="9">
        <v>7.5970000000000004</v>
      </c>
      <c r="FS14" s="9">
        <v>3.9409999999999998</v>
      </c>
      <c r="FT14" s="9">
        <v>9.8729999999999993</v>
      </c>
      <c r="FU14" s="9">
        <v>7.0650000000000004</v>
      </c>
      <c r="FV14" s="9">
        <v>2.8090000000000002</v>
      </c>
      <c r="FW14" s="9">
        <v>6.11</v>
      </c>
      <c r="FX14" s="9">
        <v>3.3639999999999999</v>
      </c>
      <c r="FY14" s="9">
        <v>2.746</v>
      </c>
      <c r="FZ14" s="9">
        <v>62.734000000000002</v>
      </c>
      <c r="GA14" s="9">
        <v>31.969000000000001</v>
      </c>
      <c r="GB14" s="9">
        <v>30.765000000000001</v>
      </c>
      <c r="GC14" s="9">
        <v>18.396999999999998</v>
      </c>
      <c r="GD14" s="9">
        <v>10.561999999999999</v>
      </c>
      <c r="GE14" s="9">
        <v>7.835</v>
      </c>
      <c r="GF14" s="9">
        <v>11.305999999999999</v>
      </c>
      <c r="GG14" s="9">
        <v>4.7130000000000001</v>
      </c>
      <c r="GH14" s="9">
        <v>6.593</v>
      </c>
      <c r="GI14" s="9">
        <v>17.375</v>
      </c>
      <c r="GJ14" s="9">
        <v>8.5670000000000002</v>
      </c>
      <c r="GK14" s="9">
        <v>8.8079999999999998</v>
      </c>
      <c r="GL14" s="9">
        <v>7.38</v>
      </c>
      <c r="GM14" s="9">
        <v>2.0659999999999998</v>
      </c>
      <c r="GN14" s="9">
        <v>5.3140000000000001</v>
      </c>
      <c r="GO14" s="9">
        <v>8.2750000000000004</v>
      </c>
      <c r="GP14" s="9">
        <v>6.06</v>
      </c>
      <c r="GQ14" s="9">
        <v>2.2149999999999999</v>
      </c>
      <c r="GR14" s="9">
        <v>1059.53</v>
      </c>
      <c r="GS14" s="9">
        <v>520.34199999999998</v>
      </c>
      <c r="GT14" s="9">
        <v>539.18700000000001</v>
      </c>
      <c r="GU14" s="9">
        <v>346.57600000000002</v>
      </c>
      <c r="GV14" s="9">
        <v>168.441</v>
      </c>
      <c r="GW14" s="9">
        <v>178.13499999999999</v>
      </c>
      <c r="GX14" s="9">
        <v>96.491</v>
      </c>
      <c r="GY14" s="9">
        <v>51.7</v>
      </c>
      <c r="GZ14" s="9">
        <v>44.790999999999997</v>
      </c>
      <c r="HA14" s="9">
        <v>99.025999999999996</v>
      </c>
      <c r="HB14" s="9">
        <v>53.290999999999997</v>
      </c>
      <c r="HC14" s="9">
        <v>45.734999999999999</v>
      </c>
      <c r="HD14" s="9">
        <v>151.059</v>
      </c>
      <c r="HE14" s="9">
        <v>63.451000000000001</v>
      </c>
      <c r="HF14" s="9">
        <v>87.608000000000004</v>
      </c>
      <c r="HG14" s="9">
        <v>712.95399999999995</v>
      </c>
      <c r="HH14" s="9">
        <v>351.90100000000001</v>
      </c>
      <c r="HI14" s="9">
        <v>361.053</v>
      </c>
      <c r="HJ14" s="9">
        <v>318.41000000000003</v>
      </c>
      <c r="HK14" s="9">
        <v>161.87899999999999</v>
      </c>
      <c r="HL14" s="9">
        <v>156.53100000000001</v>
      </c>
      <c r="HM14" s="9">
        <v>135.65899999999999</v>
      </c>
      <c r="HN14" s="9">
        <v>62.186999999999998</v>
      </c>
      <c r="HO14" s="9">
        <v>73.471999999999994</v>
      </c>
      <c r="HP14" s="9">
        <v>138.73099999999999</v>
      </c>
      <c r="HQ14" s="9">
        <v>68.472999999999999</v>
      </c>
      <c r="HR14" s="9">
        <v>70.257999999999996</v>
      </c>
      <c r="HS14" s="9">
        <v>79.186999999999998</v>
      </c>
      <c r="HT14" s="9">
        <v>37.01</v>
      </c>
      <c r="HU14" s="9">
        <v>42.177999999999997</v>
      </c>
      <c r="HV14" s="9">
        <v>40.966000000000001</v>
      </c>
      <c r="HW14" s="9">
        <v>22.352</v>
      </c>
      <c r="HX14" s="9">
        <v>18.614000000000001</v>
      </c>
      <c r="HY14" s="9">
        <v>237.584</v>
      </c>
      <c r="HZ14" s="9">
        <v>122.148</v>
      </c>
      <c r="IA14" s="9">
        <v>115.43600000000001</v>
      </c>
      <c r="IB14" s="9">
        <v>105.895</v>
      </c>
      <c r="IC14" s="9">
        <v>55.945999999999998</v>
      </c>
      <c r="ID14" s="9">
        <v>49.95</v>
      </c>
      <c r="IE14" s="9">
        <v>32.094999999999999</v>
      </c>
      <c r="IF14" s="9">
        <v>18.783999999999999</v>
      </c>
      <c r="IG14" s="9">
        <v>13.311</v>
      </c>
      <c r="IH14" s="9">
        <v>33.027000000000001</v>
      </c>
      <c r="II14" s="9">
        <v>16.988</v>
      </c>
      <c r="IJ14" s="9">
        <v>16.039000000000001</v>
      </c>
      <c r="IK14" s="9">
        <v>40.773000000000003</v>
      </c>
      <c r="IL14" s="9">
        <v>20.172999999999998</v>
      </c>
      <c r="IM14" s="9">
        <v>20.599</v>
      </c>
      <c r="IN14" s="9">
        <v>131.68799999999999</v>
      </c>
      <c r="IO14" s="9">
        <v>66.203000000000003</v>
      </c>
      <c r="IP14" s="9">
        <v>65.486000000000004</v>
      </c>
      <c r="IQ14" s="9">
        <v>69.876999999999995</v>
      </c>
    </row>
    <row r="15" spans="1:251">
      <c r="A15" s="10">
        <v>43497</v>
      </c>
      <c r="B15" s="9">
        <v>1981.258</v>
      </c>
      <c r="C15" s="9">
        <v>1004.441</v>
      </c>
      <c r="D15" s="9">
        <v>976.81700000000001</v>
      </c>
      <c r="E15" s="9">
        <v>747.75699999999995</v>
      </c>
      <c r="F15" s="9">
        <v>388.62</v>
      </c>
      <c r="G15" s="9">
        <v>359.137</v>
      </c>
      <c r="H15" s="9">
        <v>262.31900000000002</v>
      </c>
      <c r="I15" s="9">
        <v>141.16300000000001</v>
      </c>
      <c r="J15" s="9">
        <v>121.15600000000001</v>
      </c>
      <c r="K15" s="9">
        <v>183.875</v>
      </c>
      <c r="L15" s="9">
        <v>102.081</v>
      </c>
      <c r="M15" s="9">
        <v>81.793999999999997</v>
      </c>
      <c r="N15" s="9">
        <v>301.56299999999999</v>
      </c>
      <c r="O15" s="9">
        <v>145.376</v>
      </c>
      <c r="P15" s="9">
        <v>156.18700000000001</v>
      </c>
      <c r="Q15" s="9">
        <v>1233.501</v>
      </c>
      <c r="R15" s="9">
        <v>615.82100000000003</v>
      </c>
      <c r="S15" s="9">
        <v>617.67999999999995</v>
      </c>
      <c r="T15" s="9">
        <v>582.86199999999997</v>
      </c>
      <c r="U15" s="9">
        <v>299.66000000000003</v>
      </c>
      <c r="V15" s="9">
        <v>283.202</v>
      </c>
      <c r="W15" s="9">
        <v>243.39599999999999</v>
      </c>
      <c r="X15" s="9">
        <v>106.633</v>
      </c>
      <c r="Y15" s="9">
        <v>136.76300000000001</v>
      </c>
      <c r="Z15" s="9">
        <v>198.9</v>
      </c>
      <c r="AA15" s="9">
        <v>100.10299999999999</v>
      </c>
      <c r="AB15" s="9">
        <v>98.796999999999997</v>
      </c>
      <c r="AC15" s="9">
        <v>129.66</v>
      </c>
      <c r="AD15" s="9">
        <v>63.110999999999997</v>
      </c>
      <c r="AE15" s="9">
        <v>66.549000000000007</v>
      </c>
      <c r="AF15" s="9">
        <v>78.683999999999997</v>
      </c>
      <c r="AG15" s="9">
        <v>46.314999999999998</v>
      </c>
      <c r="AH15" s="9">
        <v>32.369</v>
      </c>
      <c r="AI15" s="9">
        <v>630.97900000000004</v>
      </c>
      <c r="AJ15" s="9">
        <v>372.93599999999998</v>
      </c>
      <c r="AK15" s="9">
        <v>258.04300000000001</v>
      </c>
      <c r="AL15" s="9">
        <v>304.33999999999997</v>
      </c>
      <c r="AM15" s="9">
        <v>175.005</v>
      </c>
      <c r="AN15" s="9">
        <v>129.33500000000001</v>
      </c>
      <c r="AO15" s="9">
        <v>133.541</v>
      </c>
      <c r="AP15" s="9">
        <v>77.153000000000006</v>
      </c>
      <c r="AQ15" s="9">
        <v>56.387999999999998</v>
      </c>
      <c r="AR15" s="9">
        <v>72.516999999999996</v>
      </c>
      <c r="AS15" s="9">
        <v>44.180999999999997</v>
      </c>
      <c r="AT15" s="9">
        <v>28.335999999999999</v>
      </c>
      <c r="AU15" s="9">
        <v>98.281000000000006</v>
      </c>
      <c r="AV15" s="9">
        <v>53.670999999999999</v>
      </c>
      <c r="AW15" s="9">
        <v>44.61</v>
      </c>
      <c r="AX15" s="9">
        <v>326.63900000000001</v>
      </c>
      <c r="AY15" s="9">
        <v>197.93100000000001</v>
      </c>
      <c r="AZ15" s="9">
        <v>128.709</v>
      </c>
      <c r="BA15" s="9">
        <v>151.78200000000001</v>
      </c>
      <c r="BB15" s="9">
        <v>91.069000000000003</v>
      </c>
      <c r="BC15" s="9">
        <v>60.713000000000001</v>
      </c>
      <c r="BD15" s="9">
        <v>59.613</v>
      </c>
      <c r="BE15" s="9">
        <v>32.316000000000003</v>
      </c>
      <c r="BF15" s="9">
        <v>27.297000000000001</v>
      </c>
      <c r="BG15" s="9">
        <v>50.375</v>
      </c>
      <c r="BH15" s="9">
        <v>33.216999999999999</v>
      </c>
      <c r="BI15" s="9">
        <v>17.158000000000001</v>
      </c>
      <c r="BJ15" s="9">
        <v>39.83</v>
      </c>
      <c r="BK15" s="9">
        <v>23.381</v>
      </c>
      <c r="BL15" s="9">
        <v>16.449000000000002</v>
      </c>
      <c r="BM15" s="9">
        <v>25.039000000000001</v>
      </c>
      <c r="BN15" s="9">
        <v>17.946999999999999</v>
      </c>
      <c r="BO15" s="9">
        <v>7.093</v>
      </c>
      <c r="BP15" s="9">
        <v>273.16300000000001</v>
      </c>
      <c r="BQ15" s="9">
        <v>178.25299999999999</v>
      </c>
      <c r="BR15" s="9">
        <v>94.91</v>
      </c>
      <c r="BS15" s="9">
        <v>103.41800000000001</v>
      </c>
      <c r="BT15" s="9">
        <v>64.593999999999994</v>
      </c>
      <c r="BU15" s="9">
        <v>38.823</v>
      </c>
      <c r="BV15" s="9">
        <v>39.667999999999999</v>
      </c>
      <c r="BW15" s="9">
        <v>26.553000000000001</v>
      </c>
      <c r="BX15" s="9">
        <v>13.116</v>
      </c>
      <c r="BY15" s="9">
        <v>24.445</v>
      </c>
      <c r="BZ15" s="9">
        <v>16.204999999999998</v>
      </c>
      <c r="CA15" s="9">
        <v>8.2390000000000008</v>
      </c>
      <c r="CB15" s="9">
        <v>39.305</v>
      </c>
      <c r="CC15" s="9">
        <v>21.837</v>
      </c>
      <c r="CD15" s="9">
        <v>17.468</v>
      </c>
      <c r="CE15" s="9">
        <v>169.745</v>
      </c>
      <c r="CF15" s="9">
        <v>113.658</v>
      </c>
      <c r="CG15" s="9">
        <v>56.087000000000003</v>
      </c>
      <c r="CH15" s="9">
        <v>72.840999999999994</v>
      </c>
      <c r="CI15" s="9">
        <v>47.439</v>
      </c>
      <c r="CJ15" s="9">
        <v>25.402000000000001</v>
      </c>
      <c r="CK15" s="9">
        <v>32.563000000000002</v>
      </c>
      <c r="CL15" s="9">
        <v>20.053000000000001</v>
      </c>
      <c r="CM15" s="9">
        <v>12.51</v>
      </c>
      <c r="CN15" s="9">
        <v>31.422000000000001</v>
      </c>
      <c r="CO15" s="9">
        <v>22.335999999999999</v>
      </c>
      <c r="CP15" s="9">
        <v>9.0850000000000009</v>
      </c>
      <c r="CQ15" s="9">
        <v>19.757999999999999</v>
      </c>
      <c r="CR15" s="9">
        <v>12.568</v>
      </c>
      <c r="CS15" s="9">
        <v>7.1890000000000001</v>
      </c>
      <c r="CT15" s="9">
        <v>13.162000000000001</v>
      </c>
      <c r="CU15" s="9">
        <v>11.262</v>
      </c>
      <c r="CV15" s="9">
        <v>1.9</v>
      </c>
      <c r="CW15" s="9">
        <v>24.125</v>
      </c>
      <c r="CX15" s="9">
        <v>14.138999999999999</v>
      </c>
      <c r="CY15" s="9">
        <v>9.9860000000000007</v>
      </c>
      <c r="CZ15" s="9">
        <v>17.768000000000001</v>
      </c>
      <c r="DA15" s="9">
        <v>10.961</v>
      </c>
      <c r="DB15" s="9">
        <v>6.8070000000000004</v>
      </c>
      <c r="DC15" s="9">
        <v>8.4309999999999992</v>
      </c>
      <c r="DD15" s="9">
        <v>3.794</v>
      </c>
      <c r="DE15" s="9">
        <v>4.6369999999999996</v>
      </c>
      <c r="DF15" s="9">
        <v>4.984</v>
      </c>
      <c r="DG15" s="9">
        <v>3.8849999999999998</v>
      </c>
      <c r="DH15" s="9">
        <v>1.099</v>
      </c>
      <c r="DI15" s="9">
        <v>4.3529999999999998</v>
      </c>
      <c r="DJ15" s="9">
        <v>3.2829999999999999</v>
      </c>
      <c r="DK15" s="9">
        <v>1.07</v>
      </c>
      <c r="DL15" s="9">
        <v>6.3570000000000002</v>
      </c>
      <c r="DM15" s="9">
        <v>3.177</v>
      </c>
      <c r="DN15" s="9">
        <v>3.18</v>
      </c>
      <c r="DO15" s="9">
        <v>3.5179999999999998</v>
      </c>
      <c r="DP15" s="9">
        <v>0.872</v>
      </c>
      <c r="DQ15" s="9">
        <v>2.645</v>
      </c>
      <c r="DR15" s="9">
        <v>0</v>
      </c>
      <c r="DS15" s="9">
        <v>0</v>
      </c>
      <c r="DT15" s="9">
        <v>0</v>
      </c>
      <c r="DU15" s="9">
        <v>2.0640000000000001</v>
      </c>
      <c r="DV15" s="9">
        <v>1.53</v>
      </c>
      <c r="DW15" s="9">
        <v>0.53400000000000003</v>
      </c>
      <c r="DX15" s="9">
        <v>0.29899999999999999</v>
      </c>
      <c r="DY15" s="9">
        <v>0.29899999999999999</v>
      </c>
      <c r="DZ15" s="9">
        <v>0</v>
      </c>
      <c r="EA15" s="9">
        <v>0.47599999999999998</v>
      </c>
      <c r="EB15" s="9">
        <v>0.47599999999999998</v>
      </c>
      <c r="EC15" s="9">
        <v>0</v>
      </c>
      <c r="ED15" s="9">
        <v>230.554</v>
      </c>
      <c r="EE15" s="9">
        <v>121.754</v>
      </c>
      <c r="EF15" s="9">
        <v>108.8</v>
      </c>
      <c r="EG15" s="9">
        <v>150.441</v>
      </c>
      <c r="EH15" s="9">
        <v>78.581000000000003</v>
      </c>
      <c r="EI15" s="9">
        <v>71.861000000000004</v>
      </c>
      <c r="EJ15" s="9">
        <v>75.66</v>
      </c>
      <c r="EK15" s="9">
        <v>39.997999999999998</v>
      </c>
      <c r="EL15" s="9">
        <v>35.661999999999999</v>
      </c>
      <c r="EM15" s="9">
        <v>34.006999999999998</v>
      </c>
      <c r="EN15" s="9">
        <v>18.704999999999998</v>
      </c>
      <c r="EO15" s="9">
        <v>15.302</v>
      </c>
      <c r="EP15" s="9">
        <v>40.774000000000001</v>
      </c>
      <c r="EQ15" s="9">
        <v>19.878</v>
      </c>
      <c r="ER15" s="9">
        <v>20.896000000000001</v>
      </c>
      <c r="ES15" s="9">
        <v>80.113</v>
      </c>
      <c r="ET15" s="9">
        <v>43.173999999999999</v>
      </c>
      <c r="EU15" s="9">
        <v>36.939</v>
      </c>
      <c r="EV15" s="9">
        <v>46.08</v>
      </c>
      <c r="EW15" s="9">
        <v>25.088000000000001</v>
      </c>
      <c r="EX15" s="9">
        <v>20.992999999999999</v>
      </c>
      <c r="EY15" s="9">
        <v>14.968</v>
      </c>
      <c r="EZ15" s="9">
        <v>7.641</v>
      </c>
      <c r="FA15" s="9">
        <v>7.3280000000000003</v>
      </c>
      <c r="FB15" s="9">
        <v>5.6159999999999997</v>
      </c>
      <c r="FC15" s="9">
        <v>3.0880000000000001</v>
      </c>
      <c r="FD15" s="9">
        <v>2.528</v>
      </c>
      <c r="FE15" s="9">
        <v>7.7770000000000001</v>
      </c>
      <c r="FF15" s="9">
        <v>4.0270000000000001</v>
      </c>
      <c r="FG15" s="9">
        <v>3.75</v>
      </c>
      <c r="FH15" s="9">
        <v>5.6710000000000003</v>
      </c>
      <c r="FI15" s="9">
        <v>3.331</v>
      </c>
      <c r="FJ15" s="9">
        <v>2.34</v>
      </c>
      <c r="FK15" s="9">
        <v>103.137</v>
      </c>
      <c r="FL15" s="9">
        <v>58.79</v>
      </c>
      <c r="FM15" s="9">
        <v>44.347000000000001</v>
      </c>
      <c r="FN15" s="9">
        <v>32.713000000000001</v>
      </c>
      <c r="FO15" s="9">
        <v>20.869</v>
      </c>
      <c r="FP15" s="9">
        <v>11.843999999999999</v>
      </c>
      <c r="FQ15" s="9">
        <v>9.782</v>
      </c>
      <c r="FR15" s="9">
        <v>6.8090000000000002</v>
      </c>
      <c r="FS15" s="9">
        <v>2.9729999999999999</v>
      </c>
      <c r="FT15" s="9">
        <v>9.0809999999999995</v>
      </c>
      <c r="FU15" s="9">
        <v>5.3860000000000001</v>
      </c>
      <c r="FV15" s="9">
        <v>3.6949999999999998</v>
      </c>
      <c r="FW15" s="9">
        <v>13.849</v>
      </c>
      <c r="FX15" s="9">
        <v>8.6739999999999995</v>
      </c>
      <c r="FY15" s="9">
        <v>5.1760000000000002</v>
      </c>
      <c r="FZ15" s="9">
        <v>70.424000000000007</v>
      </c>
      <c r="GA15" s="9">
        <v>37.920999999999999</v>
      </c>
      <c r="GB15" s="9">
        <v>32.503</v>
      </c>
      <c r="GC15" s="9">
        <v>29.343</v>
      </c>
      <c r="GD15" s="9">
        <v>17.670000000000002</v>
      </c>
      <c r="GE15" s="9">
        <v>11.673</v>
      </c>
      <c r="GF15" s="9">
        <v>12.082000000000001</v>
      </c>
      <c r="GG15" s="9">
        <v>4.6230000000000002</v>
      </c>
      <c r="GH15" s="9">
        <v>7.4589999999999996</v>
      </c>
      <c r="GI15" s="9">
        <v>11.273999999999999</v>
      </c>
      <c r="GJ15" s="9">
        <v>6.2629999999999999</v>
      </c>
      <c r="GK15" s="9">
        <v>5.0110000000000001</v>
      </c>
      <c r="GL15" s="9">
        <v>11.996</v>
      </c>
      <c r="GM15" s="9">
        <v>6.4870000000000001</v>
      </c>
      <c r="GN15" s="9">
        <v>5.5090000000000003</v>
      </c>
      <c r="GO15" s="9">
        <v>5.73</v>
      </c>
      <c r="GP15" s="9">
        <v>2.8780000000000001</v>
      </c>
      <c r="GQ15" s="9">
        <v>2.8519999999999999</v>
      </c>
      <c r="GR15" s="9">
        <v>1140.749</v>
      </c>
      <c r="GS15" s="9">
        <v>533.06899999999996</v>
      </c>
      <c r="GT15" s="9">
        <v>607.68100000000004</v>
      </c>
      <c r="GU15" s="9">
        <v>377.12400000000002</v>
      </c>
      <c r="GV15" s="9">
        <v>182.24600000000001</v>
      </c>
      <c r="GW15" s="9">
        <v>194.87799999999999</v>
      </c>
      <c r="GX15" s="9">
        <v>107.005</v>
      </c>
      <c r="GY15" s="9">
        <v>55.4</v>
      </c>
      <c r="GZ15" s="9">
        <v>51.606000000000002</v>
      </c>
      <c r="HA15" s="9">
        <v>95.673000000000002</v>
      </c>
      <c r="HB15" s="9">
        <v>52.03</v>
      </c>
      <c r="HC15" s="9">
        <v>43.643000000000001</v>
      </c>
      <c r="HD15" s="9">
        <v>174.446</v>
      </c>
      <c r="HE15" s="9">
        <v>74.816000000000003</v>
      </c>
      <c r="HF15" s="9">
        <v>99.629000000000005</v>
      </c>
      <c r="HG15" s="9">
        <v>763.625</v>
      </c>
      <c r="HH15" s="9">
        <v>350.822</v>
      </c>
      <c r="HI15" s="9">
        <v>412.803</v>
      </c>
      <c r="HJ15" s="9">
        <v>361.90800000000002</v>
      </c>
      <c r="HK15" s="9">
        <v>174.77</v>
      </c>
      <c r="HL15" s="9">
        <v>187.13800000000001</v>
      </c>
      <c r="HM15" s="9">
        <v>158.221</v>
      </c>
      <c r="HN15" s="9">
        <v>63.018999999999998</v>
      </c>
      <c r="HO15" s="9">
        <v>95.200999999999993</v>
      </c>
      <c r="HP15" s="9">
        <v>122.992</v>
      </c>
      <c r="HQ15" s="9">
        <v>55.651000000000003</v>
      </c>
      <c r="HR15" s="9">
        <v>67.340999999999994</v>
      </c>
      <c r="HS15" s="9">
        <v>73.911000000000001</v>
      </c>
      <c r="HT15" s="9">
        <v>32.988999999999997</v>
      </c>
      <c r="HU15" s="9">
        <v>40.921999999999997</v>
      </c>
      <c r="HV15" s="9">
        <v>46.594000000000001</v>
      </c>
      <c r="HW15" s="9">
        <v>24.393000000000001</v>
      </c>
      <c r="HX15" s="9">
        <v>22.201000000000001</v>
      </c>
      <c r="HY15" s="9">
        <v>258.58199999999999</v>
      </c>
      <c r="HZ15" s="9">
        <v>141.023</v>
      </c>
      <c r="IA15" s="9">
        <v>117.559</v>
      </c>
      <c r="IB15" s="9">
        <v>125.73</v>
      </c>
      <c r="IC15" s="9">
        <v>67.91</v>
      </c>
      <c r="ID15" s="9">
        <v>57.82</v>
      </c>
      <c r="IE15" s="9">
        <v>39.01</v>
      </c>
      <c r="IF15" s="9">
        <v>20.920999999999999</v>
      </c>
      <c r="IG15" s="9">
        <v>18.088999999999999</v>
      </c>
      <c r="IH15" s="9">
        <v>32.904000000000003</v>
      </c>
      <c r="II15" s="9">
        <v>21.138999999999999</v>
      </c>
      <c r="IJ15" s="9">
        <v>11.765000000000001</v>
      </c>
      <c r="IK15" s="9">
        <v>53.816000000000003</v>
      </c>
      <c r="IL15" s="9">
        <v>25.850999999999999</v>
      </c>
      <c r="IM15" s="9">
        <v>27.966000000000001</v>
      </c>
      <c r="IN15" s="9">
        <v>132.851</v>
      </c>
      <c r="IO15" s="9">
        <v>73.113</v>
      </c>
      <c r="IP15" s="9">
        <v>59.738999999999997</v>
      </c>
      <c r="IQ15" s="9">
        <v>80.581000000000003</v>
      </c>
    </row>
    <row r="16" spans="1:251">
      <c r="A16" s="10">
        <v>43862</v>
      </c>
      <c r="B16" s="9">
        <v>1968.299</v>
      </c>
      <c r="C16" s="9">
        <v>1002.248</v>
      </c>
      <c r="D16" s="9">
        <v>966.05100000000004</v>
      </c>
      <c r="E16" s="9">
        <v>735.94600000000003</v>
      </c>
      <c r="F16" s="9">
        <v>384.75799999999998</v>
      </c>
      <c r="G16" s="9">
        <v>351.18799999999999</v>
      </c>
      <c r="H16" s="9">
        <v>242.95</v>
      </c>
      <c r="I16" s="9">
        <v>138.43600000000001</v>
      </c>
      <c r="J16" s="9">
        <v>104.515</v>
      </c>
      <c r="K16" s="9">
        <v>185.34700000000001</v>
      </c>
      <c r="L16" s="9">
        <v>87.405000000000001</v>
      </c>
      <c r="M16" s="9">
        <v>97.941999999999993</v>
      </c>
      <c r="N16" s="9">
        <v>307.649</v>
      </c>
      <c r="O16" s="9">
        <v>158.917</v>
      </c>
      <c r="P16" s="9">
        <v>148.73099999999999</v>
      </c>
      <c r="Q16" s="9">
        <v>1232.3530000000001</v>
      </c>
      <c r="R16" s="9">
        <v>617.49</v>
      </c>
      <c r="S16" s="9">
        <v>614.86300000000006</v>
      </c>
      <c r="T16" s="9">
        <v>538.37800000000004</v>
      </c>
      <c r="U16" s="9">
        <v>265.62700000000001</v>
      </c>
      <c r="V16" s="9">
        <v>272.75099999999998</v>
      </c>
      <c r="W16" s="9">
        <v>257.17899999999997</v>
      </c>
      <c r="X16" s="9">
        <v>123.60899999999999</v>
      </c>
      <c r="Y16" s="9">
        <v>133.57</v>
      </c>
      <c r="Z16" s="9">
        <v>209.88800000000001</v>
      </c>
      <c r="AA16" s="9">
        <v>107.042</v>
      </c>
      <c r="AB16" s="9">
        <v>102.846</v>
      </c>
      <c r="AC16" s="9">
        <v>157.27000000000001</v>
      </c>
      <c r="AD16" s="9">
        <v>82.263000000000005</v>
      </c>
      <c r="AE16" s="9">
        <v>75.007000000000005</v>
      </c>
      <c r="AF16" s="9">
        <v>69.638999999999996</v>
      </c>
      <c r="AG16" s="9">
        <v>38.950000000000003</v>
      </c>
      <c r="AH16" s="9">
        <v>30.689</v>
      </c>
      <c r="AI16" s="9">
        <v>667.59100000000001</v>
      </c>
      <c r="AJ16" s="9">
        <v>383.50099999999998</v>
      </c>
      <c r="AK16" s="9">
        <v>284.08999999999997</v>
      </c>
      <c r="AL16" s="9">
        <v>319.60700000000003</v>
      </c>
      <c r="AM16" s="9">
        <v>182.59700000000001</v>
      </c>
      <c r="AN16" s="9">
        <v>137.01</v>
      </c>
      <c r="AO16" s="9">
        <v>128.66300000000001</v>
      </c>
      <c r="AP16" s="9">
        <v>76.578000000000003</v>
      </c>
      <c r="AQ16" s="9">
        <v>52.085999999999999</v>
      </c>
      <c r="AR16" s="9">
        <v>83.53</v>
      </c>
      <c r="AS16" s="9">
        <v>43.920999999999999</v>
      </c>
      <c r="AT16" s="9">
        <v>39.607999999999997</v>
      </c>
      <c r="AU16" s="9">
        <v>107.414</v>
      </c>
      <c r="AV16" s="9">
        <v>62.097999999999999</v>
      </c>
      <c r="AW16" s="9">
        <v>45.316000000000003</v>
      </c>
      <c r="AX16" s="9">
        <v>347.98399999999998</v>
      </c>
      <c r="AY16" s="9">
        <v>200.904</v>
      </c>
      <c r="AZ16" s="9">
        <v>147.08000000000001</v>
      </c>
      <c r="BA16" s="9">
        <v>153.32900000000001</v>
      </c>
      <c r="BB16" s="9">
        <v>86.293999999999997</v>
      </c>
      <c r="BC16" s="9">
        <v>67.034999999999997</v>
      </c>
      <c r="BD16" s="9">
        <v>55.631</v>
      </c>
      <c r="BE16" s="9">
        <v>31.149000000000001</v>
      </c>
      <c r="BF16" s="9">
        <v>24.481999999999999</v>
      </c>
      <c r="BG16" s="9">
        <v>60.616</v>
      </c>
      <c r="BH16" s="9">
        <v>35.215000000000003</v>
      </c>
      <c r="BI16" s="9">
        <v>25.401</v>
      </c>
      <c r="BJ16" s="9">
        <v>54.228999999999999</v>
      </c>
      <c r="BK16" s="9">
        <v>33.316000000000003</v>
      </c>
      <c r="BL16" s="9">
        <v>20.913</v>
      </c>
      <c r="BM16" s="9">
        <v>24.18</v>
      </c>
      <c r="BN16" s="9">
        <v>14.930999999999999</v>
      </c>
      <c r="BO16" s="9">
        <v>9.2490000000000006</v>
      </c>
      <c r="BP16" s="9">
        <v>267.488</v>
      </c>
      <c r="BQ16" s="9">
        <v>173.227</v>
      </c>
      <c r="BR16" s="9">
        <v>94.262</v>
      </c>
      <c r="BS16" s="9">
        <v>98.771000000000001</v>
      </c>
      <c r="BT16" s="9">
        <v>70.165999999999997</v>
      </c>
      <c r="BU16" s="9">
        <v>28.603999999999999</v>
      </c>
      <c r="BV16" s="9">
        <v>25.690999999999999</v>
      </c>
      <c r="BW16" s="9">
        <v>18.445</v>
      </c>
      <c r="BX16" s="9">
        <v>7.2460000000000004</v>
      </c>
      <c r="BY16" s="9">
        <v>24.956</v>
      </c>
      <c r="BZ16" s="9">
        <v>18.805</v>
      </c>
      <c r="CA16" s="9">
        <v>6.1509999999999998</v>
      </c>
      <c r="CB16" s="9">
        <v>48.124000000000002</v>
      </c>
      <c r="CC16" s="9">
        <v>32.917000000000002</v>
      </c>
      <c r="CD16" s="9">
        <v>15.207000000000001</v>
      </c>
      <c r="CE16" s="9">
        <v>168.71700000000001</v>
      </c>
      <c r="CF16" s="9">
        <v>103.06</v>
      </c>
      <c r="CG16" s="9">
        <v>65.656999999999996</v>
      </c>
      <c r="CH16" s="9">
        <v>65.537000000000006</v>
      </c>
      <c r="CI16" s="9">
        <v>39.079000000000001</v>
      </c>
      <c r="CJ16" s="9">
        <v>26.459</v>
      </c>
      <c r="CK16" s="9">
        <v>31.713999999999999</v>
      </c>
      <c r="CL16" s="9">
        <v>19.806000000000001</v>
      </c>
      <c r="CM16" s="9">
        <v>11.909000000000001</v>
      </c>
      <c r="CN16" s="9">
        <v>33.006</v>
      </c>
      <c r="CO16" s="9">
        <v>20.852</v>
      </c>
      <c r="CP16" s="9">
        <v>12.154</v>
      </c>
      <c r="CQ16" s="9">
        <v>28.905000000000001</v>
      </c>
      <c r="CR16" s="9">
        <v>19.245000000000001</v>
      </c>
      <c r="CS16" s="9">
        <v>9.66</v>
      </c>
      <c r="CT16" s="9">
        <v>9.5549999999999997</v>
      </c>
      <c r="CU16" s="9">
        <v>4.0789999999999997</v>
      </c>
      <c r="CV16" s="9">
        <v>5.476</v>
      </c>
      <c r="CW16" s="9">
        <v>26.838999999999999</v>
      </c>
      <c r="CX16" s="9">
        <v>18.434000000000001</v>
      </c>
      <c r="CY16" s="9">
        <v>8.4049999999999994</v>
      </c>
      <c r="CZ16" s="9">
        <v>12.313000000000001</v>
      </c>
      <c r="DA16" s="9">
        <v>7.7039999999999997</v>
      </c>
      <c r="DB16" s="9">
        <v>4.6079999999999997</v>
      </c>
      <c r="DC16" s="9">
        <v>3.032</v>
      </c>
      <c r="DD16" s="9">
        <v>1.7569999999999999</v>
      </c>
      <c r="DE16" s="9">
        <v>1.2749999999999999</v>
      </c>
      <c r="DF16" s="9">
        <v>4.3120000000000003</v>
      </c>
      <c r="DG16" s="9">
        <v>1.714</v>
      </c>
      <c r="DH16" s="9">
        <v>2.5979999999999999</v>
      </c>
      <c r="DI16" s="9">
        <v>4.968</v>
      </c>
      <c r="DJ16" s="9">
        <v>4.2329999999999997</v>
      </c>
      <c r="DK16" s="9">
        <v>0.73499999999999999</v>
      </c>
      <c r="DL16" s="9">
        <v>14.526999999999999</v>
      </c>
      <c r="DM16" s="9">
        <v>10.73</v>
      </c>
      <c r="DN16" s="9">
        <v>3.7970000000000002</v>
      </c>
      <c r="DO16" s="9">
        <v>7.6829999999999998</v>
      </c>
      <c r="DP16" s="9">
        <v>6.1470000000000002</v>
      </c>
      <c r="DQ16" s="9">
        <v>1.536</v>
      </c>
      <c r="DR16" s="9">
        <v>1.851</v>
      </c>
      <c r="DS16" s="9">
        <v>0.80200000000000005</v>
      </c>
      <c r="DT16" s="9">
        <v>1.0489999999999999</v>
      </c>
      <c r="DU16" s="9">
        <v>3.3660000000000001</v>
      </c>
      <c r="DV16" s="9">
        <v>2.7879999999999998</v>
      </c>
      <c r="DW16" s="9">
        <v>0.57799999999999996</v>
      </c>
      <c r="DX16" s="9">
        <v>1.627</v>
      </c>
      <c r="DY16" s="9">
        <v>0.99299999999999999</v>
      </c>
      <c r="DZ16" s="9">
        <v>0.63400000000000001</v>
      </c>
      <c r="EA16" s="9">
        <v>0</v>
      </c>
      <c r="EB16" s="9">
        <v>0</v>
      </c>
      <c r="EC16" s="9">
        <v>0</v>
      </c>
      <c r="ED16" s="9">
        <v>271.65499999999997</v>
      </c>
      <c r="EE16" s="9">
        <v>134.36799999999999</v>
      </c>
      <c r="EF16" s="9">
        <v>137.28800000000001</v>
      </c>
      <c r="EG16" s="9">
        <v>178.17</v>
      </c>
      <c r="EH16" s="9">
        <v>86.790999999999997</v>
      </c>
      <c r="EI16" s="9">
        <v>91.379000000000005</v>
      </c>
      <c r="EJ16" s="9">
        <v>88.415999999999997</v>
      </c>
      <c r="EK16" s="9">
        <v>47.447000000000003</v>
      </c>
      <c r="EL16" s="9">
        <v>40.969000000000001</v>
      </c>
      <c r="EM16" s="9">
        <v>46.747</v>
      </c>
      <c r="EN16" s="9">
        <v>20.087</v>
      </c>
      <c r="EO16" s="9">
        <v>26.66</v>
      </c>
      <c r="EP16" s="9">
        <v>43.006999999999998</v>
      </c>
      <c r="EQ16" s="9">
        <v>19.257000000000001</v>
      </c>
      <c r="ER16" s="9">
        <v>23.75</v>
      </c>
      <c r="ES16" s="9">
        <v>93.484999999999999</v>
      </c>
      <c r="ET16" s="9">
        <v>47.576999999999998</v>
      </c>
      <c r="EU16" s="9">
        <v>45.908000000000001</v>
      </c>
      <c r="EV16" s="9">
        <v>56.445</v>
      </c>
      <c r="EW16" s="9">
        <v>27.206</v>
      </c>
      <c r="EX16" s="9">
        <v>29.239000000000001</v>
      </c>
      <c r="EY16" s="9">
        <v>13.747999999999999</v>
      </c>
      <c r="EZ16" s="9">
        <v>7.9020000000000001</v>
      </c>
      <c r="FA16" s="9">
        <v>5.8449999999999998</v>
      </c>
      <c r="FB16" s="9">
        <v>13.416</v>
      </c>
      <c r="FC16" s="9">
        <v>6.6580000000000004</v>
      </c>
      <c r="FD16" s="9">
        <v>6.758</v>
      </c>
      <c r="FE16" s="9">
        <v>6.4409999999999998</v>
      </c>
      <c r="FF16" s="9">
        <v>2.99</v>
      </c>
      <c r="FG16" s="9">
        <v>3.4510000000000001</v>
      </c>
      <c r="FH16" s="9">
        <v>3.4359999999999999</v>
      </c>
      <c r="FI16" s="9">
        <v>2.82</v>
      </c>
      <c r="FJ16" s="9">
        <v>0.61499999999999999</v>
      </c>
      <c r="FK16" s="9">
        <v>101.608</v>
      </c>
      <c r="FL16" s="9">
        <v>57.472000000000001</v>
      </c>
      <c r="FM16" s="9">
        <v>44.136000000000003</v>
      </c>
      <c r="FN16" s="9">
        <v>30.353000000000002</v>
      </c>
      <c r="FO16" s="9">
        <v>17.934999999999999</v>
      </c>
      <c r="FP16" s="9">
        <v>12.417999999999999</v>
      </c>
      <c r="FQ16" s="9">
        <v>11.523999999999999</v>
      </c>
      <c r="FR16" s="9">
        <v>8.9290000000000003</v>
      </c>
      <c r="FS16" s="9">
        <v>2.5960000000000001</v>
      </c>
      <c r="FT16" s="9">
        <v>7.5149999999999997</v>
      </c>
      <c r="FU16" s="9">
        <v>3.3149999999999999</v>
      </c>
      <c r="FV16" s="9">
        <v>4.2</v>
      </c>
      <c r="FW16" s="9">
        <v>11.314</v>
      </c>
      <c r="FX16" s="9">
        <v>5.6920000000000002</v>
      </c>
      <c r="FY16" s="9">
        <v>5.6230000000000002</v>
      </c>
      <c r="FZ16" s="9">
        <v>71.254999999999995</v>
      </c>
      <c r="GA16" s="9">
        <v>39.536999999999999</v>
      </c>
      <c r="GB16" s="9">
        <v>31.718</v>
      </c>
      <c r="GC16" s="9">
        <v>23.664000000000001</v>
      </c>
      <c r="GD16" s="9">
        <v>13.862</v>
      </c>
      <c r="GE16" s="9">
        <v>9.8019999999999996</v>
      </c>
      <c r="GF16" s="9">
        <v>8.3179999999999996</v>
      </c>
      <c r="GG16" s="9">
        <v>2.6389999999999998</v>
      </c>
      <c r="GH16" s="9">
        <v>5.6790000000000003</v>
      </c>
      <c r="GI16" s="9">
        <v>10.829000000000001</v>
      </c>
      <c r="GJ16" s="9">
        <v>4.9169999999999998</v>
      </c>
      <c r="GK16" s="9">
        <v>5.9119999999999999</v>
      </c>
      <c r="GL16" s="9">
        <v>17.254999999999999</v>
      </c>
      <c r="GM16" s="9">
        <v>10.087</v>
      </c>
      <c r="GN16" s="9">
        <v>7.1680000000000001</v>
      </c>
      <c r="GO16" s="9">
        <v>11.189</v>
      </c>
      <c r="GP16" s="9">
        <v>8.032</v>
      </c>
      <c r="GQ16" s="9">
        <v>3.157</v>
      </c>
      <c r="GR16" s="9">
        <v>1086.508</v>
      </c>
      <c r="GS16" s="9">
        <v>524.21699999999998</v>
      </c>
      <c r="GT16" s="9">
        <v>562.29</v>
      </c>
      <c r="GU16" s="9">
        <v>343.28</v>
      </c>
      <c r="GV16" s="9">
        <v>169.46299999999999</v>
      </c>
      <c r="GW16" s="9">
        <v>173.81700000000001</v>
      </c>
      <c r="GX16" s="9">
        <v>92.659000000000006</v>
      </c>
      <c r="GY16" s="9">
        <v>48.997999999999998</v>
      </c>
      <c r="GZ16" s="9">
        <v>43.661000000000001</v>
      </c>
      <c r="HA16" s="9">
        <v>90.652000000000001</v>
      </c>
      <c r="HB16" s="9">
        <v>38.959000000000003</v>
      </c>
      <c r="HC16" s="9">
        <v>51.692999999999998</v>
      </c>
      <c r="HD16" s="9">
        <v>159.96899999999999</v>
      </c>
      <c r="HE16" s="9">
        <v>81.506</v>
      </c>
      <c r="HF16" s="9">
        <v>78.463999999999999</v>
      </c>
      <c r="HG16" s="9">
        <v>743.22799999999995</v>
      </c>
      <c r="HH16" s="9">
        <v>354.755</v>
      </c>
      <c r="HI16" s="9">
        <v>388.47300000000001</v>
      </c>
      <c r="HJ16" s="9">
        <v>325.13499999999999</v>
      </c>
      <c r="HK16" s="9">
        <v>155.16800000000001</v>
      </c>
      <c r="HL16" s="9">
        <v>169.96700000000001</v>
      </c>
      <c r="HM16" s="9">
        <v>166.46600000000001</v>
      </c>
      <c r="HN16" s="9">
        <v>76.540999999999997</v>
      </c>
      <c r="HO16" s="9">
        <v>89.924999999999997</v>
      </c>
      <c r="HP16" s="9">
        <v>130.18199999999999</v>
      </c>
      <c r="HQ16" s="9">
        <v>63.405999999999999</v>
      </c>
      <c r="HR16" s="9">
        <v>66.775999999999996</v>
      </c>
      <c r="HS16" s="9">
        <v>82.287999999999997</v>
      </c>
      <c r="HT16" s="9">
        <v>39.383000000000003</v>
      </c>
      <c r="HU16" s="9">
        <v>42.905000000000001</v>
      </c>
      <c r="HV16" s="9">
        <v>39.155999999999999</v>
      </c>
      <c r="HW16" s="9">
        <v>20.256</v>
      </c>
      <c r="HX16" s="9">
        <v>18.899999999999999</v>
      </c>
      <c r="HY16" s="9">
        <v>200.34399999999999</v>
      </c>
      <c r="HZ16" s="9">
        <v>103.161</v>
      </c>
      <c r="IA16" s="9">
        <v>97.183000000000007</v>
      </c>
      <c r="IB16" s="9">
        <v>88.956000000000003</v>
      </c>
      <c r="IC16" s="9">
        <v>44.216999999999999</v>
      </c>
      <c r="ID16" s="9">
        <v>44.738</v>
      </c>
      <c r="IE16" s="9">
        <v>25.062000000000001</v>
      </c>
      <c r="IF16" s="9">
        <v>13.445</v>
      </c>
      <c r="IG16" s="9">
        <v>11.616</v>
      </c>
      <c r="IH16" s="9">
        <v>25.164999999999999</v>
      </c>
      <c r="II16" s="9">
        <v>9.3650000000000002</v>
      </c>
      <c r="IJ16" s="9">
        <v>15.8</v>
      </c>
      <c r="IK16" s="9">
        <v>38.728999999999999</v>
      </c>
      <c r="IL16" s="9">
        <v>21.407</v>
      </c>
      <c r="IM16" s="9">
        <v>17.321999999999999</v>
      </c>
      <c r="IN16" s="9">
        <v>111.38800000000001</v>
      </c>
      <c r="IO16" s="9">
        <v>58.942999999999998</v>
      </c>
      <c r="IP16" s="9">
        <v>52.444000000000003</v>
      </c>
      <c r="IQ16" s="9">
        <v>61.003</v>
      </c>
    </row>
    <row r="17" spans="1:251">
      <c r="A17" s="10">
        <v>44228</v>
      </c>
      <c r="B17" s="9">
        <v>1808.635</v>
      </c>
      <c r="C17" s="9">
        <v>888.69899999999996</v>
      </c>
      <c r="D17" s="9">
        <v>919.93600000000004</v>
      </c>
      <c r="E17" s="9">
        <v>638.74199999999996</v>
      </c>
      <c r="F17" s="9">
        <v>332.43200000000002</v>
      </c>
      <c r="G17" s="9">
        <v>306.31</v>
      </c>
      <c r="H17" s="9">
        <v>221.31299999999999</v>
      </c>
      <c r="I17" s="9">
        <v>121.282</v>
      </c>
      <c r="J17" s="9">
        <v>100.03100000000001</v>
      </c>
      <c r="K17" s="9">
        <v>183.048</v>
      </c>
      <c r="L17" s="9">
        <v>94.805000000000007</v>
      </c>
      <c r="M17" s="9">
        <v>88.242999999999995</v>
      </c>
      <c r="N17" s="9">
        <v>234.381</v>
      </c>
      <c r="O17" s="9">
        <v>116.345</v>
      </c>
      <c r="P17" s="9">
        <v>118.036</v>
      </c>
      <c r="Q17" s="9">
        <v>1169.893</v>
      </c>
      <c r="R17" s="9">
        <v>556.26700000000005</v>
      </c>
      <c r="S17" s="9">
        <v>613.62599999999998</v>
      </c>
      <c r="T17" s="9">
        <v>518.45000000000005</v>
      </c>
      <c r="U17" s="9">
        <v>244.47300000000001</v>
      </c>
      <c r="V17" s="9">
        <v>273.97800000000001</v>
      </c>
      <c r="W17" s="9">
        <v>225.601</v>
      </c>
      <c r="X17" s="9">
        <v>107.926</v>
      </c>
      <c r="Y17" s="9">
        <v>117.675</v>
      </c>
      <c r="Z17" s="9">
        <v>224.905</v>
      </c>
      <c r="AA17" s="9">
        <v>109.593</v>
      </c>
      <c r="AB17" s="9">
        <v>115.312</v>
      </c>
      <c r="AC17" s="9">
        <v>137.91</v>
      </c>
      <c r="AD17" s="9">
        <v>61.893999999999998</v>
      </c>
      <c r="AE17" s="9">
        <v>76.016999999999996</v>
      </c>
      <c r="AF17" s="9">
        <v>63.026000000000003</v>
      </c>
      <c r="AG17" s="9">
        <v>32.381</v>
      </c>
      <c r="AH17" s="9">
        <v>30.645</v>
      </c>
      <c r="AI17" s="9">
        <v>715.72500000000002</v>
      </c>
      <c r="AJ17" s="9">
        <v>387.66500000000002</v>
      </c>
      <c r="AK17" s="9">
        <v>328.06099999999998</v>
      </c>
      <c r="AL17" s="9">
        <v>308.68200000000002</v>
      </c>
      <c r="AM17" s="9">
        <v>166.29400000000001</v>
      </c>
      <c r="AN17" s="9">
        <v>142.38800000000001</v>
      </c>
      <c r="AO17" s="9">
        <v>119.72499999999999</v>
      </c>
      <c r="AP17" s="9">
        <v>69.081999999999994</v>
      </c>
      <c r="AQ17" s="9">
        <v>50.643999999999998</v>
      </c>
      <c r="AR17" s="9">
        <v>89.105999999999995</v>
      </c>
      <c r="AS17" s="9">
        <v>48.822000000000003</v>
      </c>
      <c r="AT17" s="9">
        <v>40.283999999999999</v>
      </c>
      <c r="AU17" s="9">
        <v>99.850999999999999</v>
      </c>
      <c r="AV17" s="9">
        <v>48.390999999999998</v>
      </c>
      <c r="AW17" s="9">
        <v>51.460999999999999</v>
      </c>
      <c r="AX17" s="9">
        <v>407.04300000000001</v>
      </c>
      <c r="AY17" s="9">
        <v>221.37100000000001</v>
      </c>
      <c r="AZ17" s="9">
        <v>185.672</v>
      </c>
      <c r="BA17" s="9">
        <v>189.458</v>
      </c>
      <c r="BB17" s="9">
        <v>100.04900000000001</v>
      </c>
      <c r="BC17" s="9">
        <v>89.409000000000006</v>
      </c>
      <c r="BD17" s="9">
        <v>66.930000000000007</v>
      </c>
      <c r="BE17" s="9">
        <v>37.802</v>
      </c>
      <c r="BF17" s="9">
        <v>29.128</v>
      </c>
      <c r="BG17" s="9">
        <v>79.731999999999999</v>
      </c>
      <c r="BH17" s="9">
        <v>47.186</v>
      </c>
      <c r="BI17" s="9">
        <v>32.545000000000002</v>
      </c>
      <c r="BJ17" s="9">
        <v>49.49</v>
      </c>
      <c r="BK17" s="9">
        <v>26.513999999999999</v>
      </c>
      <c r="BL17" s="9">
        <v>22.975000000000001</v>
      </c>
      <c r="BM17" s="9">
        <v>21.433</v>
      </c>
      <c r="BN17" s="9">
        <v>9.8190000000000008</v>
      </c>
      <c r="BO17" s="9">
        <v>11.614000000000001</v>
      </c>
      <c r="BP17" s="9">
        <v>390.16</v>
      </c>
      <c r="BQ17" s="9">
        <v>217.70400000000001</v>
      </c>
      <c r="BR17" s="9">
        <v>172.45599999999999</v>
      </c>
      <c r="BS17" s="9">
        <v>129.96700000000001</v>
      </c>
      <c r="BT17" s="9">
        <v>70.242999999999995</v>
      </c>
      <c r="BU17" s="9">
        <v>59.723999999999997</v>
      </c>
      <c r="BV17" s="9">
        <v>35.228999999999999</v>
      </c>
      <c r="BW17" s="9">
        <v>19.54</v>
      </c>
      <c r="BX17" s="9">
        <v>15.689</v>
      </c>
      <c r="BY17" s="9">
        <v>38.802999999999997</v>
      </c>
      <c r="BZ17" s="9">
        <v>18.867999999999999</v>
      </c>
      <c r="CA17" s="9">
        <v>19.934999999999999</v>
      </c>
      <c r="CB17" s="9">
        <v>55.935000000000002</v>
      </c>
      <c r="CC17" s="9">
        <v>31.835000000000001</v>
      </c>
      <c r="CD17" s="9">
        <v>24.1</v>
      </c>
      <c r="CE17" s="9">
        <v>260.19299999999998</v>
      </c>
      <c r="CF17" s="9">
        <v>147.46</v>
      </c>
      <c r="CG17" s="9">
        <v>112.732</v>
      </c>
      <c r="CH17" s="9">
        <v>116.974</v>
      </c>
      <c r="CI17" s="9">
        <v>68.27</v>
      </c>
      <c r="CJ17" s="9">
        <v>48.704000000000001</v>
      </c>
      <c r="CK17" s="9">
        <v>41.978000000000002</v>
      </c>
      <c r="CL17" s="9">
        <v>22.582999999999998</v>
      </c>
      <c r="CM17" s="9">
        <v>19.396000000000001</v>
      </c>
      <c r="CN17" s="9">
        <v>56.966000000000001</v>
      </c>
      <c r="CO17" s="9">
        <v>33.872999999999998</v>
      </c>
      <c r="CP17" s="9">
        <v>23.094000000000001</v>
      </c>
      <c r="CQ17" s="9">
        <v>31.71</v>
      </c>
      <c r="CR17" s="9">
        <v>16.396999999999998</v>
      </c>
      <c r="CS17" s="9">
        <v>15.314</v>
      </c>
      <c r="CT17" s="9">
        <v>12.564</v>
      </c>
      <c r="CU17" s="9">
        <v>6.3390000000000004</v>
      </c>
      <c r="CV17" s="9">
        <v>6.2249999999999996</v>
      </c>
      <c r="CW17" s="9">
        <v>18.503</v>
      </c>
      <c r="CX17" s="9">
        <v>11.481</v>
      </c>
      <c r="CY17" s="9">
        <v>7.0220000000000002</v>
      </c>
      <c r="CZ17" s="9">
        <v>11.519</v>
      </c>
      <c r="DA17" s="9">
        <v>6.94</v>
      </c>
      <c r="DB17" s="9">
        <v>4.58</v>
      </c>
      <c r="DC17" s="9">
        <v>3.23</v>
      </c>
      <c r="DD17" s="9">
        <v>2.919</v>
      </c>
      <c r="DE17" s="9">
        <v>0.311</v>
      </c>
      <c r="DF17" s="9">
        <v>4.4169999999999998</v>
      </c>
      <c r="DG17" s="9">
        <v>3.202</v>
      </c>
      <c r="DH17" s="9">
        <v>1.214</v>
      </c>
      <c r="DI17" s="9">
        <v>3.8719999999999999</v>
      </c>
      <c r="DJ17" s="9">
        <v>0.81799999999999995</v>
      </c>
      <c r="DK17" s="9">
        <v>3.0539999999999998</v>
      </c>
      <c r="DL17" s="9">
        <v>6.9829999999999997</v>
      </c>
      <c r="DM17" s="9">
        <v>4.5410000000000004</v>
      </c>
      <c r="DN17" s="9">
        <v>2.4420000000000002</v>
      </c>
      <c r="DO17" s="9">
        <v>3.6219999999999999</v>
      </c>
      <c r="DP17" s="9">
        <v>2.3980000000000001</v>
      </c>
      <c r="DQ17" s="9">
        <v>1.224</v>
      </c>
      <c r="DR17" s="9">
        <v>2.0979999999999999</v>
      </c>
      <c r="DS17" s="9">
        <v>0.88</v>
      </c>
      <c r="DT17" s="9">
        <v>1.218</v>
      </c>
      <c r="DU17" s="9">
        <v>0</v>
      </c>
      <c r="DV17" s="9">
        <v>0</v>
      </c>
      <c r="DW17" s="9">
        <v>0</v>
      </c>
      <c r="DX17" s="9">
        <v>1.2629999999999999</v>
      </c>
      <c r="DY17" s="9">
        <v>1.2629999999999999</v>
      </c>
      <c r="DZ17" s="9">
        <v>0</v>
      </c>
      <c r="EA17" s="9">
        <v>0</v>
      </c>
      <c r="EB17" s="9">
        <v>0</v>
      </c>
      <c r="EC17" s="9">
        <v>0</v>
      </c>
      <c r="ED17" s="9">
        <v>229.733</v>
      </c>
      <c r="EE17" s="9">
        <v>121.518</v>
      </c>
      <c r="EF17" s="9">
        <v>108.215</v>
      </c>
      <c r="EG17" s="9">
        <v>142.81800000000001</v>
      </c>
      <c r="EH17" s="9">
        <v>80.668000000000006</v>
      </c>
      <c r="EI17" s="9">
        <v>62.15</v>
      </c>
      <c r="EJ17" s="9">
        <v>73.897999999999996</v>
      </c>
      <c r="EK17" s="9">
        <v>41.271999999999998</v>
      </c>
      <c r="EL17" s="9">
        <v>32.625999999999998</v>
      </c>
      <c r="EM17" s="9">
        <v>38.658999999999999</v>
      </c>
      <c r="EN17" s="9">
        <v>24.97</v>
      </c>
      <c r="EO17" s="9">
        <v>13.689</v>
      </c>
      <c r="EP17" s="9">
        <v>30.260999999999999</v>
      </c>
      <c r="EQ17" s="9">
        <v>14.426</v>
      </c>
      <c r="ER17" s="9">
        <v>15.835000000000001</v>
      </c>
      <c r="ES17" s="9">
        <v>86.915000000000006</v>
      </c>
      <c r="ET17" s="9">
        <v>40.85</v>
      </c>
      <c r="EU17" s="9">
        <v>46.064999999999998</v>
      </c>
      <c r="EV17" s="9">
        <v>48.624000000000002</v>
      </c>
      <c r="EW17" s="9">
        <v>18.634</v>
      </c>
      <c r="EX17" s="9">
        <v>29.989000000000001</v>
      </c>
      <c r="EY17" s="9">
        <v>13.789</v>
      </c>
      <c r="EZ17" s="9">
        <v>10.231999999999999</v>
      </c>
      <c r="FA17" s="9">
        <v>3.5569999999999999</v>
      </c>
      <c r="FB17" s="9">
        <v>11.61</v>
      </c>
      <c r="FC17" s="9">
        <v>6.46</v>
      </c>
      <c r="FD17" s="9">
        <v>5.15</v>
      </c>
      <c r="FE17" s="9">
        <v>8.44</v>
      </c>
      <c r="FF17" s="9">
        <v>3.9590000000000001</v>
      </c>
      <c r="FG17" s="9">
        <v>4.4820000000000002</v>
      </c>
      <c r="FH17" s="9">
        <v>4.452</v>
      </c>
      <c r="FI17" s="9">
        <v>1.5649999999999999</v>
      </c>
      <c r="FJ17" s="9">
        <v>2.887</v>
      </c>
      <c r="FK17" s="9">
        <v>77.33</v>
      </c>
      <c r="FL17" s="9">
        <v>36.962000000000003</v>
      </c>
      <c r="FM17" s="9">
        <v>40.368000000000002</v>
      </c>
      <c r="FN17" s="9">
        <v>24.378</v>
      </c>
      <c r="FO17" s="9">
        <v>8.4420000000000002</v>
      </c>
      <c r="FP17" s="9">
        <v>15.936</v>
      </c>
      <c r="FQ17" s="9">
        <v>7.3680000000000003</v>
      </c>
      <c r="FR17" s="9">
        <v>5.35</v>
      </c>
      <c r="FS17" s="9">
        <v>2.0179999999999998</v>
      </c>
      <c r="FT17" s="9">
        <v>7.2270000000000003</v>
      </c>
      <c r="FU17" s="9">
        <v>1.7809999999999999</v>
      </c>
      <c r="FV17" s="9">
        <v>5.4450000000000003</v>
      </c>
      <c r="FW17" s="9">
        <v>9.7829999999999995</v>
      </c>
      <c r="FX17" s="9">
        <v>1.3109999999999999</v>
      </c>
      <c r="FY17" s="9">
        <v>8.4719999999999995</v>
      </c>
      <c r="FZ17" s="9">
        <v>52.951999999999998</v>
      </c>
      <c r="GA17" s="9">
        <v>28.518999999999998</v>
      </c>
      <c r="GB17" s="9">
        <v>24.433</v>
      </c>
      <c r="GC17" s="9">
        <v>20.239000000000001</v>
      </c>
      <c r="GD17" s="9">
        <v>10.747</v>
      </c>
      <c r="GE17" s="9">
        <v>9.4920000000000009</v>
      </c>
      <c r="GF17" s="9">
        <v>9.0660000000000007</v>
      </c>
      <c r="GG17" s="9">
        <v>4.1079999999999997</v>
      </c>
      <c r="GH17" s="9">
        <v>4.9580000000000002</v>
      </c>
      <c r="GI17" s="9">
        <v>11.154999999999999</v>
      </c>
      <c r="GJ17" s="9">
        <v>6.8540000000000001</v>
      </c>
      <c r="GK17" s="9">
        <v>4.3010000000000002</v>
      </c>
      <c r="GL17" s="9">
        <v>8.0760000000000005</v>
      </c>
      <c r="GM17" s="9">
        <v>4.8959999999999999</v>
      </c>
      <c r="GN17" s="9">
        <v>3.18</v>
      </c>
      <c r="GO17" s="9">
        <v>4.4169999999999998</v>
      </c>
      <c r="GP17" s="9">
        <v>1.915</v>
      </c>
      <c r="GQ17" s="9">
        <v>2.5030000000000001</v>
      </c>
      <c r="GR17" s="9">
        <v>863.97900000000004</v>
      </c>
      <c r="GS17" s="9">
        <v>412.512</v>
      </c>
      <c r="GT17" s="9">
        <v>451.46699999999998</v>
      </c>
      <c r="GU17" s="9">
        <v>256.32</v>
      </c>
      <c r="GV17" s="9">
        <v>130.78399999999999</v>
      </c>
      <c r="GW17" s="9">
        <v>125.535</v>
      </c>
      <c r="GX17" s="9">
        <v>78.584999999999994</v>
      </c>
      <c r="GY17" s="9">
        <v>43.12</v>
      </c>
      <c r="GZ17" s="9">
        <v>35.465000000000003</v>
      </c>
      <c r="HA17" s="9">
        <v>74.756</v>
      </c>
      <c r="HB17" s="9">
        <v>35.767000000000003</v>
      </c>
      <c r="HC17" s="9">
        <v>38.988999999999997</v>
      </c>
      <c r="HD17" s="9">
        <v>102.979</v>
      </c>
      <c r="HE17" s="9">
        <v>51.896999999999998</v>
      </c>
      <c r="HF17" s="9">
        <v>51.082000000000001</v>
      </c>
      <c r="HG17" s="9">
        <v>607.65899999999999</v>
      </c>
      <c r="HH17" s="9">
        <v>281.72699999999998</v>
      </c>
      <c r="HI17" s="9">
        <v>325.93200000000002</v>
      </c>
      <c r="HJ17" s="9">
        <v>269.04700000000003</v>
      </c>
      <c r="HK17" s="9">
        <v>127.545</v>
      </c>
      <c r="HL17" s="9">
        <v>141.50200000000001</v>
      </c>
      <c r="HM17" s="9">
        <v>128.15299999999999</v>
      </c>
      <c r="HN17" s="9">
        <v>59.904000000000003</v>
      </c>
      <c r="HO17" s="9">
        <v>68.248999999999995</v>
      </c>
      <c r="HP17" s="9">
        <v>114.22</v>
      </c>
      <c r="HQ17" s="9">
        <v>52.213000000000001</v>
      </c>
      <c r="HR17" s="9">
        <v>62.006</v>
      </c>
      <c r="HS17" s="9">
        <v>62.642000000000003</v>
      </c>
      <c r="HT17" s="9">
        <v>22.667000000000002</v>
      </c>
      <c r="HU17" s="9">
        <v>39.975999999999999</v>
      </c>
      <c r="HV17" s="9">
        <v>33.597000000000001</v>
      </c>
      <c r="HW17" s="9">
        <v>19.398</v>
      </c>
      <c r="HX17" s="9">
        <v>14.199</v>
      </c>
      <c r="HY17" s="9">
        <v>191.50299999999999</v>
      </c>
      <c r="HZ17" s="9">
        <v>99.343999999999994</v>
      </c>
      <c r="IA17" s="9">
        <v>92.159000000000006</v>
      </c>
      <c r="IB17" s="9">
        <v>78.456000000000003</v>
      </c>
      <c r="IC17" s="9">
        <v>39.457000000000001</v>
      </c>
      <c r="ID17" s="9">
        <v>38.999000000000002</v>
      </c>
      <c r="IE17" s="9">
        <v>27.257999999999999</v>
      </c>
      <c r="IF17" s="9">
        <v>14.816000000000001</v>
      </c>
      <c r="IG17" s="9">
        <v>12.441000000000001</v>
      </c>
      <c r="IH17" s="9">
        <v>22.896999999999998</v>
      </c>
      <c r="II17" s="9">
        <v>10.026</v>
      </c>
      <c r="IJ17" s="9">
        <v>12.871</v>
      </c>
      <c r="IK17" s="9">
        <v>28.300999999999998</v>
      </c>
      <c r="IL17" s="9">
        <v>14.614000000000001</v>
      </c>
      <c r="IM17" s="9">
        <v>13.686999999999999</v>
      </c>
      <c r="IN17" s="9">
        <v>113.047</v>
      </c>
      <c r="IO17" s="9">
        <v>59.887</v>
      </c>
      <c r="IP17" s="9">
        <v>53.16</v>
      </c>
      <c r="IQ17" s="9">
        <v>63.439</v>
      </c>
    </row>
    <row r="18" spans="1:251">
      <c r="A18" s="10">
        <v>44593</v>
      </c>
      <c r="B18" s="9">
        <v>2118.9299999999998</v>
      </c>
      <c r="C18" s="9">
        <v>1031.3800000000001</v>
      </c>
      <c r="D18" s="9">
        <v>1087.55</v>
      </c>
      <c r="E18" s="9">
        <v>769.51400000000001</v>
      </c>
      <c r="F18" s="9">
        <v>391.42</v>
      </c>
      <c r="G18" s="9">
        <v>378.09399999999999</v>
      </c>
      <c r="H18" s="9">
        <v>281.12299999999999</v>
      </c>
      <c r="I18" s="9">
        <v>154.51900000000001</v>
      </c>
      <c r="J18" s="9">
        <v>126.604</v>
      </c>
      <c r="K18" s="9">
        <v>194.661</v>
      </c>
      <c r="L18" s="9">
        <v>89.352000000000004</v>
      </c>
      <c r="M18" s="9">
        <v>105.309</v>
      </c>
      <c r="N18" s="9">
        <v>293.73</v>
      </c>
      <c r="O18" s="9">
        <v>147.54900000000001</v>
      </c>
      <c r="P18" s="9">
        <v>146.18</v>
      </c>
      <c r="Q18" s="9">
        <v>1349.4169999999999</v>
      </c>
      <c r="R18" s="9">
        <v>639.96</v>
      </c>
      <c r="S18" s="9">
        <v>709.45699999999999</v>
      </c>
      <c r="T18" s="9">
        <v>591.24400000000003</v>
      </c>
      <c r="U18" s="9">
        <v>281.74</v>
      </c>
      <c r="V18" s="9">
        <v>309.50400000000002</v>
      </c>
      <c r="W18" s="9">
        <v>289.28500000000003</v>
      </c>
      <c r="X18" s="9">
        <v>143.483</v>
      </c>
      <c r="Y18" s="9">
        <v>145.80199999999999</v>
      </c>
      <c r="Z18" s="9">
        <v>237.08099999999999</v>
      </c>
      <c r="AA18" s="9">
        <v>104.083</v>
      </c>
      <c r="AB18" s="9">
        <v>132.99799999999999</v>
      </c>
      <c r="AC18" s="9">
        <v>154.86500000000001</v>
      </c>
      <c r="AD18" s="9">
        <v>74.058000000000007</v>
      </c>
      <c r="AE18" s="9">
        <v>80.807000000000002</v>
      </c>
      <c r="AF18" s="9">
        <v>76.941000000000003</v>
      </c>
      <c r="AG18" s="9">
        <v>36.595999999999997</v>
      </c>
      <c r="AH18" s="9">
        <v>40.344999999999999</v>
      </c>
      <c r="AI18" s="9">
        <v>525.226</v>
      </c>
      <c r="AJ18" s="9">
        <v>289.12099999999998</v>
      </c>
      <c r="AK18" s="9">
        <v>236.10499999999999</v>
      </c>
      <c r="AL18" s="9">
        <v>275.16000000000003</v>
      </c>
      <c r="AM18" s="9">
        <v>151.995</v>
      </c>
      <c r="AN18" s="9">
        <v>123.16500000000001</v>
      </c>
      <c r="AO18" s="9">
        <v>133.92699999999999</v>
      </c>
      <c r="AP18" s="9">
        <v>76.679000000000002</v>
      </c>
      <c r="AQ18" s="9">
        <v>57.247999999999998</v>
      </c>
      <c r="AR18" s="9">
        <v>66.113</v>
      </c>
      <c r="AS18" s="9">
        <v>32.942999999999998</v>
      </c>
      <c r="AT18" s="9">
        <v>33.17</v>
      </c>
      <c r="AU18" s="9">
        <v>75.12</v>
      </c>
      <c r="AV18" s="9">
        <v>42.372999999999998</v>
      </c>
      <c r="AW18" s="9">
        <v>32.747</v>
      </c>
      <c r="AX18" s="9">
        <v>250.066</v>
      </c>
      <c r="AY18" s="9">
        <v>137.125</v>
      </c>
      <c r="AZ18" s="9">
        <v>112.94</v>
      </c>
      <c r="BA18" s="9">
        <v>108.898</v>
      </c>
      <c r="BB18" s="9">
        <v>58.359000000000002</v>
      </c>
      <c r="BC18" s="9">
        <v>50.539000000000001</v>
      </c>
      <c r="BD18" s="9">
        <v>43.966000000000001</v>
      </c>
      <c r="BE18" s="9">
        <v>22.949000000000002</v>
      </c>
      <c r="BF18" s="9">
        <v>21.016999999999999</v>
      </c>
      <c r="BG18" s="9">
        <v>48.503999999999998</v>
      </c>
      <c r="BH18" s="9">
        <v>28.196999999999999</v>
      </c>
      <c r="BI18" s="9">
        <v>20.306999999999999</v>
      </c>
      <c r="BJ18" s="9">
        <v>32.084000000000003</v>
      </c>
      <c r="BK18" s="9">
        <v>19.225000000000001</v>
      </c>
      <c r="BL18" s="9">
        <v>12.859</v>
      </c>
      <c r="BM18" s="9">
        <v>16.614000000000001</v>
      </c>
      <c r="BN18" s="9">
        <v>8.3960000000000008</v>
      </c>
      <c r="BO18" s="9">
        <v>8.218</v>
      </c>
      <c r="BP18" s="9">
        <v>198.83799999999999</v>
      </c>
      <c r="BQ18" s="9">
        <v>108.392</v>
      </c>
      <c r="BR18" s="9">
        <v>90.444999999999993</v>
      </c>
      <c r="BS18" s="9">
        <v>81.912999999999997</v>
      </c>
      <c r="BT18" s="9">
        <v>45.061</v>
      </c>
      <c r="BU18" s="9">
        <v>36.851999999999997</v>
      </c>
      <c r="BV18" s="9">
        <v>31.177</v>
      </c>
      <c r="BW18" s="9">
        <v>18.713000000000001</v>
      </c>
      <c r="BX18" s="9">
        <v>12.464</v>
      </c>
      <c r="BY18" s="9">
        <v>19.896999999999998</v>
      </c>
      <c r="BZ18" s="9">
        <v>10.717000000000001</v>
      </c>
      <c r="CA18" s="9">
        <v>9.18</v>
      </c>
      <c r="CB18" s="9">
        <v>30.838999999999999</v>
      </c>
      <c r="CC18" s="9">
        <v>15.631</v>
      </c>
      <c r="CD18" s="9">
        <v>15.207000000000001</v>
      </c>
      <c r="CE18" s="9">
        <v>116.925</v>
      </c>
      <c r="CF18" s="9">
        <v>63.331000000000003</v>
      </c>
      <c r="CG18" s="9">
        <v>53.594000000000001</v>
      </c>
      <c r="CH18" s="9">
        <v>48.473999999999997</v>
      </c>
      <c r="CI18" s="9">
        <v>26.507999999999999</v>
      </c>
      <c r="CJ18" s="9">
        <v>21.965</v>
      </c>
      <c r="CK18" s="9">
        <v>19.943000000000001</v>
      </c>
      <c r="CL18" s="9">
        <v>8.9139999999999997</v>
      </c>
      <c r="CM18" s="9">
        <v>11.029</v>
      </c>
      <c r="CN18" s="9">
        <v>26.683</v>
      </c>
      <c r="CO18" s="9">
        <v>15.102</v>
      </c>
      <c r="CP18" s="9">
        <v>11.581</v>
      </c>
      <c r="CQ18" s="9">
        <v>13.837999999999999</v>
      </c>
      <c r="CR18" s="9">
        <v>9.6</v>
      </c>
      <c r="CS18" s="9">
        <v>4.2370000000000001</v>
      </c>
      <c r="CT18" s="9">
        <v>7.9880000000000004</v>
      </c>
      <c r="CU18" s="9">
        <v>3.206</v>
      </c>
      <c r="CV18" s="9">
        <v>4.782</v>
      </c>
      <c r="CW18" s="9">
        <v>26.83</v>
      </c>
      <c r="CX18" s="9">
        <v>16.431999999999999</v>
      </c>
      <c r="CY18" s="9">
        <v>10.398</v>
      </c>
      <c r="CZ18" s="9">
        <v>13.661</v>
      </c>
      <c r="DA18" s="9">
        <v>6.859</v>
      </c>
      <c r="DB18" s="9">
        <v>6.8019999999999996</v>
      </c>
      <c r="DC18" s="9">
        <v>7.8719999999999999</v>
      </c>
      <c r="DD18" s="9">
        <v>4.056</v>
      </c>
      <c r="DE18" s="9">
        <v>3.8170000000000002</v>
      </c>
      <c r="DF18" s="9">
        <v>1.36</v>
      </c>
      <c r="DG18" s="9">
        <v>0.40699999999999997</v>
      </c>
      <c r="DH18" s="9">
        <v>0.95299999999999996</v>
      </c>
      <c r="DI18" s="9">
        <v>4.4279999999999999</v>
      </c>
      <c r="DJ18" s="9">
        <v>2.3959999999999999</v>
      </c>
      <c r="DK18" s="9">
        <v>2.0329999999999999</v>
      </c>
      <c r="DL18" s="9">
        <v>13.169</v>
      </c>
      <c r="DM18" s="9">
        <v>9.5730000000000004</v>
      </c>
      <c r="DN18" s="9">
        <v>3.5960000000000001</v>
      </c>
      <c r="DO18" s="9">
        <v>6.7169999999999996</v>
      </c>
      <c r="DP18" s="9">
        <v>5.0389999999999997</v>
      </c>
      <c r="DQ18" s="9">
        <v>1.6779999999999999</v>
      </c>
      <c r="DR18" s="9">
        <v>3.4729999999999999</v>
      </c>
      <c r="DS18" s="9">
        <v>2.536</v>
      </c>
      <c r="DT18" s="9">
        <v>0.93700000000000006</v>
      </c>
      <c r="DU18" s="9">
        <v>2.294</v>
      </c>
      <c r="DV18" s="9">
        <v>1.9990000000000001</v>
      </c>
      <c r="DW18" s="9">
        <v>0.29499999999999998</v>
      </c>
      <c r="DX18" s="9">
        <v>0.68600000000000005</v>
      </c>
      <c r="DY18" s="9">
        <v>0</v>
      </c>
      <c r="DZ18" s="9">
        <v>0.68600000000000005</v>
      </c>
      <c r="EA18" s="9">
        <v>0</v>
      </c>
      <c r="EB18" s="9">
        <v>0</v>
      </c>
      <c r="EC18" s="9">
        <v>0</v>
      </c>
      <c r="ED18" s="9">
        <v>197.11</v>
      </c>
      <c r="EE18" s="9">
        <v>106.259</v>
      </c>
      <c r="EF18" s="9">
        <v>90.85</v>
      </c>
      <c r="EG18" s="9">
        <v>138.19399999999999</v>
      </c>
      <c r="EH18" s="9">
        <v>77.147000000000006</v>
      </c>
      <c r="EI18" s="9">
        <v>61.045999999999999</v>
      </c>
      <c r="EJ18" s="9">
        <v>79.962000000000003</v>
      </c>
      <c r="EK18" s="9">
        <v>43.372</v>
      </c>
      <c r="EL18" s="9">
        <v>36.590000000000003</v>
      </c>
      <c r="EM18" s="9">
        <v>33.728000000000002</v>
      </c>
      <c r="EN18" s="9">
        <v>17.103999999999999</v>
      </c>
      <c r="EO18" s="9">
        <v>16.623999999999999</v>
      </c>
      <c r="EP18" s="9">
        <v>24.504000000000001</v>
      </c>
      <c r="EQ18" s="9">
        <v>16.670999999999999</v>
      </c>
      <c r="ER18" s="9">
        <v>7.8330000000000002</v>
      </c>
      <c r="ES18" s="9">
        <v>58.915999999999997</v>
      </c>
      <c r="ET18" s="9">
        <v>29.111999999999998</v>
      </c>
      <c r="EU18" s="9">
        <v>29.803999999999998</v>
      </c>
      <c r="EV18" s="9">
        <v>33.151000000000003</v>
      </c>
      <c r="EW18" s="9">
        <v>15.413</v>
      </c>
      <c r="EX18" s="9">
        <v>17.739000000000001</v>
      </c>
      <c r="EY18" s="9">
        <v>8.66</v>
      </c>
      <c r="EZ18" s="9">
        <v>4.2119999999999997</v>
      </c>
      <c r="FA18" s="9">
        <v>4.4480000000000004</v>
      </c>
      <c r="FB18" s="9">
        <v>8</v>
      </c>
      <c r="FC18" s="9">
        <v>4.6559999999999997</v>
      </c>
      <c r="FD18" s="9">
        <v>3.3439999999999999</v>
      </c>
      <c r="FE18" s="9">
        <v>6.2569999999999997</v>
      </c>
      <c r="FF18" s="9">
        <v>3.8140000000000001</v>
      </c>
      <c r="FG18" s="9">
        <v>2.4430000000000001</v>
      </c>
      <c r="FH18" s="9">
        <v>2.847</v>
      </c>
      <c r="FI18" s="9">
        <v>1.0169999999999999</v>
      </c>
      <c r="FJ18" s="9">
        <v>1.83</v>
      </c>
      <c r="FK18" s="9">
        <v>102.44799999999999</v>
      </c>
      <c r="FL18" s="9">
        <v>58.036999999999999</v>
      </c>
      <c r="FM18" s="9">
        <v>44.411000000000001</v>
      </c>
      <c r="FN18" s="9">
        <v>41.392000000000003</v>
      </c>
      <c r="FO18" s="9">
        <v>22.928000000000001</v>
      </c>
      <c r="FP18" s="9">
        <v>18.463999999999999</v>
      </c>
      <c r="FQ18" s="9">
        <v>14.914999999999999</v>
      </c>
      <c r="FR18" s="9">
        <v>10.538</v>
      </c>
      <c r="FS18" s="9">
        <v>4.3769999999999998</v>
      </c>
      <c r="FT18" s="9">
        <v>11.128</v>
      </c>
      <c r="FU18" s="9">
        <v>4.7149999999999999</v>
      </c>
      <c r="FV18" s="9">
        <v>6.4130000000000003</v>
      </c>
      <c r="FW18" s="9">
        <v>15.349</v>
      </c>
      <c r="FX18" s="9">
        <v>7.6749999999999998</v>
      </c>
      <c r="FY18" s="9">
        <v>7.6740000000000004</v>
      </c>
      <c r="FZ18" s="9">
        <v>61.055999999999997</v>
      </c>
      <c r="GA18" s="9">
        <v>35.109000000000002</v>
      </c>
      <c r="GB18" s="9">
        <v>25.946999999999999</v>
      </c>
      <c r="GC18" s="9">
        <v>20.556000000000001</v>
      </c>
      <c r="GD18" s="9">
        <v>11.398</v>
      </c>
      <c r="GE18" s="9">
        <v>9.1579999999999995</v>
      </c>
      <c r="GF18" s="9">
        <v>11.89</v>
      </c>
      <c r="GG18" s="9">
        <v>7.2869999999999999</v>
      </c>
      <c r="GH18" s="9">
        <v>4.6020000000000003</v>
      </c>
      <c r="GI18" s="9">
        <v>11.526999999999999</v>
      </c>
      <c r="GJ18" s="9">
        <v>6.44</v>
      </c>
      <c r="GK18" s="9">
        <v>5.0869999999999997</v>
      </c>
      <c r="GL18" s="9">
        <v>11.304</v>
      </c>
      <c r="GM18" s="9">
        <v>5.8109999999999999</v>
      </c>
      <c r="GN18" s="9">
        <v>5.4930000000000003</v>
      </c>
      <c r="GO18" s="9">
        <v>5.7789999999999999</v>
      </c>
      <c r="GP18" s="9">
        <v>4.173</v>
      </c>
      <c r="GQ18" s="9">
        <v>1.6060000000000001</v>
      </c>
      <c r="GR18" s="9">
        <v>1301.4100000000001</v>
      </c>
      <c r="GS18" s="9">
        <v>605.95399999999995</v>
      </c>
      <c r="GT18" s="9">
        <v>695.45600000000002</v>
      </c>
      <c r="GU18" s="9">
        <v>391.15899999999999</v>
      </c>
      <c r="GV18" s="9">
        <v>186.536</v>
      </c>
      <c r="GW18" s="9">
        <v>204.62299999999999</v>
      </c>
      <c r="GX18" s="9">
        <v>107.264</v>
      </c>
      <c r="GY18" s="9">
        <v>58.58</v>
      </c>
      <c r="GZ18" s="9">
        <v>48.683</v>
      </c>
      <c r="HA18" s="9">
        <v>102.30800000000001</v>
      </c>
      <c r="HB18" s="9">
        <v>44.911999999999999</v>
      </c>
      <c r="HC18" s="9">
        <v>57.396999999999998</v>
      </c>
      <c r="HD18" s="9">
        <v>181.58699999999999</v>
      </c>
      <c r="HE18" s="9">
        <v>83.043999999999997</v>
      </c>
      <c r="HF18" s="9">
        <v>98.543000000000006</v>
      </c>
      <c r="HG18" s="9">
        <v>910.25099999999998</v>
      </c>
      <c r="HH18" s="9">
        <v>419.41800000000001</v>
      </c>
      <c r="HI18" s="9">
        <v>490.83300000000003</v>
      </c>
      <c r="HJ18" s="9">
        <v>410.53199999999998</v>
      </c>
      <c r="HK18" s="9">
        <v>188.61600000000001</v>
      </c>
      <c r="HL18" s="9">
        <v>221.916</v>
      </c>
      <c r="HM18" s="9">
        <v>199.995</v>
      </c>
      <c r="HN18" s="9">
        <v>102.931</v>
      </c>
      <c r="HO18" s="9">
        <v>97.063999999999993</v>
      </c>
      <c r="HP18" s="9">
        <v>155.589</v>
      </c>
      <c r="HQ18" s="9">
        <v>64.825999999999993</v>
      </c>
      <c r="HR18" s="9">
        <v>90.763000000000005</v>
      </c>
      <c r="HS18" s="9">
        <v>97.704999999999998</v>
      </c>
      <c r="HT18" s="9">
        <v>41.872</v>
      </c>
      <c r="HU18" s="9">
        <v>55.832999999999998</v>
      </c>
      <c r="HV18" s="9">
        <v>46.429000000000002</v>
      </c>
      <c r="HW18" s="9">
        <v>21.172999999999998</v>
      </c>
      <c r="HX18" s="9">
        <v>25.256</v>
      </c>
      <c r="HY18" s="9">
        <v>264.71800000000002</v>
      </c>
      <c r="HZ18" s="9">
        <v>125.071</v>
      </c>
      <c r="IA18" s="9">
        <v>139.64699999999999</v>
      </c>
      <c r="IB18" s="9">
        <v>98.391000000000005</v>
      </c>
      <c r="IC18" s="9">
        <v>45.292999999999999</v>
      </c>
      <c r="ID18" s="9">
        <v>53.097999999999999</v>
      </c>
      <c r="IE18" s="9">
        <v>33.996000000000002</v>
      </c>
      <c r="IF18" s="9">
        <v>16.542999999999999</v>
      </c>
      <c r="IG18" s="9">
        <v>17.452999999999999</v>
      </c>
      <c r="IH18" s="9">
        <v>27.844000000000001</v>
      </c>
      <c r="II18" s="9">
        <v>12.423999999999999</v>
      </c>
      <c r="IJ18" s="9">
        <v>15.42</v>
      </c>
      <c r="IK18" s="9">
        <v>36.551000000000002</v>
      </c>
      <c r="IL18" s="9">
        <v>16.326000000000001</v>
      </c>
      <c r="IM18" s="9">
        <v>20.225000000000001</v>
      </c>
      <c r="IN18" s="9">
        <v>166.328</v>
      </c>
      <c r="IO18" s="9">
        <v>79.778000000000006</v>
      </c>
      <c r="IP18" s="9">
        <v>86.55</v>
      </c>
      <c r="IQ18" s="9">
        <v>90.216999999999999</v>
      </c>
    </row>
    <row r="19" spans="1:251">
      <c r="A19" s="10">
        <v>44958</v>
      </c>
      <c r="B19" s="9">
        <v>2324.491</v>
      </c>
      <c r="C19" s="9">
        <v>1168.4559999999999</v>
      </c>
      <c r="D19" s="9">
        <v>1156.0350000000001</v>
      </c>
      <c r="E19" s="9">
        <v>877.26400000000001</v>
      </c>
      <c r="F19" s="9">
        <v>434.839</v>
      </c>
      <c r="G19" s="9">
        <v>442.42500000000001</v>
      </c>
      <c r="H19" s="9">
        <v>276.80799999999999</v>
      </c>
      <c r="I19" s="9">
        <v>140.88499999999999</v>
      </c>
      <c r="J19" s="9">
        <v>135.923</v>
      </c>
      <c r="K19" s="9">
        <v>232.97</v>
      </c>
      <c r="L19" s="9">
        <v>111.708</v>
      </c>
      <c r="M19" s="9">
        <v>121.262</v>
      </c>
      <c r="N19" s="9">
        <v>367.48599999999999</v>
      </c>
      <c r="O19" s="9">
        <v>182.24600000000001</v>
      </c>
      <c r="P19" s="9">
        <v>185.24</v>
      </c>
      <c r="Q19" s="9">
        <v>1447.2260000000001</v>
      </c>
      <c r="R19" s="9">
        <v>733.61699999999996</v>
      </c>
      <c r="S19" s="9">
        <v>713.60900000000004</v>
      </c>
      <c r="T19" s="9">
        <v>636.35</v>
      </c>
      <c r="U19" s="9">
        <v>314.00099999999998</v>
      </c>
      <c r="V19" s="9">
        <v>322.34899999999999</v>
      </c>
      <c r="W19" s="9">
        <v>267.13400000000001</v>
      </c>
      <c r="X19" s="9">
        <v>138.64400000000001</v>
      </c>
      <c r="Y19" s="9">
        <v>128.49100000000001</v>
      </c>
      <c r="Z19" s="9">
        <v>276.02300000000002</v>
      </c>
      <c r="AA19" s="9">
        <v>140.398</v>
      </c>
      <c r="AB19" s="9">
        <v>135.626</v>
      </c>
      <c r="AC19" s="9">
        <v>175.57300000000001</v>
      </c>
      <c r="AD19" s="9">
        <v>87.471999999999994</v>
      </c>
      <c r="AE19" s="9">
        <v>88.102000000000004</v>
      </c>
      <c r="AF19" s="9">
        <v>92.144999999999996</v>
      </c>
      <c r="AG19" s="9">
        <v>53.103000000000002</v>
      </c>
      <c r="AH19" s="9">
        <v>39.042000000000002</v>
      </c>
      <c r="AI19" s="9">
        <v>533.86800000000005</v>
      </c>
      <c r="AJ19" s="9">
        <v>282.07499999999999</v>
      </c>
      <c r="AK19" s="9">
        <v>251.79300000000001</v>
      </c>
      <c r="AL19" s="9">
        <v>286.77600000000001</v>
      </c>
      <c r="AM19" s="9">
        <v>141.00899999999999</v>
      </c>
      <c r="AN19" s="9">
        <v>145.767</v>
      </c>
      <c r="AO19" s="9">
        <v>119.069</v>
      </c>
      <c r="AP19" s="9">
        <v>59.631999999999998</v>
      </c>
      <c r="AQ19" s="9">
        <v>59.438000000000002</v>
      </c>
      <c r="AR19" s="9">
        <v>76.781000000000006</v>
      </c>
      <c r="AS19" s="9">
        <v>33.451999999999998</v>
      </c>
      <c r="AT19" s="9">
        <v>43.328000000000003</v>
      </c>
      <c r="AU19" s="9">
        <v>90.926000000000002</v>
      </c>
      <c r="AV19" s="9">
        <v>47.924999999999997</v>
      </c>
      <c r="AW19" s="9">
        <v>43.000999999999998</v>
      </c>
      <c r="AX19" s="9">
        <v>247.09200000000001</v>
      </c>
      <c r="AY19" s="9">
        <v>141.066</v>
      </c>
      <c r="AZ19" s="9">
        <v>106.026</v>
      </c>
      <c r="BA19" s="9">
        <v>102.131</v>
      </c>
      <c r="BB19" s="9">
        <v>64.057000000000002</v>
      </c>
      <c r="BC19" s="9">
        <v>38.073999999999998</v>
      </c>
      <c r="BD19" s="9">
        <v>45.996000000000002</v>
      </c>
      <c r="BE19" s="9">
        <v>25.279</v>
      </c>
      <c r="BF19" s="9">
        <v>20.716999999999999</v>
      </c>
      <c r="BG19" s="9">
        <v>39.978000000000002</v>
      </c>
      <c r="BH19" s="9">
        <v>19.236999999999998</v>
      </c>
      <c r="BI19" s="9">
        <v>20.741</v>
      </c>
      <c r="BJ19" s="9">
        <v>34.14</v>
      </c>
      <c r="BK19" s="9">
        <v>16.585999999999999</v>
      </c>
      <c r="BL19" s="9">
        <v>17.553999999999998</v>
      </c>
      <c r="BM19" s="9">
        <v>24.847000000000001</v>
      </c>
      <c r="BN19" s="9">
        <v>15.907999999999999</v>
      </c>
      <c r="BO19" s="9">
        <v>8.9390000000000001</v>
      </c>
      <c r="BP19" s="9">
        <v>184.16200000000001</v>
      </c>
      <c r="BQ19" s="9">
        <v>107.26300000000001</v>
      </c>
      <c r="BR19" s="9">
        <v>76.897999999999996</v>
      </c>
      <c r="BS19" s="9">
        <v>80.41</v>
      </c>
      <c r="BT19" s="9">
        <v>43.323999999999998</v>
      </c>
      <c r="BU19" s="9">
        <v>37.085999999999999</v>
      </c>
      <c r="BV19" s="9">
        <v>18.256</v>
      </c>
      <c r="BW19" s="9">
        <v>8.6649999999999991</v>
      </c>
      <c r="BX19" s="9">
        <v>9.5909999999999993</v>
      </c>
      <c r="BY19" s="9">
        <v>24.643999999999998</v>
      </c>
      <c r="BZ19" s="9">
        <v>14.247</v>
      </c>
      <c r="CA19" s="9">
        <v>10.397</v>
      </c>
      <c r="CB19" s="9">
        <v>37.51</v>
      </c>
      <c r="CC19" s="9">
        <v>20.413</v>
      </c>
      <c r="CD19" s="9">
        <v>17.097000000000001</v>
      </c>
      <c r="CE19" s="9">
        <v>103.751</v>
      </c>
      <c r="CF19" s="9">
        <v>63.939</v>
      </c>
      <c r="CG19" s="9">
        <v>39.813000000000002</v>
      </c>
      <c r="CH19" s="9">
        <v>41.161999999999999</v>
      </c>
      <c r="CI19" s="9">
        <v>27.359000000000002</v>
      </c>
      <c r="CJ19" s="9">
        <v>13.803000000000001</v>
      </c>
      <c r="CK19" s="9">
        <v>20.574000000000002</v>
      </c>
      <c r="CL19" s="9">
        <v>13.013</v>
      </c>
      <c r="CM19" s="9">
        <v>7.5609999999999999</v>
      </c>
      <c r="CN19" s="9">
        <v>17.297000000000001</v>
      </c>
      <c r="CO19" s="9">
        <v>10.183</v>
      </c>
      <c r="CP19" s="9">
        <v>7.1139999999999999</v>
      </c>
      <c r="CQ19" s="9">
        <v>13.965</v>
      </c>
      <c r="CR19" s="9">
        <v>6.3159999999999998</v>
      </c>
      <c r="CS19" s="9">
        <v>7.649</v>
      </c>
      <c r="CT19" s="9">
        <v>10.753</v>
      </c>
      <c r="CU19" s="9">
        <v>7.0670000000000002</v>
      </c>
      <c r="CV19" s="9">
        <v>3.6859999999999999</v>
      </c>
      <c r="CW19" s="9">
        <v>16.821999999999999</v>
      </c>
      <c r="CX19" s="9">
        <v>13.173</v>
      </c>
      <c r="CY19" s="9">
        <v>3.6480000000000001</v>
      </c>
      <c r="CZ19" s="9">
        <v>10.579000000000001</v>
      </c>
      <c r="DA19" s="9">
        <v>8.1020000000000003</v>
      </c>
      <c r="DB19" s="9">
        <v>2.4769999999999999</v>
      </c>
      <c r="DC19" s="9">
        <v>3.5750000000000002</v>
      </c>
      <c r="DD19" s="9">
        <v>3.5750000000000002</v>
      </c>
      <c r="DE19" s="9">
        <v>0</v>
      </c>
      <c r="DF19" s="9">
        <v>4.9859999999999998</v>
      </c>
      <c r="DG19" s="9">
        <v>3.2709999999999999</v>
      </c>
      <c r="DH19" s="9">
        <v>1.716</v>
      </c>
      <c r="DI19" s="9">
        <v>2.0169999999999999</v>
      </c>
      <c r="DJ19" s="9">
        <v>1.256</v>
      </c>
      <c r="DK19" s="9">
        <v>0.76100000000000001</v>
      </c>
      <c r="DL19" s="9">
        <v>6.2430000000000003</v>
      </c>
      <c r="DM19" s="9">
        <v>5.0720000000000001</v>
      </c>
      <c r="DN19" s="9">
        <v>1.1719999999999999</v>
      </c>
      <c r="DO19" s="9">
        <v>3.0870000000000002</v>
      </c>
      <c r="DP19" s="9">
        <v>2.6160000000000001</v>
      </c>
      <c r="DQ19" s="9">
        <v>0.47099999999999997</v>
      </c>
      <c r="DR19" s="9">
        <v>1.98</v>
      </c>
      <c r="DS19" s="9">
        <v>1.98</v>
      </c>
      <c r="DT19" s="9">
        <v>0</v>
      </c>
      <c r="DU19" s="9">
        <v>0.873</v>
      </c>
      <c r="DV19" s="9">
        <v>0.17299999999999999</v>
      </c>
      <c r="DW19" s="9">
        <v>0.7</v>
      </c>
      <c r="DX19" s="9">
        <v>0.30299999999999999</v>
      </c>
      <c r="DY19" s="9">
        <v>0.30299999999999999</v>
      </c>
      <c r="DZ19" s="9">
        <v>0</v>
      </c>
      <c r="EA19" s="9">
        <v>0</v>
      </c>
      <c r="EB19" s="9">
        <v>0</v>
      </c>
      <c r="EC19" s="9">
        <v>0</v>
      </c>
      <c r="ED19" s="9">
        <v>205.73099999999999</v>
      </c>
      <c r="EE19" s="9">
        <v>90.792000000000002</v>
      </c>
      <c r="EF19" s="9">
        <v>114.93899999999999</v>
      </c>
      <c r="EG19" s="9">
        <v>148.113</v>
      </c>
      <c r="EH19" s="9">
        <v>64.078000000000003</v>
      </c>
      <c r="EI19" s="9">
        <v>84.034999999999997</v>
      </c>
      <c r="EJ19" s="9">
        <v>77.5</v>
      </c>
      <c r="EK19" s="9">
        <v>36.325000000000003</v>
      </c>
      <c r="EL19" s="9">
        <v>41.174999999999997</v>
      </c>
      <c r="EM19" s="9">
        <v>34.182000000000002</v>
      </c>
      <c r="EN19" s="9">
        <v>10.93</v>
      </c>
      <c r="EO19" s="9">
        <v>23.253</v>
      </c>
      <c r="EP19" s="9">
        <v>36.43</v>
      </c>
      <c r="EQ19" s="9">
        <v>16.823</v>
      </c>
      <c r="ER19" s="9">
        <v>19.606999999999999</v>
      </c>
      <c r="ES19" s="9">
        <v>57.618000000000002</v>
      </c>
      <c r="ET19" s="9">
        <v>26.713999999999999</v>
      </c>
      <c r="EU19" s="9">
        <v>30.904</v>
      </c>
      <c r="EV19" s="9">
        <v>32.536000000000001</v>
      </c>
      <c r="EW19" s="9">
        <v>16.282</v>
      </c>
      <c r="EX19" s="9">
        <v>16.254000000000001</v>
      </c>
      <c r="EY19" s="9">
        <v>8.2520000000000007</v>
      </c>
      <c r="EZ19" s="9">
        <v>3.202</v>
      </c>
      <c r="FA19" s="9">
        <v>5.05</v>
      </c>
      <c r="FB19" s="9">
        <v>7.1639999999999997</v>
      </c>
      <c r="FC19" s="9">
        <v>3.254</v>
      </c>
      <c r="FD19" s="9">
        <v>3.91</v>
      </c>
      <c r="FE19" s="9">
        <v>5.2770000000000001</v>
      </c>
      <c r="FF19" s="9">
        <v>2.867</v>
      </c>
      <c r="FG19" s="9">
        <v>2.41</v>
      </c>
      <c r="FH19" s="9">
        <v>4.3899999999999997</v>
      </c>
      <c r="FI19" s="9">
        <v>1.109</v>
      </c>
      <c r="FJ19" s="9">
        <v>3.28</v>
      </c>
      <c r="FK19" s="9">
        <v>127.15300000000001</v>
      </c>
      <c r="FL19" s="9">
        <v>70.846999999999994</v>
      </c>
      <c r="FM19" s="9">
        <v>56.307000000000002</v>
      </c>
      <c r="FN19" s="9">
        <v>47.673999999999999</v>
      </c>
      <c r="FO19" s="9">
        <v>25.504999999999999</v>
      </c>
      <c r="FP19" s="9">
        <v>22.17</v>
      </c>
      <c r="FQ19" s="9">
        <v>19.736999999999998</v>
      </c>
      <c r="FR19" s="9">
        <v>11.066000000000001</v>
      </c>
      <c r="FS19" s="9">
        <v>8.6709999999999994</v>
      </c>
      <c r="FT19" s="9">
        <v>12.968</v>
      </c>
      <c r="FU19" s="9">
        <v>5.0049999999999999</v>
      </c>
      <c r="FV19" s="9">
        <v>7.9630000000000001</v>
      </c>
      <c r="FW19" s="9">
        <v>14.968999999999999</v>
      </c>
      <c r="FX19" s="9">
        <v>9.4329999999999998</v>
      </c>
      <c r="FY19" s="9">
        <v>5.5359999999999996</v>
      </c>
      <c r="FZ19" s="9">
        <v>79.478999999999999</v>
      </c>
      <c r="GA19" s="9">
        <v>45.341999999999999</v>
      </c>
      <c r="GB19" s="9">
        <v>34.137</v>
      </c>
      <c r="GC19" s="9">
        <v>25.346</v>
      </c>
      <c r="GD19" s="9">
        <v>17.8</v>
      </c>
      <c r="GE19" s="9">
        <v>7.5460000000000003</v>
      </c>
      <c r="GF19" s="9">
        <v>15.191000000000001</v>
      </c>
      <c r="GG19" s="9">
        <v>7.0839999999999996</v>
      </c>
      <c r="GH19" s="9">
        <v>8.1069999999999993</v>
      </c>
      <c r="GI19" s="9">
        <v>14.643000000000001</v>
      </c>
      <c r="GJ19" s="9">
        <v>5.6260000000000003</v>
      </c>
      <c r="GK19" s="9">
        <v>9.0169999999999995</v>
      </c>
      <c r="GL19" s="9">
        <v>14.595000000000001</v>
      </c>
      <c r="GM19" s="9">
        <v>7.1</v>
      </c>
      <c r="GN19" s="9">
        <v>7.4950000000000001</v>
      </c>
      <c r="GO19" s="9">
        <v>9.7040000000000006</v>
      </c>
      <c r="GP19" s="9">
        <v>7.7309999999999999</v>
      </c>
      <c r="GQ19" s="9">
        <v>1.972</v>
      </c>
      <c r="GR19" s="9">
        <v>1478.4670000000001</v>
      </c>
      <c r="GS19" s="9">
        <v>737.68399999999997</v>
      </c>
      <c r="GT19" s="9">
        <v>740.78300000000002</v>
      </c>
      <c r="GU19" s="9">
        <v>481.67700000000002</v>
      </c>
      <c r="GV19" s="9">
        <v>240.441</v>
      </c>
      <c r="GW19" s="9">
        <v>241.23500000000001</v>
      </c>
      <c r="GX19" s="9">
        <v>120.40900000000001</v>
      </c>
      <c r="GY19" s="9">
        <v>61.701999999999998</v>
      </c>
      <c r="GZ19" s="9">
        <v>58.707999999999998</v>
      </c>
      <c r="HA19" s="9">
        <v>127.511</v>
      </c>
      <c r="HB19" s="9">
        <v>66.602999999999994</v>
      </c>
      <c r="HC19" s="9">
        <v>60.908000000000001</v>
      </c>
      <c r="HD19" s="9">
        <v>233.756</v>
      </c>
      <c r="HE19" s="9">
        <v>112.136</v>
      </c>
      <c r="HF19" s="9">
        <v>121.62</v>
      </c>
      <c r="HG19" s="9">
        <v>996.79</v>
      </c>
      <c r="HH19" s="9">
        <v>497.24200000000002</v>
      </c>
      <c r="HI19" s="9">
        <v>499.548</v>
      </c>
      <c r="HJ19" s="9">
        <v>446.459</v>
      </c>
      <c r="HK19" s="9">
        <v>212.43700000000001</v>
      </c>
      <c r="HL19" s="9">
        <v>234.02199999999999</v>
      </c>
      <c r="HM19" s="9">
        <v>186.642</v>
      </c>
      <c r="HN19" s="9">
        <v>95.825999999999993</v>
      </c>
      <c r="HO19" s="9">
        <v>90.816000000000003</v>
      </c>
      <c r="HP19" s="9">
        <v>197.38900000000001</v>
      </c>
      <c r="HQ19" s="9">
        <v>101.133</v>
      </c>
      <c r="HR19" s="9">
        <v>96.256</v>
      </c>
      <c r="HS19" s="9">
        <v>113.82299999999999</v>
      </c>
      <c r="HT19" s="9">
        <v>57.674999999999997</v>
      </c>
      <c r="HU19" s="9">
        <v>56.149000000000001</v>
      </c>
      <c r="HV19" s="9">
        <v>52.475999999999999</v>
      </c>
      <c r="HW19" s="9">
        <v>30.172000000000001</v>
      </c>
      <c r="HX19" s="9">
        <v>22.303999999999998</v>
      </c>
      <c r="HY19" s="9">
        <v>276.07900000000001</v>
      </c>
      <c r="HZ19" s="9">
        <v>139.41999999999999</v>
      </c>
      <c r="IA19" s="9">
        <v>136.65899999999999</v>
      </c>
      <c r="IB19" s="9">
        <v>123.751</v>
      </c>
      <c r="IC19" s="9">
        <v>67.861000000000004</v>
      </c>
      <c r="ID19" s="9">
        <v>55.889000000000003</v>
      </c>
      <c r="IE19" s="9">
        <v>38.341999999999999</v>
      </c>
      <c r="IF19" s="9">
        <v>22.14</v>
      </c>
      <c r="IG19" s="9">
        <v>16.202000000000002</v>
      </c>
      <c r="IH19" s="9">
        <v>35.076000000000001</v>
      </c>
      <c r="II19" s="9">
        <v>19.164000000000001</v>
      </c>
      <c r="IJ19" s="9">
        <v>15.912000000000001</v>
      </c>
      <c r="IK19" s="9">
        <v>50.332999999999998</v>
      </c>
      <c r="IL19" s="9">
        <v>26.556999999999999</v>
      </c>
      <c r="IM19" s="9">
        <v>23.776</v>
      </c>
      <c r="IN19" s="9">
        <v>152.32900000000001</v>
      </c>
      <c r="IO19" s="9">
        <v>71.558999999999997</v>
      </c>
      <c r="IP19" s="9">
        <v>80.77</v>
      </c>
      <c r="IQ19" s="9">
        <v>86.206000000000003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32.99</v>
      </c>
      <c r="C11" s="9">
        <v>27.085999999999999</v>
      </c>
      <c r="D11" s="9">
        <v>27.59</v>
      </c>
      <c r="E11" s="9">
        <v>12.938000000000001</v>
      </c>
      <c r="F11" s="9">
        <v>14.651999999999999</v>
      </c>
      <c r="G11" s="9">
        <v>17.847999999999999</v>
      </c>
      <c r="H11" s="9">
        <v>8.8010000000000002</v>
      </c>
      <c r="I11" s="9">
        <v>9.0459999999999994</v>
      </c>
      <c r="J11" s="9">
        <v>4.9400000000000004</v>
      </c>
      <c r="K11" s="9">
        <v>2.0289999999999999</v>
      </c>
      <c r="L11" s="9">
        <v>2.911</v>
      </c>
      <c r="M11" s="9">
        <v>1.986</v>
      </c>
      <c r="N11" s="9">
        <v>1.702</v>
      </c>
      <c r="O11" s="9">
        <v>0.28399999999999997</v>
      </c>
      <c r="P11" s="9">
        <v>83.677000000000007</v>
      </c>
      <c r="Q11" s="9">
        <v>40.369999999999997</v>
      </c>
      <c r="R11" s="9">
        <v>43.307000000000002</v>
      </c>
      <c r="S11" s="9">
        <v>39.750999999999998</v>
      </c>
      <c r="T11" s="9">
        <v>19.254000000000001</v>
      </c>
      <c r="U11" s="9">
        <v>20.497</v>
      </c>
      <c r="V11" s="9">
        <v>22.175999999999998</v>
      </c>
      <c r="W11" s="9">
        <v>10.702</v>
      </c>
      <c r="X11" s="9">
        <v>11.475</v>
      </c>
      <c r="Y11" s="9">
        <v>8.5969999999999995</v>
      </c>
      <c r="Z11" s="9">
        <v>3.2469999999999999</v>
      </c>
      <c r="AA11" s="9">
        <v>5.351</v>
      </c>
      <c r="AB11" s="9">
        <v>8.9770000000000003</v>
      </c>
      <c r="AC11" s="9">
        <v>5.306</v>
      </c>
      <c r="AD11" s="9">
        <v>3.6709999999999998</v>
      </c>
      <c r="AE11" s="9">
        <v>43.926000000000002</v>
      </c>
      <c r="AF11" s="9">
        <v>21.116</v>
      </c>
      <c r="AG11" s="9">
        <v>22.81</v>
      </c>
      <c r="AH11" s="9">
        <v>31.077999999999999</v>
      </c>
      <c r="AI11" s="9">
        <v>15.372</v>
      </c>
      <c r="AJ11" s="9">
        <v>15.706</v>
      </c>
      <c r="AK11" s="9">
        <v>7.3230000000000004</v>
      </c>
      <c r="AL11" s="9">
        <v>2.347</v>
      </c>
      <c r="AM11" s="9">
        <v>4.9749999999999996</v>
      </c>
      <c r="AN11" s="9">
        <v>4.7569999999999997</v>
      </c>
      <c r="AO11" s="9">
        <v>3.3969999999999998</v>
      </c>
      <c r="AP11" s="9">
        <v>1.36</v>
      </c>
      <c r="AQ11" s="9">
        <v>0</v>
      </c>
      <c r="AR11" s="9">
        <v>0</v>
      </c>
      <c r="AS11" s="9">
        <v>0</v>
      </c>
      <c r="AT11" s="9">
        <v>0.76900000000000002</v>
      </c>
      <c r="AU11" s="9">
        <v>0</v>
      </c>
      <c r="AV11" s="9">
        <v>0.76900000000000002</v>
      </c>
      <c r="AW11" s="9">
        <v>377.57900000000001</v>
      </c>
      <c r="AX11" s="9">
        <v>213.27500000000001</v>
      </c>
      <c r="AY11" s="9">
        <v>164.304</v>
      </c>
      <c r="AZ11" s="9">
        <v>107.255</v>
      </c>
      <c r="BA11" s="9">
        <v>61.856999999999999</v>
      </c>
      <c r="BB11" s="9">
        <v>45.396999999999998</v>
      </c>
      <c r="BC11" s="9">
        <v>25.73</v>
      </c>
      <c r="BD11" s="9">
        <v>15.503</v>
      </c>
      <c r="BE11" s="9">
        <v>10.227</v>
      </c>
      <c r="BF11" s="9">
        <v>32.036999999999999</v>
      </c>
      <c r="BG11" s="9">
        <v>17.879000000000001</v>
      </c>
      <c r="BH11" s="9">
        <v>14.157999999999999</v>
      </c>
      <c r="BI11" s="9">
        <v>49.487000000000002</v>
      </c>
      <c r="BJ11" s="9">
        <v>28.475000000000001</v>
      </c>
      <c r="BK11" s="9">
        <v>21.012</v>
      </c>
      <c r="BL11" s="9">
        <v>270.32400000000001</v>
      </c>
      <c r="BM11" s="9">
        <v>151.41800000000001</v>
      </c>
      <c r="BN11" s="9">
        <v>118.907</v>
      </c>
      <c r="BO11" s="9">
        <v>127.70399999999999</v>
      </c>
      <c r="BP11" s="9">
        <v>69.680000000000007</v>
      </c>
      <c r="BQ11" s="9">
        <v>58.024000000000001</v>
      </c>
      <c r="BR11" s="9">
        <v>65.058000000000007</v>
      </c>
      <c r="BS11" s="9">
        <v>37.938000000000002</v>
      </c>
      <c r="BT11" s="9">
        <v>27.12</v>
      </c>
      <c r="BU11" s="9">
        <v>51.19</v>
      </c>
      <c r="BV11" s="9">
        <v>27.786999999999999</v>
      </c>
      <c r="BW11" s="9">
        <v>23.402999999999999</v>
      </c>
      <c r="BX11" s="9">
        <v>22.149000000000001</v>
      </c>
      <c r="BY11" s="9">
        <v>13.397</v>
      </c>
      <c r="BZ11" s="9">
        <v>8.7509999999999994</v>
      </c>
      <c r="CA11" s="9">
        <v>4.2240000000000002</v>
      </c>
      <c r="CB11" s="9">
        <v>2.6150000000000002</v>
      </c>
      <c r="CC11" s="9">
        <v>1.609</v>
      </c>
      <c r="CD11" s="9">
        <v>68.427999999999997</v>
      </c>
      <c r="CE11" s="9">
        <v>37.768000000000001</v>
      </c>
      <c r="CF11" s="9">
        <v>30.66</v>
      </c>
      <c r="CG11" s="9">
        <v>5.2919999999999998</v>
      </c>
      <c r="CH11" s="9">
        <v>3.3530000000000002</v>
      </c>
      <c r="CI11" s="9">
        <v>1.9390000000000001</v>
      </c>
      <c r="CJ11" s="9">
        <v>2.7130000000000001</v>
      </c>
      <c r="CK11" s="9">
        <v>1.397</v>
      </c>
      <c r="CL11" s="9">
        <v>1.3160000000000001</v>
      </c>
      <c r="CM11" s="9">
        <v>0.80400000000000005</v>
      </c>
      <c r="CN11" s="9">
        <v>0.18</v>
      </c>
      <c r="CO11" s="9">
        <v>0.623</v>
      </c>
      <c r="CP11" s="9">
        <v>1.776</v>
      </c>
      <c r="CQ11" s="9">
        <v>1.776</v>
      </c>
      <c r="CR11" s="9">
        <v>0</v>
      </c>
      <c r="CS11" s="9">
        <v>63.136000000000003</v>
      </c>
      <c r="CT11" s="9">
        <v>34.414999999999999</v>
      </c>
      <c r="CU11" s="9">
        <v>28.72</v>
      </c>
      <c r="CV11" s="9">
        <v>3.472</v>
      </c>
      <c r="CW11" s="9">
        <v>0.52600000000000002</v>
      </c>
      <c r="CX11" s="9">
        <v>2.9460000000000002</v>
      </c>
      <c r="CY11" s="9">
        <v>3.3159999999999998</v>
      </c>
      <c r="CZ11" s="9">
        <v>2.2490000000000001</v>
      </c>
      <c r="DA11" s="9">
        <v>1.0680000000000001</v>
      </c>
      <c r="DB11" s="9">
        <v>9.23</v>
      </c>
      <c r="DC11" s="9">
        <v>7.0049999999999999</v>
      </c>
      <c r="DD11" s="9">
        <v>2.2250000000000001</v>
      </c>
      <c r="DE11" s="9">
        <v>18.122</v>
      </c>
      <c r="DF11" s="9">
        <v>8.4749999999999996</v>
      </c>
      <c r="DG11" s="9">
        <v>9.6470000000000002</v>
      </c>
      <c r="DH11" s="9">
        <v>28.995999999999999</v>
      </c>
      <c r="DI11" s="9">
        <v>16.161000000000001</v>
      </c>
      <c r="DJ11" s="9">
        <v>12.835000000000001</v>
      </c>
      <c r="DK11" s="9">
        <v>204.96</v>
      </c>
      <c r="DL11" s="9">
        <v>49.377000000000002</v>
      </c>
      <c r="DM11" s="9">
        <v>155.583</v>
      </c>
      <c r="DN11" s="9">
        <v>48.878999999999998</v>
      </c>
      <c r="DO11" s="9">
        <v>14.010999999999999</v>
      </c>
      <c r="DP11" s="9">
        <v>34.869</v>
      </c>
      <c r="DQ11" s="9">
        <v>9.16</v>
      </c>
      <c r="DR11" s="9">
        <v>2.8170000000000002</v>
      </c>
      <c r="DS11" s="9">
        <v>6.343</v>
      </c>
      <c r="DT11" s="9">
        <v>16.498999999999999</v>
      </c>
      <c r="DU11" s="9">
        <v>4.9429999999999996</v>
      </c>
      <c r="DV11" s="9">
        <v>11.555</v>
      </c>
      <c r="DW11" s="9">
        <v>23.221</v>
      </c>
      <c r="DX11" s="9">
        <v>6.2510000000000003</v>
      </c>
      <c r="DY11" s="9">
        <v>16.97</v>
      </c>
      <c r="DZ11" s="9">
        <v>156.08000000000001</v>
      </c>
      <c r="EA11" s="9">
        <v>35.366999999999997</v>
      </c>
      <c r="EB11" s="9">
        <v>120.714</v>
      </c>
      <c r="EC11" s="9">
        <v>64.042000000000002</v>
      </c>
      <c r="ED11" s="9">
        <v>21.07</v>
      </c>
      <c r="EE11" s="9">
        <v>42.972000000000001</v>
      </c>
      <c r="EF11" s="9">
        <v>37.234999999999999</v>
      </c>
      <c r="EG11" s="9">
        <v>6.4950000000000001</v>
      </c>
      <c r="EH11" s="9">
        <v>30.739000000000001</v>
      </c>
      <c r="EI11" s="9">
        <v>31.234000000000002</v>
      </c>
      <c r="EJ11" s="9">
        <v>3.355</v>
      </c>
      <c r="EK11" s="9">
        <v>27.879000000000001</v>
      </c>
      <c r="EL11" s="9">
        <v>19.274000000000001</v>
      </c>
      <c r="EM11" s="9">
        <v>3.22</v>
      </c>
      <c r="EN11" s="9">
        <v>16.053999999999998</v>
      </c>
      <c r="EO11" s="9">
        <v>4.2949999999999999</v>
      </c>
      <c r="EP11" s="9">
        <v>1.226</v>
      </c>
      <c r="EQ11" s="9">
        <v>3.069</v>
      </c>
      <c r="ER11" s="9">
        <v>25.177</v>
      </c>
      <c r="ES11" s="9">
        <v>19.294</v>
      </c>
      <c r="ET11" s="9">
        <v>5.883</v>
      </c>
      <c r="EU11" s="9">
        <v>4.2140000000000004</v>
      </c>
      <c r="EV11" s="9">
        <v>2.7250000000000001</v>
      </c>
      <c r="EW11" s="9">
        <v>1.4890000000000001</v>
      </c>
      <c r="EX11" s="9">
        <v>1.0920000000000001</v>
      </c>
      <c r="EY11" s="9">
        <v>0.66100000000000003</v>
      </c>
      <c r="EZ11" s="9">
        <v>0.432</v>
      </c>
      <c r="FA11" s="9">
        <v>0.98399999999999999</v>
      </c>
      <c r="FB11" s="9">
        <v>0.54400000000000004</v>
      </c>
      <c r="FC11" s="9">
        <v>0.44</v>
      </c>
      <c r="FD11" s="9">
        <v>2.1389999999999998</v>
      </c>
      <c r="FE11" s="9">
        <v>1.5209999999999999</v>
      </c>
      <c r="FF11" s="9">
        <v>0.61799999999999999</v>
      </c>
      <c r="FG11" s="9">
        <v>20.963000000000001</v>
      </c>
      <c r="FH11" s="9">
        <v>16.568999999999999</v>
      </c>
      <c r="FI11" s="9">
        <v>4.3940000000000001</v>
      </c>
      <c r="FJ11" s="9">
        <v>9.4130000000000003</v>
      </c>
      <c r="FK11" s="9">
        <v>8.0340000000000007</v>
      </c>
      <c r="FL11" s="9">
        <v>1.379</v>
      </c>
      <c r="FM11" s="9">
        <v>4.242</v>
      </c>
      <c r="FN11" s="9">
        <v>3.24</v>
      </c>
      <c r="FO11" s="9">
        <v>1.002</v>
      </c>
      <c r="FP11" s="9">
        <v>5.7080000000000002</v>
      </c>
      <c r="FQ11" s="9">
        <v>3.694</v>
      </c>
      <c r="FR11" s="9">
        <v>2.0139999999999998</v>
      </c>
      <c r="FS11" s="9">
        <v>1.601</v>
      </c>
      <c r="FT11" s="9">
        <v>1.601</v>
      </c>
      <c r="FU11" s="9">
        <v>0</v>
      </c>
      <c r="FV11" s="9">
        <v>0</v>
      </c>
      <c r="FW11" s="9">
        <v>0</v>
      </c>
      <c r="FX11" s="9">
        <v>0</v>
      </c>
      <c r="FY11" s="9">
        <v>162.15600000000001</v>
      </c>
      <c r="FZ11" s="9">
        <v>77.233999999999995</v>
      </c>
      <c r="GA11" s="9">
        <v>84.921999999999997</v>
      </c>
      <c r="GB11" s="9">
        <v>44.317</v>
      </c>
      <c r="GC11" s="9">
        <v>23.773</v>
      </c>
      <c r="GD11" s="9">
        <v>20.542999999999999</v>
      </c>
      <c r="GE11" s="9">
        <v>15.965</v>
      </c>
      <c r="GF11" s="9">
        <v>8.66</v>
      </c>
      <c r="GG11" s="9">
        <v>7.3049999999999997</v>
      </c>
      <c r="GH11" s="9">
        <v>7.9619999999999997</v>
      </c>
      <c r="GI11" s="9">
        <v>4.0359999999999996</v>
      </c>
      <c r="GJ11" s="9">
        <v>3.927</v>
      </c>
      <c r="GK11" s="9">
        <v>20.39</v>
      </c>
      <c r="GL11" s="9">
        <v>11.077999999999999</v>
      </c>
      <c r="GM11" s="9">
        <v>9.3119999999999994</v>
      </c>
      <c r="GN11" s="9">
        <v>117.84</v>
      </c>
      <c r="GO11" s="9">
        <v>53.460999999999999</v>
      </c>
      <c r="GP11" s="9">
        <v>64.379000000000005</v>
      </c>
      <c r="GQ11" s="9">
        <v>56.247</v>
      </c>
      <c r="GR11" s="9">
        <v>25.890999999999998</v>
      </c>
      <c r="GS11" s="9">
        <v>30.356000000000002</v>
      </c>
      <c r="GT11" s="9">
        <v>23.17</v>
      </c>
      <c r="GU11" s="9">
        <v>9.8810000000000002</v>
      </c>
      <c r="GV11" s="9">
        <v>13.289</v>
      </c>
      <c r="GW11" s="9">
        <v>16.978999999999999</v>
      </c>
      <c r="GX11" s="9">
        <v>6.37</v>
      </c>
      <c r="GY11" s="9">
        <v>10.609</v>
      </c>
      <c r="GZ11" s="9">
        <v>13.911</v>
      </c>
      <c r="HA11" s="9">
        <v>6.4889999999999999</v>
      </c>
      <c r="HB11" s="9">
        <v>7.4219999999999997</v>
      </c>
      <c r="HC11" s="9">
        <v>7.532</v>
      </c>
      <c r="HD11" s="9">
        <v>4.8289999999999997</v>
      </c>
      <c r="HE11" s="9">
        <v>2.7029999999999998</v>
      </c>
      <c r="HF11" s="9">
        <v>1745.99</v>
      </c>
      <c r="HG11" s="9">
        <v>911.06500000000005</v>
      </c>
      <c r="HH11" s="9">
        <v>834.92499999999995</v>
      </c>
      <c r="HI11" s="9">
        <v>657.64800000000002</v>
      </c>
      <c r="HJ11" s="9">
        <v>357.80200000000002</v>
      </c>
      <c r="HK11" s="9">
        <v>299.84699999999998</v>
      </c>
      <c r="HL11" s="9">
        <v>246.67599999999999</v>
      </c>
      <c r="HM11" s="9">
        <v>140.584</v>
      </c>
      <c r="HN11" s="9">
        <v>106.092</v>
      </c>
      <c r="HO11" s="9">
        <v>173.79599999999999</v>
      </c>
      <c r="HP11" s="9">
        <v>92.563999999999993</v>
      </c>
      <c r="HQ11" s="9">
        <v>81.231999999999999</v>
      </c>
      <c r="HR11" s="9">
        <v>237.17699999999999</v>
      </c>
      <c r="HS11" s="9">
        <v>124.654</v>
      </c>
      <c r="HT11" s="9">
        <v>112.523</v>
      </c>
      <c r="HU11" s="9">
        <v>1088.3420000000001</v>
      </c>
      <c r="HV11" s="9">
        <v>553.26400000000001</v>
      </c>
      <c r="HW11" s="9">
        <v>535.07799999999997</v>
      </c>
      <c r="HX11" s="9">
        <v>513.89800000000002</v>
      </c>
      <c r="HY11" s="9">
        <v>268.72899999999998</v>
      </c>
      <c r="HZ11" s="9">
        <v>245.16800000000001</v>
      </c>
      <c r="IA11" s="9">
        <v>230.458</v>
      </c>
      <c r="IB11" s="9">
        <v>112.351</v>
      </c>
      <c r="IC11" s="9">
        <v>118.107</v>
      </c>
      <c r="ID11" s="9">
        <v>195.352</v>
      </c>
      <c r="IE11" s="9">
        <v>91.834000000000003</v>
      </c>
      <c r="IF11" s="9">
        <v>103.518</v>
      </c>
      <c r="IG11" s="9">
        <v>103.131</v>
      </c>
      <c r="IH11" s="9">
        <v>51.442</v>
      </c>
      <c r="II11" s="9">
        <v>51.689</v>
      </c>
      <c r="IJ11" s="9">
        <v>45.503</v>
      </c>
      <c r="IK11" s="9">
        <v>28.908000000000001</v>
      </c>
      <c r="IL11" s="9">
        <v>16.594999999999999</v>
      </c>
      <c r="IM11" s="9">
        <v>676.80799999999999</v>
      </c>
      <c r="IN11" s="9">
        <v>396.67</v>
      </c>
      <c r="IO11" s="9">
        <v>280.13799999999998</v>
      </c>
      <c r="IP11" s="9">
        <v>325.15699999999998</v>
      </c>
      <c r="IQ11" s="9">
        <v>187.517</v>
      </c>
    </row>
    <row r="12" spans="1:251">
      <c r="A12" s="10">
        <v>42401</v>
      </c>
      <c r="B12" s="9">
        <v>32.027000000000001</v>
      </c>
      <c r="C12" s="9">
        <v>33.866</v>
      </c>
      <c r="D12" s="9">
        <v>27.763999999999999</v>
      </c>
      <c r="E12" s="9">
        <v>11.715999999999999</v>
      </c>
      <c r="F12" s="9">
        <v>16.047999999999998</v>
      </c>
      <c r="G12" s="9">
        <v>17.222999999999999</v>
      </c>
      <c r="H12" s="9">
        <v>6.39</v>
      </c>
      <c r="I12" s="9">
        <v>10.833</v>
      </c>
      <c r="J12" s="9">
        <v>7.9790000000000001</v>
      </c>
      <c r="K12" s="9">
        <v>4.2140000000000004</v>
      </c>
      <c r="L12" s="9">
        <v>3.7650000000000001</v>
      </c>
      <c r="M12" s="9">
        <v>0.63100000000000001</v>
      </c>
      <c r="N12" s="9">
        <v>0.124</v>
      </c>
      <c r="O12" s="9">
        <v>0.50700000000000001</v>
      </c>
      <c r="P12" s="9">
        <v>99.257999999999996</v>
      </c>
      <c r="Q12" s="9">
        <v>45.527999999999999</v>
      </c>
      <c r="R12" s="9">
        <v>53.73</v>
      </c>
      <c r="S12" s="9">
        <v>58.768000000000001</v>
      </c>
      <c r="T12" s="9">
        <v>30.065000000000001</v>
      </c>
      <c r="U12" s="9">
        <v>28.702999999999999</v>
      </c>
      <c r="V12" s="9">
        <v>26.513999999999999</v>
      </c>
      <c r="W12" s="9">
        <v>17.187999999999999</v>
      </c>
      <c r="X12" s="9">
        <v>9.3260000000000005</v>
      </c>
      <c r="Y12" s="9">
        <v>15.645</v>
      </c>
      <c r="Z12" s="9">
        <v>6.0339999999999998</v>
      </c>
      <c r="AA12" s="9">
        <v>9.6120000000000001</v>
      </c>
      <c r="AB12" s="9">
        <v>16.608000000000001</v>
      </c>
      <c r="AC12" s="9">
        <v>6.843</v>
      </c>
      <c r="AD12" s="9">
        <v>9.7650000000000006</v>
      </c>
      <c r="AE12" s="9">
        <v>40.49</v>
      </c>
      <c r="AF12" s="9">
        <v>15.462999999999999</v>
      </c>
      <c r="AG12" s="9">
        <v>25.027000000000001</v>
      </c>
      <c r="AH12" s="9">
        <v>23.271999999999998</v>
      </c>
      <c r="AI12" s="9">
        <v>8.202</v>
      </c>
      <c r="AJ12" s="9">
        <v>15.07</v>
      </c>
      <c r="AK12" s="9">
        <v>12.897</v>
      </c>
      <c r="AL12" s="9">
        <v>4.3259999999999996</v>
      </c>
      <c r="AM12" s="9">
        <v>8.5719999999999992</v>
      </c>
      <c r="AN12" s="9">
        <v>3.0190000000000001</v>
      </c>
      <c r="AO12" s="9">
        <v>1.633</v>
      </c>
      <c r="AP12" s="9">
        <v>1.385</v>
      </c>
      <c r="AQ12" s="9">
        <v>1.3029999999999999</v>
      </c>
      <c r="AR12" s="9">
        <v>1.3029999999999999</v>
      </c>
      <c r="AS12" s="9">
        <v>0</v>
      </c>
      <c r="AT12" s="9">
        <v>0</v>
      </c>
      <c r="AU12" s="9">
        <v>0</v>
      </c>
      <c r="AV12" s="9">
        <v>0</v>
      </c>
      <c r="AW12" s="9">
        <v>402.48899999999998</v>
      </c>
      <c r="AX12" s="9">
        <v>228.45</v>
      </c>
      <c r="AY12" s="9">
        <v>174.03899999999999</v>
      </c>
      <c r="AZ12" s="9">
        <v>122.77800000000001</v>
      </c>
      <c r="BA12" s="9">
        <v>69.161000000000001</v>
      </c>
      <c r="BB12" s="9">
        <v>53.616999999999997</v>
      </c>
      <c r="BC12" s="9">
        <v>30.79</v>
      </c>
      <c r="BD12" s="9">
        <v>16.381</v>
      </c>
      <c r="BE12" s="9">
        <v>14.409000000000001</v>
      </c>
      <c r="BF12" s="9">
        <v>37.718000000000004</v>
      </c>
      <c r="BG12" s="9">
        <v>20.59</v>
      </c>
      <c r="BH12" s="9">
        <v>17.128</v>
      </c>
      <c r="BI12" s="9">
        <v>54.27</v>
      </c>
      <c r="BJ12" s="9">
        <v>32.19</v>
      </c>
      <c r="BK12" s="9">
        <v>22.08</v>
      </c>
      <c r="BL12" s="9">
        <v>279.70999999999998</v>
      </c>
      <c r="BM12" s="9">
        <v>159.28899999999999</v>
      </c>
      <c r="BN12" s="9">
        <v>120.422</v>
      </c>
      <c r="BO12" s="9">
        <v>122.297</v>
      </c>
      <c r="BP12" s="9">
        <v>68.456000000000003</v>
      </c>
      <c r="BQ12" s="9">
        <v>53.841999999999999</v>
      </c>
      <c r="BR12" s="9">
        <v>79.222999999999999</v>
      </c>
      <c r="BS12" s="9">
        <v>45.539000000000001</v>
      </c>
      <c r="BT12" s="9">
        <v>33.685000000000002</v>
      </c>
      <c r="BU12" s="9">
        <v>52.732999999999997</v>
      </c>
      <c r="BV12" s="9">
        <v>30.881</v>
      </c>
      <c r="BW12" s="9">
        <v>21.853000000000002</v>
      </c>
      <c r="BX12" s="9">
        <v>22.39</v>
      </c>
      <c r="BY12" s="9">
        <v>12.576000000000001</v>
      </c>
      <c r="BZ12" s="9">
        <v>9.8140000000000001</v>
      </c>
      <c r="CA12" s="9">
        <v>3.0670000000000002</v>
      </c>
      <c r="CB12" s="9">
        <v>1.8380000000000001</v>
      </c>
      <c r="CC12" s="9">
        <v>1.2290000000000001</v>
      </c>
      <c r="CD12" s="9">
        <v>79.629000000000005</v>
      </c>
      <c r="CE12" s="9">
        <v>42.293999999999997</v>
      </c>
      <c r="CF12" s="9">
        <v>37.334000000000003</v>
      </c>
      <c r="CG12" s="9">
        <v>4.3330000000000002</v>
      </c>
      <c r="CH12" s="9">
        <v>1.97</v>
      </c>
      <c r="CI12" s="9">
        <v>2.363</v>
      </c>
      <c r="CJ12" s="9">
        <v>2.976</v>
      </c>
      <c r="CK12" s="9">
        <v>1.1619999999999999</v>
      </c>
      <c r="CL12" s="9">
        <v>1.8140000000000001</v>
      </c>
      <c r="CM12" s="9">
        <v>0.88</v>
      </c>
      <c r="CN12" s="9">
        <v>0.33100000000000002</v>
      </c>
      <c r="CO12" s="9">
        <v>0.54900000000000004</v>
      </c>
      <c r="CP12" s="9">
        <v>0.47699999999999998</v>
      </c>
      <c r="CQ12" s="9">
        <v>0.47699999999999998</v>
      </c>
      <c r="CR12" s="9">
        <v>0</v>
      </c>
      <c r="CS12" s="9">
        <v>75.296000000000006</v>
      </c>
      <c r="CT12" s="9">
        <v>40.325000000000003</v>
      </c>
      <c r="CU12" s="9">
        <v>34.970999999999997</v>
      </c>
      <c r="CV12" s="9">
        <v>2.5259999999999998</v>
      </c>
      <c r="CW12" s="9">
        <v>1.1759999999999999</v>
      </c>
      <c r="CX12" s="9">
        <v>1.349</v>
      </c>
      <c r="CY12" s="9">
        <v>6.2949999999999999</v>
      </c>
      <c r="CZ12" s="9">
        <v>2.637</v>
      </c>
      <c r="DA12" s="9">
        <v>3.6579999999999999</v>
      </c>
      <c r="DB12" s="9">
        <v>11.08</v>
      </c>
      <c r="DC12" s="9">
        <v>5.2130000000000001</v>
      </c>
      <c r="DD12" s="9">
        <v>5.867</v>
      </c>
      <c r="DE12" s="9">
        <v>20.128</v>
      </c>
      <c r="DF12" s="9">
        <v>9.4420000000000002</v>
      </c>
      <c r="DG12" s="9">
        <v>10.686</v>
      </c>
      <c r="DH12" s="9">
        <v>35.267000000000003</v>
      </c>
      <c r="DI12" s="9">
        <v>21.855</v>
      </c>
      <c r="DJ12" s="9">
        <v>13.411</v>
      </c>
      <c r="DK12" s="9">
        <v>186.66300000000001</v>
      </c>
      <c r="DL12" s="9">
        <v>42.994999999999997</v>
      </c>
      <c r="DM12" s="9">
        <v>143.66800000000001</v>
      </c>
      <c r="DN12" s="9">
        <v>38.036000000000001</v>
      </c>
      <c r="DO12" s="9">
        <v>11.677</v>
      </c>
      <c r="DP12" s="9">
        <v>26.359000000000002</v>
      </c>
      <c r="DQ12" s="9">
        <v>8.8800000000000008</v>
      </c>
      <c r="DR12" s="9">
        <v>1.542</v>
      </c>
      <c r="DS12" s="9">
        <v>7.3380000000000001</v>
      </c>
      <c r="DT12" s="9">
        <v>8.4130000000000003</v>
      </c>
      <c r="DU12" s="9">
        <v>2.0609999999999999</v>
      </c>
      <c r="DV12" s="9">
        <v>6.3520000000000003</v>
      </c>
      <c r="DW12" s="9">
        <v>20.742999999999999</v>
      </c>
      <c r="DX12" s="9">
        <v>8.0739999999999998</v>
      </c>
      <c r="DY12" s="9">
        <v>12.669</v>
      </c>
      <c r="DZ12" s="9">
        <v>148.62700000000001</v>
      </c>
      <c r="EA12" s="9">
        <v>31.318000000000001</v>
      </c>
      <c r="EB12" s="9">
        <v>117.309</v>
      </c>
      <c r="EC12" s="9">
        <v>68.244</v>
      </c>
      <c r="ED12" s="9">
        <v>17.699000000000002</v>
      </c>
      <c r="EE12" s="9">
        <v>50.545000000000002</v>
      </c>
      <c r="EF12" s="9">
        <v>32.149000000000001</v>
      </c>
      <c r="EG12" s="9">
        <v>5.335</v>
      </c>
      <c r="EH12" s="9">
        <v>26.814</v>
      </c>
      <c r="EI12" s="9">
        <v>34.207000000000001</v>
      </c>
      <c r="EJ12" s="9">
        <v>5.1689999999999996</v>
      </c>
      <c r="EK12" s="9">
        <v>29.038</v>
      </c>
      <c r="EL12" s="9">
        <v>12.108000000000001</v>
      </c>
      <c r="EM12" s="9">
        <v>2.3079999999999998</v>
      </c>
      <c r="EN12" s="9">
        <v>9.8000000000000007</v>
      </c>
      <c r="EO12" s="9">
        <v>1.92</v>
      </c>
      <c r="EP12" s="9">
        <v>0.80700000000000005</v>
      </c>
      <c r="EQ12" s="9">
        <v>1.1120000000000001</v>
      </c>
      <c r="ER12" s="9">
        <v>27.273</v>
      </c>
      <c r="ES12" s="9">
        <v>17.919</v>
      </c>
      <c r="ET12" s="9">
        <v>9.3529999999999998</v>
      </c>
      <c r="EU12" s="9">
        <v>5.3609999999999998</v>
      </c>
      <c r="EV12" s="9">
        <v>4.593</v>
      </c>
      <c r="EW12" s="9">
        <v>0.76800000000000002</v>
      </c>
      <c r="EX12" s="9">
        <v>1.2669999999999999</v>
      </c>
      <c r="EY12" s="9">
        <v>1.2669999999999999</v>
      </c>
      <c r="EZ12" s="9">
        <v>0</v>
      </c>
      <c r="FA12" s="9">
        <v>1.2370000000000001</v>
      </c>
      <c r="FB12" s="9">
        <v>0.56399999999999995</v>
      </c>
      <c r="FC12" s="9">
        <v>0.67300000000000004</v>
      </c>
      <c r="FD12" s="9">
        <v>2.8570000000000002</v>
      </c>
      <c r="FE12" s="9">
        <v>2.762</v>
      </c>
      <c r="FF12" s="9">
        <v>9.5000000000000001E-2</v>
      </c>
      <c r="FG12" s="9">
        <v>21.911999999999999</v>
      </c>
      <c r="FH12" s="9">
        <v>13.326000000000001</v>
      </c>
      <c r="FI12" s="9">
        <v>8.5850000000000009</v>
      </c>
      <c r="FJ12" s="9">
        <v>6.8049999999999997</v>
      </c>
      <c r="FK12" s="9">
        <v>3.1619999999999999</v>
      </c>
      <c r="FL12" s="9">
        <v>3.6440000000000001</v>
      </c>
      <c r="FM12" s="9">
        <v>3.8180000000000001</v>
      </c>
      <c r="FN12" s="9">
        <v>3.1949999999999998</v>
      </c>
      <c r="FO12" s="9">
        <v>0.622</v>
      </c>
      <c r="FP12" s="9">
        <v>7.6150000000000002</v>
      </c>
      <c r="FQ12" s="9">
        <v>5.6920000000000002</v>
      </c>
      <c r="FR12" s="9">
        <v>1.923</v>
      </c>
      <c r="FS12" s="9">
        <v>3.5910000000000002</v>
      </c>
      <c r="FT12" s="9">
        <v>1.196</v>
      </c>
      <c r="FU12" s="9">
        <v>2.3959999999999999</v>
      </c>
      <c r="FV12" s="9">
        <v>8.2000000000000003E-2</v>
      </c>
      <c r="FW12" s="9">
        <v>8.2000000000000003E-2</v>
      </c>
      <c r="FX12" s="9">
        <v>0</v>
      </c>
      <c r="FY12" s="9">
        <v>174.35599999999999</v>
      </c>
      <c r="FZ12" s="9">
        <v>74.650000000000006</v>
      </c>
      <c r="GA12" s="9">
        <v>99.706999999999994</v>
      </c>
      <c r="GB12" s="9">
        <v>48.491</v>
      </c>
      <c r="GC12" s="9">
        <v>21.847000000000001</v>
      </c>
      <c r="GD12" s="9">
        <v>26.643999999999998</v>
      </c>
      <c r="GE12" s="9">
        <v>19.376999999999999</v>
      </c>
      <c r="GF12" s="9">
        <v>8.1</v>
      </c>
      <c r="GG12" s="9">
        <v>11.276999999999999</v>
      </c>
      <c r="GH12" s="9">
        <v>12.843</v>
      </c>
      <c r="GI12" s="9">
        <v>5.7130000000000001</v>
      </c>
      <c r="GJ12" s="9">
        <v>7.1310000000000002</v>
      </c>
      <c r="GK12" s="9">
        <v>16.271000000000001</v>
      </c>
      <c r="GL12" s="9">
        <v>8.0340000000000007</v>
      </c>
      <c r="GM12" s="9">
        <v>8.2370000000000001</v>
      </c>
      <c r="GN12" s="9">
        <v>125.86499999999999</v>
      </c>
      <c r="GO12" s="9">
        <v>52.802999999999997</v>
      </c>
      <c r="GP12" s="9">
        <v>73.061999999999998</v>
      </c>
      <c r="GQ12" s="9">
        <v>57.274000000000001</v>
      </c>
      <c r="GR12" s="9">
        <v>23.794</v>
      </c>
      <c r="GS12" s="9">
        <v>33.478999999999999</v>
      </c>
      <c r="GT12" s="9">
        <v>25.95</v>
      </c>
      <c r="GU12" s="9">
        <v>10.321</v>
      </c>
      <c r="GV12" s="9">
        <v>15.629</v>
      </c>
      <c r="GW12" s="9">
        <v>22.347999999999999</v>
      </c>
      <c r="GX12" s="9">
        <v>8.7910000000000004</v>
      </c>
      <c r="GY12" s="9">
        <v>13.555999999999999</v>
      </c>
      <c r="GZ12" s="9">
        <v>13.185</v>
      </c>
      <c r="HA12" s="9">
        <v>5.2</v>
      </c>
      <c r="HB12" s="9">
        <v>7.9850000000000003</v>
      </c>
      <c r="HC12" s="9">
        <v>7.109</v>
      </c>
      <c r="HD12" s="9">
        <v>4.6959999999999997</v>
      </c>
      <c r="HE12" s="9">
        <v>2.4129999999999998</v>
      </c>
      <c r="HF12" s="9">
        <v>1759.8309999999999</v>
      </c>
      <c r="HG12" s="9">
        <v>903.697</v>
      </c>
      <c r="HH12" s="9">
        <v>856.13400000000001</v>
      </c>
      <c r="HI12" s="9">
        <v>643.64800000000002</v>
      </c>
      <c r="HJ12" s="9">
        <v>354.238</v>
      </c>
      <c r="HK12" s="9">
        <v>289.40899999999999</v>
      </c>
      <c r="HL12" s="9">
        <v>241.96799999999999</v>
      </c>
      <c r="HM12" s="9">
        <v>137.99199999999999</v>
      </c>
      <c r="HN12" s="9">
        <v>103.976</v>
      </c>
      <c r="HO12" s="9">
        <v>163.315</v>
      </c>
      <c r="HP12" s="9">
        <v>85.254999999999995</v>
      </c>
      <c r="HQ12" s="9">
        <v>78.058999999999997</v>
      </c>
      <c r="HR12" s="9">
        <v>238.36500000000001</v>
      </c>
      <c r="HS12" s="9">
        <v>130.99100000000001</v>
      </c>
      <c r="HT12" s="9">
        <v>107.374</v>
      </c>
      <c r="HU12" s="9">
        <v>1115.9939999999999</v>
      </c>
      <c r="HV12" s="9">
        <v>549.45899999999995</v>
      </c>
      <c r="HW12" s="9">
        <v>566.53499999999997</v>
      </c>
      <c r="HX12" s="9">
        <v>487.98599999999999</v>
      </c>
      <c r="HY12" s="9">
        <v>240.54</v>
      </c>
      <c r="HZ12" s="9">
        <v>247.446</v>
      </c>
      <c r="IA12" s="9">
        <v>260.89299999999997</v>
      </c>
      <c r="IB12" s="9">
        <v>127.89400000000001</v>
      </c>
      <c r="IC12" s="9">
        <v>132.99799999999999</v>
      </c>
      <c r="ID12" s="9">
        <v>215.251</v>
      </c>
      <c r="IE12" s="9">
        <v>107.04600000000001</v>
      </c>
      <c r="IF12" s="9">
        <v>108.205</v>
      </c>
      <c r="IG12" s="9">
        <v>111.114</v>
      </c>
      <c r="IH12" s="9">
        <v>52.091000000000001</v>
      </c>
      <c r="II12" s="9">
        <v>59.023000000000003</v>
      </c>
      <c r="IJ12" s="9">
        <v>40.750999999999998</v>
      </c>
      <c r="IK12" s="9">
        <v>21.888000000000002</v>
      </c>
      <c r="IL12" s="9">
        <v>18.863</v>
      </c>
      <c r="IM12" s="9">
        <v>640.779</v>
      </c>
      <c r="IN12" s="9">
        <v>389.72800000000001</v>
      </c>
      <c r="IO12" s="9">
        <v>251.05199999999999</v>
      </c>
      <c r="IP12" s="9">
        <v>278.76799999999997</v>
      </c>
      <c r="IQ12" s="9">
        <v>173.88300000000001</v>
      </c>
    </row>
    <row r="13" spans="1:251">
      <c r="A13" s="10">
        <v>42767</v>
      </c>
      <c r="B13" s="9">
        <v>29.265000000000001</v>
      </c>
      <c r="C13" s="9">
        <v>31.934999999999999</v>
      </c>
      <c r="D13" s="9">
        <v>29.876999999999999</v>
      </c>
      <c r="E13" s="9">
        <v>16.117000000000001</v>
      </c>
      <c r="F13" s="9">
        <v>13.76</v>
      </c>
      <c r="G13" s="9">
        <v>20.111999999999998</v>
      </c>
      <c r="H13" s="9">
        <v>8.9710000000000001</v>
      </c>
      <c r="I13" s="9">
        <v>11.141</v>
      </c>
      <c r="J13" s="9">
        <v>7.7789999999999999</v>
      </c>
      <c r="K13" s="9">
        <v>2.6859999999999999</v>
      </c>
      <c r="L13" s="9">
        <v>5.0940000000000003</v>
      </c>
      <c r="M13" s="9">
        <v>2.9729999999999999</v>
      </c>
      <c r="N13" s="9">
        <v>2.6949999999999998</v>
      </c>
      <c r="O13" s="9">
        <v>0.27900000000000003</v>
      </c>
      <c r="P13" s="9">
        <v>96.87</v>
      </c>
      <c r="Q13" s="9">
        <v>39.880000000000003</v>
      </c>
      <c r="R13" s="9">
        <v>56.99</v>
      </c>
      <c r="S13" s="9">
        <v>48.057000000000002</v>
      </c>
      <c r="T13" s="9">
        <v>20.393999999999998</v>
      </c>
      <c r="U13" s="9">
        <v>27.663</v>
      </c>
      <c r="V13" s="9">
        <v>24.765000000000001</v>
      </c>
      <c r="W13" s="9">
        <v>10.044</v>
      </c>
      <c r="X13" s="9">
        <v>14.722</v>
      </c>
      <c r="Y13" s="9">
        <v>10.284000000000001</v>
      </c>
      <c r="Z13" s="9">
        <v>6.3959999999999999</v>
      </c>
      <c r="AA13" s="9">
        <v>3.8879999999999999</v>
      </c>
      <c r="AB13" s="9">
        <v>13.007</v>
      </c>
      <c r="AC13" s="9">
        <v>3.9550000000000001</v>
      </c>
      <c r="AD13" s="9">
        <v>9.0519999999999996</v>
      </c>
      <c r="AE13" s="9">
        <v>48.813000000000002</v>
      </c>
      <c r="AF13" s="9">
        <v>19.486000000000001</v>
      </c>
      <c r="AG13" s="9">
        <v>29.327000000000002</v>
      </c>
      <c r="AH13" s="9">
        <v>29.734999999999999</v>
      </c>
      <c r="AI13" s="9">
        <v>13.223000000000001</v>
      </c>
      <c r="AJ13" s="9">
        <v>16.512</v>
      </c>
      <c r="AK13" s="9">
        <v>10.645</v>
      </c>
      <c r="AL13" s="9">
        <v>3.9260000000000002</v>
      </c>
      <c r="AM13" s="9">
        <v>6.7190000000000003</v>
      </c>
      <c r="AN13" s="9">
        <v>6.093</v>
      </c>
      <c r="AO13" s="9">
        <v>1.6160000000000001</v>
      </c>
      <c r="AP13" s="9">
        <v>4.4770000000000003</v>
      </c>
      <c r="AQ13" s="9">
        <v>2.34</v>
      </c>
      <c r="AR13" s="9">
        <v>0.72099999999999997</v>
      </c>
      <c r="AS13" s="9">
        <v>1.62</v>
      </c>
      <c r="AT13" s="9">
        <v>0</v>
      </c>
      <c r="AU13" s="9">
        <v>0</v>
      </c>
      <c r="AV13" s="9">
        <v>0</v>
      </c>
      <c r="AW13" s="9">
        <v>401.71800000000002</v>
      </c>
      <c r="AX13" s="9">
        <v>225.02500000000001</v>
      </c>
      <c r="AY13" s="9">
        <v>176.69300000000001</v>
      </c>
      <c r="AZ13" s="9">
        <v>111.572</v>
      </c>
      <c r="BA13" s="9">
        <v>56.954000000000001</v>
      </c>
      <c r="BB13" s="9">
        <v>54.618000000000002</v>
      </c>
      <c r="BC13" s="9">
        <v>29.445</v>
      </c>
      <c r="BD13" s="9">
        <v>17.731000000000002</v>
      </c>
      <c r="BE13" s="9">
        <v>11.714</v>
      </c>
      <c r="BF13" s="9">
        <v>31.777999999999999</v>
      </c>
      <c r="BG13" s="9">
        <v>13.63</v>
      </c>
      <c r="BH13" s="9">
        <v>18.148</v>
      </c>
      <c r="BI13" s="9">
        <v>50.347999999999999</v>
      </c>
      <c r="BJ13" s="9">
        <v>25.591999999999999</v>
      </c>
      <c r="BK13" s="9">
        <v>24.756</v>
      </c>
      <c r="BL13" s="9">
        <v>290.14699999999999</v>
      </c>
      <c r="BM13" s="9">
        <v>168.072</v>
      </c>
      <c r="BN13" s="9">
        <v>122.075</v>
      </c>
      <c r="BO13" s="9">
        <v>145.92500000000001</v>
      </c>
      <c r="BP13" s="9">
        <v>86.563999999999993</v>
      </c>
      <c r="BQ13" s="9">
        <v>59.360999999999997</v>
      </c>
      <c r="BR13" s="9">
        <v>76.417000000000002</v>
      </c>
      <c r="BS13" s="9">
        <v>39.832000000000001</v>
      </c>
      <c r="BT13" s="9">
        <v>36.585999999999999</v>
      </c>
      <c r="BU13" s="9">
        <v>47.682000000000002</v>
      </c>
      <c r="BV13" s="9">
        <v>30.518999999999998</v>
      </c>
      <c r="BW13" s="9">
        <v>17.163</v>
      </c>
      <c r="BX13" s="9">
        <v>16.86</v>
      </c>
      <c r="BY13" s="9">
        <v>10.052</v>
      </c>
      <c r="BZ13" s="9">
        <v>6.8079999999999998</v>
      </c>
      <c r="CA13" s="9">
        <v>3.262</v>
      </c>
      <c r="CB13" s="9">
        <v>1.105</v>
      </c>
      <c r="CC13" s="9">
        <v>2.1579999999999999</v>
      </c>
      <c r="CD13" s="9">
        <v>81.546999999999997</v>
      </c>
      <c r="CE13" s="9">
        <v>46.106999999999999</v>
      </c>
      <c r="CF13" s="9">
        <v>35.44</v>
      </c>
      <c r="CG13" s="9">
        <v>3.5830000000000002</v>
      </c>
      <c r="CH13" s="9">
        <v>2.9809999999999999</v>
      </c>
      <c r="CI13" s="9">
        <v>0.60199999999999998</v>
      </c>
      <c r="CJ13" s="9">
        <v>1.712</v>
      </c>
      <c r="CK13" s="9">
        <v>1.1100000000000001</v>
      </c>
      <c r="CL13" s="9">
        <v>0.60199999999999998</v>
      </c>
      <c r="CM13" s="9">
        <v>0.88300000000000001</v>
      </c>
      <c r="CN13" s="9">
        <v>0.88300000000000001</v>
      </c>
      <c r="CO13" s="9">
        <v>0</v>
      </c>
      <c r="CP13" s="9">
        <v>0.98799999999999999</v>
      </c>
      <c r="CQ13" s="9">
        <v>0.98799999999999999</v>
      </c>
      <c r="CR13" s="9">
        <v>0</v>
      </c>
      <c r="CS13" s="9">
        <v>77.965000000000003</v>
      </c>
      <c r="CT13" s="9">
        <v>43.125999999999998</v>
      </c>
      <c r="CU13" s="9">
        <v>34.838999999999999</v>
      </c>
      <c r="CV13" s="9">
        <v>8.2430000000000003</v>
      </c>
      <c r="CW13" s="9">
        <v>3.98</v>
      </c>
      <c r="CX13" s="9">
        <v>4.2629999999999999</v>
      </c>
      <c r="CY13" s="9">
        <v>2.7869999999999999</v>
      </c>
      <c r="CZ13" s="9">
        <v>2.0760000000000001</v>
      </c>
      <c r="DA13" s="9">
        <v>0.71099999999999997</v>
      </c>
      <c r="DB13" s="9">
        <v>11.881</v>
      </c>
      <c r="DC13" s="9">
        <v>5.5469999999999997</v>
      </c>
      <c r="DD13" s="9">
        <v>6.3339999999999996</v>
      </c>
      <c r="DE13" s="9">
        <v>25.907</v>
      </c>
      <c r="DF13" s="9">
        <v>14.451000000000001</v>
      </c>
      <c r="DG13" s="9">
        <v>11.456</v>
      </c>
      <c r="DH13" s="9">
        <v>29.146999999999998</v>
      </c>
      <c r="DI13" s="9">
        <v>17.073</v>
      </c>
      <c r="DJ13" s="9">
        <v>12.074</v>
      </c>
      <c r="DK13" s="9">
        <v>207.059</v>
      </c>
      <c r="DL13" s="9">
        <v>58.034999999999997</v>
      </c>
      <c r="DM13" s="9">
        <v>149.02500000000001</v>
      </c>
      <c r="DN13" s="9">
        <v>61.404000000000003</v>
      </c>
      <c r="DO13" s="9">
        <v>24.558</v>
      </c>
      <c r="DP13" s="9">
        <v>36.844999999999999</v>
      </c>
      <c r="DQ13" s="9">
        <v>17.233000000000001</v>
      </c>
      <c r="DR13" s="9">
        <v>7.3810000000000002</v>
      </c>
      <c r="DS13" s="9">
        <v>9.8529999999999998</v>
      </c>
      <c r="DT13" s="9">
        <v>16.754999999999999</v>
      </c>
      <c r="DU13" s="9">
        <v>10.459</v>
      </c>
      <c r="DV13" s="9">
        <v>6.2969999999999997</v>
      </c>
      <c r="DW13" s="9">
        <v>27.414999999999999</v>
      </c>
      <c r="DX13" s="9">
        <v>6.7190000000000003</v>
      </c>
      <c r="DY13" s="9">
        <v>20.696000000000002</v>
      </c>
      <c r="DZ13" s="9">
        <v>145.655</v>
      </c>
      <c r="EA13" s="9">
        <v>33.475999999999999</v>
      </c>
      <c r="EB13" s="9">
        <v>112.179</v>
      </c>
      <c r="EC13" s="9">
        <v>64.102999999999994</v>
      </c>
      <c r="ED13" s="9">
        <v>15.728999999999999</v>
      </c>
      <c r="EE13" s="9">
        <v>48.374000000000002</v>
      </c>
      <c r="EF13" s="9">
        <v>36.841999999999999</v>
      </c>
      <c r="EG13" s="9">
        <v>5.5090000000000003</v>
      </c>
      <c r="EH13" s="9">
        <v>31.332999999999998</v>
      </c>
      <c r="EI13" s="9">
        <v>22.405000000000001</v>
      </c>
      <c r="EJ13" s="9">
        <v>3.4039999999999999</v>
      </c>
      <c r="EK13" s="9">
        <v>19.001999999999999</v>
      </c>
      <c r="EL13" s="9">
        <v>19.853000000000002</v>
      </c>
      <c r="EM13" s="9">
        <v>8.2989999999999995</v>
      </c>
      <c r="EN13" s="9">
        <v>11.554</v>
      </c>
      <c r="EO13" s="9">
        <v>2.452</v>
      </c>
      <c r="EP13" s="9">
        <v>0.53500000000000003</v>
      </c>
      <c r="EQ13" s="9">
        <v>1.917</v>
      </c>
      <c r="ER13" s="9">
        <v>24.47</v>
      </c>
      <c r="ES13" s="9">
        <v>19.196999999999999</v>
      </c>
      <c r="ET13" s="9">
        <v>5.274</v>
      </c>
      <c r="EU13" s="9">
        <v>4.1420000000000003</v>
      </c>
      <c r="EV13" s="9">
        <v>2.327</v>
      </c>
      <c r="EW13" s="9">
        <v>1.8149999999999999</v>
      </c>
      <c r="EX13" s="9">
        <v>0</v>
      </c>
      <c r="EY13" s="9">
        <v>0</v>
      </c>
      <c r="EZ13" s="9">
        <v>0</v>
      </c>
      <c r="FA13" s="9">
        <v>1.663</v>
      </c>
      <c r="FB13" s="9">
        <v>1.1100000000000001</v>
      </c>
      <c r="FC13" s="9">
        <v>0.55300000000000005</v>
      </c>
      <c r="FD13" s="9">
        <v>2.4790000000000001</v>
      </c>
      <c r="FE13" s="9">
        <v>1.2170000000000001</v>
      </c>
      <c r="FF13" s="9">
        <v>1.262</v>
      </c>
      <c r="FG13" s="9">
        <v>20.327999999999999</v>
      </c>
      <c r="FH13" s="9">
        <v>16.87</v>
      </c>
      <c r="FI13" s="9">
        <v>3.4590000000000001</v>
      </c>
      <c r="FJ13" s="9">
        <v>5.4420000000000002</v>
      </c>
      <c r="FK13" s="9">
        <v>5.4420000000000002</v>
      </c>
      <c r="FL13" s="9">
        <v>0</v>
      </c>
      <c r="FM13" s="9">
        <v>4.5999999999999996</v>
      </c>
      <c r="FN13" s="9">
        <v>4.5999999999999996</v>
      </c>
      <c r="FO13" s="9">
        <v>0</v>
      </c>
      <c r="FP13" s="9">
        <v>6.3970000000000002</v>
      </c>
      <c r="FQ13" s="9">
        <v>4.1219999999999999</v>
      </c>
      <c r="FR13" s="9">
        <v>2.274</v>
      </c>
      <c r="FS13" s="9">
        <v>3.89</v>
      </c>
      <c r="FT13" s="9">
        <v>2.706</v>
      </c>
      <c r="FU13" s="9">
        <v>1.1850000000000001</v>
      </c>
      <c r="FV13" s="9">
        <v>0</v>
      </c>
      <c r="FW13" s="9">
        <v>0</v>
      </c>
      <c r="FX13" s="9">
        <v>0</v>
      </c>
      <c r="FY13" s="9">
        <v>167.261</v>
      </c>
      <c r="FZ13" s="9">
        <v>79.153999999999996</v>
      </c>
      <c r="GA13" s="9">
        <v>88.106999999999999</v>
      </c>
      <c r="GB13" s="9">
        <v>46.780999999999999</v>
      </c>
      <c r="GC13" s="9">
        <v>23.305</v>
      </c>
      <c r="GD13" s="9">
        <v>23.475999999999999</v>
      </c>
      <c r="GE13" s="9">
        <v>15.566000000000001</v>
      </c>
      <c r="GF13" s="9">
        <v>9.9469999999999992</v>
      </c>
      <c r="GG13" s="9">
        <v>5.6189999999999998</v>
      </c>
      <c r="GH13" s="9">
        <v>11.721</v>
      </c>
      <c r="GI13" s="9">
        <v>5.6879999999999997</v>
      </c>
      <c r="GJ13" s="9">
        <v>6.032</v>
      </c>
      <c r="GK13" s="9">
        <v>19.495000000000001</v>
      </c>
      <c r="GL13" s="9">
        <v>7.67</v>
      </c>
      <c r="GM13" s="9">
        <v>11.824999999999999</v>
      </c>
      <c r="GN13" s="9">
        <v>120.479</v>
      </c>
      <c r="GO13" s="9">
        <v>55.848999999999997</v>
      </c>
      <c r="GP13" s="9">
        <v>64.631</v>
      </c>
      <c r="GQ13" s="9">
        <v>50.219000000000001</v>
      </c>
      <c r="GR13" s="9">
        <v>24.446999999999999</v>
      </c>
      <c r="GS13" s="9">
        <v>25.773</v>
      </c>
      <c r="GT13" s="9">
        <v>29.693000000000001</v>
      </c>
      <c r="GU13" s="9">
        <v>12.319000000000001</v>
      </c>
      <c r="GV13" s="9">
        <v>17.373999999999999</v>
      </c>
      <c r="GW13" s="9">
        <v>26.49</v>
      </c>
      <c r="GX13" s="9">
        <v>11.084</v>
      </c>
      <c r="GY13" s="9">
        <v>15.406000000000001</v>
      </c>
      <c r="GZ13" s="9">
        <v>10.76</v>
      </c>
      <c r="HA13" s="9">
        <v>6.4779999999999998</v>
      </c>
      <c r="HB13" s="9">
        <v>4.282</v>
      </c>
      <c r="HC13" s="9">
        <v>3.3170000000000002</v>
      </c>
      <c r="HD13" s="9">
        <v>1.5209999999999999</v>
      </c>
      <c r="HE13" s="9">
        <v>1.7949999999999999</v>
      </c>
      <c r="HF13" s="9">
        <v>1800.86</v>
      </c>
      <c r="HG13" s="9">
        <v>908.41499999999996</v>
      </c>
      <c r="HH13" s="9">
        <v>892.44500000000005</v>
      </c>
      <c r="HI13" s="9">
        <v>684.17100000000005</v>
      </c>
      <c r="HJ13" s="9">
        <v>340.41399999999999</v>
      </c>
      <c r="HK13" s="9">
        <v>343.75700000000001</v>
      </c>
      <c r="HL13" s="9">
        <v>260.416</v>
      </c>
      <c r="HM13" s="9">
        <v>137.09399999999999</v>
      </c>
      <c r="HN13" s="9">
        <v>123.322</v>
      </c>
      <c r="HO13" s="9">
        <v>171.09399999999999</v>
      </c>
      <c r="HP13" s="9">
        <v>83.182000000000002</v>
      </c>
      <c r="HQ13" s="9">
        <v>87.912000000000006</v>
      </c>
      <c r="HR13" s="9">
        <v>252.661</v>
      </c>
      <c r="HS13" s="9">
        <v>120.13800000000001</v>
      </c>
      <c r="HT13" s="9">
        <v>132.524</v>
      </c>
      <c r="HU13" s="9">
        <v>1116.6890000000001</v>
      </c>
      <c r="HV13" s="9">
        <v>568.00099999999998</v>
      </c>
      <c r="HW13" s="9">
        <v>548.68799999999999</v>
      </c>
      <c r="HX13" s="9">
        <v>509.11399999999998</v>
      </c>
      <c r="HY13" s="9">
        <v>265.721</v>
      </c>
      <c r="HZ13" s="9">
        <v>243.393</v>
      </c>
      <c r="IA13" s="9">
        <v>247.744</v>
      </c>
      <c r="IB13" s="9">
        <v>118.068</v>
      </c>
      <c r="IC13" s="9">
        <v>129.67599999999999</v>
      </c>
      <c r="ID13" s="9">
        <v>196.13300000000001</v>
      </c>
      <c r="IE13" s="9">
        <v>96.415000000000006</v>
      </c>
      <c r="IF13" s="9">
        <v>99.718000000000004</v>
      </c>
      <c r="IG13" s="9">
        <v>115.593</v>
      </c>
      <c r="IH13" s="9">
        <v>59.360999999999997</v>
      </c>
      <c r="II13" s="9">
        <v>56.231999999999999</v>
      </c>
      <c r="IJ13" s="9">
        <v>48.104999999999997</v>
      </c>
      <c r="IK13" s="9">
        <v>28.437000000000001</v>
      </c>
      <c r="IL13" s="9">
        <v>19.669</v>
      </c>
      <c r="IM13" s="9">
        <v>667.27700000000004</v>
      </c>
      <c r="IN13" s="9">
        <v>367.87</v>
      </c>
      <c r="IO13" s="9">
        <v>299.40699999999998</v>
      </c>
      <c r="IP13" s="9">
        <v>317.82900000000001</v>
      </c>
      <c r="IQ13" s="9">
        <v>164.02</v>
      </c>
    </row>
    <row r="14" spans="1:251">
      <c r="A14" s="10">
        <v>43132</v>
      </c>
      <c r="B14" s="9">
        <v>35.094000000000001</v>
      </c>
      <c r="C14" s="9">
        <v>34.781999999999996</v>
      </c>
      <c r="D14" s="9">
        <v>22.756</v>
      </c>
      <c r="E14" s="9">
        <v>10.069000000000001</v>
      </c>
      <c r="F14" s="9">
        <v>12.686999999999999</v>
      </c>
      <c r="G14" s="9">
        <v>26.45</v>
      </c>
      <c r="H14" s="9">
        <v>14.83</v>
      </c>
      <c r="I14" s="9">
        <v>11.62</v>
      </c>
      <c r="J14" s="9">
        <v>10.827</v>
      </c>
      <c r="K14" s="9">
        <v>5.5049999999999999</v>
      </c>
      <c r="L14" s="9">
        <v>5.3220000000000001</v>
      </c>
      <c r="M14" s="9">
        <v>1.778</v>
      </c>
      <c r="N14" s="9">
        <v>0.70399999999999996</v>
      </c>
      <c r="O14" s="9">
        <v>1.0740000000000001</v>
      </c>
      <c r="P14" s="9">
        <v>90.977000000000004</v>
      </c>
      <c r="Q14" s="9">
        <v>39.816000000000003</v>
      </c>
      <c r="R14" s="9">
        <v>51.161000000000001</v>
      </c>
      <c r="S14" s="9">
        <v>56.747</v>
      </c>
      <c r="T14" s="9">
        <v>25.646000000000001</v>
      </c>
      <c r="U14" s="9">
        <v>31.100999999999999</v>
      </c>
      <c r="V14" s="9">
        <v>26.503</v>
      </c>
      <c r="W14" s="9">
        <v>12.867000000000001</v>
      </c>
      <c r="X14" s="9">
        <v>13.637</v>
      </c>
      <c r="Y14" s="9">
        <v>16.324000000000002</v>
      </c>
      <c r="Z14" s="9">
        <v>9.5909999999999993</v>
      </c>
      <c r="AA14" s="9">
        <v>6.7329999999999997</v>
      </c>
      <c r="AB14" s="9">
        <v>13.919</v>
      </c>
      <c r="AC14" s="9">
        <v>3.1880000000000002</v>
      </c>
      <c r="AD14" s="9">
        <v>10.731</v>
      </c>
      <c r="AE14" s="9">
        <v>34.229999999999997</v>
      </c>
      <c r="AF14" s="9">
        <v>14.17</v>
      </c>
      <c r="AG14" s="9">
        <v>20.059999999999999</v>
      </c>
      <c r="AH14" s="9">
        <v>22.741</v>
      </c>
      <c r="AI14" s="9">
        <v>8.6370000000000005</v>
      </c>
      <c r="AJ14" s="9">
        <v>14.103999999999999</v>
      </c>
      <c r="AK14" s="9">
        <v>7.7130000000000001</v>
      </c>
      <c r="AL14" s="9">
        <v>4.4550000000000001</v>
      </c>
      <c r="AM14" s="9">
        <v>3.258</v>
      </c>
      <c r="AN14" s="9">
        <v>3.32</v>
      </c>
      <c r="AO14" s="9">
        <v>1.0780000000000001</v>
      </c>
      <c r="AP14" s="9">
        <v>2.242</v>
      </c>
      <c r="AQ14" s="9">
        <v>0.45600000000000002</v>
      </c>
      <c r="AR14" s="9">
        <v>0</v>
      </c>
      <c r="AS14" s="9">
        <v>0.45600000000000002</v>
      </c>
      <c r="AT14" s="9">
        <v>0</v>
      </c>
      <c r="AU14" s="9">
        <v>0</v>
      </c>
      <c r="AV14" s="9">
        <v>0</v>
      </c>
      <c r="AW14" s="9">
        <v>447.04199999999997</v>
      </c>
      <c r="AX14" s="9">
        <v>251.21600000000001</v>
      </c>
      <c r="AY14" s="9">
        <v>195.82599999999999</v>
      </c>
      <c r="AZ14" s="9">
        <v>122.023</v>
      </c>
      <c r="BA14" s="9">
        <v>61.65</v>
      </c>
      <c r="BB14" s="9">
        <v>60.372999999999998</v>
      </c>
      <c r="BC14" s="9">
        <v>23.556000000000001</v>
      </c>
      <c r="BD14" s="9">
        <v>12.909000000000001</v>
      </c>
      <c r="BE14" s="9">
        <v>10.647</v>
      </c>
      <c r="BF14" s="9">
        <v>33.271999999999998</v>
      </c>
      <c r="BG14" s="9">
        <v>17.440999999999999</v>
      </c>
      <c r="BH14" s="9">
        <v>15.83</v>
      </c>
      <c r="BI14" s="9">
        <v>65.194999999999993</v>
      </c>
      <c r="BJ14" s="9">
        <v>31.3</v>
      </c>
      <c r="BK14" s="9">
        <v>33.895000000000003</v>
      </c>
      <c r="BL14" s="9">
        <v>325.01900000000001</v>
      </c>
      <c r="BM14" s="9">
        <v>189.566</v>
      </c>
      <c r="BN14" s="9">
        <v>135.453</v>
      </c>
      <c r="BO14" s="9">
        <v>165.31100000000001</v>
      </c>
      <c r="BP14" s="9">
        <v>95.045000000000002</v>
      </c>
      <c r="BQ14" s="9">
        <v>70.266000000000005</v>
      </c>
      <c r="BR14" s="9">
        <v>65.069999999999993</v>
      </c>
      <c r="BS14" s="9">
        <v>34.128999999999998</v>
      </c>
      <c r="BT14" s="9">
        <v>30.940999999999999</v>
      </c>
      <c r="BU14" s="9">
        <v>58.337000000000003</v>
      </c>
      <c r="BV14" s="9">
        <v>36.14</v>
      </c>
      <c r="BW14" s="9">
        <v>22.196999999999999</v>
      </c>
      <c r="BX14" s="9">
        <v>29.385999999999999</v>
      </c>
      <c r="BY14" s="9">
        <v>18.748999999999999</v>
      </c>
      <c r="BZ14" s="9">
        <v>10.635999999999999</v>
      </c>
      <c r="CA14" s="9">
        <v>6.9160000000000004</v>
      </c>
      <c r="CB14" s="9">
        <v>5.5030000000000001</v>
      </c>
      <c r="CC14" s="9">
        <v>1.413</v>
      </c>
      <c r="CD14" s="9">
        <v>79.075000000000003</v>
      </c>
      <c r="CE14" s="9">
        <v>39.798999999999999</v>
      </c>
      <c r="CF14" s="9">
        <v>39.276000000000003</v>
      </c>
      <c r="CG14" s="9">
        <v>3.09</v>
      </c>
      <c r="CH14" s="9">
        <v>0.98399999999999999</v>
      </c>
      <c r="CI14" s="9">
        <v>2.1070000000000002</v>
      </c>
      <c r="CJ14" s="9">
        <v>2.0099999999999998</v>
      </c>
      <c r="CK14" s="9">
        <v>0.5</v>
      </c>
      <c r="CL14" s="9">
        <v>1.51</v>
      </c>
      <c r="CM14" s="9">
        <v>0.158</v>
      </c>
      <c r="CN14" s="9">
        <v>0.158</v>
      </c>
      <c r="CO14" s="9">
        <v>0</v>
      </c>
      <c r="CP14" s="9">
        <v>0.92300000000000004</v>
      </c>
      <c r="CQ14" s="9">
        <v>0.32600000000000001</v>
      </c>
      <c r="CR14" s="9">
        <v>0.59699999999999998</v>
      </c>
      <c r="CS14" s="9">
        <v>75.983999999999995</v>
      </c>
      <c r="CT14" s="9">
        <v>38.814999999999998</v>
      </c>
      <c r="CU14" s="9">
        <v>37.168999999999997</v>
      </c>
      <c r="CV14" s="9">
        <v>5.1219999999999999</v>
      </c>
      <c r="CW14" s="9">
        <v>5.0250000000000004</v>
      </c>
      <c r="CX14" s="9">
        <v>9.6000000000000002E-2</v>
      </c>
      <c r="CY14" s="9">
        <v>7.9349999999999996</v>
      </c>
      <c r="CZ14" s="9">
        <v>4.7750000000000004</v>
      </c>
      <c r="DA14" s="9">
        <v>3.16</v>
      </c>
      <c r="DB14" s="9">
        <v>10.704000000000001</v>
      </c>
      <c r="DC14" s="9">
        <v>4.4340000000000002</v>
      </c>
      <c r="DD14" s="9">
        <v>6.27</v>
      </c>
      <c r="DE14" s="9">
        <v>23.7</v>
      </c>
      <c r="DF14" s="9">
        <v>8.9960000000000004</v>
      </c>
      <c r="DG14" s="9">
        <v>14.704000000000001</v>
      </c>
      <c r="DH14" s="9">
        <v>28.523</v>
      </c>
      <c r="DI14" s="9">
        <v>15.584</v>
      </c>
      <c r="DJ14" s="9">
        <v>12.939</v>
      </c>
      <c r="DK14" s="9">
        <v>176.928</v>
      </c>
      <c r="DL14" s="9">
        <v>47.122</v>
      </c>
      <c r="DM14" s="9">
        <v>129.80600000000001</v>
      </c>
      <c r="DN14" s="9">
        <v>49.616</v>
      </c>
      <c r="DO14" s="9">
        <v>16.625</v>
      </c>
      <c r="DP14" s="9">
        <v>32.99</v>
      </c>
      <c r="DQ14" s="9">
        <v>7.5709999999999997</v>
      </c>
      <c r="DR14" s="9">
        <v>2.4529999999999998</v>
      </c>
      <c r="DS14" s="9">
        <v>5.1180000000000003</v>
      </c>
      <c r="DT14" s="9">
        <v>13.061</v>
      </c>
      <c r="DU14" s="9">
        <v>6.3159999999999998</v>
      </c>
      <c r="DV14" s="9">
        <v>6.7450000000000001</v>
      </c>
      <c r="DW14" s="9">
        <v>28.984000000000002</v>
      </c>
      <c r="DX14" s="9">
        <v>7.8559999999999999</v>
      </c>
      <c r="DY14" s="9">
        <v>21.126999999999999</v>
      </c>
      <c r="DZ14" s="9">
        <v>127.312</v>
      </c>
      <c r="EA14" s="9">
        <v>30.497</v>
      </c>
      <c r="EB14" s="9">
        <v>96.814999999999998</v>
      </c>
      <c r="EC14" s="9">
        <v>48.191000000000003</v>
      </c>
      <c r="ED14" s="9">
        <v>13.678000000000001</v>
      </c>
      <c r="EE14" s="9">
        <v>34.512999999999998</v>
      </c>
      <c r="EF14" s="9">
        <v>27.452999999999999</v>
      </c>
      <c r="EG14" s="9">
        <v>5.42</v>
      </c>
      <c r="EH14" s="9">
        <v>22.033000000000001</v>
      </c>
      <c r="EI14" s="9">
        <v>34.643999999999998</v>
      </c>
      <c r="EJ14" s="9">
        <v>7.6040000000000001</v>
      </c>
      <c r="EK14" s="9">
        <v>27.04</v>
      </c>
      <c r="EL14" s="9">
        <v>13.388999999999999</v>
      </c>
      <c r="EM14" s="9">
        <v>3.234</v>
      </c>
      <c r="EN14" s="9">
        <v>10.154999999999999</v>
      </c>
      <c r="EO14" s="9">
        <v>3.6349999999999998</v>
      </c>
      <c r="EP14" s="9">
        <v>0.56100000000000005</v>
      </c>
      <c r="EQ14" s="9">
        <v>3.0739999999999998</v>
      </c>
      <c r="ER14" s="9">
        <v>27.925000000000001</v>
      </c>
      <c r="ES14" s="9">
        <v>20.242000000000001</v>
      </c>
      <c r="ET14" s="9">
        <v>7.6829999999999998</v>
      </c>
      <c r="EU14" s="9">
        <v>9.2050000000000001</v>
      </c>
      <c r="EV14" s="9">
        <v>7.59</v>
      </c>
      <c r="EW14" s="9">
        <v>1.6140000000000001</v>
      </c>
      <c r="EX14" s="9">
        <v>4.7560000000000002</v>
      </c>
      <c r="EY14" s="9">
        <v>4.1870000000000003</v>
      </c>
      <c r="EZ14" s="9">
        <v>0.56799999999999995</v>
      </c>
      <c r="FA14" s="9">
        <v>3.1840000000000002</v>
      </c>
      <c r="FB14" s="9">
        <v>2.7959999999999998</v>
      </c>
      <c r="FC14" s="9">
        <v>0.38800000000000001</v>
      </c>
      <c r="FD14" s="9">
        <v>1.2649999999999999</v>
      </c>
      <c r="FE14" s="9">
        <v>0.60699999999999998</v>
      </c>
      <c r="FF14" s="9">
        <v>0.65800000000000003</v>
      </c>
      <c r="FG14" s="9">
        <v>18.72</v>
      </c>
      <c r="FH14" s="9">
        <v>12.651</v>
      </c>
      <c r="FI14" s="9">
        <v>6.0679999999999996</v>
      </c>
      <c r="FJ14" s="9">
        <v>7.1689999999999996</v>
      </c>
      <c r="FK14" s="9">
        <v>4.4000000000000004</v>
      </c>
      <c r="FL14" s="9">
        <v>2.77</v>
      </c>
      <c r="FM14" s="9">
        <v>4.7320000000000002</v>
      </c>
      <c r="FN14" s="9">
        <v>3.339</v>
      </c>
      <c r="FO14" s="9">
        <v>1.393</v>
      </c>
      <c r="FP14" s="9">
        <v>5.2750000000000004</v>
      </c>
      <c r="FQ14" s="9">
        <v>4.3860000000000001</v>
      </c>
      <c r="FR14" s="9">
        <v>0.88900000000000001</v>
      </c>
      <c r="FS14" s="9">
        <v>1.429</v>
      </c>
      <c r="FT14" s="9">
        <v>0.52600000000000002</v>
      </c>
      <c r="FU14" s="9">
        <v>0.90300000000000002</v>
      </c>
      <c r="FV14" s="9">
        <v>0.114</v>
      </c>
      <c r="FW14" s="9">
        <v>0</v>
      </c>
      <c r="FX14" s="9">
        <v>0.114</v>
      </c>
      <c r="FY14" s="9">
        <v>178.929</v>
      </c>
      <c r="FZ14" s="9">
        <v>92.197000000000003</v>
      </c>
      <c r="GA14" s="9">
        <v>86.731999999999999</v>
      </c>
      <c r="GB14" s="9">
        <v>59.863</v>
      </c>
      <c r="GC14" s="9">
        <v>32.715000000000003</v>
      </c>
      <c r="GD14" s="9">
        <v>27.146999999999998</v>
      </c>
      <c r="GE14" s="9">
        <v>18.588000000000001</v>
      </c>
      <c r="GF14" s="9">
        <v>11.211</v>
      </c>
      <c r="GG14" s="9">
        <v>7.3769999999999998</v>
      </c>
      <c r="GH14" s="9">
        <v>19.545999999999999</v>
      </c>
      <c r="GI14" s="9">
        <v>11.66</v>
      </c>
      <c r="GJ14" s="9">
        <v>7.8860000000000001</v>
      </c>
      <c r="GK14" s="9">
        <v>21.728999999999999</v>
      </c>
      <c r="GL14" s="9">
        <v>9.8450000000000006</v>
      </c>
      <c r="GM14" s="9">
        <v>11.884</v>
      </c>
      <c r="GN14" s="9">
        <v>119.06699999999999</v>
      </c>
      <c r="GO14" s="9">
        <v>59.481999999999999</v>
      </c>
      <c r="GP14" s="9">
        <v>59.585000000000001</v>
      </c>
      <c r="GQ14" s="9">
        <v>54.055999999999997</v>
      </c>
      <c r="GR14" s="9">
        <v>27.645</v>
      </c>
      <c r="GS14" s="9">
        <v>26.411000000000001</v>
      </c>
      <c r="GT14" s="9">
        <v>24.786000000000001</v>
      </c>
      <c r="GU14" s="9">
        <v>10.872999999999999</v>
      </c>
      <c r="GV14" s="9">
        <v>13.913</v>
      </c>
      <c r="GW14" s="9">
        <v>20.096</v>
      </c>
      <c r="GX14" s="9">
        <v>9.266</v>
      </c>
      <c r="GY14" s="9">
        <v>10.829000000000001</v>
      </c>
      <c r="GZ14" s="9">
        <v>15.185</v>
      </c>
      <c r="HA14" s="9">
        <v>8.9459999999999997</v>
      </c>
      <c r="HB14" s="9">
        <v>6.2389999999999999</v>
      </c>
      <c r="HC14" s="9">
        <v>4.944</v>
      </c>
      <c r="HD14" s="9">
        <v>2.7519999999999998</v>
      </c>
      <c r="HE14" s="9">
        <v>2.1920000000000002</v>
      </c>
      <c r="HF14" s="9">
        <v>1787.0429999999999</v>
      </c>
      <c r="HG14" s="9">
        <v>918.05499999999995</v>
      </c>
      <c r="HH14" s="9">
        <v>868.98800000000006</v>
      </c>
      <c r="HI14" s="9">
        <v>717.25099999999998</v>
      </c>
      <c r="HJ14" s="9">
        <v>379.85399999999998</v>
      </c>
      <c r="HK14" s="9">
        <v>337.39699999999999</v>
      </c>
      <c r="HL14" s="9">
        <v>263.976</v>
      </c>
      <c r="HM14" s="9">
        <v>150.08000000000001</v>
      </c>
      <c r="HN14" s="9">
        <v>113.896</v>
      </c>
      <c r="HO14" s="9">
        <v>191.25899999999999</v>
      </c>
      <c r="HP14" s="9">
        <v>108.602</v>
      </c>
      <c r="HQ14" s="9">
        <v>82.656999999999996</v>
      </c>
      <c r="HR14" s="9">
        <v>262.01600000000002</v>
      </c>
      <c r="HS14" s="9">
        <v>121.172</v>
      </c>
      <c r="HT14" s="9">
        <v>140.84399999999999</v>
      </c>
      <c r="HU14" s="9">
        <v>1069.7919999999999</v>
      </c>
      <c r="HV14" s="9">
        <v>538.20100000000002</v>
      </c>
      <c r="HW14" s="9">
        <v>531.59100000000001</v>
      </c>
      <c r="HX14" s="9">
        <v>506.07400000000001</v>
      </c>
      <c r="HY14" s="9">
        <v>265.685</v>
      </c>
      <c r="HZ14" s="9">
        <v>240.38900000000001</v>
      </c>
      <c r="IA14" s="9">
        <v>200.874</v>
      </c>
      <c r="IB14" s="9">
        <v>92.510999999999996</v>
      </c>
      <c r="IC14" s="9">
        <v>108.364</v>
      </c>
      <c r="ID14" s="9">
        <v>212.946</v>
      </c>
      <c r="IE14" s="9">
        <v>107.251</v>
      </c>
      <c r="IF14" s="9">
        <v>105.69499999999999</v>
      </c>
      <c r="IG14" s="9">
        <v>106.97499999999999</v>
      </c>
      <c r="IH14" s="9">
        <v>49.616</v>
      </c>
      <c r="II14" s="9">
        <v>57.359000000000002</v>
      </c>
      <c r="IJ14" s="9">
        <v>42.923000000000002</v>
      </c>
      <c r="IK14" s="9">
        <v>23.138999999999999</v>
      </c>
      <c r="IL14" s="9">
        <v>19.783999999999999</v>
      </c>
      <c r="IM14" s="9">
        <v>607.32000000000005</v>
      </c>
      <c r="IN14" s="9">
        <v>339.94900000000001</v>
      </c>
      <c r="IO14" s="9">
        <v>267.37099999999998</v>
      </c>
      <c r="IP14" s="9">
        <v>314.01799999999997</v>
      </c>
      <c r="IQ14" s="9">
        <v>179.62200000000001</v>
      </c>
    </row>
    <row r="15" spans="1:251">
      <c r="A15" s="10">
        <v>43497</v>
      </c>
      <c r="B15" s="9">
        <v>48.878999999999998</v>
      </c>
      <c r="C15" s="9">
        <v>31.702000000000002</v>
      </c>
      <c r="D15" s="9">
        <v>27.727</v>
      </c>
      <c r="E15" s="9">
        <v>11.779</v>
      </c>
      <c r="F15" s="9">
        <v>15.949</v>
      </c>
      <c r="G15" s="9">
        <v>14.019</v>
      </c>
      <c r="H15" s="9">
        <v>6.335</v>
      </c>
      <c r="I15" s="9">
        <v>7.6840000000000002</v>
      </c>
      <c r="J15" s="9">
        <v>7.3170000000000002</v>
      </c>
      <c r="K15" s="9">
        <v>3.5270000000000001</v>
      </c>
      <c r="L15" s="9">
        <v>3.79</v>
      </c>
      <c r="M15" s="9">
        <v>3.2069999999999999</v>
      </c>
      <c r="N15" s="9">
        <v>2.593</v>
      </c>
      <c r="O15" s="9">
        <v>0.61399999999999999</v>
      </c>
      <c r="P15" s="9">
        <v>88.728999999999999</v>
      </c>
      <c r="Q15" s="9">
        <v>38.24</v>
      </c>
      <c r="R15" s="9">
        <v>50.488</v>
      </c>
      <c r="S15" s="9">
        <v>45.207999999999998</v>
      </c>
      <c r="T15" s="9">
        <v>23.652999999999999</v>
      </c>
      <c r="U15" s="9">
        <v>21.555</v>
      </c>
      <c r="V15" s="9">
        <v>19.215</v>
      </c>
      <c r="W15" s="9">
        <v>10.334</v>
      </c>
      <c r="X15" s="9">
        <v>8.8810000000000002</v>
      </c>
      <c r="Y15" s="9">
        <v>9.8480000000000008</v>
      </c>
      <c r="Z15" s="9">
        <v>5.4219999999999997</v>
      </c>
      <c r="AA15" s="9">
        <v>4.4260000000000002</v>
      </c>
      <c r="AB15" s="9">
        <v>16.143999999999998</v>
      </c>
      <c r="AC15" s="9">
        <v>7.8959999999999999</v>
      </c>
      <c r="AD15" s="9">
        <v>8.2479999999999993</v>
      </c>
      <c r="AE15" s="9">
        <v>43.521000000000001</v>
      </c>
      <c r="AF15" s="9">
        <v>14.587</v>
      </c>
      <c r="AG15" s="9">
        <v>28.934000000000001</v>
      </c>
      <c r="AH15" s="9">
        <v>30.128</v>
      </c>
      <c r="AI15" s="9">
        <v>9.4830000000000005</v>
      </c>
      <c r="AJ15" s="9">
        <v>20.643999999999998</v>
      </c>
      <c r="AK15" s="9">
        <v>8.1460000000000008</v>
      </c>
      <c r="AL15" s="9">
        <v>3.7250000000000001</v>
      </c>
      <c r="AM15" s="9">
        <v>4.42</v>
      </c>
      <c r="AN15" s="9">
        <v>4.6719999999999997</v>
      </c>
      <c r="AO15" s="9">
        <v>1.288</v>
      </c>
      <c r="AP15" s="9">
        <v>3.3839999999999999</v>
      </c>
      <c r="AQ15" s="9">
        <v>0.48499999999999999</v>
      </c>
      <c r="AR15" s="9">
        <v>0</v>
      </c>
      <c r="AS15" s="9">
        <v>0.48499999999999999</v>
      </c>
      <c r="AT15" s="9">
        <v>0.09</v>
      </c>
      <c r="AU15" s="9">
        <v>0.09</v>
      </c>
      <c r="AV15" s="9">
        <v>0</v>
      </c>
      <c r="AW15" s="9">
        <v>485.79300000000001</v>
      </c>
      <c r="AX15" s="9">
        <v>246.78399999999999</v>
      </c>
      <c r="AY15" s="9">
        <v>239.00899999999999</v>
      </c>
      <c r="AZ15" s="9">
        <v>140.84899999999999</v>
      </c>
      <c r="BA15" s="9">
        <v>70.168000000000006</v>
      </c>
      <c r="BB15" s="9">
        <v>70.680000000000007</v>
      </c>
      <c r="BC15" s="9">
        <v>34.463000000000001</v>
      </c>
      <c r="BD15" s="9">
        <v>19.684999999999999</v>
      </c>
      <c r="BE15" s="9">
        <v>14.778</v>
      </c>
      <c r="BF15" s="9">
        <v>35.063000000000002</v>
      </c>
      <c r="BG15" s="9">
        <v>19.241</v>
      </c>
      <c r="BH15" s="9">
        <v>15.821999999999999</v>
      </c>
      <c r="BI15" s="9">
        <v>71.322000000000003</v>
      </c>
      <c r="BJ15" s="9">
        <v>31.242000000000001</v>
      </c>
      <c r="BK15" s="9">
        <v>40.08</v>
      </c>
      <c r="BL15" s="9">
        <v>344.94400000000002</v>
      </c>
      <c r="BM15" s="9">
        <v>176.61500000000001</v>
      </c>
      <c r="BN15" s="9">
        <v>168.32900000000001</v>
      </c>
      <c r="BO15" s="9">
        <v>169.65600000000001</v>
      </c>
      <c r="BP15" s="9">
        <v>89.448999999999998</v>
      </c>
      <c r="BQ15" s="9">
        <v>80.206999999999994</v>
      </c>
      <c r="BR15" s="9">
        <v>84.674999999999997</v>
      </c>
      <c r="BS15" s="9">
        <v>38.377000000000002</v>
      </c>
      <c r="BT15" s="9">
        <v>46.298000000000002</v>
      </c>
      <c r="BU15" s="9">
        <v>62.198</v>
      </c>
      <c r="BV15" s="9">
        <v>33.786999999999999</v>
      </c>
      <c r="BW15" s="9">
        <v>28.411000000000001</v>
      </c>
      <c r="BX15" s="9">
        <v>25.288</v>
      </c>
      <c r="BY15" s="9">
        <v>12.507</v>
      </c>
      <c r="BZ15" s="9">
        <v>12.781000000000001</v>
      </c>
      <c r="CA15" s="9">
        <v>3.1280000000000001</v>
      </c>
      <c r="CB15" s="9">
        <v>2.496</v>
      </c>
      <c r="CC15" s="9">
        <v>0.63200000000000001</v>
      </c>
      <c r="CD15" s="9">
        <v>88.92</v>
      </c>
      <c r="CE15" s="9">
        <v>43.155999999999999</v>
      </c>
      <c r="CF15" s="9">
        <v>45.764000000000003</v>
      </c>
      <c r="CG15" s="9">
        <v>6.3070000000000004</v>
      </c>
      <c r="CH15" s="9">
        <v>4.42</v>
      </c>
      <c r="CI15" s="9">
        <v>1.887</v>
      </c>
      <c r="CJ15" s="9">
        <v>2.8820000000000001</v>
      </c>
      <c r="CK15" s="9">
        <v>1.343</v>
      </c>
      <c r="CL15" s="9">
        <v>1.5389999999999999</v>
      </c>
      <c r="CM15" s="9">
        <v>2.2890000000000001</v>
      </c>
      <c r="CN15" s="9">
        <v>2.2890000000000001</v>
      </c>
      <c r="CO15" s="9">
        <v>0</v>
      </c>
      <c r="CP15" s="9">
        <v>1.1359999999999999</v>
      </c>
      <c r="CQ15" s="9">
        <v>0.78800000000000003</v>
      </c>
      <c r="CR15" s="9">
        <v>0.34799999999999998</v>
      </c>
      <c r="CS15" s="9">
        <v>82.613</v>
      </c>
      <c r="CT15" s="9">
        <v>38.735999999999997</v>
      </c>
      <c r="CU15" s="9">
        <v>43.877000000000002</v>
      </c>
      <c r="CV15" s="9">
        <v>6.4619999999999997</v>
      </c>
      <c r="CW15" s="9">
        <v>2.972</v>
      </c>
      <c r="CX15" s="9">
        <v>3.4889999999999999</v>
      </c>
      <c r="CY15" s="9">
        <v>5.7240000000000002</v>
      </c>
      <c r="CZ15" s="9">
        <v>2.4500000000000002</v>
      </c>
      <c r="DA15" s="9">
        <v>3.274</v>
      </c>
      <c r="DB15" s="9">
        <v>12.247999999999999</v>
      </c>
      <c r="DC15" s="9">
        <v>6.9189999999999996</v>
      </c>
      <c r="DD15" s="9">
        <v>5.3289999999999997</v>
      </c>
      <c r="DE15" s="9">
        <v>23.585999999999999</v>
      </c>
      <c r="DF15" s="9">
        <v>10.444000000000001</v>
      </c>
      <c r="DG15" s="9">
        <v>13.143000000000001</v>
      </c>
      <c r="DH15" s="9">
        <v>34.593000000000004</v>
      </c>
      <c r="DI15" s="9">
        <v>15.951000000000001</v>
      </c>
      <c r="DJ15" s="9">
        <v>18.643000000000001</v>
      </c>
      <c r="DK15" s="9">
        <v>195.25200000000001</v>
      </c>
      <c r="DL15" s="9">
        <v>47.207999999999998</v>
      </c>
      <c r="DM15" s="9">
        <v>148.04499999999999</v>
      </c>
      <c r="DN15" s="9">
        <v>52.731000000000002</v>
      </c>
      <c r="DO15" s="9">
        <v>12.676</v>
      </c>
      <c r="DP15" s="9">
        <v>40.055</v>
      </c>
      <c r="DQ15" s="9">
        <v>8.9</v>
      </c>
      <c r="DR15" s="9">
        <v>1.448</v>
      </c>
      <c r="DS15" s="9">
        <v>7.4530000000000003</v>
      </c>
      <c r="DT15" s="9">
        <v>14.994</v>
      </c>
      <c r="DU15" s="9">
        <v>3.9390000000000001</v>
      </c>
      <c r="DV15" s="9">
        <v>11.055</v>
      </c>
      <c r="DW15" s="9">
        <v>28.837</v>
      </c>
      <c r="DX15" s="9">
        <v>7.29</v>
      </c>
      <c r="DY15" s="9">
        <v>21.547000000000001</v>
      </c>
      <c r="DZ15" s="9">
        <v>142.52099999999999</v>
      </c>
      <c r="EA15" s="9">
        <v>34.530999999999999</v>
      </c>
      <c r="EB15" s="9">
        <v>107.99</v>
      </c>
      <c r="EC15" s="9">
        <v>67.912999999999997</v>
      </c>
      <c r="ED15" s="9">
        <v>18.085000000000001</v>
      </c>
      <c r="EE15" s="9">
        <v>49.829000000000001</v>
      </c>
      <c r="EF15" s="9">
        <v>27.931999999999999</v>
      </c>
      <c r="EG15" s="9">
        <v>3.2269999999999999</v>
      </c>
      <c r="EH15" s="9">
        <v>24.704999999999998</v>
      </c>
      <c r="EI15" s="9">
        <v>26.835999999999999</v>
      </c>
      <c r="EJ15" s="9">
        <v>5.77</v>
      </c>
      <c r="EK15" s="9">
        <v>21.065999999999999</v>
      </c>
      <c r="EL15" s="9">
        <v>14.856999999999999</v>
      </c>
      <c r="EM15" s="9">
        <v>4.7789999999999999</v>
      </c>
      <c r="EN15" s="9">
        <v>10.079000000000001</v>
      </c>
      <c r="EO15" s="9">
        <v>4.9829999999999997</v>
      </c>
      <c r="EP15" s="9">
        <v>2.6709999999999998</v>
      </c>
      <c r="EQ15" s="9">
        <v>2.3119999999999998</v>
      </c>
      <c r="ER15" s="9">
        <v>23.474</v>
      </c>
      <c r="ES15" s="9">
        <v>16.658000000000001</v>
      </c>
      <c r="ET15" s="9">
        <v>6.8159999999999998</v>
      </c>
      <c r="EU15" s="9">
        <v>6.2990000000000004</v>
      </c>
      <c r="EV15" s="9">
        <v>3.4180000000000001</v>
      </c>
      <c r="EW15" s="9">
        <v>2.8809999999999998</v>
      </c>
      <c r="EX15" s="9">
        <v>2.5339999999999998</v>
      </c>
      <c r="EY15" s="9">
        <v>1.669</v>
      </c>
      <c r="EZ15" s="9">
        <v>0.86599999999999999</v>
      </c>
      <c r="FA15" s="9">
        <v>0.57399999999999995</v>
      </c>
      <c r="FB15" s="9">
        <v>0</v>
      </c>
      <c r="FC15" s="9">
        <v>0.57399999999999995</v>
      </c>
      <c r="FD15" s="9">
        <v>3.19</v>
      </c>
      <c r="FE15" s="9">
        <v>1.7490000000000001</v>
      </c>
      <c r="FF15" s="9">
        <v>1.4410000000000001</v>
      </c>
      <c r="FG15" s="9">
        <v>17.175000000000001</v>
      </c>
      <c r="FH15" s="9">
        <v>13.24</v>
      </c>
      <c r="FI15" s="9">
        <v>3.9350000000000001</v>
      </c>
      <c r="FJ15" s="9">
        <v>7.1680000000000001</v>
      </c>
      <c r="FK15" s="9">
        <v>5.9020000000000001</v>
      </c>
      <c r="FL15" s="9">
        <v>1.266</v>
      </c>
      <c r="FM15" s="9">
        <v>4.0170000000000003</v>
      </c>
      <c r="FN15" s="9">
        <v>3.4620000000000002</v>
      </c>
      <c r="FO15" s="9">
        <v>0.55500000000000005</v>
      </c>
      <c r="FP15" s="9">
        <v>3.02</v>
      </c>
      <c r="FQ15" s="9">
        <v>1.5509999999999999</v>
      </c>
      <c r="FR15" s="9">
        <v>1.4690000000000001</v>
      </c>
      <c r="FS15" s="9">
        <v>2.3769999999999998</v>
      </c>
      <c r="FT15" s="9">
        <v>1.7330000000000001</v>
      </c>
      <c r="FU15" s="9">
        <v>0.64500000000000002</v>
      </c>
      <c r="FV15" s="9">
        <v>0.59299999999999997</v>
      </c>
      <c r="FW15" s="9">
        <v>0.59299999999999997</v>
      </c>
      <c r="FX15" s="9">
        <v>0</v>
      </c>
      <c r="FY15" s="9">
        <v>209.53</v>
      </c>
      <c r="FZ15" s="9">
        <v>98.436999999999998</v>
      </c>
      <c r="GA15" s="9">
        <v>111.093</v>
      </c>
      <c r="GB15" s="9">
        <v>66.293000000000006</v>
      </c>
      <c r="GC15" s="9">
        <v>31.369</v>
      </c>
      <c r="GD15" s="9">
        <v>34.923999999999999</v>
      </c>
      <c r="GE15" s="9">
        <v>21.771999999999998</v>
      </c>
      <c r="GF15" s="9">
        <v>8.61</v>
      </c>
      <c r="GG15" s="9">
        <v>13.162000000000001</v>
      </c>
      <c r="GH15" s="9">
        <v>15.685</v>
      </c>
      <c r="GI15" s="9">
        <v>5.87</v>
      </c>
      <c r="GJ15" s="9">
        <v>9.8149999999999995</v>
      </c>
      <c r="GK15" s="9">
        <v>28.835999999999999</v>
      </c>
      <c r="GL15" s="9">
        <v>16.888999999999999</v>
      </c>
      <c r="GM15" s="9">
        <v>11.946999999999999</v>
      </c>
      <c r="GN15" s="9">
        <v>143.23699999999999</v>
      </c>
      <c r="GO15" s="9">
        <v>67.067999999999998</v>
      </c>
      <c r="GP15" s="9">
        <v>76.168999999999997</v>
      </c>
      <c r="GQ15" s="9">
        <v>69.171999999999997</v>
      </c>
      <c r="GR15" s="9">
        <v>33.82</v>
      </c>
      <c r="GS15" s="9">
        <v>35.351999999999997</v>
      </c>
      <c r="GT15" s="9">
        <v>25.562000000000001</v>
      </c>
      <c r="GU15" s="9">
        <v>11.298</v>
      </c>
      <c r="GV15" s="9">
        <v>14.265000000000001</v>
      </c>
      <c r="GW15" s="9">
        <v>25.533000000000001</v>
      </c>
      <c r="GX15" s="9">
        <v>11.234999999999999</v>
      </c>
      <c r="GY15" s="9">
        <v>14.298</v>
      </c>
      <c r="GZ15" s="9">
        <v>15.919</v>
      </c>
      <c r="HA15" s="9">
        <v>6.74</v>
      </c>
      <c r="HB15" s="9">
        <v>9.1790000000000003</v>
      </c>
      <c r="HC15" s="9">
        <v>7.0510000000000002</v>
      </c>
      <c r="HD15" s="9">
        <v>3.9750000000000001</v>
      </c>
      <c r="HE15" s="9">
        <v>3.0760000000000001</v>
      </c>
      <c r="HF15" s="9">
        <v>1868.33</v>
      </c>
      <c r="HG15" s="9">
        <v>943.35699999999997</v>
      </c>
      <c r="HH15" s="9">
        <v>924.97299999999996</v>
      </c>
      <c r="HI15" s="9">
        <v>722.61800000000005</v>
      </c>
      <c r="HJ15" s="9">
        <v>373.52499999999998</v>
      </c>
      <c r="HK15" s="9">
        <v>349.09300000000002</v>
      </c>
      <c r="HL15" s="9">
        <v>244.70599999999999</v>
      </c>
      <c r="HM15" s="9">
        <v>131.702</v>
      </c>
      <c r="HN15" s="9">
        <v>113.004</v>
      </c>
      <c r="HO15" s="9">
        <v>180.62299999999999</v>
      </c>
      <c r="HP15" s="9">
        <v>98.828999999999994</v>
      </c>
      <c r="HQ15" s="9">
        <v>81.793999999999997</v>
      </c>
      <c r="HR15" s="9">
        <v>297.28800000000001</v>
      </c>
      <c r="HS15" s="9">
        <v>142.994</v>
      </c>
      <c r="HT15" s="9">
        <v>154.29499999999999</v>
      </c>
      <c r="HU15" s="9">
        <v>1145.713</v>
      </c>
      <c r="HV15" s="9">
        <v>569.83299999999997</v>
      </c>
      <c r="HW15" s="9">
        <v>575.88</v>
      </c>
      <c r="HX15" s="9">
        <v>574.24199999999996</v>
      </c>
      <c r="HY15" s="9">
        <v>294.91000000000003</v>
      </c>
      <c r="HZ15" s="9">
        <v>279.33199999999999</v>
      </c>
      <c r="IA15" s="9">
        <v>236.26900000000001</v>
      </c>
      <c r="IB15" s="9">
        <v>104.119</v>
      </c>
      <c r="IC15" s="9">
        <v>132.15</v>
      </c>
      <c r="ID15" s="9">
        <v>181.99</v>
      </c>
      <c r="IE15" s="9">
        <v>91.283000000000001</v>
      </c>
      <c r="IF15" s="9">
        <v>90.706999999999994</v>
      </c>
      <c r="IG15" s="9">
        <v>106.801</v>
      </c>
      <c r="IH15" s="9">
        <v>49.656999999999996</v>
      </c>
      <c r="II15" s="9">
        <v>57.143999999999998</v>
      </c>
      <c r="IJ15" s="9">
        <v>46.411000000000001</v>
      </c>
      <c r="IK15" s="9">
        <v>29.864000000000001</v>
      </c>
      <c r="IL15" s="9">
        <v>16.547000000000001</v>
      </c>
      <c r="IM15" s="9">
        <v>585.32399999999996</v>
      </c>
      <c r="IN15" s="9">
        <v>347.03300000000002</v>
      </c>
      <c r="IO15" s="9">
        <v>238.291</v>
      </c>
      <c r="IP15" s="9">
        <v>284.20299999999997</v>
      </c>
      <c r="IQ15" s="9">
        <v>163.65199999999999</v>
      </c>
    </row>
    <row r="16" spans="1:251">
      <c r="A16" s="10">
        <v>43862</v>
      </c>
      <c r="B16" s="9">
        <v>32.686</v>
      </c>
      <c r="C16" s="9">
        <v>28.317</v>
      </c>
      <c r="D16" s="9">
        <v>28.782</v>
      </c>
      <c r="E16" s="9">
        <v>13.595000000000001</v>
      </c>
      <c r="F16" s="9">
        <v>15.186999999999999</v>
      </c>
      <c r="G16" s="9">
        <v>13.997</v>
      </c>
      <c r="H16" s="9">
        <v>8.3510000000000009</v>
      </c>
      <c r="I16" s="9">
        <v>5.6459999999999999</v>
      </c>
      <c r="J16" s="9">
        <v>6.5339999999999998</v>
      </c>
      <c r="K16" s="9">
        <v>4.3120000000000003</v>
      </c>
      <c r="L16" s="9">
        <v>2.2229999999999999</v>
      </c>
      <c r="M16" s="9">
        <v>1.071</v>
      </c>
      <c r="N16" s="9">
        <v>0</v>
      </c>
      <c r="O16" s="9">
        <v>1.071</v>
      </c>
      <c r="P16" s="9">
        <v>74.685000000000002</v>
      </c>
      <c r="Q16" s="9">
        <v>37.338000000000001</v>
      </c>
      <c r="R16" s="9">
        <v>37.347000000000001</v>
      </c>
      <c r="S16" s="9">
        <v>49.552</v>
      </c>
      <c r="T16" s="9">
        <v>25.832999999999998</v>
      </c>
      <c r="U16" s="9">
        <v>23.718</v>
      </c>
      <c r="V16" s="9">
        <v>25.454000000000001</v>
      </c>
      <c r="W16" s="9">
        <v>15.753</v>
      </c>
      <c r="X16" s="9">
        <v>9.702</v>
      </c>
      <c r="Y16" s="9">
        <v>11.186999999999999</v>
      </c>
      <c r="Z16" s="9">
        <v>4.6449999999999996</v>
      </c>
      <c r="AA16" s="9">
        <v>6.5430000000000001</v>
      </c>
      <c r="AB16" s="9">
        <v>12.91</v>
      </c>
      <c r="AC16" s="9">
        <v>5.4359999999999999</v>
      </c>
      <c r="AD16" s="9">
        <v>7.4740000000000002</v>
      </c>
      <c r="AE16" s="9">
        <v>25.134</v>
      </c>
      <c r="AF16" s="9">
        <v>11.505000000000001</v>
      </c>
      <c r="AG16" s="9">
        <v>13.629</v>
      </c>
      <c r="AH16" s="9">
        <v>15.617000000000001</v>
      </c>
      <c r="AI16" s="9">
        <v>6.3529999999999998</v>
      </c>
      <c r="AJ16" s="9">
        <v>9.2639999999999993</v>
      </c>
      <c r="AK16" s="9">
        <v>5.24</v>
      </c>
      <c r="AL16" s="9">
        <v>3.65</v>
      </c>
      <c r="AM16" s="9">
        <v>1.591</v>
      </c>
      <c r="AN16" s="9">
        <v>3.5259999999999998</v>
      </c>
      <c r="AO16" s="9">
        <v>0.751</v>
      </c>
      <c r="AP16" s="9">
        <v>2.7749999999999999</v>
      </c>
      <c r="AQ16" s="9">
        <v>0.751</v>
      </c>
      <c r="AR16" s="9">
        <v>0.751</v>
      </c>
      <c r="AS16" s="9">
        <v>0</v>
      </c>
      <c r="AT16" s="9">
        <v>0</v>
      </c>
      <c r="AU16" s="9">
        <v>0</v>
      </c>
      <c r="AV16" s="9">
        <v>0</v>
      </c>
      <c r="AW16" s="9">
        <v>514.01300000000003</v>
      </c>
      <c r="AX16" s="9">
        <v>273.185</v>
      </c>
      <c r="AY16" s="9">
        <v>240.828</v>
      </c>
      <c r="AZ16" s="9">
        <v>144.27099999999999</v>
      </c>
      <c r="BA16" s="9">
        <v>76.838999999999999</v>
      </c>
      <c r="BB16" s="9">
        <v>67.432000000000002</v>
      </c>
      <c r="BC16" s="9">
        <v>27.620999999999999</v>
      </c>
      <c r="BD16" s="9">
        <v>16.474</v>
      </c>
      <c r="BE16" s="9">
        <v>11.148</v>
      </c>
      <c r="BF16" s="9">
        <v>38.17</v>
      </c>
      <c r="BG16" s="9">
        <v>17.687000000000001</v>
      </c>
      <c r="BH16" s="9">
        <v>20.483000000000001</v>
      </c>
      <c r="BI16" s="9">
        <v>78.48</v>
      </c>
      <c r="BJ16" s="9">
        <v>42.677999999999997</v>
      </c>
      <c r="BK16" s="9">
        <v>35.801000000000002</v>
      </c>
      <c r="BL16" s="9">
        <v>369.74299999999999</v>
      </c>
      <c r="BM16" s="9">
        <v>196.346</v>
      </c>
      <c r="BN16" s="9">
        <v>173.39699999999999</v>
      </c>
      <c r="BO16" s="9">
        <v>176.37200000000001</v>
      </c>
      <c r="BP16" s="9">
        <v>92.319000000000003</v>
      </c>
      <c r="BQ16" s="9">
        <v>84.052999999999997</v>
      </c>
      <c r="BR16" s="9">
        <v>91.265000000000001</v>
      </c>
      <c r="BS16" s="9">
        <v>46.634</v>
      </c>
      <c r="BT16" s="9">
        <v>44.63</v>
      </c>
      <c r="BU16" s="9">
        <v>66.977000000000004</v>
      </c>
      <c r="BV16" s="9">
        <v>37.206000000000003</v>
      </c>
      <c r="BW16" s="9">
        <v>29.771000000000001</v>
      </c>
      <c r="BX16" s="9">
        <v>29.018999999999998</v>
      </c>
      <c r="BY16" s="9">
        <v>16.074999999999999</v>
      </c>
      <c r="BZ16" s="9">
        <v>12.945</v>
      </c>
      <c r="CA16" s="9">
        <v>6.11</v>
      </c>
      <c r="CB16" s="9">
        <v>4.1120000000000001</v>
      </c>
      <c r="CC16" s="9">
        <v>1.998</v>
      </c>
      <c r="CD16" s="9">
        <v>71.861000000000004</v>
      </c>
      <c r="CE16" s="9">
        <v>37.786999999999999</v>
      </c>
      <c r="CF16" s="9">
        <v>34.073999999999998</v>
      </c>
      <c r="CG16" s="9">
        <v>4.88</v>
      </c>
      <c r="CH16" s="9">
        <v>2.0489999999999999</v>
      </c>
      <c r="CI16" s="9">
        <v>2.831</v>
      </c>
      <c r="CJ16" s="9">
        <v>2.2999999999999998</v>
      </c>
      <c r="CK16" s="9">
        <v>0.63100000000000001</v>
      </c>
      <c r="CL16" s="9">
        <v>1.669</v>
      </c>
      <c r="CM16" s="9">
        <v>0</v>
      </c>
      <c r="CN16" s="9">
        <v>0</v>
      </c>
      <c r="CO16" s="9">
        <v>0</v>
      </c>
      <c r="CP16" s="9">
        <v>2.5790000000000002</v>
      </c>
      <c r="CQ16" s="9">
        <v>1.4179999999999999</v>
      </c>
      <c r="CR16" s="9">
        <v>1.161</v>
      </c>
      <c r="CS16" s="9">
        <v>66.980999999999995</v>
      </c>
      <c r="CT16" s="9">
        <v>35.738</v>
      </c>
      <c r="CU16" s="9">
        <v>31.242999999999999</v>
      </c>
      <c r="CV16" s="9">
        <v>4.2359999999999998</v>
      </c>
      <c r="CW16" s="9">
        <v>1.804</v>
      </c>
      <c r="CX16" s="9">
        <v>2.4319999999999999</v>
      </c>
      <c r="CY16" s="9">
        <v>3.3050000000000002</v>
      </c>
      <c r="CZ16" s="9">
        <v>2.3849999999999998</v>
      </c>
      <c r="DA16" s="9">
        <v>0.92</v>
      </c>
      <c r="DB16" s="9">
        <v>12.026999999999999</v>
      </c>
      <c r="DC16" s="9">
        <v>7.2649999999999997</v>
      </c>
      <c r="DD16" s="9">
        <v>4.7619999999999996</v>
      </c>
      <c r="DE16" s="9">
        <v>19.701000000000001</v>
      </c>
      <c r="DF16" s="9">
        <v>8.8480000000000008</v>
      </c>
      <c r="DG16" s="9">
        <v>10.853</v>
      </c>
      <c r="DH16" s="9">
        <v>27.713000000000001</v>
      </c>
      <c r="DI16" s="9">
        <v>15.436</v>
      </c>
      <c r="DJ16" s="9">
        <v>12.276999999999999</v>
      </c>
      <c r="DK16" s="9">
        <v>203.809</v>
      </c>
      <c r="DL16" s="9">
        <v>57.863</v>
      </c>
      <c r="DM16" s="9">
        <v>145.946</v>
      </c>
      <c r="DN16" s="9">
        <v>52.018999999999998</v>
      </c>
      <c r="DO16" s="9">
        <v>19.318999999999999</v>
      </c>
      <c r="DP16" s="9">
        <v>32.701000000000001</v>
      </c>
      <c r="DQ16" s="9">
        <v>10.753</v>
      </c>
      <c r="DR16" s="9">
        <v>2.508</v>
      </c>
      <c r="DS16" s="9">
        <v>8.2449999999999992</v>
      </c>
      <c r="DT16" s="9">
        <v>15.532999999999999</v>
      </c>
      <c r="DU16" s="9">
        <v>7.2629999999999999</v>
      </c>
      <c r="DV16" s="9">
        <v>8.27</v>
      </c>
      <c r="DW16" s="9">
        <v>25.733000000000001</v>
      </c>
      <c r="DX16" s="9">
        <v>9.5470000000000006</v>
      </c>
      <c r="DY16" s="9">
        <v>16.184999999999999</v>
      </c>
      <c r="DZ16" s="9">
        <v>151.79</v>
      </c>
      <c r="EA16" s="9">
        <v>38.545000000000002</v>
      </c>
      <c r="EB16" s="9">
        <v>113.245</v>
      </c>
      <c r="EC16" s="9">
        <v>59.515000000000001</v>
      </c>
      <c r="ED16" s="9">
        <v>14.691000000000001</v>
      </c>
      <c r="EE16" s="9">
        <v>44.823999999999998</v>
      </c>
      <c r="EF16" s="9">
        <v>33.563000000000002</v>
      </c>
      <c r="EG16" s="9">
        <v>8.2810000000000006</v>
      </c>
      <c r="EH16" s="9">
        <v>25.282</v>
      </c>
      <c r="EI16" s="9">
        <v>30.489000000000001</v>
      </c>
      <c r="EJ16" s="9">
        <v>7.3109999999999999</v>
      </c>
      <c r="EK16" s="9">
        <v>23.177</v>
      </c>
      <c r="EL16" s="9">
        <v>25.04</v>
      </c>
      <c r="EM16" s="9">
        <v>8.1549999999999994</v>
      </c>
      <c r="EN16" s="9">
        <v>16.885000000000002</v>
      </c>
      <c r="EO16" s="9">
        <v>3.1829999999999998</v>
      </c>
      <c r="EP16" s="9">
        <v>0.105</v>
      </c>
      <c r="EQ16" s="9">
        <v>3.0779999999999998</v>
      </c>
      <c r="ER16" s="9">
        <v>21.795999999999999</v>
      </c>
      <c r="ES16" s="9">
        <v>14.882999999999999</v>
      </c>
      <c r="ET16" s="9">
        <v>6.9119999999999999</v>
      </c>
      <c r="EU16" s="9">
        <v>3.6030000000000002</v>
      </c>
      <c r="EV16" s="9">
        <v>1.206</v>
      </c>
      <c r="EW16" s="9">
        <v>2.3969999999999998</v>
      </c>
      <c r="EX16" s="9">
        <v>1.468</v>
      </c>
      <c r="EY16" s="9">
        <v>0.187</v>
      </c>
      <c r="EZ16" s="9">
        <v>1.2809999999999999</v>
      </c>
      <c r="FA16" s="9">
        <v>0.59699999999999998</v>
      </c>
      <c r="FB16" s="9">
        <v>0</v>
      </c>
      <c r="FC16" s="9">
        <v>0.59699999999999998</v>
      </c>
      <c r="FD16" s="9">
        <v>1.5389999999999999</v>
      </c>
      <c r="FE16" s="9">
        <v>1.0189999999999999</v>
      </c>
      <c r="FF16" s="9">
        <v>0.52</v>
      </c>
      <c r="FG16" s="9">
        <v>18.193000000000001</v>
      </c>
      <c r="FH16" s="9">
        <v>13.677</v>
      </c>
      <c r="FI16" s="9">
        <v>4.5149999999999997</v>
      </c>
      <c r="FJ16" s="9">
        <v>8.3940000000000001</v>
      </c>
      <c r="FK16" s="9">
        <v>7.3150000000000004</v>
      </c>
      <c r="FL16" s="9">
        <v>1.0780000000000001</v>
      </c>
      <c r="FM16" s="9">
        <v>4.3120000000000003</v>
      </c>
      <c r="FN16" s="9">
        <v>1.996</v>
      </c>
      <c r="FO16" s="9">
        <v>2.3159999999999998</v>
      </c>
      <c r="FP16" s="9">
        <v>3.1659999999999999</v>
      </c>
      <c r="FQ16" s="9">
        <v>2.5219999999999998</v>
      </c>
      <c r="FR16" s="9">
        <v>0.64500000000000002</v>
      </c>
      <c r="FS16" s="9">
        <v>1.242</v>
      </c>
      <c r="FT16" s="9">
        <v>1.242</v>
      </c>
      <c r="FU16" s="9">
        <v>0</v>
      </c>
      <c r="FV16" s="9">
        <v>1.079</v>
      </c>
      <c r="FW16" s="9">
        <v>0.60299999999999998</v>
      </c>
      <c r="FX16" s="9">
        <v>0.47599999999999998</v>
      </c>
      <c r="FY16" s="9">
        <v>214.2</v>
      </c>
      <c r="FZ16" s="9">
        <v>94.53</v>
      </c>
      <c r="GA16" s="9">
        <v>119.67</v>
      </c>
      <c r="GB16" s="9">
        <v>73.058999999999997</v>
      </c>
      <c r="GC16" s="9">
        <v>32.698</v>
      </c>
      <c r="GD16" s="9">
        <v>40.360999999999997</v>
      </c>
      <c r="GE16" s="9">
        <v>21.628</v>
      </c>
      <c r="GF16" s="9">
        <v>12.86</v>
      </c>
      <c r="GG16" s="9">
        <v>8.7680000000000007</v>
      </c>
      <c r="GH16" s="9">
        <v>11.164999999999999</v>
      </c>
      <c r="GI16" s="9">
        <v>4.5250000000000004</v>
      </c>
      <c r="GJ16" s="9">
        <v>6.641</v>
      </c>
      <c r="GK16" s="9">
        <v>40.265999999999998</v>
      </c>
      <c r="GL16" s="9">
        <v>15.314</v>
      </c>
      <c r="GM16" s="9">
        <v>24.952000000000002</v>
      </c>
      <c r="GN16" s="9">
        <v>141.14099999999999</v>
      </c>
      <c r="GO16" s="9">
        <v>61.831000000000003</v>
      </c>
      <c r="GP16" s="9">
        <v>79.308999999999997</v>
      </c>
      <c r="GQ16" s="9">
        <v>59.914000000000001</v>
      </c>
      <c r="GR16" s="9">
        <v>24.164999999999999</v>
      </c>
      <c r="GS16" s="9">
        <v>35.749000000000002</v>
      </c>
      <c r="GT16" s="9">
        <v>35.081000000000003</v>
      </c>
      <c r="GU16" s="9">
        <v>15.919</v>
      </c>
      <c r="GV16" s="9">
        <v>19.161999999999999</v>
      </c>
      <c r="GW16" s="9">
        <v>19.088999999999999</v>
      </c>
      <c r="GX16" s="9">
        <v>8.4209999999999994</v>
      </c>
      <c r="GY16" s="9">
        <v>10.667999999999999</v>
      </c>
      <c r="GZ16" s="9">
        <v>20.753</v>
      </c>
      <c r="HA16" s="9">
        <v>9.5640000000000001</v>
      </c>
      <c r="HB16" s="9">
        <v>11.189</v>
      </c>
      <c r="HC16" s="9">
        <v>6.3029999999999999</v>
      </c>
      <c r="HD16" s="9">
        <v>3.762</v>
      </c>
      <c r="HE16" s="9">
        <v>2.5409999999999999</v>
      </c>
      <c r="HF16" s="9">
        <v>1854.35</v>
      </c>
      <c r="HG16" s="9">
        <v>941.14700000000005</v>
      </c>
      <c r="HH16" s="9">
        <v>913.20299999999997</v>
      </c>
      <c r="HI16" s="9">
        <v>705.94</v>
      </c>
      <c r="HJ16" s="9">
        <v>370.77800000000002</v>
      </c>
      <c r="HK16" s="9">
        <v>335.161</v>
      </c>
      <c r="HL16" s="9">
        <v>219.958</v>
      </c>
      <c r="HM16" s="9">
        <v>127.199</v>
      </c>
      <c r="HN16" s="9">
        <v>92.759</v>
      </c>
      <c r="HO16" s="9">
        <v>182.24799999999999</v>
      </c>
      <c r="HP16" s="9">
        <v>86.495000000000005</v>
      </c>
      <c r="HQ16" s="9">
        <v>95.753</v>
      </c>
      <c r="HR16" s="9">
        <v>303.73399999999998</v>
      </c>
      <c r="HS16" s="9">
        <v>157.084</v>
      </c>
      <c r="HT16" s="9">
        <v>146.65</v>
      </c>
      <c r="HU16" s="9">
        <v>1148.4100000000001</v>
      </c>
      <c r="HV16" s="9">
        <v>570.36900000000003</v>
      </c>
      <c r="HW16" s="9">
        <v>578.04100000000005</v>
      </c>
      <c r="HX16" s="9">
        <v>530.66999999999996</v>
      </c>
      <c r="HY16" s="9">
        <v>261.65899999999999</v>
      </c>
      <c r="HZ16" s="9">
        <v>269.01100000000002</v>
      </c>
      <c r="IA16" s="9">
        <v>251.404</v>
      </c>
      <c r="IB16" s="9">
        <v>118.877</v>
      </c>
      <c r="IC16" s="9">
        <v>132.52799999999999</v>
      </c>
      <c r="ID16" s="9">
        <v>192.63399999999999</v>
      </c>
      <c r="IE16" s="9">
        <v>96.355999999999995</v>
      </c>
      <c r="IF16" s="9">
        <v>96.277000000000001</v>
      </c>
      <c r="IG16" s="9">
        <v>130.37</v>
      </c>
      <c r="IH16" s="9">
        <v>69.444999999999993</v>
      </c>
      <c r="II16" s="9">
        <v>60.924999999999997</v>
      </c>
      <c r="IJ16" s="9">
        <v>43.332000000000001</v>
      </c>
      <c r="IK16" s="9">
        <v>24.032</v>
      </c>
      <c r="IL16" s="9">
        <v>19.3</v>
      </c>
      <c r="IM16" s="9">
        <v>615.32100000000003</v>
      </c>
      <c r="IN16" s="9">
        <v>353.863</v>
      </c>
      <c r="IO16" s="9">
        <v>261.45800000000003</v>
      </c>
      <c r="IP16" s="9">
        <v>297.21499999999997</v>
      </c>
      <c r="IQ16" s="9">
        <v>172.42500000000001</v>
      </c>
    </row>
    <row r="17" spans="1:251">
      <c r="A17" s="10">
        <v>44228</v>
      </c>
      <c r="B17" s="9">
        <v>30.414999999999999</v>
      </c>
      <c r="C17" s="9">
        <v>33.024000000000001</v>
      </c>
      <c r="D17" s="9">
        <v>25.192</v>
      </c>
      <c r="E17" s="9">
        <v>17.02</v>
      </c>
      <c r="F17" s="9">
        <v>8.1709999999999994</v>
      </c>
      <c r="G17" s="9">
        <v>18.919</v>
      </c>
      <c r="H17" s="9">
        <v>9.7460000000000004</v>
      </c>
      <c r="I17" s="9">
        <v>9.173</v>
      </c>
      <c r="J17" s="9">
        <v>4.9950000000000001</v>
      </c>
      <c r="K17" s="9">
        <v>2.2029999999999998</v>
      </c>
      <c r="L17" s="9">
        <v>2.7919999999999998</v>
      </c>
      <c r="M17" s="9">
        <v>0.502</v>
      </c>
      <c r="N17" s="9">
        <v>0.502</v>
      </c>
      <c r="O17" s="9">
        <v>0</v>
      </c>
      <c r="P17" s="9">
        <v>45.768000000000001</v>
      </c>
      <c r="Q17" s="9">
        <v>23.198</v>
      </c>
      <c r="R17" s="9">
        <v>22.57</v>
      </c>
      <c r="S17" s="9">
        <v>26.431000000000001</v>
      </c>
      <c r="T17" s="9">
        <v>16.501999999999999</v>
      </c>
      <c r="U17" s="9">
        <v>9.9290000000000003</v>
      </c>
      <c r="V17" s="9">
        <v>16.478999999999999</v>
      </c>
      <c r="W17" s="9">
        <v>10.73</v>
      </c>
      <c r="X17" s="9">
        <v>5.7489999999999997</v>
      </c>
      <c r="Y17" s="9">
        <v>5.75</v>
      </c>
      <c r="Z17" s="9">
        <v>3.992</v>
      </c>
      <c r="AA17" s="9">
        <v>1.758</v>
      </c>
      <c r="AB17" s="9">
        <v>4.2009999999999996</v>
      </c>
      <c r="AC17" s="9">
        <v>1.78</v>
      </c>
      <c r="AD17" s="9">
        <v>2.4209999999999998</v>
      </c>
      <c r="AE17" s="9">
        <v>19.338000000000001</v>
      </c>
      <c r="AF17" s="9">
        <v>6.6970000000000001</v>
      </c>
      <c r="AG17" s="9">
        <v>12.641</v>
      </c>
      <c r="AH17" s="9">
        <v>11.705</v>
      </c>
      <c r="AI17" s="9">
        <v>5.2220000000000004</v>
      </c>
      <c r="AJ17" s="9">
        <v>6.4829999999999997</v>
      </c>
      <c r="AK17" s="9">
        <v>2.427</v>
      </c>
      <c r="AL17" s="9">
        <v>0.13600000000000001</v>
      </c>
      <c r="AM17" s="9">
        <v>2.2909999999999999</v>
      </c>
      <c r="AN17" s="9">
        <v>5.2060000000000004</v>
      </c>
      <c r="AO17" s="9">
        <v>1.339</v>
      </c>
      <c r="AP17" s="9">
        <v>3.867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392.44499999999999</v>
      </c>
      <c r="AX17" s="9">
        <v>205.42099999999999</v>
      </c>
      <c r="AY17" s="9">
        <v>187.023</v>
      </c>
      <c r="AZ17" s="9">
        <v>109.527</v>
      </c>
      <c r="BA17" s="9">
        <v>57.530999999999999</v>
      </c>
      <c r="BB17" s="9">
        <v>51.996000000000002</v>
      </c>
      <c r="BC17" s="9">
        <v>26.675000000000001</v>
      </c>
      <c r="BD17" s="9">
        <v>14.077999999999999</v>
      </c>
      <c r="BE17" s="9">
        <v>12.598000000000001</v>
      </c>
      <c r="BF17" s="9">
        <v>35.817999999999998</v>
      </c>
      <c r="BG17" s="9">
        <v>19.431000000000001</v>
      </c>
      <c r="BH17" s="9">
        <v>16.387</v>
      </c>
      <c r="BI17" s="9">
        <v>47.033999999999999</v>
      </c>
      <c r="BJ17" s="9">
        <v>24.021999999999998</v>
      </c>
      <c r="BK17" s="9">
        <v>23.012</v>
      </c>
      <c r="BL17" s="9">
        <v>282.91800000000001</v>
      </c>
      <c r="BM17" s="9">
        <v>147.89099999999999</v>
      </c>
      <c r="BN17" s="9">
        <v>135.02699999999999</v>
      </c>
      <c r="BO17" s="9">
        <v>135.01400000000001</v>
      </c>
      <c r="BP17" s="9">
        <v>73.111999999999995</v>
      </c>
      <c r="BQ17" s="9">
        <v>61.901000000000003</v>
      </c>
      <c r="BR17" s="9">
        <v>64.057000000000002</v>
      </c>
      <c r="BS17" s="9">
        <v>32.856000000000002</v>
      </c>
      <c r="BT17" s="9">
        <v>31.201000000000001</v>
      </c>
      <c r="BU17" s="9">
        <v>56.695</v>
      </c>
      <c r="BV17" s="9">
        <v>28.686</v>
      </c>
      <c r="BW17" s="9">
        <v>28.007999999999999</v>
      </c>
      <c r="BX17" s="9">
        <v>24.068999999999999</v>
      </c>
      <c r="BY17" s="9">
        <v>10.875</v>
      </c>
      <c r="BZ17" s="9">
        <v>13.193</v>
      </c>
      <c r="CA17" s="9">
        <v>3.0840000000000001</v>
      </c>
      <c r="CB17" s="9">
        <v>2.3610000000000002</v>
      </c>
      <c r="CC17" s="9">
        <v>0.72299999999999998</v>
      </c>
      <c r="CD17" s="9">
        <v>66.025000000000006</v>
      </c>
      <c r="CE17" s="9">
        <v>37.512999999999998</v>
      </c>
      <c r="CF17" s="9">
        <v>28.512</v>
      </c>
      <c r="CG17" s="9">
        <v>2.6480000000000001</v>
      </c>
      <c r="CH17" s="9">
        <v>1.64</v>
      </c>
      <c r="CI17" s="9">
        <v>1.008</v>
      </c>
      <c r="CJ17" s="9">
        <v>1.7050000000000001</v>
      </c>
      <c r="CK17" s="9">
        <v>1.5109999999999999</v>
      </c>
      <c r="CL17" s="9">
        <v>0.19400000000000001</v>
      </c>
      <c r="CM17" s="9">
        <v>0</v>
      </c>
      <c r="CN17" s="9">
        <v>0</v>
      </c>
      <c r="CO17" s="9">
        <v>0</v>
      </c>
      <c r="CP17" s="9">
        <v>0.94299999999999995</v>
      </c>
      <c r="CQ17" s="9">
        <v>0.129</v>
      </c>
      <c r="CR17" s="9">
        <v>0.81399999999999995</v>
      </c>
      <c r="CS17" s="9">
        <v>63.377000000000002</v>
      </c>
      <c r="CT17" s="9">
        <v>35.872999999999998</v>
      </c>
      <c r="CU17" s="9">
        <v>27.503</v>
      </c>
      <c r="CV17" s="9">
        <v>4.3150000000000004</v>
      </c>
      <c r="CW17" s="9">
        <v>2.2029999999999998</v>
      </c>
      <c r="CX17" s="9">
        <v>2.1120000000000001</v>
      </c>
      <c r="CY17" s="9">
        <v>4.7030000000000003</v>
      </c>
      <c r="CZ17" s="9">
        <v>3.4460000000000002</v>
      </c>
      <c r="DA17" s="9">
        <v>1.256</v>
      </c>
      <c r="DB17" s="9">
        <v>9.9269999999999996</v>
      </c>
      <c r="DC17" s="9">
        <v>6.6849999999999996</v>
      </c>
      <c r="DD17" s="9">
        <v>3.2410000000000001</v>
      </c>
      <c r="DE17" s="9">
        <v>17.225000000000001</v>
      </c>
      <c r="DF17" s="9">
        <v>8.0449999999999999</v>
      </c>
      <c r="DG17" s="9">
        <v>9.18</v>
      </c>
      <c r="DH17" s="9">
        <v>27.207000000000001</v>
      </c>
      <c r="DI17" s="9">
        <v>15.494</v>
      </c>
      <c r="DJ17" s="9">
        <v>11.714</v>
      </c>
      <c r="DK17" s="9">
        <v>150.47399999999999</v>
      </c>
      <c r="DL17" s="9">
        <v>34.552</v>
      </c>
      <c r="DM17" s="9">
        <v>115.922</v>
      </c>
      <c r="DN17" s="9">
        <v>34.83</v>
      </c>
      <c r="DO17" s="9">
        <v>12.374000000000001</v>
      </c>
      <c r="DP17" s="9">
        <v>22.456</v>
      </c>
      <c r="DQ17" s="9">
        <v>5.968</v>
      </c>
      <c r="DR17" s="9">
        <v>1.4850000000000001</v>
      </c>
      <c r="DS17" s="9">
        <v>4.4829999999999997</v>
      </c>
      <c r="DT17" s="9">
        <v>9.7409999999999997</v>
      </c>
      <c r="DU17" s="9">
        <v>2.3180000000000001</v>
      </c>
      <c r="DV17" s="9">
        <v>7.423</v>
      </c>
      <c r="DW17" s="9">
        <v>19.122</v>
      </c>
      <c r="DX17" s="9">
        <v>8.5719999999999992</v>
      </c>
      <c r="DY17" s="9">
        <v>10.55</v>
      </c>
      <c r="DZ17" s="9">
        <v>115.64400000000001</v>
      </c>
      <c r="EA17" s="9">
        <v>22.178000000000001</v>
      </c>
      <c r="EB17" s="9">
        <v>93.465999999999994</v>
      </c>
      <c r="EC17" s="9">
        <v>47.26</v>
      </c>
      <c r="ED17" s="9">
        <v>10.132999999999999</v>
      </c>
      <c r="EE17" s="9">
        <v>37.127000000000002</v>
      </c>
      <c r="EF17" s="9">
        <v>28.995000000000001</v>
      </c>
      <c r="EG17" s="9">
        <v>5.6710000000000003</v>
      </c>
      <c r="EH17" s="9">
        <v>23.324999999999999</v>
      </c>
      <c r="EI17" s="9">
        <v>21.542999999999999</v>
      </c>
      <c r="EJ17" s="9">
        <v>5.01</v>
      </c>
      <c r="EK17" s="9">
        <v>16.533000000000001</v>
      </c>
      <c r="EL17" s="9">
        <v>15.404</v>
      </c>
      <c r="EM17" s="9">
        <v>0.68500000000000005</v>
      </c>
      <c r="EN17" s="9">
        <v>14.718999999999999</v>
      </c>
      <c r="EO17" s="9">
        <v>2.4409999999999998</v>
      </c>
      <c r="EP17" s="9">
        <v>0.67900000000000005</v>
      </c>
      <c r="EQ17" s="9">
        <v>1.762</v>
      </c>
      <c r="ER17" s="9">
        <v>17.763999999999999</v>
      </c>
      <c r="ES17" s="9">
        <v>12.483000000000001</v>
      </c>
      <c r="ET17" s="9">
        <v>5.282</v>
      </c>
      <c r="EU17" s="9">
        <v>4.4279999999999999</v>
      </c>
      <c r="EV17" s="9">
        <v>3.2810000000000001</v>
      </c>
      <c r="EW17" s="9">
        <v>1.147</v>
      </c>
      <c r="EX17" s="9">
        <v>0.5</v>
      </c>
      <c r="EY17" s="9">
        <v>0.5</v>
      </c>
      <c r="EZ17" s="9">
        <v>0</v>
      </c>
      <c r="FA17" s="9">
        <v>0.55000000000000004</v>
      </c>
      <c r="FB17" s="9">
        <v>0</v>
      </c>
      <c r="FC17" s="9">
        <v>0.55000000000000004</v>
      </c>
      <c r="FD17" s="9">
        <v>3.3769999999999998</v>
      </c>
      <c r="FE17" s="9">
        <v>2.7810000000000001</v>
      </c>
      <c r="FF17" s="9">
        <v>0.59699999999999998</v>
      </c>
      <c r="FG17" s="9">
        <v>13.336</v>
      </c>
      <c r="FH17" s="9">
        <v>9.202</v>
      </c>
      <c r="FI17" s="9">
        <v>4.1340000000000003</v>
      </c>
      <c r="FJ17" s="9">
        <v>7.3140000000000001</v>
      </c>
      <c r="FK17" s="9">
        <v>6.46</v>
      </c>
      <c r="FL17" s="9">
        <v>0.85499999999999998</v>
      </c>
      <c r="FM17" s="9">
        <v>2.78</v>
      </c>
      <c r="FN17" s="9">
        <v>0.77500000000000002</v>
      </c>
      <c r="FO17" s="9">
        <v>2.004</v>
      </c>
      <c r="FP17" s="9">
        <v>1.931</v>
      </c>
      <c r="FQ17" s="9">
        <v>0.747</v>
      </c>
      <c r="FR17" s="9">
        <v>1.1839999999999999</v>
      </c>
      <c r="FS17" s="9">
        <v>0.95</v>
      </c>
      <c r="FT17" s="9">
        <v>0.85799999999999998</v>
      </c>
      <c r="FU17" s="9">
        <v>9.0999999999999998E-2</v>
      </c>
      <c r="FV17" s="9">
        <v>0.36199999999999999</v>
      </c>
      <c r="FW17" s="9">
        <v>0.36199999999999999</v>
      </c>
      <c r="FX17" s="9">
        <v>0</v>
      </c>
      <c r="FY17" s="9">
        <v>228.93</v>
      </c>
      <c r="FZ17" s="9">
        <v>88.522999999999996</v>
      </c>
      <c r="GA17" s="9">
        <v>140.40700000000001</v>
      </c>
      <c r="GB17" s="9">
        <v>73.739999999999995</v>
      </c>
      <c r="GC17" s="9">
        <v>35.353999999999999</v>
      </c>
      <c r="GD17" s="9">
        <v>38.386000000000003</v>
      </c>
      <c r="GE17" s="9">
        <v>23.001999999999999</v>
      </c>
      <c r="GF17" s="9">
        <v>9.0809999999999995</v>
      </c>
      <c r="GG17" s="9">
        <v>13.920999999999999</v>
      </c>
      <c r="GH17" s="9">
        <v>19.187000000000001</v>
      </c>
      <c r="GI17" s="9">
        <v>10.215999999999999</v>
      </c>
      <c r="GJ17" s="9">
        <v>8.9710000000000001</v>
      </c>
      <c r="GK17" s="9">
        <v>31.55</v>
      </c>
      <c r="GL17" s="9">
        <v>16.056999999999999</v>
      </c>
      <c r="GM17" s="9">
        <v>15.493</v>
      </c>
      <c r="GN17" s="9">
        <v>155.19</v>
      </c>
      <c r="GO17" s="9">
        <v>53.168999999999997</v>
      </c>
      <c r="GP17" s="9">
        <v>102.02200000000001</v>
      </c>
      <c r="GQ17" s="9">
        <v>59.945</v>
      </c>
      <c r="GR17" s="9">
        <v>16.879000000000001</v>
      </c>
      <c r="GS17" s="9">
        <v>43.066000000000003</v>
      </c>
      <c r="GT17" s="9">
        <v>30.518000000000001</v>
      </c>
      <c r="GU17" s="9">
        <v>10.220000000000001</v>
      </c>
      <c r="GV17" s="9">
        <v>20.297999999999998</v>
      </c>
      <c r="GW17" s="9">
        <v>30.954000000000001</v>
      </c>
      <c r="GX17" s="9">
        <v>10.193</v>
      </c>
      <c r="GY17" s="9">
        <v>20.760999999999999</v>
      </c>
      <c r="GZ17" s="9">
        <v>25.777999999999999</v>
      </c>
      <c r="HA17" s="9">
        <v>12.712999999999999</v>
      </c>
      <c r="HB17" s="9">
        <v>13.065</v>
      </c>
      <c r="HC17" s="9">
        <v>7.9960000000000004</v>
      </c>
      <c r="HD17" s="9">
        <v>3.1640000000000001</v>
      </c>
      <c r="HE17" s="9">
        <v>4.8319999999999999</v>
      </c>
      <c r="HF17" s="9">
        <v>1713.287</v>
      </c>
      <c r="HG17" s="9">
        <v>832.59799999999996</v>
      </c>
      <c r="HH17" s="9">
        <v>880.68899999999996</v>
      </c>
      <c r="HI17" s="9">
        <v>619.47799999999995</v>
      </c>
      <c r="HJ17" s="9">
        <v>319.95400000000001</v>
      </c>
      <c r="HK17" s="9">
        <v>299.52300000000002</v>
      </c>
      <c r="HL17" s="9">
        <v>207.72300000000001</v>
      </c>
      <c r="HM17" s="9">
        <v>112.065</v>
      </c>
      <c r="HN17" s="9">
        <v>95.659000000000006</v>
      </c>
      <c r="HO17" s="9">
        <v>180.24600000000001</v>
      </c>
      <c r="HP17" s="9">
        <v>92.673000000000002</v>
      </c>
      <c r="HQ17" s="9">
        <v>87.572999999999993</v>
      </c>
      <c r="HR17" s="9">
        <v>231.50899999999999</v>
      </c>
      <c r="HS17" s="9">
        <v>115.217</v>
      </c>
      <c r="HT17" s="9">
        <v>116.292</v>
      </c>
      <c r="HU17" s="9">
        <v>1093.809</v>
      </c>
      <c r="HV17" s="9">
        <v>512.64300000000003</v>
      </c>
      <c r="HW17" s="9">
        <v>581.16600000000005</v>
      </c>
      <c r="HX17" s="9">
        <v>507.089</v>
      </c>
      <c r="HY17" s="9">
        <v>238.57900000000001</v>
      </c>
      <c r="HZ17" s="9">
        <v>268.51</v>
      </c>
      <c r="IA17" s="9">
        <v>219.42</v>
      </c>
      <c r="IB17" s="9">
        <v>103.027</v>
      </c>
      <c r="IC17" s="9">
        <v>116.393</v>
      </c>
      <c r="ID17" s="9">
        <v>210.43799999999999</v>
      </c>
      <c r="IE17" s="9">
        <v>99.811999999999998</v>
      </c>
      <c r="IF17" s="9">
        <v>110.626</v>
      </c>
      <c r="IG17" s="9">
        <v>118.271</v>
      </c>
      <c r="IH17" s="9">
        <v>51.128</v>
      </c>
      <c r="II17" s="9">
        <v>67.143000000000001</v>
      </c>
      <c r="IJ17" s="9">
        <v>38.591999999999999</v>
      </c>
      <c r="IK17" s="9">
        <v>20.097999999999999</v>
      </c>
      <c r="IL17" s="9">
        <v>18.494</v>
      </c>
      <c r="IM17" s="9">
        <v>679.79</v>
      </c>
      <c r="IN17" s="9">
        <v>366.529</v>
      </c>
      <c r="IO17" s="9">
        <v>313.262</v>
      </c>
      <c r="IP17" s="9">
        <v>293.21100000000001</v>
      </c>
      <c r="IQ17" s="9">
        <v>156.79499999999999</v>
      </c>
    </row>
    <row r="18" spans="1:251">
      <c r="A18" s="10">
        <v>44593</v>
      </c>
      <c r="B18" s="9">
        <v>42.106999999999999</v>
      </c>
      <c r="C18" s="9">
        <v>48.110999999999997</v>
      </c>
      <c r="D18" s="9">
        <v>36.515000000000001</v>
      </c>
      <c r="E18" s="9">
        <v>20.858000000000001</v>
      </c>
      <c r="F18" s="9">
        <v>15.657</v>
      </c>
      <c r="G18" s="9">
        <v>23.704999999999998</v>
      </c>
      <c r="H18" s="9">
        <v>11.3</v>
      </c>
      <c r="I18" s="9">
        <v>12.404999999999999</v>
      </c>
      <c r="J18" s="9">
        <v>14.420999999999999</v>
      </c>
      <c r="K18" s="9">
        <v>5.2610000000000001</v>
      </c>
      <c r="L18" s="9">
        <v>9.16</v>
      </c>
      <c r="M18" s="9">
        <v>1.47</v>
      </c>
      <c r="N18" s="9">
        <v>0.253</v>
      </c>
      <c r="O18" s="9">
        <v>1.218</v>
      </c>
      <c r="P18" s="9">
        <v>58.220999999999997</v>
      </c>
      <c r="Q18" s="9">
        <v>25.998999999999999</v>
      </c>
      <c r="R18" s="9">
        <v>32.222999999999999</v>
      </c>
      <c r="S18" s="9">
        <v>33.5</v>
      </c>
      <c r="T18" s="9">
        <v>18.684000000000001</v>
      </c>
      <c r="U18" s="9">
        <v>14.816000000000001</v>
      </c>
      <c r="V18" s="9">
        <v>12.853</v>
      </c>
      <c r="W18" s="9">
        <v>9.76</v>
      </c>
      <c r="X18" s="9">
        <v>3.093</v>
      </c>
      <c r="Y18" s="9">
        <v>7.3159999999999998</v>
      </c>
      <c r="Z18" s="9">
        <v>2.8530000000000002</v>
      </c>
      <c r="AA18" s="9">
        <v>4.4630000000000001</v>
      </c>
      <c r="AB18" s="9">
        <v>13.332000000000001</v>
      </c>
      <c r="AC18" s="9">
        <v>6.0709999999999997</v>
      </c>
      <c r="AD18" s="9">
        <v>7.26</v>
      </c>
      <c r="AE18" s="9">
        <v>24.721</v>
      </c>
      <c r="AF18" s="9">
        <v>7.3150000000000004</v>
      </c>
      <c r="AG18" s="9">
        <v>17.405999999999999</v>
      </c>
      <c r="AH18" s="9">
        <v>15.631</v>
      </c>
      <c r="AI18" s="9">
        <v>3.8140000000000001</v>
      </c>
      <c r="AJ18" s="9">
        <v>11.817</v>
      </c>
      <c r="AK18" s="9">
        <v>4.032</v>
      </c>
      <c r="AL18" s="9">
        <v>2.3079999999999998</v>
      </c>
      <c r="AM18" s="9">
        <v>1.7250000000000001</v>
      </c>
      <c r="AN18" s="9">
        <v>1.518</v>
      </c>
      <c r="AO18" s="9">
        <v>0.59299999999999997</v>
      </c>
      <c r="AP18" s="9">
        <v>0.92600000000000005</v>
      </c>
      <c r="AQ18" s="9">
        <v>2.7909999999999999</v>
      </c>
      <c r="AR18" s="9">
        <v>0.6</v>
      </c>
      <c r="AS18" s="9">
        <v>2.1909999999999998</v>
      </c>
      <c r="AT18" s="9">
        <v>0.748</v>
      </c>
      <c r="AU18" s="9">
        <v>0</v>
      </c>
      <c r="AV18" s="9">
        <v>0.748</v>
      </c>
      <c r="AW18" s="9">
        <v>695.45</v>
      </c>
      <c r="AX18" s="9">
        <v>351.58</v>
      </c>
      <c r="AY18" s="9">
        <v>343.87</v>
      </c>
      <c r="AZ18" s="9">
        <v>201.13300000000001</v>
      </c>
      <c r="BA18" s="9">
        <v>101.67700000000001</v>
      </c>
      <c r="BB18" s="9">
        <v>99.456000000000003</v>
      </c>
      <c r="BC18" s="9">
        <v>45.985999999999997</v>
      </c>
      <c r="BD18" s="9">
        <v>25.207999999999998</v>
      </c>
      <c r="BE18" s="9">
        <v>20.777999999999999</v>
      </c>
      <c r="BF18" s="9">
        <v>50.768999999999998</v>
      </c>
      <c r="BG18" s="9">
        <v>24.641999999999999</v>
      </c>
      <c r="BH18" s="9">
        <v>26.126000000000001</v>
      </c>
      <c r="BI18" s="9">
        <v>104.378</v>
      </c>
      <c r="BJ18" s="9">
        <v>51.826000000000001</v>
      </c>
      <c r="BK18" s="9">
        <v>52.552</v>
      </c>
      <c r="BL18" s="9">
        <v>494.31700000000001</v>
      </c>
      <c r="BM18" s="9">
        <v>249.90299999999999</v>
      </c>
      <c r="BN18" s="9">
        <v>244.41399999999999</v>
      </c>
      <c r="BO18" s="9">
        <v>244.40700000000001</v>
      </c>
      <c r="BP18" s="9">
        <v>122.99</v>
      </c>
      <c r="BQ18" s="9">
        <v>121.416</v>
      </c>
      <c r="BR18" s="9">
        <v>123.29600000000001</v>
      </c>
      <c r="BS18" s="9">
        <v>68.316999999999993</v>
      </c>
      <c r="BT18" s="9">
        <v>54.978999999999999</v>
      </c>
      <c r="BU18" s="9">
        <v>82.835999999999999</v>
      </c>
      <c r="BV18" s="9">
        <v>36.930999999999997</v>
      </c>
      <c r="BW18" s="9">
        <v>45.905000000000001</v>
      </c>
      <c r="BX18" s="9">
        <v>37.347000000000001</v>
      </c>
      <c r="BY18" s="9">
        <v>17.989999999999998</v>
      </c>
      <c r="BZ18" s="9">
        <v>19.356000000000002</v>
      </c>
      <c r="CA18" s="9">
        <v>6.431</v>
      </c>
      <c r="CB18" s="9">
        <v>3.6739999999999999</v>
      </c>
      <c r="CC18" s="9">
        <v>2.7570000000000001</v>
      </c>
      <c r="CD18" s="9">
        <v>89.200999999999993</v>
      </c>
      <c r="CE18" s="9">
        <v>44.017000000000003</v>
      </c>
      <c r="CF18" s="9">
        <v>45.183</v>
      </c>
      <c r="CG18" s="9">
        <v>5.79</v>
      </c>
      <c r="CH18" s="9">
        <v>4.2569999999999997</v>
      </c>
      <c r="CI18" s="9">
        <v>1.534</v>
      </c>
      <c r="CJ18" s="9">
        <v>4.2149999999999999</v>
      </c>
      <c r="CK18" s="9">
        <v>2.681</v>
      </c>
      <c r="CL18" s="9">
        <v>1.534</v>
      </c>
      <c r="CM18" s="9">
        <v>0</v>
      </c>
      <c r="CN18" s="9">
        <v>0</v>
      </c>
      <c r="CO18" s="9">
        <v>0</v>
      </c>
      <c r="CP18" s="9">
        <v>1.5760000000000001</v>
      </c>
      <c r="CQ18" s="9">
        <v>1.5760000000000001</v>
      </c>
      <c r="CR18" s="9">
        <v>0</v>
      </c>
      <c r="CS18" s="9">
        <v>83.41</v>
      </c>
      <c r="CT18" s="9">
        <v>39.761000000000003</v>
      </c>
      <c r="CU18" s="9">
        <v>43.65</v>
      </c>
      <c r="CV18" s="9">
        <v>3.8820000000000001</v>
      </c>
      <c r="CW18" s="9">
        <v>2.0110000000000001</v>
      </c>
      <c r="CX18" s="9">
        <v>1.871</v>
      </c>
      <c r="CY18" s="9">
        <v>7.1109999999999998</v>
      </c>
      <c r="CZ18" s="9">
        <v>5.2270000000000003</v>
      </c>
      <c r="DA18" s="9">
        <v>1.885</v>
      </c>
      <c r="DB18" s="9">
        <v>14.503</v>
      </c>
      <c r="DC18" s="9">
        <v>6.3330000000000002</v>
      </c>
      <c r="DD18" s="9">
        <v>8.17</v>
      </c>
      <c r="DE18" s="9">
        <v>25.504999999999999</v>
      </c>
      <c r="DF18" s="9">
        <v>11.276</v>
      </c>
      <c r="DG18" s="9">
        <v>14.228999999999999</v>
      </c>
      <c r="DH18" s="9">
        <v>32.409999999999997</v>
      </c>
      <c r="DI18" s="9">
        <v>14.914999999999999</v>
      </c>
      <c r="DJ18" s="9">
        <v>17.495000000000001</v>
      </c>
      <c r="DK18" s="9">
        <v>169.489</v>
      </c>
      <c r="DL18" s="9">
        <v>42.054000000000002</v>
      </c>
      <c r="DM18" s="9">
        <v>127.43600000000001</v>
      </c>
      <c r="DN18" s="9">
        <v>45.39</v>
      </c>
      <c r="DO18" s="9">
        <v>11.316000000000001</v>
      </c>
      <c r="DP18" s="9">
        <v>34.073999999999998</v>
      </c>
      <c r="DQ18" s="9">
        <v>9.766</v>
      </c>
      <c r="DR18" s="9">
        <v>3.94</v>
      </c>
      <c r="DS18" s="9">
        <v>5.8259999999999996</v>
      </c>
      <c r="DT18" s="9">
        <v>12.877000000000001</v>
      </c>
      <c r="DU18" s="9">
        <v>2.327</v>
      </c>
      <c r="DV18" s="9">
        <v>10.55</v>
      </c>
      <c r="DW18" s="9">
        <v>22.747</v>
      </c>
      <c r="DX18" s="9">
        <v>5.0490000000000004</v>
      </c>
      <c r="DY18" s="9">
        <v>17.698</v>
      </c>
      <c r="DZ18" s="9">
        <v>124.099</v>
      </c>
      <c r="EA18" s="9">
        <v>30.738</v>
      </c>
      <c r="EB18" s="9">
        <v>93.361000000000004</v>
      </c>
      <c r="EC18" s="9">
        <v>50.106000000000002</v>
      </c>
      <c r="ED18" s="9">
        <v>13.792999999999999</v>
      </c>
      <c r="EE18" s="9">
        <v>36.313000000000002</v>
      </c>
      <c r="EF18" s="9">
        <v>25.315999999999999</v>
      </c>
      <c r="EG18" s="9">
        <v>4.4569999999999999</v>
      </c>
      <c r="EH18" s="9">
        <v>20.859000000000002</v>
      </c>
      <c r="EI18" s="9">
        <v>30.196999999999999</v>
      </c>
      <c r="EJ18" s="9">
        <v>7.8360000000000003</v>
      </c>
      <c r="EK18" s="9">
        <v>22.361000000000001</v>
      </c>
      <c r="EL18" s="9">
        <v>14.846</v>
      </c>
      <c r="EM18" s="9">
        <v>4.056</v>
      </c>
      <c r="EN18" s="9">
        <v>10.79</v>
      </c>
      <c r="EO18" s="9">
        <v>3.6339999999999999</v>
      </c>
      <c r="EP18" s="9">
        <v>0.59599999999999997</v>
      </c>
      <c r="EQ18" s="9">
        <v>3.0379999999999998</v>
      </c>
      <c r="ER18" s="9">
        <v>24.331</v>
      </c>
      <c r="ES18" s="9">
        <v>17.233000000000001</v>
      </c>
      <c r="ET18" s="9">
        <v>7.0970000000000004</v>
      </c>
      <c r="EU18" s="9">
        <v>6.9550000000000001</v>
      </c>
      <c r="EV18" s="9">
        <v>5.31</v>
      </c>
      <c r="EW18" s="9">
        <v>1.6459999999999999</v>
      </c>
      <c r="EX18" s="9">
        <v>0.44800000000000001</v>
      </c>
      <c r="EY18" s="9">
        <v>0.44800000000000001</v>
      </c>
      <c r="EZ18" s="9">
        <v>0</v>
      </c>
      <c r="FA18" s="9">
        <v>3.5019999999999998</v>
      </c>
      <c r="FB18" s="9">
        <v>2.665</v>
      </c>
      <c r="FC18" s="9">
        <v>0.83699999999999997</v>
      </c>
      <c r="FD18" s="9">
        <v>3.004</v>
      </c>
      <c r="FE18" s="9">
        <v>2.1960000000000002</v>
      </c>
      <c r="FF18" s="9">
        <v>0.80900000000000005</v>
      </c>
      <c r="FG18" s="9">
        <v>17.376000000000001</v>
      </c>
      <c r="FH18" s="9">
        <v>11.923999999999999</v>
      </c>
      <c r="FI18" s="9">
        <v>5.452</v>
      </c>
      <c r="FJ18" s="9">
        <v>6.29</v>
      </c>
      <c r="FK18" s="9">
        <v>3.9020000000000001</v>
      </c>
      <c r="FL18" s="9">
        <v>2.3879999999999999</v>
      </c>
      <c r="FM18" s="9">
        <v>3.7250000000000001</v>
      </c>
      <c r="FN18" s="9">
        <v>1.7649999999999999</v>
      </c>
      <c r="FO18" s="9">
        <v>1.96</v>
      </c>
      <c r="FP18" s="9">
        <v>2.83</v>
      </c>
      <c r="FQ18" s="9">
        <v>1.833</v>
      </c>
      <c r="FR18" s="9">
        <v>0.997</v>
      </c>
      <c r="FS18" s="9">
        <v>2.7949999999999999</v>
      </c>
      <c r="FT18" s="9">
        <v>2.6890000000000001</v>
      </c>
      <c r="FU18" s="9">
        <v>0.106</v>
      </c>
      <c r="FV18" s="9">
        <v>1.7350000000000001</v>
      </c>
      <c r="FW18" s="9">
        <v>1.7350000000000001</v>
      </c>
      <c r="FX18" s="9">
        <v>0</v>
      </c>
      <c r="FY18" s="9">
        <v>292.29399999999998</v>
      </c>
      <c r="FZ18" s="9">
        <v>136.30500000000001</v>
      </c>
      <c r="GA18" s="9">
        <v>155.989</v>
      </c>
      <c r="GB18" s="9">
        <v>103.194</v>
      </c>
      <c r="GC18" s="9">
        <v>52.889000000000003</v>
      </c>
      <c r="GD18" s="9">
        <v>50.305999999999997</v>
      </c>
      <c r="GE18" s="9">
        <v>39.932000000000002</v>
      </c>
      <c r="GF18" s="9">
        <v>19.260000000000002</v>
      </c>
      <c r="GG18" s="9">
        <v>20.672999999999998</v>
      </c>
      <c r="GH18" s="9">
        <v>26.24</v>
      </c>
      <c r="GI18" s="9">
        <v>11.497</v>
      </c>
      <c r="GJ18" s="9">
        <v>14.743</v>
      </c>
      <c r="GK18" s="9">
        <v>37.021999999999998</v>
      </c>
      <c r="GL18" s="9">
        <v>22.132000000000001</v>
      </c>
      <c r="GM18" s="9">
        <v>14.89</v>
      </c>
      <c r="GN18" s="9">
        <v>189.1</v>
      </c>
      <c r="GO18" s="9">
        <v>83.417000000000002</v>
      </c>
      <c r="GP18" s="9">
        <v>105.68300000000001</v>
      </c>
      <c r="GQ18" s="9">
        <v>71.813999999999993</v>
      </c>
      <c r="GR18" s="9">
        <v>34.765000000000001</v>
      </c>
      <c r="GS18" s="9">
        <v>37.048999999999999</v>
      </c>
      <c r="GT18" s="9">
        <v>45.323999999999998</v>
      </c>
      <c r="GU18" s="9">
        <v>17.603000000000002</v>
      </c>
      <c r="GV18" s="9">
        <v>27.721</v>
      </c>
      <c r="GW18" s="9">
        <v>32.988</v>
      </c>
      <c r="GX18" s="9">
        <v>11.06</v>
      </c>
      <c r="GY18" s="9">
        <v>21.928000000000001</v>
      </c>
      <c r="GZ18" s="9">
        <v>25.076000000000001</v>
      </c>
      <c r="HA18" s="9">
        <v>12.961</v>
      </c>
      <c r="HB18" s="9">
        <v>12.115</v>
      </c>
      <c r="HC18" s="9">
        <v>13.897</v>
      </c>
      <c r="HD18" s="9">
        <v>7.0270000000000001</v>
      </c>
      <c r="HE18" s="9">
        <v>6.87</v>
      </c>
      <c r="HF18" s="9">
        <v>1996.982</v>
      </c>
      <c r="HG18" s="9">
        <v>970.98500000000001</v>
      </c>
      <c r="HH18" s="9">
        <v>1025.9970000000001</v>
      </c>
      <c r="HI18" s="9">
        <v>739.53599999999994</v>
      </c>
      <c r="HJ18" s="9">
        <v>376.36</v>
      </c>
      <c r="HK18" s="9">
        <v>363.17599999999999</v>
      </c>
      <c r="HL18" s="9">
        <v>259.005</v>
      </c>
      <c r="HM18" s="9">
        <v>142.43</v>
      </c>
      <c r="HN18" s="9">
        <v>116.574</v>
      </c>
      <c r="HO18" s="9">
        <v>192.17</v>
      </c>
      <c r="HP18" s="9">
        <v>87.707999999999998</v>
      </c>
      <c r="HQ18" s="9">
        <v>104.462</v>
      </c>
      <c r="HR18" s="9">
        <v>288.36099999999999</v>
      </c>
      <c r="HS18" s="9">
        <v>146.221</v>
      </c>
      <c r="HT18" s="9">
        <v>142.13999999999999</v>
      </c>
      <c r="HU18" s="9">
        <v>1257.4459999999999</v>
      </c>
      <c r="HV18" s="9">
        <v>594.625</v>
      </c>
      <c r="HW18" s="9">
        <v>662.82100000000003</v>
      </c>
      <c r="HX18" s="9">
        <v>585.56899999999996</v>
      </c>
      <c r="HY18" s="9">
        <v>278.72500000000002</v>
      </c>
      <c r="HZ18" s="9">
        <v>306.84399999999999</v>
      </c>
      <c r="IA18" s="9">
        <v>274.92200000000003</v>
      </c>
      <c r="IB18" s="9">
        <v>135.16300000000001</v>
      </c>
      <c r="IC18" s="9">
        <v>139.75899999999999</v>
      </c>
      <c r="ID18" s="9">
        <v>219.48699999999999</v>
      </c>
      <c r="IE18" s="9">
        <v>97.072999999999993</v>
      </c>
      <c r="IF18" s="9">
        <v>122.414</v>
      </c>
      <c r="IG18" s="9">
        <v>127.19799999999999</v>
      </c>
      <c r="IH18" s="9">
        <v>58.648000000000003</v>
      </c>
      <c r="II18" s="9">
        <v>68.551000000000002</v>
      </c>
      <c r="IJ18" s="9">
        <v>50.268999999999998</v>
      </c>
      <c r="IK18" s="9">
        <v>25.015999999999998</v>
      </c>
      <c r="IL18" s="9">
        <v>25.253</v>
      </c>
      <c r="IM18" s="9">
        <v>489.80900000000003</v>
      </c>
      <c r="IN18" s="9">
        <v>268.83499999999998</v>
      </c>
      <c r="IO18" s="9">
        <v>220.97399999999999</v>
      </c>
      <c r="IP18" s="9">
        <v>257.57400000000001</v>
      </c>
      <c r="IQ18" s="9">
        <v>142.155</v>
      </c>
    </row>
    <row r="19" spans="1:251">
      <c r="A19" s="10">
        <v>44958</v>
      </c>
      <c r="B19" s="9">
        <v>37.582000000000001</v>
      </c>
      <c r="C19" s="9">
        <v>48.624000000000002</v>
      </c>
      <c r="D19" s="9">
        <v>30.172999999999998</v>
      </c>
      <c r="E19" s="9">
        <v>15.093</v>
      </c>
      <c r="F19" s="9">
        <v>15.08</v>
      </c>
      <c r="G19" s="9">
        <v>22.846</v>
      </c>
      <c r="H19" s="9">
        <v>11.675000000000001</v>
      </c>
      <c r="I19" s="9">
        <v>11.170999999999999</v>
      </c>
      <c r="J19" s="9">
        <v>11.981</v>
      </c>
      <c r="K19" s="9">
        <v>6.0860000000000003</v>
      </c>
      <c r="L19" s="9">
        <v>5.8949999999999996</v>
      </c>
      <c r="M19" s="9">
        <v>1.123</v>
      </c>
      <c r="N19" s="9">
        <v>1.123</v>
      </c>
      <c r="O19" s="9">
        <v>0</v>
      </c>
      <c r="P19" s="9">
        <v>86.093000000000004</v>
      </c>
      <c r="Q19" s="9">
        <v>47.677</v>
      </c>
      <c r="R19" s="9">
        <v>38.415999999999997</v>
      </c>
      <c r="S19" s="9">
        <v>49.692999999999998</v>
      </c>
      <c r="T19" s="9">
        <v>24.218</v>
      </c>
      <c r="U19" s="9">
        <v>25.475000000000001</v>
      </c>
      <c r="V19" s="9">
        <v>22.59</v>
      </c>
      <c r="W19" s="9">
        <v>12.487</v>
      </c>
      <c r="X19" s="9">
        <v>10.103999999999999</v>
      </c>
      <c r="Y19" s="9">
        <v>10.911</v>
      </c>
      <c r="Z19" s="9">
        <v>4.2060000000000004</v>
      </c>
      <c r="AA19" s="9">
        <v>6.7039999999999997</v>
      </c>
      <c r="AB19" s="9">
        <v>16.192</v>
      </c>
      <c r="AC19" s="9">
        <v>7.5250000000000004</v>
      </c>
      <c r="AD19" s="9">
        <v>8.6669999999999998</v>
      </c>
      <c r="AE19" s="9">
        <v>36.401000000000003</v>
      </c>
      <c r="AF19" s="9">
        <v>23.46</v>
      </c>
      <c r="AG19" s="9">
        <v>12.941000000000001</v>
      </c>
      <c r="AH19" s="9">
        <v>24.613</v>
      </c>
      <c r="AI19" s="9">
        <v>15.691000000000001</v>
      </c>
      <c r="AJ19" s="9">
        <v>8.9220000000000006</v>
      </c>
      <c r="AK19" s="9">
        <v>4.7210000000000001</v>
      </c>
      <c r="AL19" s="9">
        <v>3.5920000000000001</v>
      </c>
      <c r="AM19" s="9">
        <v>1.129</v>
      </c>
      <c r="AN19" s="9">
        <v>3.948</v>
      </c>
      <c r="AO19" s="9">
        <v>2.9319999999999999</v>
      </c>
      <c r="AP19" s="9">
        <v>1.0169999999999999</v>
      </c>
      <c r="AQ19" s="9">
        <v>3.1179999999999999</v>
      </c>
      <c r="AR19" s="9">
        <v>1.244</v>
      </c>
      <c r="AS19" s="9">
        <v>1.8740000000000001</v>
      </c>
      <c r="AT19" s="9">
        <v>0</v>
      </c>
      <c r="AU19" s="9">
        <v>0</v>
      </c>
      <c r="AV19" s="9">
        <v>0</v>
      </c>
      <c r="AW19" s="9">
        <v>751.62300000000005</v>
      </c>
      <c r="AX19" s="9">
        <v>409.37</v>
      </c>
      <c r="AY19" s="9">
        <v>342.25400000000002</v>
      </c>
      <c r="AZ19" s="9">
        <v>225.447</v>
      </c>
      <c r="BA19" s="9">
        <v>122.494</v>
      </c>
      <c r="BB19" s="9">
        <v>102.953</v>
      </c>
      <c r="BC19" s="9">
        <v>38.622</v>
      </c>
      <c r="BD19" s="9">
        <v>20.59</v>
      </c>
      <c r="BE19" s="9">
        <v>18.032</v>
      </c>
      <c r="BF19" s="9">
        <v>60.765999999999998</v>
      </c>
      <c r="BG19" s="9">
        <v>35.264000000000003</v>
      </c>
      <c r="BH19" s="9">
        <v>25.501999999999999</v>
      </c>
      <c r="BI19" s="9">
        <v>126.05800000000001</v>
      </c>
      <c r="BJ19" s="9">
        <v>66.64</v>
      </c>
      <c r="BK19" s="9">
        <v>59.417999999999999</v>
      </c>
      <c r="BL19" s="9">
        <v>526.17700000000002</v>
      </c>
      <c r="BM19" s="9">
        <v>286.87599999999998</v>
      </c>
      <c r="BN19" s="9">
        <v>239.30099999999999</v>
      </c>
      <c r="BO19" s="9">
        <v>252.41399999999999</v>
      </c>
      <c r="BP19" s="9">
        <v>130.75700000000001</v>
      </c>
      <c r="BQ19" s="9">
        <v>121.657</v>
      </c>
      <c r="BR19" s="9">
        <v>109.746</v>
      </c>
      <c r="BS19" s="9">
        <v>59.658999999999999</v>
      </c>
      <c r="BT19" s="9">
        <v>50.087000000000003</v>
      </c>
      <c r="BU19" s="9">
        <v>107.074</v>
      </c>
      <c r="BV19" s="9">
        <v>64.034999999999997</v>
      </c>
      <c r="BW19" s="9">
        <v>43.039000000000001</v>
      </c>
      <c r="BX19" s="9">
        <v>52.984000000000002</v>
      </c>
      <c r="BY19" s="9">
        <v>31.207000000000001</v>
      </c>
      <c r="BZ19" s="9">
        <v>21.777000000000001</v>
      </c>
      <c r="CA19" s="9">
        <v>3.9590000000000001</v>
      </c>
      <c r="CB19" s="9">
        <v>1.2170000000000001</v>
      </c>
      <c r="CC19" s="9">
        <v>2.7410000000000001</v>
      </c>
      <c r="CD19" s="9">
        <v>118.336</v>
      </c>
      <c r="CE19" s="9">
        <v>63.804000000000002</v>
      </c>
      <c r="CF19" s="9">
        <v>54.531999999999996</v>
      </c>
      <c r="CG19" s="9">
        <v>11.929</v>
      </c>
      <c r="CH19" s="9">
        <v>4.8600000000000003</v>
      </c>
      <c r="CI19" s="9">
        <v>7.0679999999999996</v>
      </c>
      <c r="CJ19" s="9">
        <v>6.3220000000000001</v>
      </c>
      <c r="CK19" s="9">
        <v>2.81</v>
      </c>
      <c r="CL19" s="9">
        <v>3.512</v>
      </c>
      <c r="CM19" s="9">
        <v>2.3439999999999999</v>
      </c>
      <c r="CN19" s="9">
        <v>0.71</v>
      </c>
      <c r="CO19" s="9">
        <v>1.6339999999999999</v>
      </c>
      <c r="CP19" s="9">
        <v>3.262</v>
      </c>
      <c r="CQ19" s="9">
        <v>1.34</v>
      </c>
      <c r="CR19" s="9">
        <v>1.9219999999999999</v>
      </c>
      <c r="CS19" s="9">
        <v>106.408</v>
      </c>
      <c r="CT19" s="9">
        <v>58.944000000000003</v>
      </c>
      <c r="CU19" s="9">
        <v>47.463000000000001</v>
      </c>
      <c r="CV19" s="9">
        <v>7.851</v>
      </c>
      <c r="CW19" s="9">
        <v>3.64</v>
      </c>
      <c r="CX19" s="9">
        <v>4.2110000000000003</v>
      </c>
      <c r="CY19" s="9">
        <v>8.8339999999999996</v>
      </c>
      <c r="CZ19" s="9">
        <v>4.71</v>
      </c>
      <c r="DA19" s="9">
        <v>4.1239999999999997</v>
      </c>
      <c r="DB19" s="9">
        <v>18.23</v>
      </c>
      <c r="DC19" s="9">
        <v>9.3360000000000003</v>
      </c>
      <c r="DD19" s="9">
        <v>8.8940000000000001</v>
      </c>
      <c r="DE19" s="9">
        <v>29.170999999999999</v>
      </c>
      <c r="DF19" s="9">
        <v>14.638</v>
      </c>
      <c r="DG19" s="9">
        <v>14.532999999999999</v>
      </c>
      <c r="DH19" s="9">
        <v>42.320999999999998</v>
      </c>
      <c r="DI19" s="9">
        <v>26.62</v>
      </c>
      <c r="DJ19" s="9">
        <v>15.701000000000001</v>
      </c>
      <c r="DK19" s="9">
        <v>209.89699999999999</v>
      </c>
      <c r="DL19" s="9">
        <v>53.747</v>
      </c>
      <c r="DM19" s="9">
        <v>156.15</v>
      </c>
      <c r="DN19" s="9">
        <v>60.5</v>
      </c>
      <c r="DO19" s="9">
        <v>14.074</v>
      </c>
      <c r="DP19" s="9">
        <v>46.426000000000002</v>
      </c>
      <c r="DQ19" s="9">
        <v>14.196999999999999</v>
      </c>
      <c r="DR19" s="9">
        <v>3.34</v>
      </c>
      <c r="DS19" s="9">
        <v>10.858000000000001</v>
      </c>
      <c r="DT19" s="9">
        <v>16.800999999999998</v>
      </c>
      <c r="DU19" s="9">
        <v>5.6449999999999996</v>
      </c>
      <c r="DV19" s="9">
        <v>11.156000000000001</v>
      </c>
      <c r="DW19" s="9">
        <v>29.501999999999999</v>
      </c>
      <c r="DX19" s="9">
        <v>5.09</v>
      </c>
      <c r="DY19" s="9">
        <v>24.411999999999999</v>
      </c>
      <c r="DZ19" s="9">
        <v>149.39699999999999</v>
      </c>
      <c r="EA19" s="9">
        <v>39.673000000000002</v>
      </c>
      <c r="EB19" s="9">
        <v>109.724</v>
      </c>
      <c r="EC19" s="9">
        <v>62.918999999999997</v>
      </c>
      <c r="ED19" s="9">
        <v>18.646999999999998</v>
      </c>
      <c r="EE19" s="9">
        <v>44.271999999999998</v>
      </c>
      <c r="EF19" s="9">
        <v>27.114999999999998</v>
      </c>
      <c r="EG19" s="9">
        <v>9.0060000000000002</v>
      </c>
      <c r="EH19" s="9">
        <v>18.109000000000002</v>
      </c>
      <c r="EI19" s="9">
        <v>41.302999999999997</v>
      </c>
      <c r="EJ19" s="9">
        <v>9.1679999999999993</v>
      </c>
      <c r="EK19" s="9">
        <v>32.134999999999998</v>
      </c>
      <c r="EL19" s="9">
        <v>12.986000000000001</v>
      </c>
      <c r="EM19" s="9">
        <v>1.64</v>
      </c>
      <c r="EN19" s="9">
        <v>11.346</v>
      </c>
      <c r="EO19" s="9">
        <v>5.0739999999999998</v>
      </c>
      <c r="EP19" s="9">
        <v>1.212</v>
      </c>
      <c r="EQ19" s="9">
        <v>3.863</v>
      </c>
      <c r="ER19" s="9">
        <v>36.438000000000002</v>
      </c>
      <c r="ES19" s="9">
        <v>23.664000000000001</v>
      </c>
      <c r="ET19" s="9">
        <v>12.773</v>
      </c>
      <c r="EU19" s="9">
        <v>10.358000000000001</v>
      </c>
      <c r="EV19" s="9">
        <v>6.9329999999999998</v>
      </c>
      <c r="EW19" s="9">
        <v>3.4249999999999998</v>
      </c>
      <c r="EX19" s="9">
        <v>0.33500000000000002</v>
      </c>
      <c r="EY19" s="9">
        <v>0.33500000000000002</v>
      </c>
      <c r="EZ19" s="9">
        <v>0</v>
      </c>
      <c r="FA19" s="9">
        <v>1.6140000000000001</v>
      </c>
      <c r="FB19" s="9">
        <v>1.6140000000000001</v>
      </c>
      <c r="FC19" s="9">
        <v>0</v>
      </c>
      <c r="FD19" s="9">
        <v>8.4090000000000007</v>
      </c>
      <c r="FE19" s="9">
        <v>4.9850000000000003</v>
      </c>
      <c r="FF19" s="9">
        <v>3.4249999999999998</v>
      </c>
      <c r="FG19" s="9">
        <v>26.08</v>
      </c>
      <c r="FH19" s="9">
        <v>16.731000000000002</v>
      </c>
      <c r="FI19" s="9">
        <v>9.3490000000000002</v>
      </c>
      <c r="FJ19" s="9">
        <v>12.456</v>
      </c>
      <c r="FK19" s="9">
        <v>6.12</v>
      </c>
      <c r="FL19" s="9">
        <v>6.3360000000000003</v>
      </c>
      <c r="FM19" s="9">
        <v>6.0519999999999996</v>
      </c>
      <c r="FN19" s="9">
        <v>3.7650000000000001</v>
      </c>
      <c r="FO19" s="9">
        <v>2.2879999999999998</v>
      </c>
      <c r="FP19" s="9">
        <v>3.9870000000000001</v>
      </c>
      <c r="FQ19" s="9">
        <v>3.9870000000000001</v>
      </c>
      <c r="FR19" s="9">
        <v>0</v>
      </c>
      <c r="FS19" s="9">
        <v>3.5840000000000001</v>
      </c>
      <c r="FT19" s="9">
        <v>2.859</v>
      </c>
      <c r="FU19" s="9">
        <v>0.72499999999999998</v>
      </c>
      <c r="FV19" s="9">
        <v>0</v>
      </c>
      <c r="FW19" s="9">
        <v>0</v>
      </c>
      <c r="FX19" s="9">
        <v>0</v>
      </c>
      <c r="FY19" s="9">
        <v>312.15600000000001</v>
      </c>
      <c r="FZ19" s="9">
        <v>148.697</v>
      </c>
      <c r="GA19" s="9">
        <v>163.459</v>
      </c>
      <c r="GB19" s="9">
        <v>108.812</v>
      </c>
      <c r="GC19" s="9">
        <v>53.389000000000003</v>
      </c>
      <c r="GD19" s="9">
        <v>55.423000000000002</v>
      </c>
      <c r="GE19" s="9">
        <v>37.33</v>
      </c>
      <c r="GF19" s="9">
        <v>19.552</v>
      </c>
      <c r="GG19" s="9">
        <v>17.777999999999999</v>
      </c>
      <c r="GH19" s="9">
        <v>28.678000000000001</v>
      </c>
      <c r="GI19" s="9">
        <v>11.651999999999999</v>
      </c>
      <c r="GJ19" s="9">
        <v>17.024999999999999</v>
      </c>
      <c r="GK19" s="9">
        <v>42.804000000000002</v>
      </c>
      <c r="GL19" s="9">
        <v>22.184999999999999</v>
      </c>
      <c r="GM19" s="9">
        <v>20.619</v>
      </c>
      <c r="GN19" s="9">
        <v>203.34399999999999</v>
      </c>
      <c r="GO19" s="9">
        <v>95.308000000000007</v>
      </c>
      <c r="GP19" s="9">
        <v>108.036</v>
      </c>
      <c r="GQ19" s="9">
        <v>87.76</v>
      </c>
      <c r="GR19" s="9">
        <v>37.506999999999998</v>
      </c>
      <c r="GS19" s="9">
        <v>50.253</v>
      </c>
      <c r="GT19" s="9">
        <v>34.496000000000002</v>
      </c>
      <c r="GU19" s="9">
        <v>17.539000000000001</v>
      </c>
      <c r="GV19" s="9">
        <v>16.957000000000001</v>
      </c>
      <c r="GW19" s="9">
        <v>38.655999999999999</v>
      </c>
      <c r="GX19" s="9">
        <v>20.027999999999999</v>
      </c>
      <c r="GY19" s="9">
        <v>18.629000000000001</v>
      </c>
      <c r="GZ19" s="9">
        <v>27.61</v>
      </c>
      <c r="HA19" s="9">
        <v>13.211</v>
      </c>
      <c r="HB19" s="9">
        <v>14.398999999999999</v>
      </c>
      <c r="HC19" s="9">
        <v>14.821999999999999</v>
      </c>
      <c r="HD19" s="9">
        <v>7.0229999999999997</v>
      </c>
      <c r="HE19" s="9">
        <v>7.7990000000000004</v>
      </c>
      <c r="HF19" s="9">
        <v>2168.596</v>
      </c>
      <c r="HG19" s="9">
        <v>1083.9739999999999</v>
      </c>
      <c r="HH19" s="9">
        <v>1084.6210000000001</v>
      </c>
      <c r="HI19" s="9">
        <v>834.41300000000001</v>
      </c>
      <c r="HJ19" s="9">
        <v>413.03399999999999</v>
      </c>
      <c r="HK19" s="9">
        <v>421.37900000000002</v>
      </c>
      <c r="HL19" s="9">
        <v>248.05199999999999</v>
      </c>
      <c r="HM19" s="9">
        <v>125.648</v>
      </c>
      <c r="HN19" s="9">
        <v>122.40300000000001</v>
      </c>
      <c r="HO19" s="9">
        <v>226.98699999999999</v>
      </c>
      <c r="HP19" s="9">
        <v>109.27</v>
      </c>
      <c r="HQ19" s="9">
        <v>117.718</v>
      </c>
      <c r="HR19" s="9">
        <v>359.37400000000002</v>
      </c>
      <c r="HS19" s="9">
        <v>178.11699999999999</v>
      </c>
      <c r="HT19" s="9">
        <v>181.25800000000001</v>
      </c>
      <c r="HU19" s="9">
        <v>1334.182</v>
      </c>
      <c r="HV19" s="9">
        <v>670.94</v>
      </c>
      <c r="HW19" s="9">
        <v>663.24300000000005</v>
      </c>
      <c r="HX19" s="9">
        <v>627.572</v>
      </c>
      <c r="HY19" s="9">
        <v>308.55900000000003</v>
      </c>
      <c r="HZ19" s="9">
        <v>319.01299999999998</v>
      </c>
      <c r="IA19" s="9">
        <v>256.64299999999997</v>
      </c>
      <c r="IB19" s="9">
        <v>133.10400000000001</v>
      </c>
      <c r="IC19" s="9">
        <v>123.538</v>
      </c>
      <c r="ID19" s="9">
        <v>254.077</v>
      </c>
      <c r="IE19" s="9">
        <v>127.937</v>
      </c>
      <c r="IF19" s="9">
        <v>126.14100000000001</v>
      </c>
      <c r="IG19" s="9">
        <v>146.173</v>
      </c>
      <c r="IH19" s="9">
        <v>72.150000000000006</v>
      </c>
      <c r="II19" s="9">
        <v>74.022999999999996</v>
      </c>
      <c r="IJ19" s="9">
        <v>49.716999999999999</v>
      </c>
      <c r="IK19" s="9">
        <v>29.19</v>
      </c>
      <c r="IL19" s="9">
        <v>20.527000000000001</v>
      </c>
      <c r="IM19" s="9">
        <v>477.358</v>
      </c>
      <c r="IN19" s="9">
        <v>255.12799999999999</v>
      </c>
      <c r="IO19" s="9">
        <v>222.23</v>
      </c>
      <c r="IP19" s="9">
        <v>260.16399999999999</v>
      </c>
      <c r="IQ19" s="9">
        <v>127.681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137.63999999999999</v>
      </c>
      <c r="C11" s="9">
        <v>143.23099999999999</v>
      </c>
      <c r="D11" s="9">
        <v>85.355999999999995</v>
      </c>
      <c r="E11" s="9">
        <v>57.875999999999998</v>
      </c>
      <c r="F11" s="9">
        <v>84.106999999999999</v>
      </c>
      <c r="G11" s="9">
        <v>47.603000000000002</v>
      </c>
      <c r="H11" s="9">
        <v>36.503999999999998</v>
      </c>
      <c r="I11" s="9">
        <v>97.819000000000003</v>
      </c>
      <c r="J11" s="9">
        <v>54.558</v>
      </c>
      <c r="K11" s="9">
        <v>43.261000000000003</v>
      </c>
      <c r="L11" s="9">
        <v>351.65100000000001</v>
      </c>
      <c r="M11" s="9">
        <v>209.15299999999999</v>
      </c>
      <c r="N11" s="9">
        <v>142.49799999999999</v>
      </c>
      <c r="O11" s="9">
        <v>166.595</v>
      </c>
      <c r="P11" s="9">
        <v>97.304000000000002</v>
      </c>
      <c r="Q11" s="9">
        <v>69.290999999999997</v>
      </c>
      <c r="R11" s="9">
        <v>64.06</v>
      </c>
      <c r="S11" s="9">
        <v>38.07</v>
      </c>
      <c r="T11" s="9">
        <v>25.991</v>
      </c>
      <c r="U11" s="9">
        <v>67.244</v>
      </c>
      <c r="V11" s="9">
        <v>36.915999999999997</v>
      </c>
      <c r="W11" s="9">
        <v>30.327999999999999</v>
      </c>
      <c r="X11" s="9">
        <v>37.155000000000001</v>
      </c>
      <c r="Y11" s="9">
        <v>23.454000000000001</v>
      </c>
      <c r="Z11" s="9">
        <v>13.701000000000001</v>
      </c>
      <c r="AA11" s="9">
        <v>16.596</v>
      </c>
      <c r="AB11" s="9">
        <v>13.409000000000001</v>
      </c>
      <c r="AC11" s="9">
        <v>3.1869999999999998</v>
      </c>
      <c r="AD11" s="9">
        <v>324.36099999999999</v>
      </c>
      <c r="AE11" s="9">
        <v>211.1</v>
      </c>
      <c r="AF11" s="9">
        <v>113.261</v>
      </c>
      <c r="AG11" s="9">
        <v>120.187</v>
      </c>
      <c r="AH11" s="9">
        <v>75.045000000000002</v>
      </c>
      <c r="AI11" s="9">
        <v>45.142000000000003</v>
      </c>
      <c r="AJ11" s="9">
        <v>40.594999999999999</v>
      </c>
      <c r="AK11" s="9">
        <v>27.029</v>
      </c>
      <c r="AL11" s="9">
        <v>13.566000000000001</v>
      </c>
      <c r="AM11" s="9">
        <v>34.113</v>
      </c>
      <c r="AN11" s="9">
        <v>20.57</v>
      </c>
      <c r="AO11" s="9">
        <v>13.544</v>
      </c>
      <c r="AP11" s="9">
        <v>45.478000000000002</v>
      </c>
      <c r="AQ11" s="9">
        <v>27.446000000000002</v>
      </c>
      <c r="AR11" s="9">
        <v>18.032</v>
      </c>
      <c r="AS11" s="9">
        <v>204.17400000000001</v>
      </c>
      <c r="AT11" s="9">
        <v>136.05500000000001</v>
      </c>
      <c r="AU11" s="9">
        <v>68.12</v>
      </c>
      <c r="AV11" s="9">
        <v>89.867999999999995</v>
      </c>
      <c r="AW11" s="9">
        <v>60.829000000000001</v>
      </c>
      <c r="AX11" s="9">
        <v>29.039000000000001</v>
      </c>
      <c r="AY11" s="9">
        <v>36.889000000000003</v>
      </c>
      <c r="AZ11" s="9">
        <v>25.632999999999999</v>
      </c>
      <c r="BA11" s="9">
        <v>11.257</v>
      </c>
      <c r="BB11" s="9">
        <v>43.874000000000002</v>
      </c>
      <c r="BC11" s="9">
        <v>24.398</v>
      </c>
      <c r="BD11" s="9">
        <v>19.475999999999999</v>
      </c>
      <c r="BE11" s="9">
        <v>23.741</v>
      </c>
      <c r="BF11" s="9">
        <v>16.866</v>
      </c>
      <c r="BG11" s="9">
        <v>6.875</v>
      </c>
      <c r="BH11" s="9">
        <v>9.8019999999999996</v>
      </c>
      <c r="BI11" s="9">
        <v>8.3290000000000006</v>
      </c>
      <c r="BJ11" s="9">
        <v>1.4730000000000001</v>
      </c>
      <c r="BK11" s="9">
        <v>25.396000000000001</v>
      </c>
      <c r="BL11" s="9">
        <v>12.888999999999999</v>
      </c>
      <c r="BM11" s="9">
        <v>12.507</v>
      </c>
      <c r="BN11" s="9">
        <v>13.929</v>
      </c>
      <c r="BO11" s="9">
        <v>6.8689999999999998</v>
      </c>
      <c r="BP11" s="9">
        <v>7.0609999999999999</v>
      </c>
      <c r="BQ11" s="9">
        <v>4.7080000000000002</v>
      </c>
      <c r="BR11" s="9">
        <v>2.5</v>
      </c>
      <c r="BS11" s="9">
        <v>2.2080000000000002</v>
      </c>
      <c r="BT11" s="9">
        <v>2.6480000000000001</v>
      </c>
      <c r="BU11" s="9">
        <v>0.57999999999999996</v>
      </c>
      <c r="BV11" s="9">
        <v>2.0670000000000002</v>
      </c>
      <c r="BW11" s="9">
        <v>6.5730000000000004</v>
      </c>
      <c r="BX11" s="9">
        <v>3.7879999999999998</v>
      </c>
      <c r="BY11" s="9">
        <v>2.7850000000000001</v>
      </c>
      <c r="BZ11" s="9">
        <v>11.467000000000001</v>
      </c>
      <c r="CA11" s="9">
        <v>6.02</v>
      </c>
      <c r="CB11" s="9">
        <v>5.4470000000000001</v>
      </c>
      <c r="CC11" s="9">
        <v>6.4939999999999998</v>
      </c>
      <c r="CD11" s="9">
        <v>2.9350000000000001</v>
      </c>
      <c r="CE11" s="9">
        <v>3.56</v>
      </c>
      <c r="CF11" s="9">
        <v>3.1749999999999998</v>
      </c>
      <c r="CG11" s="9">
        <v>1.3640000000000001</v>
      </c>
      <c r="CH11" s="9">
        <v>1.8109999999999999</v>
      </c>
      <c r="CI11" s="9">
        <v>1.3180000000000001</v>
      </c>
      <c r="CJ11" s="9">
        <v>1.242</v>
      </c>
      <c r="CK11" s="9">
        <v>7.5999999999999998E-2</v>
      </c>
      <c r="CL11" s="9">
        <v>0.48</v>
      </c>
      <c r="CM11" s="9">
        <v>0.48</v>
      </c>
      <c r="CN11" s="9">
        <v>0</v>
      </c>
      <c r="CO11" s="9">
        <v>0</v>
      </c>
      <c r="CP11" s="9">
        <v>0</v>
      </c>
      <c r="CQ11" s="9">
        <v>0</v>
      </c>
      <c r="CR11" s="9">
        <v>238.19399999999999</v>
      </c>
      <c r="CS11" s="9">
        <v>127.511</v>
      </c>
      <c r="CT11" s="9">
        <v>110.68300000000001</v>
      </c>
      <c r="CU11" s="9">
        <v>163.124</v>
      </c>
      <c r="CV11" s="9">
        <v>89.412999999999997</v>
      </c>
      <c r="CW11" s="9">
        <v>73.710999999999999</v>
      </c>
      <c r="CX11" s="9">
        <v>88.19</v>
      </c>
      <c r="CY11" s="9">
        <v>49.064</v>
      </c>
      <c r="CZ11" s="9">
        <v>39.125999999999998</v>
      </c>
      <c r="DA11" s="9">
        <v>40.698</v>
      </c>
      <c r="DB11" s="9">
        <v>23.082000000000001</v>
      </c>
      <c r="DC11" s="9">
        <v>17.617000000000001</v>
      </c>
      <c r="DD11" s="9">
        <v>34.234999999999999</v>
      </c>
      <c r="DE11" s="9">
        <v>17.266999999999999</v>
      </c>
      <c r="DF11" s="9">
        <v>16.968</v>
      </c>
      <c r="DG11" s="9">
        <v>75.070999999999998</v>
      </c>
      <c r="DH11" s="9">
        <v>38.097999999999999</v>
      </c>
      <c r="DI11" s="9">
        <v>36.972000000000001</v>
      </c>
      <c r="DJ11" s="9">
        <v>49.518999999999998</v>
      </c>
      <c r="DK11" s="9">
        <v>25.23</v>
      </c>
      <c r="DL11" s="9">
        <v>24.288</v>
      </c>
      <c r="DM11" s="9">
        <v>12.89</v>
      </c>
      <c r="DN11" s="9">
        <v>6.0789999999999997</v>
      </c>
      <c r="DO11" s="9">
        <v>6.8109999999999999</v>
      </c>
      <c r="DP11" s="9">
        <v>8.7010000000000005</v>
      </c>
      <c r="DQ11" s="9">
        <v>4.6520000000000001</v>
      </c>
      <c r="DR11" s="9">
        <v>4.0490000000000004</v>
      </c>
      <c r="DS11" s="9">
        <v>2.819</v>
      </c>
      <c r="DT11" s="9">
        <v>1.218</v>
      </c>
      <c r="DU11" s="9">
        <v>1.6020000000000001</v>
      </c>
      <c r="DV11" s="9">
        <v>1.141</v>
      </c>
      <c r="DW11" s="9">
        <v>0.91900000000000004</v>
      </c>
      <c r="DX11" s="9">
        <v>0.222</v>
      </c>
      <c r="DY11" s="9">
        <v>88.856999999999999</v>
      </c>
      <c r="DZ11" s="9">
        <v>45.170999999999999</v>
      </c>
      <c r="EA11" s="9">
        <v>43.686</v>
      </c>
      <c r="EB11" s="9">
        <v>27.917999999999999</v>
      </c>
      <c r="EC11" s="9">
        <v>16.190999999999999</v>
      </c>
      <c r="ED11" s="9">
        <v>11.727</v>
      </c>
      <c r="EE11" s="9">
        <v>9.7379999999999995</v>
      </c>
      <c r="EF11" s="9">
        <v>6.7619999999999996</v>
      </c>
      <c r="EG11" s="9">
        <v>2.976</v>
      </c>
      <c r="EH11" s="9">
        <v>6.6479999999999997</v>
      </c>
      <c r="EI11" s="9">
        <v>3.3719999999999999</v>
      </c>
      <c r="EJ11" s="9">
        <v>3.2759999999999998</v>
      </c>
      <c r="EK11" s="9">
        <v>11.532999999999999</v>
      </c>
      <c r="EL11" s="9">
        <v>6.0570000000000004</v>
      </c>
      <c r="EM11" s="9">
        <v>5.4749999999999996</v>
      </c>
      <c r="EN11" s="9">
        <v>60.939</v>
      </c>
      <c r="EO11" s="9">
        <v>28.98</v>
      </c>
      <c r="EP11" s="9">
        <v>31.959</v>
      </c>
      <c r="EQ11" s="9">
        <v>20.713999999999999</v>
      </c>
      <c r="ER11" s="9">
        <v>8.31</v>
      </c>
      <c r="ES11" s="9">
        <v>12.404</v>
      </c>
      <c r="ET11" s="9">
        <v>11.106</v>
      </c>
      <c r="EU11" s="9">
        <v>4.9930000000000003</v>
      </c>
      <c r="EV11" s="9">
        <v>6.1120000000000001</v>
      </c>
      <c r="EW11" s="9">
        <v>13.351000000000001</v>
      </c>
      <c r="EX11" s="9">
        <v>6.6239999999999997</v>
      </c>
      <c r="EY11" s="9">
        <v>6.7270000000000003</v>
      </c>
      <c r="EZ11" s="9">
        <v>10.116</v>
      </c>
      <c r="FA11" s="9">
        <v>4.891</v>
      </c>
      <c r="FB11" s="9">
        <v>5.2249999999999996</v>
      </c>
      <c r="FC11" s="9">
        <v>5.6529999999999996</v>
      </c>
      <c r="FD11" s="9">
        <v>4.1609999999999996</v>
      </c>
      <c r="FE11" s="9">
        <v>1.4910000000000001</v>
      </c>
      <c r="FF11" s="9">
        <v>916.75800000000004</v>
      </c>
      <c r="FG11" s="9">
        <v>443.58600000000001</v>
      </c>
      <c r="FH11" s="9">
        <v>473.17200000000003</v>
      </c>
      <c r="FI11" s="9">
        <v>289.69099999999997</v>
      </c>
      <c r="FJ11" s="9">
        <v>147.53299999999999</v>
      </c>
      <c r="FK11" s="9">
        <v>142.15799999999999</v>
      </c>
      <c r="FL11" s="9">
        <v>88.591999999999999</v>
      </c>
      <c r="FM11" s="9">
        <v>47.186</v>
      </c>
      <c r="FN11" s="9">
        <v>41.405999999999999</v>
      </c>
      <c r="FO11" s="9">
        <v>81.727000000000004</v>
      </c>
      <c r="FP11" s="9">
        <v>40.924999999999997</v>
      </c>
      <c r="FQ11" s="9">
        <v>40.802</v>
      </c>
      <c r="FR11" s="9">
        <v>119.373</v>
      </c>
      <c r="FS11" s="9">
        <v>59.423000000000002</v>
      </c>
      <c r="FT11" s="9">
        <v>59.95</v>
      </c>
      <c r="FU11" s="9">
        <v>627.06700000000001</v>
      </c>
      <c r="FV11" s="9">
        <v>296.053</v>
      </c>
      <c r="FW11" s="9">
        <v>331.01400000000001</v>
      </c>
      <c r="FX11" s="9">
        <v>292.84500000000003</v>
      </c>
      <c r="FY11" s="9">
        <v>146.71299999999999</v>
      </c>
      <c r="FZ11" s="9">
        <v>146.13300000000001</v>
      </c>
      <c r="GA11" s="9">
        <v>143.227</v>
      </c>
      <c r="GB11" s="9">
        <v>64.400000000000006</v>
      </c>
      <c r="GC11" s="9">
        <v>78.828000000000003</v>
      </c>
      <c r="GD11" s="9">
        <v>111.94499999999999</v>
      </c>
      <c r="GE11" s="9">
        <v>48.997999999999998</v>
      </c>
      <c r="GF11" s="9">
        <v>62.947000000000003</v>
      </c>
      <c r="GG11" s="9">
        <v>54.652999999999999</v>
      </c>
      <c r="GH11" s="9">
        <v>23.288</v>
      </c>
      <c r="GI11" s="9">
        <v>31.364999999999998</v>
      </c>
      <c r="GJ11" s="9">
        <v>24.396000000000001</v>
      </c>
      <c r="GK11" s="9">
        <v>12.654</v>
      </c>
      <c r="GL11" s="9">
        <v>11.742000000000001</v>
      </c>
      <c r="GM11" s="9">
        <v>200.78299999999999</v>
      </c>
      <c r="GN11" s="9">
        <v>109.056</v>
      </c>
      <c r="GO11" s="9">
        <v>91.725999999999999</v>
      </c>
      <c r="GP11" s="9">
        <v>89.986999999999995</v>
      </c>
      <c r="GQ11" s="9">
        <v>50.594999999999999</v>
      </c>
      <c r="GR11" s="9">
        <v>39.390999999999998</v>
      </c>
      <c r="GS11" s="9">
        <v>30.433</v>
      </c>
      <c r="GT11" s="9">
        <v>17.504000000000001</v>
      </c>
      <c r="GU11" s="9">
        <v>12.929</v>
      </c>
      <c r="GV11" s="9">
        <v>24.538</v>
      </c>
      <c r="GW11" s="9">
        <v>15.755000000000001</v>
      </c>
      <c r="GX11" s="9">
        <v>8.7829999999999995</v>
      </c>
      <c r="GY11" s="9">
        <v>35.015999999999998</v>
      </c>
      <c r="GZ11" s="9">
        <v>17.337</v>
      </c>
      <c r="HA11" s="9">
        <v>17.678999999999998</v>
      </c>
      <c r="HB11" s="9">
        <v>110.79600000000001</v>
      </c>
      <c r="HC11" s="9">
        <v>58.460999999999999</v>
      </c>
      <c r="HD11" s="9">
        <v>52.335000000000001</v>
      </c>
      <c r="HE11" s="9">
        <v>60.076999999999998</v>
      </c>
      <c r="HF11" s="9">
        <v>32.99</v>
      </c>
      <c r="HG11" s="9">
        <v>27.085999999999999</v>
      </c>
      <c r="HH11" s="9">
        <v>27.59</v>
      </c>
      <c r="HI11" s="9">
        <v>12.938000000000001</v>
      </c>
      <c r="HJ11" s="9">
        <v>14.651999999999999</v>
      </c>
      <c r="HK11" s="9">
        <v>16.814</v>
      </c>
      <c r="HL11" s="9">
        <v>8.8010000000000002</v>
      </c>
      <c r="HM11" s="9">
        <v>8.0129999999999999</v>
      </c>
      <c r="HN11" s="9">
        <v>4.3289999999999997</v>
      </c>
      <c r="HO11" s="9">
        <v>2.0289999999999999</v>
      </c>
      <c r="HP11" s="9">
        <v>2.2999999999999998</v>
      </c>
      <c r="HQ11" s="9">
        <v>1.986</v>
      </c>
      <c r="HR11" s="9">
        <v>1.702</v>
      </c>
      <c r="HS11" s="9">
        <v>0.28399999999999997</v>
      </c>
      <c r="HT11" s="9">
        <v>83.677000000000007</v>
      </c>
      <c r="HU11" s="9">
        <v>40.369999999999997</v>
      </c>
      <c r="HV11" s="9">
        <v>43.307000000000002</v>
      </c>
      <c r="HW11" s="9">
        <v>39.750999999999998</v>
      </c>
      <c r="HX11" s="9">
        <v>19.254000000000001</v>
      </c>
      <c r="HY11" s="9">
        <v>20.497</v>
      </c>
      <c r="HZ11" s="9">
        <v>22.175999999999998</v>
      </c>
      <c r="IA11" s="9">
        <v>10.702</v>
      </c>
      <c r="IB11" s="9">
        <v>11.475</v>
      </c>
      <c r="IC11" s="9">
        <v>8.5969999999999995</v>
      </c>
      <c r="ID11" s="9">
        <v>3.2469999999999999</v>
      </c>
      <c r="IE11" s="9">
        <v>5.351</v>
      </c>
      <c r="IF11" s="9">
        <v>8.9770000000000003</v>
      </c>
      <c r="IG11" s="9">
        <v>5.306</v>
      </c>
      <c r="IH11" s="9">
        <v>3.6709999999999998</v>
      </c>
      <c r="II11" s="9">
        <v>43.926000000000002</v>
      </c>
      <c r="IJ11" s="9">
        <v>21.116</v>
      </c>
      <c r="IK11" s="9">
        <v>22.81</v>
      </c>
      <c r="IL11" s="9">
        <v>31.077999999999999</v>
      </c>
      <c r="IM11" s="9">
        <v>15.372</v>
      </c>
      <c r="IN11" s="9">
        <v>15.706</v>
      </c>
      <c r="IO11" s="9">
        <v>7.3230000000000004</v>
      </c>
      <c r="IP11" s="9">
        <v>2.347</v>
      </c>
      <c r="IQ11" s="9">
        <v>4.9749999999999996</v>
      </c>
    </row>
    <row r="12" spans="1:251">
      <c r="A12" s="10">
        <v>42401</v>
      </c>
      <c r="B12" s="9">
        <v>104.884</v>
      </c>
      <c r="C12" s="9">
        <v>128.32900000000001</v>
      </c>
      <c r="D12" s="9">
        <v>81.004999999999995</v>
      </c>
      <c r="E12" s="9">
        <v>47.323999999999998</v>
      </c>
      <c r="F12" s="9">
        <v>66.483999999999995</v>
      </c>
      <c r="G12" s="9">
        <v>43.183999999999997</v>
      </c>
      <c r="H12" s="9">
        <v>23.3</v>
      </c>
      <c r="I12" s="9">
        <v>83.954999999999998</v>
      </c>
      <c r="J12" s="9">
        <v>49.694000000000003</v>
      </c>
      <c r="K12" s="9">
        <v>34.26</v>
      </c>
      <c r="L12" s="9">
        <v>362.012</v>
      </c>
      <c r="M12" s="9">
        <v>215.84399999999999</v>
      </c>
      <c r="N12" s="9">
        <v>146.167</v>
      </c>
      <c r="O12" s="9">
        <v>145.09299999999999</v>
      </c>
      <c r="P12" s="9">
        <v>87.891999999999996</v>
      </c>
      <c r="Q12" s="9">
        <v>57.201000000000001</v>
      </c>
      <c r="R12" s="9">
        <v>78.453999999999994</v>
      </c>
      <c r="S12" s="9">
        <v>46.902999999999999</v>
      </c>
      <c r="T12" s="9">
        <v>31.550999999999998</v>
      </c>
      <c r="U12" s="9">
        <v>74.991</v>
      </c>
      <c r="V12" s="9">
        <v>47.634</v>
      </c>
      <c r="W12" s="9">
        <v>27.356999999999999</v>
      </c>
      <c r="X12" s="9">
        <v>47.557000000000002</v>
      </c>
      <c r="Y12" s="9">
        <v>25.155000000000001</v>
      </c>
      <c r="Z12" s="9">
        <v>22.402000000000001</v>
      </c>
      <c r="AA12" s="9">
        <v>15.916</v>
      </c>
      <c r="AB12" s="9">
        <v>8.26</v>
      </c>
      <c r="AC12" s="9">
        <v>7.657</v>
      </c>
      <c r="AD12" s="9">
        <v>309.08699999999999</v>
      </c>
      <c r="AE12" s="9">
        <v>192.839</v>
      </c>
      <c r="AF12" s="9">
        <v>116.248</v>
      </c>
      <c r="AG12" s="9">
        <v>97.361000000000004</v>
      </c>
      <c r="AH12" s="9">
        <v>58.143000000000001</v>
      </c>
      <c r="AI12" s="9">
        <v>39.218000000000004</v>
      </c>
      <c r="AJ12" s="9">
        <v>38.131999999999998</v>
      </c>
      <c r="AK12" s="9">
        <v>24.347999999999999</v>
      </c>
      <c r="AL12" s="9">
        <v>13.784000000000001</v>
      </c>
      <c r="AM12" s="9">
        <v>24.585000000000001</v>
      </c>
      <c r="AN12" s="9">
        <v>15.848000000000001</v>
      </c>
      <c r="AO12" s="9">
        <v>8.7370000000000001</v>
      </c>
      <c r="AP12" s="9">
        <v>34.643999999999998</v>
      </c>
      <c r="AQ12" s="9">
        <v>17.948</v>
      </c>
      <c r="AR12" s="9">
        <v>16.696999999999999</v>
      </c>
      <c r="AS12" s="9">
        <v>211.727</v>
      </c>
      <c r="AT12" s="9">
        <v>134.696</v>
      </c>
      <c r="AU12" s="9">
        <v>77.031000000000006</v>
      </c>
      <c r="AV12" s="9">
        <v>79.097999999999999</v>
      </c>
      <c r="AW12" s="9">
        <v>50.511000000000003</v>
      </c>
      <c r="AX12" s="9">
        <v>28.585999999999999</v>
      </c>
      <c r="AY12" s="9">
        <v>43.618000000000002</v>
      </c>
      <c r="AZ12" s="9">
        <v>28.968</v>
      </c>
      <c r="BA12" s="9">
        <v>14.65</v>
      </c>
      <c r="BB12" s="9">
        <v>49.515000000000001</v>
      </c>
      <c r="BC12" s="9">
        <v>32.442999999999998</v>
      </c>
      <c r="BD12" s="9">
        <v>17.071999999999999</v>
      </c>
      <c r="BE12" s="9">
        <v>28.712</v>
      </c>
      <c r="BF12" s="9">
        <v>16.785</v>
      </c>
      <c r="BG12" s="9">
        <v>11.927</v>
      </c>
      <c r="BH12" s="9">
        <v>10.784000000000001</v>
      </c>
      <c r="BI12" s="9">
        <v>5.9889999999999999</v>
      </c>
      <c r="BJ12" s="9">
        <v>4.7949999999999999</v>
      </c>
      <c r="BK12" s="9">
        <v>13.843</v>
      </c>
      <c r="BL12" s="9">
        <v>9.516</v>
      </c>
      <c r="BM12" s="9">
        <v>4.3280000000000003</v>
      </c>
      <c r="BN12" s="9">
        <v>5.7220000000000004</v>
      </c>
      <c r="BO12" s="9">
        <v>4.2380000000000004</v>
      </c>
      <c r="BP12" s="9">
        <v>1.484</v>
      </c>
      <c r="BQ12" s="9">
        <v>2.395</v>
      </c>
      <c r="BR12" s="9">
        <v>2.11</v>
      </c>
      <c r="BS12" s="9">
        <v>0.28499999999999998</v>
      </c>
      <c r="BT12" s="9">
        <v>0.82499999999999996</v>
      </c>
      <c r="BU12" s="9">
        <v>0.82499999999999996</v>
      </c>
      <c r="BV12" s="9">
        <v>0</v>
      </c>
      <c r="BW12" s="9">
        <v>2.5009999999999999</v>
      </c>
      <c r="BX12" s="9">
        <v>1.302</v>
      </c>
      <c r="BY12" s="9">
        <v>1.1990000000000001</v>
      </c>
      <c r="BZ12" s="9">
        <v>8.1210000000000004</v>
      </c>
      <c r="CA12" s="9">
        <v>5.2779999999999996</v>
      </c>
      <c r="CB12" s="9">
        <v>2.843</v>
      </c>
      <c r="CC12" s="9">
        <v>3.5190000000000001</v>
      </c>
      <c r="CD12" s="9">
        <v>2.6560000000000001</v>
      </c>
      <c r="CE12" s="9">
        <v>0.86299999999999999</v>
      </c>
      <c r="CF12" s="9">
        <v>1.921</v>
      </c>
      <c r="CG12" s="9">
        <v>0.67600000000000005</v>
      </c>
      <c r="CH12" s="9">
        <v>1.246</v>
      </c>
      <c r="CI12" s="9">
        <v>2.04</v>
      </c>
      <c r="CJ12" s="9">
        <v>1.304</v>
      </c>
      <c r="CK12" s="9">
        <v>0.73499999999999999</v>
      </c>
      <c r="CL12" s="9">
        <v>0.64200000000000002</v>
      </c>
      <c r="CM12" s="9">
        <v>0.64200000000000002</v>
      </c>
      <c r="CN12" s="9">
        <v>0</v>
      </c>
      <c r="CO12" s="9">
        <v>0</v>
      </c>
      <c r="CP12" s="9">
        <v>0</v>
      </c>
      <c r="CQ12" s="9">
        <v>0</v>
      </c>
      <c r="CR12" s="9">
        <v>228.709</v>
      </c>
      <c r="CS12" s="9">
        <v>137.583</v>
      </c>
      <c r="CT12" s="9">
        <v>91.126000000000005</v>
      </c>
      <c r="CU12" s="9">
        <v>148.83699999999999</v>
      </c>
      <c r="CV12" s="9">
        <v>95.161000000000001</v>
      </c>
      <c r="CW12" s="9">
        <v>53.674999999999997</v>
      </c>
      <c r="CX12" s="9">
        <v>76.914000000000001</v>
      </c>
      <c r="CY12" s="9">
        <v>49.856000000000002</v>
      </c>
      <c r="CZ12" s="9">
        <v>27.059000000000001</v>
      </c>
      <c r="DA12" s="9">
        <v>32.68</v>
      </c>
      <c r="DB12" s="9">
        <v>20.350000000000001</v>
      </c>
      <c r="DC12" s="9">
        <v>12.33</v>
      </c>
      <c r="DD12" s="9">
        <v>39.241999999999997</v>
      </c>
      <c r="DE12" s="9">
        <v>24.956</v>
      </c>
      <c r="DF12" s="9">
        <v>14.287000000000001</v>
      </c>
      <c r="DG12" s="9">
        <v>79.872</v>
      </c>
      <c r="DH12" s="9">
        <v>42.421999999999997</v>
      </c>
      <c r="DI12" s="9">
        <v>37.450000000000003</v>
      </c>
      <c r="DJ12" s="9">
        <v>39.749000000000002</v>
      </c>
      <c r="DK12" s="9">
        <v>21.872</v>
      </c>
      <c r="DL12" s="9">
        <v>17.876999999999999</v>
      </c>
      <c r="DM12" s="9">
        <v>18.561</v>
      </c>
      <c r="DN12" s="9">
        <v>9.9770000000000003</v>
      </c>
      <c r="DO12" s="9">
        <v>8.5839999999999996</v>
      </c>
      <c r="DP12" s="9">
        <v>11.343999999999999</v>
      </c>
      <c r="DQ12" s="9">
        <v>6.8639999999999999</v>
      </c>
      <c r="DR12" s="9">
        <v>4.4790000000000001</v>
      </c>
      <c r="DS12" s="9">
        <v>8.5289999999999999</v>
      </c>
      <c r="DT12" s="9">
        <v>3.246</v>
      </c>
      <c r="DU12" s="9">
        <v>5.2830000000000004</v>
      </c>
      <c r="DV12" s="9">
        <v>1.69</v>
      </c>
      <c r="DW12" s="9">
        <v>0.46300000000000002</v>
      </c>
      <c r="DX12" s="9">
        <v>1.2270000000000001</v>
      </c>
      <c r="DY12" s="9">
        <v>89.14</v>
      </c>
      <c r="DZ12" s="9">
        <v>49.79</v>
      </c>
      <c r="EA12" s="9">
        <v>39.35</v>
      </c>
      <c r="EB12" s="9">
        <v>26.847999999999999</v>
      </c>
      <c r="EC12" s="9">
        <v>16.341000000000001</v>
      </c>
      <c r="ED12" s="9">
        <v>10.507</v>
      </c>
      <c r="EE12" s="9">
        <v>10.888</v>
      </c>
      <c r="EF12" s="9">
        <v>4.6909999999999998</v>
      </c>
      <c r="EG12" s="9">
        <v>6.1970000000000001</v>
      </c>
      <c r="EH12" s="9">
        <v>8.3930000000000007</v>
      </c>
      <c r="EI12" s="9">
        <v>6.16</v>
      </c>
      <c r="EJ12" s="9">
        <v>2.2330000000000001</v>
      </c>
      <c r="EK12" s="9">
        <v>7.5670000000000002</v>
      </c>
      <c r="EL12" s="9">
        <v>5.4889999999999999</v>
      </c>
      <c r="EM12" s="9">
        <v>2.0779999999999998</v>
      </c>
      <c r="EN12" s="9">
        <v>62.290999999999997</v>
      </c>
      <c r="EO12" s="9">
        <v>33.448</v>
      </c>
      <c r="EP12" s="9">
        <v>28.843</v>
      </c>
      <c r="EQ12" s="9">
        <v>22.728000000000002</v>
      </c>
      <c r="ER12" s="9">
        <v>12.853</v>
      </c>
      <c r="ES12" s="9">
        <v>9.875</v>
      </c>
      <c r="ET12" s="9">
        <v>14.353999999999999</v>
      </c>
      <c r="EU12" s="9">
        <v>7.2830000000000004</v>
      </c>
      <c r="EV12" s="9">
        <v>7.0709999999999997</v>
      </c>
      <c r="EW12" s="9">
        <v>12.092000000000001</v>
      </c>
      <c r="EX12" s="9">
        <v>7.0220000000000002</v>
      </c>
      <c r="EY12" s="9">
        <v>5.07</v>
      </c>
      <c r="EZ12" s="9">
        <v>9.6750000000000007</v>
      </c>
      <c r="FA12" s="9">
        <v>4.4829999999999997</v>
      </c>
      <c r="FB12" s="9">
        <v>5.1909999999999998</v>
      </c>
      <c r="FC12" s="9">
        <v>3.4430000000000001</v>
      </c>
      <c r="FD12" s="9">
        <v>1.8080000000000001</v>
      </c>
      <c r="FE12" s="9">
        <v>1.635</v>
      </c>
      <c r="FF12" s="9">
        <v>953.94399999999996</v>
      </c>
      <c r="FG12" s="9">
        <v>444.65899999999999</v>
      </c>
      <c r="FH12" s="9">
        <v>509.28500000000003</v>
      </c>
      <c r="FI12" s="9">
        <v>318.64299999999997</v>
      </c>
      <c r="FJ12" s="9">
        <v>159.33500000000001</v>
      </c>
      <c r="FK12" s="9">
        <v>159.30799999999999</v>
      </c>
      <c r="FL12" s="9">
        <v>96.27</v>
      </c>
      <c r="FM12" s="9">
        <v>49.468000000000004</v>
      </c>
      <c r="FN12" s="9">
        <v>46.801000000000002</v>
      </c>
      <c r="FO12" s="9">
        <v>84.233999999999995</v>
      </c>
      <c r="FP12" s="9">
        <v>36.604999999999997</v>
      </c>
      <c r="FQ12" s="9">
        <v>47.628999999999998</v>
      </c>
      <c r="FR12" s="9">
        <v>138.13900000000001</v>
      </c>
      <c r="FS12" s="9">
        <v>73.262</v>
      </c>
      <c r="FT12" s="9">
        <v>64.876999999999995</v>
      </c>
      <c r="FU12" s="9">
        <v>635.30100000000004</v>
      </c>
      <c r="FV12" s="9">
        <v>285.32400000000001</v>
      </c>
      <c r="FW12" s="9">
        <v>349.97699999999998</v>
      </c>
      <c r="FX12" s="9">
        <v>286.07499999999999</v>
      </c>
      <c r="FY12" s="9">
        <v>129.309</v>
      </c>
      <c r="FZ12" s="9">
        <v>156.76499999999999</v>
      </c>
      <c r="GA12" s="9">
        <v>157.02699999999999</v>
      </c>
      <c r="GB12" s="9">
        <v>70.668999999999997</v>
      </c>
      <c r="GC12" s="9">
        <v>86.358000000000004</v>
      </c>
      <c r="GD12" s="9">
        <v>120.639</v>
      </c>
      <c r="GE12" s="9">
        <v>52.304000000000002</v>
      </c>
      <c r="GF12" s="9">
        <v>68.334999999999994</v>
      </c>
      <c r="GG12" s="9">
        <v>50.973999999999997</v>
      </c>
      <c r="GH12" s="9">
        <v>22.337</v>
      </c>
      <c r="GI12" s="9">
        <v>28.635999999999999</v>
      </c>
      <c r="GJ12" s="9">
        <v>20.587</v>
      </c>
      <c r="GK12" s="9">
        <v>10.704000000000001</v>
      </c>
      <c r="GL12" s="9">
        <v>9.8829999999999991</v>
      </c>
      <c r="GM12" s="9">
        <v>209.41800000000001</v>
      </c>
      <c r="GN12" s="9">
        <v>96.515000000000001</v>
      </c>
      <c r="GO12" s="9">
        <v>112.90300000000001</v>
      </c>
      <c r="GP12" s="9">
        <v>92.001000000000005</v>
      </c>
      <c r="GQ12" s="9">
        <v>42.889000000000003</v>
      </c>
      <c r="GR12" s="9">
        <v>49.112000000000002</v>
      </c>
      <c r="GS12" s="9">
        <v>27.875</v>
      </c>
      <c r="GT12" s="9">
        <v>12.348000000000001</v>
      </c>
      <c r="GU12" s="9">
        <v>15.528</v>
      </c>
      <c r="GV12" s="9">
        <v>20.670999999999999</v>
      </c>
      <c r="GW12" s="9">
        <v>7.3570000000000002</v>
      </c>
      <c r="GX12" s="9">
        <v>13.315</v>
      </c>
      <c r="GY12" s="9">
        <v>43.454000000000001</v>
      </c>
      <c r="GZ12" s="9">
        <v>23.184999999999999</v>
      </c>
      <c r="HA12" s="9">
        <v>20.268999999999998</v>
      </c>
      <c r="HB12" s="9">
        <v>117.416</v>
      </c>
      <c r="HC12" s="9">
        <v>53.625999999999998</v>
      </c>
      <c r="HD12" s="9">
        <v>63.790999999999997</v>
      </c>
      <c r="HE12" s="9">
        <v>64.709999999999994</v>
      </c>
      <c r="HF12" s="9">
        <v>31.56</v>
      </c>
      <c r="HG12" s="9">
        <v>33.149000000000001</v>
      </c>
      <c r="HH12" s="9">
        <v>26.873999999999999</v>
      </c>
      <c r="HI12" s="9">
        <v>11.337999999999999</v>
      </c>
      <c r="HJ12" s="9">
        <v>15.536</v>
      </c>
      <c r="HK12" s="9">
        <v>17.222999999999999</v>
      </c>
      <c r="HL12" s="9">
        <v>6.39</v>
      </c>
      <c r="HM12" s="9">
        <v>10.833</v>
      </c>
      <c r="HN12" s="9">
        <v>7.9790000000000001</v>
      </c>
      <c r="HO12" s="9">
        <v>4.2140000000000004</v>
      </c>
      <c r="HP12" s="9">
        <v>3.7650000000000001</v>
      </c>
      <c r="HQ12" s="9">
        <v>0.63100000000000001</v>
      </c>
      <c r="HR12" s="9">
        <v>0.124</v>
      </c>
      <c r="HS12" s="9">
        <v>0.50700000000000001</v>
      </c>
      <c r="HT12" s="9">
        <v>99.146000000000001</v>
      </c>
      <c r="HU12" s="9">
        <v>45.527999999999999</v>
      </c>
      <c r="HV12" s="9">
        <v>53.618000000000002</v>
      </c>
      <c r="HW12" s="9">
        <v>58.768000000000001</v>
      </c>
      <c r="HX12" s="9">
        <v>30.065000000000001</v>
      </c>
      <c r="HY12" s="9">
        <v>28.702999999999999</v>
      </c>
      <c r="HZ12" s="9">
        <v>26.513999999999999</v>
      </c>
      <c r="IA12" s="9">
        <v>17.187999999999999</v>
      </c>
      <c r="IB12" s="9">
        <v>9.3260000000000005</v>
      </c>
      <c r="IC12" s="9">
        <v>15.645</v>
      </c>
      <c r="ID12" s="9">
        <v>6.0339999999999998</v>
      </c>
      <c r="IE12" s="9">
        <v>9.6120000000000001</v>
      </c>
      <c r="IF12" s="9">
        <v>16.608000000000001</v>
      </c>
      <c r="IG12" s="9">
        <v>6.843</v>
      </c>
      <c r="IH12" s="9">
        <v>9.7650000000000006</v>
      </c>
      <c r="II12" s="9">
        <v>40.378</v>
      </c>
      <c r="IJ12" s="9">
        <v>15.462999999999999</v>
      </c>
      <c r="IK12" s="9">
        <v>24.914000000000001</v>
      </c>
      <c r="IL12" s="9">
        <v>23.158999999999999</v>
      </c>
      <c r="IM12" s="9">
        <v>8.202</v>
      </c>
      <c r="IN12" s="9">
        <v>14.957000000000001</v>
      </c>
      <c r="IO12" s="9">
        <v>12.897</v>
      </c>
      <c r="IP12" s="9">
        <v>4.3259999999999996</v>
      </c>
      <c r="IQ12" s="9">
        <v>8.5719999999999992</v>
      </c>
    </row>
    <row r="13" spans="1:251">
      <c r="A13" s="10">
        <v>42767</v>
      </c>
      <c r="B13" s="9">
        <v>153.809</v>
      </c>
      <c r="C13" s="9">
        <v>148.48599999999999</v>
      </c>
      <c r="D13" s="9">
        <v>80.311999999999998</v>
      </c>
      <c r="E13" s="9">
        <v>68.174000000000007</v>
      </c>
      <c r="F13" s="9">
        <v>73.799000000000007</v>
      </c>
      <c r="G13" s="9">
        <v>34.061</v>
      </c>
      <c r="H13" s="9">
        <v>39.738</v>
      </c>
      <c r="I13" s="9">
        <v>95.543999999999997</v>
      </c>
      <c r="J13" s="9">
        <v>49.646999999999998</v>
      </c>
      <c r="K13" s="9">
        <v>45.896999999999998</v>
      </c>
      <c r="L13" s="9">
        <v>349.447</v>
      </c>
      <c r="M13" s="9">
        <v>203.85</v>
      </c>
      <c r="N13" s="9">
        <v>145.59800000000001</v>
      </c>
      <c r="O13" s="9">
        <v>148.96199999999999</v>
      </c>
      <c r="P13" s="9">
        <v>88.805999999999997</v>
      </c>
      <c r="Q13" s="9">
        <v>60.155999999999999</v>
      </c>
      <c r="R13" s="9">
        <v>60.134999999999998</v>
      </c>
      <c r="S13" s="9">
        <v>36.552999999999997</v>
      </c>
      <c r="T13" s="9">
        <v>23.582000000000001</v>
      </c>
      <c r="U13" s="9">
        <v>66.468999999999994</v>
      </c>
      <c r="V13" s="9">
        <v>36.646999999999998</v>
      </c>
      <c r="W13" s="9">
        <v>29.821999999999999</v>
      </c>
      <c r="X13" s="9">
        <v>45.348999999999997</v>
      </c>
      <c r="Y13" s="9">
        <v>24.457000000000001</v>
      </c>
      <c r="Z13" s="9">
        <v>20.893000000000001</v>
      </c>
      <c r="AA13" s="9">
        <v>28.532</v>
      </c>
      <c r="AB13" s="9">
        <v>17.385999999999999</v>
      </c>
      <c r="AC13" s="9">
        <v>11.145</v>
      </c>
      <c r="AD13" s="9">
        <v>293.28699999999998</v>
      </c>
      <c r="AE13" s="9">
        <v>174.34299999999999</v>
      </c>
      <c r="AF13" s="9">
        <v>118.94499999999999</v>
      </c>
      <c r="AG13" s="9">
        <v>101.22199999999999</v>
      </c>
      <c r="AH13" s="9">
        <v>53.533999999999999</v>
      </c>
      <c r="AI13" s="9">
        <v>47.688000000000002</v>
      </c>
      <c r="AJ13" s="9">
        <v>40.067999999999998</v>
      </c>
      <c r="AK13" s="9">
        <v>19.864000000000001</v>
      </c>
      <c r="AL13" s="9">
        <v>20.204000000000001</v>
      </c>
      <c r="AM13" s="9">
        <v>25.257999999999999</v>
      </c>
      <c r="AN13" s="9">
        <v>13.686999999999999</v>
      </c>
      <c r="AO13" s="9">
        <v>11.571999999999999</v>
      </c>
      <c r="AP13" s="9">
        <v>35.896000000000001</v>
      </c>
      <c r="AQ13" s="9">
        <v>19.983000000000001</v>
      </c>
      <c r="AR13" s="9">
        <v>15.913</v>
      </c>
      <c r="AS13" s="9">
        <v>192.065</v>
      </c>
      <c r="AT13" s="9">
        <v>120.809</v>
      </c>
      <c r="AU13" s="9">
        <v>71.256</v>
      </c>
      <c r="AV13" s="9">
        <v>77.382000000000005</v>
      </c>
      <c r="AW13" s="9">
        <v>47.938000000000002</v>
      </c>
      <c r="AX13" s="9">
        <v>29.443000000000001</v>
      </c>
      <c r="AY13" s="9">
        <v>37.716999999999999</v>
      </c>
      <c r="AZ13" s="9">
        <v>24.361000000000001</v>
      </c>
      <c r="BA13" s="9">
        <v>13.356</v>
      </c>
      <c r="BB13" s="9">
        <v>37.552999999999997</v>
      </c>
      <c r="BC13" s="9">
        <v>24.888000000000002</v>
      </c>
      <c r="BD13" s="9">
        <v>12.664999999999999</v>
      </c>
      <c r="BE13" s="9">
        <v>27.713000000000001</v>
      </c>
      <c r="BF13" s="9">
        <v>16.242999999999999</v>
      </c>
      <c r="BG13" s="9">
        <v>11.47</v>
      </c>
      <c r="BH13" s="9">
        <v>11.701000000000001</v>
      </c>
      <c r="BI13" s="9">
        <v>7.3789999999999996</v>
      </c>
      <c r="BJ13" s="9">
        <v>4.3220000000000001</v>
      </c>
      <c r="BK13" s="9">
        <v>17.361000000000001</v>
      </c>
      <c r="BL13" s="9">
        <v>8.8040000000000003</v>
      </c>
      <c r="BM13" s="9">
        <v>8.5570000000000004</v>
      </c>
      <c r="BN13" s="9">
        <v>12.032</v>
      </c>
      <c r="BO13" s="9">
        <v>6.3460000000000001</v>
      </c>
      <c r="BP13" s="9">
        <v>5.6859999999999999</v>
      </c>
      <c r="BQ13" s="9">
        <v>2.9670000000000001</v>
      </c>
      <c r="BR13" s="9">
        <v>2.1739999999999999</v>
      </c>
      <c r="BS13" s="9">
        <v>0.79300000000000004</v>
      </c>
      <c r="BT13" s="9">
        <v>3.1349999999999998</v>
      </c>
      <c r="BU13" s="9">
        <v>1.47</v>
      </c>
      <c r="BV13" s="9">
        <v>1.6659999999999999</v>
      </c>
      <c r="BW13" s="9">
        <v>5.93</v>
      </c>
      <c r="BX13" s="9">
        <v>2.7029999999999998</v>
      </c>
      <c r="BY13" s="9">
        <v>3.2280000000000002</v>
      </c>
      <c r="BZ13" s="9">
        <v>5.3280000000000003</v>
      </c>
      <c r="CA13" s="9">
        <v>2.4580000000000002</v>
      </c>
      <c r="CB13" s="9">
        <v>2.871</v>
      </c>
      <c r="CC13" s="9">
        <v>3.63</v>
      </c>
      <c r="CD13" s="9">
        <v>1.161</v>
      </c>
      <c r="CE13" s="9">
        <v>2.4689999999999999</v>
      </c>
      <c r="CF13" s="9">
        <v>0.81799999999999995</v>
      </c>
      <c r="CG13" s="9">
        <v>0.41699999999999998</v>
      </c>
      <c r="CH13" s="9">
        <v>0.40200000000000002</v>
      </c>
      <c r="CI13" s="9">
        <v>0.879</v>
      </c>
      <c r="CJ13" s="9">
        <v>0.879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271.12599999999998</v>
      </c>
      <c r="CS13" s="9">
        <v>143.62100000000001</v>
      </c>
      <c r="CT13" s="9">
        <v>127.505</v>
      </c>
      <c r="CU13" s="9">
        <v>180.935</v>
      </c>
      <c r="CV13" s="9">
        <v>91.99</v>
      </c>
      <c r="CW13" s="9">
        <v>88.944999999999993</v>
      </c>
      <c r="CX13" s="9">
        <v>96.474000000000004</v>
      </c>
      <c r="CY13" s="9">
        <v>53.106000000000002</v>
      </c>
      <c r="CZ13" s="9">
        <v>43.366999999999997</v>
      </c>
      <c r="DA13" s="9">
        <v>41.716000000000001</v>
      </c>
      <c r="DB13" s="9">
        <v>16.067</v>
      </c>
      <c r="DC13" s="9">
        <v>25.648</v>
      </c>
      <c r="DD13" s="9">
        <v>42.744999999999997</v>
      </c>
      <c r="DE13" s="9">
        <v>22.815999999999999</v>
      </c>
      <c r="DF13" s="9">
        <v>19.928999999999998</v>
      </c>
      <c r="DG13" s="9">
        <v>90.191000000000003</v>
      </c>
      <c r="DH13" s="9">
        <v>51.631</v>
      </c>
      <c r="DI13" s="9">
        <v>38.56</v>
      </c>
      <c r="DJ13" s="9">
        <v>48.81</v>
      </c>
      <c r="DK13" s="9">
        <v>31.62</v>
      </c>
      <c r="DL13" s="9">
        <v>17.190999999999999</v>
      </c>
      <c r="DM13" s="9">
        <v>12.98</v>
      </c>
      <c r="DN13" s="9">
        <v>5.9240000000000004</v>
      </c>
      <c r="DO13" s="9">
        <v>7.056</v>
      </c>
      <c r="DP13" s="9">
        <v>14.715999999999999</v>
      </c>
      <c r="DQ13" s="9">
        <v>6.0339999999999998</v>
      </c>
      <c r="DR13" s="9">
        <v>8.6820000000000004</v>
      </c>
      <c r="DS13" s="9">
        <v>7.1219999999999999</v>
      </c>
      <c r="DT13" s="9">
        <v>4.1269999999999998</v>
      </c>
      <c r="DU13" s="9">
        <v>2.9950000000000001</v>
      </c>
      <c r="DV13" s="9">
        <v>6.5629999999999997</v>
      </c>
      <c r="DW13" s="9">
        <v>3.9260000000000002</v>
      </c>
      <c r="DX13" s="9">
        <v>2.637</v>
      </c>
      <c r="DY13" s="9">
        <v>85.503</v>
      </c>
      <c r="DZ13" s="9">
        <v>41.103000000000002</v>
      </c>
      <c r="EA13" s="9">
        <v>44.4</v>
      </c>
      <c r="EB13" s="9">
        <v>23.64</v>
      </c>
      <c r="EC13" s="9">
        <v>12.151</v>
      </c>
      <c r="ED13" s="9">
        <v>11.49</v>
      </c>
      <c r="EE13" s="9">
        <v>8.9779999999999998</v>
      </c>
      <c r="EF13" s="9">
        <v>5.1680000000000001</v>
      </c>
      <c r="EG13" s="9">
        <v>3.81</v>
      </c>
      <c r="EH13" s="9">
        <v>3.69</v>
      </c>
      <c r="EI13" s="9">
        <v>2.8380000000000001</v>
      </c>
      <c r="EJ13" s="9">
        <v>0.85199999999999998</v>
      </c>
      <c r="EK13" s="9">
        <v>10.973000000000001</v>
      </c>
      <c r="EL13" s="9">
        <v>4.1449999999999996</v>
      </c>
      <c r="EM13" s="9">
        <v>6.8280000000000003</v>
      </c>
      <c r="EN13" s="9">
        <v>61.863</v>
      </c>
      <c r="EO13" s="9">
        <v>28.952000000000002</v>
      </c>
      <c r="EP13" s="9">
        <v>32.911000000000001</v>
      </c>
      <c r="EQ13" s="9">
        <v>19.14</v>
      </c>
      <c r="ER13" s="9">
        <v>8.0869999999999997</v>
      </c>
      <c r="ES13" s="9">
        <v>11.053000000000001</v>
      </c>
      <c r="ET13" s="9">
        <v>8.6199999999999992</v>
      </c>
      <c r="EU13" s="9">
        <v>5.8520000000000003</v>
      </c>
      <c r="EV13" s="9">
        <v>2.7679999999999998</v>
      </c>
      <c r="EW13" s="9">
        <v>13.321999999999999</v>
      </c>
      <c r="EX13" s="9">
        <v>4.8460000000000001</v>
      </c>
      <c r="EY13" s="9">
        <v>8.4760000000000009</v>
      </c>
      <c r="EZ13" s="9">
        <v>10.513999999999999</v>
      </c>
      <c r="FA13" s="9">
        <v>4.0860000000000003</v>
      </c>
      <c r="FB13" s="9">
        <v>6.4279999999999999</v>
      </c>
      <c r="FC13" s="9">
        <v>10.268000000000001</v>
      </c>
      <c r="FD13" s="9">
        <v>6.0819999999999999</v>
      </c>
      <c r="FE13" s="9">
        <v>4.1859999999999999</v>
      </c>
      <c r="FF13" s="9">
        <v>974.54100000000005</v>
      </c>
      <c r="FG13" s="9">
        <v>465.935</v>
      </c>
      <c r="FH13" s="9">
        <v>508.60599999999999</v>
      </c>
      <c r="FI13" s="9">
        <v>320.779</v>
      </c>
      <c r="FJ13" s="9">
        <v>153.90100000000001</v>
      </c>
      <c r="FK13" s="9">
        <v>166.87799999999999</v>
      </c>
      <c r="FL13" s="9">
        <v>97.224000000000004</v>
      </c>
      <c r="FM13" s="9">
        <v>47.29</v>
      </c>
      <c r="FN13" s="9">
        <v>49.933999999999997</v>
      </c>
      <c r="FO13" s="9">
        <v>85.932000000000002</v>
      </c>
      <c r="FP13" s="9">
        <v>43.79</v>
      </c>
      <c r="FQ13" s="9">
        <v>42.142000000000003</v>
      </c>
      <c r="FR13" s="9">
        <v>137.62299999999999</v>
      </c>
      <c r="FS13" s="9">
        <v>62.820999999999998</v>
      </c>
      <c r="FT13" s="9">
        <v>74.802000000000007</v>
      </c>
      <c r="FU13" s="9">
        <v>653.76099999999997</v>
      </c>
      <c r="FV13" s="9">
        <v>312.03399999999999</v>
      </c>
      <c r="FW13" s="9">
        <v>341.72800000000001</v>
      </c>
      <c r="FX13" s="9">
        <v>312.14100000000002</v>
      </c>
      <c r="FY13" s="9">
        <v>153.38900000000001</v>
      </c>
      <c r="FZ13" s="9">
        <v>158.75200000000001</v>
      </c>
      <c r="GA13" s="9">
        <v>158.71100000000001</v>
      </c>
      <c r="GB13" s="9">
        <v>69.991</v>
      </c>
      <c r="GC13" s="9">
        <v>88.72</v>
      </c>
      <c r="GD13" s="9">
        <v>105.86499999999999</v>
      </c>
      <c r="GE13" s="9">
        <v>50.055</v>
      </c>
      <c r="GF13" s="9">
        <v>55.808999999999997</v>
      </c>
      <c r="GG13" s="9">
        <v>59.484000000000002</v>
      </c>
      <c r="GH13" s="9">
        <v>28.427</v>
      </c>
      <c r="GI13" s="9">
        <v>31.058</v>
      </c>
      <c r="GJ13" s="9">
        <v>17.561</v>
      </c>
      <c r="GK13" s="9">
        <v>10.170999999999999</v>
      </c>
      <c r="GL13" s="9">
        <v>7.39</v>
      </c>
      <c r="GM13" s="9">
        <v>215.58699999999999</v>
      </c>
      <c r="GN13" s="9">
        <v>108.313</v>
      </c>
      <c r="GO13" s="9">
        <v>107.274</v>
      </c>
      <c r="GP13" s="9">
        <v>95.123999999999995</v>
      </c>
      <c r="GQ13" s="9">
        <v>49.134</v>
      </c>
      <c r="GR13" s="9">
        <v>45.99</v>
      </c>
      <c r="GS13" s="9">
        <v>25.832999999999998</v>
      </c>
      <c r="GT13" s="9">
        <v>12.135</v>
      </c>
      <c r="GU13" s="9">
        <v>13.698</v>
      </c>
      <c r="GV13" s="9">
        <v>25.451000000000001</v>
      </c>
      <c r="GW13" s="9">
        <v>12.195</v>
      </c>
      <c r="GX13" s="9">
        <v>13.256</v>
      </c>
      <c r="GY13" s="9">
        <v>43.84</v>
      </c>
      <c r="GZ13" s="9">
        <v>24.803999999999998</v>
      </c>
      <c r="HA13" s="9">
        <v>19.036000000000001</v>
      </c>
      <c r="HB13" s="9">
        <v>120.464</v>
      </c>
      <c r="HC13" s="9">
        <v>59.179000000000002</v>
      </c>
      <c r="HD13" s="9">
        <v>61.284999999999997</v>
      </c>
      <c r="HE13" s="9">
        <v>60.965000000000003</v>
      </c>
      <c r="HF13" s="9">
        <v>29.265000000000001</v>
      </c>
      <c r="HG13" s="9">
        <v>31.699000000000002</v>
      </c>
      <c r="HH13" s="9">
        <v>29.876999999999999</v>
      </c>
      <c r="HI13" s="9">
        <v>16.117000000000001</v>
      </c>
      <c r="HJ13" s="9">
        <v>13.76</v>
      </c>
      <c r="HK13" s="9">
        <v>18.869</v>
      </c>
      <c r="HL13" s="9">
        <v>8.4160000000000004</v>
      </c>
      <c r="HM13" s="9">
        <v>10.452999999999999</v>
      </c>
      <c r="HN13" s="9">
        <v>7.7789999999999999</v>
      </c>
      <c r="HO13" s="9">
        <v>2.6859999999999999</v>
      </c>
      <c r="HP13" s="9">
        <v>5.0940000000000003</v>
      </c>
      <c r="HQ13" s="9">
        <v>2.9729999999999999</v>
      </c>
      <c r="HR13" s="9">
        <v>2.6949999999999998</v>
      </c>
      <c r="HS13" s="9">
        <v>0.27900000000000003</v>
      </c>
      <c r="HT13" s="9">
        <v>96.87</v>
      </c>
      <c r="HU13" s="9">
        <v>39.880000000000003</v>
      </c>
      <c r="HV13" s="9">
        <v>56.99</v>
      </c>
      <c r="HW13" s="9">
        <v>48.057000000000002</v>
      </c>
      <c r="HX13" s="9">
        <v>20.393999999999998</v>
      </c>
      <c r="HY13" s="9">
        <v>27.663</v>
      </c>
      <c r="HZ13" s="9">
        <v>24.765000000000001</v>
      </c>
      <c r="IA13" s="9">
        <v>10.044</v>
      </c>
      <c r="IB13" s="9">
        <v>14.722</v>
      </c>
      <c r="IC13" s="9">
        <v>10.284000000000001</v>
      </c>
      <c r="ID13" s="9">
        <v>6.3959999999999999</v>
      </c>
      <c r="IE13" s="9">
        <v>3.8879999999999999</v>
      </c>
      <c r="IF13" s="9">
        <v>13.007</v>
      </c>
      <c r="IG13" s="9">
        <v>3.9550000000000001</v>
      </c>
      <c r="IH13" s="9">
        <v>9.0519999999999996</v>
      </c>
      <c r="II13" s="9">
        <v>48.813000000000002</v>
      </c>
      <c r="IJ13" s="9">
        <v>19.486000000000001</v>
      </c>
      <c r="IK13" s="9">
        <v>29.327000000000002</v>
      </c>
      <c r="IL13" s="9">
        <v>29.734999999999999</v>
      </c>
      <c r="IM13" s="9">
        <v>13.223000000000001</v>
      </c>
      <c r="IN13" s="9">
        <v>16.512</v>
      </c>
      <c r="IO13" s="9">
        <v>10.645</v>
      </c>
      <c r="IP13" s="9">
        <v>3.9260000000000002</v>
      </c>
      <c r="IQ13" s="9">
        <v>6.7190000000000003</v>
      </c>
    </row>
    <row r="14" spans="1:251">
      <c r="A14" s="10">
        <v>43132</v>
      </c>
      <c r="B14" s="9">
        <v>134.39599999999999</v>
      </c>
      <c r="C14" s="9">
        <v>150.875</v>
      </c>
      <c r="D14" s="9">
        <v>87.768000000000001</v>
      </c>
      <c r="E14" s="9">
        <v>63.106999999999999</v>
      </c>
      <c r="F14" s="9">
        <v>72.977000000000004</v>
      </c>
      <c r="G14" s="9">
        <v>43.651000000000003</v>
      </c>
      <c r="H14" s="9">
        <v>29.326000000000001</v>
      </c>
      <c r="I14" s="9">
        <v>90.165999999999997</v>
      </c>
      <c r="J14" s="9">
        <v>48.203000000000003</v>
      </c>
      <c r="K14" s="9">
        <v>41.963000000000001</v>
      </c>
      <c r="L14" s="9">
        <v>293.30200000000002</v>
      </c>
      <c r="M14" s="9">
        <v>160.327</v>
      </c>
      <c r="N14" s="9">
        <v>132.97499999999999</v>
      </c>
      <c r="O14" s="9">
        <v>137.08699999999999</v>
      </c>
      <c r="P14" s="9">
        <v>78.176000000000002</v>
      </c>
      <c r="Q14" s="9">
        <v>58.911000000000001</v>
      </c>
      <c r="R14" s="9">
        <v>48.481999999999999</v>
      </c>
      <c r="S14" s="9">
        <v>25.934000000000001</v>
      </c>
      <c r="T14" s="9">
        <v>22.547999999999998</v>
      </c>
      <c r="U14" s="9">
        <v>60.16</v>
      </c>
      <c r="V14" s="9">
        <v>32.691000000000003</v>
      </c>
      <c r="W14" s="9">
        <v>27.47</v>
      </c>
      <c r="X14" s="9">
        <v>30.606999999999999</v>
      </c>
      <c r="Y14" s="9">
        <v>13.101000000000001</v>
      </c>
      <c r="Z14" s="9">
        <v>17.506</v>
      </c>
      <c r="AA14" s="9">
        <v>16.966000000000001</v>
      </c>
      <c r="AB14" s="9">
        <v>10.425000000000001</v>
      </c>
      <c r="AC14" s="9">
        <v>6.5410000000000004</v>
      </c>
      <c r="AD14" s="9">
        <v>263.38299999999998</v>
      </c>
      <c r="AE14" s="9">
        <v>149.17099999999999</v>
      </c>
      <c r="AF14" s="9">
        <v>114.21299999999999</v>
      </c>
      <c r="AG14" s="9">
        <v>102.01</v>
      </c>
      <c r="AH14" s="9">
        <v>59.530999999999999</v>
      </c>
      <c r="AI14" s="9">
        <v>42.478999999999999</v>
      </c>
      <c r="AJ14" s="9">
        <v>38.299999999999997</v>
      </c>
      <c r="AK14" s="9">
        <v>22.834</v>
      </c>
      <c r="AL14" s="9">
        <v>15.467000000000001</v>
      </c>
      <c r="AM14" s="9">
        <v>23.824000000000002</v>
      </c>
      <c r="AN14" s="9">
        <v>13.835000000000001</v>
      </c>
      <c r="AO14" s="9">
        <v>9.9879999999999995</v>
      </c>
      <c r="AP14" s="9">
        <v>39.886000000000003</v>
      </c>
      <c r="AQ14" s="9">
        <v>22.861999999999998</v>
      </c>
      <c r="AR14" s="9">
        <v>17.023</v>
      </c>
      <c r="AS14" s="9">
        <v>161.37299999999999</v>
      </c>
      <c r="AT14" s="9">
        <v>89.64</v>
      </c>
      <c r="AU14" s="9">
        <v>71.733999999999995</v>
      </c>
      <c r="AV14" s="9">
        <v>73.531999999999996</v>
      </c>
      <c r="AW14" s="9">
        <v>42.398000000000003</v>
      </c>
      <c r="AX14" s="9">
        <v>31.134</v>
      </c>
      <c r="AY14" s="9">
        <v>23.805</v>
      </c>
      <c r="AZ14" s="9">
        <v>13.513999999999999</v>
      </c>
      <c r="BA14" s="9">
        <v>10.291</v>
      </c>
      <c r="BB14" s="9">
        <v>35.69</v>
      </c>
      <c r="BC14" s="9">
        <v>20.626999999999999</v>
      </c>
      <c r="BD14" s="9">
        <v>15.063000000000001</v>
      </c>
      <c r="BE14" s="9">
        <v>20.547000000000001</v>
      </c>
      <c r="BF14" s="9">
        <v>9.42</v>
      </c>
      <c r="BG14" s="9">
        <v>11.127000000000001</v>
      </c>
      <c r="BH14" s="9">
        <v>7.8</v>
      </c>
      <c r="BI14" s="9">
        <v>3.681</v>
      </c>
      <c r="BJ14" s="9">
        <v>4.1180000000000003</v>
      </c>
      <c r="BK14" s="9">
        <v>21.163</v>
      </c>
      <c r="BL14" s="9">
        <v>11.026999999999999</v>
      </c>
      <c r="BM14" s="9">
        <v>10.135999999999999</v>
      </c>
      <c r="BN14" s="9">
        <v>15.315</v>
      </c>
      <c r="BO14" s="9">
        <v>8.4260000000000002</v>
      </c>
      <c r="BP14" s="9">
        <v>6.8890000000000002</v>
      </c>
      <c r="BQ14" s="9">
        <v>6.452</v>
      </c>
      <c r="BR14" s="9">
        <v>3.7909999999999999</v>
      </c>
      <c r="BS14" s="9">
        <v>2.661</v>
      </c>
      <c r="BT14" s="9">
        <v>5.13</v>
      </c>
      <c r="BU14" s="9">
        <v>2.528</v>
      </c>
      <c r="BV14" s="9">
        <v>2.6019999999999999</v>
      </c>
      <c r="BW14" s="9">
        <v>3.7330000000000001</v>
      </c>
      <c r="BX14" s="9">
        <v>2.1080000000000001</v>
      </c>
      <c r="BY14" s="9">
        <v>1.6259999999999999</v>
      </c>
      <c r="BZ14" s="9">
        <v>5.8479999999999999</v>
      </c>
      <c r="CA14" s="9">
        <v>2.601</v>
      </c>
      <c r="CB14" s="9">
        <v>3.2469999999999999</v>
      </c>
      <c r="CC14" s="9">
        <v>4.202</v>
      </c>
      <c r="CD14" s="9">
        <v>1.34</v>
      </c>
      <c r="CE14" s="9">
        <v>2.8620000000000001</v>
      </c>
      <c r="CF14" s="9">
        <v>0.72099999999999997</v>
      </c>
      <c r="CG14" s="9">
        <v>0.72099999999999997</v>
      </c>
      <c r="CH14" s="9">
        <v>0</v>
      </c>
      <c r="CI14" s="9">
        <v>0.92400000000000004</v>
      </c>
      <c r="CJ14" s="9">
        <v>0.54</v>
      </c>
      <c r="CK14" s="9">
        <v>0.38500000000000001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237.88900000000001</v>
      </c>
      <c r="CS14" s="9">
        <v>132.923</v>
      </c>
      <c r="CT14" s="9">
        <v>104.967</v>
      </c>
      <c r="CU14" s="9">
        <v>169.172</v>
      </c>
      <c r="CV14" s="9">
        <v>93.638999999999996</v>
      </c>
      <c r="CW14" s="9">
        <v>75.533000000000001</v>
      </c>
      <c r="CX14" s="9">
        <v>94.584999999999994</v>
      </c>
      <c r="CY14" s="9">
        <v>53.546999999999997</v>
      </c>
      <c r="CZ14" s="9">
        <v>41.037999999999997</v>
      </c>
      <c r="DA14" s="9">
        <v>34.151000000000003</v>
      </c>
      <c r="DB14" s="9">
        <v>20.224</v>
      </c>
      <c r="DC14" s="9">
        <v>13.927</v>
      </c>
      <c r="DD14" s="9">
        <v>40.436999999999998</v>
      </c>
      <c r="DE14" s="9">
        <v>19.867999999999999</v>
      </c>
      <c r="DF14" s="9">
        <v>20.568000000000001</v>
      </c>
      <c r="DG14" s="9">
        <v>68.716999999999999</v>
      </c>
      <c r="DH14" s="9">
        <v>39.283999999999999</v>
      </c>
      <c r="DI14" s="9">
        <v>29.433</v>
      </c>
      <c r="DJ14" s="9">
        <v>42.014000000000003</v>
      </c>
      <c r="DK14" s="9">
        <v>24.934000000000001</v>
      </c>
      <c r="DL14" s="9">
        <v>17.079999999999998</v>
      </c>
      <c r="DM14" s="9">
        <v>12.65</v>
      </c>
      <c r="DN14" s="9">
        <v>6.9859999999999998</v>
      </c>
      <c r="DO14" s="9">
        <v>5.6630000000000003</v>
      </c>
      <c r="DP14" s="9">
        <v>8.4039999999999999</v>
      </c>
      <c r="DQ14" s="9">
        <v>4.5999999999999996</v>
      </c>
      <c r="DR14" s="9">
        <v>3.8039999999999998</v>
      </c>
      <c r="DS14" s="9">
        <v>3.8010000000000002</v>
      </c>
      <c r="DT14" s="9">
        <v>1.6140000000000001</v>
      </c>
      <c r="DU14" s="9">
        <v>2.1859999999999999</v>
      </c>
      <c r="DV14" s="9">
        <v>1.849</v>
      </c>
      <c r="DW14" s="9">
        <v>1.149</v>
      </c>
      <c r="DX14" s="9">
        <v>0.7</v>
      </c>
      <c r="DY14" s="9">
        <v>84.885000000000005</v>
      </c>
      <c r="DZ14" s="9">
        <v>46.829000000000001</v>
      </c>
      <c r="EA14" s="9">
        <v>38.055999999999997</v>
      </c>
      <c r="EB14" s="9">
        <v>27.521000000000001</v>
      </c>
      <c r="EC14" s="9">
        <v>18.026</v>
      </c>
      <c r="ED14" s="9">
        <v>9.4949999999999992</v>
      </c>
      <c r="EE14" s="9">
        <v>11.538</v>
      </c>
      <c r="EF14" s="9">
        <v>7.5970000000000004</v>
      </c>
      <c r="EG14" s="9">
        <v>3.9409999999999998</v>
      </c>
      <c r="EH14" s="9">
        <v>9.8729999999999993</v>
      </c>
      <c r="EI14" s="9">
        <v>7.0650000000000004</v>
      </c>
      <c r="EJ14" s="9">
        <v>2.8090000000000002</v>
      </c>
      <c r="EK14" s="9">
        <v>6.11</v>
      </c>
      <c r="EL14" s="9">
        <v>3.3639999999999999</v>
      </c>
      <c r="EM14" s="9">
        <v>2.746</v>
      </c>
      <c r="EN14" s="9">
        <v>57.363999999999997</v>
      </c>
      <c r="EO14" s="9">
        <v>28.803000000000001</v>
      </c>
      <c r="EP14" s="9">
        <v>28.561</v>
      </c>
      <c r="EQ14" s="9">
        <v>17.338999999999999</v>
      </c>
      <c r="ER14" s="9">
        <v>9.5039999999999996</v>
      </c>
      <c r="ES14" s="9">
        <v>7.835</v>
      </c>
      <c r="ET14" s="9">
        <v>11.305999999999999</v>
      </c>
      <c r="EU14" s="9">
        <v>4.7130000000000001</v>
      </c>
      <c r="EV14" s="9">
        <v>6.593</v>
      </c>
      <c r="EW14" s="9">
        <v>15.141999999999999</v>
      </c>
      <c r="EX14" s="9">
        <v>6.9240000000000004</v>
      </c>
      <c r="EY14" s="9">
        <v>8.218</v>
      </c>
      <c r="EZ14" s="9">
        <v>6.26</v>
      </c>
      <c r="FA14" s="9">
        <v>2.0659999999999998</v>
      </c>
      <c r="FB14" s="9">
        <v>4.1929999999999996</v>
      </c>
      <c r="FC14" s="9">
        <v>7.3170000000000002</v>
      </c>
      <c r="FD14" s="9">
        <v>5.5949999999999998</v>
      </c>
      <c r="FE14" s="9">
        <v>1.722</v>
      </c>
      <c r="FF14" s="9">
        <v>1013.119</v>
      </c>
      <c r="FG14" s="9">
        <v>494.577</v>
      </c>
      <c r="FH14" s="9">
        <v>518.54100000000005</v>
      </c>
      <c r="FI14" s="9">
        <v>344.12200000000001</v>
      </c>
      <c r="FJ14" s="9">
        <v>168.11500000000001</v>
      </c>
      <c r="FK14" s="9">
        <v>176.00700000000001</v>
      </c>
      <c r="FL14" s="9">
        <v>95.111000000000004</v>
      </c>
      <c r="FM14" s="9">
        <v>51.7</v>
      </c>
      <c r="FN14" s="9">
        <v>43.411000000000001</v>
      </c>
      <c r="FO14" s="9">
        <v>98.736000000000004</v>
      </c>
      <c r="FP14" s="9">
        <v>53.290999999999997</v>
      </c>
      <c r="FQ14" s="9">
        <v>45.445</v>
      </c>
      <c r="FR14" s="9">
        <v>150.27500000000001</v>
      </c>
      <c r="FS14" s="9">
        <v>63.125</v>
      </c>
      <c r="FT14" s="9">
        <v>87.15</v>
      </c>
      <c r="FU14" s="9">
        <v>668.99699999999996</v>
      </c>
      <c r="FV14" s="9">
        <v>326.46199999999999</v>
      </c>
      <c r="FW14" s="9">
        <v>342.53500000000003</v>
      </c>
      <c r="FX14" s="9">
        <v>315.30099999999999</v>
      </c>
      <c r="FY14" s="9">
        <v>159.864</v>
      </c>
      <c r="FZ14" s="9">
        <v>155.43700000000001</v>
      </c>
      <c r="GA14" s="9">
        <v>131.036</v>
      </c>
      <c r="GB14" s="9">
        <v>58.716999999999999</v>
      </c>
      <c r="GC14" s="9">
        <v>72.319000000000003</v>
      </c>
      <c r="GD14" s="9">
        <v>134.34299999999999</v>
      </c>
      <c r="GE14" s="9">
        <v>66.644999999999996</v>
      </c>
      <c r="GF14" s="9">
        <v>67.697999999999993</v>
      </c>
      <c r="GG14" s="9">
        <v>65.311999999999998</v>
      </c>
      <c r="GH14" s="9">
        <v>30.344000000000001</v>
      </c>
      <c r="GI14" s="9">
        <v>34.969000000000001</v>
      </c>
      <c r="GJ14" s="9">
        <v>23.006</v>
      </c>
      <c r="GK14" s="9">
        <v>10.893000000000001</v>
      </c>
      <c r="GL14" s="9">
        <v>12.112</v>
      </c>
      <c r="GM14" s="9">
        <v>236.345</v>
      </c>
      <c r="GN14" s="9">
        <v>121.629</v>
      </c>
      <c r="GO14" s="9">
        <v>114.71599999999999</v>
      </c>
      <c r="GP14" s="9">
        <v>105.895</v>
      </c>
      <c r="GQ14" s="9">
        <v>55.945999999999998</v>
      </c>
      <c r="GR14" s="9">
        <v>49.95</v>
      </c>
      <c r="GS14" s="9">
        <v>32.094999999999999</v>
      </c>
      <c r="GT14" s="9">
        <v>18.783999999999999</v>
      </c>
      <c r="GU14" s="9">
        <v>13.311</v>
      </c>
      <c r="GV14" s="9">
        <v>33.027000000000001</v>
      </c>
      <c r="GW14" s="9">
        <v>16.988</v>
      </c>
      <c r="GX14" s="9">
        <v>16.039000000000001</v>
      </c>
      <c r="GY14" s="9">
        <v>40.773000000000003</v>
      </c>
      <c r="GZ14" s="9">
        <v>20.172999999999998</v>
      </c>
      <c r="HA14" s="9">
        <v>20.599</v>
      </c>
      <c r="HB14" s="9">
        <v>130.44999999999999</v>
      </c>
      <c r="HC14" s="9">
        <v>65.683999999999997</v>
      </c>
      <c r="HD14" s="9">
        <v>64.766000000000005</v>
      </c>
      <c r="HE14" s="9">
        <v>69.358000000000004</v>
      </c>
      <c r="HF14" s="9">
        <v>34.576000000000001</v>
      </c>
      <c r="HG14" s="9">
        <v>34.781999999999996</v>
      </c>
      <c r="HH14" s="9">
        <v>22.254000000000001</v>
      </c>
      <c r="HI14" s="9">
        <v>10.069000000000001</v>
      </c>
      <c r="HJ14" s="9">
        <v>12.185</v>
      </c>
      <c r="HK14" s="9">
        <v>26.45</v>
      </c>
      <c r="HL14" s="9">
        <v>14.83</v>
      </c>
      <c r="HM14" s="9">
        <v>11.62</v>
      </c>
      <c r="HN14" s="9">
        <v>10.609</v>
      </c>
      <c r="HO14" s="9">
        <v>5.5049999999999999</v>
      </c>
      <c r="HP14" s="9">
        <v>5.1050000000000004</v>
      </c>
      <c r="HQ14" s="9">
        <v>1.778</v>
      </c>
      <c r="HR14" s="9">
        <v>0.70399999999999996</v>
      </c>
      <c r="HS14" s="9">
        <v>1.0740000000000001</v>
      </c>
      <c r="HT14" s="9">
        <v>90.977000000000004</v>
      </c>
      <c r="HU14" s="9">
        <v>39.816000000000003</v>
      </c>
      <c r="HV14" s="9">
        <v>51.161000000000001</v>
      </c>
      <c r="HW14" s="9">
        <v>56.747</v>
      </c>
      <c r="HX14" s="9">
        <v>25.646000000000001</v>
      </c>
      <c r="HY14" s="9">
        <v>31.100999999999999</v>
      </c>
      <c r="HZ14" s="9">
        <v>26.503</v>
      </c>
      <c r="IA14" s="9">
        <v>12.867000000000001</v>
      </c>
      <c r="IB14" s="9">
        <v>13.637</v>
      </c>
      <c r="IC14" s="9">
        <v>16.324000000000002</v>
      </c>
      <c r="ID14" s="9">
        <v>9.5909999999999993</v>
      </c>
      <c r="IE14" s="9">
        <v>6.7329999999999997</v>
      </c>
      <c r="IF14" s="9">
        <v>13.919</v>
      </c>
      <c r="IG14" s="9">
        <v>3.1880000000000002</v>
      </c>
      <c r="IH14" s="9">
        <v>10.731</v>
      </c>
      <c r="II14" s="9">
        <v>34.229999999999997</v>
      </c>
      <c r="IJ14" s="9">
        <v>14.17</v>
      </c>
      <c r="IK14" s="9">
        <v>20.059999999999999</v>
      </c>
      <c r="IL14" s="9">
        <v>22.741</v>
      </c>
      <c r="IM14" s="9">
        <v>8.6370000000000005</v>
      </c>
      <c r="IN14" s="9">
        <v>14.103999999999999</v>
      </c>
      <c r="IO14" s="9">
        <v>7.7130000000000001</v>
      </c>
      <c r="IP14" s="9">
        <v>4.4550000000000001</v>
      </c>
      <c r="IQ14" s="9">
        <v>3.258</v>
      </c>
    </row>
    <row r="15" spans="1:251">
      <c r="A15" s="10">
        <v>43497</v>
      </c>
      <c r="B15" s="9">
        <v>120.55200000000001</v>
      </c>
      <c r="C15" s="9">
        <v>118.54300000000001</v>
      </c>
      <c r="D15" s="9">
        <v>69.046000000000006</v>
      </c>
      <c r="E15" s="9">
        <v>49.497999999999998</v>
      </c>
      <c r="F15" s="9">
        <v>70.864999999999995</v>
      </c>
      <c r="G15" s="9">
        <v>42.529000000000003</v>
      </c>
      <c r="H15" s="9">
        <v>28.335999999999999</v>
      </c>
      <c r="I15" s="9">
        <v>94.795000000000002</v>
      </c>
      <c r="J15" s="9">
        <v>52.076999999999998</v>
      </c>
      <c r="K15" s="9">
        <v>42.718000000000004</v>
      </c>
      <c r="L15" s="9">
        <v>301.12099999999998</v>
      </c>
      <c r="M15" s="9">
        <v>183.38200000000001</v>
      </c>
      <c r="N15" s="9">
        <v>117.739</v>
      </c>
      <c r="O15" s="9">
        <v>150.11000000000001</v>
      </c>
      <c r="P15" s="9">
        <v>89.731999999999999</v>
      </c>
      <c r="Q15" s="9">
        <v>60.377000000000002</v>
      </c>
      <c r="R15" s="9">
        <v>57.250999999999998</v>
      </c>
      <c r="S15" s="9">
        <v>31.911000000000001</v>
      </c>
      <c r="T15" s="9">
        <v>25.34</v>
      </c>
      <c r="U15" s="9">
        <v>43.317</v>
      </c>
      <c r="V15" s="9">
        <v>29.013000000000002</v>
      </c>
      <c r="W15" s="9">
        <v>14.304</v>
      </c>
      <c r="X15" s="9">
        <v>32.557000000000002</v>
      </c>
      <c r="Y15" s="9">
        <v>18.629000000000001</v>
      </c>
      <c r="Z15" s="9">
        <v>13.928000000000001</v>
      </c>
      <c r="AA15" s="9">
        <v>17.885999999999999</v>
      </c>
      <c r="AB15" s="9">
        <v>14.096</v>
      </c>
      <c r="AC15" s="9">
        <v>3.79</v>
      </c>
      <c r="AD15" s="9">
        <v>262.60899999999998</v>
      </c>
      <c r="AE15" s="9">
        <v>172.03700000000001</v>
      </c>
      <c r="AF15" s="9">
        <v>90.572000000000003</v>
      </c>
      <c r="AG15" s="9">
        <v>100.39100000000001</v>
      </c>
      <c r="AH15" s="9">
        <v>62.017000000000003</v>
      </c>
      <c r="AI15" s="9">
        <v>38.375</v>
      </c>
      <c r="AJ15" s="9">
        <v>37.543999999999997</v>
      </c>
      <c r="AK15" s="9">
        <v>24.428000000000001</v>
      </c>
      <c r="AL15" s="9">
        <v>13.116</v>
      </c>
      <c r="AM15" s="9">
        <v>24.166</v>
      </c>
      <c r="AN15" s="9">
        <v>15.926</v>
      </c>
      <c r="AO15" s="9">
        <v>8.2390000000000008</v>
      </c>
      <c r="AP15" s="9">
        <v>38.682000000000002</v>
      </c>
      <c r="AQ15" s="9">
        <v>21.661999999999999</v>
      </c>
      <c r="AR15" s="9">
        <v>17.02</v>
      </c>
      <c r="AS15" s="9">
        <v>162.21799999999999</v>
      </c>
      <c r="AT15" s="9">
        <v>110.02</v>
      </c>
      <c r="AU15" s="9">
        <v>52.197000000000003</v>
      </c>
      <c r="AV15" s="9">
        <v>71.98</v>
      </c>
      <c r="AW15" s="9">
        <v>46.578000000000003</v>
      </c>
      <c r="AX15" s="9">
        <v>25.402000000000001</v>
      </c>
      <c r="AY15" s="9">
        <v>31.369</v>
      </c>
      <c r="AZ15" s="9">
        <v>20.053000000000001</v>
      </c>
      <c r="BA15" s="9">
        <v>11.316000000000001</v>
      </c>
      <c r="BB15" s="9">
        <v>29.896000000000001</v>
      </c>
      <c r="BC15" s="9">
        <v>21.327999999999999</v>
      </c>
      <c r="BD15" s="9">
        <v>8.5690000000000008</v>
      </c>
      <c r="BE15" s="9">
        <v>18.170000000000002</v>
      </c>
      <c r="BF15" s="9">
        <v>12.271000000000001</v>
      </c>
      <c r="BG15" s="9">
        <v>5.899</v>
      </c>
      <c r="BH15" s="9">
        <v>10.802</v>
      </c>
      <c r="BI15" s="9">
        <v>9.7899999999999991</v>
      </c>
      <c r="BJ15" s="9">
        <v>1.012</v>
      </c>
      <c r="BK15" s="9">
        <v>22.707999999999998</v>
      </c>
      <c r="BL15" s="9">
        <v>13.256</v>
      </c>
      <c r="BM15" s="9">
        <v>9.452</v>
      </c>
      <c r="BN15" s="9">
        <v>17.768000000000001</v>
      </c>
      <c r="BO15" s="9">
        <v>10.961</v>
      </c>
      <c r="BP15" s="9">
        <v>6.8070000000000004</v>
      </c>
      <c r="BQ15" s="9">
        <v>8.4309999999999992</v>
      </c>
      <c r="BR15" s="9">
        <v>3.794</v>
      </c>
      <c r="BS15" s="9">
        <v>4.6369999999999996</v>
      </c>
      <c r="BT15" s="9">
        <v>4.984</v>
      </c>
      <c r="BU15" s="9">
        <v>3.8849999999999998</v>
      </c>
      <c r="BV15" s="9">
        <v>1.099</v>
      </c>
      <c r="BW15" s="9">
        <v>4.3529999999999998</v>
      </c>
      <c r="BX15" s="9">
        <v>3.2829999999999999</v>
      </c>
      <c r="BY15" s="9">
        <v>1.07</v>
      </c>
      <c r="BZ15" s="9">
        <v>4.9400000000000004</v>
      </c>
      <c r="CA15" s="9">
        <v>2.2949999999999999</v>
      </c>
      <c r="CB15" s="9">
        <v>2.645</v>
      </c>
      <c r="CC15" s="9">
        <v>3.5179999999999998</v>
      </c>
      <c r="CD15" s="9">
        <v>0.872</v>
      </c>
      <c r="CE15" s="9">
        <v>2.645</v>
      </c>
      <c r="CF15" s="9">
        <v>0</v>
      </c>
      <c r="CG15" s="9">
        <v>0</v>
      </c>
      <c r="CH15" s="9">
        <v>0</v>
      </c>
      <c r="CI15" s="9">
        <v>1.123</v>
      </c>
      <c r="CJ15" s="9">
        <v>1.123</v>
      </c>
      <c r="CK15" s="9">
        <v>0</v>
      </c>
      <c r="CL15" s="9">
        <v>0.29899999999999999</v>
      </c>
      <c r="CM15" s="9">
        <v>0.29899999999999999</v>
      </c>
      <c r="CN15" s="9">
        <v>0</v>
      </c>
      <c r="CO15" s="9">
        <v>0</v>
      </c>
      <c r="CP15" s="9">
        <v>0</v>
      </c>
      <c r="CQ15" s="9">
        <v>0</v>
      </c>
      <c r="CR15" s="9">
        <v>206.357</v>
      </c>
      <c r="CS15" s="9">
        <v>109.054</v>
      </c>
      <c r="CT15" s="9">
        <v>97.304000000000002</v>
      </c>
      <c r="CU15" s="9">
        <v>133.44</v>
      </c>
      <c r="CV15" s="9">
        <v>69.914000000000001</v>
      </c>
      <c r="CW15" s="9">
        <v>63.526000000000003</v>
      </c>
      <c r="CX15" s="9">
        <v>62.896000000000001</v>
      </c>
      <c r="CY15" s="9">
        <v>34.125</v>
      </c>
      <c r="CZ15" s="9">
        <v>28.771999999999998</v>
      </c>
      <c r="DA15" s="9">
        <v>32.633000000000003</v>
      </c>
      <c r="DB15" s="9">
        <v>17.331</v>
      </c>
      <c r="DC15" s="9">
        <v>15.302</v>
      </c>
      <c r="DD15" s="9">
        <v>37.911000000000001</v>
      </c>
      <c r="DE15" s="9">
        <v>18.457999999999998</v>
      </c>
      <c r="DF15" s="9">
        <v>19.452999999999999</v>
      </c>
      <c r="DG15" s="9">
        <v>72.917000000000002</v>
      </c>
      <c r="DH15" s="9">
        <v>39.14</v>
      </c>
      <c r="DI15" s="9">
        <v>33.777000000000001</v>
      </c>
      <c r="DJ15" s="9">
        <v>45.268999999999998</v>
      </c>
      <c r="DK15" s="9">
        <v>24.611999999999998</v>
      </c>
      <c r="DL15" s="9">
        <v>20.657</v>
      </c>
      <c r="DM15" s="9">
        <v>13.8</v>
      </c>
      <c r="DN15" s="9">
        <v>7.2359999999999998</v>
      </c>
      <c r="DO15" s="9">
        <v>6.5650000000000004</v>
      </c>
      <c r="DP15" s="9">
        <v>4.641</v>
      </c>
      <c r="DQ15" s="9">
        <v>2.57</v>
      </c>
      <c r="DR15" s="9">
        <v>2.0710000000000002</v>
      </c>
      <c r="DS15" s="9">
        <v>6.2770000000000001</v>
      </c>
      <c r="DT15" s="9">
        <v>2.5270000000000001</v>
      </c>
      <c r="DU15" s="9">
        <v>3.75</v>
      </c>
      <c r="DV15" s="9">
        <v>2.93</v>
      </c>
      <c r="DW15" s="9">
        <v>2.1960000000000002</v>
      </c>
      <c r="DX15" s="9">
        <v>0.73399999999999999</v>
      </c>
      <c r="DY15" s="9">
        <v>93.65</v>
      </c>
      <c r="DZ15" s="9">
        <v>52.686999999999998</v>
      </c>
      <c r="EA15" s="9">
        <v>40.963999999999999</v>
      </c>
      <c r="EB15" s="9">
        <v>32.603999999999999</v>
      </c>
      <c r="EC15" s="9">
        <v>20.76</v>
      </c>
      <c r="ED15" s="9">
        <v>11.843999999999999</v>
      </c>
      <c r="EE15" s="9">
        <v>9.673</v>
      </c>
      <c r="EF15" s="9">
        <v>6.7</v>
      </c>
      <c r="EG15" s="9">
        <v>2.9729999999999999</v>
      </c>
      <c r="EH15" s="9">
        <v>9.0809999999999995</v>
      </c>
      <c r="EI15" s="9">
        <v>5.3860000000000001</v>
      </c>
      <c r="EJ15" s="9">
        <v>3.6949999999999998</v>
      </c>
      <c r="EK15" s="9">
        <v>13.849</v>
      </c>
      <c r="EL15" s="9">
        <v>8.6739999999999995</v>
      </c>
      <c r="EM15" s="9">
        <v>5.1760000000000002</v>
      </c>
      <c r="EN15" s="9">
        <v>61.045999999999999</v>
      </c>
      <c r="EO15" s="9">
        <v>31.927</v>
      </c>
      <c r="EP15" s="9">
        <v>29.12</v>
      </c>
      <c r="EQ15" s="9">
        <v>29.343</v>
      </c>
      <c r="ER15" s="9">
        <v>17.670000000000002</v>
      </c>
      <c r="ES15" s="9">
        <v>11.673</v>
      </c>
      <c r="ET15" s="9">
        <v>12.082000000000001</v>
      </c>
      <c r="EU15" s="9">
        <v>4.6230000000000002</v>
      </c>
      <c r="EV15" s="9">
        <v>7.4589999999999996</v>
      </c>
      <c r="EW15" s="9">
        <v>7.6559999999999997</v>
      </c>
      <c r="EX15" s="9">
        <v>3.992</v>
      </c>
      <c r="EY15" s="9">
        <v>3.6640000000000001</v>
      </c>
      <c r="EZ15" s="9">
        <v>7.8109999999999999</v>
      </c>
      <c r="FA15" s="9">
        <v>3.532</v>
      </c>
      <c r="FB15" s="9">
        <v>4.2789999999999999</v>
      </c>
      <c r="FC15" s="9">
        <v>4.1539999999999999</v>
      </c>
      <c r="FD15" s="9">
        <v>2.109</v>
      </c>
      <c r="FE15" s="9">
        <v>2.0449999999999999</v>
      </c>
      <c r="FF15" s="9">
        <v>1080.9839999999999</v>
      </c>
      <c r="FG15" s="9">
        <v>500.65100000000001</v>
      </c>
      <c r="FH15" s="9">
        <v>580.33299999999997</v>
      </c>
      <c r="FI15" s="9">
        <v>372.12099999999998</v>
      </c>
      <c r="FJ15" s="9">
        <v>178.50399999999999</v>
      </c>
      <c r="FK15" s="9">
        <v>193.61699999999999</v>
      </c>
      <c r="FL15" s="9">
        <v>104.39100000000001</v>
      </c>
      <c r="FM15" s="9">
        <v>54.045999999999999</v>
      </c>
      <c r="FN15" s="9">
        <v>50.344999999999999</v>
      </c>
      <c r="FO15" s="9">
        <v>94.072999999999993</v>
      </c>
      <c r="FP15" s="9">
        <v>50.43</v>
      </c>
      <c r="FQ15" s="9">
        <v>43.643000000000001</v>
      </c>
      <c r="FR15" s="9">
        <v>173.65799999999999</v>
      </c>
      <c r="FS15" s="9">
        <v>74.028000000000006</v>
      </c>
      <c r="FT15" s="9">
        <v>99.629000000000005</v>
      </c>
      <c r="FU15" s="9">
        <v>708.86300000000006</v>
      </c>
      <c r="FV15" s="9">
        <v>322.14699999999999</v>
      </c>
      <c r="FW15" s="9">
        <v>386.71600000000001</v>
      </c>
      <c r="FX15" s="9">
        <v>356.29300000000001</v>
      </c>
      <c r="FY15" s="9">
        <v>171.75800000000001</v>
      </c>
      <c r="FZ15" s="9">
        <v>184.535</v>
      </c>
      <c r="GA15" s="9">
        <v>154.04300000000001</v>
      </c>
      <c r="GB15" s="9">
        <v>61.051000000000002</v>
      </c>
      <c r="GC15" s="9">
        <v>92.992000000000004</v>
      </c>
      <c r="GD15" s="9">
        <v>115.229</v>
      </c>
      <c r="GE15" s="9">
        <v>51.384999999999998</v>
      </c>
      <c r="GF15" s="9">
        <v>63.843000000000004</v>
      </c>
      <c r="GG15" s="9">
        <v>59.094000000000001</v>
      </c>
      <c r="GH15" s="9">
        <v>24.62</v>
      </c>
      <c r="GI15" s="9">
        <v>34.473999999999997</v>
      </c>
      <c r="GJ15" s="9">
        <v>24.204000000000001</v>
      </c>
      <c r="GK15" s="9">
        <v>13.332000000000001</v>
      </c>
      <c r="GL15" s="9">
        <v>10.871</v>
      </c>
      <c r="GM15" s="9">
        <v>256.67500000000001</v>
      </c>
      <c r="GN15" s="9">
        <v>139.78100000000001</v>
      </c>
      <c r="GO15" s="9">
        <v>116.89400000000001</v>
      </c>
      <c r="GP15" s="9">
        <v>124.79</v>
      </c>
      <c r="GQ15" s="9">
        <v>66.97</v>
      </c>
      <c r="GR15" s="9">
        <v>57.82</v>
      </c>
      <c r="GS15" s="9">
        <v>38.402999999999999</v>
      </c>
      <c r="GT15" s="9">
        <v>20.314</v>
      </c>
      <c r="GU15" s="9">
        <v>18.088999999999999</v>
      </c>
      <c r="GV15" s="9">
        <v>32.57</v>
      </c>
      <c r="GW15" s="9">
        <v>20.805</v>
      </c>
      <c r="GX15" s="9">
        <v>11.765000000000001</v>
      </c>
      <c r="GY15" s="9">
        <v>53.816000000000003</v>
      </c>
      <c r="GZ15" s="9">
        <v>25.850999999999999</v>
      </c>
      <c r="HA15" s="9">
        <v>27.966000000000001</v>
      </c>
      <c r="HB15" s="9">
        <v>131.88499999999999</v>
      </c>
      <c r="HC15" s="9">
        <v>72.811000000000007</v>
      </c>
      <c r="HD15" s="9">
        <v>59.073999999999998</v>
      </c>
      <c r="HE15" s="9">
        <v>79.915999999999997</v>
      </c>
      <c r="HF15" s="9">
        <v>48.878999999999998</v>
      </c>
      <c r="HG15" s="9">
        <v>31.036999999999999</v>
      </c>
      <c r="HH15" s="9">
        <v>27.727</v>
      </c>
      <c r="HI15" s="9">
        <v>11.779</v>
      </c>
      <c r="HJ15" s="9">
        <v>15.949</v>
      </c>
      <c r="HK15" s="9">
        <v>13.717000000000001</v>
      </c>
      <c r="HL15" s="9">
        <v>6.0330000000000004</v>
      </c>
      <c r="HM15" s="9">
        <v>7.6840000000000002</v>
      </c>
      <c r="HN15" s="9">
        <v>7.3170000000000002</v>
      </c>
      <c r="HO15" s="9">
        <v>3.5270000000000001</v>
      </c>
      <c r="HP15" s="9">
        <v>3.79</v>
      </c>
      <c r="HQ15" s="9">
        <v>3.2069999999999999</v>
      </c>
      <c r="HR15" s="9">
        <v>2.593</v>
      </c>
      <c r="HS15" s="9">
        <v>0.61399999999999999</v>
      </c>
      <c r="HT15" s="9">
        <v>88.728999999999999</v>
      </c>
      <c r="HU15" s="9">
        <v>38.24</v>
      </c>
      <c r="HV15" s="9">
        <v>50.488</v>
      </c>
      <c r="HW15" s="9">
        <v>45.207999999999998</v>
      </c>
      <c r="HX15" s="9">
        <v>23.652999999999999</v>
      </c>
      <c r="HY15" s="9">
        <v>21.555</v>
      </c>
      <c r="HZ15" s="9">
        <v>19.215</v>
      </c>
      <c r="IA15" s="9">
        <v>10.334</v>
      </c>
      <c r="IB15" s="9">
        <v>8.8810000000000002</v>
      </c>
      <c r="IC15" s="9">
        <v>9.8480000000000008</v>
      </c>
      <c r="ID15" s="9">
        <v>5.4219999999999997</v>
      </c>
      <c r="IE15" s="9">
        <v>4.4260000000000002</v>
      </c>
      <c r="IF15" s="9">
        <v>16.143999999999998</v>
      </c>
      <c r="IG15" s="9">
        <v>7.8959999999999999</v>
      </c>
      <c r="IH15" s="9">
        <v>8.2479999999999993</v>
      </c>
      <c r="II15" s="9">
        <v>43.521000000000001</v>
      </c>
      <c r="IJ15" s="9">
        <v>14.587</v>
      </c>
      <c r="IK15" s="9">
        <v>28.934000000000001</v>
      </c>
      <c r="IL15" s="9">
        <v>30.128</v>
      </c>
      <c r="IM15" s="9">
        <v>9.4830000000000005</v>
      </c>
      <c r="IN15" s="9">
        <v>20.643999999999998</v>
      </c>
      <c r="IO15" s="9">
        <v>8.1460000000000008</v>
      </c>
      <c r="IP15" s="9">
        <v>3.7250000000000001</v>
      </c>
      <c r="IQ15" s="9">
        <v>4.42</v>
      </c>
    </row>
    <row r="16" spans="1:251">
      <c r="A16" s="10">
        <v>43862</v>
      </c>
      <c r="B16" s="9">
        <v>124.79</v>
      </c>
      <c r="C16" s="9">
        <v>110.349</v>
      </c>
      <c r="D16" s="9">
        <v>67.521000000000001</v>
      </c>
      <c r="E16" s="9">
        <v>42.828000000000003</v>
      </c>
      <c r="F16" s="9">
        <v>80.578000000000003</v>
      </c>
      <c r="G16" s="9">
        <v>43.011000000000003</v>
      </c>
      <c r="H16" s="9">
        <v>37.567</v>
      </c>
      <c r="I16" s="9">
        <v>106.288</v>
      </c>
      <c r="J16" s="9">
        <v>61.893000000000001</v>
      </c>
      <c r="K16" s="9">
        <v>44.395000000000003</v>
      </c>
      <c r="L16" s="9">
        <v>318.10599999999999</v>
      </c>
      <c r="M16" s="9">
        <v>181.43799999999999</v>
      </c>
      <c r="N16" s="9">
        <v>136.66800000000001</v>
      </c>
      <c r="O16" s="9">
        <v>150.59700000000001</v>
      </c>
      <c r="P16" s="9">
        <v>84.557000000000002</v>
      </c>
      <c r="Q16" s="9">
        <v>66.040000000000006</v>
      </c>
      <c r="R16" s="9">
        <v>52.771999999999998</v>
      </c>
      <c r="S16" s="9">
        <v>28.687000000000001</v>
      </c>
      <c r="T16" s="9">
        <v>24.085000000000001</v>
      </c>
      <c r="U16" s="9">
        <v>54.091999999999999</v>
      </c>
      <c r="V16" s="9">
        <v>30.77</v>
      </c>
      <c r="W16" s="9">
        <v>23.321999999999999</v>
      </c>
      <c r="X16" s="9">
        <v>45.86</v>
      </c>
      <c r="Y16" s="9">
        <v>28.326000000000001</v>
      </c>
      <c r="Z16" s="9">
        <v>17.533999999999999</v>
      </c>
      <c r="AA16" s="9">
        <v>14.785</v>
      </c>
      <c r="AB16" s="9">
        <v>9.0990000000000002</v>
      </c>
      <c r="AC16" s="9">
        <v>5.6859999999999999</v>
      </c>
      <c r="AD16" s="9">
        <v>258.67099999999999</v>
      </c>
      <c r="AE16" s="9">
        <v>168.107</v>
      </c>
      <c r="AF16" s="9">
        <v>90.563999999999993</v>
      </c>
      <c r="AG16" s="9">
        <v>98.771000000000001</v>
      </c>
      <c r="AH16" s="9">
        <v>70.165999999999997</v>
      </c>
      <c r="AI16" s="9">
        <v>28.603999999999999</v>
      </c>
      <c r="AJ16" s="9">
        <v>25.690999999999999</v>
      </c>
      <c r="AK16" s="9">
        <v>18.445</v>
      </c>
      <c r="AL16" s="9">
        <v>7.2460000000000004</v>
      </c>
      <c r="AM16" s="9">
        <v>24.956</v>
      </c>
      <c r="AN16" s="9">
        <v>18.805</v>
      </c>
      <c r="AO16" s="9">
        <v>6.1509999999999998</v>
      </c>
      <c r="AP16" s="9">
        <v>48.124000000000002</v>
      </c>
      <c r="AQ16" s="9">
        <v>32.917000000000002</v>
      </c>
      <c r="AR16" s="9">
        <v>15.207000000000001</v>
      </c>
      <c r="AS16" s="9">
        <v>159.9</v>
      </c>
      <c r="AT16" s="9">
        <v>97.941000000000003</v>
      </c>
      <c r="AU16" s="9">
        <v>61.959000000000003</v>
      </c>
      <c r="AV16" s="9">
        <v>65.075000000000003</v>
      </c>
      <c r="AW16" s="9">
        <v>39.079000000000001</v>
      </c>
      <c r="AX16" s="9">
        <v>25.995999999999999</v>
      </c>
      <c r="AY16" s="9">
        <v>31.04</v>
      </c>
      <c r="AZ16" s="9">
        <v>19.132000000000001</v>
      </c>
      <c r="BA16" s="9">
        <v>11.909000000000001</v>
      </c>
      <c r="BB16" s="9">
        <v>31.97</v>
      </c>
      <c r="BC16" s="9">
        <v>19.815999999999999</v>
      </c>
      <c r="BD16" s="9">
        <v>12.154</v>
      </c>
      <c r="BE16" s="9">
        <v>25.917999999999999</v>
      </c>
      <c r="BF16" s="9">
        <v>16.940999999999999</v>
      </c>
      <c r="BG16" s="9">
        <v>8.9770000000000003</v>
      </c>
      <c r="BH16" s="9">
        <v>5.8970000000000002</v>
      </c>
      <c r="BI16" s="9">
        <v>2.9729999999999999</v>
      </c>
      <c r="BJ16" s="9">
        <v>2.9239999999999999</v>
      </c>
      <c r="BK16" s="9">
        <v>26.838999999999999</v>
      </c>
      <c r="BL16" s="9">
        <v>18.434000000000001</v>
      </c>
      <c r="BM16" s="9">
        <v>8.4049999999999994</v>
      </c>
      <c r="BN16" s="9">
        <v>12.313000000000001</v>
      </c>
      <c r="BO16" s="9">
        <v>7.7039999999999997</v>
      </c>
      <c r="BP16" s="9">
        <v>4.6079999999999997</v>
      </c>
      <c r="BQ16" s="9">
        <v>3.032</v>
      </c>
      <c r="BR16" s="9">
        <v>1.7569999999999999</v>
      </c>
      <c r="BS16" s="9">
        <v>1.2749999999999999</v>
      </c>
      <c r="BT16" s="9">
        <v>4.3120000000000003</v>
      </c>
      <c r="BU16" s="9">
        <v>1.714</v>
      </c>
      <c r="BV16" s="9">
        <v>2.5979999999999999</v>
      </c>
      <c r="BW16" s="9">
        <v>4.968</v>
      </c>
      <c r="BX16" s="9">
        <v>4.2329999999999997</v>
      </c>
      <c r="BY16" s="9">
        <v>0.73499999999999999</v>
      </c>
      <c r="BZ16" s="9">
        <v>14.526999999999999</v>
      </c>
      <c r="CA16" s="9">
        <v>10.73</v>
      </c>
      <c r="CB16" s="9">
        <v>3.7970000000000002</v>
      </c>
      <c r="CC16" s="9">
        <v>7.6829999999999998</v>
      </c>
      <c r="CD16" s="9">
        <v>6.1470000000000002</v>
      </c>
      <c r="CE16" s="9">
        <v>1.536</v>
      </c>
      <c r="CF16" s="9">
        <v>1.851</v>
      </c>
      <c r="CG16" s="9">
        <v>0.80200000000000005</v>
      </c>
      <c r="CH16" s="9">
        <v>1.0489999999999999</v>
      </c>
      <c r="CI16" s="9">
        <v>3.3660000000000001</v>
      </c>
      <c r="CJ16" s="9">
        <v>2.7879999999999998</v>
      </c>
      <c r="CK16" s="9">
        <v>0.57799999999999996</v>
      </c>
      <c r="CL16" s="9">
        <v>1.627</v>
      </c>
      <c r="CM16" s="9">
        <v>0.99299999999999999</v>
      </c>
      <c r="CN16" s="9">
        <v>0.63400000000000001</v>
      </c>
      <c r="CO16" s="9">
        <v>0</v>
      </c>
      <c r="CP16" s="9">
        <v>0</v>
      </c>
      <c r="CQ16" s="9">
        <v>0</v>
      </c>
      <c r="CR16" s="9">
        <v>241.625</v>
      </c>
      <c r="CS16" s="9">
        <v>119.611</v>
      </c>
      <c r="CT16" s="9">
        <v>122.014</v>
      </c>
      <c r="CU16" s="9">
        <v>156.697</v>
      </c>
      <c r="CV16" s="9">
        <v>77.537999999999997</v>
      </c>
      <c r="CW16" s="9">
        <v>79.159000000000006</v>
      </c>
      <c r="CX16" s="9">
        <v>70.816000000000003</v>
      </c>
      <c r="CY16" s="9">
        <v>39.103999999999999</v>
      </c>
      <c r="CZ16" s="9">
        <v>31.712</v>
      </c>
      <c r="DA16" s="9">
        <v>43.795000000000002</v>
      </c>
      <c r="DB16" s="9">
        <v>19.177</v>
      </c>
      <c r="DC16" s="9">
        <v>24.617999999999999</v>
      </c>
      <c r="DD16" s="9">
        <v>42.087000000000003</v>
      </c>
      <c r="DE16" s="9">
        <v>19.257000000000001</v>
      </c>
      <c r="DF16" s="9">
        <v>22.83</v>
      </c>
      <c r="DG16" s="9">
        <v>84.927000000000007</v>
      </c>
      <c r="DH16" s="9">
        <v>42.073</v>
      </c>
      <c r="DI16" s="9">
        <v>42.853999999999999</v>
      </c>
      <c r="DJ16" s="9">
        <v>55.406999999999996</v>
      </c>
      <c r="DK16" s="9">
        <v>26.701000000000001</v>
      </c>
      <c r="DL16" s="9">
        <v>28.706</v>
      </c>
      <c r="DM16" s="9">
        <v>12.051</v>
      </c>
      <c r="DN16" s="9">
        <v>6.6029999999999998</v>
      </c>
      <c r="DO16" s="9">
        <v>5.4480000000000004</v>
      </c>
      <c r="DP16" s="9">
        <v>10.462999999999999</v>
      </c>
      <c r="DQ16" s="9">
        <v>4.782</v>
      </c>
      <c r="DR16" s="9">
        <v>5.681</v>
      </c>
      <c r="DS16" s="9">
        <v>3.98</v>
      </c>
      <c r="DT16" s="9">
        <v>1.5760000000000001</v>
      </c>
      <c r="DU16" s="9">
        <v>2.4039999999999999</v>
      </c>
      <c r="DV16" s="9">
        <v>3.0270000000000001</v>
      </c>
      <c r="DW16" s="9">
        <v>2.411</v>
      </c>
      <c r="DX16" s="9">
        <v>0.61499999999999999</v>
      </c>
      <c r="DY16" s="9">
        <v>88.186000000000007</v>
      </c>
      <c r="DZ16" s="9">
        <v>47.71</v>
      </c>
      <c r="EA16" s="9">
        <v>40.475000000000001</v>
      </c>
      <c r="EB16" s="9">
        <v>29.434000000000001</v>
      </c>
      <c r="EC16" s="9">
        <v>17.015999999999998</v>
      </c>
      <c r="ED16" s="9">
        <v>12.417999999999999</v>
      </c>
      <c r="EE16" s="9">
        <v>10.81</v>
      </c>
      <c r="EF16" s="9">
        <v>8.2149999999999999</v>
      </c>
      <c r="EG16" s="9">
        <v>2.5960000000000001</v>
      </c>
      <c r="EH16" s="9">
        <v>7.5149999999999997</v>
      </c>
      <c r="EI16" s="9">
        <v>3.3149999999999999</v>
      </c>
      <c r="EJ16" s="9">
        <v>4.2</v>
      </c>
      <c r="EK16" s="9">
        <v>11.109</v>
      </c>
      <c r="EL16" s="9">
        <v>5.4859999999999998</v>
      </c>
      <c r="EM16" s="9">
        <v>5.6230000000000002</v>
      </c>
      <c r="EN16" s="9">
        <v>58.752000000000002</v>
      </c>
      <c r="EO16" s="9">
        <v>30.693999999999999</v>
      </c>
      <c r="EP16" s="9">
        <v>28.056999999999999</v>
      </c>
      <c r="EQ16" s="9">
        <v>22.433</v>
      </c>
      <c r="ER16" s="9">
        <v>12.63</v>
      </c>
      <c r="ES16" s="9">
        <v>9.8019999999999996</v>
      </c>
      <c r="ET16" s="9">
        <v>7.83</v>
      </c>
      <c r="EU16" s="9">
        <v>2.1509999999999998</v>
      </c>
      <c r="EV16" s="9">
        <v>5.6790000000000003</v>
      </c>
      <c r="EW16" s="9">
        <v>8.2919999999999998</v>
      </c>
      <c r="EX16" s="9">
        <v>3.383</v>
      </c>
      <c r="EY16" s="9">
        <v>4.91</v>
      </c>
      <c r="EZ16" s="9">
        <v>14.335000000000001</v>
      </c>
      <c r="FA16" s="9">
        <v>8.8149999999999995</v>
      </c>
      <c r="FB16" s="9">
        <v>5.52</v>
      </c>
      <c r="FC16" s="9">
        <v>5.8620000000000001</v>
      </c>
      <c r="FD16" s="9">
        <v>3.7149999999999999</v>
      </c>
      <c r="FE16" s="9">
        <v>2.1469999999999998</v>
      </c>
      <c r="FF16" s="9">
        <v>1037.3910000000001</v>
      </c>
      <c r="FG16" s="9">
        <v>497.70800000000003</v>
      </c>
      <c r="FH16" s="9">
        <v>539.68200000000002</v>
      </c>
      <c r="FI16" s="9">
        <v>338.13400000000001</v>
      </c>
      <c r="FJ16" s="9">
        <v>167.06299999999999</v>
      </c>
      <c r="FK16" s="9">
        <v>171.07</v>
      </c>
      <c r="FL16" s="9">
        <v>90.239000000000004</v>
      </c>
      <c r="FM16" s="9">
        <v>48.015999999999998</v>
      </c>
      <c r="FN16" s="9">
        <v>42.222999999999999</v>
      </c>
      <c r="FO16" s="9">
        <v>90.504999999999995</v>
      </c>
      <c r="FP16" s="9">
        <v>38.959000000000003</v>
      </c>
      <c r="FQ16" s="9">
        <v>51.545999999999999</v>
      </c>
      <c r="FR16" s="9">
        <v>157.38999999999999</v>
      </c>
      <c r="FS16" s="9">
        <v>80.087999999999994</v>
      </c>
      <c r="FT16" s="9">
        <v>77.302000000000007</v>
      </c>
      <c r="FU16" s="9">
        <v>699.25699999999995</v>
      </c>
      <c r="FV16" s="9">
        <v>330.64499999999998</v>
      </c>
      <c r="FW16" s="9">
        <v>368.61200000000002</v>
      </c>
      <c r="FX16" s="9">
        <v>321.226</v>
      </c>
      <c r="FY16" s="9">
        <v>153.52799999999999</v>
      </c>
      <c r="FZ16" s="9">
        <v>167.69800000000001</v>
      </c>
      <c r="GA16" s="9">
        <v>164.98099999999999</v>
      </c>
      <c r="GB16" s="9">
        <v>75.343999999999994</v>
      </c>
      <c r="GC16" s="9">
        <v>89.637</v>
      </c>
      <c r="GD16" s="9">
        <v>122.056</v>
      </c>
      <c r="GE16" s="9">
        <v>58.173000000000002</v>
      </c>
      <c r="GF16" s="9">
        <v>63.883000000000003</v>
      </c>
      <c r="GG16" s="9">
        <v>68.218999999999994</v>
      </c>
      <c r="GH16" s="9">
        <v>32.43</v>
      </c>
      <c r="GI16" s="9">
        <v>35.79</v>
      </c>
      <c r="GJ16" s="9">
        <v>22.774000000000001</v>
      </c>
      <c r="GK16" s="9">
        <v>11.170999999999999</v>
      </c>
      <c r="GL16" s="9">
        <v>11.603999999999999</v>
      </c>
      <c r="GM16" s="9">
        <v>197.85900000000001</v>
      </c>
      <c r="GN16" s="9">
        <v>102.663</v>
      </c>
      <c r="GO16" s="9">
        <v>95.197000000000003</v>
      </c>
      <c r="GP16" s="9">
        <v>88.605000000000004</v>
      </c>
      <c r="GQ16" s="9">
        <v>43.866999999999997</v>
      </c>
      <c r="GR16" s="9">
        <v>44.738</v>
      </c>
      <c r="GS16" s="9">
        <v>24.710999999999999</v>
      </c>
      <c r="GT16" s="9">
        <v>13.095000000000001</v>
      </c>
      <c r="GU16" s="9">
        <v>11.616</v>
      </c>
      <c r="GV16" s="9">
        <v>25.164999999999999</v>
      </c>
      <c r="GW16" s="9">
        <v>9.3650000000000002</v>
      </c>
      <c r="GX16" s="9">
        <v>15.8</v>
      </c>
      <c r="GY16" s="9">
        <v>38.728999999999999</v>
      </c>
      <c r="GZ16" s="9">
        <v>21.407</v>
      </c>
      <c r="HA16" s="9">
        <v>17.321999999999999</v>
      </c>
      <c r="HB16" s="9">
        <v>109.254</v>
      </c>
      <c r="HC16" s="9">
        <v>58.795999999999999</v>
      </c>
      <c r="HD16" s="9">
        <v>50.457999999999998</v>
      </c>
      <c r="HE16" s="9">
        <v>60.006999999999998</v>
      </c>
      <c r="HF16" s="9">
        <v>32.686</v>
      </c>
      <c r="HG16" s="9">
        <v>27.32</v>
      </c>
      <c r="HH16" s="9">
        <v>28.782</v>
      </c>
      <c r="HI16" s="9">
        <v>13.595000000000001</v>
      </c>
      <c r="HJ16" s="9">
        <v>15.186999999999999</v>
      </c>
      <c r="HK16" s="9">
        <v>13.315</v>
      </c>
      <c r="HL16" s="9">
        <v>8.2029999999999994</v>
      </c>
      <c r="HM16" s="9">
        <v>5.1120000000000001</v>
      </c>
      <c r="HN16" s="9">
        <v>6.0789999999999997</v>
      </c>
      <c r="HO16" s="9">
        <v>4.3120000000000003</v>
      </c>
      <c r="HP16" s="9">
        <v>1.768</v>
      </c>
      <c r="HQ16" s="9">
        <v>1.071</v>
      </c>
      <c r="HR16" s="9">
        <v>0</v>
      </c>
      <c r="HS16" s="9">
        <v>1.071</v>
      </c>
      <c r="HT16" s="9">
        <v>74.480999999999995</v>
      </c>
      <c r="HU16" s="9">
        <v>37.338000000000001</v>
      </c>
      <c r="HV16" s="9">
        <v>37.143000000000001</v>
      </c>
      <c r="HW16" s="9">
        <v>49.347000000000001</v>
      </c>
      <c r="HX16" s="9">
        <v>25.832999999999998</v>
      </c>
      <c r="HY16" s="9">
        <v>23.513000000000002</v>
      </c>
      <c r="HZ16" s="9">
        <v>25.248999999999999</v>
      </c>
      <c r="IA16" s="9">
        <v>15.753</v>
      </c>
      <c r="IB16" s="9">
        <v>9.4969999999999999</v>
      </c>
      <c r="IC16" s="9">
        <v>11.186999999999999</v>
      </c>
      <c r="ID16" s="9">
        <v>4.6449999999999996</v>
      </c>
      <c r="IE16" s="9">
        <v>6.5430000000000001</v>
      </c>
      <c r="IF16" s="9">
        <v>12.91</v>
      </c>
      <c r="IG16" s="9">
        <v>5.4359999999999999</v>
      </c>
      <c r="IH16" s="9">
        <v>7.4740000000000002</v>
      </c>
      <c r="II16" s="9">
        <v>25.134</v>
      </c>
      <c r="IJ16" s="9">
        <v>11.505000000000001</v>
      </c>
      <c r="IK16" s="9">
        <v>13.629</v>
      </c>
      <c r="IL16" s="9">
        <v>15.617000000000001</v>
      </c>
      <c r="IM16" s="9">
        <v>6.3529999999999998</v>
      </c>
      <c r="IN16" s="9">
        <v>9.2639999999999993</v>
      </c>
      <c r="IO16" s="9">
        <v>5.24</v>
      </c>
      <c r="IP16" s="9">
        <v>3.65</v>
      </c>
      <c r="IQ16" s="9">
        <v>1.591</v>
      </c>
    </row>
    <row r="17" spans="1:251">
      <c r="A17" s="10">
        <v>44228</v>
      </c>
      <c r="B17" s="9">
        <v>136.416</v>
      </c>
      <c r="C17" s="9">
        <v>109.07</v>
      </c>
      <c r="D17" s="9">
        <v>62.798000000000002</v>
      </c>
      <c r="E17" s="9">
        <v>46.271999999999998</v>
      </c>
      <c r="F17" s="9">
        <v>86.302999999999997</v>
      </c>
      <c r="G17" s="9">
        <v>46.69</v>
      </c>
      <c r="H17" s="9">
        <v>39.613</v>
      </c>
      <c r="I17" s="9">
        <v>97.837999999999994</v>
      </c>
      <c r="J17" s="9">
        <v>47.307000000000002</v>
      </c>
      <c r="K17" s="9">
        <v>50.530999999999999</v>
      </c>
      <c r="L17" s="9">
        <v>386.57900000000001</v>
      </c>
      <c r="M17" s="9">
        <v>209.73400000000001</v>
      </c>
      <c r="N17" s="9">
        <v>176.845</v>
      </c>
      <c r="O17" s="9">
        <v>185.018</v>
      </c>
      <c r="P17" s="9">
        <v>98.808999999999997</v>
      </c>
      <c r="Q17" s="9">
        <v>86.21</v>
      </c>
      <c r="R17" s="9">
        <v>64.066000000000003</v>
      </c>
      <c r="S17" s="9">
        <v>35.527999999999999</v>
      </c>
      <c r="T17" s="9">
        <v>28.538</v>
      </c>
      <c r="U17" s="9">
        <v>73.75</v>
      </c>
      <c r="V17" s="9">
        <v>42.674999999999997</v>
      </c>
      <c r="W17" s="9">
        <v>31.074999999999999</v>
      </c>
      <c r="X17" s="9">
        <v>45.28</v>
      </c>
      <c r="Y17" s="9">
        <v>24.54</v>
      </c>
      <c r="Z17" s="9">
        <v>20.74</v>
      </c>
      <c r="AA17" s="9">
        <v>18.465</v>
      </c>
      <c r="AB17" s="9">
        <v>8.1820000000000004</v>
      </c>
      <c r="AC17" s="9">
        <v>10.282999999999999</v>
      </c>
      <c r="AD17" s="9">
        <v>379.10399999999998</v>
      </c>
      <c r="AE17" s="9">
        <v>211.071</v>
      </c>
      <c r="AF17" s="9">
        <v>168.03299999999999</v>
      </c>
      <c r="AG17" s="9">
        <v>126.008</v>
      </c>
      <c r="AH17" s="9">
        <v>68.971000000000004</v>
      </c>
      <c r="AI17" s="9">
        <v>57.036999999999999</v>
      </c>
      <c r="AJ17" s="9">
        <v>33.639000000000003</v>
      </c>
      <c r="AK17" s="9">
        <v>19.036999999999999</v>
      </c>
      <c r="AL17" s="9">
        <v>14.602</v>
      </c>
      <c r="AM17" s="9">
        <v>38.131999999999998</v>
      </c>
      <c r="AN17" s="9">
        <v>18.867999999999999</v>
      </c>
      <c r="AO17" s="9">
        <v>19.263999999999999</v>
      </c>
      <c r="AP17" s="9">
        <v>54.237000000000002</v>
      </c>
      <c r="AQ17" s="9">
        <v>31.065999999999999</v>
      </c>
      <c r="AR17" s="9">
        <v>23.170999999999999</v>
      </c>
      <c r="AS17" s="9">
        <v>253.096</v>
      </c>
      <c r="AT17" s="9">
        <v>142.1</v>
      </c>
      <c r="AU17" s="9">
        <v>110.996</v>
      </c>
      <c r="AV17" s="9">
        <v>115.83199999999999</v>
      </c>
      <c r="AW17" s="9">
        <v>67.718999999999994</v>
      </c>
      <c r="AX17" s="9">
        <v>48.113</v>
      </c>
      <c r="AY17" s="9">
        <v>41.570999999999998</v>
      </c>
      <c r="AZ17" s="9">
        <v>22.175000000000001</v>
      </c>
      <c r="BA17" s="9">
        <v>19.396000000000001</v>
      </c>
      <c r="BB17" s="9">
        <v>53.36</v>
      </c>
      <c r="BC17" s="9">
        <v>30.984000000000002</v>
      </c>
      <c r="BD17" s="9">
        <v>22.376000000000001</v>
      </c>
      <c r="BE17" s="9">
        <v>30.648</v>
      </c>
      <c r="BF17" s="9">
        <v>15.762</v>
      </c>
      <c r="BG17" s="9">
        <v>14.885999999999999</v>
      </c>
      <c r="BH17" s="9">
        <v>11.686</v>
      </c>
      <c r="BI17" s="9">
        <v>5.4610000000000003</v>
      </c>
      <c r="BJ17" s="9">
        <v>6.2249999999999996</v>
      </c>
      <c r="BK17" s="9">
        <v>18.503</v>
      </c>
      <c r="BL17" s="9">
        <v>11.481</v>
      </c>
      <c r="BM17" s="9">
        <v>7.0220000000000002</v>
      </c>
      <c r="BN17" s="9">
        <v>11.519</v>
      </c>
      <c r="BO17" s="9">
        <v>6.94</v>
      </c>
      <c r="BP17" s="9">
        <v>4.58</v>
      </c>
      <c r="BQ17" s="9">
        <v>3.23</v>
      </c>
      <c r="BR17" s="9">
        <v>2.919</v>
      </c>
      <c r="BS17" s="9">
        <v>0.311</v>
      </c>
      <c r="BT17" s="9">
        <v>4.4169999999999998</v>
      </c>
      <c r="BU17" s="9">
        <v>3.202</v>
      </c>
      <c r="BV17" s="9">
        <v>1.214</v>
      </c>
      <c r="BW17" s="9">
        <v>3.8719999999999999</v>
      </c>
      <c r="BX17" s="9">
        <v>0.81799999999999995</v>
      </c>
      <c r="BY17" s="9">
        <v>3.0539999999999998</v>
      </c>
      <c r="BZ17" s="9">
        <v>6.9829999999999997</v>
      </c>
      <c r="CA17" s="9">
        <v>4.5410000000000004</v>
      </c>
      <c r="CB17" s="9">
        <v>2.4420000000000002</v>
      </c>
      <c r="CC17" s="9">
        <v>3.6219999999999999</v>
      </c>
      <c r="CD17" s="9">
        <v>2.3980000000000001</v>
      </c>
      <c r="CE17" s="9">
        <v>1.224</v>
      </c>
      <c r="CF17" s="9">
        <v>2.0979999999999999</v>
      </c>
      <c r="CG17" s="9">
        <v>0.88</v>
      </c>
      <c r="CH17" s="9">
        <v>1.218</v>
      </c>
      <c r="CI17" s="9">
        <v>0</v>
      </c>
      <c r="CJ17" s="9">
        <v>0</v>
      </c>
      <c r="CK17" s="9">
        <v>0</v>
      </c>
      <c r="CL17" s="9">
        <v>1.2629999999999999</v>
      </c>
      <c r="CM17" s="9">
        <v>1.2629999999999999</v>
      </c>
      <c r="CN17" s="9">
        <v>0</v>
      </c>
      <c r="CO17" s="9">
        <v>0</v>
      </c>
      <c r="CP17" s="9">
        <v>0</v>
      </c>
      <c r="CQ17" s="9">
        <v>0</v>
      </c>
      <c r="CR17" s="9">
        <v>210.36</v>
      </c>
      <c r="CS17" s="9">
        <v>109.41200000000001</v>
      </c>
      <c r="CT17" s="9">
        <v>100.947</v>
      </c>
      <c r="CU17" s="9">
        <v>131.68100000000001</v>
      </c>
      <c r="CV17" s="9">
        <v>72.816999999999993</v>
      </c>
      <c r="CW17" s="9">
        <v>58.865000000000002</v>
      </c>
      <c r="CX17" s="9">
        <v>64.831999999999994</v>
      </c>
      <c r="CY17" s="9">
        <v>35.491</v>
      </c>
      <c r="CZ17" s="9">
        <v>29.341000000000001</v>
      </c>
      <c r="DA17" s="9">
        <v>36.777999999999999</v>
      </c>
      <c r="DB17" s="9">
        <v>23.088999999999999</v>
      </c>
      <c r="DC17" s="9">
        <v>13.689</v>
      </c>
      <c r="DD17" s="9">
        <v>30.071000000000002</v>
      </c>
      <c r="DE17" s="9">
        <v>14.237</v>
      </c>
      <c r="DF17" s="9">
        <v>15.835000000000001</v>
      </c>
      <c r="DG17" s="9">
        <v>78.677999999999997</v>
      </c>
      <c r="DH17" s="9">
        <v>36.595999999999997</v>
      </c>
      <c r="DI17" s="9">
        <v>42.082999999999998</v>
      </c>
      <c r="DJ17" s="9">
        <v>46.06</v>
      </c>
      <c r="DK17" s="9">
        <v>17.945</v>
      </c>
      <c r="DL17" s="9">
        <v>28.114999999999998</v>
      </c>
      <c r="DM17" s="9">
        <v>11.83</v>
      </c>
      <c r="DN17" s="9">
        <v>8.3650000000000002</v>
      </c>
      <c r="DO17" s="9">
        <v>3.4649999999999999</v>
      </c>
      <c r="DP17" s="9">
        <v>11.13</v>
      </c>
      <c r="DQ17" s="9">
        <v>6.46</v>
      </c>
      <c r="DR17" s="9">
        <v>4.67</v>
      </c>
      <c r="DS17" s="9">
        <v>6.4340000000000002</v>
      </c>
      <c r="DT17" s="9">
        <v>2.6190000000000002</v>
      </c>
      <c r="DU17" s="9">
        <v>3.8149999999999999</v>
      </c>
      <c r="DV17" s="9">
        <v>3.2240000000000002</v>
      </c>
      <c r="DW17" s="9">
        <v>1.2070000000000001</v>
      </c>
      <c r="DX17" s="9">
        <v>2.0179999999999998</v>
      </c>
      <c r="DY17" s="9">
        <v>71.823999999999998</v>
      </c>
      <c r="DZ17" s="9">
        <v>34.564</v>
      </c>
      <c r="EA17" s="9">
        <v>37.26</v>
      </c>
      <c r="EB17" s="9">
        <v>24.003</v>
      </c>
      <c r="EC17" s="9">
        <v>8.0670000000000002</v>
      </c>
      <c r="ED17" s="9">
        <v>15.936</v>
      </c>
      <c r="EE17" s="9">
        <v>7.3680000000000003</v>
      </c>
      <c r="EF17" s="9">
        <v>5.35</v>
      </c>
      <c r="EG17" s="9">
        <v>2.0179999999999998</v>
      </c>
      <c r="EH17" s="9">
        <v>6.976</v>
      </c>
      <c r="EI17" s="9">
        <v>1.5309999999999999</v>
      </c>
      <c r="EJ17" s="9">
        <v>5.4450000000000003</v>
      </c>
      <c r="EK17" s="9">
        <v>9.6579999999999995</v>
      </c>
      <c r="EL17" s="9">
        <v>1.1859999999999999</v>
      </c>
      <c r="EM17" s="9">
        <v>8.4719999999999995</v>
      </c>
      <c r="EN17" s="9">
        <v>47.820999999999998</v>
      </c>
      <c r="EO17" s="9">
        <v>26.497</v>
      </c>
      <c r="EP17" s="9">
        <v>21.324000000000002</v>
      </c>
      <c r="EQ17" s="9">
        <v>19.504000000000001</v>
      </c>
      <c r="ER17" s="9">
        <v>10.747</v>
      </c>
      <c r="ES17" s="9">
        <v>8.7569999999999997</v>
      </c>
      <c r="ET17" s="9">
        <v>8.5670000000000002</v>
      </c>
      <c r="EU17" s="9">
        <v>4.1079999999999997</v>
      </c>
      <c r="EV17" s="9">
        <v>4.4589999999999996</v>
      </c>
      <c r="EW17" s="9">
        <v>9.26</v>
      </c>
      <c r="EX17" s="9">
        <v>5.2320000000000002</v>
      </c>
      <c r="EY17" s="9">
        <v>4.0289999999999999</v>
      </c>
      <c r="EZ17" s="9">
        <v>6.9349999999999996</v>
      </c>
      <c r="FA17" s="9">
        <v>4.8959999999999999</v>
      </c>
      <c r="FB17" s="9">
        <v>2.0390000000000001</v>
      </c>
      <c r="FC17" s="9">
        <v>3.5539999999999998</v>
      </c>
      <c r="FD17" s="9">
        <v>1.514</v>
      </c>
      <c r="FE17" s="9">
        <v>2.0390000000000001</v>
      </c>
      <c r="FF17" s="9">
        <v>817.92</v>
      </c>
      <c r="FG17" s="9">
        <v>385.178</v>
      </c>
      <c r="FH17" s="9">
        <v>432.74200000000002</v>
      </c>
      <c r="FI17" s="9">
        <v>253.49700000000001</v>
      </c>
      <c r="FJ17" s="9">
        <v>128.77600000000001</v>
      </c>
      <c r="FK17" s="9">
        <v>124.721</v>
      </c>
      <c r="FL17" s="9">
        <v>76.620999999999995</v>
      </c>
      <c r="FM17" s="9">
        <v>41.155999999999999</v>
      </c>
      <c r="FN17" s="9">
        <v>35.465000000000003</v>
      </c>
      <c r="FO17" s="9">
        <v>74.756</v>
      </c>
      <c r="FP17" s="9">
        <v>35.767000000000003</v>
      </c>
      <c r="FQ17" s="9">
        <v>38.988999999999997</v>
      </c>
      <c r="FR17" s="9">
        <v>102.12</v>
      </c>
      <c r="FS17" s="9">
        <v>51.853000000000002</v>
      </c>
      <c r="FT17" s="9">
        <v>50.267000000000003</v>
      </c>
      <c r="FU17" s="9">
        <v>564.423</v>
      </c>
      <c r="FV17" s="9">
        <v>256.40199999999999</v>
      </c>
      <c r="FW17" s="9">
        <v>308.02100000000002</v>
      </c>
      <c r="FX17" s="9">
        <v>262.39999999999998</v>
      </c>
      <c r="FY17" s="9">
        <v>122.99</v>
      </c>
      <c r="FZ17" s="9">
        <v>139.411</v>
      </c>
      <c r="GA17" s="9">
        <v>125.857</v>
      </c>
      <c r="GB17" s="9">
        <v>57.609000000000002</v>
      </c>
      <c r="GC17" s="9">
        <v>68.248999999999995</v>
      </c>
      <c r="GD17" s="9">
        <v>107.24299999999999</v>
      </c>
      <c r="GE17" s="9">
        <v>47.499000000000002</v>
      </c>
      <c r="GF17" s="9">
        <v>59.744</v>
      </c>
      <c r="GG17" s="9">
        <v>52.616</v>
      </c>
      <c r="GH17" s="9">
        <v>17.577000000000002</v>
      </c>
      <c r="GI17" s="9">
        <v>35.039000000000001</v>
      </c>
      <c r="GJ17" s="9">
        <v>16.306999999999999</v>
      </c>
      <c r="GK17" s="9">
        <v>10.728</v>
      </c>
      <c r="GL17" s="9">
        <v>5.5789999999999997</v>
      </c>
      <c r="GM17" s="9">
        <v>190.10599999999999</v>
      </c>
      <c r="GN17" s="9">
        <v>98.433000000000007</v>
      </c>
      <c r="GO17" s="9">
        <v>91.673000000000002</v>
      </c>
      <c r="GP17" s="9">
        <v>78.456000000000003</v>
      </c>
      <c r="GQ17" s="9">
        <v>39.457000000000001</v>
      </c>
      <c r="GR17" s="9">
        <v>38.999000000000002</v>
      </c>
      <c r="GS17" s="9">
        <v>27.257999999999999</v>
      </c>
      <c r="GT17" s="9">
        <v>14.816000000000001</v>
      </c>
      <c r="GU17" s="9">
        <v>12.441000000000001</v>
      </c>
      <c r="GV17" s="9">
        <v>22.896999999999998</v>
      </c>
      <c r="GW17" s="9">
        <v>10.026</v>
      </c>
      <c r="GX17" s="9">
        <v>12.871</v>
      </c>
      <c r="GY17" s="9">
        <v>28.300999999999998</v>
      </c>
      <c r="GZ17" s="9">
        <v>14.614000000000001</v>
      </c>
      <c r="HA17" s="9">
        <v>13.686999999999999</v>
      </c>
      <c r="HB17" s="9">
        <v>111.65</v>
      </c>
      <c r="HC17" s="9">
        <v>58.975999999999999</v>
      </c>
      <c r="HD17" s="9">
        <v>52.673999999999999</v>
      </c>
      <c r="HE17" s="9">
        <v>62.527999999999999</v>
      </c>
      <c r="HF17" s="9">
        <v>29.504000000000001</v>
      </c>
      <c r="HG17" s="9">
        <v>33.024000000000001</v>
      </c>
      <c r="HH17" s="9">
        <v>25.192</v>
      </c>
      <c r="HI17" s="9">
        <v>17.02</v>
      </c>
      <c r="HJ17" s="9">
        <v>8.1709999999999994</v>
      </c>
      <c r="HK17" s="9">
        <v>18.431999999999999</v>
      </c>
      <c r="HL17" s="9">
        <v>9.7460000000000004</v>
      </c>
      <c r="HM17" s="9">
        <v>8.6859999999999999</v>
      </c>
      <c r="HN17" s="9">
        <v>4.9950000000000001</v>
      </c>
      <c r="HO17" s="9">
        <v>2.2029999999999998</v>
      </c>
      <c r="HP17" s="9">
        <v>2.7919999999999998</v>
      </c>
      <c r="HQ17" s="9">
        <v>0.502</v>
      </c>
      <c r="HR17" s="9">
        <v>0.502</v>
      </c>
      <c r="HS17" s="9">
        <v>0</v>
      </c>
      <c r="HT17" s="9">
        <v>45.768000000000001</v>
      </c>
      <c r="HU17" s="9">
        <v>23.198</v>
      </c>
      <c r="HV17" s="9">
        <v>22.57</v>
      </c>
      <c r="HW17" s="9">
        <v>26.431000000000001</v>
      </c>
      <c r="HX17" s="9">
        <v>16.501999999999999</v>
      </c>
      <c r="HY17" s="9">
        <v>9.9290000000000003</v>
      </c>
      <c r="HZ17" s="9">
        <v>16.478999999999999</v>
      </c>
      <c r="IA17" s="9">
        <v>10.73</v>
      </c>
      <c r="IB17" s="9">
        <v>5.7489999999999997</v>
      </c>
      <c r="IC17" s="9">
        <v>5.75</v>
      </c>
      <c r="ID17" s="9">
        <v>3.992</v>
      </c>
      <c r="IE17" s="9">
        <v>1.758</v>
      </c>
      <c r="IF17" s="9">
        <v>4.2009999999999996</v>
      </c>
      <c r="IG17" s="9">
        <v>1.78</v>
      </c>
      <c r="IH17" s="9">
        <v>2.4209999999999998</v>
      </c>
      <c r="II17" s="9">
        <v>19.338000000000001</v>
      </c>
      <c r="IJ17" s="9">
        <v>6.6970000000000001</v>
      </c>
      <c r="IK17" s="9">
        <v>12.641</v>
      </c>
      <c r="IL17" s="9">
        <v>11.705</v>
      </c>
      <c r="IM17" s="9">
        <v>5.2220000000000004</v>
      </c>
      <c r="IN17" s="9">
        <v>6.4829999999999997</v>
      </c>
      <c r="IO17" s="9">
        <v>2.427</v>
      </c>
      <c r="IP17" s="9">
        <v>0.13600000000000001</v>
      </c>
      <c r="IQ17" s="9">
        <v>2.2909999999999999</v>
      </c>
    </row>
    <row r="18" spans="1:251">
      <c r="A18" s="10">
        <v>44593</v>
      </c>
      <c r="B18" s="9">
        <v>115.419</v>
      </c>
      <c r="C18" s="9">
        <v>119.459</v>
      </c>
      <c r="D18" s="9">
        <v>68.427999999999997</v>
      </c>
      <c r="E18" s="9">
        <v>51.030999999999999</v>
      </c>
      <c r="F18" s="9">
        <v>64.072000000000003</v>
      </c>
      <c r="G18" s="9">
        <v>31.353000000000002</v>
      </c>
      <c r="H18" s="9">
        <v>32.719000000000001</v>
      </c>
      <c r="I18" s="9">
        <v>74.042000000000002</v>
      </c>
      <c r="J18" s="9">
        <v>42.372999999999998</v>
      </c>
      <c r="K18" s="9">
        <v>31.669</v>
      </c>
      <c r="L18" s="9">
        <v>232.23500000000001</v>
      </c>
      <c r="M18" s="9">
        <v>126.681</v>
      </c>
      <c r="N18" s="9">
        <v>105.554</v>
      </c>
      <c r="O18" s="9">
        <v>106.818</v>
      </c>
      <c r="P18" s="9">
        <v>57.057000000000002</v>
      </c>
      <c r="Q18" s="9">
        <v>49.761000000000003</v>
      </c>
      <c r="R18" s="9">
        <v>40.856000000000002</v>
      </c>
      <c r="S18" s="9">
        <v>21.451000000000001</v>
      </c>
      <c r="T18" s="9">
        <v>19.405000000000001</v>
      </c>
      <c r="U18" s="9">
        <v>46.107999999999997</v>
      </c>
      <c r="V18" s="9">
        <v>27.936</v>
      </c>
      <c r="W18" s="9">
        <v>18.172999999999998</v>
      </c>
      <c r="X18" s="9">
        <v>25.965</v>
      </c>
      <c r="Y18" s="9">
        <v>15.005000000000001</v>
      </c>
      <c r="Z18" s="9">
        <v>10.959</v>
      </c>
      <c r="AA18" s="9">
        <v>12.488</v>
      </c>
      <c r="AB18" s="9">
        <v>5.2309999999999999</v>
      </c>
      <c r="AC18" s="9">
        <v>7.2569999999999997</v>
      </c>
      <c r="AD18" s="9">
        <v>191.73</v>
      </c>
      <c r="AE18" s="9">
        <v>105.114</v>
      </c>
      <c r="AF18" s="9">
        <v>86.616</v>
      </c>
      <c r="AG18" s="9">
        <v>80.97</v>
      </c>
      <c r="AH18" s="9">
        <v>44.667000000000002</v>
      </c>
      <c r="AI18" s="9">
        <v>36.302999999999997</v>
      </c>
      <c r="AJ18" s="9">
        <v>30.783000000000001</v>
      </c>
      <c r="AK18" s="9">
        <v>18.318999999999999</v>
      </c>
      <c r="AL18" s="9">
        <v>12.464</v>
      </c>
      <c r="AM18" s="9">
        <v>19.896999999999998</v>
      </c>
      <c r="AN18" s="9">
        <v>10.717000000000001</v>
      </c>
      <c r="AO18" s="9">
        <v>9.18</v>
      </c>
      <c r="AP18" s="9">
        <v>30.289000000000001</v>
      </c>
      <c r="AQ18" s="9">
        <v>15.631</v>
      </c>
      <c r="AR18" s="9">
        <v>14.657999999999999</v>
      </c>
      <c r="AS18" s="9">
        <v>110.76</v>
      </c>
      <c r="AT18" s="9">
        <v>60.447000000000003</v>
      </c>
      <c r="AU18" s="9">
        <v>50.313000000000002</v>
      </c>
      <c r="AV18" s="9">
        <v>47.682000000000002</v>
      </c>
      <c r="AW18" s="9">
        <v>25.716000000000001</v>
      </c>
      <c r="AX18" s="9">
        <v>21.965</v>
      </c>
      <c r="AY18" s="9">
        <v>17.667999999999999</v>
      </c>
      <c r="AZ18" s="9">
        <v>7.9669999999999996</v>
      </c>
      <c r="BA18" s="9">
        <v>9.702</v>
      </c>
      <c r="BB18" s="9">
        <v>25.675000000000001</v>
      </c>
      <c r="BC18" s="9">
        <v>15.004</v>
      </c>
      <c r="BD18" s="9">
        <v>10.670999999999999</v>
      </c>
      <c r="BE18" s="9">
        <v>13.146000000000001</v>
      </c>
      <c r="BF18" s="9">
        <v>9.3460000000000001</v>
      </c>
      <c r="BG18" s="9">
        <v>3.8</v>
      </c>
      <c r="BH18" s="9">
        <v>6.5890000000000004</v>
      </c>
      <c r="BI18" s="9">
        <v>2.4140000000000001</v>
      </c>
      <c r="BJ18" s="9">
        <v>4.1749999999999998</v>
      </c>
      <c r="BK18" s="9">
        <v>26.169</v>
      </c>
      <c r="BL18" s="9">
        <v>15.771000000000001</v>
      </c>
      <c r="BM18" s="9">
        <v>10.398</v>
      </c>
      <c r="BN18" s="9">
        <v>13</v>
      </c>
      <c r="BO18" s="9">
        <v>6.1980000000000004</v>
      </c>
      <c r="BP18" s="9">
        <v>6.8019999999999996</v>
      </c>
      <c r="BQ18" s="9">
        <v>7.2110000000000003</v>
      </c>
      <c r="BR18" s="9">
        <v>3.3940000000000001</v>
      </c>
      <c r="BS18" s="9">
        <v>3.8170000000000002</v>
      </c>
      <c r="BT18" s="9">
        <v>1.36</v>
      </c>
      <c r="BU18" s="9">
        <v>0.40699999999999997</v>
      </c>
      <c r="BV18" s="9">
        <v>0.95299999999999996</v>
      </c>
      <c r="BW18" s="9">
        <v>4.4279999999999999</v>
      </c>
      <c r="BX18" s="9">
        <v>2.3959999999999999</v>
      </c>
      <c r="BY18" s="9">
        <v>2.0329999999999999</v>
      </c>
      <c r="BZ18" s="9">
        <v>13.169</v>
      </c>
      <c r="CA18" s="9">
        <v>9.5730000000000004</v>
      </c>
      <c r="CB18" s="9">
        <v>3.5960000000000001</v>
      </c>
      <c r="CC18" s="9">
        <v>6.7169999999999996</v>
      </c>
      <c r="CD18" s="9">
        <v>5.0389999999999997</v>
      </c>
      <c r="CE18" s="9">
        <v>1.6779999999999999</v>
      </c>
      <c r="CF18" s="9">
        <v>3.4729999999999999</v>
      </c>
      <c r="CG18" s="9">
        <v>2.536</v>
      </c>
      <c r="CH18" s="9">
        <v>0.93700000000000006</v>
      </c>
      <c r="CI18" s="9">
        <v>2.294</v>
      </c>
      <c r="CJ18" s="9">
        <v>1.9990000000000001</v>
      </c>
      <c r="CK18" s="9">
        <v>0.29499999999999998</v>
      </c>
      <c r="CL18" s="9">
        <v>0.68600000000000005</v>
      </c>
      <c r="CM18" s="9">
        <v>0</v>
      </c>
      <c r="CN18" s="9">
        <v>0.68600000000000005</v>
      </c>
      <c r="CO18" s="9">
        <v>0</v>
      </c>
      <c r="CP18" s="9">
        <v>0</v>
      </c>
      <c r="CQ18" s="9">
        <v>0</v>
      </c>
      <c r="CR18" s="9">
        <v>177.21199999999999</v>
      </c>
      <c r="CS18" s="9">
        <v>95.453999999999994</v>
      </c>
      <c r="CT18" s="9">
        <v>81.759</v>
      </c>
      <c r="CU18" s="9">
        <v>123.455</v>
      </c>
      <c r="CV18" s="9">
        <v>69.076999999999998</v>
      </c>
      <c r="CW18" s="9">
        <v>54.378999999999998</v>
      </c>
      <c r="CX18" s="9">
        <v>66.55</v>
      </c>
      <c r="CY18" s="9">
        <v>36.176000000000002</v>
      </c>
      <c r="CZ18" s="9">
        <v>30.373000000000001</v>
      </c>
      <c r="DA18" s="9">
        <v>32.402000000000001</v>
      </c>
      <c r="DB18" s="9">
        <v>16.228999999999999</v>
      </c>
      <c r="DC18" s="9">
        <v>16.172999999999998</v>
      </c>
      <c r="DD18" s="9">
        <v>24.504000000000001</v>
      </c>
      <c r="DE18" s="9">
        <v>16.670999999999999</v>
      </c>
      <c r="DF18" s="9">
        <v>7.8330000000000002</v>
      </c>
      <c r="DG18" s="9">
        <v>53.756999999999998</v>
      </c>
      <c r="DH18" s="9">
        <v>26.376999999999999</v>
      </c>
      <c r="DI18" s="9">
        <v>27.38</v>
      </c>
      <c r="DJ18" s="9">
        <v>32.703000000000003</v>
      </c>
      <c r="DK18" s="9">
        <v>15.413</v>
      </c>
      <c r="DL18" s="9">
        <v>17.291</v>
      </c>
      <c r="DM18" s="9">
        <v>8.3759999999999994</v>
      </c>
      <c r="DN18" s="9">
        <v>4.2119999999999997</v>
      </c>
      <c r="DO18" s="9">
        <v>4.1639999999999997</v>
      </c>
      <c r="DP18" s="9">
        <v>6.6130000000000004</v>
      </c>
      <c r="DQ18" s="9">
        <v>4.4930000000000003</v>
      </c>
      <c r="DR18" s="9">
        <v>2.1190000000000002</v>
      </c>
      <c r="DS18" s="9">
        <v>4.1589999999999998</v>
      </c>
      <c r="DT18" s="9">
        <v>1.8280000000000001</v>
      </c>
      <c r="DU18" s="9">
        <v>2.331</v>
      </c>
      <c r="DV18" s="9">
        <v>1.9059999999999999</v>
      </c>
      <c r="DW18" s="9">
        <v>0.43099999999999999</v>
      </c>
      <c r="DX18" s="9">
        <v>1.4750000000000001</v>
      </c>
      <c r="DY18" s="9">
        <v>94.697000000000003</v>
      </c>
      <c r="DZ18" s="9">
        <v>52.496000000000002</v>
      </c>
      <c r="EA18" s="9">
        <v>42.201000000000001</v>
      </c>
      <c r="EB18" s="9">
        <v>40.148000000000003</v>
      </c>
      <c r="EC18" s="9">
        <v>22.213000000000001</v>
      </c>
      <c r="ED18" s="9">
        <v>17.936</v>
      </c>
      <c r="EE18" s="9">
        <v>14.914999999999999</v>
      </c>
      <c r="EF18" s="9">
        <v>10.538</v>
      </c>
      <c r="EG18" s="9">
        <v>4.3769999999999998</v>
      </c>
      <c r="EH18" s="9">
        <v>10.413</v>
      </c>
      <c r="EI18" s="9">
        <v>4</v>
      </c>
      <c r="EJ18" s="9">
        <v>6.4130000000000003</v>
      </c>
      <c r="EK18" s="9">
        <v>14.82</v>
      </c>
      <c r="EL18" s="9">
        <v>7.6749999999999998</v>
      </c>
      <c r="EM18" s="9">
        <v>7.1459999999999999</v>
      </c>
      <c r="EN18" s="9">
        <v>54.548999999999999</v>
      </c>
      <c r="EO18" s="9">
        <v>30.283999999999999</v>
      </c>
      <c r="EP18" s="9">
        <v>24.265000000000001</v>
      </c>
      <c r="EQ18" s="9">
        <v>19.716000000000001</v>
      </c>
      <c r="ER18" s="9">
        <v>10.888999999999999</v>
      </c>
      <c r="ES18" s="9">
        <v>8.827</v>
      </c>
      <c r="ET18" s="9">
        <v>11.339</v>
      </c>
      <c r="EU18" s="9">
        <v>6.7370000000000001</v>
      </c>
      <c r="EV18" s="9">
        <v>4.6020000000000003</v>
      </c>
      <c r="EW18" s="9">
        <v>11.526999999999999</v>
      </c>
      <c r="EX18" s="9">
        <v>6.44</v>
      </c>
      <c r="EY18" s="9">
        <v>5.0869999999999997</v>
      </c>
      <c r="EZ18" s="9">
        <v>7.9729999999999999</v>
      </c>
      <c r="FA18" s="9">
        <v>3.831</v>
      </c>
      <c r="FB18" s="9">
        <v>4.1420000000000003</v>
      </c>
      <c r="FC18" s="9">
        <v>3.9929999999999999</v>
      </c>
      <c r="FD18" s="9">
        <v>2.3860000000000001</v>
      </c>
      <c r="FE18" s="9">
        <v>1.6060000000000001</v>
      </c>
      <c r="FF18" s="9">
        <v>1238.193</v>
      </c>
      <c r="FG18" s="9">
        <v>575.779</v>
      </c>
      <c r="FH18" s="9">
        <v>662.41300000000001</v>
      </c>
      <c r="FI18" s="9">
        <v>381.49700000000001</v>
      </c>
      <c r="FJ18" s="9">
        <v>181.95599999999999</v>
      </c>
      <c r="FK18" s="9">
        <v>199.541</v>
      </c>
      <c r="FL18" s="9">
        <v>101.47499999999999</v>
      </c>
      <c r="FM18" s="9">
        <v>55.381999999999998</v>
      </c>
      <c r="FN18" s="9">
        <v>46.093000000000004</v>
      </c>
      <c r="FO18" s="9">
        <v>101.858</v>
      </c>
      <c r="FP18" s="9">
        <v>44.857999999999997</v>
      </c>
      <c r="FQ18" s="9">
        <v>57</v>
      </c>
      <c r="FR18" s="9">
        <v>178.16499999999999</v>
      </c>
      <c r="FS18" s="9">
        <v>81.715999999999994</v>
      </c>
      <c r="FT18" s="9">
        <v>96.448999999999998</v>
      </c>
      <c r="FU18" s="9">
        <v>856.69600000000003</v>
      </c>
      <c r="FV18" s="9">
        <v>393.82400000000001</v>
      </c>
      <c r="FW18" s="9">
        <v>462.87200000000001</v>
      </c>
      <c r="FX18" s="9">
        <v>408</v>
      </c>
      <c r="FY18" s="9">
        <v>187.334</v>
      </c>
      <c r="FZ18" s="9">
        <v>220.666</v>
      </c>
      <c r="GA18" s="9">
        <v>192.87299999999999</v>
      </c>
      <c r="GB18" s="9">
        <v>97.555999999999997</v>
      </c>
      <c r="GC18" s="9">
        <v>95.316999999999993</v>
      </c>
      <c r="GD18" s="9">
        <v>146.059</v>
      </c>
      <c r="GE18" s="9">
        <v>60.225999999999999</v>
      </c>
      <c r="GF18" s="9">
        <v>85.832999999999998</v>
      </c>
      <c r="GG18" s="9">
        <v>80.853999999999999</v>
      </c>
      <c r="GH18" s="9">
        <v>33.573</v>
      </c>
      <c r="GI18" s="9">
        <v>47.280999999999999</v>
      </c>
      <c r="GJ18" s="9">
        <v>28.91</v>
      </c>
      <c r="GK18" s="9">
        <v>15.135</v>
      </c>
      <c r="GL18" s="9">
        <v>13.775</v>
      </c>
      <c r="GM18" s="9">
        <v>258.67200000000003</v>
      </c>
      <c r="GN18" s="9">
        <v>123.148</v>
      </c>
      <c r="GO18" s="9">
        <v>135.524</v>
      </c>
      <c r="GP18" s="9">
        <v>94.158000000000001</v>
      </c>
      <c r="GQ18" s="9">
        <v>44.87</v>
      </c>
      <c r="GR18" s="9">
        <v>49.287999999999997</v>
      </c>
      <c r="GS18" s="9">
        <v>31.949000000000002</v>
      </c>
      <c r="GT18" s="9">
        <v>16.210999999999999</v>
      </c>
      <c r="GU18" s="9">
        <v>15.738</v>
      </c>
      <c r="GV18" s="9">
        <v>27.844000000000001</v>
      </c>
      <c r="GW18" s="9">
        <v>12.423999999999999</v>
      </c>
      <c r="GX18" s="9">
        <v>15.42</v>
      </c>
      <c r="GY18" s="9">
        <v>34.366</v>
      </c>
      <c r="GZ18" s="9">
        <v>16.234999999999999</v>
      </c>
      <c r="HA18" s="9">
        <v>18.131</v>
      </c>
      <c r="HB18" s="9">
        <v>164.51400000000001</v>
      </c>
      <c r="HC18" s="9">
        <v>78.278000000000006</v>
      </c>
      <c r="HD18" s="9">
        <v>86.236000000000004</v>
      </c>
      <c r="HE18" s="9">
        <v>89.575999999999993</v>
      </c>
      <c r="HF18" s="9">
        <v>41.779000000000003</v>
      </c>
      <c r="HG18" s="9">
        <v>47.796999999999997</v>
      </c>
      <c r="HH18" s="9">
        <v>35.741</v>
      </c>
      <c r="HI18" s="9">
        <v>20.085000000000001</v>
      </c>
      <c r="HJ18" s="9">
        <v>15.657</v>
      </c>
      <c r="HK18" s="9">
        <v>23.704999999999998</v>
      </c>
      <c r="HL18" s="9">
        <v>11.3</v>
      </c>
      <c r="HM18" s="9">
        <v>12.404999999999999</v>
      </c>
      <c r="HN18" s="9">
        <v>14.022</v>
      </c>
      <c r="HO18" s="9">
        <v>4.8609999999999998</v>
      </c>
      <c r="HP18" s="9">
        <v>9.16</v>
      </c>
      <c r="HQ18" s="9">
        <v>1.47</v>
      </c>
      <c r="HR18" s="9">
        <v>0.253</v>
      </c>
      <c r="HS18" s="9">
        <v>1.218</v>
      </c>
      <c r="HT18" s="9">
        <v>56.911000000000001</v>
      </c>
      <c r="HU18" s="9">
        <v>25.998999999999999</v>
      </c>
      <c r="HV18" s="9">
        <v>30.911999999999999</v>
      </c>
      <c r="HW18" s="9">
        <v>33.5</v>
      </c>
      <c r="HX18" s="9">
        <v>18.684000000000001</v>
      </c>
      <c r="HY18" s="9">
        <v>14.816000000000001</v>
      </c>
      <c r="HZ18" s="9">
        <v>12.853</v>
      </c>
      <c r="IA18" s="9">
        <v>9.76</v>
      </c>
      <c r="IB18" s="9">
        <v>3.093</v>
      </c>
      <c r="IC18" s="9">
        <v>7.3159999999999998</v>
      </c>
      <c r="ID18" s="9">
        <v>2.8530000000000002</v>
      </c>
      <c r="IE18" s="9">
        <v>4.4630000000000001</v>
      </c>
      <c r="IF18" s="9">
        <v>13.332000000000001</v>
      </c>
      <c r="IG18" s="9">
        <v>6.0709999999999997</v>
      </c>
      <c r="IH18" s="9">
        <v>7.26</v>
      </c>
      <c r="II18" s="9">
        <v>23.411000000000001</v>
      </c>
      <c r="IJ18" s="9">
        <v>7.3150000000000004</v>
      </c>
      <c r="IK18" s="9">
        <v>16.096</v>
      </c>
      <c r="IL18" s="9">
        <v>15.131</v>
      </c>
      <c r="IM18" s="9">
        <v>3.8140000000000001</v>
      </c>
      <c r="IN18" s="9">
        <v>11.317</v>
      </c>
      <c r="IO18" s="9">
        <v>4.032</v>
      </c>
      <c r="IP18" s="9">
        <v>2.3079999999999998</v>
      </c>
      <c r="IQ18" s="9">
        <v>1.7250000000000001</v>
      </c>
    </row>
    <row r="19" spans="1:251">
      <c r="A19" s="10">
        <v>44958</v>
      </c>
      <c r="B19" s="9">
        <v>132.483</v>
      </c>
      <c r="C19" s="9">
        <v>99.373000000000005</v>
      </c>
      <c r="D19" s="9">
        <v>49.030999999999999</v>
      </c>
      <c r="E19" s="9">
        <v>50.341999999999999</v>
      </c>
      <c r="F19" s="9">
        <v>75.174999999999997</v>
      </c>
      <c r="G19" s="9">
        <v>33.283000000000001</v>
      </c>
      <c r="H19" s="9">
        <v>41.892000000000003</v>
      </c>
      <c r="I19" s="9">
        <v>85.616</v>
      </c>
      <c r="J19" s="9">
        <v>45.366</v>
      </c>
      <c r="K19" s="9">
        <v>40.25</v>
      </c>
      <c r="L19" s="9">
        <v>217.19399999999999</v>
      </c>
      <c r="M19" s="9">
        <v>127.447</v>
      </c>
      <c r="N19" s="9">
        <v>89.747</v>
      </c>
      <c r="O19" s="9">
        <v>100.98699999999999</v>
      </c>
      <c r="P19" s="9">
        <v>63.426000000000002</v>
      </c>
      <c r="Q19" s="9">
        <v>37.561</v>
      </c>
      <c r="R19" s="9">
        <v>41.472999999999999</v>
      </c>
      <c r="S19" s="9">
        <v>23.358000000000001</v>
      </c>
      <c r="T19" s="9">
        <v>18.114000000000001</v>
      </c>
      <c r="U19" s="9">
        <v>33.984999999999999</v>
      </c>
      <c r="V19" s="9">
        <v>17.867000000000001</v>
      </c>
      <c r="W19" s="9">
        <v>16.117000000000001</v>
      </c>
      <c r="X19" s="9">
        <v>26.356999999999999</v>
      </c>
      <c r="Y19" s="9">
        <v>12.141999999999999</v>
      </c>
      <c r="Z19" s="9">
        <v>14.215</v>
      </c>
      <c r="AA19" s="9">
        <v>14.393000000000001</v>
      </c>
      <c r="AB19" s="9">
        <v>10.654</v>
      </c>
      <c r="AC19" s="9">
        <v>3.7389999999999999</v>
      </c>
      <c r="AD19" s="9">
        <v>172.10599999999999</v>
      </c>
      <c r="AE19" s="9">
        <v>100.67400000000001</v>
      </c>
      <c r="AF19" s="9">
        <v>71.430999999999997</v>
      </c>
      <c r="AG19" s="9">
        <v>78.466999999999999</v>
      </c>
      <c r="AH19" s="9">
        <v>41.773000000000003</v>
      </c>
      <c r="AI19" s="9">
        <v>36.694000000000003</v>
      </c>
      <c r="AJ19" s="9">
        <v>17.027999999999999</v>
      </c>
      <c r="AK19" s="9">
        <v>7.8280000000000003</v>
      </c>
      <c r="AL19" s="9">
        <v>9.1989999999999998</v>
      </c>
      <c r="AM19" s="9">
        <v>24.643999999999998</v>
      </c>
      <c r="AN19" s="9">
        <v>14.247</v>
      </c>
      <c r="AO19" s="9">
        <v>10.397</v>
      </c>
      <c r="AP19" s="9">
        <v>36.795000000000002</v>
      </c>
      <c r="AQ19" s="9">
        <v>19.698</v>
      </c>
      <c r="AR19" s="9">
        <v>17.097000000000001</v>
      </c>
      <c r="AS19" s="9">
        <v>93.638000000000005</v>
      </c>
      <c r="AT19" s="9">
        <v>58.901000000000003</v>
      </c>
      <c r="AU19" s="9">
        <v>34.737000000000002</v>
      </c>
      <c r="AV19" s="9">
        <v>41.015999999999998</v>
      </c>
      <c r="AW19" s="9">
        <v>27.213999999999999</v>
      </c>
      <c r="AX19" s="9">
        <v>13.803000000000001</v>
      </c>
      <c r="AY19" s="9">
        <v>19.475999999999999</v>
      </c>
      <c r="AZ19" s="9">
        <v>12.515000000000001</v>
      </c>
      <c r="BA19" s="9">
        <v>6.9610000000000003</v>
      </c>
      <c r="BB19" s="9">
        <v>15.08</v>
      </c>
      <c r="BC19" s="9">
        <v>9.5449999999999999</v>
      </c>
      <c r="BD19" s="9">
        <v>5.5339999999999998</v>
      </c>
      <c r="BE19" s="9">
        <v>10.726000000000001</v>
      </c>
      <c r="BF19" s="9">
        <v>4.109</v>
      </c>
      <c r="BG19" s="9">
        <v>6.617</v>
      </c>
      <c r="BH19" s="9">
        <v>7.34</v>
      </c>
      <c r="BI19" s="9">
        <v>5.5190000000000001</v>
      </c>
      <c r="BJ19" s="9">
        <v>1.8220000000000001</v>
      </c>
      <c r="BK19" s="9">
        <v>16.821999999999999</v>
      </c>
      <c r="BL19" s="9">
        <v>13.173</v>
      </c>
      <c r="BM19" s="9">
        <v>3.6480000000000001</v>
      </c>
      <c r="BN19" s="9">
        <v>10.579000000000001</v>
      </c>
      <c r="BO19" s="9">
        <v>8.1020000000000003</v>
      </c>
      <c r="BP19" s="9">
        <v>2.4769999999999999</v>
      </c>
      <c r="BQ19" s="9">
        <v>3.5750000000000002</v>
      </c>
      <c r="BR19" s="9">
        <v>3.5750000000000002</v>
      </c>
      <c r="BS19" s="9">
        <v>0</v>
      </c>
      <c r="BT19" s="9">
        <v>4.9859999999999998</v>
      </c>
      <c r="BU19" s="9">
        <v>3.2709999999999999</v>
      </c>
      <c r="BV19" s="9">
        <v>1.716</v>
      </c>
      <c r="BW19" s="9">
        <v>2.0169999999999999</v>
      </c>
      <c r="BX19" s="9">
        <v>1.256</v>
      </c>
      <c r="BY19" s="9">
        <v>0.76100000000000001</v>
      </c>
      <c r="BZ19" s="9">
        <v>6.2430000000000003</v>
      </c>
      <c r="CA19" s="9">
        <v>5.0720000000000001</v>
      </c>
      <c r="CB19" s="9">
        <v>1.1719999999999999</v>
      </c>
      <c r="CC19" s="9">
        <v>3.0870000000000002</v>
      </c>
      <c r="CD19" s="9">
        <v>2.6160000000000001</v>
      </c>
      <c r="CE19" s="9">
        <v>0.47099999999999997</v>
      </c>
      <c r="CF19" s="9">
        <v>1.98</v>
      </c>
      <c r="CG19" s="9">
        <v>1.98</v>
      </c>
      <c r="CH19" s="9">
        <v>0</v>
      </c>
      <c r="CI19" s="9">
        <v>0.873</v>
      </c>
      <c r="CJ19" s="9">
        <v>0.17299999999999999</v>
      </c>
      <c r="CK19" s="9">
        <v>0.7</v>
      </c>
      <c r="CL19" s="9">
        <v>0.30299999999999999</v>
      </c>
      <c r="CM19" s="9">
        <v>0.30299999999999999</v>
      </c>
      <c r="CN19" s="9">
        <v>0</v>
      </c>
      <c r="CO19" s="9">
        <v>0</v>
      </c>
      <c r="CP19" s="9">
        <v>0</v>
      </c>
      <c r="CQ19" s="9">
        <v>0</v>
      </c>
      <c r="CR19" s="9">
        <v>176.94900000000001</v>
      </c>
      <c r="CS19" s="9">
        <v>80.236999999999995</v>
      </c>
      <c r="CT19" s="9">
        <v>96.712000000000003</v>
      </c>
      <c r="CU19" s="9">
        <v>125.68</v>
      </c>
      <c r="CV19" s="9">
        <v>54.536999999999999</v>
      </c>
      <c r="CW19" s="9">
        <v>71.143000000000001</v>
      </c>
      <c r="CX19" s="9">
        <v>60.326999999999998</v>
      </c>
      <c r="CY19" s="9">
        <v>27.856000000000002</v>
      </c>
      <c r="CZ19" s="9">
        <v>32.470999999999997</v>
      </c>
      <c r="DA19" s="9">
        <v>32.576999999999998</v>
      </c>
      <c r="DB19" s="9">
        <v>10.760999999999999</v>
      </c>
      <c r="DC19" s="9">
        <v>21.815999999999999</v>
      </c>
      <c r="DD19" s="9">
        <v>32.777000000000001</v>
      </c>
      <c r="DE19" s="9">
        <v>15.920999999999999</v>
      </c>
      <c r="DF19" s="9">
        <v>16.856000000000002</v>
      </c>
      <c r="DG19" s="9">
        <v>51.268999999999998</v>
      </c>
      <c r="DH19" s="9">
        <v>25.699000000000002</v>
      </c>
      <c r="DI19" s="9">
        <v>25.568999999999999</v>
      </c>
      <c r="DJ19" s="9">
        <v>32.125</v>
      </c>
      <c r="DK19" s="9">
        <v>15.871</v>
      </c>
      <c r="DL19" s="9">
        <v>16.254000000000001</v>
      </c>
      <c r="DM19" s="9">
        <v>6.9489999999999998</v>
      </c>
      <c r="DN19" s="9">
        <v>3.202</v>
      </c>
      <c r="DO19" s="9">
        <v>3.7469999999999999</v>
      </c>
      <c r="DP19" s="9">
        <v>5.226</v>
      </c>
      <c r="DQ19" s="9">
        <v>2.65</v>
      </c>
      <c r="DR19" s="9">
        <v>2.5750000000000002</v>
      </c>
      <c r="DS19" s="9">
        <v>3.9430000000000001</v>
      </c>
      <c r="DT19" s="9">
        <v>2.867</v>
      </c>
      <c r="DU19" s="9">
        <v>1.0760000000000001</v>
      </c>
      <c r="DV19" s="9">
        <v>3.0259999999999998</v>
      </c>
      <c r="DW19" s="9">
        <v>1.109</v>
      </c>
      <c r="DX19" s="9">
        <v>1.917</v>
      </c>
      <c r="DY19" s="9">
        <v>111.482</v>
      </c>
      <c r="DZ19" s="9">
        <v>61.043999999999997</v>
      </c>
      <c r="EA19" s="9">
        <v>50.438000000000002</v>
      </c>
      <c r="EB19" s="9">
        <v>45.438000000000002</v>
      </c>
      <c r="EC19" s="9">
        <v>23.268999999999998</v>
      </c>
      <c r="ED19" s="9">
        <v>22.17</v>
      </c>
      <c r="EE19" s="9">
        <v>18.443000000000001</v>
      </c>
      <c r="EF19" s="9">
        <v>9.7720000000000002</v>
      </c>
      <c r="EG19" s="9">
        <v>8.6709999999999994</v>
      </c>
      <c r="EH19" s="9">
        <v>12.968</v>
      </c>
      <c r="EI19" s="9">
        <v>5.0049999999999999</v>
      </c>
      <c r="EJ19" s="9">
        <v>7.9630000000000001</v>
      </c>
      <c r="EK19" s="9">
        <v>14.026999999999999</v>
      </c>
      <c r="EL19" s="9">
        <v>8.4909999999999997</v>
      </c>
      <c r="EM19" s="9">
        <v>5.5359999999999996</v>
      </c>
      <c r="EN19" s="9">
        <v>66.043999999999997</v>
      </c>
      <c r="EO19" s="9">
        <v>37.774999999999999</v>
      </c>
      <c r="EP19" s="9">
        <v>28.268999999999998</v>
      </c>
      <c r="EQ19" s="9">
        <v>24.759</v>
      </c>
      <c r="ER19" s="9">
        <v>17.725999999999999</v>
      </c>
      <c r="ES19" s="9">
        <v>7.0330000000000004</v>
      </c>
      <c r="ET19" s="9">
        <v>13.068</v>
      </c>
      <c r="EU19" s="9">
        <v>5.6619999999999999</v>
      </c>
      <c r="EV19" s="9">
        <v>7.4059999999999997</v>
      </c>
      <c r="EW19" s="9">
        <v>12.805999999999999</v>
      </c>
      <c r="EX19" s="9">
        <v>5.4980000000000002</v>
      </c>
      <c r="EY19" s="9">
        <v>7.3079999999999998</v>
      </c>
      <c r="EZ19" s="9">
        <v>11.385</v>
      </c>
      <c r="FA19" s="9">
        <v>4.8639999999999999</v>
      </c>
      <c r="FB19" s="9">
        <v>6.5220000000000002</v>
      </c>
      <c r="FC19" s="9">
        <v>4.0259999999999998</v>
      </c>
      <c r="FD19" s="9">
        <v>4.0259999999999998</v>
      </c>
      <c r="FE19" s="9">
        <v>0</v>
      </c>
      <c r="FF19" s="9">
        <v>1399.8130000000001</v>
      </c>
      <c r="FG19" s="9">
        <v>690.33</v>
      </c>
      <c r="FH19" s="9">
        <v>709.48299999999995</v>
      </c>
      <c r="FI19" s="9">
        <v>469.29199999999997</v>
      </c>
      <c r="FJ19" s="9">
        <v>234.839</v>
      </c>
      <c r="FK19" s="9">
        <v>234.453</v>
      </c>
      <c r="FL19" s="9">
        <v>113.779</v>
      </c>
      <c r="FM19" s="9">
        <v>58.92</v>
      </c>
      <c r="FN19" s="9">
        <v>54.86</v>
      </c>
      <c r="FO19" s="9">
        <v>124.026</v>
      </c>
      <c r="FP19" s="9">
        <v>64.820999999999998</v>
      </c>
      <c r="FQ19" s="9">
        <v>59.204000000000001</v>
      </c>
      <c r="FR19" s="9">
        <v>231.48699999999999</v>
      </c>
      <c r="FS19" s="9">
        <v>111.098</v>
      </c>
      <c r="FT19" s="9">
        <v>120.389</v>
      </c>
      <c r="FU19" s="9">
        <v>930.52</v>
      </c>
      <c r="FV19" s="9">
        <v>455.49099999999999</v>
      </c>
      <c r="FW19" s="9">
        <v>475.029</v>
      </c>
      <c r="FX19" s="9">
        <v>440.803</v>
      </c>
      <c r="FY19" s="9">
        <v>208.73699999999999</v>
      </c>
      <c r="FZ19" s="9">
        <v>232.066</v>
      </c>
      <c r="GA19" s="9">
        <v>181.375</v>
      </c>
      <c r="GB19" s="9">
        <v>92.908000000000001</v>
      </c>
      <c r="GC19" s="9">
        <v>88.466999999999999</v>
      </c>
      <c r="GD19" s="9">
        <v>185.613</v>
      </c>
      <c r="GE19" s="9">
        <v>92.001999999999995</v>
      </c>
      <c r="GF19" s="9">
        <v>93.611000000000004</v>
      </c>
      <c r="GG19" s="9">
        <v>95.936999999999998</v>
      </c>
      <c r="GH19" s="9">
        <v>48.268000000000001</v>
      </c>
      <c r="GI19" s="9">
        <v>47.668999999999997</v>
      </c>
      <c r="GJ19" s="9">
        <v>26.792999999999999</v>
      </c>
      <c r="GK19" s="9">
        <v>13.576000000000001</v>
      </c>
      <c r="GL19" s="9">
        <v>13.215999999999999</v>
      </c>
      <c r="GM19" s="9">
        <v>271.74299999999999</v>
      </c>
      <c r="GN19" s="9">
        <v>137.20699999999999</v>
      </c>
      <c r="GO19" s="9">
        <v>134.536</v>
      </c>
      <c r="GP19" s="9">
        <v>122.273</v>
      </c>
      <c r="GQ19" s="9">
        <v>67.28</v>
      </c>
      <c r="GR19" s="9">
        <v>54.994</v>
      </c>
      <c r="GS19" s="9">
        <v>38.341999999999999</v>
      </c>
      <c r="GT19" s="9">
        <v>22.14</v>
      </c>
      <c r="GU19" s="9">
        <v>16.202000000000002</v>
      </c>
      <c r="GV19" s="9">
        <v>33.597999999999999</v>
      </c>
      <c r="GW19" s="9">
        <v>18.582000000000001</v>
      </c>
      <c r="GX19" s="9">
        <v>15.016</v>
      </c>
      <c r="GY19" s="9">
        <v>50.332999999999998</v>
      </c>
      <c r="GZ19" s="9">
        <v>26.556999999999999</v>
      </c>
      <c r="HA19" s="9">
        <v>23.776</v>
      </c>
      <c r="HB19" s="9">
        <v>149.46899999999999</v>
      </c>
      <c r="HC19" s="9">
        <v>69.927000000000007</v>
      </c>
      <c r="HD19" s="9">
        <v>79.542000000000002</v>
      </c>
      <c r="HE19" s="9">
        <v>85.02</v>
      </c>
      <c r="HF19" s="9">
        <v>37.015000000000001</v>
      </c>
      <c r="HG19" s="9">
        <v>48.005000000000003</v>
      </c>
      <c r="HH19" s="9">
        <v>30.172999999999998</v>
      </c>
      <c r="HI19" s="9">
        <v>15.093</v>
      </c>
      <c r="HJ19" s="9">
        <v>15.08</v>
      </c>
      <c r="HK19" s="9">
        <v>22.306000000000001</v>
      </c>
      <c r="HL19" s="9">
        <v>11.134</v>
      </c>
      <c r="HM19" s="9">
        <v>11.170999999999999</v>
      </c>
      <c r="HN19" s="9">
        <v>11.372</v>
      </c>
      <c r="HO19" s="9">
        <v>6.0860000000000003</v>
      </c>
      <c r="HP19" s="9">
        <v>5.2859999999999996</v>
      </c>
      <c r="HQ19" s="9">
        <v>0.59899999999999998</v>
      </c>
      <c r="HR19" s="9">
        <v>0.59899999999999998</v>
      </c>
      <c r="HS19" s="9">
        <v>0</v>
      </c>
      <c r="HT19" s="9">
        <v>85.951999999999998</v>
      </c>
      <c r="HU19" s="9">
        <v>47.677</v>
      </c>
      <c r="HV19" s="9">
        <v>38.274999999999999</v>
      </c>
      <c r="HW19" s="9">
        <v>49.551000000000002</v>
      </c>
      <c r="HX19" s="9">
        <v>24.218</v>
      </c>
      <c r="HY19" s="9">
        <v>25.334</v>
      </c>
      <c r="HZ19" s="9">
        <v>22.59</v>
      </c>
      <c r="IA19" s="9">
        <v>12.487</v>
      </c>
      <c r="IB19" s="9">
        <v>10.103999999999999</v>
      </c>
      <c r="IC19" s="9">
        <v>10.769</v>
      </c>
      <c r="ID19" s="9">
        <v>4.2060000000000004</v>
      </c>
      <c r="IE19" s="9">
        <v>6.5629999999999997</v>
      </c>
      <c r="IF19" s="9">
        <v>16.192</v>
      </c>
      <c r="IG19" s="9">
        <v>7.5250000000000004</v>
      </c>
      <c r="IH19" s="9">
        <v>8.6669999999999998</v>
      </c>
      <c r="II19" s="9">
        <v>36.401000000000003</v>
      </c>
      <c r="IJ19" s="9">
        <v>23.46</v>
      </c>
      <c r="IK19" s="9">
        <v>12.941000000000001</v>
      </c>
      <c r="IL19" s="9">
        <v>24.613</v>
      </c>
      <c r="IM19" s="9">
        <v>15.691000000000001</v>
      </c>
      <c r="IN19" s="9">
        <v>8.9220000000000006</v>
      </c>
      <c r="IO19" s="9">
        <v>4.7210000000000001</v>
      </c>
      <c r="IP19" s="9">
        <v>3.5920000000000001</v>
      </c>
      <c r="IQ19" s="9">
        <v>1.129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4.7569999999999997</v>
      </c>
      <c r="C11" s="9">
        <v>3.3969999999999998</v>
      </c>
      <c r="D11" s="9">
        <v>1.36</v>
      </c>
      <c r="E11" s="9">
        <v>0</v>
      </c>
      <c r="F11" s="9">
        <v>0</v>
      </c>
      <c r="G11" s="9">
        <v>0</v>
      </c>
      <c r="H11" s="9">
        <v>0.76900000000000002</v>
      </c>
      <c r="I11" s="9">
        <v>0</v>
      </c>
      <c r="J11" s="9">
        <v>0.76900000000000002</v>
      </c>
      <c r="K11" s="9">
        <v>376.65600000000001</v>
      </c>
      <c r="L11" s="9">
        <v>212.352</v>
      </c>
      <c r="M11" s="9">
        <v>164.304</v>
      </c>
      <c r="N11" s="9">
        <v>106.76600000000001</v>
      </c>
      <c r="O11" s="9">
        <v>61.369</v>
      </c>
      <c r="P11" s="9">
        <v>45.396999999999998</v>
      </c>
      <c r="Q11" s="9">
        <v>25.73</v>
      </c>
      <c r="R11" s="9">
        <v>15.503</v>
      </c>
      <c r="S11" s="9">
        <v>10.227</v>
      </c>
      <c r="T11" s="9">
        <v>31.548999999999999</v>
      </c>
      <c r="U11" s="9">
        <v>17.390999999999998</v>
      </c>
      <c r="V11" s="9">
        <v>14.157999999999999</v>
      </c>
      <c r="W11" s="9">
        <v>49.487000000000002</v>
      </c>
      <c r="X11" s="9">
        <v>28.475000000000001</v>
      </c>
      <c r="Y11" s="9">
        <v>21.012</v>
      </c>
      <c r="Z11" s="9">
        <v>269.89</v>
      </c>
      <c r="AA11" s="9">
        <v>150.983</v>
      </c>
      <c r="AB11" s="9">
        <v>118.907</v>
      </c>
      <c r="AC11" s="9">
        <v>127.27</v>
      </c>
      <c r="AD11" s="9">
        <v>69.245999999999995</v>
      </c>
      <c r="AE11" s="9">
        <v>58.024000000000001</v>
      </c>
      <c r="AF11" s="9">
        <v>65.058000000000007</v>
      </c>
      <c r="AG11" s="9">
        <v>37.938000000000002</v>
      </c>
      <c r="AH11" s="9">
        <v>27.12</v>
      </c>
      <c r="AI11" s="9">
        <v>51.19</v>
      </c>
      <c r="AJ11" s="9">
        <v>27.786999999999999</v>
      </c>
      <c r="AK11" s="9">
        <v>23.402999999999999</v>
      </c>
      <c r="AL11" s="9">
        <v>22.149000000000001</v>
      </c>
      <c r="AM11" s="9">
        <v>13.397</v>
      </c>
      <c r="AN11" s="9">
        <v>8.7509999999999994</v>
      </c>
      <c r="AO11" s="9">
        <v>4.2240000000000002</v>
      </c>
      <c r="AP11" s="9">
        <v>2.6150000000000002</v>
      </c>
      <c r="AQ11" s="9">
        <v>1.609</v>
      </c>
      <c r="AR11" s="9">
        <v>30.082999999999998</v>
      </c>
      <c r="AS11" s="9">
        <v>14.846</v>
      </c>
      <c r="AT11" s="9">
        <v>15.237</v>
      </c>
      <c r="AU11" s="9">
        <v>1.337</v>
      </c>
      <c r="AV11" s="9">
        <v>0.71399999999999997</v>
      </c>
      <c r="AW11" s="9">
        <v>0.623</v>
      </c>
      <c r="AX11" s="9">
        <v>0</v>
      </c>
      <c r="AY11" s="9">
        <v>0</v>
      </c>
      <c r="AZ11" s="9">
        <v>0</v>
      </c>
      <c r="BA11" s="9">
        <v>0.80400000000000005</v>
      </c>
      <c r="BB11" s="9">
        <v>0.18</v>
      </c>
      <c r="BC11" s="9">
        <v>0.623</v>
      </c>
      <c r="BD11" s="9">
        <v>0.53300000000000003</v>
      </c>
      <c r="BE11" s="9">
        <v>0.53300000000000003</v>
      </c>
      <c r="BF11" s="9">
        <v>0</v>
      </c>
      <c r="BG11" s="9">
        <v>28.745999999999999</v>
      </c>
      <c r="BH11" s="9">
        <v>14.132</v>
      </c>
      <c r="BI11" s="9">
        <v>14.614000000000001</v>
      </c>
      <c r="BJ11" s="9">
        <v>0.96599999999999997</v>
      </c>
      <c r="BK11" s="9">
        <v>0</v>
      </c>
      <c r="BL11" s="9">
        <v>0.96599999999999997</v>
      </c>
      <c r="BM11" s="9">
        <v>1.7809999999999999</v>
      </c>
      <c r="BN11" s="9">
        <v>1.4419999999999999</v>
      </c>
      <c r="BO11" s="9">
        <v>0.33900000000000002</v>
      </c>
      <c r="BP11" s="9">
        <v>3.286</v>
      </c>
      <c r="BQ11" s="9">
        <v>1.964</v>
      </c>
      <c r="BR11" s="9">
        <v>1.3220000000000001</v>
      </c>
      <c r="BS11" s="9">
        <v>9.4640000000000004</v>
      </c>
      <c r="BT11" s="9">
        <v>3.488</v>
      </c>
      <c r="BU11" s="9">
        <v>5.976</v>
      </c>
      <c r="BV11" s="9">
        <v>13.249000000000001</v>
      </c>
      <c r="BW11" s="9">
        <v>7.2380000000000004</v>
      </c>
      <c r="BX11" s="9">
        <v>6.0110000000000001</v>
      </c>
      <c r="BY11" s="9">
        <v>200.73400000000001</v>
      </c>
      <c r="BZ11" s="9">
        <v>48.018999999999998</v>
      </c>
      <c r="CA11" s="9">
        <v>152.714</v>
      </c>
      <c r="CB11" s="9">
        <v>47.988</v>
      </c>
      <c r="CC11" s="9">
        <v>13.227</v>
      </c>
      <c r="CD11" s="9">
        <v>34.761000000000003</v>
      </c>
      <c r="CE11" s="9">
        <v>9.16</v>
      </c>
      <c r="CF11" s="9">
        <v>2.8170000000000002</v>
      </c>
      <c r="CG11" s="9">
        <v>6.343</v>
      </c>
      <c r="CH11" s="9">
        <v>15.606999999999999</v>
      </c>
      <c r="CI11" s="9">
        <v>4.16</v>
      </c>
      <c r="CJ11" s="9">
        <v>11.446999999999999</v>
      </c>
      <c r="CK11" s="9">
        <v>23.221</v>
      </c>
      <c r="CL11" s="9">
        <v>6.2510000000000003</v>
      </c>
      <c r="CM11" s="9">
        <v>16.97</v>
      </c>
      <c r="CN11" s="9">
        <v>152.74600000000001</v>
      </c>
      <c r="CO11" s="9">
        <v>34.792000000000002</v>
      </c>
      <c r="CP11" s="9">
        <v>117.95399999999999</v>
      </c>
      <c r="CQ11" s="9">
        <v>64.042000000000002</v>
      </c>
      <c r="CR11" s="9">
        <v>21.07</v>
      </c>
      <c r="CS11" s="9">
        <v>42.972000000000001</v>
      </c>
      <c r="CT11" s="9">
        <v>37.234999999999999</v>
      </c>
      <c r="CU11" s="9">
        <v>6.4950000000000001</v>
      </c>
      <c r="CV11" s="9">
        <v>30.739000000000001</v>
      </c>
      <c r="CW11" s="9">
        <v>30.190999999999999</v>
      </c>
      <c r="CX11" s="9">
        <v>3.355</v>
      </c>
      <c r="CY11" s="9">
        <v>26.835000000000001</v>
      </c>
      <c r="CZ11" s="9">
        <v>17.11</v>
      </c>
      <c r="DA11" s="9">
        <v>2.7730000000000001</v>
      </c>
      <c r="DB11" s="9">
        <v>14.337999999999999</v>
      </c>
      <c r="DC11" s="9">
        <v>4.1680000000000001</v>
      </c>
      <c r="DD11" s="9">
        <v>1.099</v>
      </c>
      <c r="DE11" s="9">
        <v>3.069</v>
      </c>
      <c r="DF11" s="9">
        <v>24.826000000000001</v>
      </c>
      <c r="DG11" s="9">
        <v>18.943000000000001</v>
      </c>
      <c r="DH11" s="9">
        <v>5.883</v>
      </c>
      <c r="DI11" s="9">
        <v>3.863</v>
      </c>
      <c r="DJ11" s="9">
        <v>2.3740000000000001</v>
      </c>
      <c r="DK11" s="9">
        <v>1.4890000000000001</v>
      </c>
      <c r="DL11" s="9">
        <v>1.0920000000000001</v>
      </c>
      <c r="DM11" s="9">
        <v>0.66100000000000003</v>
      </c>
      <c r="DN11" s="9">
        <v>0.432</v>
      </c>
      <c r="DO11" s="9">
        <v>0.63200000000000001</v>
      </c>
      <c r="DP11" s="9">
        <v>0.192</v>
      </c>
      <c r="DQ11" s="9">
        <v>0.44</v>
      </c>
      <c r="DR11" s="9">
        <v>2.1389999999999998</v>
      </c>
      <c r="DS11" s="9">
        <v>1.5209999999999999</v>
      </c>
      <c r="DT11" s="9">
        <v>0.61799999999999999</v>
      </c>
      <c r="DU11" s="9">
        <v>20.963000000000001</v>
      </c>
      <c r="DV11" s="9">
        <v>16.568999999999999</v>
      </c>
      <c r="DW11" s="9">
        <v>4.3940000000000001</v>
      </c>
      <c r="DX11" s="9">
        <v>9.4130000000000003</v>
      </c>
      <c r="DY11" s="9">
        <v>8.0340000000000007</v>
      </c>
      <c r="DZ11" s="9">
        <v>1.379</v>
      </c>
      <c r="EA11" s="9">
        <v>4.242</v>
      </c>
      <c r="EB11" s="9">
        <v>3.24</v>
      </c>
      <c r="EC11" s="9">
        <v>1.002</v>
      </c>
      <c r="ED11" s="9">
        <v>5.7080000000000002</v>
      </c>
      <c r="EE11" s="9">
        <v>3.694</v>
      </c>
      <c r="EF11" s="9">
        <v>2.0139999999999998</v>
      </c>
      <c r="EG11" s="9">
        <v>1.601</v>
      </c>
      <c r="EH11" s="9">
        <v>1.601</v>
      </c>
      <c r="EI11" s="9">
        <v>0</v>
      </c>
      <c r="EJ11" s="9">
        <v>0</v>
      </c>
      <c r="EK11" s="9">
        <v>0</v>
      </c>
      <c r="EL11" s="9">
        <v>0</v>
      </c>
      <c r="EM11" s="9">
        <v>152.42400000000001</v>
      </c>
      <c r="EN11" s="9">
        <v>70.808999999999997</v>
      </c>
      <c r="EO11" s="9">
        <v>81.614999999999995</v>
      </c>
      <c r="EP11" s="9">
        <v>42.8</v>
      </c>
      <c r="EQ11" s="9">
        <v>22.751000000000001</v>
      </c>
      <c r="ER11" s="9">
        <v>20.047999999999998</v>
      </c>
      <c r="ES11" s="9">
        <v>14.853</v>
      </c>
      <c r="ET11" s="9">
        <v>8.0429999999999993</v>
      </c>
      <c r="EU11" s="9">
        <v>6.81</v>
      </c>
      <c r="EV11" s="9">
        <v>7.9619999999999997</v>
      </c>
      <c r="EW11" s="9">
        <v>4.0359999999999996</v>
      </c>
      <c r="EX11" s="9">
        <v>3.927</v>
      </c>
      <c r="EY11" s="9">
        <v>19.984999999999999</v>
      </c>
      <c r="EZ11" s="9">
        <v>10.673</v>
      </c>
      <c r="FA11" s="9">
        <v>9.3119999999999994</v>
      </c>
      <c r="FB11" s="9">
        <v>109.624</v>
      </c>
      <c r="FC11" s="9">
        <v>48.058</v>
      </c>
      <c r="FD11" s="9">
        <v>61.566000000000003</v>
      </c>
      <c r="FE11" s="9">
        <v>54.457000000000001</v>
      </c>
      <c r="FF11" s="9">
        <v>24.713000000000001</v>
      </c>
      <c r="FG11" s="9">
        <v>29.744</v>
      </c>
      <c r="FH11" s="9">
        <v>23.17</v>
      </c>
      <c r="FI11" s="9">
        <v>9.8810000000000002</v>
      </c>
      <c r="FJ11" s="9">
        <v>13.289</v>
      </c>
      <c r="FK11" s="9">
        <v>16.163</v>
      </c>
      <c r="FL11" s="9">
        <v>5.92</v>
      </c>
      <c r="FM11" s="9">
        <v>10.243</v>
      </c>
      <c r="FN11" s="9">
        <v>11.323</v>
      </c>
      <c r="FO11" s="9">
        <v>4.6989999999999998</v>
      </c>
      <c r="FP11" s="9">
        <v>6.6239999999999997</v>
      </c>
      <c r="FQ11" s="9">
        <v>4.5110000000000001</v>
      </c>
      <c r="FR11" s="9">
        <v>2.8450000000000002</v>
      </c>
      <c r="FS11" s="9">
        <v>1.667</v>
      </c>
      <c r="FT11" s="9">
        <v>489.09500000000003</v>
      </c>
      <c r="FU11" s="9">
        <v>245.87700000000001</v>
      </c>
      <c r="FV11" s="9">
        <v>243.21899999999999</v>
      </c>
      <c r="FW11" s="9">
        <v>253.16499999999999</v>
      </c>
      <c r="FX11" s="9">
        <v>133.45400000000001</v>
      </c>
      <c r="FY11" s="9">
        <v>119.711</v>
      </c>
      <c r="FZ11" s="9">
        <v>107.69199999999999</v>
      </c>
      <c r="GA11" s="9">
        <v>60.871000000000002</v>
      </c>
      <c r="GB11" s="9">
        <v>46.82</v>
      </c>
      <c r="GC11" s="9">
        <v>58.793999999999997</v>
      </c>
      <c r="GD11" s="9">
        <v>28.853999999999999</v>
      </c>
      <c r="GE11" s="9">
        <v>29.94</v>
      </c>
      <c r="GF11" s="9">
        <v>86.679000000000002</v>
      </c>
      <c r="GG11" s="9">
        <v>43.728999999999999</v>
      </c>
      <c r="GH11" s="9">
        <v>42.95</v>
      </c>
      <c r="GI11" s="9">
        <v>235.93100000000001</v>
      </c>
      <c r="GJ11" s="9">
        <v>112.423</v>
      </c>
      <c r="GK11" s="9">
        <v>123.508</v>
      </c>
      <c r="GL11" s="9">
        <v>163.92599999999999</v>
      </c>
      <c r="GM11" s="9">
        <v>77.314999999999998</v>
      </c>
      <c r="GN11" s="9">
        <v>86.611000000000004</v>
      </c>
      <c r="GO11" s="9">
        <v>53.906999999999996</v>
      </c>
      <c r="GP11" s="9">
        <v>27.341000000000001</v>
      </c>
      <c r="GQ11" s="9">
        <v>26.565000000000001</v>
      </c>
      <c r="GR11" s="9">
        <v>17.481999999999999</v>
      </c>
      <c r="GS11" s="9">
        <v>7.766</v>
      </c>
      <c r="GT11" s="9">
        <v>9.7159999999999993</v>
      </c>
      <c r="GU11" s="9">
        <v>0.61599999999999999</v>
      </c>
      <c r="GV11" s="9">
        <v>0</v>
      </c>
      <c r="GW11" s="9">
        <v>0.61599999999999999</v>
      </c>
      <c r="GX11" s="9">
        <v>0</v>
      </c>
      <c r="GY11" s="9">
        <v>0</v>
      </c>
      <c r="GZ11" s="9">
        <v>0</v>
      </c>
      <c r="HA11" s="9">
        <v>174.846</v>
      </c>
      <c r="HB11" s="9">
        <v>98.456000000000003</v>
      </c>
      <c r="HC11" s="9">
        <v>76.39</v>
      </c>
      <c r="HD11" s="9">
        <v>112.51900000000001</v>
      </c>
      <c r="HE11" s="9">
        <v>61.195999999999998</v>
      </c>
      <c r="HF11" s="9">
        <v>51.323</v>
      </c>
      <c r="HG11" s="9">
        <v>57.356999999999999</v>
      </c>
      <c r="HH11" s="9">
        <v>33.04</v>
      </c>
      <c r="HI11" s="9">
        <v>24.318000000000001</v>
      </c>
      <c r="HJ11" s="9">
        <v>24.7</v>
      </c>
      <c r="HK11" s="9">
        <v>12.042999999999999</v>
      </c>
      <c r="HL11" s="9">
        <v>12.656000000000001</v>
      </c>
      <c r="HM11" s="9">
        <v>30.462</v>
      </c>
      <c r="HN11" s="9">
        <v>16.113</v>
      </c>
      <c r="HO11" s="9">
        <v>14.348000000000001</v>
      </c>
      <c r="HP11" s="9">
        <v>62.326999999999998</v>
      </c>
      <c r="HQ11" s="9">
        <v>37.26</v>
      </c>
      <c r="HR11" s="9">
        <v>25.068000000000001</v>
      </c>
      <c r="HS11" s="9">
        <v>50.3</v>
      </c>
      <c r="HT11" s="9">
        <v>29.23</v>
      </c>
      <c r="HU11" s="9">
        <v>21.068999999999999</v>
      </c>
      <c r="HV11" s="9">
        <v>9.5239999999999991</v>
      </c>
      <c r="HW11" s="9">
        <v>7.2370000000000001</v>
      </c>
      <c r="HX11" s="9">
        <v>2.2869999999999999</v>
      </c>
      <c r="HY11" s="9">
        <v>1.8879999999999999</v>
      </c>
      <c r="HZ11" s="9">
        <v>0.79200000000000004</v>
      </c>
      <c r="IA11" s="9">
        <v>1.095</v>
      </c>
      <c r="IB11" s="9">
        <v>0.61599999999999999</v>
      </c>
      <c r="IC11" s="9">
        <v>0</v>
      </c>
      <c r="ID11" s="9">
        <v>0.61599999999999999</v>
      </c>
      <c r="IE11" s="9">
        <v>0</v>
      </c>
      <c r="IF11" s="9">
        <v>0</v>
      </c>
      <c r="IG11" s="9">
        <v>0</v>
      </c>
      <c r="IH11" s="9">
        <v>69.549000000000007</v>
      </c>
      <c r="II11" s="9">
        <v>40.411000000000001</v>
      </c>
      <c r="IJ11" s="9">
        <v>29.138000000000002</v>
      </c>
      <c r="IK11" s="9">
        <v>37.994</v>
      </c>
      <c r="IL11" s="9">
        <v>20.04</v>
      </c>
      <c r="IM11" s="9">
        <v>17.954000000000001</v>
      </c>
      <c r="IN11" s="9">
        <v>14.718</v>
      </c>
      <c r="IO11" s="9">
        <v>8.2880000000000003</v>
      </c>
      <c r="IP11" s="9">
        <v>6.4290000000000003</v>
      </c>
      <c r="IQ11" s="9">
        <v>9.0510000000000002</v>
      </c>
    </row>
    <row r="12" spans="1:251">
      <c r="A12" s="10">
        <v>42401</v>
      </c>
      <c r="B12" s="9">
        <v>3.0190000000000001</v>
      </c>
      <c r="C12" s="9">
        <v>1.633</v>
      </c>
      <c r="D12" s="9">
        <v>1.385</v>
      </c>
      <c r="E12" s="9">
        <v>1.3029999999999999</v>
      </c>
      <c r="F12" s="9">
        <v>1.3029999999999999</v>
      </c>
      <c r="G12" s="9">
        <v>0</v>
      </c>
      <c r="H12" s="9">
        <v>0</v>
      </c>
      <c r="I12" s="9">
        <v>0</v>
      </c>
      <c r="J12" s="9">
        <v>0</v>
      </c>
      <c r="K12" s="9">
        <v>401.70400000000001</v>
      </c>
      <c r="L12" s="9">
        <v>227.66499999999999</v>
      </c>
      <c r="M12" s="9">
        <v>174.03899999999999</v>
      </c>
      <c r="N12" s="9">
        <v>122.77800000000001</v>
      </c>
      <c r="O12" s="9">
        <v>69.161000000000001</v>
      </c>
      <c r="P12" s="9">
        <v>53.616999999999997</v>
      </c>
      <c r="Q12" s="9">
        <v>30.79</v>
      </c>
      <c r="R12" s="9">
        <v>16.381</v>
      </c>
      <c r="S12" s="9">
        <v>14.409000000000001</v>
      </c>
      <c r="T12" s="9">
        <v>37.718000000000004</v>
      </c>
      <c r="U12" s="9">
        <v>20.59</v>
      </c>
      <c r="V12" s="9">
        <v>17.128</v>
      </c>
      <c r="W12" s="9">
        <v>54.27</v>
      </c>
      <c r="X12" s="9">
        <v>32.19</v>
      </c>
      <c r="Y12" s="9">
        <v>22.08</v>
      </c>
      <c r="Z12" s="9">
        <v>278.92599999999999</v>
      </c>
      <c r="AA12" s="9">
        <v>158.50399999999999</v>
      </c>
      <c r="AB12" s="9">
        <v>120.422</v>
      </c>
      <c r="AC12" s="9">
        <v>122.297</v>
      </c>
      <c r="AD12" s="9">
        <v>68.456000000000003</v>
      </c>
      <c r="AE12" s="9">
        <v>53.841999999999999</v>
      </c>
      <c r="AF12" s="9">
        <v>78.899000000000001</v>
      </c>
      <c r="AG12" s="9">
        <v>45.215000000000003</v>
      </c>
      <c r="AH12" s="9">
        <v>33.685000000000002</v>
      </c>
      <c r="AI12" s="9">
        <v>52.732999999999997</v>
      </c>
      <c r="AJ12" s="9">
        <v>30.881</v>
      </c>
      <c r="AK12" s="9">
        <v>21.853000000000002</v>
      </c>
      <c r="AL12" s="9">
        <v>21.928999999999998</v>
      </c>
      <c r="AM12" s="9">
        <v>12.115</v>
      </c>
      <c r="AN12" s="9">
        <v>9.8140000000000001</v>
      </c>
      <c r="AO12" s="9">
        <v>3.0670000000000002</v>
      </c>
      <c r="AP12" s="9">
        <v>1.8380000000000001</v>
      </c>
      <c r="AQ12" s="9">
        <v>1.2290000000000001</v>
      </c>
      <c r="AR12" s="9">
        <v>32.710999999999999</v>
      </c>
      <c r="AS12" s="9">
        <v>15.628</v>
      </c>
      <c r="AT12" s="9">
        <v>17.082999999999998</v>
      </c>
      <c r="AU12" s="9">
        <v>2.4790000000000001</v>
      </c>
      <c r="AV12" s="9">
        <v>1.2190000000000001</v>
      </c>
      <c r="AW12" s="9">
        <v>1.26</v>
      </c>
      <c r="AX12" s="9">
        <v>1.4530000000000001</v>
      </c>
      <c r="AY12" s="9">
        <v>0.74199999999999999</v>
      </c>
      <c r="AZ12" s="9">
        <v>0.71099999999999997</v>
      </c>
      <c r="BA12" s="9">
        <v>0.54900000000000004</v>
      </c>
      <c r="BB12" s="9">
        <v>0</v>
      </c>
      <c r="BC12" s="9">
        <v>0.54900000000000004</v>
      </c>
      <c r="BD12" s="9">
        <v>0.47699999999999998</v>
      </c>
      <c r="BE12" s="9">
        <v>0.47699999999999998</v>
      </c>
      <c r="BF12" s="9">
        <v>0</v>
      </c>
      <c r="BG12" s="9">
        <v>30.233000000000001</v>
      </c>
      <c r="BH12" s="9">
        <v>14.41</v>
      </c>
      <c r="BI12" s="9">
        <v>15.823</v>
      </c>
      <c r="BJ12" s="9">
        <v>1.1439999999999999</v>
      </c>
      <c r="BK12" s="9">
        <v>0.51600000000000001</v>
      </c>
      <c r="BL12" s="9">
        <v>0.628</v>
      </c>
      <c r="BM12" s="9">
        <v>2.73</v>
      </c>
      <c r="BN12" s="9">
        <v>1.2609999999999999</v>
      </c>
      <c r="BO12" s="9">
        <v>1.4690000000000001</v>
      </c>
      <c r="BP12" s="9">
        <v>5.8419999999999996</v>
      </c>
      <c r="BQ12" s="9">
        <v>2.5390000000000001</v>
      </c>
      <c r="BR12" s="9">
        <v>3.3029999999999999</v>
      </c>
      <c r="BS12" s="9">
        <v>5.1159999999999997</v>
      </c>
      <c r="BT12" s="9">
        <v>1.7270000000000001</v>
      </c>
      <c r="BU12" s="9">
        <v>3.3889999999999998</v>
      </c>
      <c r="BV12" s="9">
        <v>15.401</v>
      </c>
      <c r="BW12" s="9">
        <v>8.3670000000000009</v>
      </c>
      <c r="BX12" s="9">
        <v>7.0339999999999998</v>
      </c>
      <c r="BY12" s="9">
        <v>183.69300000000001</v>
      </c>
      <c r="BZ12" s="9">
        <v>41.402999999999999</v>
      </c>
      <c r="CA12" s="9">
        <v>142.29</v>
      </c>
      <c r="CB12" s="9">
        <v>37.256</v>
      </c>
      <c r="CC12" s="9">
        <v>11.407999999999999</v>
      </c>
      <c r="CD12" s="9">
        <v>25.847999999999999</v>
      </c>
      <c r="CE12" s="9">
        <v>8.3689999999999998</v>
      </c>
      <c r="CF12" s="9">
        <v>1.542</v>
      </c>
      <c r="CG12" s="9">
        <v>6.827</v>
      </c>
      <c r="CH12" s="9">
        <v>8.4130000000000003</v>
      </c>
      <c r="CI12" s="9">
        <v>2.0609999999999999</v>
      </c>
      <c r="CJ12" s="9">
        <v>6.3520000000000003</v>
      </c>
      <c r="CK12" s="9">
        <v>20.472999999999999</v>
      </c>
      <c r="CL12" s="9">
        <v>7.8049999999999997</v>
      </c>
      <c r="CM12" s="9">
        <v>12.669</v>
      </c>
      <c r="CN12" s="9">
        <v>146.43700000000001</v>
      </c>
      <c r="CO12" s="9">
        <v>29.995000000000001</v>
      </c>
      <c r="CP12" s="9">
        <v>116.44199999999999</v>
      </c>
      <c r="CQ12" s="9">
        <v>67.959000000000003</v>
      </c>
      <c r="CR12" s="9">
        <v>17.413</v>
      </c>
      <c r="CS12" s="9">
        <v>50.545000000000002</v>
      </c>
      <c r="CT12" s="9">
        <v>31.809000000000001</v>
      </c>
      <c r="CU12" s="9">
        <v>5.335</v>
      </c>
      <c r="CV12" s="9">
        <v>26.474</v>
      </c>
      <c r="CW12" s="9">
        <v>34.207000000000001</v>
      </c>
      <c r="CX12" s="9">
        <v>5.1689999999999996</v>
      </c>
      <c r="CY12" s="9">
        <v>29.038</v>
      </c>
      <c r="CZ12" s="9">
        <v>11.055999999999999</v>
      </c>
      <c r="DA12" s="9">
        <v>1.7829999999999999</v>
      </c>
      <c r="DB12" s="9">
        <v>9.2729999999999997</v>
      </c>
      <c r="DC12" s="9">
        <v>1.407</v>
      </c>
      <c r="DD12" s="9">
        <v>0.29499999999999998</v>
      </c>
      <c r="DE12" s="9">
        <v>1.1120000000000001</v>
      </c>
      <c r="DF12" s="9">
        <v>27.273</v>
      </c>
      <c r="DG12" s="9">
        <v>17.919</v>
      </c>
      <c r="DH12" s="9">
        <v>9.3529999999999998</v>
      </c>
      <c r="DI12" s="9">
        <v>5.3609999999999998</v>
      </c>
      <c r="DJ12" s="9">
        <v>4.593</v>
      </c>
      <c r="DK12" s="9">
        <v>0.76800000000000002</v>
      </c>
      <c r="DL12" s="9">
        <v>1.2669999999999999</v>
      </c>
      <c r="DM12" s="9">
        <v>1.2669999999999999</v>
      </c>
      <c r="DN12" s="9">
        <v>0</v>
      </c>
      <c r="DO12" s="9">
        <v>1.2370000000000001</v>
      </c>
      <c r="DP12" s="9">
        <v>0.56399999999999995</v>
      </c>
      <c r="DQ12" s="9">
        <v>0.67300000000000004</v>
      </c>
      <c r="DR12" s="9">
        <v>2.8570000000000002</v>
      </c>
      <c r="DS12" s="9">
        <v>2.762</v>
      </c>
      <c r="DT12" s="9">
        <v>9.5000000000000001E-2</v>
      </c>
      <c r="DU12" s="9">
        <v>21.911999999999999</v>
      </c>
      <c r="DV12" s="9">
        <v>13.326000000000001</v>
      </c>
      <c r="DW12" s="9">
        <v>8.5850000000000009</v>
      </c>
      <c r="DX12" s="9">
        <v>6.8049999999999997</v>
      </c>
      <c r="DY12" s="9">
        <v>3.1619999999999999</v>
      </c>
      <c r="DZ12" s="9">
        <v>3.6440000000000001</v>
      </c>
      <c r="EA12" s="9">
        <v>3.8180000000000001</v>
      </c>
      <c r="EB12" s="9">
        <v>3.1949999999999998</v>
      </c>
      <c r="EC12" s="9">
        <v>0.622</v>
      </c>
      <c r="ED12" s="9">
        <v>7.6150000000000002</v>
      </c>
      <c r="EE12" s="9">
        <v>5.6920000000000002</v>
      </c>
      <c r="EF12" s="9">
        <v>1.923</v>
      </c>
      <c r="EG12" s="9">
        <v>3.5910000000000002</v>
      </c>
      <c r="EH12" s="9">
        <v>1.196</v>
      </c>
      <c r="EI12" s="9">
        <v>2.3959999999999999</v>
      </c>
      <c r="EJ12" s="9">
        <v>8.2000000000000003E-2</v>
      </c>
      <c r="EK12" s="9">
        <v>8.2000000000000003E-2</v>
      </c>
      <c r="EL12" s="9">
        <v>0</v>
      </c>
      <c r="EM12" s="9">
        <v>164.91900000000001</v>
      </c>
      <c r="EN12" s="9">
        <v>69.311000000000007</v>
      </c>
      <c r="EO12" s="9">
        <v>95.608000000000004</v>
      </c>
      <c r="EP12" s="9">
        <v>46.237000000000002</v>
      </c>
      <c r="EQ12" s="9">
        <v>21.02</v>
      </c>
      <c r="ER12" s="9">
        <v>25.216999999999999</v>
      </c>
      <c r="ES12" s="9">
        <v>17.369</v>
      </c>
      <c r="ET12" s="9">
        <v>7.5190000000000001</v>
      </c>
      <c r="EU12" s="9">
        <v>9.85</v>
      </c>
      <c r="EV12" s="9">
        <v>12.597</v>
      </c>
      <c r="EW12" s="9">
        <v>5.4669999999999996</v>
      </c>
      <c r="EX12" s="9">
        <v>7.1310000000000002</v>
      </c>
      <c r="EY12" s="9">
        <v>16.271000000000001</v>
      </c>
      <c r="EZ12" s="9">
        <v>8.0340000000000007</v>
      </c>
      <c r="FA12" s="9">
        <v>8.2370000000000001</v>
      </c>
      <c r="FB12" s="9">
        <v>118.681</v>
      </c>
      <c r="FC12" s="9">
        <v>48.290999999999997</v>
      </c>
      <c r="FD12" s="9">
        <v>70.391000000000005</v>
      </c>
      <c r="FE12" s="9">
        <v>56.817999999999998</v>
      </c>
      <c r="FF12" s="9">
        <v>23.338999999999999</v>
      </c>
      <c r="FG12" s="9">
        <v>33.478999999999999</v>
      </c>
      <c r="FH12" s="9">
        <v>25.411000000000001</v>
      </c>
      <c r="FI12" s="9">
        <v>10.321</v>
      </c>
      <c r="FJ12" s="9">
        <v>15.09</v>
      </c>
      <c r="FK12" s="9">
        <v>19.622</v>
      </c>
      <c r="FL12" s="9">
        <v>7.109</v>
      </c>
      <c r="FM12" s="9">
        <v>12.513</v>
      </c>
      <c r="FN12" s="9">
        <v>12.583</v>
      </c>
      <c r="FO12" s="9">
        <v>4.5979999999999999</v>
      </c>
      <c r="FP12" s="9">
        <v>7.9850000000000003</v>
      </c>
      <c r="FQ12" s="9">
        <v>4.2469999999999999</v>
      </c>
      <c r="FR12" s="9">
        <v>2.9239999999999999</v>
      </c>
      <c r="FS12" s="9">
        <v>1.323</v>
      </c>
      <c r="FT12" s="9">
        <v>492.54399999999998</v>
      </c>
      <c r="FU12" s="9">
        <v>244.23099999999999</v>
      </c>
      <c r="FV12" s="9">
        <v>248.31299999999999</v>
      </c>
      <c r="FW12" s="9">
        <v>244.98</v>
      </c>
      <c r="FX12" s="9">
        <v>130.00700000000001</v>
      </c>
      <c r="FY12" s="9">
        <v>114.973</v>
      </c>
      <c r="FZ12" s="9">
        <v>89.564999999999998</v>
      </c>
      <c r="GA12" s="9">
        <v>52.326000000000001</v>
      </c>
      <c r="GB12" s="9">
        <v>37.238999999999997</v>
      </c>
      <c r="GC12" s="9">
        <v>66.647999999999996</v>
      </c>
      <c r="GD12" s="9">
        <v>31.042999999999999</v>
      </c>
      <c r="GE12" s="9">
        <v>35.604999999999997</v>
      </c>
      <c r="GF12" s="9">
        <v>88.766000000000005</v>
      </c>
      <c r="GG12" s="9">
        <v>46.637999999999998</v>
      </c>
      <c r="GH12" s="9">
        <v>42.128</v>
      </c>
      <c r="GI12" s="9">
        <v>247.56399999999999</v>
      </c>
      <c r="GJ12" s="9">
        <v>114.224</v>
      </c>
      <c r="GK12" s="9">
        <v>133.34</v>
      </c>
      <c r="GL12" s="9">
        <v>159.50800000000001</v>
      </c>
      <c r="GM12" s="9">
        <v>74.540999999999997</v>
      </c>
      <c r="GN12" s="9">
        <v>84.966999999999999</v>
      </c>
      <c r="GO12" s="9">
        <v>67.543000000000006</v>
      </c>
      <c r="GP12" s="9">
        <v>29.681000000000001</v>
      </c>
      <c r="GQ12" s="9">
        <v>37.863</v>
      </c>
      <c r="GR12" s="9">
        <v>20.513000000000002</v>
      </c>
      <c r="GS12" s="9">
        <v>10.002000000000001</v>
      </c>
      <c r="GT12" s="9">
        <v>10.510999999999999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140.49600000000001</v>
      </c>
      <c r="HB12" s="9">
        <v>85.302000000000007</v>
      </c>
      <c r="HC12" s="9">
        <v>55.194000000000003</v>
      </c>
      <c r="HD12" s="9">
        <v>87.617000000000004</v>
      </c>
      <c r="HE12" s="9">
        <v>54.091000000000001</v>
      </c>
      <c r="HF12" s="9">
        <v>33.526000000000003</v>
      </c>
      <c r="HG12" s="9">
        <v>38.905999999999999</v>
      </c>
      <c r="HH12" s="9">
        <v>23.922999999999998</v>
      </c>
      <c r="HI12" s="9">
        <v>14.983000000000001</v>
      </c>
      <c r="HJ12" s="9">
        <v>21.268999999999998</v>
      </c>
      <c r="HK12" s="9">
        <v>13.454000000000001</v>
      </c>
      <c r="HL12" s="9">
        <v>7.8150000000000004</v>
      </c>
      <c r="HM12" s="9">
        <v>27.440999999999999</v>
      </c>
      <c r="HN12" s="9">
        <v>16.713000000000001</v>
      </c>
      <c r="HO12" s="9">
        <v>10.728</v>
      </c>
      <c r="HP12" s="9">
        <v>52.878999999999998</v>
      </c>
      <c r="HQ12" s="9">
        <v>31.210999999999999</v>
      </c>
      <c r="HR12" s="9">
        <v>21.667999999999999</v>
      </c>
      <c r="HS12" s="9">
        <v>34.301000000000002</v>
      </c>
      <c r="HT12" s="9">
        <v>20.803999999999998</v>
      </c>
      <c r="HU12" s="9">
        <v>13.497</v>
      </c>
      <c r="HV12" s="9">
        <v>14.939</v>
      </c>
      <c r="HW12" s="9">
        <v>8.4540000000000006</v>
      </c>
      <c r="HX12" s="9">
        <v>6.4850000000000003</v>
      </c>
      <c r="HY12" s="9">
        <v>3.6389999999999998</v>
      </c>
      <c r="HZ12" s="9">
        <v>1.9530000000000001</v>
      </c>
      <c r="IA12" s="9">
        <v>1.6859999999999999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57.094999999999999</v>
      </c>
      <c r="II12" s="9">
        <v>30.353000000000002</v>
      </c>
      <c r="IJ12" s="9">
        <v>26.742000000000001</v>
      </c>
      <c r="IK12" s="9">
        <v>33.066000000000003</v>
      </c>
      <c r="IL12" s="9">
        <v>16.094000000000001</v>
      </c>
      <c r="IM12" s="9">
        <v>16.972000000000001</v>
      </c>
      <c r="IN12" s="9">
        <v>14.053000000000001</v>
      </c>
      <c r="IO12" s="9">
        <v>7.4980000000000002</v>
      </c>
      <c r="IP12" s="9">
        <v>6.5549999999999997</v>
      </c>
      <c r="IQ12" s="9">
        <v>7.1509999999999998</v>
      </c>
    </row>
    <row r="13" spans="1:251">
      <c r="A13" s="10">
        <v>42767</v>
      </c>
      <c r="B13" s="9">
        <v>6.093</v>
      </c>
      <c r="C13" s="9">
        <v>1.6160000000000001</v>
      </c>
      <c r="D13" s="9">
        <v>4.4770000000000003</v>
      </c>
      <c r="E13" s="9">
        <v>2.34</v>
      </c>
      <c r="F13" s="9">
        <v>0.72099999999999997</v>
      </c>
      <c r="G13" s="9">
        <v>1.62</v>
      </c>
      <c r="H13" s="9">
        <v>0</v>
      </c>
      <c r="I13" s="9">
        <v>0</v>
      </c>
      <c r="J13" s="9">
        <v>0</v>
      </c>
      <c r="K13" s="9">
        <v>400.09699999999998</v>
      </c>
      <c r="L13" s="9">
        <v>223.45699999999999</v>
      </c>
      <c r="M13" s="9">
        <v>176.64</v>
      </c>
      <c r="N13" s="9">
        <v>111.51900000000001</v>
      </c>
      <c r="O13" s="9">
        <v>56.954000000000001</v>
      </c>
      <c r="P13" s="9">
        <v>54.564999999999998</v>
      </c>
      <c r="Q13" s="9">
        <v>29.393000000000001</v>
      </c>
      <c r="R13" s="9">
        <v>17.731000000000002</v>
      </c>
      <c r="S13" s="9">
        <v>11.662000000000001</v>
      </c>
      <c r="T13" s="9">
        <v>31.777999999999999</v>
      </c>
      <c r="U13" s="9">
        <v>13.63</v>
      </c>
      <c r="V13" s="9">
        <v>18.148</v>
      </c>
      <c r="W13" s="9">
        <v>50.347999999999999</v>
      </c>
      <c r="X13" s="9">
        <v>25.591999999999999</v>
      </c>
      <c r="Y13" s="9">
        <v>24.756</v>
      </c>
      <c r="Z13" s="9">
        <v>288.57799999999997</v>
      </c>
      <c r="AA13" s="9">
        <v>166.50299999999999</v>
      </c>
      <c r="AB13" s="9">
        <v>122.075</v>
      </c>
      <c r="AC13" s="9">
        <v>145.92500000000001</v>
      </c>
      <c r="AD13" s="9">
        <v>86.563999999999993</v>
      </c>
      <c r="AE13" s="9">
        <v>59.360999999999997</v>
      </c>
      <c r="AF13" s="9">
        <v>75.923000000000002</v>
      </c>
      <c r="AG13" s="9">
        <v>39.338000000000001</v>
      </c>
      <c r="AH13" s="9">
        <v>36.585999999999999</v>
      </c>
      <c r="AI13" s="9">
        <v>47.470999999999997</v>
      </c>
      <c r="AJ13" s="9">
        <v>30.308</v>
      </c>
      <c r="AK13" s="9">
        <v>17.163</v>
      </c>
      <c r="AL13" s="9">
        <v>15.996</v>
      </c>
      <c r="AM13" s="9">
        <v>9.1880000000000006</v>
      </c>
      <c r="AN13" s="9">
        <v>6.8079999999999998</v>
      </c>
      <c r="AO13" s="9">
        <v>3.262</v>
      </c>
      <c r="AP13" s="9">
        <v>1.105</v>
      </c>
      <c r="AQ13" s="9">
        <v>2.1579999999999999</v>
      </c>
      <c r="AR13" s="9">
        <v>33.718000000000004</v>
      </c>
      <c r="AS13" s="9">
        <v>17.404</v>
      </c>
      <c r="AT13" s="9">
        <v>16.314</v>
      </c>
      <c r="AU13" s="9">
        <v>0.53400000000000003</v>
      </c>
      <c r="AV13" s="9">
        <v>0.53400000000000003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0.53400000000000003</v>
      </c>
      <c r="BE13" s="9">
        <v>0.53400000000000003</v>
      </c>
      <c r="BF13" s="9">
        <v>0</v>
      </c>
      <c r="BG13" s="9">
        <v>33.183999999999997</v>
      </c>
      <c r="BH13" s="9">
        <v>16.87</v>
      </c>
      <c r="BI13" s="9">
        <v>16.314</v>
      </c>
      <c r="BJ13" s="9">
        <v>6.9349999999999996</v>
      </c>
      <c r="BK13" s="9">
        <v>3.165</v>
      </c>
      <c r="BL13" s="9">
        <v>3.7690000000000001</v>
      </c>
      <c r="BM13" s="9">
        <v>0.97099999999999997</v>
      </c>
      <c r="BN13" s="9">
        <v>0.502</v>
      </c>
      <c r="BO13" s="9">
        <v>0.46899999999999997</v>
      </c>
      <c r="BP13" s="9">
        <v>4.6289999999999996</v>
      </c>
      <c r="BQ13" s="9">
        <v>2.1880000000000002</v>
      </c>
      <c r="BR13" s="9">
        <v>2.4409999999999998</v>
      </c>
      <c r="BS13" s="9">
        <v>10.673999999999999</v>
      </c>
      <c r="BT13" s="9">
        <v>5.1779999999999999</v>
      </c>
      <c r="BU13" s="9">
        <v>5.4960000000000004</v>
      </c>
      <c r="BV13" s="9">
        <v>9.9749999999999996</v>
      </c>
      <c r="BW13" s="9">
        <v>5.8360000000000003</v>
      </c>
      <c r="BX13" s="9">
        <v>4.1390000000000002</v>
      </c>
      <c r="BY13" s="9">
        <v>204.148</v>
      </c>
      <c r="BZ13" s="9">
        <v>58.034999999999997</v>
      </c>
      <c r="CA13" s="9">
        <v>146.113</v>
      </c>
      <c r="CB13" s="9">
        <v>61.404000000000003</v>
      </c>
      <c r="CC13" s="9">
        <v>24.558</v>
      </c>
      <c r="CD13" s="9">
        <v>36.844999999999999</v>
      </c>
      <c r="CE13" s="9">
        <v>17.233000000000001</v>
      </c>
      <c r="CF13" s="9">
        <v>7.3810000000000002</v>
      </c>
      <c r="CG13" s="9">
        <v>9.8529999999999998</v>
      </c>
      <c r="CH13" s="9">
        <v>16.754999999999999</v>
      </c>
      <c r="CI13" s="9">
        <v>10.459</v>
      </c>
      <c r="CJ13" s="9">
        <v>6.2969999999999997</v>
      </c>
      <c r="CK13" s="9">
        <v>27.414999999999999</v>
      </c>
      <c r="CL13" s="9">
        <v>6.7190000000000003</v>
      </c>
      <c r="CM13" s="9">
        <v>20.696000000000002</v>
      </c>
      <c r="CN13" s="9">
        <v>142.744</v>
      </c>
      <c r="CO13" s="9">
        <v>33.475999999999999</v>
      </c>
      <c r="CP13" s="9">
        <v>109.268</v>
      </c>
      <c r="CQ13" s="9">
        <v>63.139000000000003</v>
      </c>
      <c r="CR13" s="9">
        <v>15.728999999999999</v>
      </c>
      <c r="CS13" s="9">
        <v>47.408999999999999</v>
      </c>
      <c r="CT13" s="9">
        <v>36.695999999999998</v>
      </c>
      <c r="CU13" s="9">
        <v>5.5090000000000003</v>
      </c>
      <c r="CV13" s="9">
        <v>31.187000000000001</v>
      </c>
      <c r="CW13" s="9">
        <v>22.405000000000001</v>
      </c>
      <c r="CX13" s="9">
        <v>3.4039999999999999</v>
      </c>
      <c r="CY13" s="9">
        <v>19.001999999999999</v>
      </c>
      <c r="CZ13" s="9">
        <v>19.154</v>
      </c>
      <c r="DA13" s="9">
        <v>8.2989999999999995</v>
      </c>
      <c r="DB13" s="9">
        <v>10.855</v>
      </c>
      <c r="DC13" s="9">
        <v>1.35</v>
      </c>
      <c r="DD13" s="9">
        <v>0.53500000000000003</v>
      </c>
      <c r="DE13" s="9">
        <v>0.81499999999999995</v>
      </c>
      <c r="DF13" s="9">
        <v>24.12</v>
      </c>
      <c r="DG13" s="9">
        <v>18.846</v>
      </c>
      <c r="DH13" s="9">
        <v>5.274</v>
      </c>
      <c r="DI13" s="9">
        <v>4.1420000000000003</v>
      </c>
      <c r="DJ13" s="9">
        <v>2.327</v>
      </c>
      <c r="DK13" s="9">
        <v>1.8149999999999999</v>
      </c>
      <c r="DL13" s="9">
        <v>0</v>
      </c>
      <c r="DM13" s="9">
        <v>0</v>
      </c>
      <c r="DN13" s="9">
        <v>0</v>
      </c>
      <c r="DO13" s="9">
        <v>1.663</v>
      </c>
      <c r="DP13" s="9">
        <v>1.1100000000000001</v>
      </c>
      <c r="DQ13" s="9">
        <v>0.55300000000000005</v>
      </c>
      <c r="DR13" s="9">
        <v>2.4790000000000001</v>
      </c>
      <c r="DS13" s="9">
        <v>1.2170000000000001</v>
      </c>
      <c r="DT13" s="9">
        <v>1.262</v>
      </c>
      <c r="DU13" s="9">
        <v>19.978000000000002</v>
      </c>
      <c r="DV13" s="9">
        <v>16.518999999999998</v>
      </c>
      <c r="DW13" s="9">
        <v>3.4590000000000001</v>
      </c>
      <c r="DX13" s="9">
        <v>5.4420000000000002</v>
      </c>
      <c r="DY13" s="9">
        <v>5.4420000000000002</v>
      </c>
      <c r="DZ13" s="9">
        <v>0</v>
      </c>
      <c r="EA13" s="9">
        <v>4.5999999999999996</v>
      </c>
      <c r="EB13" s="9">
        <v>4.5999999999999996</v>
      </c>
      <c r="EC13" s="9">
        <v>0</v>
      </c>
      <c r="ED13" s="9">
        <v>6.3970000000000002</v>
      </c>
      <c r="EE13" s="9">
        <v>4.1219999999999999</v>
      </c>
      <c r="EF13" s="9">
        <v>2.274</v>
      </c>
      <c r="EG13" s="9">
        <v>3.54</v>
      </c>
      <c r="EH13" s="9">
        <v>2.355</v>
      </c>
      <c r="EI13" s="9">
        <v>1.1850000000000001</v>
      </c>
      <c r="EJ13" s="9">
        <v>0</v>
      </c>
      <c r="EK13" s="9">
        <v>0</v>
      </c>
      <c r="EL13" s="9">
        <v>0</v>
      </c>
      <c r="EM13" s="9">
        <v>159.04300000000001</v>
      </c>
      <c r="EN13" s="9">
        <v>74.61</v>
      </c>
      <c r="EO13" s="9">
        <v>84.432000000000002</v>
      </c>
      <c r="EP13" s="9">
        <v>45.563000000000002</v>
      </c>
      <c r="EQ13" s="9">
        <v>22.492999999999999</v>
      </c>
      <c r="ER13" s="9">
        <v>23.07</v>
      </c>
      <c r="ES13" s="9">
        <v>14.705</v>
      </c>
      <c r="ET13" s="9">
        <v>9.4920000000000009</v>
      </c>
      <c r="EU13" s="9">
        <v>5.2130000000000001</v>
      </c>
      <c r="EV13" s="9">
        <v>11.363</v>
      </c>
      <c r="EW13" s="9">
        <v>5.33</v>
      </c>
      <c r="EX13" s="9">
        <v>6.032</v>
      </c>
      <c r="EY13" s="9">
        <v>19.495000000000001</v>
      </c>
      <c r="EZ13" s="9">
        <v>7.67</v>
      </c>
      <c r="FA13" s="9">
        <v>11.824999999999999</v>
      </c>
      <c r="FB13" s="9">
        <v>113.48</v>
      </c>
      <c r="FC13" s="9">
        <v>52.118000000000002</v>
      </c>
      <c r="FD13" s="9">
        <v>61.362000000000002</v>
      </c>
      <c r="FE13" s="9">
        <v>48.012</v>
      </c>
      <c r="FF13" s="9">
        <v>23.526</v>
      </c>
      <c r="FG13" s="9">
        <v>24.486000000000001</v>
      </c>
      <c r="FH13" s="9">
        <v>28.896999999999998</v>
      </c>
      <c r="FI13" s="9">
        <v>11.523</v>
      </c>
      <c r="FJ13" s="9">
        <v>17.373999999999999</v>
      </c>
      <c r="FK13" s="9">
        <v>23.798999999999999</v>
      </c>
      <c r="FL13" s="9">
        <v>9.7119999999999997</v>
      </c>
      <c r="FM13" s="9">
        <v>14.086</v>
      </c>
      <c r="FN13" s="9">
        <v>10.76</v>
      </c>
      <c r="FO13" s="9">
        <v>6.4779999999999998</v>
      </c>
      <c r="FP13" s="9">
        <v>4.282</v>
      </c>
      <c r="FQ13" s="9">
        <v>2.0129999999999999</v>
      </c>
      <c r="FR13" s="9">
        <v>0.879</v>
      </c>
      <c r="FS13" s="9">
        <v>1.1339999999999999</v>
      </c>
      <c r="FT13" s="9">
        <v>490.27100000000002</v>
      </c>
      <c r="FU13" s="9">
        <v>245.76499999999999</v>
      </c>
      <c r="FV13" s="9">
        <v>244.506</v>
      </c>
      <c r="FW13" s="9">
        <v>261.673</v>
      </c>
      <c r="FX13" s="9">
        <v>130.34399999999999</v>
      </c>
      <c r="FY13" s="9">
        <v>131.328</v>
      </c>
      <c r="FZ13" s="9">
        <v>117.45</v>
      </c>
      <c r="GA13" s="9">
        <v>60.094999999999999</v>
      </c>
      <c r="GB13" s="9">
        <v>57.354999999999997</v>
      </c>
      <c r="GC13" s="9">
        <v>62.25</v>
      </c>
      <c r="GD13" s="9">
        <v>31.558</v>
      </c>
      <c r="GE13" s="9">
        <v>30.692</v>
      </c>
      <c r="GF13" s="9">
        <v>81.972999999999999</v>
      </c>
      <c r="GG13" s="9">
        <v>38.691000000000003</v>
      </c>
      <c r="GH13" s="9">
        <v>43.281999999999996</v>
      </c>
      <c r="GI13" s="9">
        <v>228.59800000000001</v>
      </c>
      <c r="GJ13" s="9">
        <v>115.42100000000001</v>
      </c>
      <c r="GK13" s="9">
        <v>113.17700000000001</v>
      </c>
      <c r="GL13" s="9">
        <v>150.97800000000001</v>
      </c>
      <c r="GM13" s="9">
        <v>76.373999999999995</v>
      </c>
      <c r="GN13" s="9">
        <v>74.603999999999999</v>
      </c>
      <c r="GO13" s="9">
        <v>56.816000000000003</v>
      </c>
      <c r="GP13" s="9">
        <v>26.556000000000001</v>
      </c>
      <c r="GQ13" s="9">
        <v>30.26</v>
      </c>
      <c r="GR13" s="9">
        <v>20.803999999999998</v>
      </c>
      <c r="GS13" s="9">
        <v>12.491</v>
      </c>
      <c r="GT13" s="9">
        <v>8.3140000000000001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164.739</v>
      </c>
      <c r="HB13" s="9">
        <v>90.582999999999998</v>
      </c>
      <c r="HC13" s="9">
        <v>74.156000000000006</v>
      </c>
      <c r="HD13" s="9">
        <v>110.78</v>
      </c>
      <c r="HE13" s="9">
        <v>58.064999999999998</v>
      </c>
      <c r="HF13" s="9">
        <v>52.715000000000003</v>
      </c>
      <c r="HG13" s="9">
        <v>62.473999999999997</v>
      </c>
      <c r="HH13" s="9">
        <v>35.652999999999999</v>
      </c>
      <c r="HI13" s="9">
        <v>26.82</v>
      </c>
      <c r="HJ13" s="9">
        <v>23.739000000000001</v>
      </c>
      <c r="HK13" s="9">
        <v>10.657</v>
      </c>
      <c r="HL13" s="9">
        <v>13.082000000000001</v>
      </c>
      <c r="HM13" s="9">
        <v>24.567</v>
      </c>
      <c r="HN13" s="9">
        <v>11.755000000000001</v>
      </c>
      <c r="HO13" s="9">
        <v>12.811999999999999</v>
      </c>
      <c r="HP13" s="9">
        <v>53.959000000000003</v>
      </c>
      <c r="HQ13" s="9">
        <v>32.518000000000001</v>
      </c>
      <c r="HR13" s="9">
        <v>21.440999999999999</v>
      </c>
      <c r="HS13" s="9">
        <v>40.511000000000003</v>
      </c>
      <c r="HT13" s="9">
        <v>23.221</v>
      </c>
      <c r="HU13" s="9">
        <v>17.29</v>
      </c>
      <c r="HV13" s="9">
        <v>8.4629999999999992</v>
      </c>
      <c r="HW13" s="9">
        <v>5.1139999999999999</v>
      </c>
      <c r="HX13" s="9">
        <v>3.3490000000000002</v>
      </c>
      <c r="HY13" s="9">
        <v>4.9859999999999998</v>
      </c>
      <c r="HZ13" s="9">
        <v>4.1829999999999998</v>
      </c>
      <c r="IA13" s="9">
        <v>0.80200000000000005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63.079000000000001</v>
      </c>
      <c r="II13" s="9">
        <v>34.103000000000002</v>
      </c>
      <c r="IJ13" s="9">
        <v>28.977</v>
      </c>
      <c r="IK13" s="9">
        <v>36.064999999999998</v>
      </c>
      <c r="IL13" s="9">
        <v>17.055</v>
      </c>
      <c r="IM13" s="9">
        <v>19.010000000000002</v>
      </c>
      <c r="IN13" s="9">
        <v>20.635000000000002</v>
      </c>
      <c r="IO13" s="9">
        <v>9.859</v>
      </c>
      <c r="IP13" s="9">
        <v>10.776</v>
      </c>
      <c r="IQ13" s="9">
        <v>7.952</v>
      </c>
    </row>
    <row r="14" spans="1:251">
      <c r="A14" s="10">
        <v>43132</v>
      </c>
      <c r="B14" s="9">
        <v>3.32</v>
      </c>
      <c r="C14" s="9">
        <v>1.0780000000000001</v>
      </c>
      <c r="D14" s="9">
        <v>2.242</v>
      </c>
      <c r="E14" s="9">
        <v>0.45600000000000002</v>
      </c>
      <c r="F14" s="9">
        <v>0</v>
      </c>
      <c r="G14" s="9">
        <v>0.45600000000000002</v>
      </c>
      <c r="H14" s="9">
        <v>0</v>
      </c>
      <c r="I14" s="9">
        <v>0</v>
      </c>
      <c r="J14" s="9">
        <v>0</v>
      </c>
      <c r="K14" s="9">
        <v>446.04399999999998</v>
      </c>
      <c r="L14" s="9">
        <v>251.21600000000001</v>
      </c>
      <c r="M14" s="9">
        <v>194.828</v>
      </c>
      <c r="N14" s="9">
        <v>122.023</v>
      </c>
      <c r="O14" s="9">
        <v>61.65</v>
      </c>
      <c r="P14" s="9">
        <v>60.372999999999998</v>
      </c>
      <c r="Q14" s="9">
        <v>23.556000000000001</v>
      </c>
      <c r="R14" s="9">
        <v>12.909000000000001</v>
      </c>
      <c r="S14" s="9">
        <v>10.647</v>
      </c>
      <c r="T14" s="9">
        <v>33.271999999999998</v>
      </c>
      <c r="U14" s="9">
        <v>17.440999999999999</v>
      </c>
      <c r="V14" s="9">
        <v>15.83</v>
      </c>
      <c r="W14" s="9">
        <v>65.194999999999993</v>
      </c>
      <c r="X14" s="9">
        <v>31.3</v>
      </c>
      <c r="Y14" s="9">
        <v>33.895000000000003</v>
      </c>
      <c r="Z14" s="9">
        <v>324.02100000000002</v>
      </c>
      <c r="AA14" s="9">
        <v>189.566</v>
      </c>
      <c r="AB14" s="9">
        <v>134.45500000000001</v>
      </c>
      <c r="AC14" s="9">
        <v>164.31299999999999</v>
      </c>
      <c r="AD14" s="9">
        <v>95.045000000000002</v>
      </c>
      <c r="AE14" s="9">
        <v>69.268000000000001</v>
      </c>
      <c r="AF14" s="9">
        <v>65.069999999999993</v>
      </c>
      <c r="AG14" s="9">
        <v>34.128999999999998</v>
      </c>
      <c r="AH14" s="9">
        <v>30.940999999999999</v>
      </c>
      <c r="AI14" s="9">
        <v>58.337000000000003</v>
      </c>
      <c r="AJ14" s="9">
        <v>36.14</v>
      </c>
      <c r="AK14" s="9">
        <v>22.196999999999999</v>
      </c>
      <c r="AL14" s="9">
        <v>29.385999999999999</v>
      </c>
      <c r="AM14" s="9">
        <v>18.748999999999999</v>
      </c>
      <c r="AN14" s="9">
        <v>10.635999999999999</v>
      </c>
      <c r="AO14" s="9">
        <v>6.9160000000000004</v>
      </c>
      <c r="AP14" s="9">
        <v>5.5030000000000001</v>
      </c>
      <c r="AQ14" s="9">
        <v>1.413</v>
      </c>
      <c r="AR14" s="9">
        <v>37.518999999999998</v>
      </c>
      <c r="AS14" s="9">
        <v>16.385999999999999</v>
      </c>
      <c r="AT14" s="9">
        <v>21.134</v>
      </c>
      <c r="AU14" s="9">
        <v>0.92600000000000005</v>
      </c>
      <c r="AV14" s="9">
        <v>0.65800000000000003</v>
      </c>
      <c r="AW14" s="9">
        <v>0.26800000000000002</v>
      </c>
      <c r="AX14" s="9">
        <v>0.63</v>
      </c>
      <c r="AY14" s="9">
        <v>0.5</v>
      </c>
      <c r="AZ14" s="9">
        <v>0.13</v>
      </c>
      <c r="BA14" s="9">
        <v>0.158</v>
      </c>
      <c r="BB14" s="9">
        <v>0.158</v>
      </c>
      <c r="BC14" s="9">
        <v>0</v>
      </c>
      <c r="BD14" s="9">
        <v>0.13800000000000001</v>
      </c>
      <c r="BE14" s="9">
        <v>0</v>
      </c>
      <c r="BF14" s="9">
        <v>0.13800000000000001</v>
      </c>
      <c r="BG14" s="9">
        <v>36.593000000000004</v>
      </c>
      <c r="BH14" s="9">
        <v>15.728</v>
      </c>
      <c r="BI14" s="9">
        <v>20.866</v>
      </c>
      <c r="BJ14" s="9">
        <v>3.5289999999999999</v>
      </c>
      <c r="BK14" s="9">
        <v>3.5289999999999999</v>
      </c>
      <c r="BL14" s="9">
        <v>0</v>
      </c>
      <c r="BM14" s="9">
        <v>4.4809999999999999</v>
      </c>
      <c r="BN14" s="9">
        <v>1.972</v>
      </c>
      <c r="BO14" s="9">
        <v>2.5089999999999999</v>
      </c>
      <c r="BP14" s="9">
        <v>6.3159999999999998</v>
      </c>
      <c r="BQ14" s="9">
        <v>2.6059999999999999</v>
      </c>
      <c r="BR14" s="9">
        <v>3.71</v>
      </c>
      <c r="BS14" s="9">
        <v>10.738</v>
      </c>
      <c r="BT14" s="9">
        <v>3.0249999999999999</v>
      </c>
      <c r="BU14" s="9">
        <v>7.7130000000000001</v>
      </c>
      <c r="BV14" s="9">
        <v>11.529</v>
      </c>
      <c r="BW14" s="9">
        <v>4.5960000000000001</v>
      </c>
      <c r="BX14" s="9">
        <v>6.9329999999999998</v>
      </c>
      <c r="BY14" s="9">
        <v>174.309</v>
      </c>
      <c r="BZ14" s="9">
        <v>45.289000000000001</v>
      </c>
      <c r="CA14" s="9">
        <v>129.02000000000001</v>
      </c>
      <c r="CB14" s="9">
        <v>49.326000000000001</v>
      </c>
      <c r="CC14" s="9">
        <v>16.625</v>
      </c>
      <c r="CD14" s="9">
        <v>32.701000000000001</v>
      </c>
      <c r="CE14" s="9">
        <v>7.5709999999999997</v>
      </c>
      <c r="CF14" s="9">
        <v>2.4529999999999998</v>
      </c>
      <c r="CG14" s="9">
        <v>5.1180000000000003</v>
      </c>
      <c r="CH14" s="9">
        <v>12.771000000000001</v>
      </c>
      <c r="CI14" s="9">
        <v>6.3159999999999998</v>
      </c>
      <c r="CJ14" s="9">
        <v>6.4550000000000001</v>
      </c>
      <c r="CK14" s="9">
        <v>28.984000000000002</v>
      </c>
      <c r="CL14" s="9">
        <v>7.8559999999999999</v>
      </c>
      <c r="CM14" s="9">
        <v>21.126999999999999</v>
      </c>
      <c r="CN14" s="9">
        <v>124.983</v>
      </c>
      <c r="CO14" s="9">
        <v>28.664000000000001</v>
      </c>
      <c r="CP14" s="9">
        <v>96.319000000000003</v>
      </c>
      <c r="CQ14" s="9">
        <v>48.191000000000003</v>
      </c>
      <c r="CR14" s="9">
        <v>13.678000000000001</v>
      </c>
      <c r="CS14" s="9">
        <v>34.512999999999998</v>
      </c>
      <c r="CT14" s="9">
        <v>26.786000000000001</v>
      </c>
      <c r="CU14" s="9">
        <v>4.7530000000000001</v>
      </c>
      <c r="CV14" s="9">
        <v>22.033000000000001</v>
      </c>
      <c r="CW14" s="9">
        <v>34.643999999999998</v>
      </c>
      <c r="CX14" s="9">
        <v>7.6040000000000001</v>
      </c>
      <c r="CY14" s="9">
        <v>27.04</v>
      </c>
      <c r="CZ14" s="9">
        <v>12.694000000000001</v>
      </c>
      <c r="DA14" s="9">
        <v>2.5390000000000001</v>
      </c>
      <c r="DB14" s="9">
        <v>10.154999999999999</v>
      </c>
      <c r="DC14" s="9">
        <v>2.6680000000000001</v>
      </c>
      <c r="DD14" s="9">
        <v>0.09</v>
      </c>
      <c r="DE14" s="9">
        <v>2.5779999999999998</v>
      </c>
      <c r="DF14" s="9">
        <v>27.925000000000001</v>
      </c>
      <c r="DG14" s="9">
        <v>20.242000000000001</v>
      </c>
      <c r="DH14" s="9">
        <v>7.6829999999999998</v>
      </c>
      <c r="DI14" s="9">
        <v>9.2050000000000001</v>
      </c>
      <c r="DJ14" s="9">
        <v>7.59</v>
      </c>
      <c r="DK14" s="9">
        <v>1.6140000000000001</v>
      </c>
      <c r="DL14" s="9">
        <v>4.7560000000000002</v>
      </c>
      <c r="DM14" s="9">
        <v>4.1870000000000003</v>
      </c>
      <c r="DN14" s="9">
        <v>0.56799999999999995</v>
      </c>
      <c r="DO14" s="9">
        <v>3.1840000000000002</v>
      </c>
      <c r="DP14" s="9">
        <v>2.7959999999999998</v>
      </c>
      <c r="DQ14" s="9">
        <v>0.38800000000000001</v>
      </c>
      <c r="DR14" s="9">
        <v>1.2649999999999999</v>
      </c>
      <c r="DS14" s="9">
        <v>0.60699999999999998</v>
      </c>
      <c r="DT14" s="9">
        <v>0.65800000000000003</v>
      </c>
      <c r="DU14" s="9">
        <v>18.72</v>
      </c>
      <c r="DV14" s="9">
        <v>12.651</v>
      </c>
      <c r="DW14" s="9">
        <v>6.0679999999999996</v>
      </c>
      <c r="DX14" s="9">
        <v>7.1689999999999996</v>
      </c>
      <c r="DY14" s="9">
        <v>4.4000000000000004</v>
      </c>
      <c r="DZ14" s="9">
        <v>2.77</v>
      </c>
      <c r="EA14" s="9">
        <v>4.7320000000000002</v>
      </c>
      <c r="EB14" s="9">
        <v>3.339</v>
      </c>
      <c r="EC14" s="9">
        <v>1.393</v>
      </c>
      <c r="ED14" s="9">
        <v>5.2750000000000004</v>
      </c>
      <c r="EE14" s="9">
        <v>4.3860000000000001</v>
      </c>
      <c r="EF14" s="9">
        <v>0.88900000000000001</v>
      </c>
      <c r="EG14" s="9">
        <v>1.429</v>
      </c>
      <c r="EH14" s="9">
        <v>0.52600000000000002</v>
      </c>
      <c r="EI14" s="9">
        <v>0.90300000000000002</v>
      </c>
      <c r="EJ14" s="9">
        <v>0.114</v>
      </c>
      <c r="EK14" s="9">
        <v>0</v>
      </c>
      <c r="EL14" s="9">
        <v>0.114</v>
      </c>
      <c r="EM14" s="9">
        <v>166.60400000000001</v>
      </c>
      <c r="EN14" s="9">
        <v>83.528000000000006</v>
      </c>
      <c r="EO14" s="9">
        <v>83.075000000000003</v>
      </c>
      <c r="EP14" s="9">
        <v>59.110999999999997</v>
      </c>
      <c r="EQ14" s="9">
        <v>32.116999999999997</v>
      </c>
      <c r="ER14" s="9">
        <v>26.994</v>
      </c>
      <c r="ES14" s="9">
        <v>17.989000000000001</v>
      </c>
      <c r="ET14" s="9">
        <v>10.612</v>
      </c>
      <c r="EU14" s="9">
        <v>7.3769999999999998</v>
      </c>
      <c r="EV14" s="9">
        <v>19.545999999999999</v>
      </c>
      <c r="EW14" s="9">
        <v>11.66</v>
      </c>
      <c r="EX14" s="9">
        <v>7.8860000000000001</v>
      </c>
      <c r="EY14" s="9">
        <v>21.574999999999999</v>
      </c>
      <c r="EZ14" s="9">
        <v>9.8450000000000006</v>
      </c>
      <c r="FA14" s="9">
        <v>11.731</v>
      </c>
      <c r="FB14" s="9">
        <v>107.49299999999999</v>
      </c>
      <c r="FC14" s="9">
        <v>51.411999999999999</v>
      </c>
      <c r="FD14" s="9">
        <v>56.081000000000003</v>
      </c>
      <c r="FE14" s="9">
        <v>53.686999999999998</v>
      </c>
      <c r="FF14" s="9">
        <v>27.645</v>
      </c>
      <c r="FG14" s="9">
        <v>26.042000000000002</v>
      </c>
      <c r="FH14" s="9">
        <v>21.356999999999999</v>
      </c>
      <c r="FI14" s="9">
        <v>7.86</v>
      </c>
      <c r="FJ14" s="9">
        <v>13.497</v>
      </c>
      <c r="FK14" s="9">
        <v>18.443000000000001</v>
      </c>
      <c r="FL14" s="9">
        <v>7.9160000000000004</v>
      </c>
      <c r="FM14" s="9">
        <v>10.526999999999999</v>
      </c>
      <c r="FN14" s="9">
        <v>11.055999999999999</v>
      </c>
      <c r="FO14" s="9">
        <v>6.1710000000000003</v>
      </c>
      <c r="FP14" s="9">
        <v>4.8840000000000003</v>
      </c>
      <c r="FQ14" s="9">
        <v>2.9510000000000001</v>
      </c>
      <c r="FR14" s="9">
        <v>1.82</v>
      </c>
      <c r="FS14" s="9">
        <v>1.131</v>
      </c>
      <c r="FT14" s="9">
        <v>487.23500000000001</v>
      </c>
      <c r="FU14" s="9">
        <v>238.696</v>
      </c>
      <c r="FV14" s="9">
        <v>248.53800000000001</v>
      </c>
      <c r="FW14" s="9">
        <v>277.74599999999998</v>
      </c>
      <c r="FX14" s="9">
        <v>138.16800000000001</v>
      </c>
      <c r="FY14" s="9">
        <v>139.578</v>
      </c>
      <c r="FZ14" s="9">
        <v>115.72499999999999</v>
      </c>
      <c r="GA14" s="9">
        <v>58.012999999999998</v>
      </c>
      <c r="GB14" s="9">
        <v>57.713000000000001</v>
      </c>
      <c r="GC14" s="9">
        <v>74.584999999999994</v>
      </c>
      <c r="GD14" s="9">
        <v>44.235999999999997</v>
      </c>
      <c r="GE14" s="9">
        <v>30.349</v>
      </c>
      <c r="GF14" s="9">
        <v>87.436000000000007</v>
      </c>
      <c r="GG14" s="9">
        <v>35.918999999999997</v>
      </c>
      <c r="GH14" s="9">
        <v>51.517000000000003</v>
      </c>
      <c r="GI14" s="9">
        <v>209.489</v>
      </c>
      <c r="GJ14" s="9">
        <v>100.529</v>
      </c>
      <c r="GK14" s="9">
        <v>108.96</v>
      </c>
      <c r="GL14" s="9">
        <v>147.54599999999999</v>
      </c>
      <c r="GM14" s="9">
        <v>68.225999999999999</v>
      </c>
      <c r="GN14" s="9">
        <v>79.319999999999993</v>
      </c>
      <c r="GO14" s="9">
        <v>40.630000000000003</v>
      </c>
      <c r="GP14" s="9">
        <v>20.074000000000002</v>
      </c>
      <c r="GQ14" s="9">
        <v>20.556000000000001</v>
      </c>
      <c r="GR14" s="9">
        <v>20.221</v>
      </c>
      <c r="GS14" s="9">
        <v>11.273</v>
      </c>
      <c r="GT14" s="9">
        <v>8.9480000000000004</v>
      </c>
      <c r="GU14" s="9">
        <v>1.0920000000000001</v>
      </c>
      <c r="GV14" s="9">
        <v>0.95499999999999996</v>
      </c>
      <c r="GW14" s="9">
        <v>0.13700000000000001</v>
      </c>
      <c r="GX14" s="9">
        <v>0</v>
      </c>
      <c r="GY14" s="9">
        <v>0</v>
      </c>
      <c r="GZ14" s="9">
        <v>0</v>
      </c>
      <c r="HA14" s="9">
        <v>168.34200000000001</v>
      </c>
      <c r="HB14" s="9">
        <v>92.463999999999999</v>
      </c>
      <c r="HC14" s="9">
        <v>75.879000000000005</v>
      </c>
      <c r="HD14" s="9">
        <v>121.01300000000001</v>
      </c>
      <c r="HE14" s="9">
        <v>67.135000000000005</v>
      </c>
      <c r="HF14" s="9">
        <v>53.878</v>
      </c>
      <c r="HG14" s="9">
        <v>62.954000000000001</v>
      </c>
      <c r="HH14" s="9">
        <v>34.683</v>
      </c>
      <c r="HI14" s="9">
        <v>28.271000000000001</v>
      </c>
      <c r="HJ14" s="9">
        <v>27.177</v>
      </c>
      <c r="HK14" s="9">
        <v>16.088000000000001</v>
      </c>
      <c r="HL14" s="9">
        <v>11.087999999999999</v>
      </c>
      <c r="HM14" s="9">
        <v>30.882000000000001</v>
      </c>
      <c r="HN14" s="9">
        <v>16.363</v>
      </c>
      <c r="HO14" s="9">
        <v>14.518000000000001</v>
      </c>
      <c r="HP14" s="9">
        <v>47.329000000000001</v>
      </c>
      <c r="HQ14" s="9">
        <v>25.329000000000001</v>
      </c>
      <c r="HR14" s="9">
        <v>22.001000000000001</v>
      </c>
      <c r="HS14" s="9">
        <v>36.970999999999997</v>
      </c>
      <c r="HT14" s="9">
        <v>18.030999999999999</v>
      </c>
      <c r="HU14" s="9">
        <v>18.940000000000001</v>
      </c>
      <c r="HV14" s="9">
        <v>5.375</v>
      </c>
      <c r="HW14" s="9">
        <v>3.242</v>
      </c>
      <c r="HX14" s="9">
        <v>2.133</v>
      </c>
      <c r="HY14" s="9">
        <v>3.8919999999999999</v>
      </c>
      <c r="HZ14" s="9">
        <v>3.101</v>
      </c>
      <c r="IA14" s="9">
        <v>0.79200000000000004</v>
      </c>
      <c r="IB14" s="9">
        <v>1.0920000000000001</v>
      </c>
      <c r="IC14" s="9">
        <v>0.95499999999999996</v>
      </c>
      <c r="ID14" s="9">
        <v>0.13700000000000001</v>
      </c>
      <c r="IE14" s="9">
        <v>0</v>
      </c>
      <c r="IF14" s="9">
        <v>0</v>
      </c>
      <c r="IG14" s="9">
        <v>0</v>
      </c>
      <c r="IH14" s="9">
        <v>64.554000000000002</v>
      </c>
      <c r="II14" s="9">
        <v>34.722999999999999</v>
      </c>
      <c r="IJ14" s="9">
        <v>29.831</v>
      </c>
      <c r="IK14" s="9">
        <v>38.426000000000002</v>
      </c>
      <c r="IL14" s="9">
        <v>20.033000000000001</v>
      </c>
      <c r="IM14" s="9">
        <v>18.393000000000001</v>
      </c>
      <c r="IN14" s="9">
        <v>14.997</v>
      </c>
      <c r="IO14" s="9">
        <v>7.5670000000000002</v>
      </c>
      <c r="IP14" s="9">
        <v>7.43</v>
      </c>
      <c r="IQ14" s="9">
        <v>9.4879999999999995</v>
      </c>
    </row>
    <row r="15" spans="1:251">
      <c r="A15" s="10">
        <v>43497</v>
      </c>
      <c r="B15" s="9">
        <v>4.6719999999999997</v>
      </c>
      <c r="C15" s="9">
        <v>1.288</v>
      </c>
      <c r="D15" s="9">
        <v>3.3839999999999999</v>
      </c>
      <c r="E15" s="9">
        <v>0.48499999999999999</v>
      </c>
      <c r="F15" s="9">
        <v>0</v>
      </c>
      <c r="G15" s="9">
        <v>0.48499999999999999</v>
      </c>
      <c r="H15" s="9">
        <v>0.09</v>
      </c>
      <c r="I15" s="9">
        <v>0.09</v>
      </c>
      <c r="J15" s="9">
        <v>0</v>
      </c>
      <c r="K15" s="9">
        <v>483.649</v>
      </c>
      <c r="L15" s="9">
        <v>244.64</v>
      </c>
      <c r="M15" s="9">
        <v>239.00899999999999</v>
      </c>
      <c r="N15" s="9">
        <v>140.23599999999999</v>
      </c>
      <c r="O15" s="9">
        <v>69.555000000000007</v>
      </c>
      <c r="P15" s="9">
        <v>70.680000000000007</v>
      </c>
      <c r="Q15" s="9">
        <v>34.463000000000001</v>
      </c>
      <c r="R15" s="9">
        <v>19.684999999999999</v>
      </c>
      <c r="S15" s="9">
        <v>14.778</v>
      </c>
      <c r="T15" s="9">
        <v>34.450000000000003</v>
      </c>
      <c r="U15" s="9">
        <v>18.628</v>
      </c>
      <c r="V15" s="9">
        <v>15.821999999999999</v>
      </c>
      <c r="W15" s="9">
        <v>71.322000000000003</v>
      </c>
      <c r="X15" s="9">
        <v>31.242000000000001</v>
      </c>
      <c r="Y15" s="9">
        <v>40.08</v>
      </c>
      <c r="Z15" s="9">
        <v>343.41300000000001</v>
      </c>
      <c r="AA15" s="9">
        <v>175.084</v>
      </c>
      <c r="AB15" s="9">
        <v>168.32900000000001</v>
      </c>
      <c r="AC15" s="9">
        <v>168.721</v>
      </c>
      <c r="AD15" s="9">
        <v>88.513000000000005</v>
      </c>
      <c r="AE15" s="9">
        <v>80.206999999999994</v>
      </c>
      <c r="AF15" s="9">
        <v>84.08</v>
      </c>
      <c r="AG15" s="9">
        <v>37.781999999999996</v>
      </c>
      <c r="AH15" s="9">
        <v>46.298000000000002</v>
      </c>
      <c r="AI15" s="9">
        <v>62.198</v>
      </c>
      <c r="AJ15" s="9">
        <v>33.786999999999999</v>
      </c>
      <c r="AK15" s="9">
        <v>28.411000000000001</v>
      </c>
      <c r="AL15" s="9">
        <v>25.288</v>
      </c>
      <c r="AM15" s="9">
        <v>12.507</v>
      </c>
      <c r="AN15" s="9">
        <v>12.781000000000001</v>
      </c>
      <c r="AO15" s="9">
        <v>3.1280000000000001</v>
      </c>
      <c r="AP15" s="9">
        <v>2.496</v>
      </c>
      <c r="AQ15" s="9">
        <v>0.63200000000000001</v>
      </c>
      <c r="AR15" s="9">
        <v>34.462000000000003</v>
      </c>
      <c r="AS15" s="9">
        <v>14.125</v>
      </c>
      <c r="AT15" s="9">
        <v>20.338000000000001</v>
      </c>
      <c r="AU15" s="9">
        <v>2.8580000000000001</v>
      </c>
      <c r="AV15" s="9">
        <v>2.2320000000000002</v>
      </c>
      <c r="AW15" s="9">
        <v>0.626</v>
      </c>
      <c r="AX15" s="9">
        <v>0.874</v>
      </c>
      <c r="AY15" s="9">
        <v>0.59599999999999997</v>
      </c>
      <c r="AZ15" s="9">
        <v>0.27800000000000002</v>
      </c>
      <c r="BA15" s="9">
        <v>1.6359999999999999</v>
      </c>
      <c r="BB15" s="9">
        <v>1.6359999999999999</v>
      </c>
      <c r="BC15" s="9">
        <v>0</v>
      </c>
      <c r="BD15" s="9">
        <v>0.34799999999999998</v>
      </c>
      <c r="BE15" s="9">
        <v>0</v>
      </c>
      <c r="BF15" s="9">
        <v>0.34799999999999998</v>
      </c>
      <c r="BG15" s="9">
        <v>31.603999999999999</v>
      </c>
      <c r="BH15" s="9">
        <v>11.891999999999999</v>
      </c>
      <c r="BI15" s="9">
        <v>19.712</v>
      </c>
      <c r="BJ15" s="9">
        <v>2.4470000000000001</v>
      </c>
      <c r="BK15" s="9">
        <v>0.89500000000000002</v>
      </c>
      <c r="BL15" s="9">
        <v>1.552</v>
      </c>
      <c r="BM15" s="9">
        <v>2.1419999999999999</v>
      </c>
      <c r="BN15" s="9">
        <v>1.077</v>
      </c>
      <c r="BO15" s="9">
        <v>1.0649999999999999</v>
      </c>
      <c r="BP15" s="9">
        <v>4.9260000000000002</v>
      </c>
      <c r="BQ15" s="9">
        <v>2.956</v>
      </c>
      <c r="BR15" s="9">
        <v>1.97</v>
      </c>
      <c r="BS15" s="9">
        <v>8.7690000000000001</v>
      </c>
      <c r="BT15" s="9">
        <v>2.0750000000000002</v>
      </c>
      <c r="BU15" s="9">
        <v>6.6950000000000003</v>
      </c>
      <c r="BV15" s="9">
        <v>13.32</v>
      </c>
      <c r="BW15" s="9">
        <v>4.8899999999999997</v>
      </c>
      <c r="BX15" s="9">
        <v>8.43</v>
      </c>
      <c r="BY15" s="9">
        <v>193.99600000000001</v>
      </c>
      <c r="BZ15" s="9">
        <v>47.207999999999998</v>
      </c>
      <c r="CA15" s="9">
        <v>146.78800000000001</v>
      </c>
      <c r="CB15" s="9">
        <v>52.731000000000002</v>
      </c>
      <c r="CC15" s="9">
        <v>12.676</v>
      </c>
      <c r="CD15" s="9">
        <v>40.055</v>
      </c>
      <c r="CE15" s="9">
        <v>8.9</v>
      </c>
      <c r="CF15" s="9">
        <v>1.448</v>
      </c>
      <c r="CG15" s="9">
        <v>7.4530000000000003</v>
      </c>
      <c r="CH15" s="9">
        <v>14.994</v>
      </c>
      <c r="CI15" s="9">
        <v>3.9390000000000001</v>
      </c>
      <c r="CJ15" s="9">
        <v>11.055</v>
      </c>
      <c r="CK15" s="9">
        <v>28.837</v>
      </c>
      <c r="CL15" s="9">
        <v>7.29</v>
      </c>
      <c r="CM15" s="9">
        <v>21.547000000000001</v>
      </c>
      <c r="CN15" s="9">
        <v>141.26499999999999</v>
      </c>
      <c r="CO15" s="9">
        <v>34.530999999999999</v>
      </c>
      <c r="CP15" s="9">
        <v>106.733</v>
      </c>
      <c r="CQ15" s="9">
        <v>67.912999999999997</v>
      </c>
      <c r="CR15" s="9">
        <v>18.085000000000001</v>
      </c>
      <c r="CS15" s="9">
        <v>49.829000000000001</v>
      </c>
      <c r="CT15" s="9">
        <v>27.931999999999999</v>
      </c>
      <c r="CU15" s="9">
        <v>3.2269999999999999</v>
      </c>
      <c r="CV15" s="9">
        <v>24.704999999999998</v>
      </c>
      <c r="CW15" s="9">
        <v>26.696999999999999</v>
      </c>
      <c r="CX15" s="9">
        <v>5.77</v>
      </c>
      <c r="CY15" s="9">
        <v>20.925999999999998</v>
      </c>
      <c r="CZ15" s="9">
        <v>14.856999999999999</v>
      </c>
      <c r="DA15" s="9">
        <v>4.7789999999999999</v>
      </c>
      <c r="DB15" s="9">
        <v>10.079000000000001</v>
      </c>
      <c r="DC15" s="9">
        <v>3.8660000000000001</v>
      </c>
      <c r="DD15" s="9">
        <v>2.6709999999999998</v>
      </c>
      <c r="DE15" s="9">
        <v>1.1950000000000001</v>
      </c>
      <c r="DF15" s="9">
        <v>23.474</v>
      </c>
      <c r="DG15" s="9">
        <v>16.658000000000001</v>
      </c>
      <c r="DH15" s="9">
        <v>6.8159999999999998</v>
      </c>
      <c r="DI15" s="9">
        <v>6.2990000000000004</v>
      </c>
      <c r="DJ15" s="9">
        <v>3.4180000000000001</v>
      </c>
      <c r="DK15" s="9">
        <v>2.8809999999999998</v>
      </c>
      <c r="DL15" s="9">
        <v>2.5339999999999998</v>
      </c>
      <c r="DM15" s="9">
        <v>1.669</v>
      </c>
      <c r="DN15" s="9">
        <v>0.86599999999999999</v>
      </c>
      <c r="DO15" s="9">
        <v>0.57399999999999995</v>
      </c>
      <c r="DP15" s="9">
        <v>0</v>
      </c>
      <c r="DQ15" s="9">
        <v>0.57399999999999995</v>
      </c>
      <c r="DR15" s="9">
        <v>3.19</v>
      </c>
      <c r="DS15" s="9">
        <v>1.7490000000000001</v>
      </c>
      <c r="DT15" s="9">
        <v>1.4410000000000001</v>
      </c>
      <c r="DU15" s="9">
        <v>17.175000000000001</v>
      </c>
      <c r="DV15" s="9">
        <v>13.24</v>
      </c>
      <c r="DW15" s="9">
        <v>3.9350000000000001</v>
      </c>
      <c r="DX15" s="9">
        <v>7.1680000000000001</v>
      </c>
      <c r="DY15" s="9">
        <v>5.9020000000000001</v>
      </c>
      <c r="DZ15" s="9">
        <v>1.266</v>
      </c>
      <c r="EA15" s="9">
        <v>4.0170000000000003</v>
      </c>
      <c r="EB15" s="9">
        <v>3.4620000000000002</v>
      </c>
      <c r="EC15" s="9">
        <v>0.55500000000000005</v>
      </c>
      <c r="ED15" s="9">
        <v>3.02</v>
      </c>
      <c r="EE15" s="9">
        <v>1.5509999999999999</v>
      </c>
      <c r="EF15" s="9">
        <v>1.4690000000000001</v>
      </c>
      <c r="EG15" s="9">
        <v>2.3769999999999998</v>
      </c>
      <c r="EH15" s="9">
        <v>1.7330000000000001</v>
      </c>
      <c r="EI15" s="9">
        <v>0.64500000000000002</v>
      </c>
      <c r="EJ15" s="9">
        <v>0.59299999999999997</v>
      </c>
      <c r="EK15" s="9">
        <v>0.59299999999999997</v>
      </c>
      <c r="EL15" s="9">
        <v>0</v>
      </c>
      <c r="EM15" s="9">
        <v>202.02199999999999</v>
      </c>
      <c r="EN15" s="9">
        <v>95.673000000000002</v>
      </c>
      <c r="EO15" s="9">
        <v>106.349</v>
      </c>
      <c r="EP15" s="9">
        <v>66.293000000000006</v>
      </c>
      <c r="EQ15" s="9">
        <v>31.369</v>
      </c>
      <c r="ER15" s="9">
        <v>34.923999999999999</v>
      </c>
      <c r="ES15" s="9">
        <v>21.771999999999998</v>
      </c>
      <c r="ET15" s="9">
        <v>8.61</v>
      </c>
      <c r="EU15" s="9">
        <v>13.162000000000001</v>
      </c>
      <c r="EV15" s="9">
        <v>15.685</v>
      </c>
      <c r="EW15" s="9">
        <v>5.87</v>
      </c>
      <c r="EX15" s="9">
        <v>9.8149999999999995</v>
      </c>
      <c r="EY15" s="9">
        <v>28.835999999999999</v>
      </c>
      <c r="EZ15" s="9">
        <v>16.888999999999999</v>
      </c>
      <c r="FA15" s="9">
        <v>11.946999999999999</v>
      </c>
      <c r="FB15" s="9">
        <v>135.72900000000001</v>
      </c>
      <c r="FC15" s="9">
        <v>64.305000000000007</v>
      </c>
      <c r="FD15" s="9">
        <v>71.424000000000007</v>
      </c>
      <c r="FE15" s="9">
        <v>67.838999999999999</v>
      </c>
      <c r="FF15" s="9">
        <v>33.418999999999997</v>
      </c>
      <c r="FG15" s="9">
        <v>34.42</v>
      </c>
      <c r="FH15" s="9">
        <v>24.975000000000001</v>
      </c>
      <c r="FI15" s="9">
        <v>11.157</v>
      </c>
      <c r="FJ15" s="9">
        <v>13.818</v>
      </c>
      <c r="FK15" s="9">
        <v>23.443999999999999</v>
      </c>
      <c r="FL15" s="9">
        <v>10.884</v>
      </c>
      <c r="FM15" s="9">
        <v>12.56</v>
      </c>
      <c r="FN15" s="9">
        <v>15.148999999999999</v>
      </c>
      <c r="FO15" s="9">
        <v>6.407</v>
      </c>
      <c r="FP15" s="9">
        <v>8.7420000000000009</v>
      </c>
      <c r="FQ15" s="9">
        <v>4.3209999999999997</v>
      </c>
      <c r="FR15" s="9">
        <v>2.4359999999999999</v>
      </c>
      <c r="FS15" s="9">
        <v>1.885</v>
      </c>
      <c r="FT15" s="9">
        <v>529.36</v>
      </c>
      <c r="FU15" s="9">
        <v>262.46499999999997</v>
      </c>
      <c r="FV15" s="9">
        <v>266.89400000000001</v>
      </c>
      <c r="FW15" s="9">
        <v>277.69099999999997</v>
      </c>
      <c r="FX15" s="9">
        <v>142.82900000000001</v>
      </c>
      <c r="FY15" s="9">
        <v>134.86199999999999</v>
      </c>
      <c r="FZ15" s="9">
        <v>102.48699999999999</v>
      </c>
      <c r="GA15" s="9">
        <v>55.164999999999999</v>
      </c>
      <c r="GB15" s="9">
        <v>47.322000000000003</v>
      </c>
      <c r="GC15" s="9">
        <v>67.52</v>
      </c>
      <c r="GD15" s="9">
        <v>38.704999999999998</v>
      </c>
      <c r="GE15" s="9">
        <v>28.814</v>
      </c>
      <c r="GF15" s="9">
        <v>107.684</v>
      </c>
      <c r="GG15" s="9">
        <v>48.959000000000003</v>
      </c>
      <c r="GH15" s="9">
        <v>58.725999999999999</v>
      </c>
      <c r="GI15" s="9">
        <v>251.66900000000001</v>
      </c>
      <c r="GJ15" s="9">
        <v>119.636</v>
      </c>
      <c r="GK15" s="9">
        <v>132.03299999999999</v>
      </c>
      <c r="GL15" s="9">
        <v>178.13200000000001</v>
      </c>
      <c r="GM15" s="9">
        <v>87.022999999999996</v>
      </c>
      <c r="GN15" s="9">
        <v>91.108999999999995</v>
      </c>
      <c r="GO15" s="9">
        <v>52.65</v>
      </c>
      <c r="GP15" s="9">
        <v>23.128</v>
      </c>
      <c r="GQ15" s="9">
        <v>29.521999999999998</v>
      </c>
      <c r="GR15" s="9">
        <v>20.888000000000002</v>
      </c>
      <c r="GS15" s="9">
        <v>9.4860000000000007</v>
      </c>
      <c r="GT15" s="9">
        <v>11.401999999999999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151.602</v>
      </c>
      <c r="HB15" s="9">
        <v>91.683999999999997</v>
      </c>
      <c r="HC15" s="9">
        <v>59.917999999999999</v>
      </c>
      <c r="HD15" s="9">
        <v>101.18600000000001</v>
      </c>
      <c r="HE15" s="9">
        <v>60.792000000000002</v>
      </c>
      <c r="HF15" s="9">
        <v>40.393999999999998</v>
      </c>
      <c r="HG15" s="9">
        <v>49.271000000000001</v>
      </c>
      <c r="HH15" s="9">
        <v>30.593</v>
      </c>
      <c r="HI15" s="9">
        <v>18.678000000000001</v>
      </c>
      <c r="HJ15" s="9">
        <v>24.295000000000002</v>
      </c>
      <c r="HK15" s="9">
        <v>15.835000000000001</v>
      </c>
      <c r="HL15" s="9">
        <v>8.4610000000000003</v>
      </c>
      <c r="HM15" s="9">
        <v>27.62</v>
      </c>
      <c r="HN15" s="9">
        <v>14.365</v>
      </c>
      <c r="HO15" s="9">
        <v>13.255000000000001</v>
      </c>
      <c r="HP15" s="9">
        <v>50.414999999999999</v>
      </c>
      <c r="HQ15" s="9">
        <v>30.890999999999998</v>
      </c>
      <c r="HR15" s="9">
        <v>19.524000000000001</v>
      </c>
      <c r="HS15" s="9">
        <v>38.503999999999998</v>
      </c>
      <c r="HT15" s="9">
        <v>23.693000000000001</v>
      </c>
      <c r="HU15" s="9">
        <v>14.811</v>
      </c>
      <c r="HV15" s="9">
        <v>8.5220000000000002</v>
      </c>
      <c r="HW15" s="9">
        <v>4.3319999999999999</v>
      </c>
      <c r="HX15" s="9">
        <v>4.1909999999999998</v>
      </c>
      <c r="HY15" s="9">
        <v>3.3889999999999998</v>
      </c>
      <c r="HZ15" s="9">
        <v>2.8660000000000001</v>
      </c>
      <c r="IA15" s="9">
        <v>0.52300000000000002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61.584000000000003</v>
      </c>
      <c r="II15" s="9">
        <v>38.713000000000001</v>
      </c>
      <c r="IJ15" s="9">
        <v>22.872</v>
      </c>
      <c r="IK15" s="9">
        <v>35.156999999999996</v>
      </c>
      <c r="IL15" s="9">
        <v>23.091999999999999</v>
      </c>
      <c r="IM15" s="9">
        <v>12.065</v>
      </c>
      <c r="IN15" s="9">
        <v>17.73</v>
      </c>
      <c r="IO15" s="9">
        <v>12.292999999999999</v>
      </c>
      <c r="IP15" s="9">
        <v>5.4370000000000003</v>
      </c>
      <c r="IQ15" s="9">
        <v>8.7509999999999994</v>
      </c>
    </row>
    <row r="16" spans="1:251">
      <c r="A16" s="10">
        <v>43862</v>
      </c>
      <c r="B16" s="9">
        <v>3.5259999999999998</v>
      </c>
      <c r="C16" s="9">
        <v>0.751</v>
      </c>
      <c r="D16" s="9">
        <v>2.7749999999999999</v>
      </c>
      <c r="E16" s="9">
        <v>0.751</v>
      </c>
      <c r="F16" s="9">
        <v>0.751</v>
      </c>
      <c r="G16" s="9">
        <v>0</v>
      </c>
      <c r="H16" s="9">
        <v>0</v>
      </c>
      <c r="I16" s="9">
        <v>0</v>
      </c>
      <c r="J16" s="9">
        <v>0</v>
      </c>
      <c r="K16" s="9">
        <v>511.88200000000001</v>
      </c>
      <c r="L16" s="9">
        <v>271.66800000000001</v>
      </c>
      <c r="M16" s="9">
        <v>240.214</v>
      </c>
      <c r="N16" s="9">
        <v>144.124</v>
      </c>
      <c r="O16" s="9">
        <v>76.838999999999999</v>
      </c>
      <c r="P16" s="9">
        <v>67.284999999999997</v>
      </c>
      <c r="Q16" s="9">
        <v>27.620999999999999</v>
      </c>
      <c r="R16" s="9">
        <v>16.474</v>
      </c>
      <c r="S16" s="9">
        <v>11.148</v>
      </c>
      <c r="T16" s="9">
        <v>38.023000000000003</v>
      </c>
      <c r="U16" s="9">
        <v>17.687000000000001</v>
      </c>
      <c r="V16" s="9">
        <v>20.335999999999999</v>
      </c>
      <c r="W16" s="9">
        <v>78.48</v>
      </c>
      <c r="X16" s="9">
        <v>42.677999999999997</v>
      </c>
      <c r="Y16" s="9">
        <v>35.801000000000002</v>
      </c>
      <c r="Z16" s="9">
        <v>367.75799999999998</v>
      </c>
      <c r="AA16" s="9">
        <v>194.82900000000001</v>
      </c>
      <c r="AB16" s="9">
        <v>172.929</v>
      </c>
      <c r="AC16" s="9">
        <v>176.37200000000001</v>
      </c>
      <c r="AD16" s="9">
        <v>92.319000000000003</v>
      </c>
      <c r="AE16" s="9">
        <v>84.052999999999997</v>
      </c>
      <c r="AF16" s="9">
        <v>90.834000000000003</v>
      </c>
      <c r="AG16" s="9">
        <v>46.203000000000003</v>
      </c>
      <c r="AH16" s="9">
        <v>44.63</v>
      </c>
      <c r="AI16" s="9">
        <v>66.888000000000005</v>
      </c>
      <c r="AJ16" s="9">
        <v>37.206000000000003</v>
      </c>
      <c r="AK16" s="9">
        <v>29.681999999999999</v>
      </c>
      <c r="AL16" s="9">
        <v>27.555</v>
      </c>
      <c r="AM16" s="9">
        <v>14.989000000000001</v>
      </c>
      <c r="AN16" s="9">
        <v>12.566000000000001</v>
      </c>
      <c r="AO16" s="9">
        <v>6.11</v>
      </c>
      <c r="AP16" s="9">
        <v>4.1120000000000001</v>
      </c>
      <c r="AQ16" s="9">
        <v>1.998</v>
      </c>
      <c r="AR16" s="9">
        <v>30.242000000000001</v>
      </c>
      <c r="AS16" s="9">
        <v>14.153</v>
      </c>
      <c r="AT16" s="9">
        <v>16.088999999999999</v>
      </c>
      <c r="AU16" s="9">
        <v>0.436</v>
      </c>
      <c r="AV16" s="9">
        <v>0</v>
      </c>
      <c r="AW16" s="9">
        <v>0.436</v>
      </c>
      <c r="AX16" s="9">
        <v>0.436</v>
      </c>
      <c r="AY16" s="9">
        <v>0</v>
      </c>
      <c r="AZ16" s="9">
        <v>0.436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29.806000000000001</v>
      </c>
      <c r="BH16" s="9">
        <v>14.153</v>
      </c>
      <c r="BI16" s="9">
        <v>15.654</v>
      </c>
      <c r="BJ16" s="9">
        <v>1.9</v>
      </c>
      <c r="BK16" s="9">
        <v>0.74099999999999999</v>
      </c>
      <c r="BL16" s="9">
        <v>1.159</v>
      </c>
      <c r="BM16" s="9">
        <v>2.2509999999999999</v>
      </c>
      <c r="BN16" s="9">
        <v>1.619</v>
      </c>
      <c r="BO16" s="9">
        <v>0.63200000000000001</v>
      </c>
      <c r="BP16" s="9">
        <v>4.6719999999999997</v>
      </c>
      <c r="BQ16" s="9">
        <v>2.1800000000000002</v>
      </c>
      <c r="BR16" s="9">
        <v>2.492</v>
      </c>
      <c r="BS16" s="9">
        <v>8.2680000000000007</v>
      </c>
      <c r="BT16" s="9">
        <v>3.2629999999999999</v>
      </c>
      <c r="BU16" s="9">
        <v>5.0039999999999996</v>
      </c>
      <c r="BV16" s="9">
        <v>12.715999999999999</v>
      </c>
      <c r="BW16" s="9">
        <v>6.35</v>
      </c>
      <c r="BX16" s="9">
        <v>6.3659999999999997</v>
      </c>
      <c r="BY16" s="9">
        <v>201.131</v>
      </c>
      <c r="BZ16" s="9">
        <v>57.003999999999998</v>
      </c>
      <c r="CA16" s="9">
        <v>144.12700000000001</v>
      </c>
      <c r="CB16" s="9">
        <v>52.018999999999998</v>
      </c>
      <c r="CC16" s="9">
        <v>19.318999999999999</v>
      </c>
      <c r="CD16" s="9">
        <v>32.701000000000001</v>
      </c>
      <c r="CE16" s="9">
        <v>10.753</v>
      </c>
      <c r="CF16" s="9">
        <v>2.508</v>
      </c>
      <c r="CG16" s="9">
        <v>8.2449999999999992</v>
      </c>
      <c r="CH16" s="9">
        <v>15.532999999999999</v>
      </c>
      <c r="CI16" s="9">
        <v>7.2629999999999999</v>
      </c>
      <c r="CJ16" s="9">
        <v>8.27</v>
      </c>
      <c r="CK16" s="9">
        <v>25.733000000000001</v>
      </c>
      <c r="CL16" s="9">
        <v>9.5470000000000006</v>
      </c>
      <c r="CM16" s="9">
        <v>16.184999999999999</v>
      </c>
      <c r="CN16" s="9">
        <v>149.11199999999999</v>
      </c>
      <c r="CO16" s="9">
        <v>37.686</v>
      </c>
      <c r="CP16" s="9">
        <v>111.426</v>
      </c>
      <c r="CQ16" s="9">
        <v>58.938000000000002</v>
      </c>
      <c r="CR16" s="9">
        <v>14.114000000000001</v>
      </c>
      <c r="CS16" s="9">
        <v>44.823999999999998</v>
      </c>
      <c r="CT16" s="9">
        <v>33.563000000000002</v>
      </c>
      <c r="CU16" s="9">
        <v>8.2810000000000006</v>
      </c>
      <c r="CV16" s="9">
        <v>25.282</v>
      </c>
      <c r="CW16" s="9">
        <v>30.489000000000001</v>
      </c>
      <c r="CX16" s="9">
        <v>7.3109999999999999</v>
      </c>
      <c r="CY16" s="9">
        <v>23.177</v>
      </c>
      <c r="CZ16" s="9">
        <v>24.324000000000002</v>
      </c>
      <c r="DA16" s="9">
        <v>7.8730000000000002</v>
      </c>
      <c r="DB16" s="9">
        <v>16.451000000000001</v>
      </c>
      <c r="DC16" s="9">
        <v>1.798</v>
      </c>
      <c r="DD16" s="9">
        <v>0.105</v>
      </c>
      <c r="DE16" s="9">
        <v>1.6930000000000001</v>
      </c>
      <c r="DF16" s="9">
        <v>21.795999999999999</v>
      </c>
      <c r="DG16" s="9">
        <v>14.882999999999999</v>
      </c>
      <c r="DH16" s="9">
        <v>6.9119999999999999</v>
      </c>
      <c r="DI16" s="9">
        <v>3.6030000000000002</v>
      </c>
      <c r="DJ16" s="9">
        <v>1.206</v>
      </c>
      <c r="DK16" s="9">
        <v>2.3969999999999998</v>
      </c>
      <c r="DL16" s="9">
        <v>1.468</v>
      </c>
      <c r="DM16" s="9">
        <v>0.187</v>
      </c>
      <c r="DN16" s="9">
        <v>1.2809999999999999</v>
      </c>
      <c r="DO16" s="9">
        <v>0.59699999999999998</v>
      </c>
      <c r="DP16" s="9">
        <v>0</v>
      </c>
      <c r="DQ16" s="9">
        <v>0.59699999999999998</v>
      </c>
      <c r="DR16" s="9">
        <v>1.5389999999999999</v>
      </c>
      <c r="DS16" s="9">
        <v>1.0189999999999999</v>
      </c>
      <c r="DT16" s="9">
        <v>0.52</v>
      </c>
      <c r="DU16" s="9">
        <v>18.193000000000001</v>
      </c>
      <c r="DV16" s="9">
        <v>13.677</v>
      </c>
      <c r="DW16" s="9">
        <v>4.5149999999999997</v>
      </c>
      <c r="DX16" s="9">
        <v>8.3940000000000001</v>
      </c>
      <c r="DY16" s="9">
        <v>7.3150000000000004</v>
      </c>
      <c r="DZ16" s="9">
        <v>1.0780000000000001</v>
      </c>
      <c r="EA16" s="9">
        <v>4.3120000000000003</v>
      </c>
      <c r="EB16" s="9">
        <v>1.996</v>
      </c>
      <c r="EC16" s="9">
        <v>2.3159999999999998</v>
      </c>
      <c r="ED16" s="9">
        <v>3.1659999999999999</v>
      </c>
      <c r="EE16" s="9">
        <v>2.5219999999999998</v>
      </c>
      <c r="EF16" s="9">
        <v>0.64500000000000002</v>
      </c>
      <c r="EG16" s="9">
        <v>1.242</v>
      </c>
      <c r="EH16" s="9">
        <v>1.242</v>
      </c>
      <c r="EI16" s="9">
        <v>0</v>
      </c>
      <c r="EJ16" s="9">
        <v>1.079</v>
      </c>
      <c r="EK16" s="9">
        <v>0.60299999999999998</v>
      </c>
      <c r="EL16" s="9">
        <v>0.47599999999999998</v>
      </c>
      <c r="EM16" s="9">
        <v>201.63800000000001</v>
      </c>
      <c r="EN16" s="9">
        <v>89.575999999999993</v>
      </c>
      <c r="EO16" s="9">
        <v>112.063</v>
      </c>
      <c r="EP16" s="9">
        <v>70.590999999999994</v>
      </c>
      <c r="EQ16" s="9">
        <v>31.29</v>
      </c>
      <c r="ER16" s="9">
        <v>39.301000000000002</v>
      </c>
      <c r="ES16" s="9">
        <v>19.37</v>
      </c>
      <c r="ET16" s="9">
        <v>11.662000000000001</v>
      </c>
      <c r="EU16" s="9">
        <v>7.7080000000000002</v>
      </c>
      <c r="EV16" s="9">
        <v>11.164999999999999</v>
      </c>
      <c r="EW16" s="9">
        <v>4.5250000000000004</v>
      </c>
      <c r="EX16" s="9">
        <v>6.641</v>
      </c>
      <c r="EY16" s="9">
        <v>40.055999999999997</v>
      </c>
      <c r="EZ16" s="9">
        <v>15.103999999999999</v>
      </c>
      <c r="FA16" s="9">
        <v>24.952000000000002</v>
      </c>
      <c r="FB16" s="9">
        <v>131.047</v>
      </c>
      <c r="FC16" s="9">
        <v>58.286000000000001</v>
      </c>
      <c r="FD16" s="9">
        <v>72.762</v>
      </c>
      <c r="FE16" s="9">
        <v>58.847000000000001</v>
      </c>
      <c r="FF16" s="9">
        <v>23.573</v>
      </c>
      <c r="FG16" s="9">
        <v>35.273000000000003</v>
      </c>
      <c r="FH16" s="9">
        <v>33.651000000000003</v>
      </c>
      <c r="FI16" s="9">
        <v>14.846</v>
      </c>
      <c r="FJ16" s="9">
        <v>18.805</v>
      </c>
      <c r="FK16" s="9">
        <v>16.486000000000001</v>
      </c>
      <c r="FL16" s="9">
        <v>7.4139999999999997</v>
      </c>
      <c r="FM16" s="9">
        <v>9.0719999999999992</v>
      </c>
      <c r="FN16" s="9">
        <v>16.291</v>
      </c>
      <c r="FO16" s="9">
        <v>8.6890000000000001</v>
      </c>
      <c r="FP16" s="9">
        <v>7.6020000000000003</v>
      </c>
      <c r="FQ16" s="9">
        <v>5.7729999999999997</v>
      </c>
      <c r="FR16" s="9">
        <v>3.762</v>
      </c>
      <c r="FS16" s="9">
        <v>2.0099999999999998</v>
      </c>
      <c r="FT16" s="9">
        <v>506.673</v>
      </c>
      <c r="FU16" s="9">
        <v>250.286</v>
      </c>
      <c r="FV16" s="9">
        <v>256.387</v>
      </c>
      <c r="FW16" s="9">
        <v>270.63400000000001</v>
      </c>
      <c r="FX16" s="9">
        <v>135.14099999999999</v>
      </c>
      <c r="FY16" s="9">
        <v>135.49299999999999</v>
      </c>
      <c r="FZ16" s="9">
        <v>98.287000000000006</v>
      </c>
      <c r="GA16" s="9">
        <v>59.920999999999999</v>
      </c>
      <c r="GB16" s="9">
        <v>38.366</v>
      </c>
      <c r="GC16" s="9">
        <v>70.533000000000001</v>
      </c>
      <c r="GD16" s="9">
        <v>26.632000000000001</v>
      </c>
      <c r="GE16" s="9">
        <v>43.901000000000003</v>
      </c>
      <c r="GF16" s="9">
        <v>101.815</v>
      </c>
      <c r="GG16" s="9">
        <v>48.588999999999999</v>
      </c>
      <c r="GH16" s="9">
        <v>53.225000000000001</v>
      </c>
      <c r="GI16" s="9">
        <v>236.03899999999999</v>
      </c>
      <c r="GJ16" s="9">
        <v>115.145</v>
      </c>
      <c r="GK16" s="9">
        <v>120.895</v>
      </c>
      <c r="GL16" s="9">
        <v>164.89500000000001</v>
      </c>
      <c r="GM16" s="9">
        <v>78.042000000000002</v>
      </c>
      <c r="GN16" s="9">
        <v>86.852000000000004</v>
      </c>
      <c r="GO16" s="9">
        <v>58.71</v>
      </c>
      <c r="GP16" s="9">
        <v>29.917000000000002</v>
      </c>
      <c r="GQ16" s="9">
        <v>28.792999999999999</v>
      </c>
      <c r="GR16" s="9">
        <v>12.433999999999999</v>
      </c>
      <c r="GS16" s="9">
        <v>7.1849999999999996</v>
      </c>
      <c r="GT16" s="9">
        <v>5.25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174.28299999999999</v>
      </c>
      <c r="HB16" s="9">
        <v>101.56</v>
      </c>
      <c r="HC16" s="9">
        <v>72.722999999999999</v>
      </c>
      <c r="HD16" s="9">
        <v>114.361</v>
      </c>
      <c r="HE16" s="9">
        <v>66.48</v>
      </c>
      <c r="HF16" s="9">
        <v>47.88</v>
      </c>
      <c r="HG16" s="9">
        <v>50.055999999999997</v>
      </c>
      <c r="HH16" s="9">
        <v>31.283999999999999</v>
      </c>
      <c r="HI16" s="9">
        <v>18.771999999999998</v>
      </c>
      <c r="HJ16" s="9">
        <v>27.957999999999998</v>
      </c>
      <c r="HK16" s="9">
        <v>13.791</v>
      </c>
      <c r="HL16" s="9">
        <v>14.167</v>
      </c>
      <c r="HM16" s="9">
        <v>36.345999999999997</v>
      </c>
      <c r="HN16" s="9">
        <v>21.405000000000001</v>
      </c>
      <c r="HO16" s="9">
        <v>14.941000000000001</v>
      </c>
      <c r="HP16" s="9">
        <v>59.923000000000002</v>
      </c>
      <c r="HQ16" s="9">
        <v>35.08</v>
      </c>
      <c r="HR16" s="9">
        <v>24.843</v>
      </c>
      <c r="HS16" s="9">
        <v>44.844000000000001</v>
      </c>
      <c r="HT16" s="9">
        <v>24.27</v>
      </c>
      <c r="HU16" s="9">
        <v>20.574000000000002</v>
      </c>
      <c r="HV16" s="9">
        <v>11.997999999999999</v>
      </c>
      <c r="HW16" s="9">
        <v>7.7290000000000001</v>
      </c>
      <c r="HX16" s="9">
        <v>4.2679999999999998</v>
      </c>
      <c r="HY16" s="9">
        <v>3.081</v>
      </c>
      <c r="HZ16" s="9">
        <v>3.081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63.250999999999998</v>
      </c>
      <c r="II16" s="9">
        <v>40.011000000000003</v>
      </c>
      <c r="IJ16" s="9">
        <v>23.24</v>
      </c>
      <c r="IK16" s="9">
        <v>35.648000000000003</v>
      </c>
      <c r="IL16" s="9">
        <v>25.477</v>
      </c>
      <c r="IM16" s="9">
        <v>10.170999999999999</v>
      </c>
      <c r="IN16" s="9">
        <v>8.9909999999999997</v>
      </c>
      <c r="IO16" s="9">
        <v>6.4349999999999996</v>
      </c>
      <c r="IP16" s="9">
        <v>2.556</v>
      </c>
      <c r="IQ16" s="9">
        <v>11.584</v>
      </c>
    </row>
    <row r="17" spans="1:251">
      <c r="A17" s="10">
        <v>44228</v>
      </c>
      <c r="B17" s="9">
        <v>5.2060000000000004</v>
      </c>
      <c r="C17" s="9">
        <v>1.339</v>
      </c>
      <c r="D17" s="9">
        <v>3.867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391</v>
      </c>
      <c r="L17" s="9">
        <v>204.56399999999999</v>
      </c>
      <c r="M17" s="9">
        <v>186.43600000000001</v>
      </c>
      <c r="N17" s="9">
        <v>109.527</v>
      </c>
      <c r="O17" s="9">
        <v>57.530999999999999</v>
      </c>
      <c r="P17" s="9">
        <v>51.996000000000002</v>
      </c>
      <c r="Q17" s="9">
        <v>26.675000000000001</v>
      </c>
      <c r="R17" s="9">
        <v>14.077999999999999</v>
      </c>
      <c r="S17" s="9">
        <v>12.598000000000001</v>
      </c>
      <c r="T17" s="9">
        <v>35.817999999999998</v>
      </c>
      <c r="U17" s="9">
        <v>19.431000000000001</v>
      </c>
      <c r="V17" s="9">
        <v>16.387</v>
      </c>
      <c r="W17" s="9">
        <v>47.033999999999999</v>
      </c>
      <c r="X17" s="9">
        <v>24.021999999999998</v>
      </c>
      <c r="Y17" s="9">
        <v>23.012</v>
      </c>
      <c r="Z17" s="9">
        <v>281.47300000000001</v>
      </c>
      <c r="AA17" s="9">
        <v>147.03399999999999</v>
      </c>
      <c r="AB17" s="9">
        <v>134.43899999999999</v>
      </c>
      <c r="AC17" s="9">
        <v>133.56899999999999</v>
      </c>
      <c r="AD17" s="9">
        <v>72.254999999999995</v>
      </c>
      <c r="AE17" s="9">
        <v>61.314</v>
      </c>
      <c r="AF17" s="9">
        <v>64.057000000000002</v>
      </c>
      <c r="AG17" s="9">
        <v>32.856000000000002</v>
      </c>
      <c r="AH17" s="9">
        <v>31.201000000000001</v>
      </c>
      <c r="AI17" s="9">
        <v>56.695</v>
      </c>
      <c r="AJ17" s="9">
        <v>28.686</v>
      </c>
      <c r="AK17" s="9">
        <v>28.007999999999999</v>
      </c>
      <c r="AL17" s="9">
        <v>24.068999999999999</v>
      </c>
      <c r="AM17" s="9">
        <v>10.875</v>
      </c>
      <c r="AN17" s="9">
        <v>13.193</v>
      </c>
      <c r="AO17" s="9">
        <v>3.0840000000000001</v>
      </c>
      <c r="AP17" s="9">
        <v>2.3610000000000002</v>
      </c>
      <c r="AQ17" s="9">
        <v>0.72299999999999998</v>
      </c>
      <c r="AR17" s="9">
        <v>25.01</v>
      </c>
      <c r="AS17" s="9">
        <v>13.895</v>
      </c>
      <c r="AT17" s="9">
        <v>11.115</v>
      </c>
      <c r="AU17" s="9">
        <v>0.27800000000000002</v>
      </c>
      <c r="AV17" s="9">
        <v>8.4000000000000005E-2</v>
      </c>
      <c r="AW17" s="9">
        <v>0.19400000000000001</v>
      </c>
      <c r="AX17" s="9">
        <v>0.19400000000000001</v>
      </c>
      <c r="AY17" s="9">
        <v>0</v>
      </c>
      <c r="AZ17" s="9">
        <v>0.19400000000000001</v>
      </c>
      <c r="BA17" s="9">
        <v>0</v>
      </c>
      <c r="BB17" s="9">
        <v>0</v>
      </c>
      <c r="BC17" s="9">
        <v>0</v>
      </c>
      <c r="BD17" s="9">
        <v>8.4000000000000005E-2</v>
      </c>
      <c r="BE17" s="9">
        <v>8.4000000000000005E-2</v>
      </c>
      <c r="BF17" s="9">
        <v>0</v>
      </c>
      <c r="BG17" s="9">
        <v>24.731999999999999</v>
      </c>
      <c r="BH17" s="9">
        <v>13.811</v>
      </c>
      <c r="BI17" s="9">
        <v>10.920999999999999</v>
      </c>
      <c r="BJ17" s="9">
        <v>0.60799999999999998</v>
      </c>
      <c r="BK17" s="9">
        <v>0</v>
      </c>
      <c r="BL17" s="9">
        <v>0.60799999999999998</v>
      </c>
      <c r="BM17" s="9">
        <v>2.407</v>
      </c>
      <c r="BN17" s="9">
        <v>1.151</v>
      </c>
      <c r="BO17" s="9">
        <v>1.256</v>
      </c>
      <c r="BP17" s="9">
        <v>4.0609999999999999</v>
      </c>
      <c r="BQ17" s="9">
        <v>2.5950000000000002</v>
      </c>
      <c r="BR17" s="9">
        <v>1.466</v>
      </c>
      <c r="BS17" s="9">
        <v>7.1980000000000004</v>
      </c>
      <c r="BT17" s="9">
        <v>2.9550000000000001</v>
      </c>
      <c r="BU17" s="9">
        <v>4.2430000000000003</v>
      </c>
      <c r="BV17" s="9">
        <v>10.458</v>
      </c>
      <c r="BW17" s="9">
        <v>7.11</v>
      </c>
      <c r="BX17" s="9">
        <v>3.347</v>
      </c>
      <c r="BY17" s="9">
        <v>148.27199999999999</v>
      </c>
      <c r="BZ17" s="9">
        <v>32.603999999999999</v>
      </c>
      <c r="CA17" s="9">
        <v>115.66800000000001</v>
      </c>
      <c r="CB17" s="9">
        <v>34.377000000000002</v>
      </c>
      <c r="CC17" s="9">
        <v>11.920999999999999</v>
      </c>
      <c r="CD17" s="9">
        <v>22.456</v>
      </c>
      <c r="CE17" s="9">
        <v>5.5149999999999997</v>
      </c>
      <c r="CF17" s="9">
        <v>1.032</v>
      </c>
      <c r="CG17" s="9">
        <v>4.4829999999999997</v>
      </c>
      <c r="CH17" s="9">
        <v>9.7409999999999997</v>
      </c>
      <c r="CI17" s="9">
        <v>2.3180000000000001</v>
      </c>
      <c r="CJ17" s="9">
        <v>7.423</v>
      </c>
      <c r="CK17" s="9">
        <v>19.122</v>
      </c>
      <c r="CL17" s="9">
        <v>8.5719999999999992</v>
      </c>
      <c r="CM17" s="9">
        <v>10.55</v>
      </c>
      <c r="CN17" s="9">
        <v>113.895</v>
      </c>
      <c r="CO17" s="9">
        <v>20.683</v>
      </c>
      <c r="CP17" s="9">
        <v>93.212000000000003</v>
      </c>
      <c r="CQ17" s="9">
        <v>46.676000000000002</v>
      </c>
      <c r="CR17" s="9">
        <v>9.5489999999999995</v>
      </c>
      <c r="CS17" s="9">
        <v>37.127000000000002</v>
      </c>
      <c r="CT17" s="9">
        <v>28.995000000000001</v>
      </c>
      <c r="CU17" s="9">
        <v>5.6710000000000003</v>
      </c>
      <c r="CV17" s="9">
        <v>23.324999999999999</v>
      </c>
      <c r="CW17" s="9">
        <v>20.919</v>
      </c>
      <c r="CX17" s="9">
        <v>4.3860000000000001</v>
      </c>
      <c r="CY17" s="9">
        <v>16.533000000000001</v>
      </c>
      <c r="CZ17" s="9">
        <v>15.404</v>
      </c>
      <c r="DA17" s="9">
        <v>0.68500000000000005</v>
      </c>
      <c r="DB17" s="9">
        <v>14.718999999999999</v>
      </c>
      <c r="DC17" s="9">
        <v>1.9</v>
      </c>
      <c r="DD17" s="9">
        <v>0.39200000000000002</v>
      </c>
      <c r="DE17" s="9">
        <v>1.508</v>
      </c>
      <c r="DF17" s="9">
        <v>17.763999999999999</v>
      </c>
      <c r="DG17" s="9">
        <v>12.483000000000001</v>
      </c>
      <c r="DH17" s="9">
        <v>5.282</v>
      </c>
      <c r="DI17" s="9">
        <v>4.4279999999999999</v>
      </c>
      <c r="DJ17" s="9">
        <v>3.2810000000000001</v>
      </c>
      <c r="DK17" s="9">
        <v>1.147</v>
      </c>
      <c r="DL17" s="9">
        <v>0.5</v>
      </c>
      <c r="DM17" s="9">
        <v>0.5</v>
      </c>
      <c r="DN17" s="9">
        <v>0</v>
      </c>
      <c r="DO17" s="9">
        <v>0.55000000000000004</v>
      </c>
      <c r="DP17" s="9">
        <v>0</v>
      </c>
      <c r="DQ17" s="9">
        <v>0.55000000000000004</v>
      </c>
      <c r="DR17" s="9">
        <v>3.3769999999999998</v>
      </c>
      <c r="DS17" s="9">
        <v>2.7810000000000001</v>
      </c>
      <c r="DT17" s="9">
        <v>0.59699999999999998</v>
      </c>
      <c r="DU17" s="9">
        <v>13.336</v>
      </c>
      <c r="DV17" s="9">
        <v>9.202</v>
      </c>
      <c r="DW17" s="9">
        <v>4.1340000000000003</v>
      </c>
      <c r="DX17" s="9">
        <v>7.3140000000000001</v>
      </c>
      <c r="DY17" s="9">
        <v>6.46</v>
      </c>
      <c r="DZ17" s="9">
        <v>0.85499999999999998</v>
      </c>
      <c r="EA17" s="9">
        <v>2.78</v>
      </c>
      <c r="EB17" s="9">
        <v>0.77500000000000002</v>
      </c>
      <c r="EC17" s="9">
        <v>2.004</v>
      </c>
      <c r="ED17" s="9">
        <v>1.931</v>
      </c>
      <c r="EE17" s="9">
        <v>0.747</v>
      </c>
      <c r="EF17" s="9">
        <v>1.1839999999999999</v>
      </c>
      <c r="EG17" s="9">
        <v>0.95</v>
      </c>
      <c r="EH17" s="9">
        <v>0.85799999999999998</v>
      </c>
      <c r="EI17" s="9">
        <v>9.0999999999999998E-2</v>
      </c>
      <c r="EJ17" s="9">
        <v>0.36199999999999999</v>
      </c>
      <c r="EK17" s="9">
        <v>0.36199999999999999</v>
      </c>
      <c r="EL17" s="9">
        <v>0</v>
      </c>
      <c r="EM17" s="9">
        <v>215.577</v>
      </c>
      <c r="EN17" s="9">
        <v>80.891000000000005</v>
      </c>
      <c r="EO17" s="9">
        <v>134.685</v>
      </c>
      <c r="EP17" s="9">
        <v>72.77</v>
      </c>
      <c r="EQ17" s="9">
        <v>34.384</v>
      </c>
      <c r="ER17" s="9">
        <v>38.386000000000003</v>
      </c>
      <c r="ES17" s="9">
        <v>22.032</v>
      </c>
      <c r="ET17" s="9">
        <v>8.1110000000000007</v>
      </c>
      <c r="EU17" s="9">
        <v>13.920999999999999</v>
      </c>
      <c r="EV17" s="9">
        <v>19.187000000000001</v>
      </c>
      <c r="EW17" s="9">
        <v>10.215999999999999</v>
      </c>
      <c r="EX17" s="9">
        <v>8.9710000000000001</v>
      </c>
      <c r="EY17" s="9">
        <v>31.55</v>
      </c>
      <c r="EZ17" s="9">
        <v>16.056999999999999</v>
      </c>
      <c r="FA17" s="9">
        <v>15.493</v>
      </c>
      <c r="FB17" s="9">
        <v>142.80699999999999</v>
      </c>
      <c r="FC17" s="9">
        <v>46.506999999999998</v>
      </c>
      <c r="FD17" s="9">
        <v>96.299000000000007</v>
      </c>
      <c r="FE17" s="9">
        <v>59.67</v>
      </c>
      <c r="FF17" s="9">
        <v>16.78</v>
      </c>
      <c r="FG17" s="9">
        <v>42.89</v>
      </c>
      <c r="FH17" s="9">
        <v>29.497</v>
      </c>
      <c r="FI17" s="9">
        <v>9.891</v>
      </c>
      <c r="FJ17" s="9">
        <v>19.606000000000002</v>
      </c>
      <c r="FK17" s="9">
        <v>29.443999999999999</v>
      </c>
      <c r="FL17" s="9">
        <v>9.6379999999999999</v>
      </c>
      <c r="FM17" s="9">
        <v>19.806999999999999</v>
      </c>
      <c r="FN17" s="9">
        <v>20.375</v>
      </c>
      <c r="FO17" s="9">
        <v>9.0109999999999992</v>
      </c>
      <c r="FP17" s="9">
        <v>11.364000000000001</v>
      </c>
      <c r="FQ17" s="9">
        <v>3.82</v>
      </c>
      <c r="FR17" s="9">
        <v>1.1879999999999999</v>
      </c>
      <c r="FS17" s="9">
        <v>2.6320000000000001</v>
      </c>
      <c r="FT17" s="9">
        <v>446.64100000000002</v>
      </c>
      <c r="FU17" s="9">
        <v>226.61199999999999</v>
      </c>
      <c r="FV17" s="9">
        <v>220.029</v>
      </c>
      <c r="FW17" s="9">
        <v>232.11</v>
      </c>
      <c r="FX17" s="9">
        <v>127.524</v>
      </c>
      <c r="FY17" s="9">
        <v>104.586</v>
      </c>
      <c r="FZ17" s="9">
        <v>84.853999999999999</v>
      </c>
      <c r="GA17" s="9">
        <v>51.914999999999999</v>
      </c>
      <c r="GB17" s="9">
        <v>32.939</v>
      </c>
      <c r="GC17" s="9">
        <v>65.677999999999997</v>
      </c>
      <c r="GD17" s="9">
        <v>32.744</v>
      </c>
      <c r="GE17" s="9">
        <v>32.933999999999997</v>
      </c>
      <c r="GF17" s="9">
        <v>81.578000000000003</v>
      </c>
      <c r="GG17" s="9">
        <v>42.865000000000002</v>
      </c>
      <c r="GH17" s="9">
        <v>38.713000000000001</v>
      </c>
      <c r="GI17" s="9">
        <v>214.53100000000001</v>
      </c>
      <c r="GJ17" s="9">
        <v>99.087999999999994</v>
      </c>
      <c r="GK17" s="9">
        <v>115.444</v>
      </c>
      <c r="GL17" s="9">
        <v>148.298</v>
      </c>
      <c r="GM17" s="9">
        <v>69.475999999999999</v>
      </c>
      <c r="GN17" s="9">
        <v>78.822000000000003</v>
      </c>
      <c r="GO17" s="9">
        <v>51.661999999999999</v>
      </c>
      <c r="GP17" s="9">
        <v>24.215</v>
      </c>
      <c r="GQ17" s="9">
        <v>27.446000000000002</v>
      </c>
      <c r="GR17" s="9">
        <v>14.571999999999999</v>
      </c>
      <c r="GS17" s="9">
        <v>5.3959999999999999</v>
      </c>
      <c r="GT17" s="9">
        <v>9.1750000000000007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174.53299999999999</v>
      </c>
      <c r="HB17" s="9">
        <v>99.15</v>
      </c>
      <c r="HC17" s="9">
        <v>75.382999999999996</v>
      </c>
      <c r="HD17" s="9">
        <v>106.70099999999999</v>
      </c>
      <c r="HE17" s="9">
        <v>61.133000000000003</v>
      </c>
      <c r="HF17" s="9">
        <v>45.567999999999998</v>
      </c>
      <c r="HG17" s="9">
        <v>40.676000000000002</v>
      </c>
      <c r="HH17" s="9">
        <v>27.56</v>
      </c>
      <c r="HI17" s="9">
        <v>13.116</v>
      </c>
      <c r="HJ17" s="9">
        <v>31.786000000000001</v>
      </c>
      <c r="HK17" s="9">
        <v>15.494999999999999</v>
      </c>
      <c r="HL17" s="9">
        <v>16.291</v>
      </c>
      <c r="HM17" s="9">
        <v>34.238999999999997</v>
      </c>
      <c r="HN17" s="9">
        <v>18.077999999999999</v>
      </c>
      <c r="HO17" s="9">
        <v>16.161000000000001</v>
      </c>
      <c r="HP17" s="9">
        <v>67.831999999999994</v>
      </c>
      <c r="HQ17" s="9">
        <v>38.017000000000003</v>
      </c>
      <c r="HR17" s="9">
        <v>29.815000000000001</v>
      </c>
      <c r="HS17" s="9">
        <v>50.466999999999999</v>
      </c>
      <c r="HT17" s="9">
        <v>27.919</v>
      </c>
      <c r="HU17" s="9">
        <v>22.547999999999998</v>
      </c>
      <c r="HV17" s="9">
        <v>13.279</v>
      </c>
      <c r="HW17" s="9">
        <v>8.2780000000000005</v>
      </c>
      <c r="HX17" s="9">
        <v>5.0010000000000003</v>
      </c>
      <c r="HY17" s="9">
        <v>4.0869999999999997</v>
      </c>
      <c r="HZ17" s="9">
        <v>1.821</v>
      </c>
      <c r="IA17" s="9">
        <v>2.266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87.936999999999998</v>
      </c>
      <c r="II17" s="9">
        <v>51.084000000000003</v>
      </c>
      <c r="IJ17" s="9">
        <v>36.853000000000002</v>
      </c>
      <c r="IK17" s="9">
        <v>45.895000000000003</v>
      </c>
      <c r="IL17" s="9">
        <v>26.835999999999999</v>
      </c>
      <c r="IM17" s="9">
        <v>19.058</v>
      </c>
      <c r="IN17" s="9">
        <v>11.57</v>
      </c>
      <c r="IO17" s="9">
        <v>8.3989999999999991</v>
      </c>
      <c r="IP17" s="9">
        <v>3.17</v>
      </c>
      <c r="IQ17" s="9">
        <v>14.185</v>
      </c>
    </row>
    <row r="18" spans="1:251">
      <c r="A18" s="10">
        <v>44593</v>
      </c>
      <c r="B18" s="9">
        <v>1.518</v>
      </c>
      <c r="C18" s="9">
        <v>0.59299999999999997</v>
      </c>
      <c r="D18" s="9">
        <v>0.92600000000000005</v>
      </c>
      <c r="E18" s="9">
        <v>2.62</v>
      </c>
      <c r="F18" s="9">
        <v>0.6</v>
      </c>
      <c r="G18" s="9">
        <v>2.0190000000000001</v>
      </c>
      <c r="H18" s="9">
        <v>0.109</v>
      </c>
      <c r="I18" s="9">
        <v>0</v>
      </c>
      <c r="J18" s="9">
        <v>0.109</v>
      </c>
      <c r="K18" s="9">
        <v>693.69600000000003</v>
      </c>
      <c r="L18" s="9">
        <v>350.74299999999999</v>
      </c>
      <c r="M18" s="9">
        <v>342.952</v>
      </c>
      <c r="N18" s="9">
        <v>200.899</v>
      </c>
      <c r="O18" s="9">
        <v>101.492</v>
      </c>
      <c r="P18" s="9">
        <v>99.406000000000006</v>
      </c>
      <c r="Q18" s="9">
        <v>45.805999999999997</v>
      </c>
      <c r="R18" s="9">
        <v>25.077000000000002</v>
      </c>
      <c r="S18" s="9">
        <v>20.728999999999999</v>
      </c>
      <c r="T18" s="9">
        <v>50.715000000000003</v>
      </c>
      <c r="U18" s="9">
        <v>24.588999999999999</v>
      </c>
      <c r="V18" s="9">
        <v>26.126000000000001</v>
      </c>
      <c r="W18" s="9">
        <v>104.378</v>
      </c>
      <c r="X18" s="9">
        <v>51.826000000000001</v>
      </c>
      <c r="Y18" s="9">
        <v>52.552</v>
      </c>
      <c r="Z18" s="9">
        <v>492.79700000000003</v>
      </c>
      <c r="AA18" s="9">
        <v>249.251</v>
      </c>
      <c r="AB18" s="9">
        <v>243.54599999999999</v>
      </c>
      <c r="AC18" s="9">
        <v>244.40700000000001</v>
      </c>
      <c r="AD18" s="9">
        <v>122.99</v>
      </c>
      <c r="AE18" s="9">
        <v>121.416</v>
      </c>
      <c r="AF18" s="9">
        <v>122.197</v>
      </c>
      <c r="AG18" s="9">
        <v>67.665000000000006</v>
      </c>
      <c r="AH18" s="9">
        <v>54.530999999999999</v>
      </c>
      <c r="AI18" s="9">
        <v>82.835999999999999</v>
      </c>
      <c r="AJ18" s="9">
        <v>36.930999999999997</v>
      </c>
      <c r="AK18" s="9">
        <v>45.905000000000001</v>
      </c>
      <c r="AL18" s="9">
        <v>37.347000000000001</v>
      </c>
      <c r="AM18" s="9">
        <v>17.989999999999998</v>
      </c>
      <c r="AN18" s="9">
        <v>19.356000000000002</v>
      </c>
      <c r="AO18" s="9">
        <v>6.0110000000000001</v>
      </c>
      <c r="AP18" s="9">
        <v>3.6739999999999999</v>
      </c>
      <c r="AQ18" s="9">
        <v>2.3370000000000002</v>
      </c>
      <c r="AR18" s="9">
        <v>39.277000000000001</v>
      </c>
      <c r="AS18" s="9">
        <v>18.265999999999998</v>
      </c>
      <c r="AT18" s="9">
        <v>21.010999999999999</v>
      </c>
      <c r="AU18" s="9">
        <v>1.6120000000000001</v>
      </c>
      <c r="AV18" s="9">
        <v>0.90500000000000003</v>
      </c>
      <c r="AW18" s="9">
        <v>0.70699999999999996</v>
      </c>
      <c r="AX18" s="9">
        <v>1.069</v>
      </c>
      <c r="AY18" s="9">
        <v>0.36099999999999999</v>
      </c>
      <c r="AZ18" s="9">
        <v>0.70699999999999996</v>
      </c>
      <c r="BA18" s="9">
        <v>0</v>
      </c>
      <c r="BB18" s="9">
        <v>0</v>
      </c>
      <c r="BC18" s="9">
        <v>0</v>
      </c>
      <c r="BD18" s="9">
        <v>0.54400000000000004</v>
      </c>
      <c r="BE18" s="9">
        <v>0.54400000000000004</v>
      </c>
      <c r="BF18" s="9">
        <v>0</v>
      </c>
      <c r="BG18" s="9">
        <v>37.664999999999999</v>
      </c>
      <c r="BH18" s="9">
        <v>17.361000000000001</v>
      </c>
      <c r="BI18" s="9">
        <v>20.303999999999998</v>
      </c>
      <c r="BJ18" s="9">
        <v>2.4900000000000002</v>
      </c>
      <c r="BK18" s="9">
        <v>1.0549999999999999</v>
      </c>
      <c r="BL18" s="9">
        <v>1.4339999999999999</v>
      </c>
      <c r="BM18" s="9">
        <v>3.1</v>
      </c>
      <c r="BN18" s="9">
        <v>1.655</v>
      </c>
      <c r="BO18" s="9">
        <v>1.4450000000000001</v>
      </c>
      <c r="BP18" s="9">
        <v>5.6369999999999996</v>
      </c>
      <c r="BQ18" s="9">
        <v>2.3969999999999998</v>
      </c>
      <c r="BR18" s="9">
        <v>3.2389999999999999</v>
      </c>
      <c r="BS18" s="9">
        <v>9.2249999999999996</v>
      </c>
      <c r="BT18" s="9">
        <v>3.3759999999999999</v>
      </c>
      <c r="BU18" s="9">
        <v>5.8490000000000002</v>
      </c>
      <c r="BV18" s="9">
        <v>17.213000000000001</v>
      </c>
      <c r="BW18" s="9">
        <v>8.8770000000000007</v>
      </c>
      <c r="BX18" s="9">
        <v>8.3360000000000003</v>
      </c>
      <c r="BY18" s="9">
        <v>165.30600000000001</v>
      </c>
      <c r="BZ18" s="9">
        <v>40.39</v>
      </c>
      <c r="CA18" s="9">
        <v>124.916</v>
      </c>
      <c r="CB18" s="9">
        <v>44.372999999999998</v>
      </c>
      <c r="CC18" s="9">
        <v>10.695</v>
      </c>
      <c r="CD18" s="9">
        <v>33.677</v>
      </c>
      <c r="CE18" s="9">
        <v>9.3510000000000009</v>
      </c>
      <c r="CF18" s="9">
        <v>3.5249999999999999</v>
      </c>
      <c r="CG18" s="9">
        <v>5.8259999999999996</v>
      </c>
      <c r="CH18" s="9">
        <v>12.48</v>
      </c>
      <c r="CI18" s="9">
        <v>2.327</v>
      </c>
      <c r="CJ18" s="9">
        <v>10.153</v>
      </c>
      <c r="CK18" s="9">
        <v>22.542000000000002</v>
      </c>
      <c r="CL18" s="9">
        <v>4.8440000000000003</v>
      </c>
      <c r="CM18" s="9">
        <v>17.698</v>
      </c>
      <c r="CN18" s="9">
        <v>120.93300000000001</v>
      </c>
      <c r="CO18" s="9">
        <v>29.695</v>
      </c>
      <c r="CP18" s="9">
        <v>91.238</v>
      </c>
      <c r="CQ18" s="9">
        <v>50.106000000000002</v>
      </c>
      <c r="CR18" s="9">
        <v>13.792999999999999</v>
      </c>
      <c r="CS18" s="9">
        <v>36.313000000000002</v>
      </c>
      <c r="CT18" s="9">
        <v>24.077999999999999</v>
      </c>
      <c r="CU18" s="9">
        <v>4.0789999999999997</v>
      </c>
      <c r="CV18" s="9">
        <v>20</v>
      </c>
      <c r="CW18" s="9">
        <v>29.532</v>
      </c>
      <c r="CX18" s="9">
        <v>7.1710000000000003</v>
      </c>
      <c r="CY18" s="9">
        <v>22.361000000000001</v>
      </c>
      <c r="CZ18" s="9">
        <v>14.846</v>
      </c>
      <c r="DA18" s="9">
        <v>4.056</v>
      </c>
      <c r="DB18" s="9">
        <v>10.79</v>
      </c>
      <c r="DC18" s="9">
        <v>2.371</v>
      </c>
      <c r="DD18" s="9">
        <v>0.59599999999999997</v>
      </c>
      <c r="DE18" s="9">
        <v>1.7749999999999999</v>
      </c>
      <c r="DF18" s="9">
        <v>24.331</v>
      </c>
      <c r="DG18" s="9">
        <v>17.233000000000001</v>
      </c>
      <c r="DH18" s="9">
        <v>7.0970000000000004</v>
      </c>
      <c r="DI18" s="9">
        <v>6.9550000000000001</v>
      </c>
      <c r="DJ18" s="9">
        <v>5.31</v>
      </c>
      <c r="DK18" s="9">
        <v>1.6459999999999999</v>
      </c>
      <c r="DL18" s="9">
        <v>0.44800000000000001</v>
      </c>
      <c r="DM18" s="9">
        <v>0.44800000000000001</v>
      </c>
      <c r="DN18" s="9">
        <v>0</v>
      </c>
      <c r="DO18" s="9">
        <v>3.5019999999999998</v>
      </c>
      <c r="DP18" s="9">
        <v>2.665</v>
      </c>
      <c r="DQ18" s="9">
        <v>0.83699999999999997</v>
      </c>
      <c r="DR18" s="9">
        <v>3.004</v>
      </c>
      <c r="DS18" s="9">
        <v>2.1960000000000002</v>
      </c>
      <c r="DT18" s="9">
        <v>0.80900000000000005</v>
      </c>
      <c r="DU18" s="9">
        <v>17.376000000000001</v>
      </c>
      <c r="DV18" s="9">
        <v>11.923999999999999</v>
      </c>
      <c r="DW18" s="9">
        <v>5.452</v>
      </c>
      <c r="DX18" s="9">
        <v>6.29</v>
      </c>
      <c r="DY18" s="9">
        <v>3.9020000000000001</v>
      </c>
      <c r="DZ18" s="9">
        <v>2.3879999999999999</v>
      </c>
      <c r="EA18" s="9">
        <v>3.7250000000000001</v>
      </c>
      <c r="EB18" s="9">
        <v>1.7649999999999999</v>
      </c>
      <c r="EC18" s="9">
        <v>1.96</v>
      </c>
      <c r="ED18" s="9">
        <v>2.83</v>
      </c>
      <c r="EE18" s="9">
        <v>1.833</v>
      </c>
      <c r="EF18" s="9">
        <v>0.997</v>
      </c>
      <c r="EG18" s="9">
        <v>2.7949999999999999</v>
      </c>
      <c r="EH18" s="9">
        <v>2.6890000000000001</v>
      </c>
      <c r="EI18" s="9">
        <v>0.106</v>
      </c>
      <c r="EJ18" s="9">
        <v>1.7350000000000001</v>
      </c>
      <c r="EK18" s="9">
        <v>1.7350000000000001</v>
      </c>
      <c r="EL18" s="9">
        <v>0</v>
      </c>
      <c r="EM18" s="9">
        <v>268.98</v>
      </c>
      <c r="EN18" s="9">
        <v>126.37</v>
      </c>
      <c r="EO18" s="9">
        <v>142.61000000000001</v>
      </c>
      <c r="EP18" s="9">
        <v>100.465</v>
      </c>
      <c r="EQ18" s="9">
        <v>52.249000000000002</v>
      </c>
      <c r="ER18" s="9">
        <v>48.215000000000003</v>
      </c>
      <c r="ES18" s="9">
        <v>38.070999999999998</v>
      </c>
      <c r="ET18" s="9">
        <v>18.62</v>
      </c>
      <c r="EU18" s="9">
        <v>19.45</v>
      </c>
      <c r="EV18" s="9">
        <v>26.24</v>
      </c>
      <c r="EW18" s="9">
        <v>11.497</v>
      </c>
      <c r="EX18" s="9">
        <v>14.743</v>
      </c>
      <c r="EY18" s="9">
        <v>36.154000000000003</v>
      </c>
      <c r="EZ18" s="9">
        <v>22.132000000000001</v>
      </c>
      <c r="FA18" s="9">
        <v>14.022</v>
      </c>
      <c r="FB18" s="9">
        <v>168.51499999999999</v>
      </c>
      <c r="FC18" s="9">
        <v>74.120999999999995</v>
      </c>
      <c r="FD18" s="9">
        <v>94.394999999999996</v>
      </c>
      <c r="FE18" s="9">
        <v>70.751999999999995</v>
      </c>
      <c r="FF18" s="9">
        <v>34.334000000000003</v>
      </c>
      <c r="FG18" s="9">
        <v>36.417000000000002</v>
      </c>
      <c r="FH18" s="9">
        <v>41.192</v>
      </c>
      <c r="FI18" s="9">
        <v>16.155000000000001</v>
      </c>
      <c r="FJ18" s="9">
        <v>25.036999999999999</v>
      </c>
      <c r="FK18" s="9">
        <v>27.32</v>
      </c>
      <c r="FL18" s="9">
        <v>8.9120000000000008</v>
      </c>
      <c r="FM18" s="9">
        <v>18.408000000000001</v>
      </c>
      <c r="FN18" s="9">
        <v>20.38</v>
      </c>
      <c r="FO18" s="9">
        <v>10.069000000000001</v>
      </c>
      <c r="FP18" s="9">
        <v>10.31</v>
      </c>
      <c r="FQ18" s="9">
        <v>8.8719999999999999</v>
      </c>
      <c r="FR18" s="9">
        <v>4.6500000000000004</v>
      </c>
      <c r="FS18" s="9">
        <v>4.2220000000000004</v>
      </c>
      <c r="FT18" s="9">
        <v>532.32100000000003</v>
      </c>
      <c r="FU18" s="9">
        <v>265.00700000000001</v>
      </c>
      <c r="FV18" s="9">
        <v>267.31400000000002</v>
      </c>
      <c r="FW18" s="9">
        <v>293.21499999999997</v>
      </c>
      <c r="FX18" s="9">
        <v>155.11699999999999</v>
      </c>
      <c r="FY18" s="9">
        <v>138.09700000000001</v>
      </c>
      <c r="FZ18" s="9">
        <v>111.351</v>
      </c>
      <c r="GA18" s="9">
        <v>66.804000000000002</v>
      </c>
      <c r="GB18" s="9">
        <v>44.548000000000002</v>
      </c>
      <c r="GC18" s="9">
        <v>74.177000000000007</v>
      </c>
      <c r="GD18" s="9">
        <v>33.820999999999998</v>
      </c>
      <c r="GE18" s="9">
        <v>40.354999999999997</v>
      </c>
      <c r="GF18" s="9">
        <v>107.68600000000001</v>
      </c>
      <c r="GG18" s="9">
        <v>54.491999999999997</v>
      </c>
      <c r="GH18" s="9">
        <v>53.195</v>
      </c>
      <c r="GI18" s="9">
        <v>239.10599999999999</v>
      </c>
      <c r="GJ18" s="9">
        <v>109.889</v>
      </c>
      <c r="GK18" s="9">
        <v>129.21700000000001</v>
      </c>
      <c r="GL18" s="9">
        <v>168.61099999999999</v>
      </c>
      <c r="GM18" s="9">
        <v>74.680999999999997</v>
      </c>
      <c r="GN18" s="9">
        <v>93.930999999999997</v>
      </c>
      <c r="GO18" s="9">
        <v>52.786999999999999</v>
      </c>
      <c r="GP18" s="9">
        <v>28.08</v>
      </c>
      <c r="GQ18" s="9">
        <v>24.707000000000001</v>
      </c>
      <c r="GR18" s="9">
        <v>17.707000000000001</v>
      </c>
      <c r="GS18" s="9">
        <v>7.1289999999999996</v>
      </c>
      <c r="GT18" s="9">
        <v>10.579000000000001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130.86199999999999</v>
      </c>
      <c r="HB18" s="9">
        <v>79.027000000000001</v>
      </c>
      <c r="HC18" s="9">
        <v>51.835000000000001</v>
      </c>
      <c r="HD18" s="9">
        <v>98.965999999999994</v>
      </c>
      <c r="HE18" s="9">
        <v>58.860999999999997</v>
      </c>
      <c r="HF18" s="9">
        <v>40.104999999999997</v>
      </c>
      <c r="HG18" s="9">
        <v>50.137</v>
      </c>
      <c r="HH18" s="9">
        <v>32.636000000000003</v>
      </c>
      <c r="HI18" s="9">
        <v>17.501000000000001</v>
      </c>
      <c r="HJ18" s="9">
        <v>24.120999999999999</v>
      </c>
      <c r="HK18" s="9">
        <v>11.448</v>
      </c>
      <c r="HL18" s="9">
        <v>12.673</v>
      </c>
      <c r="HM18" s="9">
        <v>24.707999999999998</v>
      </c>
      <c r="HN18" s="9">
        <v>14.776999999999999</v>
      </c>
      <c r="HO18" s="9">
        <v>9.9309999999999992</v>
      </c>
      <c r="HP18" s="9">
        <v>31.896000000000001</v>
      </c>
      <c r="HQ18" s="9">
        <v>20.166</v>
      </c>
      <c r="HR18" s="9">
        <v>11.728999999999999</v>
      </c>
      <c r="HS18" s="9">
        <v>23.760999999999999</v>
      </c>
      <c r="HT18" s="9">
        <v>13.725</v>
      </c>
      <c r="HU18" s="9">
        <v>10.037000000000001</v>
      </c>
      <c r="HV18" s="9">
        <v>3.641</v>
      </c>
      <c r="HW18" s="9">
        <v>3.0419999999999998</v>
      </c>
      <c r="HX18" s="9">
        <v>0.59899999999999998</v>
      </c>
      <c r="HY18" s="9">
        <v>4.4939999999999998</v>
      </c>
      <c r="HZ18" s="9">
        <v>3.4</v>
      </c>
      <c r="IA18" s="9">
        <v>1.0940000000000001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44.241</v>
      </c>
      <c r="II18" s="9">
        <v>28.47</v>
      </c>
      <c r="IJ18" s="9">
        <v>15.772</v>
      </c>
      <c r="IK18" s="9">
        <v>33.86</v>
      </c>
      <c r="IL18" s="9">
        <v>21.427</v>
      </c>
      <c r="IM18" s="9">
        <v>12.433</v>
      </c>
      <c r="IN18" s="9">
        <v>15.679</v>
      </c>
      <c r="IO18" s="9">
        <v>10.725</v>
      </c>
      <c r="IP18" s="9">
        <v>4.9539999999999997</v>
      </c>
      <c r="IQ18" s="9">
        <v>7.0209999999999999</v>
      </c>
    </row>
    <row r="19" spans="1:251">
      <c r="A19" s="10">
        <v>44958</v>
      </c>
      <c r="B19" s="9">
        <v>3.948</v>
      </c>
      <c r="C19" s="9">
        <v>2.9319999999999999</v>
      </c>
      <c r="D19" s="9">
        <v>1.0169999999999999</v>
      </c>
      <c r="E19" s="9">
        <v>3.1179999999999999</v>
      </c>
      <c r="F19" s="9">
        <v>1.244</v>
      </c>
      <c r="G19" s="9">
        <v>1.8740000000000001</v>
      </c>
      <c r="H19" s="9">
        <v>0</v>
      </c>
      <c r="I19" s="9">
        <v>0</v>
      </c>
      <c r="J19" s="9">
        <v>0</v>
      </c>
      <c r="K19" s="9">
        <v>746.35400000000004</v>
      </c>
      <c r="L19" s="9">
        <v>404.91899999999998</v>
      </c>
      <c r="M19" s="9">
        <v>341.435</v>
      </c>
      <c r="N19" s="9">
        <v>224.637</v>
      </c>
      <c r="O19" s="9">
        <v>122.378</v>
      </c>
      <c r="P19" s="9">
        <v>102.259</v>
      </c>
      <c r="Q19" s="9">
        <v>37.811999999999998</v>
      </c>
      <c r="R19" s="9">
        <v>20.474</v>
      </c>
      <c r="S19" s="9">
        <v>17.338000000000001</v>
      </c>
      <c r="T19" s="9">
        <v>60.765999999999998</v>
      </c>
      <c r="U19" s="9">
        <v>35.264000000000003</v>
      </c>
      <c r="V19" s="9">
        <v>25.501999999999999</v>
      </c>
      <c r="W19" s="9">
        <v>126.05800000000001</v>
      </c>
      <c r="X19" s="9">
        <v>66.64</v>
      </c>
      <c r="Y19" s="9">
        <v>59.417999999999999</v>
      </c>
      <c r="Z19" s="9">
        <v>521.71699999999998</v>
      </c>
      <c r="AA19" s="9">
        <v>282.541</v>
      </c>
      <c r="AB19" s="9">
        <v>239.17599999999999</v>
      </c>
      <c r="AC19" s="9">
        <v>251.89400000000001</v>
      </c>
      <c r="AD19" s="9">
        <v>130.23699999999999</v>
      </c>
      <c r="AE19" s="9">
        <v>121.657</v>
      </c>
      <c r="AF19" s="9">
        <v>108.93600000000001</v>
      </c>
      <c r="AG19" s="9">
        <v>58.848999999999997</v>
      </c>
      <c r="AH19" s="9">
        <v>50.087000000000003</v>
      </c>
      <c r="AI19" s="9">
        <v>105.449</v>
      </c>
      <c r="AJ19" s="9">
        <v>62.411000000000001</v>
      </c>
      <c r="AK19" s="9">
        <v>43.039000000000001</v>
      </c>
      <c r="AL19" s="9">
        <v>52.045999999999999</v>
      </c>
      <c r="AM19" s="9">
        <v>30.393999999999998</v>
      </c>
      <c r="AN19" s="9">
        <v>21.652000000000001</v>
      </c>
      <c r="AO19" s="9">
        <v>3.3929999999999998</v>
      </c>
      <c r="AP19" s="9">
        <v>0.65100000000000002</v>
      </c>
      <c r="AQ19" s="9">
        <v>2.7410000000000001</v>
      </c>
      <c r="AR19" s="9">
        <v>52.706000000000003</v>
      </c>
      <c r="AS19" s="9">
        <v>25.702999999999999</v>
      </c>
      <c r="AT19" s="9">
        <v>27.003</v>
      </c>
      <c r="AU19" s="9">
        <v>3.1480000000000001</v>
      </c>
      <c r="AV19" s="9">
        <v>1.131</v>
      </c>
      <c r="AW19" s="9">
        <v>2.0169999999999999</v>
      </c>
      <c r="AX19" s="9">
        <v>1.1870000000000001</v>
      </c>
      <c r="AY19" s="9">
        <v>0.82899999999999996</v>
      </c>
      <c r="AZ19" s="9">
        <v>0.35799999999999998</v>
      </c>
      <c r="BA19" s="9">
        <v>0.96699999999999997</v>
      </c>
      <c r="BB19" s="9">
        <v>0</v>
      </c>
      <c r="BC19" s="9">
        <v>0.96699999999999997</v>
      </c>
      <c r="BD19" s="9">
        <v>0.99299999999999999</v>
      </c>
      <c r="BE19" s="9">
        <v>0.30199999999999999</v>
      </c>
      <c r="BF19" s="9">
        <v>0.69099999999999995</v>
      </c>
      <c r="BG19" s="9">
        <v>49.558</v>
      </c>
      <c r="BH19" s="9">
        <v>24.571999999999999</v>
      </c>
      <c r="BI19" s="9">
        <v>24.986000000000001</v>
      </c>
      <c r="BJ19" s="9">
        <v>4.7320000000000002</v>
      </c>
      <c r="BK19" s="9">
        <v>1.5449999999999999</v>
      </c>
      <c r="BL19" s="9">
        <v>3.1869999999999998</v>
      </c>
      <c r="BM19" s="9">
        <v>4.6399999999999997</v>
      </c>
      <c r="BN19" s="9">
        <v>2.6030000000000002</v>
      </c>
      <c r="BO19" s="9">
        <v>2.0369999999999999</v>
      </c>
      <c r="BP19" s="9">
        <v>9.5139999999999993</v>
      </c>
      <c r="BQ19" s="9">
        <v>3.2650000000000001</v>
      </c>
      <c r="BR19" s="9">
        <v>6.25</v>
      </c>
      <c r="BS19" s="9">
        <v>12.831</v>
      </c>
      <c r="BT19" s="9">
        <v>6.0439999999999996</v>
      </c>
      <c r="BU19" s="9">
        <v>6.7869999999999999</v>
      </c>
      <c r="BV19" s="9">
        <v>17.841000000000001</v>
      </c>
      <c r="BW19" s="9">
        <v>11.115</v>
      </c>
      <c r="BX19" s="9">
        <v>6.726</v>
      </c>
      <c r="BY19" s="9">
        <v>206.62</v>
      </c>
      <c r="BZ19" s="9">
        <v>51.158999999999999</v>
      </c>
      <c r="CA19" s="9">
        <v>155.46100000000001</v>
      </c>
      <c r="CB19" s="9">
        <v>59.325000000000003</v>
      </c>
      <c r="CC19" s="9">
        <v>12.898999999999999</v>
      </c>
      <c r="CD19" s="9">
        <v>46.426000000000002</v>
      </c>
      <c r="CE19" s="9">
        <v>13.512</v>
      </c>
      <c r="CF19" s="9">
        <v>2.6539999999999999</v>
      </c>
      <c r="CG19" s="9">
        <v>10.858000000000001</v>
      </c>
      <c r="CH19" s="9">
        <v>16.311</v>
      </c>
      <c r="CI19" s="9">
        <v>5.1550000000000002</v>
      </c>
      <c r="CJ19" s="9">
        <v>11.156000000000001</v>
      </c>
      <c r="CK19" s="9">
        <v>29.501999999999999</v>
      </c>
      <c r="CL19" s="9">
        <v>5.09</v>
      </c>
      <c r="CM19" s="9">
        <v>24.411999999999999</v>
      </c>
      <c r="CN19" s="9">
        <v>147.29499999999999</v>
      </c>
      <c r="CO19" s="9">
        <v>38.26</v>
      </c>
      <c r="CP19" s="9">
        <v>109.035</v>
      </c>
      <c r="CQ19" s="9">
        <v>62.088000000000001</v>
      </c>
      <c r="CR19" s="9">
        <v>18.129000000000001</v>
      </c>
      <c r="CS19" s="9">
        <v>43.959000000000003</v>
      </c>
      <c r="CT19" s="9">
        <v>26.852</v>
      </c>
      <c r="CU19" s="9">
        <v>9.0060000000000002</v>
      </c>
      <c r="CV19" s="9">
        <v>17.846</v>
      </c>
      <c r="CW19" s="9">
        <v>40.408000000000001</v>
      </c>
      <c r="CX19" s="9">
        <v>8.2729999999999997</v>
      </c>
      <c r="CY19" s="9">
        <v>32.134999999999998</v>
      </c>
      <c r="CZ19" s="9">
        <v>12.986000000000001</v>
      </c>
      <c r="DA19" s="9">
        <v>1.64</v>
      </c>
      <c r="DB19" s="9">
        <v>11.346</v>
      </c>
      <c r="DC19" s="9">
        <v>4.96</v>
      </c>
      <c r="DD19" s="9">
        <v>1.212</v>
      </c>
      <c r="DE19" s="9">
        <v>3.7490000000000001</v>
      </c>
      <c r="DF19" s="9">
        <v>36.438000000000002</v>
      </c>
      <c r="DG19" s="9">
        <v>23.664000000000001</v>
      </c>
      <c r="DH19" s="9">
        <v>12.773</v>
      </c>
      <c r="DI19" s="9">
        <v>10.358000000000001</v>
      </c>
      <c r="DJ19" s="9">
        <v>6.9329999999999998</v>
      </c>
      <c r="DK19" s="9">
        <v>3.4249999999999998</v>
      </c>
      <c r="DL19" s="9">
        <v>0.33500000000000002</v>
      </c>
      <c r="DM19" s="9">
        <v>0.33500000000000002</v>
      </c>
      <c r="DN19" s="9">
        <v>0</v>
      </c>
      <c r="DO19" s="9">
        <v>1.6140000000000001</v>
      </c>
      <c r="DP19" s="9">
        <v>1.6140000000000001</v>
      </c>
      <c r="DQ19" s="9">
        <v>0</v>
      </c>
      <c r="DR19" s="9">
        <v>8.4090000000000007</v>
      </c>
      <c r="DS19" s="9">
        <v>4.9850000000000003</v>
      </c>
      <c r="DT19" s="9">
        <v>3.4249999999999998</v>
      </c>
      <c r="DU19" s="9">
        <v>26.08</v>
      </c>
      <c r="DV19" s="9">
        <v>16.731000000000002</v>
      </c>
      <c r="DW19" s="9">
        <v>9.3490000000000002</v>
      </c>
      <c r="DX19" s="9">
        <v>12.456</v>
      </c>
      <c r="DY19" s="9">
        <v>6.12</v>
      </c>
      <c r="DZ19" s="9">
        <v>6.3360000000000003</v>
      </c>
      <c r="EA19" s="9">
        <v>6.0519999999999996</v>
      </c>
      <c r="EB19" s="9">
        <v>3.7650000000000001</v>
      </c>
      <c r="EC19" s="9">
        <v>2.2879999999999998</v>
      </c>
      <c r="ED19" s="9">
        <v>3.9870000000000001</v>
      </c>
      <c r="EE19" s="9">
        <v>3.9870000000000001</v>
      </c>
      <c r="EF19" s="9">
        <v>0</v>
      </c>
      <c r="EG19" s="9">
        <v>3.5840000000000001</v>
      </c>
      <c r="EH19" s="9">
        <v>2.859</v>
      </c>
      <c r="EI19" s="9">
        <v>0.72499999999999998</v>
      </c>
      <c r="EJ19" s="9">
        <v>0</v>
      </c>
      <c r="EK19" s="9">
        <v>0</v>
      </c>
      <c r="EL19" s="9">
        <v>0</v>
      </c>
      <c r="EM19" s="9">
        <v>291.42500000000001</v>
      </c>
      <c r="EN19" s="9">
        <v>138.51599999999999</v>
      </c>
      <c r="EO19" s="9">
        <v>152.90899999999999</v>
      </c>
      <c r="EP19" s="9">
        <v>104.95699999999999</v>
      </c>
      <c r="EQ19" s="9">
        <v>50.514000000000003</v>
      </c>
      <c r="ER19" s="9">
        <v>54.442</v>
      </c>
      <c r="ES19" s="9">
        <v>34.9</v>
      </c>
      <c r="ET19" s="9">
        <v>17.698</v>
      </c>
      <c r="EU19" s="9">
        <v>17.202000000000002</v>
      </c>
      <c r="EV19" s="9">
        <v>27.786000000000001</v>
      </c>
      <c r="EW19" s="9">
        <v>11.164999999999999</v>
      </c>
      <c r="EX19" s="9">
        <v>16.620999999999999</v>
      </c>
      <c r="EY19" s="9">
        <v>42.271000000000001</v>
      </c>
      <c r="EZ19" s="9">
        <v>21.652000000000001</v>
      </c>
      <c r="FA19" s="9">
        <v>20.619</v>
      </c>
      <c r="FB19" s="9">
        <v>186.46799999999999</v>
      </c>
      <c r="FC19" s="9">
        <v>88.001000000000005</v>
      </c>
      <c r="FD19" s="9">
        <v>98.466999999999999</v>
      </c>
      <c r="FE19" s="9">
        <v>85.781999999999996</v>
      </c>
      <c r="FF19" s="9">
        <v>36.396000000000001</v>
      </c>
      <c r="FG19" s="9">
        <v>49.386000000000003</v>
      </c>
      <c r="FH19" s="9">
        <v>33.795000000000002</v>
      </c>
      <c r="FI19" s="9">
        <v>16.838000000000001</v>
      </c>
      <c r="FJ19" s="9">
        <v>16.957000000000001</v>
      </c>
      <c r="FK19" s="9">
        <v>34.478999999999999</v>
      </c>
      <c r="FL19" s="9">
        <v>18.067</v>
      </c>
      <c r="FM19" s="9">
        <v>16.411999999999999</v>
      </c>
      <c r="FN19" s="9">
        <v>23.879000000000001</v>
      </c>
      <c r="FO19" s="9">
        <v>11.74</v>
      </c>
      <c r="FP19" s="9">
        <v>12.138999999999999</v>
      </c>
      <c r="FQ19" s="9">
        <v>8.532</v>
      </c>
      <c r="FR19" s="9">
        <v>4.96</v>
      </c>
      <c r="FS19" s="9">
        <v>3.5720000000000001</v>
      </c>
      <c r="FT19" s="9">
        <v>572.20500000000004</v>
      </c>
      <c r="FU19" s="9">
        <v>295.36</v>
      </c>
      <c r="FV19" s="9">
        <v>276.84500000000003</v>
      </c>
      <c r="FW19" s="9">
        <v>326.09800000000001</v>
      </c>
      <c r="FX19" s="9">
        <v>164.30199999999999</v>
      </c>
      <c r="FY19" s="9">
        <v>161.79599999999999</v>
      </c>
      <c r="FZ19" s="9">
        <v>103.255</v>
      </c>
      <c r="GA19" s="9">
        <v>60.817999999999998</v>
      </c>
      <c r="GB19" s="9">
        <v>42.436</v>
      </c>
      <c r="GC19" s="9">
        <v>90.236000000000004</v>
      </c>
      <c r="GD19" s="9">
        <v>42.542999999999999</v>
      </c>
      <c r="GE19" s="9">
        <v>47.692999999999998</v>
      </c>
      <c r="GF19" s="9">
        <v>132.607</v>
      </c>
      <c r="GG19" s="9">
        <v>60.94</v>
      </c>
      <c r="GH19" s="9">
        <v>71.667000000000002</v>
      </c>
      <c r="GI19" s="9">
        <v>246.107</v>
      </c>
      <c r="GJ19" s="9">
        <v>131.059</v>
      </c>
      <c r="GK19" s="9">
        <v>115.04900000000001</v>
      </c>
      <c r="GL19" s="9">
        <v>171.47399999999999</v>
      </c>
      <c r="GM19" s="9">
        <v>86.067999999999998</v>
      </c>
      <c r="GN19" s="9">
        <v>85.406000000000006</v>
      </c>
      <c r="GO19" s="9">
        <v>54.091000000000001</v>
      </c>
      <c r="GP19" s="9">
        <v>31.611000000000001</v>
      </c>
      <c r="GQ19" s="9">
        <v>22.48</v>
      </c>
      <c r="GR19" s="9">
        <v>20.542000000000002</v>
      </c>
      <c r="GS19" s="9">
        <v>13.379</v>
      </c>
      <c r="GT19" s="9">
        <v>7.1630000000000003</v>
      </c>
      <c r="GU19" s="9">
        <v>0</v>
      </c>
      <c r="GV19" s="9">
        <v>0</v>
      </c>
      <c r="GW19" s="9">
        <v>0</v>
      </c>
      <c r="GX19" s="9">
        <v>0</v>
      </c>
      <c r="GY19" s="9">
        <v>0</v>
      </c>
      <c r="GZ19" s="9">
        <v>0</v>
      </c>
      <c r="HA19" s="9">
        <v>143.745</v>
      </c>
      <c r="HB19" s="9">
        <v>77.525000000000006</v>
      </c>
      <c r="HC19" s="9">
        <v>66.22</v>
      </c>
      <c r="HD19" s="9">
        <v>103.36199999999999</v>
      </c>
      <c r="HE19" s="9">
        <v>53.045999999999999</v>
      </c>
      <c r="HF19" s="9">
        <v>50.316000000000003</v>
      </c>
      <c r="HG19" s="9">
        <v>40.634</v>
      </c>
      <c r="HH19" s="9">
        <v>24.922999999999998</v>
      </c>
      <c r="HI19" s="9">
        <v>15.711</v>
      </c>
      <c r="HJ19" s="9">
        <v>29.661999999999999</v>
      </c>
      <c r="HK19" s="9">
        <v>11.868</v>
      </c>
      <c r="HL19" s="9">
        <v>17.794</v>
      </c>
      <c r="HM19" s="9">
        <v>33.066000000000003</v>
      </c>
      <c r="HN19" s="9">
        <v>16.254999999999999</v>
      </c>
      <c r="HO19" s="9">
        <v>16.812000000000001</v>
      </c>
      <c r="HP19" s="9">
        <v>40.383000000000003</v>
      </c>
      <c r="HQ19" s="9">
        <v>24.478999999999999</v>
      </c>
      <c r="HR19" s="9">
        <v>15.904</v>
      </c>
      <c r="HS19" s="9">
        <v>30.382999999999999</v>
      </c>
      <c r="HT19" s="9">
        <v>19.802</v>
      </c>
      <c r="HU19" s="9">
        <v>10.581</v>
      </c>
      <c r="HV19" s="9">
        <v>7.7640000000000002</v>
      </c>
      <c r="HW19" s="9">
        <v>4.18</v>
      </c>
      <c r="HX19" s="9">
        <v>3.5840000000000001</v>
      </c>
      <c r="HY19" s="9">
        <v>2.2349999999999999</v>
      </c>
      <c r="HZ19" s="9">
        <v>0.497</v>
      </c>
      <c r="IA19" s="9">
        <v>1.738</v>
      </c>
      <c r="IB19" s="9">
        <v>0</v>
      </c>
      <c r="IC19" s="9">
        <v>0</v>
      </c>
      <c r="ID19" s="9">
        <v>0</v>
      </c>
      <c r="IE19" s="9">
        <v>0</v>
      </c>
      <c r="IF19" s="9">
        <v>0</v>
      </c>
      <c r="IG19" s="9">
        <v>0</v>
      </c>
      <c r="IH19" s="9">
        <v>53.978000000000002</v>
      </c>
      <c r="II19" s="9">
        <v>30.591999999999999</v>
      </c>
      <c r="IJ19" s="9">
        <v>23.385999999999999</v>
      </c>
      <c r="IK19" s="9">
        <v>35.182000000000002</v>
      </c>
      <c r="IL19" s="9">
        <v>19.195</v>
      </c>
      <c r="IM19" s="9">
        <v>15.987</v>
      </c>
      <c r="IN19" s="9">
        <v>9.2029999999999994</v>
      </c>
      <c r="IO19" s="9">
        <v>4.8170000000000002</v>
      </c>
      <c r="IP19" s="9">
        <v>4.3860000000000001</v>
      </c>
      <c r="IQ19" s="9">
        <v>10.868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Q19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12957</v>
      </c>
      <c r="C5" s="8" t="s">
        <v>12957</v>
      </c>
      <c r="D5" s="8" t="s">
        <v>12957</v>
      </c>
      <c r="E5" s="8" t="s">
        <v>12957</v>
      </c>
      <c r="F5" s="8" t="s">
        <v>12957</v>
      </c>
      <c r="G5" s="8" t="s">
        <v>12957</v>
      </c>
      <c r="H5" s="8" t="s">
        <v>12957</v>
      </c>
      <c r="I5" s="8" t="s">
        <v>12957</v>
      </c>
      <c r="J5" s="8" t="s">
        <v>12957</v>
      </c>
      <c r="K5" s="8" t="s">
        <v>12957</v>
      </c>
      <c r="L5" s="8" t="s">
        <v>12957</v>
      </c>
      <c r="M5" s="8" t="s">
        <v>12957</v>
      </c>
      <c r="N5" s="8" t="s">
        <v>12957</v>
      </c>
      <c r="O5" s="8" t="s">
        <v>12957</v>
      </c>
      <c r="P5" s="8" t="s">
        <v>12957</v>
      </c>
      <c r="Q5" s="8" t="s">
        <v>12957</v>
      </c>
      <c r="R5" s="8" t="s">
        <v>12957</v>
      </c>
      <c r="S5" s="8" t="s">
        <v>12957</v>
      </c>
      <c r="T5" s="8" t="s">
        <v>12957</v>
      </c>
      <c r="U5" s="8" t="s">
        <v>12957</v>
      </c>
      <c r="V5" s="8" t="s">
        <v>12957</v>
      </c>
      <c r="W5" s="8" t="s">
        <v>12957</v>
      </c>
      <c r="X5" s="8" t="s">
        <v>12957</v>
      </c>
      <c r="Y5" s="8" t="s">
        <v>12957</v>
      </c>
      <c r="Z5" s="8" t="s">
        <v>12957</v>
      </c>
      <c r="AA5" s="8" t="s">
        <v>12957</v>
      </c>
      <c r="AB5" s="8" t="s">
        <v>12957</v>
      </c>
      <c r="AC5" s="8" t="s">
        <v>12957</v>
      </c>
      <c r="AD5" s="8" t="s">
        <v>12957</v>
      </c>
      <c r="AE5" s="8" t="s">
        <v>12957</v>
      </c>
      <c r="AF5" s="8" t="s">
        <v>12957</v>
      </c>
      <c r="AG5" s="8" t="s">
        <v>12957</v>
      </c>
      <c r="AH5" s="8" t="s">
        <v>12957</v>
      </c>
      <c r="AI5" s="8" t="s">
        <v>12957</v>
      </c>
      <c r="AJ5" s="8" t="s">
        <v>12957</v>
      </c>
      <c r="AK5" s="8" t="s">
        <v>12957</v>
      </c>
      <c r="AL5" s="8" t="s">
        <v>12957</v>
      </c>
      <c r="AM5" s="8" t="s">
        <v>12957</v>
      </c>
      <c r="AN5" s="8" t="s">
        <v>12957</v>
      </c>
      <c r="AO5" s="8" t="s">
        <v>12957</v>
      </c>
      <c r="AP5" s="8" t="s">
        <v>12957</v>
      </c>
      <c r="AQ5" s="8" t="s">
        <v>12957</v>
      </c>
      <c r="AR5" s="8" t="s">
        <v>12957</v>
      </c>
      <c r="AS5" s="8" t="s">
        <v>12957</v>
      </c>
      <c r="AT5" s="8" t="s">
        <v>12957</v>
      </c>
      <c r="AU5" s="8" t="s">
        <v>12957</v>
      </c>
      <c r="AV5" s="8" t="s">
        <v>12957</v>
      </c>
      <c r="AW5" s="8" t="s">
        <v>12957</v>
      </c>
      <c r="AX5" s="8" t="s">
        <v>12957</v>
      </c>
      <c r="AY5" s="8" t="s">
        <v>12957</v>
      </c>
      <c r="AZ5" s="8" t="s">
        <v>12957</v>
      </c>
      <c r="BA5" s="8" t="s">
        <v>12957</v>
      </c>
      <c r="BB5" s="8" t="s">
        <v>12957</v>
      </c>
      <c r="BC5" s="8" t="s">
        <v>12957</v>
      </c>
      <c r="BD5" s="8" t="s">
        <v>12957</v>
      </c>
      <c r="BE5" s="8" t="s">
        <v>12957</v>
      </c>
      <c r="BF5" s="8" t="s">
        <v>12957</v>
      </c>
      <c r="BG5" s="8" t="s">
        <v>12957</v>
      </c>
      <c r="BH5" s="8" t="s">
        <v>12957</v>
      </c>
      <c r="BI5" s="8" t="s">
        <v>12957</v>
      </c>
      <c r="BJ5" s="8" t="s">
        <v>12957</v>
      </c>
      <c r="BK5" s="8" t="s">
        <v>12957</v>
      </c>
      <c r="BL5" s="8" t="s">
        <v>12957</v>
      </c>
      <c r="BM5" s="8" t="s">
        <v>12957</v>
      </c>
      <c r="BN5" s="8" t="s">
        <v>12957</v>
      </c>
      <c r="BO5" s="8" t="s">
        <v>12957</v>
      </c>
      <c r="BP5" s="8" t="s">
        <v>12957</v>
      </c>
      <c r="BQ5" s="8" t="s">
        <v>12957</v>
      </c>
      <c r="BR5" s="8" t="s">
        <v>12957</v>
      </c>
      <c r="BS5" s="8" t="s">
        <v>12957</v>
      </c>
      <c r="BT5" s="8" t="s">
        <v>12957</v>
      </c>
      <c r="BU5" s="8" t="s">
        <v>12957</v>
      </c>
      <c r="BV5" s="8" t="s">
        <v>12957</v>
      </c>
      <c r="BW5" s="8" t="s">
        <v>12957</v>
      </c>
      <c r="BX5" s="8" t="s">
        <v>12957</v>
      </c>
      <c r="BY5" s="8" t="s">
        <v>12957</v>
      </c>
      <c r="BZ5" s="8" t="s">
        <v>12957</v>
      </c>
      <c r="CA5" s="8" t="s">
        <v>12957</v>
      </c>
      <c r="CB5" s="8" t="s">
        <v>12957</v>
      </c>
      <c r="CC5" s="8" t="s">
        <v>12957</v>
      </c>
      <c r="CD5" s="8" t="s">
        <v>12957</v>
      </c>
      <c r="CE5" s="8" t="s">
        <v>12957</v>
      </c>
      <c r="CF5" s="8" t="s">
        <v>12957</v>
      </c>
      <c r="CG5" s="8" t="s">
        <v>12957</v>
      </c>
      <c r="CH5" s="8" t="s">
        <v>12957</v>
      </c>
      <c r="CI5" s="8" t="s">
        <v>12957</v>
      </c>
      <c r="CJ5" s="8" t="s">
        <v>12957</v>
      </c>
      <c r="CK5" s="8" t="s">
        <v>12957</v>
      </c>
      <c r="CL5" s="8" t="s">
        <v>12957</v>
      </c>
      <c r="CM5" s="8" t="s">
        <v>12957</v>
      </c>
      <c r="CN5" s="8" t="s">
        <v>12957</v>
      </c>
      <c r="CO5" s="8" t="s">
        <v>12957</v>
      </c>
      <c r="CP5" s="8" t="s">
        <v>12957</v>
      </c>
      <c r="CQ5" s="8" t="s">
        <v>12957</v>
      </c>
      <c r="CR5" s="8" t="s">
        <v>12957</v>
      </c>
      <c r="CS5" s="8" t="s">
        <v>12957</v>
      </c>
      <c r="CT5" s="8" t="s">
        <v>12957</v>
      </c>
      <c r="CU5" s="8" t="s">
        <v>12957</v>
      </c>
      <c r="CV5" s="8" t="s">
        <v>12957</v>
      </c>
      <c r="CW5" s="8" t="s">
        <v>12957</v>
      </c>
      <c r="CX5" s="8" t="s">
        <v>12957</v>
      </c>
      <c r="CY5" s="8" t="s">
        <v>12957</v>
      </c>
      <c r="CZ5" s="8" t="s">
        <v>12957</v>
      </c>
      <c r="DA5" s="8" t="s">
        <v>12957</v>
      </c>
      <c r="DB5" s="8" t="s">
        <v>12957</v>
      </c>
      <c r="DC5" s="8" t="s">
        <v>12957</v>
      </c>
      <c r="DD5" s="8" t="s">
        <v>12957</v>
      </c>
      <c r="DE5" s="8" t="s">
        <v>12957</v>
      </c>
      <c r="DF5" s="8" t="s">
        <v>12957</v>
      </c>
      <c r="DG5" s="8" t="s">
        <v>12957</v>
      </c>
      <c r="DH5" s="8" t="s">
        <v>12957</v>
      </c>
      <c r="DI5" s="8" t="s">
        <v>12957</v>
      </c>
      <c r="DJ5" s="8" t="s">
        <v>12957</v>
      </c>
      <c r="DK5" s="8" t="s">
        <v>12957</v>
      </c>
      <c r="DL5" s="8" t="s">
        <v>12957</v>
      </c>
      <c r="DM5" s="8" t="s">
        <v>12957</v>
      </c>
      <c r="DN5" s="8" t="s">
        <v>12957</v>
      </c>
      <c r="DO5" s="8" t="s">
        <v>12957</v>
      </c>
      <c r="DP5" s="8" t="s">
        <v>12957</v>
      </c>
      <c r="DQ5" s="8" t="s">
        <v>12957</v>
      </c>
      <c r="DR5" s="8" t="s">
        <v>12957</v>
      </c>
      <c r="DS5" s="8" t="s">
        <v>12957</v>
      </c>
      <c r="DT5" s="8" t="s">
        <v>12957</v>
      </c>
      <c r="DU5" s="8" t="s">
        <v>12957</v>
      </c>
      <c r="DV5" s="8" t="s">
        <v>12957</v>
      </c>
      <c r="DW5" s="8" t="s">
        <v>12957</v>
      </c>
      <c r="DX5" s="8" t="s">
        <v>12957</v>
      </c>
      <c r="DY5" s="8" t="s">
        <v>12957</v>
      </c>
      <c r="DZ5" s="8" t="s">
        <v>12957</v>
      </c>
      <c r="EA5" s="8" t="s">
        <v>12957</v>
      </c>
      <c r="EB5" s="8" t="s">
        <v>12957</v>
      </c>
      <c r="EC5" s="8" t="s">
        <v>12957</v>
      </c>
      <c r="ED5" s="8" t="s">
        <v>12957</v>
      </c>
      <c r="EE5" s="8" t="s">
        <v>12957</v>
      </c>
      <c r="EF5" s="8" t="s">
        <v>12957</v>
      </c>
      <c r="EG5" s="8" t="s">
        <v>12957</v>
      </c>
      <c r="EH5" s="8" t="s">
        <v>12957</v>
      </c>
      <c r="EI5" s="8" t="s">
        <v>12957</v>
      </c>
      <c r="EJ5" s="8" t="s">
        <v>12957</v>
      </c>
      <c r="EK5" s="8" t="s">
        <v>12957</v>
      </c>
      <c r="EL5" s="8" t="s">
        <v>12957</v>
      </c>
      <c r="EM5" s="8" t="s">
        <v>12957</v>
      </c>
      <c r="EN5" s="8" t="s">
        <v>12957</v>
      </c>
      <c r="EO5" s="8" t="s">
        <v>12957</v>
      </c>
      <c r="EP5" s="8" t="s">
        <v>12957</v>
      </c>
      <c r="EQ5" s="8" t="s">
        <v>12957</v>
      </c>
      <c r="ER5" s="8" t="s">
        <v>12957</v>
      </c>
      <c r="ES5" s="8" t="s">
        <v>12957</v>
      </c>
      <c r="ET5" s="8" t="s">
        <v>12957</v>
      </c>
      <c r="EU5" s="8" t="s">
        <v>12957</v>
      </c>
      <c r="EV5" s="8" t="s">
        <v>12957</v>
      </c>
      <c r="EW5" s="8" t="s">
        <v>12957</v>
      </c>
      <c r="EX5" s="8" t="s">
        <v>12957</v>
      </c>
      <c r="EY5" s="8" t="s">
        <v>12957</v>
      </c>
      <c r="EZ5" s="8" t="s">
        <v>12957</v>
      </c>
      <c r="FA5" s="8" t="s">
        <v>12957</v>
      </c>
      <c r="FB5" s="8" t="s">
        <v>12957</v>
      </c>
      <c r="FC5" s="8" t="s">
        <v>12957</v>
      </c>
      <c r="FD5" s="8" t="s">
        <v>12957</v>
      </c>
      <c r="FE5" s="8" t="s">
        <v>12957</v>
      </c>
      <c r="FF5" s="8" t="s">
        <v>12957</v>
      </c>
      <c r="FG5" s="8" t="s">
        <v>12957</v>
      </c>
      <c r="FH5" s="8" t="s">
        <v>12957</v>
      </c>
      <c r="FI5" s="8" t="s">
        <v>12957</v>
      </c>
      <c r="FJ5" s="8" t="s">
        <v>12957</v>
      </c>
      <c r="FK5" s="8" t="s">
        <v>12957</v>
      </c>
      <c r="FL5" s="8" t="s">
        <v>12957</v>
      </c>
      <c r="FM5" s="8" t="s">
        <v>12957</v>
      </c>
      <c r="FN5" s="8" t="s">
        <v>12957</v>
      </c>
      <c r="FO5" s="8" t="s">
        <v>12957</v>
      </c>
      <c r="FP5" s="8" t="s">
        <v>12957</v>
      </c>
      <c r="FQ5" s="8" t="s">
        <v>12957</v>
      </c>
      <c r="FR5" s="8" t="s">
        <v>12957</v>
      </c>
      <c r="FS5" s="8" t="s">
        <v>12957</v>
      </c>
      <c r="FT5" s="8" t="s">
        <v>12957</v>
      </c>
      <c r="FU5" s="8" t="s">
        <v>12957</v>
      </c>
      <c r="FV5" s="8" t="s">
        <v>12957</v>
      </c>
      <c r="FW5" s="8" t="s">
        <v>12957</v>
      </c>
      <c r="FX5" s="8" t="s">
        <v>12957</v>
      </c>
      <c r="FY5" s="8" t="s">
        <v>12957</v>
      </c>
      <c r="FZ5" s="8" t="s">
        <v>12957</v>
      </c>
      <c r="GA5" s="8" t="s">
        <v>12957</v>
      </c>
      <c r="GB5" s="8" t="s">
        <v>12957</v>
      </c>
      <c r="GC5" s="8" t="s">
        <v>12957</v>
      </c>
      <c r="GD5" s="8" t="s">
        <v>12957</v>
      </c>
      <c r="GE5" s="8" t="s">
        <v>12957</v>
      </c>
      <c r="GF5" s="8" t="s">
        <v>12957</v>
      </c>
      <c r="GG5" s="8" t="s">
        <v>12957</v>
      </c>
      <c r="GH5" s="8" t="s">
        <v>12957</v>
      </c>
      <c r="GI5" s="8" t="s">
        <v>12957</v>
      </c>
      <c r="GJ5" s="8" t="s">
        <v>12957</v>
      </c>
      <c r="GK5" s="8" t="s">
        <v>12957</v>
      </c>
      <c r="GL5" s="8" t="s">
        <v>12957</v>
      </c>
      <c r="GM5" s="8" t="s">
        <v>12957</v>
      </c>
      <c r="GN5" s="8" t="s">
        <v>12957</v>
      </c>
      <c r="GO5" s="8" t="s">
        <v>12957</v>
      </c>
      <c r="GP5" s="8" t="s">
        <v>12957</v>
      </c>
      <c r="GQ5" s="8" t="s">
        <v>12957</v>
      </c>
      <c r="GR5" s="8" t="s">
        <v>12957</v>
      </c>
      <c r="GS5" s="8" t="s">
        <v>12957</v>
      </c>
      <c r="GT5" s="8" t="s">
        <v>12957</v>
      </c>
      <c r="GU5" s="8" t="s">
        <v>12957</v>
      </c>
      <c r="GV5" s="8" t="s">
        <v>12957</v>
      </c>
      <c r="GW5" s="8" t="s">
        <v>12957</v>
      </c>
      <c r="GX5" s="8" t="s">
        <v>12957</v>
      </c>
      <c r="GY5" s="8" t="s">
        <v>12957</v>
      </c>
      <c r="GZ5" s="8" t="s">
        <v>12957</v>
      </c>
      <c r="HA5" s="8" t="s">
        <v>12957</v>
      </c>
      <c r="HB5" s="8" t="s">
        <v>12957</v>
      </c>
      <c r="HC5" s="8" t="s">
        <v>12957</v>
      </c>
      <c r="HD5" s="8" t="s">
        <v>12957</v>
      </c>
      <c r="HE5" s="8" t="s">
        <v>12957</v>
      </c>
      <c r="HF5" s="8" t="s">
        <v>12957</v>
      </c>
      <c r="HG5" s="8" t="s">
        <v>12957</v>
      </c>
      <c r="HH5" s="8" t="s">
        <v>12957</v>
      </c>
      <c r="HI5" s="8" t="s">
        <v>12957</v>
      </c>
      <c r="HJ5" s="8" t="s">
        <v>12957</v>
      </c>
      <c r="HK5" s="8" t="s">
        <v>12957</v>
      </c>
      <c r="HL5" s="8" t="s">
        <v>12957</v>
      </c>
      <c r="HM5" s="8" t="s">
        <v>12957</v>
      </c>
      <c r="HN5" s="8" t="s">
        <v>12957</v>
      </c>
      <c r="HO5" s="8" t="s">
        <v>12957</v>
      </c>
      <c r="HP5" s="8" t="s">
        <v>12957</v>
      </c>
      <c r="HQ5" s="8" t="s">
        <v>12957</v>
      </c>
      <c r="HR5" s="8" t="s">
        <v>12957</v>
      </c>
      <c r="HS5" s="8" t="s">
        <v>12957</v>
      </c>
      <c r="HT5" s="8" t="s">
        <v>12957</v>
      </c>
      <c r="HU5" s="8" t="s">
        <v>12957</v>
      </c>
      <c r="HV5" s="8" t="s">
        <v>12957</v>
      </c>
      <c r="HW5" s="8" t="s">
        <v>12957</v>
      </c>
      <c r="HX5" s="8" t="s">
        <v>12957</v>
      </c>
      <c r="HY5" s="8" t="s">
        <v>12957</v>
      </c>
      <c r="HZ5" s="8" t="s">
        <v>12957</v>
      </c>
      <c r="IA5" s="8" t="s">
        <v>12957</v>
      </c>
      <c r="IB5" s="8" t="s">
        <v>12957</v>
      </c>
      <c r="IC5" s="8" t="s">
        <v>12957</v>
      </c>
      <c r="ID5" s="8" t="s">
        <v>12957</v>
      </c>
      <c r="IE5" s="8" t="s">
        <v>12957</v>
      </c>
      <c r="IF5" s="8" t="s">
        <v>12957</v>
      </c>
      <c r="IG5" s="8" t="s">
        <v>12957</v>
      </c>
      <c r="IH5" s="8" t="s">
        <v>12957</v>
      </c>
      <c r="II5" s="8" t="s">
        <v>12957</v>
      </c>
      <c r="IJ5" s="8" t="s">
        <v>12957</v>
      </c>
      <c r="IK5" s="8" t="s">
        <v>12957</v>
      </c>
      <c r="IL5" s="8" t="s">
        <v>12957</v>
      </c>
      <c r="IM5" s="8" t="s">
        <v>12957</v>
      </c>
      <c r="IN5" s="8" t="s">
        <v>12957</v>
      </c>
      <c r="IO5" s="8" t="s">
        <v>12957</v>
      </c>
      <c r="IP5" s="8" t="s">
        <v>12957</v>
      </c>
      <c r="IQ5" s="8" t="s">
        <v>12957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44958</v>
      </c>
      <c r="C8" s="6">
        <v>44958</v>
      </c>
      <c r="D8" s="6">
        <v>44958</v>
      </c>
      <c r="E8" s="6">
        <v>44958</v>
      </c>
      <c r="F8" s="6">
        <v>44958</v>
      </c>
      <c r="G8" s="6">
        <v>44958</v>
      </c>
      <c r="H8" s="6">
        <v>44958</v>
      </c>
      <c r="I8" s="6">
        <v>44958</v>
      </c>
      <c r="J8" s="6">
        <v>44958</v>
      </c>
      <c r="K8" s="6">
        <v>44958</v>
      </c>
      <c r="L8" s="6">
        <v>44958</v>
      </c>
      <c r="M8" s="6">
        <v>44958</v>
      </c>
      <c r="N8" s="6">
        <v>44958</v>
      </c>
      <c r="O8" s="6">
        <v>44958</v>
      </c>
      <c r="P8" s="6">
        <v>44958</v>
      </c>
      <c r="Q8" s="6">
        <v>44958</v>
      </c>
      <c r="R8" s="6">
        <v>44958</v>
      </c>
      <c r="S8" s="6">
        <v>44958</v>
      </c>
      <c r="T8" s="6">
        <v>44958</v>
      </c>
      <c r="U8" s="6">
        <v>44958</v>
      </c>
      <c r="V8" s="6">
        <v>44958</v>
      </c>
      <c r="W8" s="6">
        <v>44958</v>
      </c>
      <c r="X8" s="6">
        <v>44958</v>
      </c>
      <c r="Y8" s="6">
        <v>44958</v>
      </c>
      <c r="Z8" s="6">
        <v>44958</v>
      </c>
      <c r="AA8" s="6">
        <v>44958</v>
      </c>
      <c r="AB8" s="6">
        <v>44958</v>
      </c>
      <c r="AC8" s="6">
        <v>44958</v>
      </c>
      <c r="AD8" s="6">
        <v>44958</v>
      </c>
      <c r="AE8" s="6">
        <v>44958</v>
      </c>
      <c r="AF8" s="6">
        <v>44958</v>
      </c>
      <c r="AG8" s="6">
        <v>44958</v>
      </c>
      <c r="AH8" s="6">
        <v>44958</v>
      </c>
      <c r="AI8" s="6">
        <v>44958</v>
      </c>
      <c r="AJ8" s="6">
        <v>44958</v>
      </c>
      <c r="AK8" s="6">
        <v>44958</v>
      </c>
      <c r="AL8" s="6">
        <v>44958</v>
      </c>
      <c r="AM8" s="6">
        <v>44958</v>
      </c>
      <c r="AN8" s="6">
        <v>44958</v>
      </c>
      <c r="AO8" s="6">
        <v>44958</v>
      </c>
      <c r="AP8" s="6">
        <v>44958</v>
      </c>
      <c r="AQ8" s="6">
        <v>44958</v>
      </c>
      <c r="AR8" s="6">
        <v>44958</v>
      </c>
      <c r="AS8" s="6">
        <v>44958</v>
      </c>
      <c r="AT8" s="6">
        <v>44958</v>
      </c>
      <c r="AU8" s="6">
        <v>44958</v>
      </c>
      <c r="AV8" s="6">
        <v>44958</v>
      </c>
      <c r="AW8" s="6">
        <v>44958</v>
      </c>
      <c r="AX8" s="6">
        <v>44958</v>
      </c>
      <c r="AY8" s="6">
        <v>44958</v>
      </c>
      <c r="AZ8" s="6">
        <v>44958</v>
      </c>
      <c r="BA8" s="6">
        <v>44958</v>
      </c>
      <c r="BB8" s="6">
        <v>44958</v>
      </c>
      <c r="BC8" s="6">
        <v>44958</v>
      </c>
      <c r="BD8" s="6">
        <v>44958</v>
      </c>
      <c r="BE8" s="6">
        <v>44958</v>
      </c>
      <c r="BF8" s="6">
        <v>44958</v>
      </c>
      <c r="BG8" s="6">
        <v>44958</v>
      </c>
      <c r="BH8" s="6">
        <v>44958</v>
      </c>
      <c r="BI8" s="6">
        <v>44958</v>
      </c>
      <c r="BJ8" s="6">
        <v>44958</v>
      </c>
      <c r="BK8" s="6">
        <v>44958</v>
      </c>
      <c r="BL8" s="6">
        <v>44958</v>
      </c>
      <c r="BM8" s="6">
        <v>44958</v>
      </c>
      <c r="BN8" s="6">
        <v>44958</v>
      </c>
      <c r="BO8" s="6">
        <v>44958</v>
      </c>
      <c r="BP8" s="6">
        <v>44958</v>
      </c>
      <c r="BQ8" s="6">
        <v>44958</v>
      </c>
      <c r="BR8" s="6">
        <v>44958</v>
      </c>
      <c r="BS8" s="6">
        <v>44958</v>
      </c>
      <c r="BT8" s="6">
        <v>44958</v>
      </c>
      <c r="BU8" s="6">
        <v>44958</v>
      </c>
      <c r="BV8" s="6">
        <v>44958</v>
      </c>
      <c r="BW8" s="6">
        <v>44958</v>
      </c>
      <c r="BX8" s="6">
        <v>44958</v>
      </c>
      <c r="BY8" s="6">
        <v>44958</v>
      </c>
      <c r="BZ8" s="6">
        <v>44958</v>
      </c>
      <c r="CA8" s="6">
        <v>44958</v>
      </c>
      <c r="CB8" s="6">
        <v>44958</v>
      </c>
      <c r="CC8" s="6">
        <v>44958</v>
      </c>
      <c r="CD8" s="6">
        <v>44958</v>
      </c>
      <c r="CE8" s="6">
        <v>44958</v>
      </c>
      <c r="CF8" s="6">
        <v>44958</v>
      </c>
      <c r="CG8" s="6">
        <v>44958</v>
      </c>
      <c r="CH8" s="6">
        <v>44958</v>
      </c>
      <c r="CI8" s="6">
        <v>44958</v>
      </c>
      <c r="CJ8" s="6">
        <v>44958</v>
      </c>
      <c r="CK8" s="6">
        <v>44958</v>
      </c>
      <c r="CL8" s="6">
        <v>44958</v>
      </c>
      <c r="CM8" s="6">
        <v>44958</v>
      </c>
      <c r="CN8" s="6">
        <v>44958</v>
      </c>
      <c r="CO8" s="6">
        <v>44958</v>
      </c>
      <c r="CP8" s="6">
        <v>44958</v>
      </c>
      <c r="CQ8" s="6">
        <v>44958</v>
      </c>
      <c r="CR8" s="6">
        <v>44958</v>
      </c>
      <c r="CS8" s="6">
        <v>44958</v>
      </c>
      <c r="CT8" s="6">
        <v>44958</v>
      </c>
      <c r="CU8" s="6">
        <v>44958</v>
      </c>
      <c r="CV8" s="6">
        <v>44958</v>
      </c>
      <c r="CW8" s="6">
        <v>44958</v>
      </c>
      <c r="CX8" s="6">
        <v>44958</v>
      </c>
      <c r="CY8" s="6">
        <v>44958</v>
      </c>
      <c r="CZ8" s="6">
        <v>44958</v>
      </c>
      <c r="DA8" s="6">
        <v>44958</v>
      </c>
      <c r="DB8" s="6">
        <v>44958</v>
      </c>
      <c r="DC8" s="6">
        <v>44958</v>
      </c>
      <c r="DD8" s="6">
        <v>44958</v>
      </c>
      <c r="DE8" s="6">
        <v>44958</v>
      </c>
      <c r="DF8" s="6">
        <v>44958</v>
      </c>
      <c r="DG8" s="6">
        <v>44958</v>
      </c>
      <c r="DH8" s="6">
        <v>44958</v>
      </c>
      <c r="DI8" s="6">
        <v>44958</v>
      </c>
      <c r="DJ8" s="6">
        <v>44958</v>
      </c>
      <c r="DK8" s="6">
        <v>44958</v>
      </c>
      <c r="DL8" s="6">
        <v>44958</v>
      </c>
      <c r="DM8" s="6">
        <v>44958</v>
      </c>
      <c r="DN8" s="6">
        <v>44958</v>
      </c>
      <c r="DO8" s="6">
        <v>44958</v>
      </c>
      <c r="DP8" s="6">
        <v>44958</v>
      </c>
      <c r="DQ8" s="6">
        <v>44958</v>
      </c>
      <c r="DR8" s="6">
        <v>44958</v>
      </c>
      <c r="DS8" s="6">
        <v>44958</v>
      </c>
      <c r="DT8" s="6">
        <v>44958</v>
      </c>
      <c r="DU8" s="6">
        <v>44958</v>
      </c>
      <c r="DV8" s="6">
        <v>44958</v>
      </c>
      <c r="DW8" s="6">
        <v>44958</v>
      </c>
      <c r="DX8" s="6">
        <v>44958</v>
      </c>
      <c r="DY8" s="6">
        <v>44958</v>
      </c>
      <c r="DZ8" s="6">
        <v>44958</v>
      </c>
      <c r="EA8" s="6">
        <v>44958</v>
      </c>
      <c r="EB8" s="6">
        <v>44958</v>
      </c>
      <c r="EC8" s="6">
        <v>44958</v>
      </c>
      <c r="ED8" s="6">
        <v>44958</v>
      </c>
      <c r="EE8" s="6">
        <v>44958</v>
      </c>
      <c r="EF8" s="6">
        <v>44958</v>
      </c>
      <c r="EG8" s="6">
        <v>44958</v>
      </c>
      <c r="EH8" s="6">
        <v>44958</v>
      </c>
      <c r="EI8" s="6">
        <v>44958</v>
      </c>
      <c r="EJ8" s="6">
        <v>44958</v>
      </c>
      <c r="EK8" s="6">
        <v>44958</v>
      </c>
      <c r="EL8" s="6">
        <v>44958</v>
      </c>
      <c r="EM8" s="6">
        <v>44958</v>
      </c>
      <c r="EN8" s="6">
        <v>44958</v>
      </c>
      <c r="EO8" s="6">
        <v>44958</v>
      </c>
      <c r="EP8" s="6">
        <v>44958</v>
      </c>
      <c r="EQ8" s="6">
        <v>44958</v>
      </c>
      <c r="ER8" s="6">
        <v>44958</v>
      </c>
      <c r="ES8" s="6">
        <v>44958</v>
      </c>
      <c r="ET8" s="6">
        <v>44958</v>
      </c>
      <c r="EU8" s="6">
        <v>44958</v>
      </c>
      <c r="EV8" s="6">
        <v>44958</v>
      </c>
      <c r="EW8" s="6">
        <v>44958</v>
      </c>
      <c r="EX8" s="6">
        <v>44958</v>
      </c>
      <c r="EY8" s="6">
        <v>44958</v>
      </c>
      <c r="EZ8" s="6">
        <v>44958</v>
      </c>
      <c r="FA8" s="6">
        <v>44958</v>
      </c>
      <c r="FB8" s="6">
        <v>44958</v>
      </c>
      <c r="FC8" s="6">
        <v>44958</v>
      </c>
      <c r="FD8" s="6">
        <v>44958</v>
      </c>
      <c r="FE8" s="6">
        <v>44958</v>
      </c>
      <c r="FF8" s="6">
        <v>44958</v>
      </c>
      <c r="FG8" s="6">
        <v>44958</v>
      </c>
      <c r="FH8" s="6">
        <v>44958</v>
      </c>
      <c r="FI8" s="6">
        <v>44958</v>
      </c>
      <c r="FJ8" s="6">
        <v>44958</v>
      </c>
      <c r="FK8" s="6">
        <v>44958</v>
      </c>
      <c r="FL8" s="6">
        <v>44958</v>
      </c>
      <c r="FM8" s="6">
        <v>44958</v>
      </c>
      <c r="FN8" s="6">
        <v>44958</v>
      </c>
      <c r="FO8" s="6">
        <v>44958</v>
      </c>
      <c r="FP8" s="6">
        <v>44958</v>
      </c>
      <c r="FQ8" s="6">
        <v>44958</v>
      </c>
      <c r="FR8" s="6">
        <v>44958</v>
      </c>
      <c r="FS8" s="6">
        <v>44958</v>
      </c>
      <c r="FT8" s="6">
        <v>44958</v>
      </c>
      <c r="FU8" s="6">
        <v>44958</v>
      </c>
      <c r="FV8" s="6">
        <v>44958</v>
      </c>
      <c r="FW8" s="6">
        <v>44958</v>
      </c>
      <c r="FX8" s="6">
        <v>44958</v>
      </c>
      <c r="FY8" s="6">
        <v>44958</v>
      </c>
      <c r="FZ8" s="6">
        <v>44958</v>
      </c>
      <c r="GA8" s="6">
        <v>44958</v>
      </c>
      <c r="GB8" s="6">
        <v>44958</v>
      </c>
      <c r="GC8" s="6">
        <v>44958</v>
      </c>
      <c r="GD8" s="6">
        <v>44958</v>
      </c>
      <c r="GE8" s="6">
        <v>44958</v>
      </c>
      <c r="GF8" s="6">
        <v>44958</v>
      </c>
      <c r="GG8" s="6">
        <v>44958</v>
      </c>
      <c r="GH8" s="6">
        <v>44958</v>
      </c>
      <c r="GI8" s="6">
        <v>44958</v>
      </c>
      <c r="GJ8" s="6">
        <v>44958</v>
      </c>
      <c r="GK8" s="6">
        <v>44958</v>
      </c>
      <c r="GL8" s="6">
        <v>44958</v>
      </c>
      <c r="GM8" s="6">
        <v>44958</v>
      </c>
      <c r="GN8" s="6">
        <v>44958</v>
      </c>
      <c r="GO8" s="6">
        <v>44958</v>
      </c>
      <c r="GP8" s="6">
        <v>44958</v>
      </c>
      <c r="GQ8" s="6">
        <v>44958</v>
      </c>
      <c r="GR8" s="6">
        <v>44958</v>
      </c>
      <c r="GS8" s="6">
        <v>44958</v>
      </c>
      <c r="GT8" s="6">
        <v>44958</v>
      </c>
      <c r="GU8" s="6">
        <v>44958</v>
      </c>
      <c r="GV8" s="6">
        <v>44958</v>
      </c>
      <c r="GW8" s="6">
        <v>44958</v>
      </c>
      <c r="GX8" s="6">
        <v>44958</v>
      </c>
      <c r="GY8" s="6">
        <v>44958</v>
      </c>
      <c r="GZ8" s="6">
        <v>44958</v>
      </c>
      <c r="HA8" s="6">
        <v>44958</v>
      </c>
      <c r="HB8" s="6">
        <v>44958</v>
      </c>
      <c r="HC8" s="6">
        <v>44958</v>
      </c>
      <c r="HD8" s="6">
        <v>44958</v>
      </c>
      <c r="HE8" s="6">
        <v>44958</v>
      </c>
      <c r="HF8" s="6">
        <v>44958</v>
      </c>
      <c r="HG8" s="6">
        <v>44958</v>
      </c>
      <c r="HH8" s="6">
        <v>44958</v>
      </c>
      <c r="HI8" s="6">
        <v>44958</v>
      </c>
      <c r="HJ8" s="6">
        <v>44958</v>
      </c>
      <c r="HK8" s="6">
        <v>44958</v>
      </c>
      <c r="HL8" s="6">
        <v>44958</v>
      </c>
      <c r="HM8" s="6">
        <v>44958</v>
      </c>
      <c r="HN8" s="6">
        <v>44958</v>
      </c>
      <c r="HO8" s="6">
        <v>44958</v>
      </c>
      <c r="HP8" s="6">
        <v>44958</v>
      </c>
      <c r="HQ8" s="6">
        <v>44958</v>
      </c>
      <c r="HR8" s="6">
        <v>44958</v>
      </c>
      <c r="HS8" s="6">
        <v>44958</v>
      </c>
      <c r="HT8" s="6">
        <v>44958</v>
      </c>
      <c r="HU8" s="6">
        <v>44958</v>
      </c>
      <c r="HV8" s="6">
        <v>44958</v>
      </c>
      <c r="HW8" s="6">
        <v>44958</v>
      </c>
      <c r="HX8" s="6">
        <v>44958</v>
      </c>
      <c r="HY8" s="6">
        <v>44958</v>
      </c>
      <c r="HZ8" s="6">
        <v>44958</v>
      </c>
      <c r="IA8" s="6">
        <v>44958</v>
      </c>
      <c r="IB8" s="6">
        <v>44958</v>
      </c>
      <c r="IC8" s="6">
        <v>44958</v>
      </c>
      <c r="ID8" s="6">
        <v>44958</v>
      </c>
      <c r="IE8" s="6">
        <v>44958</v>
      </c>
      <c r="IF8" s="6">
        <v>44958</v>
      </c>
      <c r="IG8" s="6">
        <v>44958</v>
      </c>
      <c r="IH8" s="6">
        <v>44958</v>
      </c>
      <c r="II8" s="6">
        <v>44958</v>
      </c>
      <c r="IJ8" s="6">
        <v>44958</v>
      </c>
      <c r="IK8" s="6">
        <v>44958</v>
      </c>
      <c r="IL8" s="6">
        <v>44958</v>
      </c>
      <c r="IM8" s="6">
        <v>44958</v>
      </c>
      <c r="IN8" s="6">
        <v>44958</v>
      </c>
      <c r="IO8" s="6">
        <v>44958</v>
      </c>
      <c r="IP8" s="6">
        <v>44958</v>
      </c>
      <c r="IQ8" s="6">
        <v>44958</v>
      </c>
    </row>
    <row r="9" spans="1:251">
      <c r="A9" s="4" t="s">
        <v>257</v>
      </c>
      <c r="B9" s="1">
        <v>9</v>
      </c>
      <c r="C9" s="1">
        <v>9</v>
      </c>
      <c r="D9" s="1">
        <v>9</v>
      </c>
      <c r="E9" s="1">
        <v>9</v>
      </c>
      <c r="F9" s="1">
        <v>9</v>
      </c>
      <c r="G9" s="1">
        <v>9</v>
      </c>
      <c r="H9" s="1">
        <v>9</v>
      </c>
      <c r="I9" s="1">
        <v>9</v>
      </c>
      <c r="J9" s="1">
        <v>9</v>
      </c>
      <c r="K9" s="1">
        <v>9</v>
      </c>
      <c r="L9" s="1">
        <v>9</v>
      </c>
      <c r="M9" s="1">
        <v>9</v>
      </c>
      <c r="N9" s="1">
        <v>9</v>
      </c>
      <c r="O9" s="1">
        <v>9</v>
      </c>
      <c r="P9" s="1">
        <v>9</v>
      </c>
      <c r="Q9" s="1">
        <v>9</v>
      </c>
      <c r="R9" s="1">
        <v>9</v>
      </c>
      <c r="S9" s="1">
        <v>9</v>
      </c>
      <c r="T9" s="1">
        <v>9</v>
      </c>
      <c r="U9" s="1">
        <v>9</v>
      </c>
      <c r="V9" s="1">
        <v>9</v>
      </c>
      <c r="W9" s="1">
        <v>9</v>
      </c>
      <c r="X9" s="1">
        <v>9</v>
      </c>
      <c r="Y9" s="1">
        <v>9</v>
      </c>
      <c r="Z9" s="1">
        <v>9</v>
      </c>
      <c r="AA9" s="1">
        <v>9</v>
      </c>
      <c r="AB9" s="1">
        <v>9</v>
      </c>
      <c r="AC9" s="1">
        <v>9</v>
      </c>
      <c r="AD9" s="1">
        <v>9</v>
      </c>
      <c r="AE9" s="1">
        <v>9</v>
      </c>
      <c r="AF9" s="1">
        <v>9</v>
      </c>
      <c r="AG9" s="1">
        <v>9</v>
      </c>
      <c r="AH9" s="1">
        <v>9</v>
      </c>
      <c r="AI9" s="1">
        <v>9</v>
      </c>
      <c r="AJ9" s="1">
        <v>9</v>
      </c>
      <c r="AK9" s="1">
        <v>9</v>
      </c>
      <c r="AL9" s="1">
        <v>9</v>
      </c>
      <c r="AM9" s="1">
        <v>9</v>
      </c>
      <c r="AN9" s="1">
        <v>9</v>
      </c>
      <c r="AO9" s="1">
        <v>9</v>
      </c>
      <c r="AP9" s="1">
        <v>9</v>
      </c>
      <c r="AQ9" s="1">
        <v>9</v>
      </c>
      <c r="AR9" s="1">
        <v>9</v>
      </c>
      <c r="AS9" s="1">
        <v>9</v>
      </c>
      <c r="AT9" s="1">
        <v>9</v>
      </c>
      <c r="AU9" s="1">
        <v>9</v>
      </c>
      <c r="AV9" s="1">
        <v>9</v>
      </c>
      <c r="AW9" s="1">
        <v>9</v>
      </c>
      <c r="AX9" s="1">
        <v>9</v>
      </c>
      <c r="AY9" s="1">
        <v>9</v>
      </c>
      <c r="AZ9" s="1">
        <v>9</v>
      </c>
      <c r="BA9" s="1">
        <v>9</v>
      </c>
      <c r="BB9" s="1">
        <v>9</v>
      </c>
      <c r="BC9" s="1">
        <v>9</v>
      </c>
      <c r="BD9" s="1">
        <v>9</v>
      </c>
      <c r="BE9" s="1">
        <v>9</v>
      </c>
      <c r="BF9" s="1">
        <v>9</v>
      </c>
      <c r="BG9" s="1">
        <v>9</v>
      </c>
      <c r="BH9" s="1">
        <v>9</v>
      </c>
      <c r="BI9" s="1">
        <v>9</v>
      </c>
      <c r="BJ9" s="1">
        <v>9</v>
      </c>
      <c r="BK9" s="1">
        <v>9</v>
      </c>
      <c r="BL9" s="1">
        <v>9</v>
      </c>
      <c r="BM9" s="1">
        <v>9</v>
      </c>
      <c r="BN9" s="1">
        <v>9</v>
      </c>
      <c r="BO9" s="1">
        <v>9</v>
      </c>
      <c r="BP9" s="1">
        <v>9</v>
      </c>
      <c r="BQ9" s="1">
        <v>9</v>
      </c>
      <c r="BR9" s="1">
        <v>9</v>
      </c>
      <c r="BS9" s="1">
        <v>9</v>
      </c>
      <c r="BT9" s="1">
        <v>9</v>
      </c>
      <c r="BU9" s="1">
        <v>9</v>
      </c>
      <c r="BV9" s="1">
        <v>9</v>
      </c>
      <c r="BW9" s="1">
        <v>9</v>
      </c>
      <c r="BX9" s="1">
        <v>9</v>
      </c>
      <c r="BY9" s="1">
        <v>9</v>
      </c>
      <c r="BZ9" s="1">
        <v>9</v>
      </c>
      <c r="CA9" s="1">
        <v>9</v>
      </c>
      <c r="CB9" s="1">
        <v>9</v>
      </c>
      <c r="CC9" s="1">
        <v>9</v>
      </c>
      <c r="CD9" s="1">
        <v>9</v>
      </c>
      <c r="CE9" s="1">
        <v>9</v>
      </c>
      <c r="CF9" s="1">
        <v>9</v>
      </c>
      <c r="CG9" s="1">
        <v>9</v>
      </c>
      <c r="CH9" s="1">
        <v>9</v>
      </c>
      <c r="CI9" s="1">
        <v>9</v>
      </c>
      <c r="CJ9" s="1">
        <v>9</v>
      </c>
      <c r="CK9" s="1">
        <v>9</v>
      </c>
      <c r="CL9" s="1">
        <v>9</v>
      </c>
      <c r="CM9" s="1">
        <v>9</v>
      </c>
      <c r="CN9" s="1">
        <v>9</v>
      </c>
      <c r="CO9" s="1">
        <v>9</v>
      </c>
      <c r="CP9" s="1">
        <v>9</v>
      </c>
      <c r="CQ9" s="1">
        <v>9</v>
      </c>
      <c r="CR9" s="1">
        <v>9</v>
      </c>
      <c r="CS9" s="1">
        <v>9</v>
      </c>
      <c r="CT9" s="1">
        <v>9</v>
      </c>
      <c r="CU9" s="1">
        <v>9</v>
      </c>
      <c r="CV9" s="1">
        <v>9</v>
      </c>
      <c r="CW9" s="1">
        <v>9</v>
      </c>
      <c r="CX9" s="1">
        <v>9</v>
      </c>
      <c r="CY9" s="1">
        <v>9</v>
      </c>
      <c r="CZ9" s="1">
        <v>9</v>
      </c>
      <c r="DA9" s="1">
        <v>9</v>
      </c>
      <c r="DB9" s="1">
        <v>9</v>
      </c>
      <c r="DC9" s="1">
        <v>9</v>
      </c>
      <c r="DD9" s="1">
        <v>9</v>
      </c>
      <c r="DE9" s="1">
        <v>9</v>
      </c>
      <c r="DF9" s="1">
        <v>9</v>
      </c>
      <c r="DG9" s="1">
        <v>9</v>
      </c>
      <c r="DH9" s="1">
        <v>9</v>
      </c>
      <c r="DI9" s="1">
        <v>9</v>
      </c>
      <c r="DJ9" s="1">
        <v>9</v>
      </c>
      <c r="DK9" s="1">
        <v>9</v>
      </c>
      <c r="DL9" s="1">
        <v>9</v>
      </c>
      <c r="DM9" s="1">
        <v>9</v>
      </c>
      <c r="DN9" s="1">
        <v>9</v>
      </c>
      <c r="DO9" s="1">
        <v>9</v>
      </c>
      <c r="DP9" s="1">
        <v>9</v>
      </c>
      <c r="DQ9" s="1">
        <v>9</v>
      </c>
      <c r="DR9" s="1">
        <v>9</v>
      </c>
      <c r="DS9" s="1">
        <v>9</v>
      </c>
      <c r="DT9" s="1">
        <v>9</v>
      </c>
      <c r="DU9" s="1">
        <v>9</v>
      </c>
      <c r="DV9" s="1">
        <v>9</v>
      </c>
      <c r="DW9" s="1">
        <v>9</v>
      </c>
      <c r="DX9" s="1">
        <v>9</v>
      </c>
      <c r="DY9" s="1">
        <v>9</v>
      </c>
      <c r="DZ9" s="1">
        <v>9</v>
      </c>
      <c r="EA9" s="1">
        <v>9</v>
      </c>
      <c r="EB9" s="1">
        <v>9</v>
      </c>
      <c r="EC9" s="1">
        <v>9</v>
      </c>
      <c r="ED9" s="1">
        <v>9</v>
      </c>
      <c r="EE9" s="1">
        <v>9</v>
      </c>
      <c r="EF9" s="1">
        <v>9</v>
      </c>
      <c r="EG9" s="1">
        <v>9</v>
      </c>
      <c r="EH9" s="1">
        <v>9</v>
      </c>
      <c r="EI9" s="1">
        <v>9</v>
      </c>
      <c r="EJ9" s="1">
        <v>9</v>
      </c>
      <c r="EK9" s="1">
        <v>9</v>
      </c>
      <c r="EL9" s="1">
        <v>9</v>
      </c>
      <c r="EM9" s="1">
        <v>9</v>
      </c>
      <c r="EN9" s="1">
        <v>9</v>
      </c>
      <c r="EO9" s="1">
        <v>9</v>
      </c>
      <c r="EP9" s="1">
        <v>9</v>
      </c>
      <c r="EQ9" s="1">
        <v>9</v>
      </c>
      <c r="ER9" s="1">
        <v>9</v>
      </c>
      <c r="ES9" s="1">
        <v>9</v>
      </c>
      <c r="ET9" s="1">
        <v>9</v>
      </c>
      <c r="EU9" s="1">
        <v>9</v>
      </c>
      <c r="EV9" s="1">
        <v>9</v>
      </c>
      <c r="EW9" s="1">
        <v>9</v>
      </c>
      <c r="EX9" s="1">
        <v>9</v>
      </c>
      <c r="EY9" s="1">
        <v>9</v>
      </c>
      <c r="EZ9" s="1">
        <v>9</v>
      </c>
      <c r="FA9" s="1">
        <v>9</v>
      </c>
      <c r="FB9" s="1">
        <v>9</v>
      </c>
      <c r="FC9" s="1">
        <v>9</v>
      </c>
      <c r="FD9" s="1">
        <v>9</v>
      </c>
      <c r="FE9" s="1">
        <v>9</v>
      </c>
      <c r="FF9" s="1">
        <v>9</v>
      </c>
      <c r="FG9" s="1">
        <v>9</v>
      </c>
      <c r="FH9" s="1">
        <v>9</v>
      </c>
      <c r="FI9" s="1">
        <v>9</v>
      </c>
      <c r="FJ9" s="1">
        <v>9</v>
      </c>
      <c r="FK9" s="1">
        <v>9</v>
      </c>
      <c r="FL9" s="1">
        <v>9</v>
      </c>
      <c r="FM9" s="1">
        <v>9</v>
      </c>
      <c r="FN9" s="1">
        <v>9</v>
      </c>
      <c r="FO9" s="1">
        <v>9</v>
      </c>
      <c r="FP9" s="1">
        <v>9</v>
      </c>
      <c r="FQ9" s="1">
        <v>9</v>
      </c>
      <c r="FR9" s="1">
        <v>9</v>
      </c>
      <c r="FS9" s="1">
        <v>9</v>
      </c>
      <c r="FT9" s="1">
        <v>9</v>
      </c>
      <c r="FU9" s="1">
        <v>9</v>
      </c>
      <c r="FV9" s="1">
        <v>9</v>
      </c>
      <c r="FW9" s="1">
        <v>9</v>
      </c>
      <c r="FX9" s="1">
        <v>9</v>
      </c>
      <c r="FY9" s="1">
        <v>9</v>
      </c>
      <c r="FZ9" s="1">
        <v>9</v>
      </c>
      <c r="GA9" s="1">
        <v>9</v>
      </c>
      <c r="GB9" s="1">
        <v>9</v>
      </c>
      <c r="GC9" s="1">
        <v>9</v>
      </c>
      <c r="GD9" s="1">
        <v>9</v>
      </c>
      <c r="GE9" s="1">
        <v>9</v>
      </c>
      <c r="GF9" s="1">
        <v>9</v>
      </c>
      <c r="GG9" s="1">
        <v>9</v>
      </c>
      <c r="GH9" s="1">
        <v>9</v>
      </c>
      <c r="GI9" s="1">
        <v>9</v>
      </c>
      <c r="GJ9" s="1">
        <v>9</v>
      </c>
      <c r="GK9" s="1">
        <v>9</v>
      </c>
      <c r="GL9" s="1">
        <v>9</v>
      </c>
      <c r="GM9" s="1">
        <v>9</v>
      </c>
      <c r="GN9" s="1">
        <v>9</v>
      </c>
      <c r="GO9" s="1">
        <v>9</v>
      </c>
      <c r="GP9" s="1">
        <v>9</v>
      </c>
      <c r="GQ9" s="1">
        <v>9</v>
      </c>
      <c r="GR9" s="1">
        <v>9</v>
      </c>
      <c r="GS9" s="1">
        <v>9</v>
      </c>
      <c r="GT9" s="1">
        <v>9</v>
      </c>
      <c r="GU9" s="1">
        <v>9</v>
      </c>
      <c r="GV9" s="1">
        <v>9</v>
      </c>
      <c r="GW9" s="1">
        <v>9</v>
      </c>
      <c r="GX9" s="1">
        <v>9</v>
      </c>
      <c r="GY9" s="1">
        <v>9</v>
      </c>
      <c r="GZ9" s="1">
        <v>9</v>
      </c>
      <c r="HA9" s="1">
        <v>9</v>
      </c>
      <c r="HB9" s="1">
        <v>9</v>
      </c>
      <c r="HC9" s="1">
        <v>9</v>
      </c>
      <c r="HD9" s="1">
        <v>9</v>
      </c>
      <c r="HE9" s="1">
        <v>9</v>
      </c>
      <c r="HF9" s="1">
        <v>9</v>
      </c>
      <c r="HG9" s="1">
        <v>9</v>
      </c>
      <c r="HH9" s="1">
        <v>9</v>
      </c>
      <c r="HI9" s="1">
        <v>9</v>
      </c>
      <c r="HJ9" s="1">
        <v>9</v>
      </c>
      <c r="HK9" s="1">
        <v>9</v>
      </c>
      <c r="HL9" s="1">
        <v>9</v>
      </c>
      <c r="HM9" s="1">
        <v>9</v>
      </c>
      <c r="HN9" s="1">
        <v>9</v>
      </c>
      <c r="HO9" s="1">
        <v>9</v>
      </c>
      <c r="HP9" s="1">
        <v>9</v>
      </c>
      <c r="HQ9" s="1">
        <v>9</v>
      </c>
      <c r="HR9" s="1">
        <v>9</v>
      </c>
      <c r="HS9" s="1">
        <v>9</v>
      </c>
      <c r="HT9" s="1">
        <v>9</v>
      </c>
      <c r="HU9" s="1">
        <v>9</v>
      </c>
      <c r="HV9" s="1">
        <v>9</v>
      </c>
      <c r="HW9" s="1">
        <v>9</v>
      </c>
      <c r="HX9" s="1">
        <v>9</v>
      </c>
      <c r="HY9" s="1">
        <v>9</v>
      </c>
      <c r="HZ9" s="1">
        <v>9</v>
      </c>
      <c r="IA9" s="1">
        <v>9</v>
      </c>
      <c r="IB9" s="1">
        <v>9</v>
      </c>
      <c r="IC9" s="1">
        <v>9</v>
      </c>
      <c r="ID9" s="1">
        <v>9</v>
      </c>
      <c r="IE9" s="1">
        <v>9</v>
      </c>
      <c r="IF9" s="1">
        <v>9</v>
      </c>
      <c r="IG9" s="1">
        <v>9</v>
      </c>
      <c r="IH9" s="1">
        <v>9</v>
      </c>
      <c r="II9" s="1">
        <v>9</v>
      </c>
      <c r="IJ9" s="1">
        <v>9</v>
      </c>
      <c r="IK9" s="1">
        <v>9</v>
      </c>
      <c r="IL9" s="1">
        <v>9</v>
      </c>
      <c r="IM9" s="1">
        <v>9</v>
      </c>
      <c r="IN9" s="1">
        <v>9</v>
      </c>
      <c r="IO9" s="1">
        <v>9</v>
      </c>
      <c r="IP9" s="1">
        <v>9</v>
      </c>
      <c r="IQ9" s="1">
        <v>9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4.29</v>
      </c>
      <c r="C11" s="9">
        <v>4.76</v>
      </c>
      <c r="D11" s="9">
        <v>14.226000000000001</v>
      </c>
      <c r="E11" s="9">
        <v>7.4610000000000003</v>
      </c>
      <c r="F11" s="9">
        <v>6.7640000000000002</v>
      </c>
      <c r="G11" s="9">
        <v>31.555</v>
      </c>
      <c r="H11" s="9">
        <v>20.370999999999999</v>
      </c>
      <c r="I11" s="9">
        <v>11.183999999999999</v>
      </c>
      <c r="J11" s="9">
        <v>24.771000000000001</v>
      </c>
      <c r="K11" s="9">
        <v>15.416</v>
      </c>
      <c r="L11" s="9">
        <v>9.3550000000000004</v>
      </c>
      <c r="M11" s="9">
        <v>5.298</v>
      </c>
      <c r="N11" s="9">
        <v>4.1630000000000003</v>
      </c>
      <c r="O11" s="9">
        <v>1.1359999999999999</v>
      </c>
      <c r="P11" s="9">
        <v>1.486</v>
      </c>
      <c r="Q11" s="9">
        <v>0.79200000000000004</v>
      </c>
      <c r="R11" s="9">
        <v>0.69399999999999995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12.132</v>
      </c>
      <c r="Z11" s="9">
        <v>5.2910000000000004</v>
      </c>
      <c r="AA11" s="9">
        <v>6.8410000000000002</v>
      </c>
      <c r="AB11" s="9">
        <v>5.8579999999999997</v>
      </c>
      <c r="AC11" s="9">
        <v>2.524</v>
      </c>
      <c r="AD11" s="9">
        <v>3.3340000000000001</v>
      </c>
      <c r="AE11" s="9">
        <v>2.2890000000000001</v>
      </c>
      <c r="AF11" s="9">
        <v>1.075</v>
      </c>
      <c r="AG11" s="9">
        <v>1.2130000000000001</v>
      </c>
      <c r="AH11" s="9">
        <v>1.7529999999999999</v>
      </c>
      <c r="AI11" s="9">
        <v>0.17599999999999999</v>
      </c>
      <c r="AJ11" s="9">
        <v>1.5760000000000001</v>
      </c>
      <c r="AK11" s="9">
        <v>1.8169999999999999</v>
      </c>
      <c r="AL11" s="9">
        <v>1.2729999999999999</v>
      </c>
      <c r="AM11" s="9">
        <v>0.54500000000000004</v>
      </c>
      <c r="AN11" s="9">
        <v>6.274</v>
      </c>
      <c r="AO11" s="9">
        <v>2.7669999999999999</v>
      </c>
      <c r="AP11" s="9">
        <v>3.5070000000000001</v>
      </c>
      <c r="AQ11" s="9">
        <v>5.0270000000000001</v>
      </c>
      <c r="AR11" s="9">
        <v>2.0640000000000001</v>
      </c>
      <c r="AS11" s="9">
        <v>2.9630000000000001</v>
      </c>
      <c r="AT11" s="9">
        <v>1.2470000000000001</v>
      </c>
      <c r="AU11" s="9">
        <v>0.70399999999999996</v>
      </c>
      <c r="AV11" s="9">
        <v>0.54400000000000004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80.034999999999997</v>
      </c>
      <c r="BG11" s="9">
        <v>45.396000000000001</v>
      </c>
      <c r="BH11" s="9">
        <v>34.637999999999998</v>
      </c>
      <c r="BI11" s="9">
        <v>61.280999999999999</v>
      </c>
      <c r="BJ11" s="9">
        <v>34.643000000000001</v>
      </c>
      <c r="BK11" s="9">
        <v>26.638000000000002</v>
      </c>
      <c r="BL11" s="9">
        <v>37.682000000000002</v>
      </c>
      <c r="BM11" s="9">
        <v>21.907</v>
      </c>
      <c r="BN11" s="9">
        <v>15.775</v>
      </c>
      <c r="BO11" s="9">
        <v>11.775</v>
      </c>
      <c r="BP11" s="9">
        <v>6.44</v>
      </c>
      <c r="BQ11" s="9">
        <v>5.3339999999999996</v>
      </c>
      <c r="BR11" s="9">
        <v>11.824</v>
      </c>
      <c r="BS11" s="9">
        <v>6.2960000000000003</v>
      </c>
      <c r="BT11" s="9">
        <v>5.5289999999999999</v>
      </c>
      <c r="BU11" s="9">
        <v>18.753</v>
      </c>
      <c r="BV11" s="9">
        <v>10.753</v>
      </c>
      <c r="BW11" s="9">
        <v>8</v>
      </c>
      <c r="BX11" s="9">
        <v>16.123000000000001</v>
      </c>
      <c r="BY11" s="9">
        <v>9.1329999999999991</v>
      </c>
      <c r="BZ11" s="9">
        <v>6.9909999999999997</v>
      </c>
      <c r="CA11" s="9">
        <v>2.2280000000000002</v>
      </c>
      <c r="CB11" s="9">
        <v>1.621</v>
      </c>
      <c r="CC11" s="9">
        <v>0.60799999999999998</v>
      </c>
      <c r="CD11" s="9">
        <v>0.40200000000000002</v>
      </c>
      <c r="CE11" s="9">
        <v>0</v>
      </c>
      <c r="CF11" s="9">
        <v>0.40200000000000002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13.13</v>
      </c>
      <c r="CN11" s="9">
        <v>7.3570000000000002</v>
      </c>
      <c r="CO11" s="9">
        <v>5.7729999999999997</v>
      </c>
      <c r="CP11" s="9">
        <v>7.3860000000000001</v>
      </c>
      <c r="CQ11" s="9">
        <v>3.9889999999999999</v>
      </c>
      <c r="CR11" s="9">
        <v>3.3959999999999999</v>
      </c>
      <c r="CS11" s="9">
        <v>2.669</v>
      </c>
      <c r="CT11" s="9">
        <v>1.7689999999999999</v>
      </c>
      <c r="CU11" s="9">
        <v>0.9</v>
      </c>
      <c r="CV11" s="9">
        <v>2.1219999999999999</v>
      </c>
      <c r="CW11" s="9">
        <v>1.1359999999999999</v>
      </c>
      <c r="CX11" s="9">
        <v>0.98599999999999999</v>
      </c>
      <c r="CY11" s="9">
        <v>2.5939999999999999</v>
      </c>
      <c r="CZ11" s="9">
        <v>1.0840000000000001</v>
      </c>
      <c r="DA11" s="9">
        <v>1.5109999999999999</v>
      </c>
      <c r="DB11" s="9">
        <v>5.7450000000000001</v>
      </c>
      <c r="DC11" s="9">
        <v>3.3679999999999999</v>
      </c>
      <c r="DD11" s="9">
        <v>2.3769999999999998</v>
      </c>
      <c r="DE11" s="9">
        <v>4.3789999999999996</v>
      </c>
      <c r="DF11" s="9">
        <v>2.6179999999999999</v>
      </c>
      <c r="DG11" s="9">
        <v>1.7609999999999999</v>
      </c>
      <c r="DH11" s="9">
        <v>0.75</v>
      </c>
      <c r="DI11" s="9">
        <v>0.75</v>
      </c>
      <c r="DJ11" s="9">
        <v>0</v>
      </c>
      <c r="DK11" s="9">
        <v>0</v>
      </c>
      <c r="DL11" s="9">
        <v>0</v>
      </c>
      <c r="DM11" s="9">
        <v>0</v>
      </c>
      <c r="DN11" s="9">
        <v>0.61599999999999999</v>
      </c>
      <c r="DO11" s="9">
        <v>0</v>
      </c>
      <c r="DP11" s="9">
        <v>0.61599999999999999</v>
      </c>
      <c r="DQ11" s="9">
        <v>0</v>
      </c>
      <c r="DR11" s="9">
        <v>0</v>
      </c>
      <c r="DS11" s="9">
        <v>0</v>
      </c>
      <c r="DT11" s="9">
        <v>268.601</v>
      </c>
      <c r="DU11" s="9">
        <v>122.56100000000001</v>
      </c>
      <c r="DV11" s="9">
        <v>146.04</v>
      </c>
      <c r="DW11" s="9">
        <v>118.804</v>
      </c>
      <c r="DX11" s="9">
        <v>59.643999999999998</v>
      </c>
      <c r="DY11" s="9">
        <v>59.16</v>
      </c>
      <c r="DZ11" s="9">
        <v>44.219000000000001</v>
      </c>
      <c r="EA11" s="9">
        <v>23.652999999999999</v>
      </c>
      <c r="EB11" s="9">
        <v>20.565999999999999</v>
      </c>
      <c r="EC11" s="9">
        <v>29.120999999999999</v>
      </c>
      <c r="ED11" s="9">
        <v>13.430999999999999</v>
      </c>
      <c r="EE11" s="9">
        <v>15.691000000000001</v>
      </c>
      <c r="EF11" s="9">
        <v>45.463999999999999</v>
      </c>
      <c r="EG11" s="9">
        <v>22.561</v>
      </c>
      <c r="EH11" s="9">
        <v>22.902999999999999</v>
      </c>
      <c r="EI11" s="9">
        <v>149.79599999999999</v>
      </c>
      <c r="EJ11" s="9">
        <v>62.915999999999997</v>
      </c>
      <c r="EK11" s="9">
        <v>86.88</v>
      </c>
      <c r="EL11" s="9">
        <v>95.825000000000003</v>
      </c>
      <c r="EM11" s="9">
        <v>39.475000000000001</v>
      </c>
      <c r="EN11" s="9">
        <v>56.348999999999997</v>
      </c>
      <c r="EO11" s="9">
        <v>38.896999999999998</v>
      </c>
      <c r="EP11" s="9">
        <v>16.466999999999999</v>
      </c>
      <c r="EQ11" s="9">
        <v>22.431000000000001</v>
      </c>
      <c r="ER11" s="9">
        <v>15.074</v>
      </c>
      <c r="ES11" s="9">
        <v>6.9740000000000002</v>
      </c>
      <c r="ET11" s="9">
        <v>8.1010000000000009</v>
      </c>
      <c r="EU11" s="9">
        <v>0</v>
      </c>
      <c r="EV11" s="9">
        <v>0</v>
      </c>
      <c r="EW11" s="9">
        <v>0</v>
      </c>
      <c r="EX11" s="9">
        <v>0</v>
      </c>
      <c r="EY11" s="9">
        <v>0</v>
      </c>
      <c r="EZ11" s="9">
        <v>0</v>
      </c>
      <c r="FA11" s="9">
        <v>60.457999999999998</v>
      </c>
      <c r="FB11" s="9">
        <v>28.143999999999998</v>
      </c>
      <c r="FC11" s="9">
        <v>32.314</v>
      </c>
      <c r="FD11" s="9">
        <v>36.009</v>
      </c>
      <c r="FE11" s="9">
        <v>18.975000000000001</v>
      </c>
      <c r="FF11" s="9">
        <v>17.033999999999999</v>
      </c>
      <c r="FG11" s="9">
        <v>15.015000000000001</v>
      </c>
      <c r="FH11" s="9">
        <v>7.5789999999999997</v>
      </c>
      <c r="FI11" s="9">
        <v>7.4359999999999999</v>
      </c>
      <c r="FJ11" s="9">
        <v>7.9470000000000001</v>
      </c>
      <c r="FK11" s="9">
        <v>4.47</v>
      </c>
      <c r="FL11" s="9">
        <v>3.4769999999999999</v>
      </c>
      <c r="FM11" s="9">
        <v>13.048</v>
      </c>
      <c r="FN11" s="9">
        <v>6.9269999999999996</v>
      </c>
      <c r="FO11" s="9">
        <v>6.1210000000000004</v>
      </c>
      <c r="FP11" s="9">
        <v>24.449000000000002</v>
      </c>
      <c r="FQ11" s="9">
        <v>9.1690000000000005</v>
      </c>
      <c r="FR11" s="9">
        <v>15.28</v>
      </c>
      <c r="FS11" s="9">
        <v>14.022</v>
      </c>
      <c r="FT11" s="9">
        <v>4.5540000000000003</v>
      </c>
      <c r="FU11" s="9">
        <v>9.468</v>
      </c>
      <c r="FV11" s="9">
        <v>8.1720000000000006</v>
      </c>
      <c r="FW11" s="9">
        <v>3.9289999999999998</v>
      </c>
      <c r="FX11" s="9">
        <v>4.2430000000000003</v>
      </c>
      <c r="FY11" s="9">
        <v>2.2549999999999999</v>
      </c>
      <c r="FZ11" s="9">
        <v>0.68600000000000005</v>
      </c>
      <c r="GA11" s="9">
        <v>1.569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59.863999999999997</v>
      </c>
      <c r="GI11" s="9">
        <v>28.495000000000001</v>
      </c>
      <c r="GJ11" s="9">
        <v>31.367999999999999</v>
      </c>
      <c r="GK11" s="9">
        <v>32.558999999999997</v>
      </c>
      <c r="GL11" s="9">
        <v>15.882</v>
      </c>
      <c r="GM11" s="9">
        <v>16.677</v>
      </c>
      <c r="GN11" s="9">
        <v>18.419</v>
      </c>
      <c r="GO11" s="9">
        <v>8.6649999999999991</v>
      </c>
      <c r="GP11" s="9">
        <v>9.7539999999999996</v>
      </c>
      <c r="GQ11" s="9">
        <v>6.9720000000000004</v>
      </c>
      <c r="GR11" s="9">
        <v>3.2469999999999999</v>
      </c>
      <c r="GS11" s="9">
        <v>3.726</v>
      </c>
      <c r="GT11" s="9">
        <v>7.1680000000000001</v>
      </c>
      <c r="GU11" s="9">
        <v>3.9710000000000001</v>
      </c>
      <c r="GV11" s="9">
        <v>3.1970000000000001</v>
      </c>
      <c r="GW11" s="9">
        <v>27.303999999999998</v>
      </c>
      <c r="GX11" s="9">
        <v>12.613</v>
      </c>
      <c r="GY11" s="9">
        <v>14.691000000000001</v>
      </c>
      <c r="GZ11" s="9">
        <v>21.37</v>
      </c>
      <c r="HA11" s="9">
        <v>10.195</v>
      </c>
      <c r="HB11" s="9">
        <v>11.175000000000001</v>
      </c>
      <c r="HC11" s="9">
        <v>4.4880000000000004</v>
      </c>
      <c r="HD11" s="9">
        <v>1.7390000000000001</v>
      </c>
      <c r="HE11" s="9">
        <v>2.7490000000000001</v>
      </c>
      <c r="HF11" s="9">
        <v>1.446</v>
      </c>
      <c r="HG11" s="9">
        <v>0.67900000000000005</v>
      </c>
      <c r="HH11" s="9">
        <v>0.76700000000000002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105.062</v>
      </c>
      <c r="HP11" s="9">
        <v>51.398000000000003</v>
      </c>
      <c r="HQ11" s="9">
        <v>53.664000000000001</v>
      </c>
      <c r="HR11" s="9">
        <v>37.869</v>
      </c>
      <c r="HS11" s="9">
        <v>19.928999999999998</v>
      </c>
      <c r="HT11" s="9">
        <v>17.940999999999999</v>
      </c>
      <c r="HU11" s="9">
        <v>9.859</v>
      </c>
      <c r="HV11" s="9">
        <v>7.0350000000000001</v>
      </c>
      <c r="HW11" s="9">
        <v>2.8239999999999998</v>
      </c>
      <c r="HX11" s="9">
        <v>9.7769999999999992</v>
      </c>
      <c r="HY11" s="9">
        <v>4.0529999999999999</v>
      </c>
      <c r="HZ11" s="9">
        <v>5.7240000000000002</v>
      </c>
      <c r="IA11" s="9">
        <v>18.233000000000001</v>
      </c>
      <c r="IB11" s="9">
        <v>8.8409999999999993</v>
      </c>
      <c r="IC11" s="9">
        <v>9.3919999999999995</v>
      </c>
      <c r="ID11" s="9">
        <v>67.192999999999998</v>
      </c>
      <c r="IE11" s="9">
        <v>31.47</v>
      </c>
      <c r="IF11" s="9">
        <v>35.722999999999999</v>
      </c>
      <c r="IG11" s="9">
        <v>40.043999999999997</v>
      </c>
      <c r="IH11" s="9">
        <v>18.169</v>
      </c>
      <c r="II11" s="9">
        <v>21.873999999999999</v>
      </c>
      <c r="IJ11" s="9">
        <v>17.95</v>
      </c>
      <c r="IK11" s="9">
        <v>8.4459999999999997</v>
      </c>
      <c r="IL11" s="9">
        <v>9.5050000000000008</v>
      </c>
      <c r="IM11" s="9">
        <v>9.1989999999999998</v>
      </c>
      <c r="IN11" s="9">
        <v>4.8540000000000001</v>
      </c>
      <c r="IO11" s="9">
        <v>4.3440000000000003</v>
      </c>
      <c r="IP11" s="9">
        <v>0</v>
      </c>
      <c r="IQ11" s="9">
        <v>0</v>
      </c>
    </row>
    <row r="12" spans="1:251">
      <c r="A12" s="10">
        <v>42401</v>
      </c>
      <c r="B12" s="9">
        <v>3.9910000000000001</v>
      </c>
      <c r="C12" s="9">
        <v>3.1589999999999998</v>
      </c>
      <c r="D12" s="9">
        <v>11.862</v>
      </c>
      <c r="E12" s="9">
        <v>4.6050000000000004</v>
      </c>
      <c r="F12" s="9">
        <v>7.258</v>
      </c>
      <c r="G12" s="9">
        <v>24.029</v>
      </c>
      <c r="H12" s="9">
        <v>14.259</v>
      </c>
      <c r="I12" s="9">
        <v>9.7690000000000001</v>
      </c>
      <c r="J12" s="9">
        <v>14.705</v>
      </c>
      <c r="K12" s="9">
        <v>10.055999999999999</v>
      </c>
      <c r="L12" s="9">
        <v>4.649</v>
      </c>
      <c r="M12" s="9">
        <v>6.1559999999999997</v>
      </c>
      <c r="N12" s="9">
        <v>2.25</v>
      </c>
      <c r="O12" s="9">
        <v>3.9060000000000001</v>
      </c>
      <c r="P12" s="9">
        <v>3.1680000000000001</v>
      </c>
      <c r="Q12" s="9">
        <v>1.9530000000000001</v>
      </c>
      <c r="R12" s="9">
        <v>1.2150000000000001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4.8209999999999997</v>
      </c>
      <c r="Z12" s="9">
        <v>2.6320000000000001</v>
      </c>
      <c r="AA12" s="9">
        <v>2.1890000000000001</v>
      </c>
      <c r="AB12" s="9">
        <v>2.9620000000000002</v>
      </c>
      <c r="AC12" s="9">
        <v>2.0049999999999999</v>
      </c>
      <c r="AD12" s="9">
        <v>0.95599999999999996</v>
      </c>
      <c r="AE12" s="9">
        <v>0.79300000000000004</v>
      </c>
      <c r="AF12" s="9">
        <v>0.50800000000000001</v>
      </c>
      <c r="AG12" s="9">
        <v>0.28499999999999998</v>
      </c>
      <c r="AH12" s="9">
        <v>0.82499999999999996</v>
      </c>
      <c r="AI12" s="9">
        <v>0.82499999999999996</v>
      </c>
      <c r="AJ12" s="9">
        <v>0</v>
      </c>
      <c r="AK12" s="9">
        <v>1.343</v>
      </c>
      <c r="AL12" s="9">
        <v>0.67200000000000004</v>
      </c>
      <c r="AM12" s="9">
        <v>0.67100000000000004</v>
      </c>
      <c r="AN12" s="9">
        <v>1.86</v>
      </c>
      <c r="AO12" s="9">
        <v>0.627</v>
      </c>
      <c r="AP12" s="9">
        <v>1.2330000000000001</v>
      </c>
      <c r="AQ12" s="9">
        <v>0.84499999999999997</v>
      </c>
      <c r="AR12" s="9">
        <v>0.627</v>
      </c>
      <c r="AS12" s="9">
        <v>0.218</v>
      </c>
      <c r="AT12" s="9">
        <v>1.0149999999999999</v>
      </c>
      <c r="AU12" s="9">
        <v>0</v>
      </c>
      <c r="AV12" s="9">
        <v>1.0149999999999999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58.145000000000003</v>
      </c>
      <c r="BG12" s="9">
        <v>40.029000000000003</v>
      </c>
      <c r="BH12" s="9">
        <v>18.114999999999998</v>
      </c>
      <c r="BI12" s="9">
        <v>42.228000000000002</v>
      </c>
      <c r="BJ12" s="9">
        <v>30.324999999999999</v>
      </c>
      <c r="BK12" s="9">
        <v>11.903</v>
      </c>
      <c r="BL12" s="9">
        <v>20.751000000000001</v>
      </c>
      <c r="BM12" s="9">
        <v>14.522</v>
      </c>
      <c r="BN12" s="9">
        <v>6.2290000000000001</v>
      </c>
      <c r="BO12" s="9">
        <v>10.82</v>
      </c>
      <c r="BP12" s="9">
        <v>6.9560000000000004</v>
      </c>
      <c r="BQ12" s="9">
        <v>3.863</v>
      </c>
      <c r="BR12" s="9">
        <v>10.657</v>
      </c>
      <c r="BS12" s="9">
        <v>8.8469999999999995</v>
      </c>
      <c r="BT12" s="9">
        <v>1.81</v>
      </c>
      <c r="BU12" s="9">
        <v>15.917</v>
      </c>
      <c r="BV12" s="9">
        <v>9.7040000000000006</v>
      </c>
      <c r="BW12" s="9">
        <v>6.2130000000000001</v>
      </c>
      <c r="BX12" s="9">
        <v>10.446</v>
      </c>
      <c r="BY12" s="9">
        <v>5.944</v>
      </c>
      <c r="BZ12" s="9">
        <v>4.5019999999999998</v>
      </c>
      <c r="CA12" s="9">
        <v>5.3250000000000002</v>
      </c>
      <c r="CB12" s="9">
        <v>3.7610000000000001</v>
      </c>
      <c r="CC12" s="9">
        <v>1.5640000000000001</v>
      </c>
      <c r="CD12" s="9">
        <v>0.14599999999999999</v>
      </c>
      <c r="CE12" s="9">
        <v>0</v>
      </c>
      <c r="CF12" s="9">
        <v>0.14599999999999999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20.434999999999999</v>
      </c>
      <c r="CN12" s="9">
        <v>12.287000000000001</v>
      </c>
      <c r="CO12" s="9">
        <v>8.1479999999999997</v>
      </c>
      <c r="CP12" s="9">
        <v>9.3610000000000007</v>
      </c>
      <c r="CQ12" s="9">
        <v>5.6660000000000004</v>
      </c>
      <c r="CR12" s="9">
        <v>3.6949999999999998</v>
      </c>
      <c r="CS12" s="9">
        <v>3.31</v>
      </c>
      <c r="CT12" s="9">
        <v>1.3959999999999999</v>
      </c>
      <c r="CU12" s="9">
        <v>1.913</v>
      </c>
      <c r="CV12" s="9">
        <v>2.4729999999999999</v>
      </c>
      <c r="CW12" s="9">
        <v>1.681</v>
      </c>
      <c r="CX12" s="9">
        <v>0.79300000000000004</v>
      </c>
      <c r="CY12" s="9">
        <v>3.5779999999999998</v>
      </c>
      <c r="CZ12" s="9">
        <v>2.589</v>
      </c>
      <c r="DA12" s="9">
        <v>0.98899999999999999</v>
      </c>
      <c r="DB12" s="9">
        <v>11.074</v>
      </c>
      <c r="DC12" s="9">
        <v>6.6210000000000004</v>
      </c>
      <c r="DD12" s="9">
        <v>4.4530000000000003</v>
      </c>
      <c r="DE12" s="9">
        <v>8.3059999999999992</v>
      </c>
      <c r="DF12" s="9">
        <v>4.1779999999999999</v>
      </c>
      <c r="DG12" s="9">
        <v>4.1280000000000001</v>
      </c>
      <c r="DH12" s="9">
        <v>2.4430000000000001</v>
      </c>
      <c r="DI12" s="9">
        <v>2.4430000000000001</v>
      </c>
      <c r="DJ12" s="9">
        <v>0</v>
      </c>
      <c r="DK12" s="9">
        <v>0.32500000000000001</v>
      </c>
      <c r="DL12" s="9">
        <v>0</v>
      </c>
      <c r="DM12" s="9">
        <v>0.32500000000000001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0</v>
      </c>
      <c r="DT12" s="9">
        <v>300.93799999999999</v>
      </c>
      <c r="DU12" s="9">
        <v>133.953</v>
      </c>
      <c r="DV12" s="9">
        <v>166.98500000000001</v>
      </c>
      <c r="DW12" s="9">
        <v>139.273</v>
      </c>
      <c r="DX12" s="9">
        <v>66.850999999999999</v>
      </c>
      <c r="DY12" s="9">
        <v>72.421000000000006</v>
      </c>
      <c r="DZ12" s="9">
        <v>43.988</v>
      </c>
      <c r="EA12" s="9">
        <v>24.97</v>
      </c>
      <c r="EB12" s="9">
        <v>19.016999999999999</v>
      </c>
      <c r="EC12" s="9">
        <v>39.338999999999999</v>
      </c>
      <c r="ED12" s="9">
        <v>14.849</v>
      </c>
      <c r="EE12" s="9">
        <v>24.49</v>
      </c>
      <c r="EF12" s="9">
        <v>55.945999999999998</v>
      </c>
      <c r="EG12" s="9">
        <v>27.032</v>
      </c>
      <c r="EH12" s="9">
        <v>28.914000000000001</v>
      </c>
      <c r="EI12" s="9">
        <v>161.666</v>
      </c>
      <c r="EJ12" s="9">
        <v>67.100999999999999</v>
      </c>
      <c r="EK12" s="9">
        <v>94.563999999999993</v>
      </c>
      <c r="EL12" s="9">
        <v>102.04</v>
      </c>
      <c r="EM12" s="9">
        <v>43.997</v>
      </c>
      <c r="EN12" s="9">
        <v>58.042999999999999</v>
      </c>
      <c r="EO12" s="9">
        <v>43.454999999999998</v>
      </c>
      <c r="EP12" s="9">
        <v>15.759</v>
      </c>
      <c r="EQ12" s="9">
        <v>27.696000000000002</v>
      </c>
      <c r="ER12" s="9">
        <v>16.170000000000002</v>
      </c>
      <c r="ES12" s="9">
        <v>7.3460000000000001</v>
      </c>
      <c r="ET12" s="9">
        <v>8.8239999999999998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72.001000000000005</v>
      </c>
      <c r="FB12" s="9">
        <v>31.893999999999998</v>
      </c>
      <c r="FC12" s="9">
        <v>40.106999999999999</v>
      </c>
      <c r="FD12" s="9">
        <v>36.72</v>
      </c>
      <c r="FE12" s="9">
        <v>16.655000000000001</v>
      </c>
      <c r="FF12" s="9">
        <v>20.065000000000001</v>
      </c>
      <c r="FG12" s="9">
        <v>10.359</v>
      </c>
      <c r="FH12" s="9">
        <v>4.8540000000000001</v>
      </c>
      <c r="FI12" s="9">
        <v>5.5049999999999999</v>
      </c>
      <c r="FJ12" s="9">
        <v>8.2560000000000002</v>
      </c>
      <c r="FK12" s="9">
        <v>2.4220000000000002</v>
      </c>
      <c r="FL12" s="9">
        <v>5.8330000000000002</v>
      </c>
      <c r="FM12" s="9">
        <v>18.105</v>
      </c>
      <c r="FN12" s="9">
        <v>9.3780000000000001</v>
      </c>
      <c r="FO12" s="9">
        <v>8.7270000000000003</v>
      </c>
      <c r="FP12" s="9">
        <v>35.280999999999999</v>
      </c>
      <c r="FQ12" s="9">
        <v>15.24</v>
      </c>
      <c r="FR12" s="9">
        <v>20.041</v>
      </c>
      <c r="FS12" s="9">
        <v>26.454999999999998</v>
      </c>
      <c r="FT12" s="9">
        <v>11.217000000000001</v>
      </c>
      <c r="FU12" s="9">
        <v>15.238</v>
      </c>
      <c r="FV12" s="9">
        <v>5.7270000000000003</v>
      </c>
      <c r="FW12" s="9">
        <v>1.95</v>
      </c>
      <c r="FX12" s="9">
        <v>3.7770000000000001</v>
      </c>
      <c r="FY12" s="9">
        <v>3.0990000000000002</v>
      </c>
      <c r="FZ12" s="9">
        <v>2.073</v>
      </c>
      <c r="GA12" s="9">
        <v>1.0269999999999999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74.394000000000005</v>
      </c>
      <c r="GI12" s="9">
        <v>32.472999999999999</v>
      </c>
      <c r="GJ12" s="9">
        <v>41.920999999999999</v>
      </c>
      <c r="GK12" s="9">
        <v>51.896999999999998</v>
      </c>
      <c r="GL12" s="9">
        <v>24.966000000000001</v>
      </c>
      <c r="GM12" s="9">
        <v>26.93</v>
      </c>
      <c r="GN12" s="9">
        <v>22.614999999999998</v>
      </c>
      <c r="GO12" s="9">
        <v>13.86</v>
      </c>
      <c r="GP12" s="9">
        <v>8.7550000000000008</v>
      </c>
      <c r="GQ12" s="9">
        <v>13.542</v>
      </c>
      <c r="GR12" s="9">
        <v>4.5540000000000003</v>
      </c>
      <c r="GS12" s="9">
        <v>8.9879999999999995</v>
      </c>
      <c r="GT12" s="9">
        <v>15.74</v>
      </c>
      <c r="GU12" s="9">
        <v>6.5529999999999999</v>
      </c>
      <c r="GV12" s="9">
        <v>9.1869999999999994</v>
      </c>
      <c r="GW12" s="9">
        <v>22.498000000000001</v>
      </c>
      <c r="GX12" s="9">
        <v>7.5069999999999997</v>
      </c>
      <c r="GY12" s="9">
        <v>14.991</v>
      </c>
      <c r="GZ12" s="9">
        <v>12.196999999999999</v>
      </c>
      <c r="HA12" s="9">
        <v>3.6269999999999998</v>
      </c>
      <c r="HB12" s="9">
        <v>8.57</v>
      </c>
      <c r="HC12" s="9">
        <v>8.39</v>
      </c>
      <c r="HD12" s="9">
        <v>2.839</v>
      </c>
      <c r="HE12" s="9">
        <v>5.55</v>
      </c>
      <c r="HF12" s="9">
        <v>1.911</v>
      </c>
      <c r="HG12" s="9">
        <v>1.04</v>
      </c>
      <c r="HH12" s="9">
        <v>0.871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119.191</v>
      </c>
      <c r="HP12" s="9">
        <v>59.965000000000003</v>
      </c>
      <c r="HQ12" s="9">
        <v>59.225999999999999</v>
      </c>
      <c r="HR12" s="9">
        <v>42.533000000000001</v>
      </c>
      <c r="HS12" s="9">
        <v>21.905000000000001</v>
      </c>
      <c r="HT12" s="9">
        <v>20.628</v>
      </c>
      <c r="HU12" s="9">
        <v>9.4600000000000009</v>
      </c>
      <c r="HV12" s="9">
        <v>6.2569999999999997</v>
      </c>
      <c r="HW12" s="9">
        <v>3.2029999999999998</v>
      </c>
      <c r="HX12" s="9">
        <v>16.032</v>
      </c>
      <c r="HY12" s="9">
        <v>7.0510000000000002</v>
      </c>
      <c r="HZ12" s="9">
        <v>8.9809999999999999</v>
      </c>
      <c r="IA12" s="9">
        <v>17.041</v>
      </c>
      <c r="IB12" s="9">
        <v>8.5969999999999995</v>
      </c>
      <c r="IC12" s="9">
        <v>8.4440000000000008</v>
      </c>
      <c r="ID12" s="9">
        <v>76.659000000000006</v>
      </c>
      <c r="IE12" s="9">
        <v>38.06</v>
      </c>
      <c r="IF12" s="9">
        <v>38.598999999999997</v>
      </c>
      <c r="IG12" s="9">
        <v>45.545000000000002</v>
      </c>
      <c r="IH12" s="9">
        <v>24.744</v>
      </c>
      <c r="II12" s="9">
        <v>20.800999999999998</v>
      </c>
      <c r="IJ12" s="9">
        <v>23.905000000000001</v>
      </c>
      <c r="IK12" s="9">
        <v>9.59</v>
      </c>
      <c r="IL12" s="9">
        <v>14.315</v>
      </c>
      <c r="IM12" s="9">
        <v>7.2080000000000002</v>
      </c>
      <c r="IN12" s="9">
        <v>3.726</v>
      </c>
      <c r="IO12" s="9">
        <v>3.4830000000000001</v>
      </c>
      <c r="IP12" s="9">
        <v>0</v>
      </c>
      <c r="IQ12" s="9">
        <v>0</v>
      </c>
    </row>
    <row r="13" spans="1:251">
      <c r="A13" s="10">
        <v>42767</v>
      </c>
      <c r="B13" s="9">
        <v>4.1109999999999998</v>
      </c>
      <c r="C13" s="9">
        <v>3.8410000000000002</v>
      </c>
      <c r="D13" s="9">
        <v>7.4779999999999998</v>
      </c>
      <c r="E13" s="9">
        <v>3.085</v>
      </c>
      <c r="F13" s="9">
        <v>4.3940000000000001</v>
      </c>
      <c r="G13" s="9">
        <v>27.013999999999999</v>
      </c>
      <c r="H13" s="9">
        <v>17.047999999999998</v>
      </c>
      <c r="I13" s="9">
        <v>9.9670000000000005</v>
      </c>
      <c r="J13" s="9">
        <v>18.989000000000001</v>
      </c>
      <c r="K13" s="9">
        <v>10.394</v>
      </c>
      <c r="L13" s="9">
        <v>8.5950000000000006</v>
      </c>
      <c r="M13" s="9">
        <v>4.0750000000000002</v>
      </c>
      <c r="N13" s="9">
        <v>2.7029999999999998</v>
      </c>
      <c r="O13" s="9">
        <v>1.3720000000000001</v>
      </c>
      <c r="P13" s="9">
        <v>3.9510000000000001</v>
      </c>
      <c r="Q13" s="9">
        <v>3.9510000000000001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4.702</v>
      </c>
      <c r="Z13" s="9">
        <v>2.069</v>
      </c>
      <c r="AA13" s="9">
        <v>2.6320000000000001</v>
      </c>
      <c r="AB13" s="9">
        <v>4.5910000000000002</v>
      </c>
      <c r="AC13" s="9">
        <v>2.069</v>
      </c>
      <c r="AD13" s="9">
        <v>2.5209999999999999</v>
      </c>
      <c r="AE13" s="9">
        <v>1.2090000000000001</v>
      </c>
      <c r="AF13" s="9">
        <v>1.101</v>
      </c>
      <c r="AG13" s="9">
        <v>0.108</v>
      </c>
      <c r="AH13" s="9">
        <v>0.95699999999999996</v>
      </c>
      <c r="AI13" s="9">
        <v>0.34699999999999998</v>
      </c>
      <c r="AJ13" s="9">
        <v>0.61</v>
      </c>
      <c r="AK13" s="9">
        <v>2.4249999999999998</v>
      </c>
      <c r="AL13" s="9">
        <v>0.621</v>
      </c>
      <c r="AM13" s="9">
        <v>1.804</v>
      </c>
      <c r="AN13" s="9">
        <v>0.111</v>
      </c>
      <c r="AO13" s="9">
        <v>0</v>
      </c>
      <c r="AP13" s="9">
        <v>0.111</v>
      </c>
      <c r="AQ13" s="9">
        <v>0.111</v>
      </c>
      <c r="AR13" s="9">
        <v>0</v>
      </c>
      <c r="AS13" s="9">
        <v>0.111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83.814999999999998</v>
      </c>
      <c r="BG13" s="9">
        <v>46.457999999999998</v>
      </c>
      <c r="BH13" s="9">
        <v>37.356999999999999</v>
      </c>
      <c r="BI13" s="9">
        <v>65.495000000000005</v>
      </c>
      <c r="BJ13" s="9">
        <v>36.305999999999997</v>
      </c>
      <c r="BK13" s="9">
        <v>29.19</v>
      </c>
      <c r="BL13" s="9">
        <v>38.764000000000003</v>
      </c>
      <c r="BM13" s="9">
        <v>23.527999999999999</v>
      </c>
      <c r="BN13" s="9">
        <v>15.236000000000001</v>
      </c>
      <c r="BO13" s="9">
        <v>13.984</v>
      </c>
      <c r="BP13" s="9">
        <v>5.7530000000000001</v>
      </c>
      <c r="BQ13" s="9">
        <v>8.2309999999999999</v>
      </c>
      <c r="BR13" s="9">
        <v>12.747999999999999</v>
      </c>
      <c r="BS13" s="9">
        <v>7.0250000000000004</v>
      </c>
      <c r="BT13" s="9">
        <v>5.7229999999999999</v>
      </c>
      <c r="BU13" s="9">
        <v>18.32</v>
      </c>
      <c r="BV13" s="9">
        <v>10.151999999999999</v>
      </c>
      <c r="BW13" s="9">
        <v>8.1679999999999993</v>
      </c>
      <c r="BX13" s="9">
        <v>14.901999999999999</v>
      </c>
      <c r="BY13" s="9">
        <v>8.8010000000000002</v>
      </c>
      <c r="BZ13" s="9">
        <v>6.101</v>
      </c>
      <c r="CA13" s="9">
        <v>2.6160000000000001</v>
      </c>
      <c r="CB13" s="9">
        <v>1.351</v>
      </c>
      <c r="CC13" s="9">
        <v>1.264</v>
      </c>
      <c r="CD13" s="9">
        <v>0.80200000000000005</v>
      </c>
      <c r="CE13" s="9">
        <v>0</v>
      </c>
      <c r="CF13" s="9">
        <v>0.80200000000000005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13.141999999999999</v>
      </c>
      <c r="CN13" s="9">
        <v>7.9530000000000003</v>
      </c>
      <c r="CO13" s="9">
        <v>5.1890000000000001</v>
      </c>
      <c r="CP13" s="9">
        <v>4.6289999999999996</v>
      </c>
      <c r="CQ13" s="9">
        <v>2.6349999999999998</v>
      </c>
      <c r="CR13" s="9">
        <v>1.9930000000000001</v>
      </c>
      <c r="CS13" s="9">
        <v>1.867</v>
      </c>
      <c r="CT13" s="9">
        <v>1.1659999999999999</v>
      </c>
      <c r="CU13" s="9">
        <v>0.70099999999999996</v>
      </c>
      <c r="CV13" s="9">
        <v>0.84599999999999997</v>
      </c>
      <c r="CW13" s="9">
        <v>0.44600000000000001</v>
      </c>
      <c r="CX13" s="9">
        <v>0.40100000000000002</v>
      </c>
      <c r="CY13" s="9">
        <v>1.9159999999999999</v>
      </c>
      <c r="CZ13" s="9">
        <v>1.024</v>
      </c>
      <c r="DA13" s="9">
        <v>0.89200000000000002</v>
      </c>
      <c r="DB13" s="9">
        <v>8.5139999999999993</v>
      </c>
      <c r="DC13" s="9">
        <v>5.3179999999999996</v>
      </c>
      <c r="DD13" s="9">
        <v>3.1960000000000002</v>
      </c>
      <c r="DE13" s="9">
        <v>6.5090000000000003</v>
      </c>
      <c r="DF13" s="9">
        <v>4.0259999999999998</v>
      </c>
      <c r="DG13" s="9">
        <v>2.4830000000000001</v>
      </c>
      <c r="DH13" s="9">
        <v>1.772</v>
      </c>
      <c r="DI13" s="9">
        <v>1.0589999999999999</v>
      </c>
      <c r="DJ13" s="9">
        <v>0.71299999999999997</v>
      </c>
      <c r="DK13" s="9">
        <v>0.23300000000000001</v>
      </c>
      <c r="DL13" s="9">
        <v>0.23300000000000001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274.22500000000002</v>
      </c>
      <c r="DU13" s="9">
        <v>130.82300000000001</v>
      </c>
      <c r="DV13" s="9">
        <v>143.40199999999999</v>
      </c>
      <c r="DW13" s="9">
        <v>129.71199999999999</v>
      </c>
      <c r="DX13" s="9">
        <v>62.832000000000001</v>
      </c>
      <c r="DY13" s="9">
        <v>66.88</v>
      </c>
      <c r="DZ13" s="9">
        <v>47.643000000000001</v>
      </c>
      <c r="EA13" s="9">
        <v>20.298999999999999</v>
      </c>
      <c r="EB13" s="9">
        <v>27.343</v>
      </c>
      <c r="EC13" s="9">
        <v>34.112000000000002</v>
      </c>
      <c r="ED13" s="9">
        <v>19.117000000000001</v>
      </c>
      <c r="EE13" s="9">
        <v>14.994999999999999</v>
      </c>
      <c r="EF13" s="9">
        <v>47.957999999999998</v>
      </c>
      <c r="EG13" s="9">
        <v>23.416</v>
      </c>
      <c r="EH13" s="9">
        <v>24.542000000000002</v>
      </c>
      <c r="EI13" s="9">
        <v>144.51300000000001</v>
      </c>
      <c r="EJ13" s="9">
        <v>67.991</v>
      </c>
      <c r="EK13" s="9">
        <v>76.522000000000006</v>
      </c>
      <c r="EL13" s="9">
        <v>91.715999999999994</v>
      </c>
      <c r="EM13" s="9">
        <v>43.655000000000001</v>
      </c>
      <c r="EN13" s="9">
        <v>48.061</v>
      </c>
      <c r="EO13" s="9">
        <v>41.438000000000002</v>
      </c>
      <c r="EP13" s="9">
        <v>17.501000000000001</v>
      </c>
      <c r="EQ13" s="9">
        <v>23.937000000000001</v>
      </c>
      <c r="ER13" s="9">
        <v>11.359</v>
      </c>
      <c r="ES13" s="9">
        <v>6.835</v>
      </c>
      <c r="ET13" s="9">
        <v>4.524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62.86</v>
      </c>
      <c r="FB13" s="9">
        <v>32.003999999999998</v>
      </c>
      <c r="FC13" s="9">
        <v>30.856000000000002</v>
      </c>
      <c r="FD13" s="9">
        <v>33.177</v>
      </c>
      <c r="FE13" s="9">
        <v>17.11</v>
      </c>
      <c r="FF13" s="9">
        <v>16.067</v>
      </c>
      <c r="FG13" s="9">
        <v>9.8550000000000004</v>
      </c>
      <c r="FH13" s="9">
        <v>3.3809999999999998</v>
      </c>
      <c r="FI13" s="9">
        <v>6.4740000000000002</v>
      </c>
      <c r="FJ13" s="9">
        <v>9.6709999999999994</v>
      </c>
      <c r="FK13" s="9">
        <v>5.14</v>
      </c>
      <c r="FL13" s="9">
        <v>4.5309999999999997</v>
      </c>
      <c r="FM13" s="9">
        <v>13.651</v>
      </c>
      <c r="FN13" s="9">
        <v>8.5890000000000004</v>
      </c>
      <c r="FO13" s="9">
        <v>5.0629999999999997</v>
      </c>
      <c r="FP13" s="9">
        <v>29.684000000000001</v>
      </c>
      <c r="FQ13" s="9">
        <v>14.894</v>
      </c>
      <c r="FR13" s="9">
        <v>14.789</v>
      </c>
      <c r="FS13" s="9">
        <v>20.305</v>
      </c>
      <c r="FT13" s="9">
        <v>11.815</v>
      </c>
      <c r="FU13" s="9">
        <v>8.49</v>
      </c>
      <c r="FV13" s="9">
        <v>7.7309999999999999</v>
      </c>
      <c r="FW13" s="9">
        <v>3.0790000000000002</v>
      </c>
      <c r="FX13" s="9">
        <v>4.6520000000000001</v>
      </c>
      <c r="FY13" s="9">
        <v>1.647</v>
      </c>
      <c r="FZ13" s="9">
        <v>0</v>
      </c>
      <c r="GA13" s="9">
        <v>1.647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63.57</v>
      </c>
      <c r="GI13" s="9">
        <v>25.928000000000001</v>
      </c>
      <c r="GJ13" s="9">
        <v>37.642000000000003</v>
      </c>
      <c r="GK13" s="9">
        <v>35.637999999999998</v>
      </c>
      <c r="GL13" s="9">
        <v>13.461</v>
      </c>
      <c r="GM13" s="9">
        <v>22.177</v>
      </c>
      <c r="GN13" s="9">
        <v>20.552</v>
      </c>
      <c r="GO13" s="9">
        <v>6.94</v>
      </c>
      <c r="GP13" s="9">
        <v>13.613</v>
      </c>
      <c r="GQ13" s="9">
        <v>6.6150000000000002</v>
      </c>
      <c r="GR13" s="9">
        <v>4.2619999999999996</v>
      </c>
      <c r="GS13" s="9">
        <v>2.3519999999999999</v>
      </c>
      <c r="GT13" s="9">
        <v>8.4710000000000001</v>
      </c>
      <c r="GU13" s="9">
        <v>2.2589999999999999</v>
      </c>
      <c r="GV13" s="9">
        <v>6.2119999999999997</v>
      </c>
      <c r="GW13" s="9">
        <v>27.931999999999999</v>
      </c>
      <c r="GX13" s="9">
        <v>12.467000000000001</v>
      </c>
      <c r="GY13" s="9">
        <v>15.465</v>
      </c>
      <c r="GZ13" s="9">
        <v>20.37</v>
      </c>
      <c r="HA13" s="9">
        <v>8.6590000000000007</v>
      </c>
      <c r="HB13" s="9">
        <v>11.71</v>
      </c>
      <c r="HC13" s="9">
        <v>6.4489999999999998</v>
      </c>
      <c r="HD13" s="9">
        <v>2.8220000000000001</v>
      </c>
      <c r="HE13" s="9">
        <v>3.6269999999999998</v>
      </c>
      <c r="HF13" s="9">
        <v>1.113</v>
      </c>
      <c r="HG13" s="9">
        <v>0.98599999999999999</v>
      </c>
      <c r="HH13" s="9">
        <v>0.128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114.587</v>
      </c>
      <c r="HP13" s="9">
        <v>58.448999999999998</v>
      </c>
      <c r="HQ13" s="9">
        <v>56.137999999999998</v>
      </c>
      <c r="HR13" s="9">
        <v>45.1</v>
      </c>
      <c r="HS13" s="9">
        <v>24.774000000000001</v>
      </c>
      <c r="HT13" s="9">
        <v>20.327000000000002</v>
      </c>
      <c r="HU13" s="9">
        <v>12.122999999999999</v>
      </c>
      <c r="HV13" s="9">
        <v>7.3259999999999996</v>
      </c>
      <c r="HW13" s="9">
        <v>4.7969999999999997</v>
      </c>
      <c r="HX13" s="9">
        <v>12.864000000000001</v>
      </c>
      <c r="HY13" s="9">
        <v>6.2910000000000004</v>
      </c>
      <c r="HZ13" s="9">
        <v>6.5720000000000001</v>
      </c>
      <c r="IA13" s="9">
        <v>20.114000000000001</v>
      </c>
      <c r="IB13" s="9">
        <v>11.157</v>
      </c>
      <c r="IC13" s="9">
        <v>8.9570000000000007</v>
      </c>
      <c r="ID13" s="9">
        <v>69.486999999999995</v>
      </c>
      <c r="IE13" s="9">
        <v>33.674999999999997</v>
      </c>
      <c r="IF13" s="9">
        <v>35.811999999999998</v>
      </c>
      <c r="IG13" s="9">
        <v>41.773000000000003</v>
      </c>
      <c r="IH13" s="9">
        <v>18.628</v>
      </c>
      <c r="II13" s="9">
        <v>23.143999999999998</v>
      </c>
      <c r="IJ13" s="9">
        <v>20.446000000000002</v>
      </c>
      <c r="IK13" s="9">
        <v>9.6419999999999995</v>
      </c>
      <c r="IL13" s="9">
        <v>10.804</v>
      </c>
      <c r="IM13" s="9">
        <v>7.2679999999999998</v>
      </c>
      <c r="IN13" s="9">
        <v>5.4050000000000002</v>
      </c>
      <c r="IO13" s="9">
        <v>1.863</v>
      </c>
      <c r="IP13" s="9">
        <v>0</v>
      </c>
      <c r="IQ13" s="9">
        <v>0</v>
      </c>
    </row>
    <row r="14" spans="1:251">
      <c r="A14" s="10">
        <v>43132</v>
      </c>
      <c r="B14" s="9">
        <v>4.9359999999999999</v>
      </c>
      <c r="C14" s="9">
        <v>4.5519999999999996</v>
      </c>
      <c r="D14" s="9">
        <v>13.941000000000001</v>
      </c>
      <c r="E14" s="9">
        <v>7.53</v>
      </c>
      <c r="F14" s="9">
        <v>6.4109999999999996</v>
      </c>
      <c r="G14" s="9">
        <v>26.128</v>
      </c>
      <c r="H14" s="9">
        <v>14.69</v>
      </c>
      <c r="I14" s="9">
        <v>11.438000000000001</v>
      </c>
      <c r="J14" s="9">
        <v>20.603999999999999</v>
      </c>
      <c r="K14" s="9">
        <v>10.1</v>
      </c>
      <c r="L14" s="9">
        <v>10.504</v>
      </c>
      <c r="M14" s="9">
        <v>1.9790000000000001</v>
      </c>
      <c r="N14" s="9">
        <v>1.512</v>
      </c>
      <c r="O14" s="9">
        <v>0.46700000000000003</v>
      </c>
      <c r="P14" s="9">
        <v>2.4529999999999998</v>
      </c>
      <c r="Q14" s="9">
        <v>2.1230000000000002</v>
      </c>
      <c r="R14" s="9">
        <v>0.33</v>
      </c>
      <c r="S14" s="9">
        <v>1.0920000000000001</v>
      </c>
      <c r="T14" s="9">
        <v>0.95499999999999996</v>
      </c>
      <c r="U14" s="9">
        <v>0.13700000000000001</v>
      </c>
      <c r="V14" s="9">
        <v>0</v>
      </c>
      <c r="W14" s="9">
        <v>0</v>
      </c>
      <c r="X14" s="9">
        <v>0</v>
      </c>
      <c r="Y14" s="9">
        <v>7.5910000000000002</v>
      </c>
      <c r="Z14" s="9">
        <v>2.8140000000000001</v>
      </c>
      <c r="AA14" s="9">
        <v>4.7770000000000001</v>
      </c>
      <c r="AB14" s="9">
        <v>5.758</v>
      </c>
      <c r="AC14" s="9">
        <v>2.4340000000000002</v>
      </c>
      <c r="AD14" s="9">
        <v>3.3239999999999998</v>
      </c>
      <c r="AE14" s="9">
        <v>1.113</v>
      </c>
      <c r="AF14" s="9">
        <v>0.57399999999999995</v>
      </c>
      <c r="AG14" s="9">
        <v>0.53900000000000003</v>
      </c>
      <c r="AH14" s="9">
        <v>2.06</v>
      </c>
      <c r="AI14" s="9">
        <v>0.90100000000000002</v>
      </c>
      <c r="AJ14" s="9">
        <v>1.159</v>
      </c>
      <c r="AK14" s="9">
        <v>2.585</v>
      </c>
      <c r="AL14" s="9">
        <v>0.95899999999999996</v>
      </c>
      <c r="AM14" s="9">
        <v>1.6259999999999999</v>
      </c>
      <c r="AN14" s="9">
        <v>1.833</v>
      </c>
      <c r="AO14" s="9">
        <v>0.38</v>
      </c>
      <c r="AP14" s="9">
        <v>1.4530000000000001</v>
      </c>
      <c r="AQ14" s="9">
        <v>1.833</v>
      </c>
      <c r="AR14" s="9">
        <v>0.38</v>
      </c>
      <c r="AS14" s="9">
        <v>1.4530000000000001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80.284999999999997</v>
      </c>
      <c r="BG14" s="9">
        <v>45.296999999999997</v>
      </c>
      <c r="BH14" s="9">
        <v>34.988</v>
      </c>
      <c r="BI14" s="9">
        <v>66.905000000000001</v>
      </c>
      <c r="BJ14" s="9">
        <v>38.639000000000003</v>
      </c>
      <c r="BK14" s="9">
        <v>28.266999999999999</v>
      </c>
      <c r="BL14" s="9">
        <v>42.045000000000002</v>
      </c>
      <c r="BM14" s="9">
        <v>24.029</v>
      </c>
      <c r="BN14" s="9">
        <v>18.015999999999998</v>
      </c>
      <c r="BO14" s="9">
        <v>12.991</v>
      </c>
      <c r="BP14" s="9">
        <v>8.15</v>
      </c>
      <c r="BQ14" s="9">
        <v>4.8419999999999996</v>
      </c>
      <c r="BR14" s="9">
        <v>11.869</v>
      </c>
      <c r="BS14" s="9">
        <v>6.46</v>
      </c>
      <c r="BT14" s="9">
        <v>5.4089999999999998</v>
      </c>
      <c r="BU14" s="9">
        <v>13.38</v>
      </c>
      <c r="BV14" s="9">
        <v>6.6589999999999998</v>
      </c>
      <c r="BW14" s="9">
        <v>6.7220000000000004</v>
      </c>
      <c r="BX14" s="9">
        <v>9.5069999999999997</v>
      </c>
      <c r="BY14" s="9">
        <v>4.5270000000000001</v>
      </c>
      <c r="BZ14" s="9">
        <v>4.9800000000000004</v>
      </c>
      <c r="CA14" s="9">
        <v>3.01</v>
      </c>
      <c r="CB14" s="9">
        <v>1.73</v>
      </c>
      <c r="CC14" s="9">
        <v>1.28</v>
      </c>
      <c r="CD14" s="9">
        <v>0.86299999999999999</v>
      </c>
      <c r="CE14" s="9">
        <v>0.40200000000000002</v>
      </c>
      <c r="CF14" s="9">
        <v>0.46100000000000002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15.913</v>
      </c>
      <c r="CN14" s="9">
        <v>9.6289999999999996</v>
      </c>
      <c r="CO14" s="9">
        <v>6.2830000000000004</v>
      </c>
      <c r="CP14" s="9">
        <v>9.9239999999999995</v>
      </c>
      <c r="CQ14" s="9">
        <v>6.0289999999999999</v>
      </c>
      <c r="CR14" s="9">
        <v>3.895</v>
      </c>
      <c r="CS14" s="9">
        <v>4.7990000000000004</v>
      </c>
      <c r="CT14" s="9">
        <v>2.5129999999999999</v>
      </c>
      <c r="CU14" s="9">
        <v>2.286</v>
      </c>
      <c r="CV14" s="9">
        <v>2.637</v>
      </c>
      <c r="CW14" s="9">
        <v>2.1019999999999999</v>
      </c>
      <c r="CX14" s="9">
        <v>0.53600000000000003</v>
      </c>
      <c r="CY14" s="9">
        <v>2.488</v>
      </c>
      <c r="CZ14" s="9">
        <v>1.4139999999999999</v>
      </c>
      <c r="DA14" s="9">
        <v>1.073</v>
      </c>
      <c r="DB14" s="9">
        <v>5.9889999999999999</v>
      </c>
      <c r="DC14" s="9">
        <v>3.6</v>
      </c>
      <c r="DD14" s="9">
        <v>2.3879999999999999</v>
      </c>
      <c r="DE14" s="9">
        <v>5.0270000000000001</v>
      </c>
      <c r="DF14" s="9">
        <v>3.024</v>
      </c>
      <c r="DG14" s="9">
        <v>2.0030000000000001</v>
      </c>
      <c r="DH14" s="9">
        <v>0.38600000000000001</v>
      </c>
      <c r="DI14" s="9">
        <v>0</v>
      </c>
      <c r="DJ14" s="9">
        <v>0.38600000000000001</v>
      </c>
      <c r="DK14" s="9">
        <v>0.57599999999999996</v>
      </c>
      <c r="DL14" s="9">
        <v>0.57599999999999996</v>
      </c>
      <c r="DM14" s="9">
        <v>0</v>
      </c>
      <c r="DN14" s="9">
        <v>0</v>
      </c>
      <c r="DO14" s="9">
        <v>0</v>
      </c>
      <c r="DP14" s="9">
        <v>0</v>
      </c>
      <c r="DQ14" s="9">
        <v>0</v>
      </c>
      <c r="DR14" s="9">
        <v>0</v>
      </c>
      <c r="DS14" s="9">
        <v>0</v>
      </c>
      <c r="DT14" s="9">
        <v>276.28300000000002</v>
      </c>
      <c r="DU14" s="9">
        <v>123.61499999999999</v>
      </c>
      <c r="DV14" s="9">
        <v>152.667</v>
      </c>
      <c r="DW14" s="9">
        <v>136.054</v>
      </c>
      <c r="DX14" s="9">
        <v>61.726999999999997</v>
      </c>
      <c r="DY14" s="9">
        <v>74.326999999999998</v>
      </c>
      <c r="DZ14" s="9">
        <v>46.051000000000002</v>
      </c>
      <c r="EA14" s="9">
        <v>20.956</v>
      </c>
      <c r="EB14" s="9">
        <v>25.094999999999999</v>
      </c>
      <c r="EC14" s="9">
        <v>42.313000000000002</v>
      </c>
      <c r="ED14" s="9">
        <v>24.443000000000001</v>
      </c>
      <c r="EE14" s="9">
        <v>17.87</v>
      </c>
      <c r="EF14" s="9">
        <v>47.689</v>
      </c>
      <c r="EG14" s="9">
        <v>16.327999999999999</v>
      </c>
      <c r="EH14" s="9">
        <v>31.361999999999998</v>
      </c>
      <c r="EI14" s="9">
        <v>140.22900000000001</v>
      </c>
      <c r="EJ14" s="9">
        <v>61.887999999999998</v>
      </c>
      <c r="EK14" s="9">
        <v>78.340999999999994</v>
      </c>
      <c r="EL14" s="9">
        <v>93.86</v>
      </c>
      <c r="EM14" s="9">
        <v>40.091999999999999</v>
      </c>
      <c r="EN14" s="9">
        <v>53.768000000000001</v>
      </c>
      <c r="EO14" s="9">
        <v>30.373000000000001</v>
      </c>
      <c r="EP14" s="9">
        <v>13.624000000000001</v>
      </c>
      <c r="EQ14" s="9">
        <v>16.748999999999999</v>
      </c>
      <c r="ER14" s="9">
        <v>15.996</v>
      </c>
      <c r="ES14" s="9">
        <v>8.173</v>
      </c>
      <c r="ET14" s="9">
        <v>7.8230000000000004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63.131</v>
      </c>
      <c r="FB14" s="9">
        <v>31.018999999999998</v>
      </c>
      <c r="FC14" s="9">
        <v>32.110999999999997</v>
      </c>
      <c r="FD14" s="9">
        <v>35.094999999999999</v>
      </c>
      <c r="FE14" s="9">
        <v>17.338999999999999</v>
      </c>
      <c r="FF14" s="9">
        <v>17.754999999999999</v>
      </c>
      <c r="FG14" s="9">
        <v>14.276999999999999</v>
      </c>
      <c r="FH14" s="9">
        <v>7.2839999999999998</v>
      </c>
      <c r="FI14" s="9">
        <v>6.9930000000000003</v>
      </c>
      <c r="FJ14" s="9">
        <v>10.582000000000001</v>
      </c>
      <c r="FK14" s="9">
        <v>6.2140000000000004</v>
      </c>
      <c r="FL14" s="9">
        <v>4.3680000000000003</v>
      </c>
      <c r="FM14" s="9">
        <v>10.236000000000001</v>
      </c>
      <c r="FN14" s="9">
        <v>3.8420000000000001</v>
      </c>
      <c r="FO14" s="9">
        <v>6.3940000000000001</v>
      </c>
      <c r="FP14" s="9">
        <v>28.036000000000001</v>
      </c>
      <c r="FQ14" s="9">
        <v>13.68</v>
      </c>
      <c r="FR14" s="9">
        <v>14.356</v>
      </c>
      <c r="FS14" s="9">
        <v>20.135999999999999</v>
      </c>
      <c r="FT14" s="9">
        <v>8.8190000000000008</v>
      </c>
      <c r="FU14" s="9">
        <v>11.317</v>
      </c>
      <c r="FV14" s="9">
        <v>4.3319999999999999</v>
      </c>
      <c r="FW14" s="9">
        <v>2.742</v>
      </c>
      <c r="FX14" s="9">
        <v>1.59</v>
      </c>
      <c r="FY14" s="9">
        <v>3.569</v>
      </c>
      <c r="FZ14" s="9">
        <v>2.12</v>
      </c>
      <c r="GA14" s="9">
        <v>1.4490000000000001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65.62</v>
      </c>
      <c r="GI14" s="9">
        <v>30.186</v>
      </c>
      <c r="GJ14" s="9">
        <v>35.433999999999997</v>
      </c>
      <c r="GK14" s="9">
        <v>42.780999999999999</v>
      </c>
      <c r="GL14" s="9">
        <v>21.553000000000001</v>
      </c>
      <c r="GM14" s="9">
        <v>21.227</v>
      </c>
      <c r="GN14" s="9">
        <v>20.786000000000001</v>
      </c>
      <c r="GO14" s="9">
        <v>11.085000000000001</v>
      </c>
      <c r="GP14" s="9">
        <v>9.6999999999999993</v>
      </c>
      <c r="GQ14" s="9">
        <v>12.573</v>
      </c>
      <c r="GR14" s="9">
        <v>7.8449999999999998</v>
      </c>
      <c r="GS14" s="9">
        <v>4.7270000000000003</v>
      </c>
      <c r="GT14" s="9">
        <v>9.4220000000000006</v>
      </c>
      <c r="GU14" s="9">
        <v>2.6230000000000002</v>
      </c>
      <c r="GV14" s="9">
        <v>6.8</v>
      </c>
      <c r="GW14" s="9">
        <v>22.838999999999999</v>
      </c>
      <c r="GX14" s="9">
        <v>8.6329999999999991</v>
      </c>
      <c r="GY14" s="9">
        <v>14.207000000000001</v>
      </c>
      <c r="GZ14" s="9">
        <v>17.251999999999999</v>
      </c>
      <c r="HA14" s="9">
        <v>5.3849999999999998</v>
      </c>
      <c r="HB14" s="9">
        <v>11.867000000000001</v>
      </c>
      <c r="HC14" s="9">
        <v>4.2789999999999999</v>
      </c>
      <c r="HD14" s="9">
        <v>2.448</v>
      </c>
      <c r="HE14" s="9">
        <v>1.83</v>
      </c>
      <c r="HF14" s="9">
        <v>1.3089999999999999</v>
      </c>
      <c r="HG14" s="9">
        <v>0.8</v>
      </c>
      <c r="HH14" s="9">
        <v>0.51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113.08199999999999</v>
      </c>
      <c r="HP14" s="9">
        <v>48.164000000000001</v>
      </c>
      <c r="HQ14" s="9">
        <v>64.918000000000006</v>
      </c>
      <c r="HR14" s="9">
        <v>41.414999999999999</v>
      </c>
      <c r="HS14" s="9">
        <v>14.997999999999999</v>
      </c>
      <c r="HT14" s="9">
        <v>26.417999999999999</v>
      </c>
      <c r="HU14" s="9">
        <v>9.5180000000000007</v>
      </c>
      <c r="HV14" s="9">
        <v>2.0379999999999998</v>
      </c>
      <c r="HW14" s="9">
        <v>7.48</v>
      </c>
      <c r="HX14" s="9">
        <v>10.513999999999999</v>
      </c>
      <c r="HY14" s="9">
        <v>5.4749999999999996</v>
      </c>
      <c r="HZ14" s="9">
        <v>5.0389999999999997</v>
      </c>
      <c r="IA14" s="9">
        <v>21.382999999999999</v>
      </c>
      <c r="IB14" s="9">
        <v>7.484</v>
      </c>
      <c r="IC14" s="9">
        <v>13.898999999999999</v>
      </c>
      <c r="ID14" s="9">
        <v>71.667000000000002</v>
      </c>
      <c r="IE14" s="9">
        <v>33.167000000000002</v>
      </c>
      <c r="IF14" s="9">
        <v>38.5</v>
      </c>
      <c r="IG14" s="9">
        <v>44.173999999999999</v>
      </c>
      <c r="IH14" s="9">
        <v>21.765999999999998</v>
      </c>
      <c r="II14" s="9">
        <v>22.407</v>
      </c>
      <c r="IJ14" s="9">
        <v>17.556999999999999</v>
      </c>
      <c r="IK14" s="9">
        <v>6.7270000000000003</v>
      </c>
      <c r="IL14" s="9">
        <v>10.83</v>
      </c>
      <c r="IM14" s="9">
        <v>9.9359999999999999</v>
      </c>
      <c r="IN14" s="9">
        <v>4.6740000000000004</v>
      </c>
      <c r="IO14" s="9">
        <v>5.2619999999999996</v>
      </c>
      <c r="IP14" s="9">
        <v>0</v>
      </c>
      <c r="IQ14" s="9">
        <v>0</v>
      </c>
    </row>
    <row r="15" spans="1:251">
      <c r="A15" s="10">
        <v>43497</v>
      </c>
      <c r="B15" s="9">
        <v>5.601</v>
      </c>
      <c r="C15" s="9">
        <v>3.15</v>
      </c>
      <c r="D15" s="9">
        <v>8.6769999999999996</v>
      </c>
      <c r="E15" s="9">
        <v>5.1980000000000004</v>
      </c>
      <c r="F15" s="9">
        <v>3.4790000000000001</v>
      </c>
      <c r="G15" s="9">
        <v>26.427</v>
      </c>
      <c r="H15" s="9">
        <v>15.621</v>
      </c>
      <c r="I15" s="9">
        <v>10.805999999999999</v>
      </c>
      <c r="J15" s="9">
        <v>21.773</v>
      </c>
      <c r="K15" s="9">
        <v>12.772</v>
      </c>
      <c r="L15" s="9">
        <v>9</v>
      </c>
      <c r="M15" s="9">
        <v>2.988</v>
      </c>
      <c r="N15" s="9">
        <v>1.5680000000000001</v>
      </c>
      <c r="O15" s="9">
        <v>1.42</v>
      </c>
      <c r="P15" s="9">
        <v>1.6659999999999999</v>
      </c>
      <c r="Q15" s="9">
        <v>1.2809999999999999</v>
      </c>
      <c r="R15" s="9">
        <v>0.38600000000000001</v>
      </c>
      <c r="S15" s="9">
        <v>0</v>
      </c>
      <c r="T15" s="9">
        <v>0</v>
      </c>
      <c r="U15" s="9">
        <v>0</v>
      </c>
      <c r="V15" s="9">
        <v>0</v>
      </c>
      <c r="W15" s="9">
        <v>0</v>
      </c>
      <c r="X15" s="9">
        <v>0</v>
      </c>
      <c r="Y15" s="9">
        <v>7.24</v>
      </c>
      <c r="Z15" s="9">
        <v>4.3410000000000002</v>
      </c>
      <c r="AA15" s="9">
        <v>2.9</v>
      </c>
      <c r="AB15" s="9">
        <v>7.24</v>
      </c>
      <c r="AC15" s="9">
        <v>4.3410000000000002</v>
      </c>
      <c r="AD15" s="9">
        <v>2.9</v>
      </c>
      <c r="AE15" s="9">
        <v>3.202</v>
      </c>
      <c r="AF15" s="9">
        <v>1.7430000000000001</v>
      </c>
      <c r="AG15" s="9">
        <v>1.4590000000000001</v>
      </c>
      <c r="AH15" s="9">
        <v>2.2559999999999998</v>
      </c>
      <c r="AI15" s="9">
        <v>1.157</v>
      </c>
      <c r="AJ15" s="9">
        <v>1.099</v>
      </c>
      <c r="AK15" s="9">
        <v>1.782</v>
      </c>
      <c r="AL15" s="9">
        <v>1.4410000000000001</v>
      </c>
      <c r="AM15" s="9">
        <v>0.34100000000000003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64.081000000000003</v>
      </c>
      <c r="BG15" s="9">
        <v>36.673999999999999</v>
      </c>
      <c r="BH15" s="9">
        <v>27.407</v>
      </c>
      <c r="BI15" s="9">
        <v>46.57</v>
      </c>
      <c r="BJ15" s="9">
        <v>25.337</v>
      </c>
      <c r="BK15" s="9">
        <v>21.233000000000001</v>
      </c>
      <c r="BL15" s="9">
        <v>26.553999999999998</v>
      </c>
      <c r="BM15" s="9">
        <v>14.834</v>
      </c>
      <c r="BN15" s="9">
        <v>11.72</v>
      </c>
      <c r="BO15" s="9">
        <v>9.4499999999999993</v>
      </c>
      <c r="BP15" s="9">
        <v>6.0670000000000002</v>
      </c>
      <c r="BQ15" s="9">
        <v>3.3839999999999999</v>
      </c>
      <c r="BR15" s="9">
        <v>10.566000000000001</v>
      </c>
      <c r="BS15" s="9">
        <v>4.4370000000000003</v>
      </c>
      <c r="BT15" s="9">
        <v>6.13</v>
      </c>
      <c r="BU15" s="9">
        <v>17.510999999999999</v>
      </c>
      <c r="BV15" s="9">
        <v>11.337</v>
      </c>
      <c r="BW15" s="9">
        <v>6.1740000000000004</v>
      </c>
      <c r="BX15" s="9">
        <v>12.192</v>
      </c>
      <c r="BY15" s="9">
        <v>8.1850000000000005</v>
      </c>
      <c r="BZ15" s="9">
        <v>4.0069999999999997</v>
      </c>
      <c r="CA15" s="9">
        <v>4.3319999999999999</v>
      </c>
      <c r="CB15" s="9">
        <v>2.165</v>
      </c>
      <c r="CC15" s="9">
        <v>2.1669999999999998</v>
      </c>
      <c r="CD15" s="9">
        <v>0.98699999999999999</v>
      </c>
      <c r="CE15" s="9">
        <v>0.98699999999999999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18.695</v>
      </c>
      <c r="CN15" s="9">
        <v>11.956</v>
      </c>
      <c r="CO15" s="9">
        <v>6.74</v>
      </c>
      <c r="CP15" s="9">
        <v>12.218</v>
      </c>
      <c r="CQ15" s="9">
        <v>8.0229999999999997</v>
      </c>
      <c r="CR15" s="9">
        <v>4.1959999999999997</v>
      </c>
      <c r="CS15" s="9">
        <v>1.7849999999999999</v>
      </c>
      <c r="CT15" s="9">
        <v>1.722</v>
      </c>
      <c r="CU15" s="9">
        <v>6.3E-2</v>
      </c>
      <c r="CV15" s="9">
        <v>3.839</v>
      </c>
      <c r="CW15" s="9">
        <v>3.01</v>
      </c>
      <c r="CX15" s="9">
        <v>0.82799999999999996</v>
      </c>
      <c r="CY15" s="9">
        <v>6.5949999999999998</v>
      </c>
      <c r="CZ15" s="9">
        <v>3.29</v>
      </c>
      <c r="DA15" s="9">
        <v>3.3050000000000002</v>
      </c>
      <c r="DB15" s="9">
        <v>6.4770000000000003</v>
      </c>
      <c r="DC15" s="9">
        <v>3.9329999999999998</v>
      </c>
      <c r="DD15" s="9">
        <v>2.544</v>
      </c>
      <c r="DE15" s="9">
        <v>4.5389999999999997</v>
      </c>
      <c r="DF15" s="9">
        <v>2.7360000000000002</v>
      </c>
      <c r="DG15" s="9">
        <v>1.804</v>
      </c>
      <c r="DH15" s="9">
        <v>1.202</v>
      </c>
      <c r="DI15" s="9">
        <v>0.59899999999999998</v>
      </c>
      <c r="DJ15" s="9">
        <v>0.60299999999999998</v>
      </c>
      <c r="DK15" s="9">
        <v>0.73499999999999999</v>
      </c>
      <c r="DL15" s="9">
        <v>0.59799999999999998</v>
      </c>
      <c r="DM15" s="9">
        <v>0.13700000000000001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0</v>
      </c>
      <c r="DT15" s="9">
        <v>319.13200000000001</v>
      </c>
      <c r="DU15" s="9">
        <v>147.04300000000001</v>
      </c>
      <c r="DV15" s="9">
        <v>172.089</v>
      </c>
      <c r="DW15" s="9">
        <v>149.90600000000001</v>
      </c>
      <c r="DX15" s="9">
        <v>72.102000000000004</v>
      </c>
      <c r="DY15" s="9">
        <v>77.804000000000002</v>
      </c>
      <c r="DZ15" s="9">
        <v>45.287999999999997</v>
      </c>
      <c r="EA15" s="9">
        <v>23.263999999999999</v>
      </c>
      <c r="EB15" s="9">
        <v>22.023</v>
      </c>
      <c r="EC15" s="9">
        <v>34.58</v>
      </c>
      <c r="ED15" s="9">
        <v>19.274999999999999</v>
      </c>
      <c r="EE15" s="9">
        <v>15.305</v>
      </c>
      <c r="EF15" s="9">
        <v>70.039000000000001</v>
      </c>
      <c r="EG15" s="9">
        <v>29.562000000000001</v>
      </c>
      <c r="EH15" s="9">
        <v>40.475999999999999</v>
      </c>
      <c r="EI15" s="9">
        <v>169.226</v>
      </c>
      <c r="EJ15" s="9">
        <v>74.941999999999993</v>
      </c>
      <c r="EK15" s="9">
        <v>94.284000000000006</v>
      </c>
      <c r="EL15" s="9">
        <v>113.14100000000001</v>
      </c>
      <c r="EM15" s="9">
        <v>52.15</v>
      </c>
      <c r="EN15" s="9">
        <v>60.99</v>
      </c>
      <c r="EO15" s="9">
        <v>40.042999999999999</v>
      </c>
      <c r="EP15" s="9">
        <v>17.067</v>
      </c>
      <c r="EQ15" s="9">
        <v>22.975999999999999</v>
      </c>
      <c r="ER15" s="9">
        <v>16.042000000000002</v>
      </c>
      <c r="ES15" s="9">
        <v>5.7240000000000002</v>
      </c>
      <c r="ET15" s="9">
        <v>10.318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87.2</v>
      </c>
      <c r="FB15" s="9">
        <v>47.191000000000003</v>
      </c>
      <c r="FC15" s="9">
        <v>40.01</v>
      </c>
      <c r="FD15" s="9">
        <v>53.207000000000001</v>
      </c>
      <c r="FE15" s="9">
        <v>27.736000000000001</v>
      </c>
      <c r="FF15" s="9">
        <v>25.47</v>
      </c>
      <c r="FG15" s="9">
        <v>15.747</v>
      </c>
      <c r="FH15" s="9">
        <v>7.157</v>
      </c>
      <c r="FI15" s="9">
        <v>8.5909999999999993</v>
      </c>
      <c r="FJ15" s="9">
        <v>13.664</v>
      </c>
      <c r="FK15" s="9">
        <v>8.6389999999999993</v>
      </c>
      <c r="FL15" s="9">
        <v>5.0250000000000004</v>
      </c>
      <c r="FM15" s="9">
        <v>23.795000000000002</v>
      </c>
      <c r="FN15" s="9">
        <v>11.941000000000001</v>
      </c>
      <c r="FO15" s="9">
        <v>11.853999999999999</v>
      </c>
      <c r="FP15" s="9">
        <v>33.993000000000002</v>
      </c>
      <c r="FQ15" s="9">
        <v>19.454000000000001</v>
      </c>
      <c r="FR15" s="9">
        <v>14.539</v>
      </c>
      <c r="FS15" s="9">
        <v>27.873000000000001</v>
      </c>
      <c r="FT15" s="9">
        <v>17.888999999999999</v>
      </c>
      <c r="FU15" s="9">
        <v>9.9830000000000005</v>
      </c>
      <c r="FV15" s="9">
        <v>5.1310000000000002</v>
      </c>
      <c r="FW15" s="9">
        <v>1.5649999999999999</v>
      </c>
      <c r="FX15" s="9">
        <v>3.5670000000000002</v>
      </c>
      <c r="FY15" s="9">
        <v>0.98899999999999999</v>
      </c>
      <c r="FZ15" s="9">
        <v>0</v>
      </c>
      <c r="GA15" s="9">
        <v>0.98899999999999999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53.999000000000002</v>
      </c>
      <c r="GI15" s="9">
        <v>23.183</v>
      </c>
      <c r="GJ15" s="9">
        <v>30.815999999999999</v>
      </c>
      <c r="GK15" s="9">
        <v>32.055</v>
      </c>
      <c r="GL15" s="9">
        <v>17.026</v>
      </c>
      <c r="GM15" s="9">
        <v>15.029</v>
      </c>
      <c r="GN15" s="9">
        <v>13.609</v>
      </c>
      <c r="GO15" s="9">
        <v>7.0229999999999997</v>
      </c>
      <c r="GP15" s="9">
        <v>6.5860000000000003</v>
      </c>
      <c r="GQ15" s="9">
        <v>7.2229999999999999</v>
      </c>
      <c r="GR15" s="9">
        <v>4.6040000000000001</v>
      </c>
      <c r="GS15" s="9">
        <v>2.6190000000000002</v>
      </c>
      <c r="GT15" s="9">
        <v>11.223000000000001</v>
      </c>
      <c r="GU15" s="9">
        <v>5.399</v>
      </c>
      <c r="GV15" s="9">
        <v>5.8239999999999998</v>
      </c>
      <c r="GW15" s="9">
        <v>21.945</v>
      </c>
      <c r="GX15" s="9">
        <v>6.157</v>
      </c>
      <c r="GY15" s="9">
        <v>15.787000000000001</v>
      </c>
      <c r="GZ15" s="9">
        <v>14.561</v>
      </c>
      <c r="HA15" s="9">
        <v>3.415</v>
      </c>
      <c r="HB15" s="9">
        <v>11.146000000000001</v>
      </c>
      <c r="HC15" s="9">
        <v>4.8929999999999998</v>
      </c>
      <c r="HD15" s="9">
        <v>1.994</v>
      </c>
      <c r="HE15" s="9">
        <v>2.899</v>
      </c>
      <c r="HF15" s="9">
        <v>2.4910000000000001</v>
      </c>
      <c r="HG15" s="9">
        <v>0.749</v>
      </c>
      <c r="HH15" s="9">
        <v>1.742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135.018</v>
      </c>
      <c r="HP15" s="9">
        <v>61.670999999999999</v>
      </c>
      <c r="HQ15" s="9">
        <v>73.346999999999994</v>
      </c>
      <c r="HR15" s="9">
        <v>45.503999999999998</v>
      </c>
      <c r="HS15" s="9">
        <v>21.856999999999999</v>
      </c>
      <c r="HT15" s="9">
        <v>23.648</v>
      </c>
      <c r="HU15" s="9">
        <v>12.442</v>
      </c>
      <c r="HV15" s="9">
        <v>7.843</v>
      </c>
      <c r="HW15" s="9">
        <v>4.5990000000000002</v>
      </c>
      <c r="HX15" s="9">
        <v>8.0559999999999992</v>
      </c>
      <c r="HY15" s="9">
        <v>3.26</v>
      </c>
      <c r="HZ15" s="9">
        <v>4.7969999999999997</v>
      </c>
      <c r="IA15" s="9">
        <v>25.004999999999999</v>
      </c>
      <c r="IB15" s="9">
        <v>10.753</v>
      </c>
      <c r="IC15" s="9">
        <v>14.252000000000001</v>
      </c>
      <c r="ID15" s="9">
        <v>89.513999999999996</v>
      </c>
      <c r="IE15" s="9">
        <v>39.814999999999998</v>
      </c>
      <c r="IF15" s="9">
        <v>49.698999999999998</v>
      </c>
      <c r="IG15" s="9">
        <v>53.115000000000002</v>
      </c>
      <c r="IH15" s="9">
        <v>22.981000000000002</v>
      </c>
      <c r="II15" s="9">
        <v>30.134</v>
      </c>
      <c r="IJ15" s="9">
        <v>24.981999999999999</v>
      </c>
      <c r="IK15" s="9">
        <v>12.24</v>
      </c>
      <c r="IL15" s="9">
        <v>12.742000000000001</v>
      </c>
      <c r="IM15" s="9">
        <v>11.417</v>
      </c>
      <c r="IN15" s="9">
        <v>4.5940000000000003</v>
      </c>
      <c r="IO15" s="9">
        <v>6.8230000000000004</v>
      </c>
      <c r="IP15" s="9">
        <v>0</v>
      </c>
      <c r="IQ15" s="9">
        <v>0</v>
      </c>
    </row>
    <row r="16" spans="1:251">
      <c r="A16" s="10">
        <v>43862</v>
      </c>
      <c r="B16" s="9">
        <v>8.0210000000000008</v>
      </c>
      <c r="C16" s="9">
        <v>3.5630000000000002</v>
      </c>
      <c r="D16" s="9">
        <v>15.073</v>
      </c>
      <c r="E16" s="9">
        <v>11.022</v>
      </c>
      <c r="F16" s="9">
        <v>4.0519999999999996</v>
      </c>
      <c r="G16" s="9">
        <v>27.602</v>
      </c>
      <c r="H16" s="9">
        <v>14.534000000000001</v>
      </c>
      <c r="I16" s="9">
        <v>13.069000000000001</v>
      </c>
      <c r="J16" s="9">
        <v>20.428999999999998</v>
      </c>
      <c r="K16" s="9">
        <v>9.9619999999999997</v>
      </c>
      <c r="L16" s="9">
        <v>10.467000000000001</v>
      </c>
      <c r="M16" s="9">
        <v>6.6870000000000003</v>
      </c>
      <c r="N16" s="9">
        <v>4.085</v>
      </c>
      <c r="O16" s="9">
        <v>2.6019999999999999</v>
      </c>
      <c r="P16" s="9">
        <v>0.48699999999999999</v>
      </c>
      <c r="Q16" s="9">
        <v>0.48699999999999999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5.7889999999999997</v>
      </c>
      <c r="Z16" s="9">
        <v>4.5350000000000001</v>
      </c>
      <c r="AA16" s="9">
        <v>1.254</v>
      </c>
      <c r="AB16" s="9">
        <v>2.4609999999999999</v>
      </c>
      <c r="AC16" s="9">
        <v>1.2070000000000001</v>
      </c>
      <c r="AD16" s="9">
        <v>1.254</v>
      </c>
      <c r="AE16" s="9">
        <v>0.10100000000000001</v>
      </c>
      <c r="AF16" s="9">
        <v>0.10100000000000001</v>
      </c>
      <c r="AG16" s="9">
        <v>0</v>
      </c>
      <c r="AH16" s="9">
        <v>0.51900000000000002</v>
      </c>
      <c r="AI16" s="9">
        <v>0</v>
      </c>
      <c r="AJ16" s="9">
        <v>0.51900000000000002</v>
      </c>
      <c r="AK16" s="9">
        <v>1.841</v>
      </c>
      <c r="AL16" s="9">
        <v>1.1060000000000001</v>
      </c>
      <c r="AM16" s="9">
        <v>0.73499999999999999</v>
      </c>
      <c r="AN16" s="9">
        <v>3.3279999999999998</v>
      </c>
      <c r="AO16" s="9">
        <v>3.3279999999999998</v>
      </c>
      <c r="AP16" s="9">
        <v>0</v>
      </c>
      <c r="AQ16" s="9">
        <v>2.5259999999999998</v>
      </c>
      <c r="AR16" s="9">
        <v>2.5259999999999998</v>
      </c>
      <c r="AS16" s="9">
        <v>0</v>
      </c>
      <c r="AT16" s="9">
        <v>0.80200000000000005</v>
      </c>
      <c r="AU16" s="9">
        <v>0.80200000000000005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89.947000000000003</v>
      </c>
      <c r="BG16" s="9">
        <v>47.908000000000001</v>
      </c>
      <c r="BH16" s="9">
        <v>42.039000000000001</v>
      </c>
      <c r="BI16" s="9">
        <v>67.197999999999993</v>
      </c>
      <c r="BJ16" s="9">
        <v>34.993000000000002</v>
      </c>
      <c r="BK16" s="9">
        <v>32.204999999999998</v>
      </c>
      <c r="BL16" s="9">
        <v>38.542999999999999</v>
      </c>
      <c r="BM16" s="9">
        <v>22.478000000000002</v>
      </c>
      <c r="BN16" s="9">
        <v>16.065000000000001</v>
      </c>
      <c r="BO16" s="9">
        <v>14.04</v>
      </c>
      <c r="BP16" s="9">
        <v>5.2430000000000003</v>
      </c>
      <c r="BQ16" s="9">
        <v>8.7970000000000006</v>
      </c>
      <c r="BR16" s="9">
        <v>14.615</v>
      </c>
      <c r="BS16" s="9">
        <v>7.2720000000000002</v>
      </c>
      <c r="BT16" s="9">
        <v>7.343</v>
      </c>
      <c r="BU16" s="9">
        <v>22.748999999999999</v>
      </c>
      <c r="BV16" s="9">
        <v>12.914999999999999</v>
      </c>
      <c r="BW16" s="9">
        <v>9.8339999999999996</v>
      </c>
      <c r="BX16" s="9">
        <v>17.382999999999999</v>
      </c>
      <c r="BY16" s="9">
        <v>8.8059999999999992</v>
      </c>
      <c r="BZ16" s="9">
        <v>8.5779999999999994</v>
      </c>
      <c r="CA16" s="9">
        <v>4.0990000000000002</v>
      </c>
      <c r="CB16" s="9">
        <v>2.843</v>
      </c>
      <c r="CC16" s="9">
        <v>1.256</v>
      </c>
      <c r="CD16" s="9">
        <v>1.2669999999999999</v>
      </c>
      <c r="CE16" s="9">
        <v>1.2669999999999999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15.297000000000001</v>
      </c>
      <c r="CN16" s="9">
        <v>9.1059999999999999</v>
      </c>
      <c r="CO16" s="9">
        <v>6.19</v>
      </c>
      <c r="CP16" s="9">
        <v>9.0530000000000008</v>
      </c>
      <c r="CQ16" s="9">
        <v>4.8029999999999999</v>
      </c>
      <c r="CR16" s="9">
        <v>4.25</v>
      </c>
      <c r="CS16" s="9">
        <v>2.42</v>
      </c>
      <c r="CT16" s="9">
        <v>2.2690000000000001</v>
      </c>
      <c r="CU16" s="9">
        <v>0.151</v>
      </c>
      <c r="CV16" s="9">
        <v>1.8160000000000001</v>
      </c>
      <c r="CW16" s="9">
        <v>0.52800000000000002</v>
      </c>
      <c r="CX16" s="9">
        <v>1.288</v>
      </c>
      <c r="CY16" s="9">
        <v>4.8170000000000002</v>
      </c>
      <c r="CZ16" s="9">
        <v>2.0059999999999998</v>
      </c>
      <c r="DA16" s="9">
        <v>2.8109999999999999</v>
      </c>
      <c r="DB16" s="9">
        <v>6.2439999999999998</v>
      </c>
      <c r="DC16" s="9">
        <v>4.3040000000000003</v>
      </c>
      <c r="DD16" s="9">
        <v>1.94</v>
      </c>
      <c r="DE16" s="9">
        <v>4.5060000000000002</v>
      </c>
      <c r="DF16" s="9">
        <v>2.976</v>
      </c>
      <c r="DG16" s="9">
        <v>1.53</v>
      </c>
      <c r="DH16" s="9">
        <v>0.41</v>
      </c>
      <c r="DI16" s="9">
        <v>0</v>
      </c>
      <c r="DJ16" s="9">
        <v>0.41</v>
      </c>
      <c r="DK16" s="9">
        <v>1.327</v>
      </c>
      <c r="DL16" s="9">
        <v>1.327</v>
      </c>
      <c r="DM16" s="9">
        <v>0</v>
      </c>
      <c r="DN16" s="9">
        <v>0</v>
      </c>
      <c r="DO16" s="9">
        <v>0</v>
      </c>
      <c r="DP16" s="9">
        <v>0</v>
      </c>
      <c r="DQ16" s="9">
        <v>0</v>
      </c>
      <c r="DR16" s="9">
        <v>0</v>
      </c>
      <c r="DS16" s="9">
        <v>0</v>
      </c>
      <c r="DT16" s="9">
        <v>273.91199999999998</v>
      </c>
      <c r="DU16" s="9">
        <v>125.666</v>
      </c>
      <c r="DV16" s="9">
        <v>148.245</v>
      </c>
      <c r="DW16" s="9">
        <v>126.803</v>
      </c>
      <c r="DX16" s="9">
        <v>56.28</v>
      </c>
      <c r="DY16" s="9">
        <v>70.522999999999996</v>
      </c>
      <c r="DZ16" s="9">
        <v>38.203000000000003</v>
      </c>
      <c r="EA16" s="9">
        <v>22.545999999999999</v>
      </c>
      <c r="EB16" s="9">
        <v>15.657</v>
      </c>
      <c r="EC16" s="9">
        <v>36.348999999999997</v>
      </c>
      <c r="ED16" s="9">
        <v>10.491</v>
      </c>
      <c r="EE16" s="9">
        <v>25.859000000000002</v>
      </c>
      <c r="EF16" s="9">
        <v>52.25</v>
      </c>
      <c r="EG16" s="9">
        <v>23.242999999999999</v>
      </c>
      <c r="EH16" s="9">
        <v>29.007000000000001</v>
      </c>
      <c r="EI16" s="9">
        <v>147.10900000000001</v>
      </c>
      <c r="EJ16" s="9">
        <v>69.387</v>
      </c>
      <c r="EK16" s="9">
        <v>77.722999999999999</v>
      </c>
      <c r="EL16" s="9">
        <v>99.32</v>
      </c>
      <c r="EM16" s="9">
        <v>46.34</v>
      </c>
      <c r="EN16" s="9">
        <v>52.98</v>
      </c>
      <c r="EO16" s="9">
        <v>38.948</v>
      </c>
      <c r="EP16" s="9">
        <v>19.033999999999999</v>
      </c>
      <c r="EQ16" s="9">
        <v>19.914000000000001</v>
      </c>
      <c r="ER16" s="9">
        <v>8.8420000000000005</v>
      </c>
      <c r="ES16" s="9">
        <v>4.0129999999999999</v>
      </c>
      <c r="ET16" s="9">
        <v>4.8289999999999997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56.415999999999997</v>
      </c>
      <c r="FB16" s="9">
        <v>25.387</v>
      </c>
      <c r="FC16" s="9">
        <v>31.029</v>
      </c>
      <c r="FD16" s="9">
        <v>28.582000000000001</v>
      </c>
      <c r="FE16" s="9">
        <v>12.159000000000001</v>
      </c>
      <c r="FF16" s="9">
        <v>16.422999999999998</v>
      </c>
      <c r="FG16" s="9">
        <v>7.0739999999999998</v>
      </c>
      <c r="FH16" s="9">
        <v>3.7890000000000001</v>
      </c>
      <c r="FI16" s="9">
        <v>3.2839999999999998</v>
      </c>
      <c r="FJ16" s="9">
        <v>7.82</v>
      </c>
      <c r="FK16" s="9">
        <v>0.77100000000000002</v>
      </c>
      <c r="FL16" s="9">
        <v>7.0490000000000004</v>
      </c>
      <c r="FM16" s="9">
        <v>13.689</v>
      </c>
      <c r="FN16" s="9">
        <v>7.5990000000000002</v>
      </c>
      <c r="FO16" s="9">
        <v>6.09</v>
      </c>
      <c r="FP16" s="9">
        <v>27.834</v>
      </c>
      <c r="FQ16" s="9">
        <v>13.228</v>
      </c>
      <c r="FR16" s="9">
        <v>14.606</v>
      </c>
      <c r="FS16" s="9">
        <v>19.882000000000001</v>
      </c>
      <c r="FT16" s="9">
        <v>10.414999999999999</v>
      </c>
      <c r="FU16" s="9">
        <v>9.4670000000000005</v>
      </c>
      <c r="FV16" s="9">
        <v>6.6109999999999998</v>
      </c>
      <c r="FW16" s="9">
        <v>2.8130000000000002</v>
      </c>
      <c r="FX16" s="9">
        <v>3.798</v>
      </c>
      <c r="FY16" s="9">
        <v>1.341</v>
      </c>
      <c r="FZ16" s="9">
        <v>0</v>
      </c>
      <c r="GA16" s="9">
        <v>1.341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52.284999999999997</v>
      </c>
      <c r="GI16" s="9">
        <v>25.827000000000002</v>
      </c>
      <c r="GJ16" s="9">
        <v>26.457999999999998</v>
      </c>
      <c r="GK16" s="9">
        <v>37.673000000000002</v>
      </c>
      <c r="GL16" s="9">
        <v>19.974</v>
      </c>
      <c r="GM16" s="9">
        <v>17.699000000000002</v>
      </c>
      <c r="GN16" s="9">
        <v>20.209</v>
      </c>
      <c r="GO16" s="9">
        <v>13.324</v>
      </c>
      <c r="GP16" s="9">
        <v>6.8849999999999998</v>
      </c>
      <c r="GQ16" s="9">
        <v>8.1470000000000002</v>
      </c>
      <c r="GR16" s="9">
        <v>3.2069999999999999</v>
      </c>
      <c r="GS16" s="9">
        <v>4.9409999999999998</v>
      </c>
      <c r="GT16" s="9">
        <v>9.3160000000000007</v>
      </c>
      <c r="GU16" s="9">
        <v>3.4430000000000001</v>
      </c>
      <c r="GV16" s="9">
        <v>5.8730000000000002</v>
      </c>
      <c r="GW16" s="9">
        <v>14.612</v>
      </c>
      <c r="GX16" s="9">
        <v>5.8529999999999998</v>
      </c>
      <c r="GY16" s="9">
        <v>8.76</v>
      </c>
      <c r="GZ16" s="9">
        <v>10.204000000000001</v>
      </c>
      <c r="HA16" s="9">
        <v>2.9009999999999998</v>
      </c>
      <c r="HB16" s="9">
        <v>7.3029999999999999</v>
      </c>
      <c r="HC16" s="9">
        <v>4.3339999999999996</v>
      </c>
      <c r="HD16" s="9">
        <v>2.952</v>
      </c>
      <c r="HE16" s="9">
        <v>1.3819999999999999</v>
      </c>
      <c r="HF16" s="9">
        <v>7.3999999999999996E-2</v>
      </c>
      <c r="HG16" s="9">
        <v>0</v>
      </c>
      <c r="HH16" s="9">
        <v>7.3999999999999996E-2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130.26400000000001</v>
      </c>
      <c r="HP16" s="9">
        <v>64.582999999999998</v>
      </c>
      <c r="HQ16" s="9">
        <v>65.680999999999997</v>
      </c>
      <c r="HR16" s="9">
        <v>46.34</v>
      </c>
      <c r="HS16" s="9">
        <v>18.927</v>
      </c>
      <c r="HT16" s="9">
        <v>27.411999999999999</v>
      </c>
      <c r="HU16" s="9">
        <v>7.4050000000000002</v>
      </c>
      <c r="HV16" s="9">
        <v>5.07</v>
      </c>
      <c r="HW16" s="9">
        <v>2.335</v>
      </c>
      <c r="HX16" s="9">
        <v>15.676</v>
      </c>
      <c r="HY16" s="9">
        <v>5.4530000000000003</v>
      </c>
      <c r="HZ16" s="9">
        <v>10.223000000000001</v>
      </c>
      <c r="IA16" s="9">
        <v>23.259</v>
      </c>
      <c r="IB16" s="9">
        <v>8.4049999999999994</v>
      </c>
      <c r="IC16" s="9">
        <v>14.853999999999999</v>
      </c>
      <c r="ID16" s="9">
        <v>83.924000000000007</v>
      </c>
      <c r="IE16" s="9">
        <v>45.655999999999999</v>
      </c>
      <c r="IF16" s="9">
        <v>38.268999999999998</v>
      </c>
      <c r="IG16" s="9">
        <v>57.67</v>
      </c>
      <c r="IH16" s="9">
        <v>31.454000000000001</v>
      </c>
      <c r="II16" s="9">
        <v>26.216000000000001</v>
      </c>
      <c r="IJ16" s="9">
        <v>19.460999999999999</v>
      </c>
      <c r="IK16" s="9">
        <v>10.821999999999999</v>
      </c>
      <c r="IL16" s="9">
        <v>8.6389999999999993</v>
      </c>
      <c r="IM16" s="9">
        <v>6.7939999999999996</v>
      </c>
      <c r="IN16" s="9">
        <v>3.379</v>
      </c>
      <c r="IO16" s="9">
        <v>3.4140000000000001</v>
      </c>
      <c r="IP16" s="9">
        <v>0</v>
      </c>
      <c r="IQ16" s="9">
        <v>0</v>
      </c>
    </row>
    <row r="17" spans="1:251">
      <c r="A17" s="10">
        <v>44228</v>
      </c>
      <c r="B17" s="9">
        <v>6.21</v>
      </c>
      <c r="C17" s="9">
        <v>7.9749999999999996</v>
      </c>
      <c r="D17" s="9">
        <v>20.14</v>
      </c>
      <c r="E17" s="9">
        <v>12.227</v>
      </c>
      <c r="F17" s="9">
        <v>7.9130000000000003</v>
      </c>
      <c r="G17" s="9">
        <v>42.042000000000002</v>
      </c>
      <c r="H17" s="9">
        <v>24.248000000000001</v>
      </c>
      <c r="I17" s="9">
        <v>17.794</v>
      </c>
      <c r="J17" s="9">
        <v>32.244</v>
      </c>
      <c r="K17" s="9">
        <v>17.946999999999999</v>
      </c>
      <c r="L17" s="9">
        <v>14.297000000000001</v>
      </c>
      <c r="M17" s="9">
        <v>8.8230000000000004</v>
      </c>
      <c r="N17" s="9">
        <v>5.9669999999999996</v>
      </c>
      <c r="O17" s="9">
        <v>2.8570000000000002</v>
      </c>
      <c r="P17" s="9">
        <v>0.97499999999999998</v>
      </c>
      <c r="Q17" s="9">
        <v>0.33500000000000002</v>
      </c>
      <c r="R17" s="9">
        <v>0.64</v>
      </c>
      <c r="S17" s="9">
        <v>0</v>
      </c>
      <c r="T17" s="9">
        <v>0</v>
      </c>
      <c r="U17" s="9">
        <v>0</v>
      </c>
      <c r="V17" s="9">
        <v>0</v>
      </c>
      <c r="W17" s="9">
        <v>0</v>
      </c>
      <c r="X17" s="9">
        <v>0</v>
      </c>
      <c r="Y17" s="9">
        <v>8.6869999999999994</v>
      </c>
      <c r="Z17" s="9">
        <v>5.2160000000000002</v>
      </c>
      <c r="AA17" s="9">
        <v>3.47</v>
      </c>
      <c r="AB17" s="9">
        <v>7.0940000000000003</v>
      </c>
      <c r="AC17" s="9">
        <v>3.89</v>
      </c>
      <c r="AD17" s="9">
        <v>3.2040000000000002</v>
      </c>
      <c r="AE17" s="9">
        <v>2.2200000000000002</v>
      </c>
      <c r="AF17" s="9">
        <v>1.9079999999999999</v>
      </c>
      <c r="AG17" s="9">
        <v>0.311</v>
      </c>
      <c r="AH17" s="9">
        <v>2.097</v>
      </c>
      <c r="AI17" s="9">
        <v>1.4750000000000001</v>
      </c>
      <c r="AJ17" s="9">
        <v>0.623</v>
      </c>
      <c r="AK17" s="9">
        <v>2.778</v>
      </c>
      <c r="AL17" s="9">
        <v>0.50700000000000001</v>
      </c>
      <c r="AM17" s="9">
        <v>2.2709999999999999</v>
      </c>
      <c r="AN17" s="9">
        <v>1.5920000000000001</v>
      </c>
      <c r="AO17" s="9">
        <v>1.3260000000000001</v>
      </c>
      <c r="AP17" s="9">
        <v>0.26600000000000001</v>
      </c>
      <c r="AQ17" s="9">
        <v>0.76</v>
      </c>
      <c r="AR17" s="9">
        <v>0.49399999999999999</v>
      </c>
      <c r="AS17" s="9">
        <v>0.26600000000000001</v>
      </c>
      <c r="AT17" s="9">
        <v>0.83199999999999996</v>
      </c>
      <c r="AU17" s="9">
        <v>0.83199999999999996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65.069000000000003</v>
      </c>
      <c r="BG17" s="9">
        <v>38.04</v>
      </c>
      <c r="BH17" s="9">
        <v>27.027999999999999</v>
      </c>
      <c r="BI17" s="9">
        <v>47.712000000000003</v>
      </c>
      <c r="BJ17" s="9">
        <v>28.835999999999999</v>
      </c>
      <c r="BK17" s="9">
        <v>18.876000000000001</v>
      </c>
      <c r="BL17" s="9">
        <v>25.263000000000002</v>
      </c>
      <c r="BM17" s="9">
        <v>16.431000000000001</v>
      </c>
      <c r="BN17" s="9">
        <v>8.8330000000000002</v>
      </c>
      <c r="BO17" s="9">
        <v>14.214</v>
      </c>
      <c r="BP17" s="9">
        <v>7.4349999999999996</v>
      </c>
      <c r="BQ17" s="9">
        <v>6.78</v>
      </c>
      <c r="BR17" s="9">
        <v>8.2349999999999994</v>
      </c>
      <c r="BS17" s="9">
        <v>4.97</v>
      </c>
      <c r="BT17" s="9">
        <v>3.2639999999999998</v>
      </c>
      <c r="BU17" s="9">
        <v>17.356000000000002</v>
      </c>
      <c r="BV17" s="9">
        <v>9.2050000000000001</v>
      </c>
      <c r="BW17" s="9">
        <v>8.1519999999999992</v>
      </c>
      <c r="BX17" s="9">
        <v>12.255000000000001</v>
      </c>
      <c r="BY17" s="9">
        <v>6.24</v>
      </c>
      <c r="BZ17" s="9">
        <v>6.0149999999999997</v>
      </c>
      <c r="CA17" s="9">
        <v>1.99</v>
      </c>
      <c r="CB17" s="9">
        <v>1.4790000000000001</v>
      </c>
      <c r="CC17" s="9">
        <v>0.51100000000000001</v>
      </c>
      <c r="CD17" s="9">
        <v>3.1120000000000001</v>
      </c>
      <c r="CE17" s="9">
        <v>1.486</v>
      </c>
      <c r="CF17" s="9">
        <v>1.6259999999999999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12.840999999999999</v>
      </c>
      <c r="CN17" s="9">
        <v>4.8090000000000002</v>
      </c>
      <c r="CO17" s="9">
        <v>8.032</v>
      </c>
      <c r="CP17" s="9">
        <v>5.9989999999999997</v>
      </c>
      <c r="CQ17" s="9">
        <v>1.57</v>
      </c>
      <c r="CR17" s="9">
        <v>4.4290000000000003</v>
      </c>
      <c r="CS17" s="9">
        <v>1.6240000000000001</v>
      </c>
      <c r="CT17" s="9">
        <v>0.82099999999999995</v>
      </c>
      <c r="CU17" s="9">
        <v>0.80300000000000005</v>
      </c>
      <c r="CV17" s="9">
        <v>1.2889999999999999</v>
      </c>
      <c r="CW17" s="9">
        <v>0.376</v>
      </c>
      <c r="CX17" s="9">
        <v>0.91300000000000003</v>
      </c>
      <c r="CY17" s="9">
        <v>3.0859999999999999</v>
      </c>
      <c r="CZ17" s="9">
        <v>0.373</v>
      </c>
      <c r="DA17" s="9">
        <v>2.7130000000000001</v>
      </c>
      <c r="DB17" s="9">
        <v>6.8419999999999996</v>
      </c>
      <c r="DC17" s="9">
        <v>3.2389999999999999</v>
      </c>
      <c r="DD17" s="9">
        <v>3.6030000000000002</v>
      </c>
      <c r="DE17" s="9">
        <v>5.2080000000000002</v>
      </c>
      <c r="DF17" s="9">
        <v>3.2389999999999999</v>
      </c>
      <c r="DG17" s="9">
        <v>1.9690000000000001</v>
      </c>
      <c r="DH17" s="9">
        <v>1.6339999999999999</v>
      </c>
      <c r="DI17" s="9">
        <v>0</v>
      </c>
      <c r="DJ17" s="9">
        <v>1.6339999999999999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</v>
      </c>
      <c r="DR17" s="9">
        <v>0</v>
      </c>
      <c r="DS17" s="9">
        <v>0</v>
      </c>
      <c r="DT17" s="9">
        <v>219.68299999999999</v>
      </c>
      <c r="DU17" s="9">
        <v>106.07299999999999</v>
      </c>
      <c r="DV17" s="9">
        <v>113.61</v>
      </c>
      <c r="DW17" s="9">
        <v>96.171999999999997</v>
      </c>
      <c r="DX17" s="9">
        <v>51.612000000000002</v>
      </c>
      <c r="DY17" s="9">
        <v>44.558999999999997</v>
      </c>
      <c r="DZ17" s="9">
        <v>31.818000000000001</v>
      </c>
      <c r="EA17" s="9">
        <v>20.134</v>
      </c>
      <c r="EB17" s="9">
        <v>11.683999999999999</v>
      </c>
      <c r="EC17" s="9">
        <v>27.632000000000001</v>
      </c>
      <c r="ED17" s="9">
        <v>14.709</v>
      </c>
      <c r="EE17" s="9">
        <v>12.923</v>
      </c>
      <c r="EF17" s="9">
        <v>36.722000000000001</v>
      </c>
      <c r="EG17" s="9">
        <v>16.768999999999998</v>
      </c>
      <c r="EH17" s="9">
        <v>19.952999999999999</v>
      </c>
      <c r="EI17" s="9">
        <v>123.511</v>
      </c>
      <c r="EJ17" s="9">
        <v>54.460999999999999</v>
      </c>
      <c r="EK17" s="9">
        <v>69.051000000000002</v>
      </c>
      <c r="EL17" s="9">
        <v>81.644000000000005</v>
      </c>
      <c r="EM17" s="9">
        <v>36.945</v>
      </c>
      <c r="EN17" s="9">
        <v>44.698999999999998</v>
      </c>
      <c r="EO17" s="9">
        <v>33.314999999999998</v>
      </c>
      <c r="EP17" s="9">
        <v>14.488</v>
      </c>
      <c r="EQ17" s="9">
        <v>18.827000000000002</v>
      </c>
      <c r="ER17" s="9">
        <v>8.5530000000000008</v>
      </c>
      <c r="ES17" s="9">
        <v>3.028</v>
      </c>
      <c r="ET17" s="9">
        <v>5.5250000000000004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64.003</v>
      </c>
      <c r="FB17" s="9">
        <v>34.078000000000003</v>
      </c>
      <c r="FC17" s="9">
        <v>29.925000000000001</v>
      </c>
      <c r="FD17" s="9">
        <v>35.786999999999999</v>
      </c>
      <c r="FE17" s="9">
        <v>19.713000000000001</v>
      </c>
      <c r="FF17" s="9">
        <v>16.074000000000002</v>
      </c>
      <c r="FG17" s="9">
        <v>10.41</v>
      </c>
      <c r="FH17" s="9">
        <v>7.0750000000000002</v>
      </c>
      <c r="FI17" s="9">
        <v>3.335</v>
      </c>
      <c r="FJ17" s="9">
        <v>9.0449999999999999</v>
      </c>
      <c r="FK17" s="9">
        <v>5.2439999999999998</v>
      </c>
      <c r="FL17" s="9">
        <v>3.8010000000000002</v>
      </c>
      <c r="FM17" s="9">
        <v>16.332000000000001</v>
      </c>
      <c r="FN17" s="9">
        <v>7.3940000000000001</v>
      </c>
      <c r="FO17" s="9">
        <v>8.9380000000000006</v>
      </c>
      <c r="FP17" s="9">
        <v>28.216000000000001</v>
      </c>
      <c r="FQ17" s="9">
        <v>14.365</v>
      </c>
      <c r="FR17" s="9">
        <v>13.852</v>
      </c>
      <c r="FS17" s="9">
        <v>20.622</v>
      </c>
      <c r="FT17" s="9">
        <v>10.51</v>
      </c>
      <c r="FU17" s="9">
        <v>10.113</v>
      </c>
      <c r="FV17" s="9">
        <v>6.3109999999999999</v>
      </c>
      <c r="FW17" s="9">
        <v>3.1739999999999999</v>
      </c>
      <c r="FX17" s="9">
        <v>3.137</v>
      </c>
      <c r="FY17" s="9">
        <v>1.2829999999999999</v>
      </c>
      <c r="FZ17" s="9">
        <v>0.68100000000000005</v>
      </c>
      <c r="GA17" s="9">
        <v>0.60199999999999998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34.124000000000002</v>
      </c>
      <c r="GI17" s="9">
        <v>17.911999999999999</v>
      </c>
      <c r="GJ17" s="9">
        <v>16.213000000000001</v>
      </c>
      <c r="GK17" s="9">
        <v>21.614000000000001</v>
      </c>
      <c r="GL17" s="9">
        <v>13.78</v>
      </c>
      <c r="GM17" s="9">
        <v>7.8339999999999996</v>
      </c>
      <c r="GN17" s="9">
        <v>14.268000000000001</v>
      </c>
      <c r="GO17" s="9">
        <v>8.93</v>
      </c>
      <c r="GP17" s="9">
        <v>5.3380000000000001</v>
      </c>
      <c r="GQ17" s="9">
        <v>4.7889999999999997</v>
      </c>
      <c r="GR17" s="9">
        <v>3.5510000000000002</v>
      </c>
      <c r="GS17" s="9">
        <v>1.238</v>
      </c>
      <c r="GT17" s="9">
        <v>2.5569999999999999</v>
      </c>
      <c r="GU17" s="9">
        <v>1.3</v>
      </c>
      <c r="GV17" s="9">
        <v>1.2569999999999999</v>
      </c>
      <c r="GW17" s="9">
        <v>12.51</v>
      </c>
      <c r="GX17" s="9">
        <v>4.1310000000000002</v>
      </c>
      <c r="GY17" s="9">
        <v>8.3789999999999996</v>
      </c>
      <c r="GZ17" s="9">
        <v>9.1180000000000003</v>
      </c>
      <c r="HA17" s="9">
        <v>4.1310000000000002</v>
      </c>
      <c r="HB17" s="9">
        <v>4.9870000000000001</v>
      </c>
      <c r="HC17" s="9">
        <v>1.6919999999999999</v>
      </c>
      <c r="HD17" s="9">
        <v>0</v>
      </c>
      <c r="HE17" s="9">
        <v>1.6919999999999999</v>
      </c>
      <c r="HF17" s="9">
        <v>1.7</v>
      </c>
      <c r="HG17" s="9">
        <v>0</v>
      </c>
      <c r="HH17" s="9">
        <v>1.7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105.11799999999999</v>
      </c>
      <c r="HP17" s="9">
        <v>48.045000000000002</v>
      </c>
      <c r="HQ17" s="9">
        <v>57.073999999999998</v>
      </c>
      <c r="HR17" s="9">
        <v>31.773</v>
      </c>
      <c r="HS17" s="9">
        <v>14.396000000000001</v>
      </c>
      <c r="HT17" s="9">
        <v>17.376999999999999</v>
      </c>
      <c r="HU17" s="9">
        <v>6.7149999999999999</v>
      </c>
      <c r="HV17" s="9">
        <v>4.1289999999999996</v>
      </c>
      <c r="HW17" s="9">
        <v>2.5859999999999999</v>
      </c>
      <c r="HX17" s="9">
        <v>11.211</v>
      </c>
      <c r="HY17" s="9">
        <v>4.9390000000000001</v>
      </c>
      <c r="HZ17" s="9">
        <v>6.2720000000000002</v>
      </c>
      <c r="IA17" s="9">
        <v>13.847</v>
      </c>
      <c r="IB17" s="9">
        <v>5.3280000000000003</v>
      </c>
      <c r="IC17" s="9">
        <v>8.52</v>
      </c>
      <c r="ID17" s="9">
        <v>73.346000000000004</v>
      </c>
      <c r="IE17" s="9">
        <v>33.649000000000001</v>
      </c>
      <c r="IF17" s="9">
        <v>39.697000000000003</v>
      </c>
      <c r="IG17" s="9">
        <v>46.021999999999998</v>
      </c>
      <c r="IH17" s="9">
        <v>20.562999999999999</v>
      </c>
      <c r="II17" s="9">
        <v>25.459</v>
      </c>
      <c r="IJ17" s="9">
        <v>21.887</v>
      </c>
      <c r="IK17" s="9">
        <v>10.738</v>
      </c>
      <c r="IL17" s="9">
        <v>11.148999999999999</v>
      </c>
      <c r="IM17" s="9">
        <v>5.4359999999999999</v>
      </c>
      <c r="IN17" s="9">
        <v>2.347</v>
      </c>
      <c r="IO17" s="9">
        <v>3.089</v>
      </c>
      <c r="IP17" s="9">
        <v>0</v>
      </c>
      <c r="IQ17" s="9">
        <v>0</v>
      </c>
    </row>
    <row r="18" spans="1:251">
      <c r="A18" s="10">
        <v>44593</v>
      </c>
      <c r="B18" s="9">
        <v>3.4849999999999999</v>
      </c>
      <c r="C18" s="9">
        <v>3.5350000000000001</v>
      </c>
      <c r="D18" s="9">
        <v>11.16</v>
      </c>
      <c r="E18" s="9">
        <v>7.2169999999999996</v>
      </c>
      <c r="F18" s="9">
        <v>3.9430000000000001</v>
      </c>
      <c r="G18" s="9">
        <v>10.382</v>
      </c>
      <c r="H18" s="9">
        <v>7.0430000000000001</v>
      </c>
      <c r="I18" s="9">
        <v>3.339</v>
      </c>
      <c r="J18" s="9">
        <v>7.7169999999999996</v>
      </c>
      <c r="K18" s="9">
        <v>4.7469999999999999</v>
      </c>
      <c r="L18" s="9">
        <v>2.97</v>
      </c>
      <c r="M18" s="9">
        <v>1.232</v>
      </c>
      <c r="N18" s="9">
        <v>1.232</v>
      </c>
      <c r="O18" s="9">
        <v>0</v>
      </c>
      <c r="P18" s="9">
        <v>1.4330000000000001</v>
      </c>
      <c r="Q18" s="9">
        <v>1.0640000000000001</v>
      </c>
      <c r="R18" s="9">
        <v>0.36899999999999999</v>
      </c>
      <c r="S18" s="9">
        <v>0</v>
      </c>
      <c r="T18" s="9">
        <v>0</v>
      </c>
      <c r="U18" s="9">
        <v>0</v>
      </c>
      <c r="V18" s="9">
        <v>0</v>
      </c>
      <c r="W18" s="9">
        <v>0</v>
      </c>
      <c r="X18" s="9">
        <v>0</v>
      </c>
      <c r="Y18" s="9">
        <v>6.2290000000000001</v>
      </c>
      <c r="Z18" s="9">
        <v>3.601</v>
      </c>
      <c r="AA18" s="9">
        <v>2.6280000000000001</v>
      </c>
      <c r="AB18" s="9">
        <v>6.02</v>
      </c>
      <c r="AC18" s="9">
        <v>3.3919999999999999</v>
      </c>
      <c r="AD18" s="9">
        <v>2.6280000000000001</v>
      </c>
      <c r="AE18" s="9">
        <v>3.4620000000000002</v>
      </c>
      <c r="AF18" s="9">
        <v>1.7829999999999999</v>
      </c>
      <c r="AG18" s="9">
        <v>1.679</v>
      </c>
      <c r="AH18" s="9">
        <v>0.28199999999999997</v>
      </c>
      <c r="AI18" s="9">
        <v>0</v>
      </c>
      <c r="AJ18" s="9">
        <v>0.28199999999999997</v>
      </c>
      <c r="AK18" s="9">
        <v>2.2770000000000001</v>
      </c>
      <c r="AL18" s="9">
        <v>1.609</v>
      </c>
      <c r="AM18" s="9">
        <v>0.66800000000000004</v>
      </c>
      <c r="AN18" s="9">
        <v>0.20899999999999999</v>
      </c>
      <c r="AO18" s="9">
        <v>0.20899999999999999</v>
      </c>
      <c r="AP18" s="9">
        <v>0</v>
      </c>
      <c r="AQ18" s="9">
        <v>0.20899999999999999</v>
      </c>
      <c r="AR18" s="9">
        <v>0.20899999999999999</v>
      </c>
      <c r="AS18" s="9">
        <v>0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61.554000000000002</v>
      </c>
      <c r="BG18" s="9">
        <v>36.944000000000003</v>
      </c>
      <c r="BH18" s="9">
        <v>24.61</v>
      </c>
      <c r="BI18" s="9">
        <v>44.902999999999999</v>
      </c>
      <c r="BJ18" s="9">
        <v>27.753</v>
      </c>
      <c r="BK18" s="9">
        <v>17.149999999999999</v>
      </c>
      <c r="BL18" s="9">
        <v>27.356999999999999</v>
      </c>
      <c r="BM18" s="9">
        <v>16.974</v>
      </c>
      <c r="BN18" s="9">
        <v>10.382</v>
      </c>
      <c r="BO18" s="9">
        <v>11.877000000000001</v>
      </c>
      <c r="BP18" s="9">
        <v>7.4219999999999997</v>
      </c>
      <c r="BQ18" s="9">
        <v>4.4550000000000001</v>
      </c>
      <c r="BR18" s="9">
        <v>5.67</v>
      </c>
      <c r="BS18" s="9">
        <v>3.3570000000000002</v>
      </c>
      <c r="BT18" s="9">
        <v>2.3130000000000002</v>
      </c>
      <c r="BU18" s="9">
        <v>16.651</v>
      </c>
      <c r="BV18" s="9">
        <v>9.1910000000000007</v>
      </c>
      <c r="BW18" s="9">
        <v>7.46</v>
      </c>
      <c r="BX18" s="9">
        <v>12.071</v>
      </c>
      <c r="BY18" s="9">
        <v>5.5549999999999997</v>
      </c>
      <c r="BZ18" s="9">
        <v>6.516</v>
      </c>
      <c r="CA18" s="9">
        <v>1.5189999999999999</v>
      </c>
      <c r="CB18" s="9">
        <v>1.3</v>
      </c>
      <c r="CC18" s="9">
        <v>0.219</v>
      </c>
      <c r="CD18" s="9">
        <v>3.0609999999999999</v>
      </c>
      <c r="CE18" s="9">
        <v>2.3359999999999999</v>
      </c>
      <c r="CF18" s="9">
        <v>0.72399999999999998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18.838000000000001</v>
      </c>
      <c r="CN18" s="9">
        <v>10.013</v>
      </c>
      <c r="CO18" s="9">
        <v>8.8249999999999993</v>
      </c>
      <c r="CP18" s="9">
        <v>14.183</v>
      </c>
      <c r="CQ18" s="9">
        <v>6.2889999999999997</v>
      </c>
      <c r="CR18" s="9">
        <v>7.8940000000000001</v>
      </c>
      <c r="CS18" s="9">
        <v>3.6389999999999998</v>
      </c>
      <c r="CT18" s="9">
        <v>3.153</v>
      </c>
      <c r="CU18" s="9">
        <v>0.48599999999999999</v>
      </c>
      <c r="CV18" s="9">
        <v>4.9420000000000002</v>
      </c>
      <c r="CW18" s="9">
        <v>0.54</v>
      </c>
      <c r="CX18" s="9">
        <v>4.4020000000000001</v>
      </c>
      <c r="CY18" s="9">
        <v>5.6020000000000003</v>
      </c>
      <c r="CZ18" s="9">
        <v>2.5950000000000002</v>
      </c>
      <c r="DA18" s="9">
        <v>3.0070000000000001</v>
      </c>
      <c r="DB18" s="9">
        <v>4.6550000000000002</v>
      </c>
      <c r="DC18" s="9">
        <v>3.7240000000000002</v>
      </c>
      <c r="DD18" s="9">
        <v>0.93</v>
      </c>
      <c r="DE18" s="9">
        <v>3.7650000000000001</v>
      </c>
      <c r="DF18" s="9">
        <v>3.214</v>
      </c>
      <c r="DG18" s="9">
        <v>0.55100000000000005</v>
      </c>
      <c r="DH18" s="9">
        <v>0.89</v>
      </c>
      <c r="DI18" s="9">
        <v>0.51</v>
      </c>
      <c r="DJ18" s="9">
        <v>0.379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321.33300000000003</v>
      </c>
      <c r="DU18" s="9">
        <v>144.91</v>
      </c>
      <c r="DV18" s="9">
        <v>176.423</v>
      </c>
      <c r="DW18" s="9">
        <v>151.101</v>
      </c>
      <c r="DX18" s="9">
        <v>69.388999999999996</v>
      </c>
      <c r="DY18" s="9">
        <v>81.712000000000003</v>
      </c>
      <c r="DZ18" s="9">
        <v>44.069000000000003</v>
      </c>
      <c r="EA18" s="9">
        <v>23.071000000000002</v>
      </c>
      <c r="EB18" s="9">
        <v>20.998000000000001</v>
      </c>
      <c r="EC18" s="9">
        <v>41.585999999999999</v>
      </c>
      <c r="ED18" s="9">
        <v>17.766999999999999</v>
      </c>
      <c r="EE18" s="9">
        <v>23.818999999999999</v>
      </c>
      <c r="EF18" s="9">
        <v>65.445999999999998</v>
      </c>
      <c r="EG18" s="9">
        <v>28.550999999999998</v>
      </c>
      <c r="EH18" s="9">
        <v>36.895000000000003</v>
      </c>
      <c r="EI18" s="9">
        <v>170.23099999999999</v>
      </c>
      <c r="EJ18" s="9">
        <v>75.521000000000001</v>
      </c>
      <c r="EK18" s="9">
        <v>94.710999999999999</v>
      </c>
      <c r="EL18" s="9">
        <v>119.97</v>
      </c>
      <c r="EM18" s="9">
        <v>51.814999999999998</v>
      </c>
      <c r="EN18" s="9">
        <v>68.153999999999996</v>
      </c>
      <c r="EO18" s="9">
        <v>39.311999999999998</v>
      </c>
      <c r="EP18" s="9">
        <v>20.338000000000001</v>
      </c>
      <c r="EQ18" s="9">
        <v>18.972999999999999</v>
      </c>
      <c r="ER18" s="9">
        <v>10.95</v>
      </c>
      <c r="ES18" s="9">
        <v>3.367</v>
      </c>
      <c r="ET18" s="9">
        <v>7.5830000000000002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76.262</v>
      </c>
      <c r="FB18" s="9">
        <v>39.912999999999997</v>
      </c>
      <c r="FC18" s="9">
        <v>36.348999999999997</v>
      </c>
      <c r="FD18" s="9">
        <v>36.165999999999997</v>
      </c>
      <c r="FE18" s="9">
        <v>17.582000000000001</v>
      </c>
      <c r="FF18" s="9">
        <v>18.584</v>
      </c>
      <c r="FG18" s="9">
        <v>12.022</v>
      </c>
      <c r="FH18" s="9">
        <v>5.3949999999999996</v>
      </c>
      <c r="FI18" s="9">
        <v>6.6269999999999998</v>
      </c>
      <c r="FJ18" s="9">
        <v>12.321</v>
      </c>
      <c r="FK18" s="9">
        <v>5.3380000000000001</v>
      </c>
      <c r="FL18" s="9">
        <v>6.9820000000000002</v>
      </c>
      <c r="FM18" s="9">
        <v>11.824</v>
      </c>
      <c r="FN18" s="9">
        <v>6.8490000000000002</v>
      </c>
      <c r="FO18" s="9">
        <v>4.9749999999999996</v>
      </c>
      <c r="FP18" s="9">
        <v>40.095999999999997</v>
      </c>
      <c r="FQ18" s="9">
        <v>22.331</v>
      </c>
      <c r="FR18" s="9">
        <v>17.763999999999999</v>
      </c>
      <c r="FS18" s="9">
        <v>31.524000000000001</v>
      </c>
      <c r="FT18" s="9">
        <v>15.564</v>
      </c>
      <c r="FU18" s="9">
        <v>15.96</v>
      </c>
      <c r="FV18" s="9">
        <v>6.6040000000000001</v>
      </c>
      <c r="FW18" s="9">
        <v>5.3659999999999997</v>
      </c>
      <c r="FX18" s="9">
        <v>1.238</v>
      </c>
      <c r="FY18" s="9">
        <v>1.9690000000000001</v>
      </c>
      <c r="FZ18" s="9">
        <v>1.401</v>
      </c>
      <c r="GA18" s="9">
        <v>0.56699999999999995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38.875</v>
      </c>
      <c r="GI18" s="9">
        <v>19.370999999999999</v>
      </c>
      <c r="GJ18" s="9">
        <v>19.504000000000001</v>
      </c>
      <c r="GK18" s="9">
        <v>25.794</v>
      </c>
      <c r="GL18" s="9">
        <v>14.031000000000001</v>
      </c>
      <c r="GM18" s="9">
        <v>11.763</v>
      </c>
      <c r="GN18" s="9">
        <v>12.196</v>
      </c>
      <c r="GO18" s="9">
        <v>9.1029999999999998</v>
      </c>
      <c r="GP18" s="9">
        <v>3.093</v>
      </c>
      <c r="GQ18" s="9">
        <v>3.8759999999999999</v>
      </c>
      <c r="GR18" s="9">
        <v>1.474</v>
      </c>
      <c r="GS18" s="9">
        <v>2.4020000000000001</v>
      </c>
      <c r="GT18" s="9">
        <v>9.7219999999999995</v>
      </c>
      <c r="GU18" s="9">
        <v>3.4540000000000002</v>
      </c>
      <c r="GV18" s="9">
        <v>6.2679999999999998</v>
      </c>
      <c r="GW18" s="9">
        <v>13.082000000000001</v>
      </c>
      <c r="GX18" s="9">
        <v>5.34</v>
      </c>
      <c r="GY18" s="9">
        <v>7.7409999999999997</v>
      </c>
      <c r="GZ18" s="9">
        <v>10.036</v>
      </c>
      <c r="HA18" s="9">
        <v>3.306</v>
      </c>
      <c r="HB18" s="9">
        <v>6.73</v>
      </c>
      <c r="HC18" s="9">
        <v>2.4529999999999998</v>
      </c>
      <c r="HD18" s="9">
        <v>1.4410000000000001</v>
      </c>
      <c r="HE18" s="9">
        <v>1.012</v>
      </c>
      <c r="HF18" s="9">
        <v>0.59299999999999997</v>
      </c>
      <c r="HG18" s="9">
        <v>0.59299999999999997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183.41499999999999</v>
      </c>
      <c r="HP18" s="9">
        <v>78.38</v>
      </c>
      <c r="HQ18" s="9">
        <v>105.035</v>
      </c>
      <c r="HR18" s="9">
        <v>74.706999999999994</v>
      </c>
      <c r="HS18" s="9">
        <v>32.948</v>
      </c>
      <c r="HT18" s="9">
        <v>41.759</v>
      </c>
      <c r="HU18" s="9">
        <v>16.829000000000001</v>
      </c>
      <c r="HV18" s="9">
        <v>8.125</v>
      </c>
      <c r="HW18" s="9">
        <v>8.7040000000000006</v>
      </c>
      <c r="HX18" s="9">
        <v>21.562999999999999</v>
      </c>
      <c r="HY18" s="9">
        <v>9.4459999999999997</v>
      </c>
      <c r="HZ18" s="9">
        <v>12.117000000000001</v>
      </c>
      <c r="IA18" s="9">
        <v>36.314999999999998</v>
      </c>
      <c r="IB18" s="9">
        <v>15.378</v>
      </c>
      <c r="IC18" s="9">
        <v>20.937999999999999</v>
      </c>
      <c r="ID18" s="9">
        <v>108.708</v>
      </c>
      <c r="IE18" s="9">
        <v>45.432000000000002</v>
      </c>
      <c r="IF18" s="9">
        <v>63.276000000000003</v>
      </c>
      <c r="IG18" s="9">
        <v>73.388999999999996</v>
      </c>
      <c r="IH18" s="9">
        <v>31.189</v>
      </c>
      <c r="II18" s="9">
        <v>42.2</v>
      </c>
      <c r="IJ18" s="9">
        <v>26.931000000000001</v>
      </c>
      <c r="IK18" s="9">
        <v>12.87</v>
      </c>
      <c r="IL18" s="9">
        <v>14.061</v>
      </c>
      <c r="IM18" s="9">
        <v>8.3879999999999999</v>
      </c>
      <c r="IN18" s="9">
        <v>1.373</v>
      </c>
      <c r="IO18" s="9">
        <v>7.016</v>
      </c>
      <c r="IP18" s="9">
        <v>0</v>
      </c>
      <c r="IQ18" s="9">
        <v>0</v>
      </c>
    </row>
    <row r="19" spans="1:251">
      <c r="A19" s="10">
        <v>44958</v>
      </c>
      <c r="B19" s="9">
        <v>5.17</v>
      </c>
      <c r="C19" s="9">
        <v>5.6980000000000004</v>
      </c>
      <c r="D19" s="9">
        <v>15.111000000000001</v>
      </c>
      <c r="E19" s="9">
        <v>9.2080000000000002</v>
      </c>
      <c r="F19" s="9">
        <v>5.9020000000000001</v>
      </c>
      <c r="G19" s="9">
        <v>18.795999999999999</v>
      </c>
      <c r="H19" s="9">
        <v>11.397</v>
      </c>
      <c r="I19" s="9">
        <v>7.399</v>
      </c>
      <c r="J19" s="9">
        <v>13.685</v>
      </c>
      <c r="K19" s="9">
        <v>8.0879999999999992</v>
      </c>
      <c r="L19" s="9">
        <v>5.5979999999999999</v>
      </c>
      <c r="M19" s="9">
        <v>4.2789999999999999</v>
      </c>
      <c r="N19" s="9">
        <v>3.3090000000000002</v>
      </c>
      <c r="O19" s="9">
        <v>0.97</v>
      </c>
      <c r="P19" s="9">
        <v>0.83099999999999996</v>
      </c>
      <c r="Q19" s="9">
        <v>0</v>
      </c>
      <c r="R19" s="9">
        <v>0.83099999999999996</v>
      </c>
      <c r="S19" s="9">
        <v>0</v>
      </c>
      <c r="T19" s="9">
        <v>0</v>
      </c>
      <c r="U19" s="9">
        <v>0</v>
      </c>
      <c r="V19" s="9">
        <v>0</v>
      </c>
      <c r="W19" s="9">
        <v>0</v>
      </c>
      <c r="X19" s="9">
        <v>0</v>
      </c>
      <c r="Y19" s="9">
        <v>5.8490000000000002</v>
      </c>
      <c r="Z19" s="9">
        <v>4.6390000000000002</v>
      </c>
      <c r="AA19" s="9">
        <v>1.21</v>
      </c>
      <c r="AB19" s="9">
        <v>4.6239999999999997</v>
      </c>
      <c r="AC19" s="9">
        <v>3.8849999999999998</v>
      </c>
      <c r="AD19" s="9">
        <v>0.73799999999999999</v>
      </c>
      <c r="AE19" s="9">
        <v>2.8780000000000001</v>
      </c>
      <c r="AF19" s="9">
        <v>2.8780000000000001</v>
      </c>
      <c r="AG19" s="9">
        <v>0</v>
      </c>
      <c r="AH19" s="9">
        <v>1.415</v>
      </c>
      <c r="AI19" s="9">
        <v>0.67700000000000005</v>
      </c>
      <c r="AJ19" s="9">
        <v>0.73799999999999999</v>
      </c>
      <c r="AK19" s="9">
        <v>0.33100000000000002</v>
      </c>
      <c r="AL19" s="9">
        <v>0.33100000000000002</v>
      </c>
      <c r="AM19" s="9">
        <v>0</v>
      </c>
      <c r="AN19" s="9">
        <v>1.2250000000000001</v>
      </c>
      <c r="AO19" s="9">
        <v>0.754</v>
      </c>
      <c r="AP19" s="9">
        <v>0.47099999999999997</v>
      </c>
      <c r="AQ19" s="9">
        <v>1.2250000000000001</v>
      </c>
      <c r="AR19" s="9">
        <v>0.754</v>
      </c>
      <c r="AS19" s="9">
        <v>0.47099999999999997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62.677999999999997</v>
      </c>
      <c r="BG19" s="9">
        <v>29.047999999999998</v>
      </c>
      <c r="BH19" s="9">
        <v>33.628999999999998</v>
      </c>
      <c r="BI19" s="9">
        <v>49.121000000000002</v>
      </c>
      <c r="BJ19" s="9">
        <v>21.699000000000002</v>
      </c>
      <c r="BK19" s="9">
        <v>27.422999999999998</v>
      </c>
      <c r="BL19" s="9">
        <v>23.641999999999999</v>
      </c>
      <c r="BM19" s="9">
        <v>13.355</v>
      </c>
      <c r="BN19" s="9">
        <v>10.287000000000001</v>
      </c>
      <c r="BO19" s="9">
        <v>12.29</v>
      </c>
      <c r="BP19" s="9">
        <v>3.996</v>
      </c>
      <c r="BQ19" s="9">
        <v>8.2940000000000005</v>
      </c>
      <c r="BR19" s="9">
        <v>13.189</v>
      </c>
      <c r="BS19" s="9">
        <v>4.3479999999999999</v>
      </c>
      <c r="BT19" s="9">
        <v>8.8409999999999993</v>
      </c>
      <c r="BU19" s="9">
        <v>13.555999999999999</v>
      </c>
      <c r="BV19" s="9">
        <v>7.35</v>
      </c>
      <c r="BW19" s="9">
        <v>6.2069999999999999</v>
      </c>
      <c r="BX19" s="9">
        <v>10.866</v>
      </c>
      <c r="BY19" s="9">
        <v>6.48</v>
      </c>
      <c r="BZ19" s="9">
        <v>4.3860000000000001</v>
      </c>
      <c r="CA19" s="9">
        <v>2.6909999999999998</v>
      </c>
      <c r="CB19" s="9">
        <v>0.87</v>
      </c>
      <c r="CC19" s="9">
        <v>1.82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21.241</v>
      </c>
      <c r="CN19" s="9">
        <v>13.246</v>
      </c>
      <c r="CO19" s="9">
        <v>7.9960000000000004</v>
      </c>
      <c r="CP19" s="9">
        <v>14.436</v>
      </c>
      <c r="CQ19" s="9">
        <v>8.2669999999999995</v>
      </c>
      <c r="CR19" s="9">
        <v>6.1689999999999996</v>
      </c>
      <c r="CS19" s="9">
        <v>4.9109999999999996</v>
      </c>
      <c r="CT19" s="9">
        <v>3.8740000000000001</v>
      </c>
      <c r="CU19" s="9">
        <v>1.0369999999999999</v>
      </c>
      <c r="CV19" s="9">
        <v>5.0890000000000004</v>
      </c>
      <c r="CW19" s="9">
        <v>2.0259999999999998</v>
      </c>
      <c r="CX19" s="9">
        <v>3.0630000000000002</v>
      </c>
      <c r="CY19" s="9">
        <v>4.4359999999999999</v>
      </c>
      <c r="CZ19" s="9">
        <v>2.3679999999999999</v>
      </c>
      <c r="DA19" s="9">
        <v>2.0680000000000001</v>
      </c>
      <c r="DB19" s="9">
        <v>6.8049999999999997</v>
      </c>
      <c r="DC19" s="9">
        <v>4.9779999999999998</v>
      </c>
      <c r="DD19" s="9">
        <v>1.827</v>
      </c>
      <c r="DE19" s="9">
        <v>4.6070000000000002</v>
      </c>
      <c r="DF19" s="9">
        <v>4.4809999999999999</v>
      </c>
      <c r="DG19" s="9">
        <v>0.126</v>
      </c>
      <c r="DH19" s="9">
        <v>0.79400000000000004</v>
      </c>
      <c r="DI19" s="9">
        <v>0</v>
      </c>
      <c r="DJ19" s="9">
        <v>0.79400000000000004</v>
      </c>
      <c r="DK19" s="9">
        <v>1.4039999999999999</v>
      </c>
      <c r="DL19" s="9">
        <v>0.497</v>
      </c>
      <c r="DM19" s="9">
        <v>0.90700000000000003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344.34300000000002</v>
      </c>
      <c r="DU19" s="9">
        <v>172.19800000000001</v>
      </c>
      <c r="DV19" s="9">
        <v>172.14500000000001</v>
      </c>
      <c r="DW19" s="9">
        <v>177.13399999999999</v>
      </c>
      <c r="DX19" s="9">
        <v>84.454999999999998</v>
      </c>
      <c r="DY19" s="9">
        <v>92.677999999999997</v>
      </c>
      <c r="DZ19" s="9">
        <v>46.993000000000002</v>
      </c>
      <c r="EA19" s="9">
        <v>24.686</v>
      </c>
      <c r="EB19" s="9">
        <v>22.306000000000001</v>
      </c>
      <c r="EC19" s="9">
        <v>49.335999999999999</v>
      </c>
      <c r="ED19" s="9">
        <v>25.271999999999998</v>
      </c>
      <c r="EE19" s="9">
        <v>24.064</v>
      </c>
      <c r="EF19" s="9">
        <v>80.805000000000007</v>
      </c>
      <c r="EG19" s="9">
        <v>34.497</v>
      </c>
      <c r="EH19" s="9">
        <v>46.308</v>
      </c>
      <c r="EI19" s="9">
        <v>167.209</v>
      </c>
      <c r="EJ19" s="9">
        <v>87.742999999999995</v>
      </c>
      <c r="EK19" s="9">
        <v>79.465999999999994</v>
      </c>
      <c r="EL19" s="9">
        <v>112.15900000000001</v>
      </c>
      <c r="EM19" s="9">
        <v>54.478000000000002</v>
      </c>
      <c r="EN19" s="9">
        <v>57.680999999999997</v>
      </c>
      <c r="EO19" s="9">
        <v>39.765999999999998</v>
      </c>
      <c r="EP19" s="9">
        <v>23.405999999999999</v>
      </c>
      <c r="EQ19" s="9">
        <v>16.361000000000001</v>
      </c>
      <c r="ER19" s="9">
        <v>15.282999999999999</v>
      </c>
      <c r="ES19" s="9">
        <v>9.859</v>
      </c>
      <c r="ET19" s="9">
        <v>5.4249999999999998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80.132000000000005</v>
      </c>
      <c r="FB19" s="9">
        <v>40.865000000000002</v>
      </c>
      <c r="FC19" s="9">
        <v>39.268000000000001</v>
      </c>
      <c r="FD19" s="9">
        <v>47.029000000000003</v>
      </c>
      <c r="FE19" s="9">
        <v>24.49</v>
      </c>
      <c r="FF19" s="9">
        <v>22.538</v>
      </c>
      <c r="FG19" s="9">
        <v>15.358000000000001</v>
      </c>
      <c r="FH19" s="9">
        <v>8.1110000000000007</v>
      </c>
      <c r="FI19" s="9">
        <v>7.2469999999999999</v>
      </c>
      <c r="FJ19" s="9">
        <v>12.942</v>
      </c>
      <c r="FK19" s="9">
        <v>7.923</v>
      </c>
      <c r="FL19" s="9">
        <v>5.0190000000000001</v>
      </c>
      <c r="FM19" s="9">
        <v>18.728999999999999</v>
      </c>
      <c r="FN19" s="9">
        <v>8.4559999999999995</v>
      </c>
      <c r="FO19" s="9">
        <v>10.273</v>
      </c>
      <c r="FP19" s="9">
        <v>33.103999999999999</v>
      </c>
      <c r="FQ19" s="9">
        <v>16.375</v>
      </c>
      <c r="FR19" s="9">
        <v>16.728999999999999</v>
      </c>
      <c r="FS19" s="9">
        <v>25.382000000000001</v>
      </c>
      <c r="FT19" s="9">
        <v>11.999000000000001</v>
      </c>
      <c r="FU19" s="9">
        <v>13.382999999999999</v>
      </c>
      <c r="FV19" s="9">
        <v>5.42</v>
      </c>
      <c r="FW19" s="9">
        <v>2.8570000000000002</v>
      </c>
      <c r="FX19" s="9">
        <v>2.5630000000000002</v>
      </c>
      <c r="FY19" s="9">
        <v>2.3010000000000002</v>
      </c>
      <c r="FZ19" s="9">
        <v>1.5189999999999999</v>
      </c>
      <c r="GA19" s="9">
        <v>0.78200000000000003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57.994999999999997</v>
      </c>
      <c r="GI19" s="9">
        <v>28.875</v>
      </c>
      <c r="GJ19" s="9">
        <v>29.119</v>
      </c>
      <c r="GK19" s="9">
        <v>41.655000000000001</v>
      </c>
      <c r="GL19" s="9">
        <v>20.042999999999999</v>
      </c>
      <c r="GM19" s="9">
        <v>21.611999999999998</v>
      </c>
      <c r="GN19" s="9">
        <v>17.335000000000001</v>
      </c>
      <c r="GO19" s="9">
        <v>9.2579999999999991</v>
      </c>
      <c r="GP19" s="9">
        <v>8.077</v>
      </c>
      <c r="GQ19" s="9">
        <v>8.5459999999999994</v>
      </c>
      <c r="GR19" s="9">
        <v>3.26</v>
      </c>
      <c r="GS19" s="9">
        <v>5.2859999999999996</v>
      </c>
      <c r="GT19" s="9">
        <v>15.773</v>
      </c>
      <c r="GU19" s="9">
        <v>7.5250000000000004</v>
      </c>
      <c r="GV19" s="9">
        <v>8.2490000000000006</v>
      </c>
      <c r="GW19" s="9">
        <v>16.34</v>
      </c>
      <c r="GX19" s="9">
        <v>8.8320000000000007</v>
      </c>
      <c r="GY19" s="9">
        <v>7.5069999999999997</v>
      </c>
      <c r="GZ19" s="9">
        <v>13.897</v>
      </c>
      <c r="HA19" s="9">
        <v>6.7640000000000002</v>
      </c>
      <c r="HB19" s="9">
        <v>7.133</v>
      </c>
      <c r="HC19" s="9">
        <v>2.4430000000000001</v>
      </c>
      <c r="HD19" s="9">
        <v>2.0680000000000001</v>
      </c>
      <c r="HE19" s="9">
        <v>0.375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179.71199999999999</v>
      </c>
      <c r="HP19" s="9">
        <v>91.840999999999994</v>
      </c>
      <c r="HQ19" s="9">
        <v>87.870999999999995</v>
      </c>
      <c r="HR19" s="9">
        <v>75.33</v>
      </c>
      <c r="HS19" s="9">
        <v>35.67</v>
      </c>
      <c r="HT19" s="9">
        <v>39.659999999999997</v>
      </c>
      <c r="HU19" s="9">
        <v>13.249000000000001</v>
      </c>
      <c r="HV19" s="9">
        <v>6.4850000000000003</v>
      </c>
      <c r="HW19" s="9">
        <v>6.7640000000000002</v>
      </c>
      <c r="HX19" s="9">
        <v>23.989000000000001</v>
      </c>
      <c r="HY19" s="9">
        <v>12.319000000000001</v>
      </c>
      <c r="HZ19" s="9">
        <v>11.67</v>
      </c>
      <c r="IA19" s="9">
        <v>38.091999999999999</v>
      </c>
      <c r="IB19" s="9">
        <v>16.864999999999998</v>
      </c>
      <c r="IC19" s="9">
        <v>21.225999999999999</v>
      </c>
      <c r="ID19" s="9">
        <v>104.381</v>
      </c>
      <c r="IE19" s="9">
        <v>56.170999999999999</v>
      </c>
      <c r="IF19" s="9">
        <v>48.210999999999999</v>
      </c>
      <c r="IG19" s="9">
        <v>66.739000000000004</v>
      </c>
      <c r="IH19" s="9">
        <v>33.780999999999999</v>
      </c>
      <c r="II19" s="9">
        <v>32.957999999999998</v>
      </c>
      <c r="IJ19" s="9">
        <v>26.606000000000002</v>
      </c>
      <c r="IK19" s="9">
        <v>14.05</v>
      </c>
      <c r="IL19" s="9">
        <v>12.555999999999999</v>
      </c>
      <c r="IM19" s="9">
        <v>11.037000000000001</v>
      </c>
      <c r="IN19" s="9">
        <v>8.34</v>
      </c>
      <c r="IO19" s="9">
        <v>2.6970000000000001</v>
      </c>
      <c r="IP19" s="9">
        <v>0</v>
      </c>
      <c r="IQ19" s="9"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19406</vt:i4>
      </vt:variant>
    </vt:vector>
  </HeadingPairs>
  <TitlesOfParts>
    <vt:vector size="19436" baseType="lpstr">
      <vt:lpstr>Contents</vt:lpstr>
      <vt:lpstr>Table 2.1</vt:lpstr>
      <vt:lpstr>Table 2.2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A125844198K</vt:lpstr>
      <vt:lpstr>A125844198K_Data</vt:lpstr>
      <vt:lpstr>A125844198K_Latest</vt:lpstr>
      <vt:lpstr>A125844202R</vt:lpstr>
      <vt:lpstr>A125844202R_Data</vt:lpstr>
      <vt:lpstr>A125844202R_Latest</vt:lpstr>
      <vt:lpstr>A125844206X</vt:lpstr>
      <vt:lpstr>A125844206X_Data</vt:lpstr>
      <vt:lpstr>A125844206X_Latest</vt:lpstr>
      <vt:lpstr>A125844210R</vt:lpstr>
      <vt:lpstr>A125844210R_Data</vt:lpstr>
      <vt:lpstr>A125844210R_Latest</vt:lpstr>
      <vt:lpstr>A125844214X</vt:lpstr>
      <vt:lpstr>A125844214X_Data</vt:lpstr>
      <vt:lpstr>A125844214X_Latest</vt:lpstr>
      <vt:lpstr>A125844218J</vt:lpstr>
      <vt:lpstr>A125844218J_Data</vt:lpstr>
      <vt:lpstr>A125844218J_Latest</vt:lpstr>
      <vt:lpstr>A125844222X</vt:lpstr>
      <vt:lpstr>A125844222X_Data</vt:lpstr>
      <vt:lpstr>A125844222X_Latest</vt:lpstr>
      <vt:lpstr>A125844226J</vt:lpstr>
      <vt:lpstr>A125844226J_Data</vt:lpstr>
      <vt:lpstr>A125844226J_Latest</vt:lpstr>
      <vt:lpstr>A125844230X</vt:lpstr>
      <vt:lpstr>A125844230X_Data</vt:lpstr>
      <vt:lpstr>A125844230X_Latest</vt:lpstr>
      <vt:lpstr>A125844234J</vt:lpstr>
      <vt:lpstr>A125844234J_Data</vt:lpstr>
      <vt:lpstr>A125844234J_Latest</vt:lpstr>
      <vt:lpstr>A125844238T</vt:lpstr>
      <vt:lpstr>A125844238T_Data</vt:lpstr>
      <vt:lpstr>A125844238T_Latest</vt:lpstr>
      <vt:lpstr>A125844242J</vt:lpstr>
      <vt:lpstr>A125844242J_Data</vt:lpstr>
      <vt:lpstr>A125844242J_Latest</vt:lpstr>
      <vt:lpstr>A125844246T</vt:lpstr>
      <vt:lpstr>A125844246T_Data</vt:lpstr>
      <vt:lpstr>A125844246T_Latest</vt:lpstr>
      <vt:lpstr>A125844250J</vt:lpstr>
      <vt:lpstr>A125844250J_Data</vt:lpstr>
      <vt:lpstr>A125844250J_Latest</vt:lpstr>
      <vt:lpstr>A125844254T</vt:lpstr>
      <vt:lpstr>A125844254T_Data</vt:lpstr>
      <vt:lpstr>A125844254T_Latest</vt:lpstr>
      <vt:lpstr>A125844258A</vt:lpstr>
      <vt:lpstr>A125844258A_Data</vt:lpstr>
      <vt:lpstr>A125844258A_Latest</vt:lpstr>
      <vt:lpstr>A125844262T</vt:lpstr>
      <vt:lpstr>A125844262T_Data</vt:lpstr>
      <vt:lpstr>A125844262T_Latest</vt:lpstr>
      <vt:lpstr>A125844266A</vt:lpstr>
      <vt:lpstr>A125844266A_Data</vt:lpstr>
      <vt:lpstr>A125844266A_Latest</vt:lpstr>
      <vt:lpstr>A125844270T</vt:lpstr>
      <vt:lpstr>A125844270T_Data</vt:lpstr>
      <vt:lpstr>A125844270T_Latest</vt:lpstr>
      <vt:lpstr>A125844274A</vt:lpstr>
      <vt:lpstr>A125844274A_Data</vt:lpstr>
      <vt:lpstr>A125844274A_Latest</vt:lpstr>
      <vt:lpstr>A125844278K</vt:lpstr>
      <vt:lpstr>A125844278K_Data</vt:lpstr>
      <vt:lpstr>A125844278K_Latest</vt:lpstr>
      <vt:lpstr>A125844282A</vt:lpstr>
      <vt:lpstr>A125844282A_Data</vt:lpstr>
      <vt:lpstr>A125844282A_Latest</vt:lpstr>
      <vt:lpstr>A125844286K</vt:lpstr>
      <vt:lpstr>A125844286K_Data</vt:lpstr>
      <vt:lpstr>A125844286K_Latest</vt:lpstr>
      <vt:lpstr>A125844290A</vt:lpstr>
      <vt:lpstr>A125844290A_Data</vt:lpstr>
      <vt:lpstr>A125844290A_Latest</vt:lpstr>
      <vt:lpstr>A125844294K</vt:lpstr>
      <vt:lpstr>A125844294K_Data</vt:lpstr>
      <vt:lpstr>A125844294K_Latest</vt:lpstr>
      <vt:lpstr>A125844298V</vt:lpstr>
      <vt:lpstr>A125844298V_Data</vt:lpstr>
      <vt:lpstr>A125844298V_Latest</vt:lpstr>
      <vt:lpstr>A125844302X</vt:lpstr>
      <vt:lpstr>A125844302X_Data</vt:lpstr>
      <vt:lpstr>A125844302X_Latest</vt:lpstr>
      <vt:lpstr>A125844306J</vt:lpstr>
      <vt:lpstr>A125844306J_Data</vt:lpstr>
      <vt:lpstr>A125844306J_Latest</vt:lpstr>
      <vt:lpstr>A125844310X</vt:lpstr>
      <vt:lpstr>A125844310X_Data</vt:lpstr>
      <vt:lpstr>A125844310X_Latest</vt:lpstr>
      <vt:lpstr>A125844314J</vt:lpstr>
      <vt:lpstr>A125844314J_Data</vt:lpstr>
      <vt:lpstr>A125844314J_Latest</vt:lpstr>
      <vt:lpstr>A125844318T</vt:lpstr>
      <vt:lpstr>A125844318T_Data</vt:lpstr>
      <vt:lpstr>A125844318T_Latest</vt:lpstr>
      <vt:lpstr>A125844322J</vt:lpstr>
      <vt:lpstr>A125844322J_Data</vt:lpstr>
      <vt:lpstr>A125844322J_Latest</vt:lpstr>
      <vt:lpstr>A125844326T</vt:lpstr>
      <vt:lpstr>A125844326T_Data</vt:lpstr>
      <vt:lpstr>A125844326T_Latest</vt:lpstr>
      <vt:lpstr>A125844330J</vt:lpstr>
      <vt:lpstr>A125844330J_Data</vt:lpstr>
      <vt:lpstr>A125844330J_Latest</vt:lpstr>
      <vt:lpstr>A125844334T</vt:lpstr>
      <vt:lpstr>A125844334T_Data</vt:lpstr>
      <vt:lpstr>A125844334T_Latest</vt:lpstr>
      <vt:lpstr>A125844338A</vt:lpstr>
      <vt:lpstr>A125844338A_Data</vt:lpstr>
      <vt:lpstr>A125844338A_Latest</vt:lpstr>
      <vt:lpstr>A125844342T</vt:lpstr>
      <vt:lpstr>A125844342T_Data</vt:lpstr>
      <vt:lpstr>A125844342T_Latest</vt:lpstr>
      <vt:lpstr>A125844346A</vt:lpstr>
      <vt:lpstr>A125844346A_Data</vt:lpstr>
      <vt:lpstr>A125844346A_Latest</vt:lpstr>
      <vt:lpstr>A125844350T</vt:lpstr>
      <vt:lpstr>A125844350T_Data</vt:lpstr>
      <vt:lpstr>A125844350T_Latest</vt:lpstr>
      <vt:lpstr>A125844354A</vt:lpstr>
      <vt:lpstr>A125844354A_Data</vt:lpstr>
      <vt:lpstr>A125844354A_Latest</vt:lpstr>
      <vt:lpstr>A125844358K</vt:lpstr>
      <vt:lpstr>A125844358K_Data</vt:lpstr>
      <vt:lpstr>A125844358K_Latest</vt:lpstr>
      <vt:lpstr>A125844362A</vt:lpstr>
      <vt:lpstr>A125844362A_Data</vt:lpstr>
      <vt:lpstr>A125844362A_Latest</vt:lpstr>
      <vt:lpstr>A125844366K</vt:lpstr>
      <vt:lpstr>A125844366K_Data</vt:lpstr>
      <vt:lpstr>A125844366K_Latest</vt:lpstr>
      <vt:lpstr>A125844370A</vt:lpstr>
      <vt:lpstr>A125844370A_Data</vt:lpstr>
      <vt:lpstr>A125844370A_Latest</vt:lpstr>
      <vt:lpstr>A125844374K</vt:lpstr>
      <vt:lpstr>A125844374K_Data</vt:lpstr>
      <vt:lpstr>A125844374K_Latest</vt:lpstr>
      <vt:lpstr>A125844378V</vt:lpstr>
      <vt:lpstr>A125844378V_Data</vt:lpstr>
      <vt:lpstr>A125844378V_Latest</vt:lpstr>
      <vt:lpstr>A125844382K</vt:lpstr>
      <vt:lpstr>A125844382K_Data</vt:lpstr>
      <vt:lpstr>A125844382K_Latest</vt:lpstr>
      <vt:lpstr>A125844386V</vt:lpstr>
      <vt:lpstr>A125844386V_Data</vt:lpstr>
      <vt:lpstr>A125844386V_Latest</vt:lpstr>
      <vt:lpstr>A125844390K</vt:lpstr>
      <vt:lpstr>A125844390K_Data</vt:lpstr>
      <vt:lpstr>A125844390K_Latest</vt:lpstr>
      <vt:lpstr>A125844394V</vt:lpstr>
      <vt:lpstr>A125844394V_Data</vt:lpstr>
      <vt:lpstr>A125844394V_Latest</vt:lpstr>
      <vt:lpstr>A125844398C</vt:lpstr>
      <vt:lpstr>A125844398C_Data</vt:lpstr>
      <vt:lpstr>A125844398C_Latest</vt:lpstr>
      <vt:lpstr>A125844402J</vt:lpstr>
      <vt:lpstr>A125844402J_Data</vt:lpstr>
      <vt:lpstr>A125844402J_Latest</vt:lpstr>
      <vt:lpstr>A125844406T</vt:lpstr>
      <vt:lpstr>A125844406T_Data</vt:lpstr>
      <vt:lpstr>A125844406T_Latest</vt:lpstr>
      <vt:lpstr>A125844410J</vt:lpstr>
      <vt:lpstr>A125844410J_Data</vt:lpstr>
      <vt:lpstr>A125844410J_Latest</vt:lpstr>
      <vt:lpstr>A125844414T</vt:lpstr>
      <vt:lpstr>A125844414T_Data</vt:lpstr>
      <vt:lpstr>A125844414T_Latest</vt:lpstr>
      <vt:lpstr>A125844418A</vt:lpstr>
      <vt:lpstr>A125844418A_Data</vt:lpstr>
      <vt:lpstr>A125844418A_Latest</vt:lpstr>
      <vt:lpstr>A125844422T</vt:lpstr>
      <vt:lpstr>A125844422T_Data</vt:lpstr>
      <vt:lpstr>A125844422T_Latest</vt:lpstr>
      <vt:lpstr>A125844426A</vt:lpstr>
      <vt:lpstr>A125844426A_Data</vt:lpstr>
      <vt:lpstr>A125844426A_Latest</vt:lpstr>
      <vt:lpstr>A125844430T</vt:lpstr>
      <vt:lpstr>A125844430T_Data</vt:lpstr>
      <vt:lpstr>A125844430T_Latest</vt:lpstr>
      <vt:lpstr>A125844434A</vt:lpstr>
      <vt:lpstr>A125844434A_Data</vt:lpstr>
      <vt:lpstr>A125844434A_Latest</vt:lpstr>
      <vt:lpstr>A125844438K</vt:lpstr>
      <vt:lpstr>A125844438K_Data</vt:lpstr>
      <vt:lpstr>A125844438K_Latest</vt:lpstr>
      <vt:lpstr>A125844442A</vt:lpstr>
      <vt:lpstr>A125844442A_Data</vt:lpstr>
      <vt:lpstr>A125844442A_Latest</vt:lpstr>
      <vt:lpstr>A125844446K</vt:lpstr>
      <vt:lpstr>A125844446K_Data</vt:lpstr>
      <vt:lpstr>A125844446K_Latest</vt:lpstr>
      <vt:lpstr>A125844450A</vt:lpstr>
      <vt:lpstr>A125844450A_Data</vt:lpstr>
      <vt:lpstr>A125844450A_Latest</vt:lpstr>
      <vt:lpstr>A125844454K</vt:lpstr>
      <vt:lpstr>A125844454K_Data</vt:lpstr>
      <vt:lpstr>A125844454K_Latest</vt:lpstr>
      <vt:lpstr>A125844458V</vt:lpstr>
      <vt:lpstr>A125844458V_Data</vt:lpstr>
      <vt:lpstr>A125844458V_Latest</vt:lpstr>
      <vt:lpstr>A125844462K</vt:lpstr>
      <vt:lpstr>A125844462K_Data</vt:lpstr>
      <vt:lpstr>A125844462K_Latest</vt:lpstr>
      <vt:lpstr>A125844466V</vt:lpstr>
      <vt:lpstr>A125844466V_Data</vt:lpstr>
      <vt:lpstr>A125844466V_Latest</vt:lpstr>
      <vt:lpstr>A125844470K</vt:lpstr>
      <vt:lpstr>A125844470K_Data</vt:lpstr>
      <vt:lpstr>A125844470K_Latest</vt:lpstr>
      <vt:lpstr>A125844474V</vt:lpstr>
      <vt:lpstr>A125844474V_Data</vt:lpstr>
      <vt:lpstr>A125844474V_Latest</vt:lpstr>
      <vt:lpstr>A125844478C</vt:lpstr>
      <vt:lpstr>A125844478C_Data</vt:lpstr>
      <vt:lpstr>A125844478C_Latest</vt:lpstr>
      <vt:lpstr>A125844482V</vt:lpstr>
      <vt:lpstr>A125844482V_Data</vt:lpstr>
      <vt:lpstr>A125844482V_Latest</vt:lpstr>
      <vt:lpstr>A125844486C</vt:lpstr>
      <vt:lpstr>A125844486C_Data</vt:lpstr>
      <vt:lpstr>A125844486C_Latest</vt:lpstr>
      <vt:lpstr>A125844490V</vt:lpstr>
      <vt:lpstr>A125844490V_Data</vt:lpstr>
      <vt:lpstr>A125844490V_Latest</vt:lpstr>
      <vt:lpstr>A125844494C</vt:lpstr>
      <vt:lpstr>A125844494C_Data</vt:lpstr>
      <vt:lpstr>A125844494C_Latest</vt:lpstr>
      <vt:lpstr>A125844498L</vt:lpstr>
      <vt:lpstr>A125844498L_Data</vt:lpstr>
      <vt:lpstr>A125844498L_Latest</vt:lpstr>
      <vt:lpstr>A125844502T</vt:lpstr>
      <vt:lpstr>A125844502T_Data</vt:lpstr>
      <vt:lpstr>A125844502T_Latest</vt:lpstr>
      <vt:lpstr>A125844506A</vt:lpstr>
      <vt:lpstr>A125844506A_Data</vt:lpstr>
      <vt:lpstr>A125844506A_Latest</vt:lpstr>
      <vt:lpstr>A125844510T</vt:lpstr>
      <vt:lpstr>A125844510T_Data</vt:lpstr>
      <vt:lpstr>A125844510T_Latest</vt:lpstr>
      <vt:lpstr>A125844514A</vt:lpstr>
      <vt:lpstr>A125844514A_Data</vt:lpstr>
      <vt:lpstr>A125844514A_Latest</vt:lpstr>
      <vt:lpstr>A125844518K</vt:lpstr>
      <vt:lpstr>A125844518K_Data</vt:lpstr>
      <vt:lpstr>A125844518K_Latest</vt:lpstr>
      <vt:lpstr>A125844522A</vt:lpstr>
      <vt:lpstr>A125844522A_Data</vt:lpstr>
      <vt:lpstr>A125844522A_Latest</vt:lpstr>
      <vt:lpstr>A125844526K</vt:lpstr>
      <vt:lpstr>A125844526K_Data</vt:lpstr>
      <vt:lpstr>A125844526K_Latest</vt:lpstr>
      <vt:lpstr>A125844530A</vt:lpstr>
      <vt:lpstr>A125844530A_Data</vt:lpstr>
      <vt:lpstr>A125844530A_Latest</vt:lpstr>
      <vt:lpstr>A125844534K</vt:lpstr>
      <vt:lpstr>A125844534K_Data</vt:lpstr>
      <vt:lpstr>A125844534K_Latest</vt:lpstr>
      <vt:lpstr>A125844538V</vt:lpstr>
      <vt:lpstr>A125844538V_Data</vt:lpstr>
      <vt:lpstr>A125844538V_Latest</vt:lpstr>
      <vt:lpstr>A125844542K</vt:lpstr>
      <vt:lpstr>A125844542K_Data</vt:lpstr>
      <vt:lpstr>A125844542K_Latest</vt:lpstr>
      <vt:lpstr>A125844546V</vt:lpstr>
      <vt:lpstr>A125844546V_Data</vt:lpstr>
      <vt:lpstr>A125844546V_Latest</vt:lpstr>
      <vt:lpstr>A125844550K</vt:lpstr>
      <vt:lpstr>A125844550K_Data</vt:lpstr>
      <vt:lpstr>A125844550K_Latest</vt:lpstr>
      <vt:lpstr>A125844554V</vt:lpstr>
      <vt:lpstr>A125844554V_Data</vt:lpstr>
      <vt:lpstr>A125844554V_Latest</vt:lpstr>
      <vt:lpstr>A125844558C</vt:lpstr>
      <vt:lpstr>A125844558C_Data</vt:lpstr>
      <vt:lpstr>A125844558C_Latest</vt:lpstr>
      <vt:lpstr>A125844562V</vt:lpstr>
      <vt:lpstr>A125844562V_Data</vt:lpstr>
      <vt:lpstr>A125844562V_Latest</vt:lpstr>
      <vt:lpstr>A125844566C</vt:lpstr>
      <vt:lpstr>A125844566C_Data</vt:lpstr>
      <vt:lpstr>A125844566C_Latest</vt:lpstr>
      <vt:lpstr>A125844570V</vt:lpstr>
      <vt:lpstr>A125844570V_Data</vt:lpstr>
      <vt:lpstr>A125844570V_Latest</vt:lpstr>
      <vt:lpstr>A125844574C</vt:lpstr>
      <vt:lpstr>A125844574C_Data</vt:lpstr>
      <vt:lpstr>A125844574C_Latest</vt:lpstr>
      <vt:lpstr>A125844578L</vt:lpstr>
      <vt:lpstr>A125844578L_Data</vt:lpstr>
      <vt:lpstr>A125844578L_Latest</vt:lpstr>
      <vt:lpstr>A125844582C</vt:lpstr>
      <vt:lpstr>A125844582C_Data</vt:lpstr>
      <vt:lpstr>A125844582C_Latest</vt:lpstr>
      <vt:lpstr>A125844586L</vt:lpstr>
      <vt:lpstr>A125844586L_Data</vt:lpstr>
      <vt:lpstr>A125844586L_Latest</vt:lpstr>
      <vt:lpstr>A125844590C</vt:lpstr>
      <vt:lpstr>A125844590C_Data</vt:lpstr>
      <vt:lpstr>A125844590C_Latest</vt:lpstr>
      <vt:lpstr>A125844594L</vt:lpstr>
      <vt:lpstr>A125844594L_Data</vt:lpstr>
      <vt:lpstr>A125844594L_Latest</vt:lpstr>
      <vt:lpstr>A125844598W</vt:lpstr>
      <vt:lpstr>A125844598W_Data</vt:lpstr>
      <vt:lpstr>A125844598W_Latest</vt:lpstr>
      <vt:lpstr>A125844602A</vt:lpstr>
      <vt:lpstr>A125844602A_Data</vt:lpstr>
      <vt:lpstr>A125844602A_Latest</vt:lpstr>
      <vt:lpstr>A125844606K</vt:lpstr>
      <vt:lpstr>A125844606K_Data</vt:lpstr>
      <vt:lpstr>A125844606K_Latest</vt:lpstr>
      <vt:lpstr>A125844610A</vt:lpstr>
      <vt:lpstr>A125844610A_Data</vt:lpstr>
      <vt:lpstr>A125844610A_Latest</vt:lpstr>
      <vt:lpstr>A125844614K</vt:lpstr>
      <vt:lpstr>A125844614K_Data</vt:lpstr>
      <vt:lpstr>A125844614K_Latest</vt:lpstr>
      <vt:lpstr>A125844618V</vt:lpstr>
      <vt:lpstr>A125844618V_Data</vt:lpstr>
      <vt:lpstr>A125844618V_Latest</vt:lpstr>
      <vt:lpstr>A125844622K</vt:lpstr>
      <vt:lpstr>A125844622K_Data</vt:lpstr>
      <vt:lpstr>A125844622K_Latest</vt:lpstr>
      <vt:lpstr>A125844626V</vt:lpstr>
      <vt:lpstr>A125844626V_Data</vt:lpstr>
      <vt:lpstr>A125844626V_Latest</vt:lpstr>
      <vt:lpstr>A125844630K</vt:lpstr>
      <vt:lpstr>A125844630K_Data</vt:lpstr>
      <vt:lpstr>A125844630K_Latest</vt:lpstr>
      <vt:lpstr>A125844634V</vt:lpstr>
      <vt:lpstr>A125844634V_Data</vt:lpstr>
      <vt:lpstr>A125844634V_Latest</vt:lpstr>
      <vt:lpstr>A125844638C</vt:lpstr>
      <vt:lpstr>A125844638C_Data</vt:lpstr>
      <vt:lpstr>A125844638C_Latest</vt:lpstr>
      <vt:lpstr>A125844642V</vt:lpstr>
      <vt:lpstr>A125844642V_Data</vt:lpstr>
      <vt:lpstr>A125844642V_Latest</vt:lpstr>
      <vt:lpstr>A125844646C</vt:lpstr>
      <vt:lpstr>A125844646C_Data</vt:lpstr>
      <vt:lpstr>A125844646C_Latest</vt:lpstr>
      <vt:lpstr>A125844650V</vt:lpstr>
      <vt:lpstr>A125844650V_Data</vt:lpstr>
      <vt:lpstr>A125844650V_Latest</vt:lpstr>
      <vt:lpstr>A125844654C</vt:lpstr>
      <vt:lpstr>A125844654C_Data</vt:lpstr>
      <vt:lpstr>A125844654C_Latest</vt:lpstr>
      <vt:lpstr>A125844658L</vt:lpstr>
      <vt:lpstr>A125844658L_Data</vt:lpstr>
      <vt:lpstr>A125844658L_Latest</vt:lpstr>
      <vt:lpstr>A125844662C</vt:lpstr>
      <vt:lpstr>A125844662C_Data</vt:lpstr>
      <vt:lpstr>A125844662C_Latest</vt:lpstr>
      <vt:lpstr>A125844666L</vt:lpstr>
      <vt:lpstr>A125844666L_Data</vt:lpstr>
      <vt:lpstr>A125844666L_Latest</vt:lpstr>
      <vt:lpstr>A125844670C</vt:lpstr>
      <vt:lpstr>A125844670C_Data</vt:lpstr>
      <vt:lpstr>A125844670C_Latest</vt:lpstr>
      <vt:lpstr>A125844674L</vt:lpstr>
      <vt:lpstr>A125844674L_Data</vt:lpstr>
      <vt:lpstr>A125844674L_Latest</vt:lpstr>
      <vt:lpstr>A125844678W</vt:lpstr>
      <vt:lpstr>A125844678W_Data</vt:lpstr>
      <vt:lpstr>A125844678W_Latest</vt:lpstr>
      <vt:lpstr>A125844682L</vt:lpstr>
      <vt:lpstr>A125844682L_Data</vt:lpstr>
      <vt:lpstr>A125844682L_Latest</vt:lpstr>
      <vt:lpstr>A125844686W</vt:lpstr>
      <vt:lpstr>A125844686W_Data</vt:lpstr>
      <vt:lpstr>A125844686W_Latest</vt:lpstr>
      <vt:lpstr>A125844690L</vt:lpstr>
      <vt:lpstr>A125844690L_Data</vt:lpstr>
      <vt:lpstr>A125844690L_Latest</vt:lpstr>
      <vt:lpstr>A125844694W</vt:lpstr>
      <vt:lpstr>A125844694W_Data</vt:lpstr>
      <vt:lpstr>A125844694W_Latest</vt:lpstr>
      <vt:lpstr>A125844698F</vt:lpstr>
      <vt:lpstr>A125844698F_Data</vt:lpstr>
      <vt:lpstr>A125844698F_Latest</vt:lpstr>
      <vt:lpstr>A125844702K</vt:lpstr>
      <vt:lpstr>A125844702K_Data</vt:lpstr>
      <vt:lpstr>A125844702K_Latest</vt:lpstr>
      <vt:lpstr>A125844706V</vt:lpstr>
      <vt:lpstr>A125844706V_Data</vt:lpstr>
      <vt:lpstr>A125844706V_Latest</vt:lpstr>
      <vt:lpstr>A125844710K</vt:lpstr>
      <vt:lpstr>A125844710K_Data</vt:lpstr>
      <vt:lpstr>A125844710K_Latest</vt:lpstr>
      <vt:lpstr>A125844714V</vt:lpstr>
      <vt:lpstr>A125844714V_Data</vt:lpstr>
      <vt:lpstr>A125844714V_Latest</vt:lpstr>
      <vt:lpstr>A125844718C</vt:lpstr>
      <vt:lpstr>A125844718C_Data</vt:lpstr>
      <vt:lpstr>A125844718C_Latest</vt:lpstr>
      <vt:lpstr>A125844722V</vt:lpstr>
      <vt:lpstr>A125844722V_Data</vt:lpstr>
      <vt:lpstr>A125844722V_Latest</vt:lpstr>
      <vt:lpstr>A125844726C</vt:lpstr>
      <vt:lpstr>A125844726C_Data</vt:lpstr>
      <vt:lpstr>A125844726C_Latest</vt:lpstr>
      <vt:lpstr>A125844730V</vt:lpstr>
      <vt:lpstr>A125844730V_Data</vt:lpstr>
      <vt:lpstr>A125844730V_Latest</vt:lpstr>
      <vt:lpstr>A125844734C</vt:lpstr>
      <vt:lpstr>A125844734C_Data</vt:lpstr>
      <vt:lpstr>A125844734C_Latest</vt:lpstr>
      <vt:lpstr>A125844738L</vt:lpstr>
      <vt:lpstr>A125844738L_Data</vt:lpstr>
      <vt:lpstr>A125844738L_Latest</vt:lpstr>
      <vt:lpstr>A125844742C</vt:lpstr>
      <vt:lpstr>A125844742C_Data</vt:lpstr>
      <vt:lpstr>A125844742C_Latest</vt:lpstr>
      <vt:lpstr>A125844746L</vt:lpstr>
      <vt:lpstr>A125844746L_Data</vt:lpstr>
      <vt:lpstr>A125844746L_Latest</vt:lpstr>
      <vt:lpstr>A125844750C</vt:lpstr>
      <vt:lpstr>A125844750C_Data</vt:lpstr>
      <vt:lpstr>A125844750C_Latest</vt:lpstr>
      <vt:lpstr>A125844754L</vt:lpstr>
      <vt:lpstr>A125844754L_Data</vt:lpstr>
      <vt:lpstr>A125844754L_Latest</vt:lpstr>
      <vt:lpstr>A125844758W</vt:lpstr>
      <vt:lpstr>A125844758W_Data</vt:lpstr>
      <vt:lpstr>A125844758W_Latest</vt:lpstr>
      <vt:lpstr>A125844762L</vt:lpstr>
      <vt:lpstr>A125844762L_Data</vt:lpstr>
      <vt:lpstr>A125844762L_Latest</vt:lpstr>
      <vt:lpstr>A125844766W</vt:lpstr>
      <vt:lpstr>A125844766W_Data</vt:lpstr>
      <vt:lpstr>A125844766W_Latest</vt:lpstr>
      <vt:lpstr>A125844770L</vt:lpstr>
      <vt:lpstr>A125844770L_Data</vt:lpstr>
      <vt:lpstr>A125844770L_Latest</vt:lpstr>
      <vt:lpstr>A125844774W</vt:lpstr>
      <vt:lpstr>A125844774W_Data</vt:lpstr>
      <vt:lpstr>A125844774W_Latest</vt:lpstr>
      <vt:lpstr>A125844778F</vt:lpstr>
      <vt:lpstr>A125844778F_Data</vt:lpstr>
      <vt:lpstr>A125844778F_Latest</vt:lpstr>
      <vt:lpstr>A125844782W</vt:lpstr>
      <vt:lpstr>A125844782W_Data</vt:lpstr>
      <vt:lpstr>A125844782W_Latest</vt:lpstr>
      <vt:lpstr>A125844786F</vt:lpstr>
      <vt:lpstr>A125844786F_Data</vt:lpstr>
      <vt:lpstr>A125844786F_Latest</vt:lpstr>
      <vt:lpstr>A125844790W</vt:lpstr>
      <vt:lpstr>A125844790W_Data</vt:lpstr>
      <vt:lpstr>A125844790W_Latest</vt:lpstr>
      <vt:lpstr>A125844794F</vt:lpstr>
      <vt:lpstr>A125844794F_Data</vt:lpstr>
      <vt:lpstr>A125844794F_Latest</vt:lpstr>
      <vt:lpstr>A125844798R</vt:lpstr>
      <vt:lpstr>A125844798R_Data</vt:lpstr>
      <vt:lpstr>A125844798R_Latest</vt:lpstr>
      <vt:lpstr>A125844802V</vt:lpstr>
      <vt:lpstr>A125844802V_Data</vt:lpstr>
      <vt:lpstr>A125844802V_Latest</vt:lpstr>
      <vt:lpstr>A125844806C</vt:lpstr>
      <vt:lpstr>A125844806C_Data</vt:lpstr>
      <vt:lpstr>A125844806C_Latest</vt:lpstr>
      <vt:lpstr>A125844810V</vt:lpstr>
      <vt:lpstr>A125844810V_Data</vt:lpstr>
      <vt:lpstr>A125844810V_Latest</vt:lpstr>
      <vt:lpstr>A125844814C</vt:lpstr>
      <vt:lpstr>A125844814C_Data</vt:lpstr>
      <vt:lpstr>A125844814C_Latest</vt:lpstr>
      <vt:lpstr>A125844818L</vt:lpstr>
      <vt:lpstr>A125844818L_Data</vt:lpstr>
      <vt:lpstr>A125844818L_Latest</vt:lpstr>
      <vt:lpstr>A125844822C</vt:lpstr>
      <vt:lpstr>A125844822C_Data</vt:lpstr>
      <vt:lpstr>A125844822C_Latest</vt:lpstr>
      <vt:lpstr>A125844826L</vt:lpstr>
      <vt:lpstr>A125844826L_Data</vt:lpstr>
      <vt:lpstr>A125844826L_Latest</vt:lpstr>
      <vt:lpstr>A125844830C</vt:lpstr>
      <vt:lpstr>A125844830C_Data</vt:lpstr>
      <vt:lpstr>A125844830C_Latest</vt:lpstr>
      <vt:lpstr>A125844834L</vt:lpstr>
      <vt:lpstr>A125844834L_Data</vt:lpstr>
      <vt:lpstr>A125844834L_Latest</vt:lpstr>
      <vt:lpstr>A125844838W</vt:lpstr>
      <vt:lpstr>A125844838W_Data</vt:lpstr>
      <vt:lpstr>A125844838W_Latest</vt:lpstr>
      <vt:lpstr>A125844842L</vt:lpstr>
      <vt:lpstr>A125844842L_Data</vt:lpstr>
      <vt:lpstr>A125844842L_Latest</vt:lpstr>
      <vt:lpstr>A125844846W</vt:lpstr>
      <vt:lpstr>A125844846W_Data</vt:lpstr>
      <vt:lpstr>A125844846W_Latest</vt:lpstr>
      <vt:lpstr>A125844850L</vt:lpstr>
      <vt:lpstr>A125844850L_Data</vt:lpstr>
      <vt:lpstr>A125844850L_Latest</vt:lpstr>
      <vt:lpstr>A125844854W</vt:lpstr>
      <vt:lpstr>A125844854W_Data</vt:lpstr>
      <vt:lpstr>A125844854W_Latest</vt:lpstr>
      <vt:lpstr>A125844858F</vt:lpstr>
      <vt:lpstr>A125844858F_Data</vt:lpstr>
      <vt:lpstr>A125844858F_Latest</vt:lpstr>
      <vt:lpstr>A125844862W</vt:lpstr>
      <vt:lpstr>A125844862W_Data</vt:lpstr>
      <vt:lpstr>A125844862W_Latest</vt:lpstr>
      <vt:lpstr>A125844866F</vt:lpstr>
      <vt:lpstr>A125844866F_Data</vt:lpstr>
      <vt:lpstr>A125844866F_Latest</vt:lpstr>
      <vt:lpstr>A125844870W</vt:lpstr>
      <vt:lpstr>A125844870W_Data</vt:lpstr>
      <vt:lpstr>A125844870W_Latest</vt:lpstr>
      <vt:lpstr>A125844874F</vt:lpstr>
      <vt:lpstr>A125844874F_Data</vt:lpstr>
      <vt:lpstr>A125844874F_Latest</vt:lpstr>
      <vt:lpstr>A125844878R</vt:lpstr>
      <vt:lpstr>A125844878R_Data</vt:lpstr>
      <vt:lpstr>A125844878R_Latest</vt:lpstr>
      <vt:lpstr>A125844882F</vt:lpstr>
      <vt:lpstr>A125844882F_Data</vt:lpstr>
      <vt:lpstr>A125844882F_Latest</vt:lpstr>
      <vt:lpstr>A125844886R</vt:lpstr>
      <vt:lpstr>A125844886R_Data</vt:lpstr>
      <vt:lpstr>A125844886R_Latest</vt:lpstr>
      <vt:lpstr>A125844890F</vt:lpstr>
      <vt:lpstr>A125844890F_Data</vt:lpstr>
      <vt:lpstr>A125844890F_Latest</vt:lpstr>
      <vt:lpstr>A125844894R</vt:lpstr>
      <vt:lpstr>A125844894R_Data</vt:lpstr>
      <vt:lpstr>A125844894R_Latest</vt:lpstr>
      <vt:lpstr>A125844898X</vt:lpstr>
      <vt:lpstr>A125844898X_Data</vt:lpstr>
      <vt:lpstr>A125844898X_Latest</vt:lpstr>
      <vt:lpstr>A125844902C</vt:lpstr>
      <vt:lpstr>A125844902C_Data</vt:lpstr>
      <vt:lpstr>A125844902C_Latest</vt:lpstr>
      <vt:lpstr>A125844906L</vt:lpstr>
      <vt:lpstr>A125844906L_Data</vt:lpstr>
      <vt:lpstr>A125844906L_Latest</vt:lpstr>
      <vt:lpstr>A125844910C</vt:lpstr>
      <vt:lpstr>A125844910C_Data</vt:lpstr>
      <vt:lpstr>A125844910C_Latest</vt:lpstr>
      <vt:lpstr>A125844914L</vt:lpstr>
      <vt:lpstr>A125844914L_Data</vt:lpstr>
      <vt:lpstr>A125844914L_Latest</vt:lpstr>
      <vt:lpstr>A125844918W</vt:lpstr>
      <vt:lpstr>A125844918W_Data</vt:lpstr>
      <vt:lpstr>A125844918W_Latest</vt:lpstr>
      <vt:lpstr>A125844922L</vt:lpstr>
      <vt:lpstr>A125844922L_Data</vt:lpstr>
      <vt:lpstr>A125844922L_Latest</vt:lpstr>
      <vt:lpstr>A125844926W</vt:lpstr>
      <vt:lpstr>A125844926W_Data</vt:lpstr>
      <vt:lpstr>A125844926W_Latest</vt:lpstr>
      <vt:lpstr>A125844930L</vt:lpstr>
      <vt:lpstr>A125844930L_Data</vt:lpstr>
      <vt:lpstr>A125844930L_Latest</vt:lpstr>
      <vt:lpstr>A125844934W</vt:lpstr>
      <vt:lpstr>A125844934W_Data</vt:lpstr>
      <vt:lpstr>A125844934W_Latest</vt:lpstr>
      <vt:lpstr>A125844938F</vt:lpstr>
      <vt:lpstr>A125844938F_Data</vt:lpstr>
      <vt:lpstr>A125844938F_Latest</vt:lpstr>
      <vt:lpstr>A125844942W</vt:lpstr>
      <vt:lpstr>A125844942W_Data</vt:lpstr>
      <vt:lpstr>A125844942W_Latest</vt:lpstr>
      <vt:lpstr>A125844946F</vt:lpstr>
      <vt:lpstr>A125844946F_Data</vt:lpstr>
      <vt:lpstr>A125844946F_Latest</vt:lpstr>
      <vt:lpstr>A125844950W</vt:lpstr>
      <vt:lpstr>A125844950W_Data</vt:lpstr>
      <vt:lpstr>A125844950W_Latest</vt:lpstr>
      <vt:lpstr>A125844954F</vt:lpstr>
      <vt:lpstr>A125844954F_Data</vt:lpstr>
      <vt:lpstr>A125844954F_Latest</vt:lpstr>
      <vt:lpstr>A125844958R</vt:lpstr>
      <vt:lpstr>A125844958R_Data</vt:lpstr>
      <vt:lpstr>A125844958R_Latest</vt:lpstr>
      <vt:lpstr>A125844962F</vt:lpstr>
      <vt:lpstr>A125844962F_Data</vt:lpstr>
      <vt:lpstr>A125844962F_Latest</vt:lpstr>
      <vt:lpstr>A125844966R</vt:lpstr>
      <vt:lpstr>A125844966R_Data</vt:lpstr>
      <vt:lpstr>A125844966R_Latest</vt:lpstr>
      <vt:lpstr>A125844970F</vt:lpstr>
      <vt:lpstr>A125844970F_Data</vt:lpstr>
      <vt:lpstr>A125844970F_Latest</vt:lpstr>
      <vt:lpstr>A125844974R</vt:lpstr>
      <vt:lpstr>A125844974R_Data</vt:lpstr>
      <vt:lpstr>A125844974R_Latest</vt:lpstr>
      <vt:lpstr>A125844978X</vt:lpstr>
      <vt:lpstr>A125844978X_Data</vt:lpstr>
      <vt:lpstr>A125844978X_Latest</vt:lpstr>
      <vt:lpstr>A125844982R</vt:lpstr>
      <vt:lpstr>A125844982R_Data</vt:lpstr>
      <vt:lpstr>A125844982R_Latest</vt:lpstr>
      <vt:lpstr>A125844986X</vt:lpstr>
      <vt:lpstr>A125844986X_Data</vt:lpstr>
      <vt:lpstr>A125844986X_Latest</vt:lpstr>
      <vt:lpstr>A125844990R</vt:lpstr>
      <vt:lpstr>A125844990R_Data</vt:lpstr>
      <vt:lpstr>A125844990R_Latest</vt:lpstr>
      <vt:lpstr>A125844994X</vt:lpstr>
      <vt:lpstr>A125844994X_Data</vt:lpstr>
      <vt:lpstr>A125844994X_Latest</vt:lpstr>
      <vt:lpstr>A125844998J</vt:lpstr>
      <vt:lpstr>A125844998J_Data</vt:lpstr>
      <vt:lpstr>A125844998J_Latest</vt:lpstr>
      <vt:lpstr>A125845002R</vt:lpstr>
      <vt:lpstr>A125845002R_Data</vt:lpstr>
      <vt:lpstr>A125845002R_Latest</vt:lpstr>
      <vt:lpstr>A125845006X</vt:lpstr>
      <vt:lpstr>A125845006X_Data</vt:lpstr>
      <vt:lpstr>A125845006X_Latest</vt:lpstr>
      <vt:lpstr>A125845010R</vt:lpstr>
      <vt:lpstr>A125845010R_Data</vt:lpstr>
      <vt:lpstr>A125845010R_Latest</vt:lpstr>
      <vt:lpstr>A125845014X</vt:lpstr>
      <vt:lpstr>A125845014X_Data</vt:lpstr>
      <vt:lpstr>A125845014X_Latest</vt:lpstr>
      <vt:lpstr>A125845018J</vt:lpstr>
      <vt:lpstr>A125845018J_Data</vt:lpstr>
      <vt:lpstr>A125845018J_Latest</vt:lpstr>
      <vt:lpstr>A125845022X</vt:lpstr>
      <vt:lpstr>A125845022X_Data</vt:lpstr>
      <vt:lpstr>A125845022X_Latest</vt:lpstr>
      <vt:lpstr>A125845026J</vt:lpstr>
      <vt:lpstr>A125845026J_Data</vt:lpstr>
      <vt:lpstr>A125845026J_Latest</vt:lpstr>
      <vt:lpstr>A125845030X</vt:lpstr>
      <vt:lpstr>A125845030X_Data</vt:lpstr>
      <vt:lpstr>A125845030X_Latest</vt:lpstr>
      <vt:lpstr>A125845034J</vt:lpstr>
      <vt:lpstr>A125845034J_Data</vt:lpstr>
      <vt:lpstr>A125845034J_Latest</vt:lpstr>
      <vt:lpstr>A125845038T</vt:lpstr>
      <vt:lpstr>A125845038T_Data</vt:lpstr>
      <vt:lpstr>A125845038T_Latest</vt:lpstr>
      <vt:lpstr>A125845042J</vt:lpstr>
      <vt:lpstr>A125845042J_Data</vt:lpstr>
      <vt:lpstr>A125845042J_Latest</vt:lpstr>
      <vt:lpstr>A125845046T</vt:lpstr>
      <vt:lpstr>A125845046T_Data</vt:lpstr>
      <vt:lpstr>A125845046T_Latest</vt:lpstr>
      <vt:lpstr>A125845050J</vt:lpstr>
      <vt:lpstr>A125845050J_Data</vt:lpstr>
      <vt:lpstr>A125845050J_Latest</vt:lpstr>
      <vt:lpstr>A125845054T</vt:lpstr>
      <vt:lpstr>A125845054T_Data</vt:lpstr>
      <vt:lpstr>A125845054T_Latest</vt:lpstr>
      <vt:lpstr>A125845058A</vt:lpstr>
      <vt:lpstr>A125845058A_Data</vt:lpstr>
      <vt:lpstr>A125845058A_Latest</vt:lpstr>
      <vt:lpstr>A125845062T</vt:lpstr>
      <vt:lpstr>A125845062T_Data</vt:lpstr>
      <vt:lpstr>A125845062T_Latest</vt:lpstr>
      <vt:lpstr>A125845066A</vt:lpstr>
      <vt:lpstr>A125845066A_Data</vt:lpstr>
      <vt:lpstr>A125845066A_Latest</vt:lpstr>
      <vt:lpstr>A125845070T</vt:lpstr>
      <vt:lpstr>A125845070T_Data</vt:lpstr>
      <vt:lpstr>A125845070T_Latest</vt:lpstr>
      <vt:lpstr>A125845074A</vt:lpstr>
      <vt:lpstr>A125845074A_Data</vt:lpstr>
      <vt:lpstr>A125845074A_Latest</vt:lpstr>
      <vt:lpstr>A125845078K</vt:lpstr>
      <vt:lpstr>A125845078K_Data</vt:lpstr>
      <vt:lpstr>A125845078K_Latest</vt:lpstr>
      <vt:lpstr>A125845082A</vt:lpstr>
      <vt:lpstr>A125845082A_Data</vt:lpstr>
      <vt:lpstr>A125845082A_Latest</vt:lpstr>
      <vt:lpstr>A125845086K</vt:lpstr>
      <vt:lpstr>A125845086K_Data</vt:lpstr>
      <vt:lpstr>A125845086K_Latest</vt:lpstr>
      <vt:lpstr>A125845090A</vt:lpstr>
      <vt:lpstr>A125845090A_Data</vt:lpstr>
      <vt:lpstr>A125845090A_Latest</vt:lpstr>
      <vt:lpstr>A125845094K</vt:lpstr>
      <vt:lpstr>A125845094K_Data</vt:lpstr>
      <vt:lpstr>A125845094K_Latest</vt:lpstr>
      <vt:lpstr>A125845098V</vt:lpstr>
      <vt:lpstr>A125845098V_Data</vt:lpstr>
      <vt:lpstr>A125845098V_Latest</vt:lpstr>
      <vt:lpstr>A125845102X</vt:lpstr>
      <vt:lpstr>A125845102X_Data</vt:lpstr>
      <vt:lpstr>A125845102X_Latest</vt:lpstr>
      <vt:lpstr>A125845106J</vt:lpstr>
      <vt:lpstr>A125845106J_Data</vt:lpstr>
      <vt:lpstr>A125845106J_Latest</vt:lpstr>
      <vt:lpstr>A125845110X</vt:lpstr>
      <vt:lpstr>A125845110X_Data</vt:lpstr>
      <vt:lpstr>A125845110X_Latest</vt:lpstr>
      <vt:lpstr>A125845114J</vt:lpstr>
      <vt:lpstr>A125845114J_Data</vt:lpstr>
      <vt:lpstr>A125845114J_Latest</vt:lpstr>
      <vt:lpstr>A125845118T</vt:lpstr>
      <vt:lpstr>A125845118T_Data</vt:lpstr>
      <vt:lpstr>A125845118T_Latest</vt:lpstr>
      <vt:lpstr>A125845122J</vt:lpstr>
      <vt:lpstr>A125845122J_Data</vt:lpstr>
      <vt:lpstr>A125845122J_Latest</vt:lpstr>
      <vt:lpstr>A125845126T</vt:lpstr>
      <vt:lpstr>A125845126T_Data</vt:lpstr>
      <vt:lpstr>A125845126T_Latest</vt:lpstr>
      <vt:lpstr>A125845130J</vt:lpstr>
      <vt:lpstr>A125845130J_Data</vt:lpstr>
      <vt:lpstr>A125845130J_Latest</vt:lpstr>
      <vt:lpstr>A125845134T</vt:lpstr>
      <vt:lpstr>A125845134T_Data</vt:lpstr>
      <vt:lpstr>A125845134T_Latest</vt:lpstr>
      <vt:lpstr>A125845138A</vt:lpstr>
      <vt:lpstr>A125845138A_Data</vt:lpstr>
      <vt:lpstr>A125845138A_Latest</vt:lpstr>
      <vt:lpstr>A125845142T</vt:lpstr>
      <vt:lpstr>A125845142T_Data</vt:lpstr>
      <vt:lpstr>A125845142T_Latest</vt:lpstr>
      <vt:lpstr>A125845146A</vt:lpstr>
      <vt:lpstr>A125845146A_Data</vt:lpstr>
      <vt:lpstr>A125845146A_Latest</vt:lpstr>
      <vt:lpstr>A125845150T</vt:lpstr>
      <vt:lpstr>A125845150T_Data</vt:lpstr>
      <vt:lpstr>A125845150T_Latest</vt:lpstr>
      <vt:lpstr>A125845154A</vt:lpstr>
      <vt:lpstr>A125845154A_Data</vt:lpstr>
      <vt:lpstr>A125845154A_Latest</vt:lpstr>
      <vt:lpstr>A125845158K</vt:lpstr>
      <vt:lpstr>A125845158K_Data</vt:lpstr>
      <vt:lpstr>A125845158K_Latest</vt:lpstr>
      <vt:lpstr>A125845162A</vt:lpstr>
      <vt:lpstr>A125845162A_Data</vt:lpstr>
      <vt:lpstr>A125845162A_Latest</vt:lpstr>
      <vt:lpstr>A125845166K</vt:lpstr>
      <vt:lpstr>A125845166K_Data</vt:lpstr>
      <vt:lpstr>A125845166K_Latest</vt:lpstr>
      <vt:lpstr>A125845170A</vt:lpstr>
      <vt:lpstr>A125845170A_Data</vt:lpstr>
      <vt:lpstr>A125845170A_Latest</vt:lpstr>
      <vt:lpstr>A125845174K</vt:lpstr>
      <vt:lpstr>A125845174K_Data</vt:lpstr>
      <vt:lpstr>A125845174K_Latest</vt:lpstr>
      <vt:lpstr>A125845178V</vt:lpstr>
      <vt:lpstr>A125845178V_Data</vt:lpstr>
      <vt:lpstr>A125845178V_Latest</vt:lpstr>
      <vt:lpstr>A125845182K</vt:lpstr>
      <vt:lpstr>A125845182K_Data</vt:lpstr>
      <vt:lpstr>A125845182K_Latest</vt:lpstr>
      <vt:lpstr>A125845186V</vt:lpstr>
      <vt:lpstr>A125845186V_Data</vt:lpstr>
      <vt:lpstr>A125845186V_Latest</vt:lpstr>
      <vt:lpstr>A125845190K</vt:lpstr>
      <vt:lpstr>A125845190K_Data</vt:lpstr>
      <vt:lpstr>A125845190K_Latest</vt:lpstr>
      <vt:lpstr>A125845194V</vt:lpstr>
      <vt:lpstr>A125845194V_Data</vt:lpstr>
      <vt:lpstr>A125845194V_Latest</vt:lpstr>
      <vt:lpstr>A125845198C</vt:lpstr>
      <vt:lpstr>A125845198C_Data</vt:lpstr>
      <vt:lpstr>A125845198C_Latest</vt:lpstr>
      <vt:lpstr>A125845202J</vt:lpstr>
      <vt:lpstr>A125845202J_Data</vt:lpstr>
      <vt:lpstr>A125845202J_Latest</vt:lpstr>
      <vt:lpstr>A125845206T</vt:lpstr>
      <vt:lpstr>A125845206T_Data</vt:lpstr>
      <vt:lpstr>A125845206T_Latest</vt:lpstr>
      <vt:lpstr>A125845210J</vt:lpstr>
      <vt:lpstr>A125845210J_Data</vt:lpstr>
      <vt:lpstr>A125845210J_Latest</vt:lpstr>
      <vt:lpstr>A125845214T</vt:lpstr>
      <vt:lpstr>A125845214T_Data</vt:lpstr>
      <vt:lpstr>A125845214T_Latest</vt:lpstr>
      <vt:lpstr>A125845218A</vt:lpstr>
      <vt:lpstr>A125845218A_Data</vt:lpstr>
      <vt:lpstr>A125845218A_Latest</vt:lpstr>
      <vt:lpstr>A125845222T</vt:lpstr>
      <vt:lpstr>A125845222T_Data</vt:lpstr>
      <vt:lpstr>A125845222T_Latest</vt:lpstr>
      <vt:lpstr>A125845226A</vt:lpstr>
      <vt:lpstr>A125845226A_Data</vt:lpstr>
      <vt:lpstr>A125845226A_Latest</vt:lpstr>
      <vt:lpstr>A125845230T</vt:lpstr>
      <vt:lpstr>A125845230T_Data</vt:lpstr>
      <vt:lpstr>A125845230T_Latest</vt:lpstr>
      <vt:lpstr>A125845234A</vt:lpstr>
      <vt:lpstr>A125845234A_Data</vt:lpstr>
      <vt:lpstr>A125845234A_Latest</vt:lpstr>
      <vt:lpstr>A125845238K</vt:lpstr>
      <vt:lpstr>A125845238K_Data</vt:lpstr>
      <vt:lpstr>A125845238K_Latest</vt:lpstr>
      <vt:lpstr>A125845242A</vt:lpstr>
      <vt:lpstr>A125845242A_Data</vt:lpstr>
      <vt:lpstr>A125845242A_Latest</vt:lpstr>
      <vt:lpstr>A125845246K</vt:lpstr>
      <vt:lpstr>A125845246K_Data</vt:lpstr>
      <vt:lpstr>A125845246K_Latest</vt:lpstr>
      <vt:lpstr>A125845250A</vt:lpstr>
      <vt:lpstr>A125845250A_Data</vt:lpstr>
      <vt:lpstr>A125845250A_Latest</vt:lpstr>
      <vt:lpstr>A125845254K</vt:lpstr>
      <vt:lpstr>A125845254K_Data</vt:lpstr>
      <vt:lpstr>A125845254K_Latest</vt:lpstr>
      <vt:lpstr>A125845258V</vt:lpstr>
      <vt:lpstr>A125845258V_Data</vt:lpstr>
      <vt:lpstr>A125845258V_Latest</vt:lpstr>
      <vt:lpstr>A125845262K</vt:lpstr>
      <vt:lpstr>A125845262K_Data</vt:lpstr>
      <vt:lpstr>A125845262K_Latest</vt:lpstr>
      <vt:lpstr>A125845266V</vt:lpstr>
      <vt:lpstr>A125845266V_Data</vt:lpstr>
      <vt:lpstr>A125845266V_Latest</vt:lpstr>
      <vt:lpstr>A125845270K</vt:lpstr>
      <vt:lpstr>A125845270K_Data</vt:lpstr>
      <vt:lpstr>A125845270K_Latest</vt:lpstr>
      <vt:lpstr>A125845274V</vt:lpstr>
      <vt:lpstr>A125845274V_Data</vt:lpstr>
      <vt:lpstr>A125845274V_Latest</vt:lpstr>
      <vt:lpstr>A125845278C</vt:lpstr>
      <vt:lpstr>A125845278C_Data</vt:lpstr>
      <vt:lpstr>A125845278C_Latest</vt:lpstr>
      <vt:lpstr>A125845282V</vt:lpstr>
      <vt:lpstr>A125845282V_Data</vt:lpstr>
      <vt:lpstr>A125845282V_Latest</vt:lpstr>
      <vt:lpstr>A125845286C</vt:lpstr>
      <vt:lpstr>A125845286C_Data</vt:lpstr>
      <vt:lpstr>A125845286C_Latest</vt:lpstr>
      <vt:lpstr>A125845290V</vt:lpstr>
      <vt:lpstr>A125845290V_Data</vt:lpstr>
      <vt:lpstr>A125845290V_Latest</vt:lpstr>
      <vt:lpstr>A125845294C</vt:lpstr>
      <vt:lpstr>A125845294C_Data</vt:lpstr>
      <vt:lpstr>A125845294C_Latest</vt:lpstr>
      <vt:lpstr>A125845298L</vt:lpstr>
      <vt:lpstr>A125845298L_Data</vt:lpstr>
      <vt:lpstr>A125845298L_Latest</vt:lpstr>
      <vt:lpstr>A125845302T</vt:lpstr>
      <vt:lpstr>A125845302T_Data</vt:lpstr>
      <vt:lpstr>A125845302T_Latest</vt:lpstr>
      <vt:lpstr>A125845306A</vt:lpstr>
      <vt:lpstr>A125845306A_Data</vt:lpstr>
      <vt:lpstr>A125845306A_Latest</vt:lpstr>
      <vt:lpstr>A125845310T</vt:lpstr>
      <vt:lpstr>A125845310T_Data</vt:lpstr>
      <vt:lpstr>A125845310T_Latest</vt:lpstr>
      <vt:lpstr>A125845314A</vt:lpstr>
      <vt:lpstr>A125845314A_Data</vt:lpstr>
      <vt:lpstr>A125845314A_Latest</vt:lpstr>
      <vt:lpstr>A125845318K</vt:lpstr>
      <vt:lpstr>A125845318K_Data</vt:lpstr>
      <vt:lpstr>A125845318K_Latest</vt:lpstr>
      <vt:lpstr>A125845322A</vt:lpstr>
      <vt:lpstr>A125845322A_Data</vt:lpstr>
      <vt:lpstr>A125845322A_Latest</vt:lpstr>
      <vt:lpstr>A125845326K</vt:lpstr>
      <vt:lpstr>A125845326K_Data</vt:lpstr>
      <vt:lpstr>A125845326K_Latest</vt:lpstr>
      <vt:lpstr>A125845330A</vt:lpstr>
      <vt:lpstr>A125845330A_Data</vt:lpstr>
      <vt:lpstr>A125845330A_Latest</vt:lpstr>
      <vt:lpstr>A125845334K</vt:lpstr>
      <vt:lpstr>A125845334K_Data</vt:lpstr>
      <vt:lpstr>A125845334K_Latest</vt:lpstr>
      <vt:lpstr>A125845338V</vt:lpstr>
      <vt:lpstr>A125845338V_Data</vt:lpstr>
      <vt:lpstr>A125845338V_Latest</vt:lpstr>
      <vt:lpstr>A125845342K</vt:lpstr>
      <vt:lpstr>A125845342K_Data</vt:lpstr>
      <vt:lpstr>A125845342K_Latest</vt:lpstr>
      <vt:lpstr>A125845346V</vt:lpstr>
      <vt:lpstr>A125845346V_Data</vt:lpstr>
      <vt:lpstr>A125845346V_Latest</vt:lpstr>
      <vt:lpstr>A125845350K</vt:lpstr>
      <vt:lpstr>A125845350K_Data</vt:lpstr>
      <vt:lpstr>A125845350K_Latest</vt:lpstr>
      <vt:lpstr>A125845354V</vt:lpstr>
      <vt:lpstr>A125845354V_Data</vt:lpstr>
      <vt:lpstr>A125845354V_Latest</vt:lpstr>
      <vt:lpstr>A125845358C</vt:lpstr>
      <vt:lpstr>A125845358C_Data</vt:lpstr>
      <vt:lpstr>A125845358C_Latest</vt:lpstr>
      <vt:lpstr>A125845362V</vt:lpstr>
      <vt:lpstr>A125845362V_Data</vt:lpstr>
      <vt:lpstr>A125845362V_Latest</vt:lpstr>
      <vt:lpstr>A125845366C</vt:lpstr>
      <vt:lpstr>A125845366C_Data</vt:lpstr>
      <vt:lpstr>A125845366C_Latest</vt:lpstr>
      <vt:lpstr>A125845370V</vt:lpstr>
      <vt:lpstr>A125845370V_Data</vt:lpstr>
      <vt:lpstr>A125845370V_Latest</vt:lpstr>
      <vt:lpstr>A125845374C</vt:lpstr>
      <vt:lpstr>A125845374C_Data</vt:lpstr>
      <vt:lpstr>A125845374C_Latest</vt:lpstr>
      <vt:lpstr>A125845378L</vt:lpstr>
      <vt:lpstr>A125845378L_Data</vt:lpstr>
      <vt:lpstr>A125845378L_Latest</vt:lpstr>
      <vt:lpstr>A125845382C</vt:lpstr>
      <vt:lpstr>A125845382C_Data</vt:lpstr>
      <vt:lpstr>A125845382C_Latest</vt:lpstr>
      <vt:lpstr>A125845386L</vt:lpstr>
      <vt:lpstr>A125845386L_Data</vt:lpstr>
      <vt:lpstr>A125845386L_Latest</vt:lpstr>
      <vt:lpstr>A125845390C</vt:lpstr>
      <vt:lpstr>A125845390C_Data</vt:lpstr>
      <vt:lpstr>A125845390C_Latest</vt:lpstr>
      <vt:lpstr>A125845394L</vt:lpstr>
      <vt:lpstr>A125845394L_Data</vt:lpstr>
      <vt:lpstr>A125845394L_Latest</vt:lpstr>
      <vt:lpstr>A125845398W</vt:lpstr>
      <vt:lpstr>A125845398W_Data</vt:lpstr>
      <vt:lpstr>A125845398W_Latest</vt:lpstr>
      <vt:lpstr>A125845402A</vt:lpstr>
      <vt:lpstr>A125845402A_Data</vt:lpstr>
      <vt:lpstr>A125845402A_Latest</vt:lpstr>
      <vt:lpstr>A125845406K</vt:lpstr>
      <vt:lpstr>A125845406K_Data</vt:lpstr>
      <vt:lpstr>A125845406K_Latest</vt:lpstr>
      <vt:lpstr>A125845410A</vt:lpstr>
      <vt:lpstr>A125845410A_Data</vt:lpstr>
      <vt:lpstr>A125845410A_Latest</vt:lpstr>
      <vt:lpstr>A125845414K</vt:lpstr>
      <vt:lpstr>A125845414K_Data</vt:lpstr>
      <vt:lpstr>A125845414K_Latest</vt:lpstr>
      <vt:lpstr>A125845418V</vt:lpstr>
      <vt:lpstr>A125845418V_Data</vt:lpstr>
      <vt:lpstr>A125845418V_Latest</vt:lpstr>
      <vt:lpstr>A125845422K</vt:lpstr>
      <vt:lpstr>A125845422K_Data</vt:lpstr>
      <vt:lpstr>A125845422K_Latest</vt:lpstr>
      <vt:lpstr>A125845426V</vt:lpstr>
      <vt:lpstr>A125845426V_Data</vt:lpstr>
      <vt:lpstr>A125845426V_Latest</vt:lpstr>
      <vt:lpstr>A125845430K</vt:lpstr>
      <vt:lpstr>A125845430K_Data</vt:lpstr>
      <vt:lpstr>A125845430K_Latest</vt:lpstr>
      <vt:lpstr>A125845434V</vt:lpstr>
      <vt:lpstr>A125845434V_Data</vt:lpstr>
      <vt:lpstr>A125845434V_Latest</vt:lpstr>
      <vt:lpstr>A125845438C</vt:lpstr>
      <vt:lpstr>A125845438C_Data</vt:lpstr>
      <vt:lpstr>A125845438C_Latest</vt:lpstr>
      <vt:lpstr>A125845442V</vt:lpstr>
      <vt:lpstr>A125845442V_Data</vt:lpstr>
      <vt:lpstr>A125845442V_Latest</vt:lpstr>
      <vt:lpstr>A125845446C</vt:lpstr>
      <vt:lpstr>A125845446C_Data</vt:lpstr>
      <vt:lpstr>A125845446C_Latest</vt:lpstr>
      <vt:lpstr>A125845450V</vt:lpstr>
      <vt:lpstr>A125845450V_Data</vt:lpstr>
      <vt:lpstr>A125845450V_Latest</vt:lpstr>
      <vt:lpstr>A125845454C</vt:lpstr>
      <vt:lpstr>A125845454C_Data</vt:lpstr>
      <vt:lpstr>A125845454C_Latest</vt:lpstr>
      <vt:lpstr>A125845458L</vt:lpstr>
      <vt:lpstr>A125845458L_Data</vt:lpstr>
      <vt:lpstr>A125845458L_Latest</vt:lpstr>
      <vt:lpstr>A125845462C</vt:lpstr>
      <vt:lpstr>A125845462C_Data</vt:lpstr>
      <vt:lpstr>A125845462C_Latest</vt:lpstr>
      <vt:lpstr>A125845466L</vt:lpstr>
      <vt:lpstr>A125845466L_Data</vt:lpstr>
      <vt:lpstr>A125845466L_Latest</vt:lpstr>
      <vt:lpstr>A125845470C</vt:lpstr>
      <vt:lpstr>A125845470C_Data</vt:lpstr>
      <vt:lpstr>A125845470C_Latest</vt:lpstr>
      <vt:lpstr>A125845474L</vt:lpstr>
      <vt:lpstr>A125845474L_Data</vt:lpstr>
      <vt:lpstr>A125845474L_Latest</vt:lpstr>
      <vt:lpstr>A125845478W</vt:lpstr>
      <vt:lpstr>A125845478W_Data</vt:lpstr>
      <vt:lpstr>A125845478W_Latest</vt:lpstr>
      <vt:lpstr>A125845482L</vt:lpstr>
      <vt:lpstr>A125845482L_Data</vt:lpstr>
      <vt:lpstr>A125845482L_Latest</vt:lpstr>
      <vt:lpstr>A125845486W</vt:lpstr>
      <vt:lpstr>A125845486W_Data</vt:lpstr>
      <vt:lpstr>A125845486W_Latest</vt:lpstr>
      <vt:lpstr>A125845490L</vt:lpstr>
      <vt:lpstr>A125845490L_Data</vt:lpstr>
      <vt:lpstr>A125845490L_Latest</vt:lpstr>
      <vt:lpstr>A125845494W</vt:lpstr>
      <vt:lpstr>A125845494W_Data</vt:lpstr>
      <vt:lpstr>A125845494W_Latest</vt:lpstr>
      <vt:lpstr>A125845498F</vt:lpstr>
      <vt:lpstr>A125845498F_Data</vt:lpstr>
      <vt:lpstr>A125845498F_Latest</vt:lpstr>
      <vt:lpstr>A125845502K</vt:lpstr>
      <vt:lpstr>A125845502K_Data</vt:lpstr>
      <vt:lpstr>A125845502K_Latest</vt:lpstr>
      <vt:lpstr>A125845506V</vt:lpstr>
      <vt:lpstr>A125845506V_Data</vt:lpstr>
      <vt:lpstr>A125845506V_Latest</vt:lpstr>
      <vt:lpstr>A125845510K</vt:lpstr>
      <vt:lpstr>A125845510K_Data</vt:lpstr>
      <vt:lpstr>A125845510K_Latest</vt:lpstr>
      <vt:lpstr>A125845514V</vt:lpstr>
      <vt:lpstr>A125845514V_Data</vt:lpstr>
      <vt:lpstr>A125845514V_Latest</vt:lpstr>
      <vt:lpstr>A125845518C</vt:lpstr>
      <vt:lpstr>A125845518C_Data</vt:lpstr>
      <vt:lpstr>A125845518C_Latest</vt:lpstr>
      <vt:lpstr>A125845522V</vt:lpstr>
      <vt:lpstr>A125845522V_Data</vt:lpstr>
      <vt:lpstr>A125845522V_Latest</vt:lpstr>
      <vt:lpstr>A125845526C</vt:lpstr>
      <vt:lpstr>A125845526C_Data</vt:lpstr>
      <vt:lpstr>A125845526C_Latest</vt:lpstr>
      <vt:lpstr>A125845530V</vt:lpstr>
      <vt:lpstr>A125845530V_Data</vt:lpstr>
      <vt:lpstr>A125845530V_Latest</vt:lpstr>
      <vt:lpstr>A125845534C</vt:lpstr>
      <vt:lpstr>A125845534C_Data</vt:lpstr>
      <vt:lpstr>A125845534C_Latest</vt:lpstr>
      <vt:lpstr>A125845538L</vt:lpstr>
      <vt:lpstr>A125845538L_Data</vt:lpstr>
      <vt:lpstr>A125845538L_Latest</vt:lpstr>
      <vt:lpstr>A125845542C</vt:lpstr>
      <vt:lpstr>A125845542C_Data</vt:lpstr>
      <vt:lpstr>A125845542C_Latest</vt:lpstr>
      <vt:lpstr>A125845546L</vt:lpstr>
      <vt:lpstr>A125845546L_Data</vt:lpstr>
      <vt:lpstr>A125845546L_Latest</vt:lpstr>
      <vt:lpstr>A125845550C</vt:lpstr>
      <vt:lpstr>A125845550C_Data</vt:lpstr>
      <vt:lpstr>A125845550C_Latest</vt:lpstr>
      <vt:lpstr>A125845554L</vt:lpstr>
      <vt:lpstr>A125845554L_Data</vt:lpstr>
      <vt:lpstr>A125845554L_Latest</vt:lpstr>
      <vt:lpstr>A125845558W</vt:lpstr>
      <vt:lpstr>A125845558W_Data</vt:lpstr>
      <vt:lpstr>A125845558W_Latest</vt:lpstr>
      <vt:lpstr>A125845562L</vt:lpstr>
      <vt:lpstr>A125845562L_Data</vt:lpstr>
      <vt:lpstr>A125845562L_Latest</vt:lpstr>
      <vt:lpstr>A125845566W</vt:lpstr>
      <vt:lpstr>A125845566W_Data</vt:lpstr>
      <vt:lpstr>A125845566W_Latest</vt:lpstr>
      <vt:lpstr>A125845570L</vt:lpstr>
      <vt:lpstr>A125845570L_Data</vt:lpstr>
      <vt:lpstr>A125845570L_Latest</vt:lpstr>
      <vt:lpstr>A125845574W</vt:lpstr>
      <vt:lpstr>A125845574W_Data</vt:lpstr>
      <vt:lpstr>A125845574W_Latest</vt:lpstr>
      <vt:lpstr>A125845578F</vt:lpstr>
      <vt:lpstr>A125845578F_Data</vt:lpstr>
      <vt:lpstr>A125845578F_Latest</vt:lpstr>
      <vt:lpstr>A125845582W</vt:lpstr>
      <vt:lpstr>A125845582W_Data</vt:lpstr>
      <vt:lpstr>A125845582W_Latest</vt:lpstr>
      <vt:lpstr>A125845586F</vt:lpstr>
      <vt:lpstr>A125845586F_Data</vt:lpstr>
      <vt:lpstr>A125845586F_Latest</vt:lpstr>
      <vt:lpstr>A125845590W</vt:lpstr>
      <vt:lpstr>A125845590W_Data</vt:lpstr>
      <vt:lpstr>A125845590W_Latest</vt:lpstr>
      <vt:lpstr>A125845594F</vt:lpstr>
      <vt:lpstr>A125845594F_Data</vt:lpstr>
      <vt:lpstr>A125845594F_Latest</vt:lpstr>
      <vt:lpstr>A125845598R</vt:lpstr>
      <vt:lpstr>A125845598R_Data</vt:lpstr>
      <vt:lpstr>A125845598R_Latest</vt:lpstr>
      <vt:lpstr>A125845602V</vt:lpstr>
      <vt:lpstr>A125845602V_Data</vt:lpstr>
      <vt:lpstr>A125845602V_Latest</vt:lpstr>
      <vt:lpstr>A125845606C</vt:lpstr>
      <vt:lpstr>A125845606C_Data</vt:lpstr>
      <vt:lpstr>A125845606C_Latest</vt:lpstr>
      <vt:lpstr>A125845610V</vt:lpstr>
      <vt:lpstr>A125845610V_Data</vt:lpstr>
      <vt:lpstr>A125845610V_Latest</vt:lpstr>
      <vt:lpstr>A125845614C</vt:lpstr>
      <vt:lpstr>A125845614C_Data</vt:lpstr>
      <vt:lpstr>A125845614C_Latest</vt:lpstr>
      <vt:lpstr>A125845618L</vt:lpstr>
      <vt:lpstr>A125845618L_Data</vt:lpstr>
      <vt:lpstr>A125845618L_Latest</vt:lpstr>
      <vt:lpstr>A125845622C</vt:lpstr>
      <vt:lpstr>A125845622C_Data</vt:lpstr>
      <vt:lpstr>A125845622C_Latest</vt:lpstr>
      <vt:lpstr>A125845626L</vt:lpstr>
      <vt:lpstr>A125845626L_Data</vt:lpstr>
      <vt:lpstr>A125845626L_Latest</vt:lpstr>
      <vt:lpstr>A125845630C</vt:lpstr>
      <vt:lpstr>A125845630C_Data</vt:lpstr>
      <vt:lpstr>A125845630C_Latest</vt:lpstr>
      <vt:lpstr>A125845634L</vt:lpstr>
      <vt:lpstr>A125845634L_Data</vt:lpstr>
      <vt:lpstr>A125845634L_Latest</vt:lpstr>
      <vt:lpstr>A125845638W</vt:lpstr>
      <vt:lpstr>A125845638W_Data</vt:lpstr>
      <vt:lpstr>A125845638W_Latest</vt:lpstr>
      <vt:lpstr>A125845642L</vt:lpstr>
      <vt:lpstr>A125845642L_Data</vt:lpstr>
      <vt:lpstr>A125845642L_Latest</vt:lpstr>
      <vt:lpstr>A125845646W</vt:lpstr>
      <vt:lpstr>A125845646W_Data</vt:lpstr>
      <vt:lpstr>A125845646W_Latest</vt:lpstr>
      <vt:lpstr>A125845650L</vt:lpstr>
      <vt:lpstr>A125845650L_Data</vt:lpstr>
      <vt:lpstr>A125845650L_Latest</vt:lpstr>
      <vt:lpstr>A125845654W</vt:lpstr>
      <vt:lpstr>A125845654W_Data</vt:lpstr>
      <vt:lpstr>A125845654W_Latest</vt:lpstr>
      <vt:lpstr>A125845658F</vt:lpstr>
      <vt:lpstr>A125845658F_Data</vt:lpstr>
      <vt:lpstr>A125845658F_Latest</vt:lpstr>
      <vt:lpstr>A125845662W</vt:lpstr>
      <vt:lpstr>A125845662W_Data</vt:lpstr>
      <vt:lpstr>A125845662W_Latest</vt:lpstr>
      <vt:lpstr>A125845666F</vt:lpstr>
      <vt:lpstr>A125845666F_Data</vt:lpstr>
      <vt:lpstr>A125845666F_Latest</vt:lpstr>
      <vt:lpstr>A125845670W</vt:lpstr>
      <vt:lpstr>A125845670W_Data</vt:lpstr>
      <vt:lpstr>A125845670W_Latest</vt:lpstr>
      <vt:lpstr>A125845674F</vt:lpstr>
      <vt:lpstr>A125845674F_Data</vt:lpstr>
      <vt:lpstr>A125845674F_Latest</vt:lpstr>
      <vt:lpstr>A125845678R</vt:lpstr>
      <vt:lpstr>A125845678R_Data</vt:lpstr>
      <vt:lpstr>A125845678R_Latest</vt:lpstr>
      <vt:lpstr>A125845682F</vt:lpstr>
      <vt:lpstr>A125845682F_Data</vt:lpstr>
      <vt:lpstr>A125845682F_Latest</vt:lpstr>
      <vt:lpstr>A125845686R</vt:lpstr>
      <vt:lpstr>A125845686R_Data</vt:lpstr>
      <vt:lpstr>A125845686R_Latest</vt:lpstr>
      <vt:lpstr>A125845690F</vt:lpstr>
      <vt:lpstr>A125845690F_Data</vt:lpstr>
      <vt:lpstr>A125845690F_Latest</vt:lpstr>
      <vt:lpstr>A125845694R</vt:lpstr>
      <vt:lpstr>A125845694R_Data</vt:lpstr>
      <vt:lpstr>A125845694R_Latest</vt:lpstr>
      <vt:lpstr>A125845698X</vt:lpstr>
      <vt:lpstr>A125845698X_Data</vt:lpstr>
      <vt:lpstr>A125845698X_Latest</vt:lpstr>
      <vt:lpstr>A125845702C</vt:lpstr>
      <vt:lpstr>A125845702C_Data</vt:lpstr>
      <vt:lpstr>A125845702C_Latest</vt:lpstr>
      <vt:lpstr>A125845706L</vt:lpstr>
      <vt:lpstr>A125845706L_Data</vt:lpstr>
      <vt:lpstr>A125845706L_Latest</vt:lpstr>
      <vt:lpstr>A125845710C</vt:lpstr>
      <vt:lpstr>A125845710C_Data</vt:lpstr>
      <vt:lpstr>A125845710C_Latest</vt:lpstr>
      <vt:lpstr>A125845714L</vt:lpstr>
      <vt:lpstr>A125845714L_Data</vt:lpstr>
      <vt:lpstr>A125845714L_Latest</vt:lpstr>
      <vt:lpstr>A125845718W</vt:lpstr>
      <vt:lpstr>A125845718W_Data</vt:lpstr>
      <vt:lpstr>A125845718W_Latest</vt:lpstr>
      <vt:lpstr>A125845722L</vt:lpstr>
      <vt:lpstr>A125845722L_Data</vt:lpstr>
      <vt:lpstr>A125845722L_Latest</vt:lpstr>
      <vt:lpstr>A125845726W</vt:lpstr>
      <vt:lpstr>A125845726W_Data</vt:lpstr>
      <vt:lpstr>A125845726W_Latest</vt:lpstr>
      <vt:lpstr>A125845730L</vt:lpstr>
      <vt:lpstr>A125845730L_Data</vt:lpstr>
      <vt:lpstr>A125845730L_Latest</vt:lpstr>
      <vt:lpstr>A125845734W</vt:lpstr>
      <vt:lpstr>A125845734W_Data</vt:lpstr>
      <vt:lpstr>A125845734W_Latest</vt:lpstr>
      <vt:lpstr>A125845738F</vt:lpstr>
      <vt:lpstr>A125845738F_Data</vt:lpstr>
      <vt:lpstr>A125845738F_Latest</vt:lpstr>
      <vt:lpstr>A125845742W</vt:lpstr>
      <vt:lpstr>A125845742W_Data</vt:lpstr>
      <vt:lpstr>A125845742W_Latest</vt:lpstr>
      <vt:lpstr>A125845746F</vt:lpstr>
      <vt:lpstr>A125845746F_Data</vt:lpstr>
      <vt:lpstr>A125845746F_Latest</vt:lpstr>
      <vt:lpstr>A125845750W</vt:lpstr>
      <vt:lpstr>A125845750W_Data</vt:lpstr>
      <vt:lpstr>A125845750W_Latest</vt:lpstr>
      <vt:lpstr>A125845754F</vt:lpstr>
      <vt:lpstr>A125845754F_Data</vt:lpstr>
      <vt:lpstr>A125845754F_Latest</vt:lpstr>
      <vt:lpstr>A125845758R</vt:lpstr>
      <vt:lpstr>A125845758R_Data</vt:lpstr>
      <vt:lpstr>A125845758R_Latest</vt:lpstr>
      <vt:lpstr>A125845762F</vt:lpstr>
      <vt:lpstr>A125845762F_Data</vt:lpstr>
      <vt:lpstr>A125845762F_Latest</vt:lpstr>
      <vt:lpstr>A125845766R</vt:lpstr>
      <vt:lpstr>A125845766R_Data</vt:lpstr>
      <vt:lpstr>A125845766R_Latest</vt:lpstr>
      <vt:lpstr>A125845770F</vt:lpstr>
      <vt:lpstr>A125845770F_Data</vt:lpstr>
      <vt:lpstr>A125845770F_Latest</vt:lpstr>
      <vt:lpstr>A125845774R</vt:lpstr>
      <vt:lpstr>A125845774R_Data</vt:lpstr>
      <vt:lpstr>A125845774R_Latest</vt:lpstr>
      <vt:lpstr>A125845778X</vt:lpstr>
      <vt:lpstr>A125845778X_Data</vt:lpstr>
      <vt:lpstr>A125845778X_Latest</vt:lpstr>
      <vt:lpstr>A125845782R</vt:lpstr>
      <vt:lpstr>A125845782R_Data</vt:lpstr>
      <vt:lpstr>A125845782R_Latest</vt:lpstr>
      <vt:lpstr>A125845786X</vt:lpstr>
      <vt:lpstr>A125845786X_Data</vt:lpstr>
      <vt:lpstr>A125845786X_Latest</vt:lpstr>
      <vt:lpstr>A125845790R</vt:lpstr>
      <vt:lpstr>A125845790R_Data</vt:lpstr>
      <vt:lpstr>A125845790R_Latest</vt:lpstr>
      <vt:lpstr>A125845794X</vt:lpstr>
      <vt:lpstr>A125845794X_Data</vt:lpstr>
      <vt:lpstr>A125845794X_Latest</vt:lpstr>
      <vt:lpstr>A125845798J</vt:lpstr>
      <vt:lpstr>A125845798J_Data</vt:lpstr>
      <vt:lpstr>A125845798J_Latest</vt:lpstr>
      <vt:lpstr>A125845802L</vt:lpstr>
      <vt:lpstr>A125845802L_Data</vt:lpstr>
      <vt:lpstr>A125845802L_Latest</vt:lpstr>
      <vt:lpstr>A125845806W</vt:lpstr>
      <vt:lpstr>A125845806W_Data</vt:lpstr>
      <vt:lpstr>A125845806W_Latest</vt:lpstr>
      <vt:lpstr>A125845810L</vt:lpstr>
      <vt:lpstr>A125845810L_Data</vt:lpstr>
      <vt:lpstr>A125845810L_Latest</vt:lpstr>
      <vt:lpstr>A125845814W</vt:lpstr>
      <vt:lpstr>A125845814W_Data</vt:lpstr>
      <vt:lpstr>A125845814W_Latest</vt:lpstr>
      <vt:lpstr>A125845818F</vt:lpstr>
      <vt:lpstr>A125845818F_Data</vt:lpstr>
      <vt:lpstr>A125845818F_Latest</vt:lpstr>
      <vt:lpstr>A125845822W</vt:lpstr>
      <vt:lpstr>A125845822W_Data</vt:lpstr>
      <vt:lpstr>A125845822W_Latest</vt:lpstr>
      <vt:lpstr>A125845826F</vt:lpstr>
      <vt:lpstr>A125845826F_Data</vt:lpstr>
      <vt:lpstr>A125845826F_Latest</vt:lpstr>
      <vt:lpstr>A125845830W</vt:lpstr>
      <vt:lpstr>A125845830W_Data</vt:lpstr>
      <vt:lpstr>A125845830W_Latest</vt:lpstr>
      <vt:lpstr>A125845834F</vt:lpstr>
      <vt:lpstr>A125845834F_Data</vt:lpstr>
      <vt:lpstr>A125845834F_Latest</vt:lpstr>
      <vt:lpstr>A125845838R</vt:lpstr>
      <vt:lpstr>A125845838R_Data</vt:lpstr>
      <vt:lpstr>A125845838R_Latest</vt:lpstr>
      <vt:lpstr>A125845842F</vt:lpstr>
      <vt:lpstr>A125845842F_Data</vt:lpstr>
      <vt:lpstr>A125845842F_Latest</vt:lpstr>
      <vt:lpstr>A125845846R</vt:lpstr>
      <vt:lpstr>A125845846R_Data</vt:lpstr>
      <vt:lpstr>A125845846R_Latest</vt:lpstr>
      <vt:lpstr>A125845850F</vt:lpstr>
      <vt:lpstr>A125845850F_Data</vt:lpstr>
      <vt:lpstr>A125845850F_Latest</vt:lpstr>
      <vt:lpstr>A125845854R</vt:lpstr>
      <vt:lpstr>A125845854R_Data</vt:lpstr>
      <vt:lpstr>A125845854R_Latest</vt:lpstr>
      <vt:lpstr>A125845858X</vt:lpstr>
      <vt:lpstr>A125845858X_Data</vt:lpstr>
      <vt:lpstr>A125845858X_Latest</vt:lpstr>
      <vt:lpstr>A125845862R</vt:lpstr>
      <vt:lpstr>A125845862R_Data</vt:lpstr>
      <vt:lpstr>A125845862R_Latest</vt:lpstr>
      <vt:lpstr>A125845866X</vt:lpstr>
      <vt:lpstr>A125845866X_Data</vt:lpstr>
      <vt:lpstr>A125845866X_Latest</vt:lpstr>
      <vt:lpstr>A125845870R</vt:lpstr>
      <vt:lpstr>A125845870R_Data</vt:lpstr>
      <vt:lpstr>A125845870R_Latest</vt:lpstr>
      <vt:lpstr>A125845874X</vt:lpstr>
      <vt:lpstr>A125845874X_Data</vt:lpstr>
      <vt:lpstr>A125845874X_Latest</vt:lpstr>
      <vt:lpstr>A125845878J</vt:lpstr>
      <vt:lpstr>A125845878J_Data</vt:lpstr>
      <vt:lpstr>A125845878J_Latest</vt:lpstr>
      <vt:lpstr>A125845882X</vt:lpstr>
      <vt:lpstr>A125845882X_Data</vt:lpstr>
      <vt:lpstr>A125845882X_Latest</vt:lpstr>
      <vt:lpstr>A125845886J</vt:lpstr>
      <vt:lpstr>A125845886J_Data</vt:lpstr>
      <vt:lpstr>A125845886J_Latest</vt:lpstr>
      <vt:lpstr>A125845890X</vt:lpstr>
      <vt:lpstr>A125845890X_Data</vt:lpstr>
      <vt:lpstr>A125845890X_Latest</vt:lpstr>
      <vt:lpstr>A125845894J</vt:lpstr>
      <vt:lpstr>A125845894J_Data</vt:lpstr>
      <vt:lpstr>A125845894J_Latest</vt:lpstr>
      <vt:lpstr>A125845898T</vt:lpstr>
      <vt:lpstr>A125845898T_Data</vt:lpstr>
      <vt:lpstr>A125845898T_Latest</vt:lpstr>
      <vt:lpstr>A125845902W</vt:lpstr>
      <vt:lpstr>A125845902W_Data</vt:lpstr>
      <vt:lpstr>A125845902W_Latest</vt:lpstr>
      <vt:lpstr>A125845906F</vt:lpstr>
      <vt:lpstr>A125845906F_Data</vt:lpstr>
      <vt:lpstr>A125845906F_Latest</vt:lpstr>
      <vt:lpstr>A125845910W</vt:lpstr>
      <vt:lpstr>A125845910W_Data</vt:lpstr>
      <vt:lpstr>A125845910W_Latest</vt:lpstr>
      <vt:lpstr>A125845914F</vt:lpstr>
      <vt:lpstr>A125845914F_Data</vt:lpstr>
      <vt:lpstr>A125845914F_Latest</vt:lpstr>
      <vt:lpstr>A125845918R</vt:lpstr>
      <vt:lpstr>A125845918R_Data</vt:lpstr>
      <vt:lpstr>A125845918R_Latest</vt:lpstr>
      <vt:lpstr>A125845922F</vt:lpstr>
      <vt:lpstr>A125845922F_Data</vt:lpstr>
      <vt:lpstr>A125845922F_Latest</vt:lpstr>
      <vt:lpstr>A125845926R</vt:lpstr>
      <vt:lpstr>A125845926R_Data</vt:lpstr>
      <vt:lpstr>A125845926R_Latest</vt:lpstr>
      <vt:lpstr>A125845930F</vt:lpstr>
      <vt:lpstr>A125845930F_Data</vt:lpstr>
      <vt:lpstr>A125845930F_Latest</vt:lpstr>
      <vt:lpstr>A125845934R</vt:lpstr>
      <vt:lpstr>A125845934R_Data</vt:lpstr>
      <vt:lpstr>A125845934R_Latest</vt:lpstr>
      <vt:lpstr>A125845938X</vt:lpstr>
      <vt:lpstr>A125845938X_Data</vt:lpstr>
      <vt:lpstr>A125845938X_Latest</vt:lpstr>
      <vt:lpstr>A125845942R</vt:lpstr>
      <vt:lpstr>A125845942R_Data</vt:lpstr>
      <vt:lpstr>A125845942R_Latest</vt:lpstr>
      <vt:lpstr>A125845946X</vt:lpstr>
      <vt:lpstr>A125845946X_Data</vt:lpstr>
      <vt:lpstr>A125845946X_Latest</vt:lpstr>
      <vt:lpstr>A125845950R</vt:lpstr>
      <vt:lpstr>A125845950R_Data</vt:lpstr>
      <vt:lpstr>A125845950R_Latest</vt:lpstr>
      <vt:lpstr>A125845954X</vt:lpstr>
      <vt:lpstr>A125845954X_Data</vt:lpstr>
      <vt:lpstr>A125845954X_Latest</vt:lpstr>
      <vt:lpstr>A125845958J</vt:lpstr>
      <vt:lpstr>A125845958J_Data</vt:lpstr>
      <vt:lpstr>A125845958J_Latest</vt:lpstr>
      <vt:lpstr>A125845962X</vt:lpstr>
      <vt:lpstr>A125845962X_Data</vt:lpstr>
      <vt:lpstr>A125845962X_Latest</vt:lpstr>
      <vt:lpstr>A125845966J</vt:lpstr>
      <vt:lpstr>A125845966J_Data</vt:lpstr>
      <vt:lpstr>A125845966J_Latest</vt:lpstr>
      <vt:lpstr>A125845970X</vt:lpstr>
      <vt:lpstr>A125845970X_Data</vt:lpstr>
      <vt:lpstr>A125845970X_Latest</vt:lpstr>
      <vt:lpstr>A125845974J</vt:lpstr>
      <vt:lpstr>A125845974J_Data</vt:lpstr>
      <vt:lpstr>A125845974J_Latest</vt:lpstr>
      <vt:lpstr>A125845978T</vt:lpstr>
      <vt:lpstr>A125845978T_Data</vt:lpstr>
      <vt:lpstr>A125845978T_Latest</vt:lpstr>
      <vt:lpstr>A125845982J</vt:lpstr>
      <vt:lpstr>A125845982J_Data</vt:lpstr>
      <vt:lpstr>A125845982J_Latest</vt:lpstr>
      <vt:lpstr>A125845986T</vt:lpstr>
      <vt:lpstr>A125845986T_Data</vt:lpstr>
      <vt:lpstr>A125845986T_Latest</vt:lpstr>
      <vt:lpstr>A125845990J</vt:lpstr>
      <vt:lpstr>A125845990J_Data</vt:lpstr>
      <vt:lpstr>A125845990J_Latest</vt:lpstr>
      <vt:lpstr>A125845994T</vt:lpstr>
      <vt:lpstr>A125845994T_Data</vt:lpstr>
      <vt:lpstr>A125845994T_Latest</vt:lpstr>
      <vt:lpstr>A125845998A</vt:lpstr>
      <vt:lpstr>A125845998A_Data</vt:lpstr>
      <vt:lpstr>A125845998A_Latest</vt:lpstr>
      <vt:lpstr>A125846002J</vt:lpstr>
      <vt:lpstr>A125846002J_Data</vt:lpstr>
      <vt:lpstr>A125846002J_Latest</vt:lpstr>
      <vt:lpstr>A125846006T</vt:lpstr>
      <vt:lpstr>A125846006T_Data</vt:lpstr>
      <vt:lpstr>A125846006T_Latest</vt:lpstr>
      <vt:lpstr>A125846010J</vt:lpstr>
      <vt:lpstr>A125846010J_Data</vt:lpstr>
      <vt:lpstr>A125846010J_Latest</vt:lpstr>
      <vt:lpstr>A125846014T</vt:lpstr>
      <vt:lpstr>A125846014T_Data</vt:lpstr>
      <vt:lpstr>A125846014T_Latest</vt:lpstr>
      <vt:lpstr>A125846018A</vt:lpstr>
      <vt:lpstr>A125846018A_Data</vt:lpstr>
      <vt:lpstr>A125846018A_Latest</vt:lpstr>
      <vt:lpstr>A125846022T</vt:lpstr>
      <vt:lpstr>A125846022T_Data</vt:lpstr>
      <vt:lpstr>A125846022T_Latest</vt:lpstr>
      <vt:lpstr>A125846026A</vt:lpstr>
      <vt:lpstr>A125846026A_Data</vt:lpstr>
      <vt:lpstr>A125846026A_Latest</vt:lpstr>
      <vt:lpstr>A125846030T</vt:lpstr>
      <vt:lpstr>A125846030T_Data</vt:lpstr>
      <vt:lpstr>A125846030T_Latest</vt:lpstr>
      <vt:lpstr>A125846034A</vt:lpstr>
      <vt:lpstr>A125846034A_Data</vt:lpstr>
      <vt:lpstr>A125846034A_Latest</vt:lpstr>
      <vt:lpstr>A125846038K</vt:lpstr>
      <vt:lpstr>A125846038K_Data</vt:lpstr>
      <vt:lpstr>A125846038K_Latest</vt:lpstr>
      <vt:lpstr>A125846042A</vt:lpstr>
      <vt:lpstr>A125846042A_Data</vt:lpstr>
      <vt:lpstr>A125846042A_Latest</vt:lpstr>
      <vt:lpstr>A125846046K</vt:lpstr>
      <vt:lpstr>A125846046K_Data</vt:lpstr>
      <vt:lpstr>A125846046K_Latest</vt:lpstr>
      <vt:lpstr>A125846050A</vt:lpstr>
      <vt:lpstr>A125846050A_Data</vt:lpstr>
      <vt:lpstr>A125846050A_Latest</vt:lpstr>
      <vt:lpstr>A125846054K</vt:lpstr>
      <vt:lpstr>A125846054K_Data</vt:lpstr>
      <vt:lpstr>A125846054K_Latest</vt:lpstr>
      <vt:lpstr>A125846058V</vt:lpstr>
      <vt:lpstr>A125846058V_Data</vt:lpstr>
      <vt:lpstr>A125846058V_Latest</vt:lpstr>
      <vt:lpstr>A125846062K</vt:lpstr>
      <vt:lpstr>A125846062K_Data</vt:lpstr>
      <vt:lpstr>A125846062K_Latest</vt:lpstr>
      <vt:lpstr>A125846066V</vt:lpstr>
      <vt:lpstr>A125846066V_Data</vt:lpstr>
      <vt:lpstr>A125846066V_Latest</vt:lpstr>
      <vt:lpstr>A125846070K</vt:lpstr>
      <vt:lpstr>A125846070K_Data</vt:lpstr>
      <vt:lpstr>A125846070K_Latest</vt:lpstr>
      <vt:lpstr>A125846074V</vt:lpstr>
      <vt:lpstr>A125846074V_Data</vt:lpstr>
      <vt:lpstr>A125846074V_Latest</vt:lpstr>
      <vt:lpstr>A125846078C</vt:lpstr>
      <vt:lpstr>A125846078C_Data</vt:lpstr>
      <vt:lpstr>A125846078C_Latest</vt:lpstr>
      <vt:lpstr>A125846082V</vt:lpstr>
      <vt:lpstr>A125846082V_Data</vt:lpstr>
      <vt:lpstr>A125846082V_Latest</vt:lpstr>
      <vt:lpstr>A125846086C</vt:lpstr>
      <vt:lpstr>A125846086C_Data</vt:lpstr>
      <vt:lpstr>A125846086C_Latest</vt:lpstr>
      <vt:lpstr>A125846090V</vt:lpstr>
      <vt:lpstr>A125846090V_Data</vt:lpstr>
      <vt:lpstr>A125846090V_Latest</vt:lpstr>
      <vt:lpstr>A125846094C</vt:lpstr>
      <vt:lpstr>A125846094C_Data</vt:lpstr>
      <vt:lpstr>A125846094C_Latest</vt:lpstr>
      <vt:lpstr>A125846098L</vt:lpstr>
      <vt:lpstr>A125846098L_Data</vt:lpstr>
      <vt:lpstr>A125846098L_Latest</vt:lpstr>
      <vt:lpstr>A125846102T</vt:lpstr>
      <vt:lpstr>A125846102T_Data</vt:lpstr>
      <vt:lpstr>A125846102T_Latest</vt:lpstr>
      <vt:lpstr>A125846106A</vt:lpstr>
      <vt:lpstr>A125846106A_Data</vt:lpstr>
      <vt:lpstr>A125846106A_Latest</vt:lpstr>
      <vt:lpstr>A125846110T</vt:lpstr>
      <vt:lpstr>A125846110T_Data</vt:lpstr>
      <vt:lpstr>A125846110T_Latest</vt:lpstr>
      <vt:lpstr>A125846114A</vt:lpstr>
      <vt:lpstr>A125846114A_Data</vt:lpstr>
      <vt:lpstr>A125846114A_Latest</vt:lpstr>
      <vt:lpstr>A125846118K</vt:lpstr>
      <vt:lpstr>A125846118K_Data</vt:lpstr>
      <vt:lpstr>A125846118K_Latest</vt:lpstr>
      <vt:lpstr>A125846122A</vt:lpstr>
      <vt:lpstr>A125846122A_Data</vt:lpstr>
      <vt:lpstr>A125846122A_Latest</vt:lpstr>
      <vt:lpstr>A125846126K</vt:lpstr>
      <vt:lpstr>A125846126K_Data</vt:lpstr>
      <vt:lpstr>A125846126K_Latest</vt:lpstr>
      <vt:lpstr>A125846130A</vt:lpstr>
      <vt:lpstr>A125846130A_Data</vt:lpstr>
      <vt:lpstr>A125846130A_Latest</vt:lpstr>
      <vt:lpstr>A125846134K</vt:lpstr>
      <vt:lpstr>A125846134K_Data</vt:lpstr>
      <vt:lpstr>A125846134K_Latest</vt:lpstr>
      <vt:lpstr>A125846138V</vt:lpstr>
      <vt:lpstr>A125846138V_Data</vt:lpstr>
      <vt:lpstr>A125846138V_Latest</vt:lpstr>
      <vt:lpstr>A125846142K</vt:lpstr>
      <vt:lpstr>A125846142K_Data</vt:lpstr>
      <vt:lpstr>A125846142K_Latest</vt:lpstr>
      <vt:lpstr>A125846146V</vt:lpstr>
      <vt:lpstr>A125846146V_Data</vt:lpstr>
      <vt:lpstr>A125846146V_Latest</vt:lpstr>
      <vt:lpstr>A125846150K</vt:lpstr>
      <vt:lpstr>A125846150K_Data</vt:lpstr>
      <vt:lpstr>A125846150K_Latest</vt:lpstr>
      <vt:lpstr>A125846154V</vt:lpstr>
      <vt:lpstr>A125846154V_Data</vt:lpstr>
      <vt:lpstr>A125846154V_Latest</vt:lpstr>
      <vt:lpstr>A125846158C</vt:lpstr>
      <vt:lpstr>A125846158C_Data</vt:lpstr>
      <vt:lpstr>A125846158C_Latest</vt:lpstr>
      <vt:lpstr>A125846162V</vt:lpstr>
      <vt:lpstr>A125846162V_Data</vt:lpstr>
      <vt:lpstr>A125846162V_Latest</vt:lpstr>
      <vt:lpstr>A125846166C</vt:lpstr>
      <vt:lpstr>A125846166C_Data</vt:lpstr>
      <vt:lpstr>A125846166C_Latest</vt:lpstr>
      <vt:lpstr>A125846170V</vt:lpstr>
      <vt:lpstr>A125846170V_Data</vt:lpstr>
      <vt:lpstr>A125846170V_Latest</vt:lpstr>
      <vt:lpstr>A125846174C</vt:lpstr>
      <vt:lpstr>A125846174C_Data</vt:lpstr>
      <vt:lpstr>A125846174C_Latest</vt:lpstr>
      <vt:lpstr>A125846178L</vt:lpstr>
      <vt:lpstr>A125846178L_Data</vt:lpstr>
      <vt:lpstr>A125846178L_Latest</vt:lpstr>
      <vt:lpstr>A125846182C</vt:lpstr>
      <vt:lpstr>A125846182C_Data</vt:lpstr>
      <vt:lpstr>A125846182C_Latest</vt:lpstr>
      <vt:lpstr>A125846186L</vt:lpstr>
      <vt:lpstr>A125846186L_Data</vt:lpstr>
      <vt:lpstr>A125846186L_Latest</vt:lpstr>
      <vt:lpstr>A125846190C</vt:lpstr>
      <vt:lpstr>A125846190C_Data</vt:lpstr>
      <vt:lpstr>A125846190C_Latest</vt:lpstr>
      <vt:lpstr>A125846194L</vt:lpstr>
      <vt:lpstr>A125846194L_Data</vt:lpstr>
      <vt:lpstr>A125846194L_Latest</vt:lpstr>
      <vt:lpstr>A125846198W</vt:lpstr>
      <vt:lpstr>A125846198W_Data</vt:lpstr>
      <vt:lpstr>A125846198W_Latest</vt:lpstr>
      <vt:lpstr>A125846202A</vt:lpstr>
      <vt:lpstr>A125846202A_Data</vt:lpstr>
      <vt:lpstr>A125846202A_Latest</vt:lpstr>
      <vt:lpstr>A125846206K</vt:lpstr>
      <vt:lpstr>A125846206K_Data</vt:lpstr>
      <vt:lpstr>A125846206K_Latest</vt:lpstr>
      <vt:lpstr>A125846210A</vt:lpstr>
      <vt:lpstr>A125846210A_Data</vt:lpstr>
      <vt:lpstr>A125846210A_Latest</vt:lpstr>
      <vt:lpstr>A125846214K</vt:lpstr>
      <vt:lpstr>A125846214K_Data</vt:lpstr>
      <vt:lpstr>A125846214K_Latest</vt:lpstr>
      <vt:lpstr>A125846218V</vt:lpstr>
      <vt:lpstr>A125846218V_Data</vt:lpstr>
      <vt:lpstr>A125846218V_Latest</vt:lpstr>
      <vt:lpstr>A125846222K</vt:lpstr>
      <vt:lpstr>A125846222K_Data</vt:lpstr>
      <vt:lpstr>A125846222K_Latest</vt:lpstr>
      <vt:lpstr>A125846226V</vt:lpstr>
      <vt:lpstr>A125846226V_Data</vt:lpstr>
      <vt:lpstr>A125846226V_Latest</vt:lpstr>
      <vt:lpstr>A125846230K</vt:lpstr>
      <vt:lpstr>A125846230K_Data</vt:lpstr>
      <vt:lpstr>A125846230K_Latest</vt:lpstr>
      <vt:lpstr>A125846234V</vt:lpstr>
      <vt:lpstr>A125846234V_Data</vt:lpstr>
      <vt:lpstr>A125846234V_Latest</vt:lpstr>
      <vt:lpstr>A125846238C</vt:lpstr>
      <vt:lpstr>A125846238C_Data</vt:lpstr>
      <vt:lpstr>A125846238C_Latest</vt:lpstr>
      <vt:lpstr>A125846242V</vt:lpstr>
      <vt:lpstr>A125846242V_Data</vt:lpstr>
      <vt:lpstr>A125846242V_Latest</vt:lpstr>
      <vt:lpstr>A125846246C</vt:lpstr>
      <vt:lpstr>A125846246C_Data</vt:lpstr>
      <vt:lpstr>A125846246C_Latest</vt:lpstr>
      <vt:lpstr>A125846250V</vt:lpstr>
      <vt:lpstr>A125846250V_Data</vt:lpstr>
      <vt:lpstr>A125846250V_Latest</vt:lpstr>
      <vt:lpstr>A125846254C</vt:lpstr>
      <vt:lpstr>A125846254C_Data</vt:lpstr>
      <vt:lpstr>A125846254C_Latest</vt:lpstr>
      <vt:lpstr>A125846258L</vt:lpstr>
      <vt:lpstr>A125846258L_Data</vt:lpstr>
      <vt:lpstr>A125846258L_Latest</vt:lpstr>
      <vt:lpstr>A125846262C</vt:lpstr>
      <vt:lpstr>A125846262C_Data</vt:lpstr>
      <vt:lpstr>A125846262C_Latest</vt:lpstr>
      <vt:lpstr>A125846266L</vt:lpstr>
      <vt:lpstr>A125846266L_Data</vt:lpstr>
      <vt:lpstr>A125846266L_Latest</vt:lpstr>
      <vt:lpstr>A125846270C</vt:lpstr>
      <vt:lpstr>A125846270C_Data</vt:lpstr>
      <vt:lpstr>A125846270C_Latest</vt:lpstr>
      <vt:lpstr>A125846274L</vt:lpstr>
      <vt:lpstr>A125846274L_Data</vt:lpstr>
      <vt:lpstr>A125846274L_Latest</vt:lpstr>
      <vt:lpstr>A125846278W</vt:lpstr>
      <vt:lpstr>A125846278W_Data</vt:lpstr>
      <vt:lpstr>A125846278W_Latest</vt:lpstr>
      <vt:lpstr>A125846282L</vt:lpstr>
      <vt:lpstr>A125846282L_Data</vt:lpstr>
      <vt:lpstr>A125846282L_Latest</vt:lpstr>
      <vt:lpstr>A125846286W</vt:lpstr>
      <vt:lpstr>A125846286W_Data</vt:lpstr>
      <vt:lpstr>A125846286W_Latest</vt:lpstr>
      <vt:lpstr>A125846290L</vt:lpstr>
      <vt:lpstr>A125846290L_Data</vt:lpstr>
      <vt:lpstr>A125846290L_Latest</vt:lpstr>
      <vt:lpstr>A125846294W</vt:lpstr>
      <vt:lpstr>A125846294W_Data</vt:lpstr>
      <vt:lpstr>A125846294W_Latest</vt:lpstr>
      <vt:lpstr>A125846298F</vt:lpstr>
      <vt:lpstr>A125846298F_Data</vt:lpstr>
      <vt:lpstr>A125846298F_Latest</vt:lpstr>
      <vt:lpstr>A125846302K</vt:lpstr>
      <vt:lpstr>A125846302K_Data</vt:lpstr>
      <vt:lpstr>A125846302K_Latest</vt:lpstr>
      <vt:lpstr>A125846306V</vt:lpstr>
      <vt:lpstr>A125846306V_Data</vt:lpstr>
      <vt:lpstr>A125846306V_Latest</vt:lpstr>
      <vt:lpstr>A125846310K</vt:lpstr>
      <vt:lpstr>A125846310K_Data</vt:lpstr>
      <vt:lpstr>A125846310K_Latest</vt:lpstr>
      <vt:lpstr>A125846314V</vt:lpstr>
      <vt:lpstr>A125846314V_Data</vt:lpstr>
      <vt:lpstr>A125846314V_Latest</vt:lpstr>
      <vt:lpstr>A125846318C</vt:lpstr>
      <vt:lpstr>A125846318C_Data</vt:lpstr>
      <vt:lpstr>A125846318C_Latest</vt:lpstr>
      <vt:lpstr>A125846322V</vt:lpstr>
      <vt:lpstr>A125846322V_Data</vt:lpstr>
      <vt:lpstr>A125846322V_Latest</vt:lpstr>
      <vt:lpstr>A125846326C</vt:lpstr>
      <vt:lpstr>A125846326C_Data</vt:lpstr>
      <vt:lpstr>A125846326C_Latest</vt:lpstr>
      <vt:lpstr>A125846330V</vt:lpstr>
      <vt:lpstr>A125846330V_Data</vt:lpstr>
      <vt:lpstr>A125846330V_Latest</vt:lpstr>
      <vt:lpstr>A125846334C</vt:lpstr>
      <vt:lpstr>A125846334C_Data</vt:lpstr>
      <vt:lpstr>A125846334C_Latest</vt:lpstr>
      <vt:lpstr>A125846338L</vt:lpstr>
      <vt:lpstr>A125846338L_Data</vt:lpstr>
      <vt:lpstr>A125846338L_Latest</vt:lpstr>
      <vt:lpstr>A125846342C</vt:lpstr>
      <vt:lpstr>A125846342C_Data</vt:lpstr>
      <vt:lpstr>A125846342C_Latest</vt:lpstr>
      <vt:lpstr>A125846346L</vt:lpstr>
      <vt:lpstr>A125846346L_Data</vt:lpstr>
      <vt:lpstr>A125846346L_Latest</vt:lpstr>
      <vt:lpstr>A125846350C</vt:lpstr>
      <vt:lpstr>A125846350C_Data</vt:lpstr>
      <vt:lpstr>A125846350C_Latest</vt:lpstr>
      <vt:lpstr>A125846354L</vt:lpstr>
      <vt:lpstr>A125846354L_Data</vt:lpstr>
      <vt:lpstr>A125846354L_Latest</vt:lpstr>
      <vt:lpstr>A125846358W</vt:lpstr>
      <vt:lpstr>A125846358W_Data</vt:lpstr>
      <vt:lpstr>A125846358W_Latest</vt:lpstr>
      <vt:lpstr>A125846362L</vt:lpstr>
      <vt:lpstr>A125846362L_Data</vt:lpstr>
      <vt:lpstr>A125846362L_Latest</vt:lpstr>
      <vt:lpstr>A125846366W</vt:lpstr>
      <vt:lpstr>A125846366W_Data</vt:lpstr>
      <vt:lpstr>A125846366W_Latest</vt:lpstr>
      <vt:lpstr>A125846370L</vt:lpstr>
      <vt:lpstr>A125846370L_Data</vt:lpstr>
      <vt:lpstr>A125846370L_Latest</vt:lpstr>
      <vt:lpstr>A125846374W</vt:lpstr>
      <vt:lpstr>A125846374W_Data</vt:lpstr>
      <vt:lpstr>A125846374W_Latest</vt:lpstr>
      <vt:lpstr>A125846378F</vt:lpstr>
      <vt:lpstr>A125846378F_Data</vt:lpstr>
      <vt:lpstr>A125846378F_Latest</vt:lpstr>
      <vt:lpstr>A125846382W</vt:lpstr>
      <vt:lpstr>A125846382W_Data</vt:lpstr>
      <vt:lpstr>A125846382W_Latest</vt:lpstr>
      <vt:lpstr>A125846386F</vt:lpstr>
      <vt:lpstr>A125846386F_Data</vt:lpstr>
      <vt:lpstr>A125846386F_Latest</vt:lpstr>
      <vt:lpstr>A125846390W</vt:lpstr>
      <vt:lpstr>A125846390W_Data</vt:lpstr>
      <vt:lpstr>A125846390W_Latest</vt:lpstr>
      <vt:lpstr>A125846394F</vt:lpstr>
      <vt:lpstr>A125846394F_Data</vt:lpstr>
      <vt:lpstr>A125846394F_Latest</vt:lpstr>
      <vt:lpstr>A125846398R</vt:lpstr>
      <vt:lpstr>A125846398R_Data</vt:lpstr>
      <vt:lpstr>A125846398R_Latest</vt:lpstr>
      <vt:lpstr>A125846402V</vt:lpstr>
      <vt:lpstr>A125846402V_Data</vt:lpstr>
      <vt:lpstr>A125846402V_Latest</vt:lpstr>
      <vt:lpstr>A125846406C</vt:lpstr>
      <vt:lpstr>A125846406C_Data</vt:lpstr>
      <vt:lpstr>A125846406C_Latest</vt:lpstr>
      <vt:lpstr>A125846410V</vt:lpstr>
      <vt:lpstr>A125846410V_Data</vt:lpstr>
      <vt:lpstr>A125846410V_Latest</vt:lpstr>
      <vt:lpstr>A125846414C</vt:lpstr>
      <vt:lpstr>A125846414C_Data</vt:lpstr>
      <vt:lpstr>A125846414C_Latest</vt:lpstr>
      <vt:lpstr>A125846418L</vt:lpstr>
      <vt:lpstr>A125846418L_Data</vt:lpstr>
      <vt:lpstr>A125846418L_Latest</vt:lpstr>
      <vt:lpstr>A125846422C</vt:lpstr>
      <vt:lpstr>A125846422C_Data</vt:lpstr>
      <vt:lpstr>A125846422C_Latest</vt:lpstr>
      <vt:lpstr>A125846426L</vt:lpstr>
      <vt:lpstr>A125846426L_Data</vt:lpstr>
      <vt:lpstr>A125846426L_Latest</vt:lpstr>
      <vt:lpstr>A125846430C</vt:lpstr>
      <vt:lpstr>A125846430C_Data</vt:lpstr>
      <vt:lpstr>A125846430C_Latest</vt:lpstr>
      <vt:lpstr>A125846434L</vt:lpstr>
      <vt:lpstr>A125846434L_Data</vt:lpstr>
      <vt:lpstr>A125846434L_Latest</vt:lpstr>
      <vt:lpstr>A125846438W</vt:lpstr>
      <vt:lpstr>A125846438W_Data</vt:lpstr>
      <vt:lpstr>A125846438W_Latest</vt:lpstr>
      <vt:lpstr>A125846442L</vt:lpstr>
      <vt:lpstr>A125846442L_Data</vt:lpstr>
      <vt:lpstr>A125846442L_Latest</vt:lpstr>
      <vt:lpstr>A125846446W</vt:lpstr>
      <vt:lpstr>A125846446W_Data</vt:lpstr>
      <vt:lpstr>A125846446W_Latest</vt:lpstr>
      <vt:lpstr>A125846450L</vt:lpstr>
      <vt:lpstr>A125846450L_Data</vt:lpstr>
      <vt:lpstr>A125846450L_Latest</vt:lpstr>
      <vt:lpstr>A125846454W</vt:lpstr>
      <vt:lpstr>A125846454W_Data</vt:lpstr>
      <vt:lpstr>A125846454W_Latest</vt:lpstr>
      <vt:lpstr>A125846458F</vt:lpstr>
      <vt:lpstr>A125846458F_Data</vt:lpstr>
      <vt:lpstr>A125846458F_Latest</vt:lpstr>
      <vt:lpstr>A125846462W</vt:lpstr>
      <vt:lpstr>A125846462W_Data</vt:lpstr>
      <vt:lpstr>A125846462W_Latest</vt:lpstr>
      <vt:lpstr>A125846466F</vt:lpstr>
      <vt:lpstr>A125846466F_Data</vt:lpstr>
      <vt:lpstr>A125846466F_Latest</vt:lpstr>
      <vt:lpstr>A125846470W</vt:lpstr>
      <vt:lpstr>A125846470W_Data</vt:lpstr>
      <vt:lpstr>A125846470W_Latest</vt:lpstr>
      <vt:lpstr>A125846474F</vt:lpstr>
      <vt:lpstr>A125846474F_Data</vt:lpstr>
      <vt:lpstr>A125846474F_Latest</vt:lpstr>
      <vt:lpstr>A125846478R</vt:lpstr>
      <vt:lpstr>A125846478R_Data</vt:lpstr>
      <vt:lpstr>A125846478R_Latest</vt:lpstr>
      <vt:lpstr>A125846482F</vt:lpstr>
      <vt:lpstr>A125846482F_Data</vt:lpstr>
      <vt:lpstr>A125846482F_Latest</vt:lpstr>
      <vt:lpstr>A125846486R</vt:lpstr>
      <vt:lpstr>A125846486R_Data</vt:lpstr>
      <vt:lpstr>A125846486R_Latest</vt:lpstr>
      <vt:lpstr>A125846490F</vt:lpstr>
      <vt:lpstr>A125846490F_Data</vt:lpstr>
      <vt:lpstr>A125846490F_Latest</vt:lpstr>
      <vt:lpstr>A125846494R</vt:lpstr>
      <vt:lpstr>A125846494R_Data</vt:lpstr>
      <vt:lpstr>A125846494R_Latest</vt:lpstr>
      <vt:lpstr>A125846498X</vt:lpstr>
      <vt:lpstr>A125846498X_Data</vt:lpstr>
      <vt:lpstr>A125846498X_Latest</vt:lpstr>
      <vt:lpstr>A125846502C</vt:lpstr>
      <vt:lpstr>A125846502C_Data</vt:lpstr>
      <vt:lpstr>A125846502C_Latest</vt:lpstr>
      <vt:lpstr>A125846506L</vt:lpstr>
      <vt:lpstr>A125846506L_Data</vt:lpstr>
      <vt:lpstr>A125846506L_Latest</vt:lpstr>
      <vt:lpstr>A125846510C</vt:lpstr>
      <vt:lpstr>A125846510C_Data</vt:lpstr>
      <vt:lpstr>A125846510C_Latest</vt:lpstr>
      <vt:lpstr>A125846514L</vt:lpstr>
      <vt:lpstr>A125846514L_Data</vt:lpstr>
      <vt:lpstr>A125846514L_Latest</vt:lpstr>
      <vt:lpstr>A125846518W</vt:lpstr>
      <vt:lpstr>A125846518W_Data</vt:lpstr>
      <vt:lpstr>A125846518W_Latest</vt:lpstr>
      <vt:lpstr>A125846522L</vt:lpstr>
      <vt:lpstr>A125846522L_Data</vt:lpstr>
      <vt:lpstr>A125846522L_Latest</vt:lpstr>
      <vt:lpstr>A125846526W</vt:lpstr>
      <vt:lpstr>A125846526W_Data</vt:lpstr>
      <vt:lpstr>A125846526W_Latest</vt:lpstr>
      <vt:lpstr>A125846530L</vt:lpstr>
      <vt:lpstr>A125846530L_Data</vt:lpstr>
      <vt:lpstr>A125846530L_Latest</vt:lpstr>
      <vt:lpstr>A125846534W</vt:lpstr>
      <vt:lpstr>A125846534W_Data</vt:lpstr>
      <vt:lpstr>A125846534W_Latest</vt:lpstr>
      <vt:lpstr>A125846538F</vt:lpstr>
      <vt:lpstr>A125846538F_Data</vt:lpstr>
      <vt:lpstr>A125846538F_Latest</vt:lpstr>
      <vt:lpstr>A125846542W</vt:lpstr>
      <vt:lpstr>A125846542W_Data</vt:lpstr>
      <vt:lpstr>A125846542W_Latest</vt:lpstr>
      <vt:lpstr>A125846546F</vt:lpstr>
      <vt:lpstr>A125846546F_Data</vt:lpstr>
      <vt:lpstr>A125846546F_Latest</vt:lpstr>
      <vt:lpstr>A125846550W</vt:lpstr>
      <vt:lpstr>A125846550W_Data</vt:lpstr>
      <vt:lpstr>A125846550W_Latest</vt:lpstr>
      <vt:lpstr>A125846554F</vt:lpstr>
      <vt:lpstr>A125846554F_Data</vt:lpstr>
      <vt:lpstr>A125846554F_Latest</vt:lpstr>
      <vt:lpstr>A125846558R</vt:lpstr>
      <vt:lpstr>A125846558R_Data</vt:lpstr>
      <vt:lpstr>A125846558R_Latest</vt:lpstr>
      <vt:lpstr>A125846562F</vt:lpstr>
      <vt:lpstr>A125846562F_Data</vt:lpstr>
      <vt:lpstr>A125846562F_Latest</vt:lpstr>
      <vt:lpstr>A125846566R</vt:lpstr>
      <vt:lpstr>A125846566R_Data</vt:lpstr>
      <vt:lpstr>A125846566R_Latest</vt:lpstr>
      <vt:lpstr>A125846570F</vt:lpstr>
      <vt:lpstr>A125846570F_Data</vt:lpstr>
      <vt:lpstr>A125846570F_Latest</vt:lpstr>
      <vt:lpstr>A125846574R</vt:lpstr>
      <vt:lpstr>A125846574R_Data</vt:lpstr>
      <vt:lpstr>A125846574R_Latest</vt:lpstr>
      <vt:lpstr>A125846578X</vt:lpstr>
      <vt:lpstr>A125846578X_Data</vt:lpstr>
      <vt:lpstr>A125846578X_Latest</vt:lpstr>
      <vt:lpstr>A125846582R</vt:lpstr>
      <vt:lpstr>A125846582R_Data</vt:lpstr>
      <vt:lpstr>A125846582R_Latest</vt:lpstr>
      <vt:lpstr>A125846586X</vt:lpstr>
      <vt:lpstr>A125846586X_Data</vt:lpstr>
      <vt:lpstr>A125846586X_Latest</vt:lpstr>
      <vt:lpstr>A125846590R</vt:lpstr>
      <vt:lpstr>A125846590R_Data</vt:lpstr>
      <vt:lpstr>A125846590R_Latest</vt:lpstr>
      <vt:lpstr>A125846594X</vt:lpstr>
      <vt:lpstr>A125846594X_Data</vt:lpstr>
      <vt:lpstr>A125846594X_Latest</vt:lpstr>
      <vt:lpstr>A125846598J</vt:lpstr>
      <vt:lpstr>A125846598J_Data</vt:lpstr>
      <vt:lpstr>A125846598J_Latest</vt:lpstr>
      <vt:lpstr>A125846602L</vt:lpstr>
      <vt:lpstr>A125846602L_Data</vt:lpstr>
      <vt:lpstr>A125846602L_Latest</vt:lpstr>
      <vt:lpstr>A125846606W</vt:lpstr>
      <vt:lpstr>A125846606W_Data</vt:lpstr>
      <vt:lpstr>A125846606W_Latest</vt:lpstr>
      <vt:lpstr>A125846610L</vt:lpstr>
      <vt:lpstr>A125846610L_Data</vt:lpstr>
      <vt:lpstr>A125846610L_Latest</vt:lpstr>
      <vt:lpstr>A125846614W</vt:lpstr>
      <vt:lpstr>A125846614W_Data</vt:lpstr>
      <vt:lpstr>A125846614W_Latest</vt:lpstr>
      <vt:lpstr>A125846618F</vt:lpstr>
      <vt:lpstr>A125846618F_Data</vt:lpstr>
      <vt:lpstr>A125846618F_Latest</vt:lpstr>
      <vt:lpstr>A125846622W</vt:lpstr>
      <vt:lpstr>A125846622W_Data</vt:lpstr>
      <vt:lpstr>A125846622W_Latest</vt:lpstr>
      <vt:lpstr>A125846626F</vt:lpstr>
      <vt:lpstr>A125846626F_Data</vt:lpstr>
      <vt:lpstr>A125846626F_Latest</vt:lpstr>
      <vt:lpstr>A125846630W</vt:lpstr>
      <vt:lpstr>A125846630W_Data</vt:lpstr>
      <vt:lpstr>A125846630W_Latest</vt:lpstr>
      <vt:lpstr>A125846634F</vt:lpstr>
      <vt:lpstr>A125846634F_Data</vt:lpstr>
      <vt:lpstr>A125846634F_Latest</vt:lpstr>
      <vt:lpstr>A125846638R</vt:lpstr>
      <vt:lpstr>A125846638R_Data</vt:lpstr>
      <vt:lpstr>A125846638R_Latest</vt:lpstr>
      <vt:lpstr>A125846642F</vt:lpstr>
      <vt:lpstr>A125846642F_Data</vt:lpstr>
      <vt:lpstr>A125846642F_Latest</vt:lpstr>
      <vt:lpstr>A125846646R</vt:lpstr>
      <vt:lpstr>A125846646R_Data</vt:lpstr>
      <vt:lpstr>A125846646R_Latest</vt:lpstr>
      <vt:lpstr>A125846650F</vt:lpstr>
      <vt:lpstr>A125846650F_Data</vt:lpstr>
      <vt:lpstr>A125846650F_Latest</vt:lpstr>
      <vt:lpstr>A125846654R</vt:lpstr>
      <vt:lpstr>A125846654R_Data</vt:lpstr>
      <vt:lpstr>A125846654R_Latest</vt:lpstr>
      <vt:lpstr>A125846658X</vt:lpstr>
      <vt:lpstr>A125846658X_Data</vt:lpstr>
      <vt:lpstr>A125846658X_Latest</vt:lpstr>
      <vt:lpstr>A125846662R</vt:lpstr>
      <vt:lpstr>A125846662R_Data</vt:lpstr>
      <vt:lpstr>A125846662R_Latest</vt:lpstr>
      <vt:lpstr>A125846666X</vt:lpstr>
      <vt:lpstr>A125846666X_Data</vt:lpstr>
      <vt:lpstr>A125846666X_Latest</vt:lpstr>
      <vt:lpstr>A125846670R</vt:lpstr>
      <vt:lpstr>A125846670R_Data</vt:lpstr>
      <vt:lpstr>A125846670R_Latest</vt:lpstr>
      <vt:lpstr>A125846674X</vt:lpstr>
      <vt:lpstr>A125846674X_Data</vt:lpstr>
      <vt:lpstr>A125846674X_Latest</vt:lpstr>
      <vt:lpstr>A125846678J</vt:lpstr>
      <vt:lpstr>A125846678J_Data</vt:lpstr>
      <vt:lpstr>A125846678J_Latest</vt:lpstr>
      <vt:lpstr>A125846682X</vt:lpstr>
      <vt:lpstr>A125846682X_Data</vt:lpstr>
      <vt:lpstr>A125846682X_Latest</vt:lpstr>
      <vt:lpstr>A125846686J</vt:lpstr>
      <vt:lpstr>A125846686J_Data</vt:lpstr>
      <vt:lpstr>A125846686J_Latest</vt:lpstr>
      <vt:lpstr>A125846690X</vt:lpstr>
      <vt:lpstr>A125846690X_Data</vt:lpstr>
      <vt:lpstr>A125846690X_Latest</vt:lpstr>
      <vt:lpstr>A125846694J</vt:lpstr>
      <vt:lpstr>A125846694J_Data</vt:lpstr>
      <vt:lpstr>A125846694J_Latest</vt:lpstr>
      <vt:lpstr>A125846698T</vt:lpstr>
      <vt:lpstr>A125846698T_Data</vt:lpstr>
      <vt:lpstr>A125846698T_Latest</vt:lpstr>
      <vt:lpstr>A125846702W</vt:lpstr>
      <vt:lpstr>A125846702W_Data</vt:lpstr>
      <vt:lpstr>A125846702W_Latest</vt:lpstr>
      <vt:lpstr>A125846706F</vt:lpstr>
      <vt:lpstr>A125846706F_Data</vt:lpstr>
      <vt:lpstr>A125846706F_Latest</vt:lpstr>
      <vt:lpstr>A125846710W</vt:lpstr>
      <vt:lpstr>A125846710W_Data</vt:lpstr>
      <vt:lpstr>A125846710W_Latest</vt:lpstr>
      <vt:lpstr>A125846714F</vt:lpstr>
      <vt:lpstr>A125846714F_Data</vt:lpstr>
      <vt:lpstr>A125846714F_Latest</vt:lpstr>
      <vt:lpstr>A125846718R</vt:lpstr>
      <vt:lpstr>A125846718R_Data</vt:lpstr>
      <vt:lpstr>A125846718R_Latest</vt:lpstr>
      <vt:lpstr>A125846722F</vt:lpstr>
      <vt:lpstr>A125846722F_Data</vt:lpstr>
      <vt:lpstr>A125846722F_Latest</vt:lpstr>
      <vt:lpstr>A125846726R</vt:lpstr>
      <vt:lpstr>A125846726R_Data</vt:lpstr>
      <vt:lpstr>A125846726R_Latest</vt:lpstr>
      <vt:lpstr>A125846730F</vt:lpstr>
      <vt:lpstr>A125846730F_Data</vt:lpstr>
      <vt:lpstr>A125846730F_Latest</vt:lpstr>
      <vt:lpstr>A125846734R</vt:lpstr>
      <vt:lpstr>A125846734R_Data</vt:lpstr>
      <vt:lpstr>A125846734R_Latest</vt:lpstr>
      <vt:lpstr>A125846738X</vt:lpstr>
      <vt:lpstr>A125846738X_Data</vt:lpstr>
      <vt:lpstr>A125846738X_Latest</vt:lpstr>
      <vt:lpstr>A125846742R</vt:lpstr>
      <vt:lpstr>A125846742R_Data</vt:lpstr>
      <vt:lpstr>A125846742R_Latest</vt:lpstr>
      <vt:lpstr>A125846746X</vt:lpstr>
      <vt:lpstr>A125846746X_Data</vt:lpstr>
      <vt:lpstr>A125846746X_Latest</vt:lpstr>
      <vt:lpstr>A125846750R</vt:lpstr>
      <vt:lpstr>A125846750R_Data</vt:lpstr>
      <vt:lpstr>A125846750R_Latest</vt:lpstr>
      <vt:lpstr>A125846754X</vt:lpstr>
      <vt:lpstr>A125846754X_Data</vt:lpstr>
      <vt:lpstr>A125846754X_Latest</vt:lpstr>
      <vt:lpstr>A125846758J</vt:lpstr>
      <vt:lpstr>A125846758J_Data</vt:lpstr>
      <vt:lpstr>A125846758J_Latest</vt:lpstr>
      <vt:lpstr>A125846762X</vt:lpstr>
      <vt:lpstr>A125846762X_Data</vt:lpstr>
      <vt:lpstr>A125846762X_Latest</vt:lpstr>
      <vt:lpstr>A125846766J</vt:lpstr>
      <vt:lpstr>A125846766J_Data</vt:lpstr>
      <vt:lpstr>A125846766J_Latest</vt:lpstr>
      <vt:lpstr>A125846770X</vt:lpstr>
      <vt:lpstr>A125846770X_Data</vt:lpstr>
      <vt:lpstr>A125846770X_Latest</vt:lpstr>
      <vt:lpstr>A125846774J</vt:lpstr>
      <vt:lpstr>A125846774J_Data</vt:lpstr>
      <vt:lpstr>A125846774J_Latest</vt:lpstr>
      <vt:lpstr>A125846778T</vt:lpstr>
      <vt:lpstr>A125846778T_Data</vt:lpstr>
      <vt:lpstr>A125846778T_Latest</vt:lpstr>
      <vt:lpstr>A125846782J</vt:lpstr>
      <vt:lpstr>A125846782J_Data</vt:lpstr>
      <vt:lpstr>A125846782J_Latest</vt:lpstr>
      <vt:lpstr>A125846786T</vt:lpstr>
      <vt:lpstr>A125846786T_Data</vt:lpstr>
      <vt:lpstr>A125846786T_Latest</vt:lpstr>
      <vt:lpstr>A125846790J</vt:lpstr>
      <vt:lpstr>A125846790J_Data</vt:lpstr>
      <vt:lpstr>A125846790J_Latest</vt:lpstr>
      <vt:lpstr>A125846794T</vt:lpstr>
      <vt:lpstr>A125846794T_Data</vt:lpstr>
      <vt:lpstr>A125846794T_Latest</vt:lpstr>
      <vt:lpstr>A125846798A</vt:lpstr>
      <vt:lpstr>A125846798A_Data</vt:lpstr>
      <vt:lpstr>A125846798A_Latest</vt:lpstr>
      <vt:lpstr>A125846802F</vt:lpstr>
      <vt:lpstr>A125846802F_Data</vt:lpstr>
      <vt:lpstr>A125846802F_Latest</vt:lpstr>
      <vt:lpstr>A125846806R</vt:lpstr>
      <vt:lpstr>A125846806R_Data</vt:lpstr>
      <vt:lpstr>A125846806R_Latest</vt:lpstr>
      <vt:lpstr>A125846810F</vt:lpstr>
      <vt:lpstr>A125846810F_Data</vt:lpstr>
      <vt:lpstr>A125846810F_Latest</vt:lpstr>
      <vt:lpstr>A125846814R</vt:lpstr>
      <vt:lpstr>A125846814R_Data</vt:lpstr>
      <vt:lpstr>A125846814R_Latest</vt:lpstr>
      <vt:lpstr>A125846818X</vt:lpstr>
      <vt:lpstr>A125846818X_Data</vt:lpstr>
      <vt:lpstr>A125846818X_Latest</vt:lpstr>
      <vt:lpstr>A125846822R</vt:lpstr>
      <vt:lpstr>A125846822R_Data</vt:lpstr>
      <vt:lpstr>A125846822R_Latest</vt:lpstr>
      <vt:lpstr>A125846826X</vt:lpstr>
      <vt:lpstr>A125846826X_Data</vt:lpstr>
      <vt:lpstr>A125846826X_Latest</vt:lpstr>
      <vt:lpstr>A125846830R</vt:lpstr>
      <vt:lpstr>A125846830R_Data</vt:lpstr>
      <vt:lpstr>A125846830R_Latest</vt:lpstr>
      <vt:lpstr>A125846834X</vt:lpstr>
      <vt:lpstr>A125846834X_Data</vt:lpstr>
      <vt:lpstr>A125846834X_Latest</vt:lpstr>
      <vt:lpstr>A125846838J</vt:lpstr>
      <vt:lpstr>A125846838J_Data</vt:lpstr>
      <vt:lpstr>A125846838J_Latest</vt:lpstr>
      <vt:lpstr>A125846842X</vt:lpstr>
      <vt:lpstr>A125846842X_Data</vt:lpstr>
      <vt:lpstr>A125846842X_Latest</vt:lpstr>
      <vt:lpstr>A125846846J</vt:lpstr>
      <vt:lpstr>A125846846J_Data</vt:lpstr>
      <vt:lpstr>A125846846J_Latest</vt:lpstr>
      <vt:lpstr>A125846850X</vt:lpstr>
      <vt:lpstr>A125846850X_Data</vt:lpstr>
      <vt:lpstr>A125846850X_Latest</vt:lpstr>
      <vt:lpstr>A125846854J</vt:lpstr>
      <vt:lpstr>A125846854J_Data</vt:lpstr>
      <vt:lpstr>A125846854J_Latest</vt:lpstr>
      <vt:lpstr>A125846858T</vt:lpstr>
      <vt:lpstr>A125846858T_Data</vt:lpstr>
      <vt:lpstr>A125846858T_Latest</vt:lpstr>
      <vt:lpstr>A125846862J</vt:lpstr>
      <vt:lpstr>A125846862J_Data</vt:lpstr>
      <vt:lpstr>A125846862J_Latest</vt:lpstr>
      <vt:lpstr>A125846866T</vt:lpstr>
      <vt:lpstr>A125846866T_Data</vt:lpstr>
      <vt:lpstr>A125846866T_Latest</vt:lpstr>
      <vt:lpstr>A125846870J</vt:lpstr>
      <vt:lpstr>A125846870J_Data</vt:lpstr>
      <vt:lpstr>A125846870J_Latest</vt:lpstr>
      <vt:lpstr>A125846874T</vt:lpstr>
      <vt:lpstr>A125846874T_Data</vt:lpstr>
      <vt:lpstr>A125846874T_Latest</vt:lpstr>
      <vt:lpstr>A125846878A</vt:lpstr>
      <vt:lpstr>A125846878A_Data</vt:lpstr>
      <vt:lpstr>A125846878A_Latest</vt:lpstr>
      <vt:lpstr>A125846882T</vt:lpstr>
      <vt:lpstr>A125846882T_Data</vt:lpstr>
      <vt:lpstr>A125846882T_Latest</vt:lpstr>
      <vt:lpstr>A125846886A</vt:lpstr>
      <vt:lpstr>A125846886A_Data</vt:lpstr>
      <vt:lpstr>A125846886A_Latest</vt:lpstr>
      <vt:lpstr>A125846890T</vt:lpstr>
      <vt:lpstr>A125846890T_Data</vt:lpstr>
      <vt:lpstr>A125846890T_Latest</vt:lpstr>
      <vt:lpstr>A125846894A</vt:lpstr>
      <vt:lpstr>A125846894A_Data</vt:lpstr>
      <vt:lpstr>A125846894A_Latest</vt:lpstr>
      <vt:lpstr>A125846898K</vt:lpstr>
      <vt:lpstr>A125846898K_Data</vt:lpstr>
      <vt:lpstr>A125846898K_Latest</vt:lpstr>
      <vt:lpstr>A125846902R</vt:lpstr>
      <vt:lpstr>A125846902R_Data</vt:lpstr>
      <vt:lpstr>A125846902R_Latest</vt:lpstr>
      <vt:lpstr>A125846906X</vt:lpstr>
      <vt:lpstr>A125846906X_Data</vt:lpstr>
      <vt:lpstr>A125846906X_Latest</vt:lpstr>
      <vt:lpstr>A125846910R</vt:lpstr>
      <vt:lpstr>A125846910R_Data</vt:lpstr>
      <vt:lpstr>A125846910R_Latest</vt:lpstr>
      <vt:lpstr>A125846914X</vt:lpstr>
      <vt:lpstr>A125846914X_Data</vt:lpstr>
      <vt:lpstr>A125846914X_Latest</vt:lpstr>
      <vt:lpstr>A125846918J</vt:lpstr>
      <vt:lpstr>A125846918J_Data</vt:lpstr>
      <vt:lpstr>A125846918J_Latest</vt:lpstr>
      <vt:lpstr>A125846922X</vt:lpstr>
      <vt:lpstr>A125846922X_Data</vt:lpstr>
      <vt:lpstr>A125846922X_Latest</vt:lpstr>
      <vt:lpstr>A125846926J</vt:lpstr>
      <vt:lpstr>A125846926J_Data</vt:lpstr>
      <vt:lpstr>A125846926J_Latest</vt:lpstr>
      <vt:lpstr>A125846930X</vt:lpstr>
      <vt:lpstr>A125846930X_Data</vt:lpstr>
      <vt:lpstr>A125846930X_Latest</vt:lpstr>
      <vt:lpstr>A125846934J</vt:lpstr>
      <vt:lpstr>A125846934J_Data</vt:lpstr>
      <vt:lpstr>A125846934J_Latest</vt:lpstr>
      <vt:lpstr>A125846938T</vt:lpstr>
      <vt:lpstr>A125846938T_Data</vt:lpstr>
      <vt:lpstr>A125846938T_Latest</vt:lpstr>
      <vt:lpstr>A125846942J</vt:lpstr>
      <vt:lpstr>A125846942J_Data</vt:lpstr>
      <vt:lpstr>A125846942J_Latest</vt:lpstr>
      <vt:lpstr>A125846946T</vt:lpstr>
      <vt:lpstr>A125846946T_Data</vt:lpstr>
      <vt:lpstr>A125846946T_Latest</vt:lpstr>
      <vt:lpstr>A125846950J</vt:lpstr>
      <vt:lpstr>A125846950J_Data</vt:lpstr>
      <vt:lpstr>A125846950J_Latest</vt:lpstr>
      <vt:lpstr>A125846954T</vt:lpstr>
      <vt:lpstr>A125846954T_Data</vt:lpstr>
      <vt:lpstr>A125846954T_Latest</vt:lpstr>
      <vt:lpstr>A125846958A</vt:lpstr>
      <vt:lpstr>A125846958A_Data</vt:lpstr>
      <vt:lpstr>A125846958A_Latest</vt:lpstr>
      <vt:lpstr>A125846962T</vt:lpstr>
      <vt:lpstr>A125846962T_Data</vt:lpstr>
      <vt:lpstr>A125846962T_Latest</vt:lpstr>
      <vt:lpstr>A125846966A</vt:lpstr>
      <vt:lpstr>A125846966A_Data</vt:lpstr>
      <vt:lpstr>A125846966A_Latest</vt:lpstr>
      <vt:lpstr>A125846970T</vt:lpstr>
      <vt:lpstr>A125846970T_Data</vt:lpstr>
      <vt:lpstr>A125846970T_Latest</vt:lpstr>
      <vt:lpstr>A125846974A</vt:lpstr>
      <vt:lpstr>A125846974A_Data</vt:lpstr>
      <vt:lpstr>A125846974A_Latest</vt:lpstr>
      <vt:lpstr>A125846978K</vt:lpstr>
      <vt:lpstr>A125846978K_Data</vt:lpstr>
      <vt:lpstr>A125846978K_Latest</vt:lpstr>
      <vt:lpstr>A125846982A</vt:lpstr>
      <vt:lpstr>A125846982A_Data</vt:lpstr>
      <vt:lpstr>A125846982A_Latest</vt:lpstr>
      <vt:lpstr>A125846986K</vt:lpstr>
      <vt:lpstr>A125846986K_Data</vt:lpstr>
      <vt:lpstr>A125846986K_Latest</vt:lpstr>
      <vt:lpstr>A125846990A</vt:lpstr>
      <vt:lpstr>A125846990A_Data</vt:lpstr>
      <vt:lpstr>A125846990A_Latest</vt:lpstr>
      <vt:lpstr>A125846994K</vt:lpstr>
      <vt:lpstr>A125846994K_Data</vt:lpstr>
      <vt:lpstr>A125846994K_Latest</vt:lpstr>
      <vt:lpstr>A125846998V</vt:lpstr>
      <vt:lpstr>A125846998V_Data</vt:lpstr>
      <vt:lpstr>A125846998V_Latest</vt:lpstr>
      <vt:lpstr>A125847002A</vt:lpstr>
      <vt:lpstr>A125847002A_Data</vt:lpstr>
      <vt:lpstr>A125847002A_Latest</vt:lpstr>
      <vt:lpstr>A125847006K</vt:lpstr>
      <vt:lpstr>A125847006K_Data</vt:lpstr>
      <vt:lpstr>A125847006K_Latest</vt:lpstr>
      <vt:lpstr>A125847010A</vt:lpstr>
      <vt:lpstr>A125847010A_Data</vt:lpstr>
      <vt:lpstr>A125847010A_Latest</vt:lpstr>
      <vt:lpstr>A125847014K</vt:lpstr>
      <vt:lpstr>A125847014K_Data</vt:lpstr>
      <vt:lpstr>A125847014K_Latest</vt:lpstr>
      <vt:lpstr>A125847018V</vt:lpstr>
      <vt:lpstr>A125847018V_Data</vt:lpstr>
      <vt:lpstr>A125847018V_Latest</vt:lpstr>
      <vt:lpstr>A125847022K</vt:lpstr>
      <vt:lpstr>A125847022K_Data</vt:lpstr>
      <vt:lpstr>A125847022K_Latest</vt:lpstr>
      <vt:lpstr>A125847026V</vt:lpstr>
      <vt:lpstr>A125847026V_Data</vt:lpstr>
      <vt:lpstr>A125847026V_Latest</vt:lpstr>
      <vt:lpstr>A125847030K</vt:lpstr>
      <vt:lpstr>A125847030K_Data</vt:lpstr>
      <vt:lpstr>A125847030K_Latest</vt:lpstr>
      <vt:lpstr>A125847034V</vt:lpstr>
      <vt:lpstr>A125847034V_Data</vt:lpstr>
      <vt:lpstr>A125847034V_Latest</vt:lpstr>
      <vt:lpstr>A125847038C</vt:lpstr>
      <vt:lpstr>A125847038C_Data</vt:lpstr>
      <vt:lpstr>A125847038C_Latest</vt:lpstr>
      <vt:lpstr>A125847042V</vt:lpstr>
      <vt:lpstr>A125847042V_Data</vt:lpstr>
      <vt:lpstr>A125847042V_Latest</vt:lpstr>
      <vt:lpstr>A125847046C</vt:lpstr>
      <vt:lpstr>A125847046C_Data</vt:lpstr>
      <vt:lpstr>A125847046C_Latest</vt:lpstr>
      <vt:lpstr>A125847050V</vt:lpstr>
      <vt:lpstr>A125847050V_Data</vt:lpstr>
      <vt:lpstr>A125847050V_Latest</vt:lpstr>
      <vt:lpstr>A125847054C</vt:lpstr>
      <vt:lpstr>A125847054C_Data</vt:lpstr>
      <vt:lpstr>A125847054C_Latest</vt:lpstr>
      <vt:lpstr>A125847058L</vt:lpstr>
      <vt:lpstr>A125847058L_Data</vt:lpstr>
      <vt:lpstr>A125847058L_Latest</vt:lpstr>
      <vt:lpstr>A125847062C</vt:lpstr>
      <vt:lpstr>A125847062C_Data</vt:lpstr>
      <vt:lpstr>A125847062C_Latest</vt:lpstr>
      <vt:lpstr>A125847066L</vt:lpstr>
      <vt:lpstr>A125847066L_Data</vt:lpstr>
      <vt:lpstr>A125847066L_Latest</vt:lpstr>
      <vt:lpstr>A125847070C</vt:lpstr>
      <vt:lpstr>A125847070C_Data</vt:lpstr>
      <vt:lpstr>A125847070C_Latest</vt:lpstr>
      <vt:lpstr>A125847074L</vt:lpstr>
      <vt:lpstr>A125847074L_Data</vt:lpstr>
      <vt:lpstr>A125847074L_Latest</vt:lpstr>
      <vt:lpstr>A125847078W</vt:lpstr>
      <vt:lpstr>A125847078W_Data</vt:lpstr>
      <vt:lpstr>A125847078W_Latest</vt:lpstr>
      <vt:lpstr>A125847082L</vt:lpstr>
      <vt:lpstr>A125847082L_Data</vt:lpstr>
      <vt:lpstr>A125847082L_Latest</vt:lpstr>
      <vt:lpstr>A125847086W</vt:lpstr>
      <vt:lpstr>A125847086W_Data</vt:lpstr>
      <vt:lpstr>A125847086W_Latest</vt:lpstr>
      <vt:lpstr>A125847090L</vt:lpstr>
      <vt:lpstr>A125847090L_Data</vt:lpstr>
      <vt:lpstr>A125847090L_Latest</vt:lpstr>
      <vt:lpstr>A125847094W</vt:lpstr>
      <vt:lpstr>A125847094W_Data</vt:lpstr>
      <vt:lpstr>A125847094W_Latest</vt:lpstr>
      <vt:lpstr>A125847098F</vt:lpstr>
      <vt:lpstr>A125847098F_Data</vt:lpstr>
      <vt:lpstr>A125847098F_Latest</vt:lpstr>
      <vt:lpstr>A125847102K</vt:lpstr>
      <vt:lpstr>A125847102K_Data</vt:lpstr>
      <vt:lpstr>A125847102K_Latest</vt:lpstr>
      <vt:lpstr>A125847106V</vt:lpstr>
      <vt:lpstr>A125847106V_Data</vt:lpstr>
      <vt:lpstr>A125847106V_Latest</vt:lpstr>
      <vt:lpstr>A125847110K</vt:lpstr>
      <vt:lpstr>A125847110K_Data</vt:lpstr>
      <vt:lpstr>A125847110K_Latest</vt:lpstr>
      <vt:lpstr>A125847114V</vt:lpstr>
      <vt:lpstr>A125847114V_Data</vt:lpstr>
      <vt:lpstr>A125847114V_Latest</vt:lpstr>
      <vt:lpstr>A125847118C</vt:lpstr>
      <vt:lpstr>A125847118C_Data</vt:lpstr>
      <vt:lpstr>A125847118C_Latest</vt:lpstr>
      <vt:lpstr>A125847122V</vt:lpstr>
      <vt:lpstr>A125847122V_Data</vt:lpstr>
      <vt:lpstr>A125847122V_Latest</vt:lpstr>
      <vt:lpstr>A125847126C</vt:lpstr>
      <vt:lpstr>A125847126C_Data</vt:lpstr>
      <vt:lpstr>A125847126C_Latest</vt:lpstr>
      <vt:lpstr>A125847130V</vt:lpstr>
      <vt:lpstr>A125847130V_Data</vt:lpstr>
      <vt:lpstr>A125847130V_Latest</vt:lpstr>
      <vt:lpstr>A125847134C</vt:lpstr>
      <vt:lpstr>A125847134C_Data</vt:lpstr>
      <vt:lpstr>A125847134C_Latest</vt:lpstr>
      <vt:lpstr>A125847138L</vt:lpstr>
      <vt:lpstr>A125847138L_Data</vt:lpstr>
      <vt:lpstr>A125847138L_Latest</vt:lpstr>
      <vt:lpstr>A125847142C</vt:lpstr>
      <vt:lpstr>A125847142C_Data</vt:lpstr>
      <vt:lpstr>A125847142C_Latest</vt:lpstr>
      <vt:lpstr>A125847146L</vt:lpstr>
      <vt:lpstr>A125847146L_Data</vt:lpstr>
      <vt:lpstr>A125847146L_Latest</vt:lpstr>
      <vt:lpstr>A125847150C</vt:lpstr>
      <vt:lpstr>A125847150C_Data</vt:lpstr>
      <vt:lpstr>A125847150C_Latest</vt:lpstr>
      <vt:lpstr>A125847154L</vt:lpstr>
      <vt:lpstr>A125847154L_Data</vt:lpstr>
      <vt:lpstr>A125847154L_Latest</vt:lpstr>
      <vt:lpstr>A125847158W</vt:lpstr>
      <vt:lpstr>A125847158W_Data</vt:lpstr>
      <vt:lpstr>A125847158W_Latest</vt:lpstr>
      <vt:lpstr>A125847162L</vt:lpstr>
      <vt:lpstr>A125847162L_Data</vt:lpstr>
      <vt:lpstr>A125847162L_Latest</vt:lpstr>
      <vt:lpstr>A125847166W</vt:lpstr>
      <vt:lpstr>A125847166W_Data</vt:lpstr>
      <vt:lpstr>A125847166W_Latest</vt:lpstr>
      <vt:lpstr>A125847170L</vt:lpstr>
      <vt:lpstr>A125847170L_Data</vt:lpstr>
      <vt:lpstr>A125847170L_Latest</vt:lpstr>
      <vt:lpstr>A125847174W</vt:lpstr>
      <vt:lpstr>A125847174W_Data</vt:lpstr>
      <vt:lpstr>A125847174W_Latest</vt:lpstr>
      <vt:lpstr>A125847178F</vt:lpstr>
      <vt:lpstr>A125847178F_Data</vt:lpstr>
      <vt:lpstr>A125847178F_Latest</vt:lpstr>
      <vt:lpstr>A125847182W</vt:lpstr>
      <vt:lpstr>A125847182W_Data</vt:lpstr>
      <vt:lpstr>A125847182W_Latest</vt:lpstr>
      <vt:lpstr>A125847186F</vt:lpstr>
      <vt:lpstr>A125847186F_Data</vt:lpstr>
      <vt:lpstr>A125847186F_Latest</vt:lpstr>
      <vt:lpstr>A125847190W</vt:lpstr>
      <vt:lpstr>A125847190W_Data</vt:lpstr>
      <vt:lpstr>A125847190W_Latest</vt:lpstr>
      <vt:lpstr>A125847194F</vt:lpstr>
      <vt:lpstr>A125847194F_Data</vt:lpstr>
      <vt:lpstr>A125847194F_Latest</vt:lpstr>
      <vt:lpstr>A125847198R</vt:lpstr>
      <vt:lpstr>A125847198R_Data</vt:lpstr>
      <vt:lpstr>A125847198R_Latest</vt:lpstr>
      <vt:lpstr>A125847202V</vt:lpstr>
      <vt:lpstr>A125847202V_Data</vt:lpstr>
      <vt:lpstr>A125847202V_Latest</vt:lpstr>
      <vt:lpstr>A125847206C</vt:lpstr>
      <vt:lpstr>A125847206C_Data</vt:lpstr>
      <vt:lpstr>A125847206C_Latest</vt:lpstr>
      <vt:lpstr>A125847210V</vt:lpstr>
      <vt:lpstr>A125847210V_Data</vt:lpstr>
      <vt:lpstr>A125847210V_Latest</vt:lpstr>
      <vt:lpstr>A125847214C</vt:lpstr>
      <vt:lpstr>A125847214C_Data</vt:lpstr>
      <vt:lpstr>A125847214C_Latest</vt:lpstr>
      <vt:lpstr>A125847218L</vt:lpstr>
      <vt:lpstr>A125847218L_Data</vt:lpstr>
      <vt:lpstr>A125847218L_Latest</vt:lpstr>
      <vt:lpstr>A125847222C</vt:lpstr>
      <vt:lpstr>A125847222C_Data</vt:lpstr>
      <vt:lpstr>A125847222C_Latest</vt:lpstr>
      <vt:lpstr>A125847226L</vt:lpstr>
      <vt:lpstr>A125847226L_Data</vt:lpstr>
      <vt:lpstr>A125847226L_Latest</vt:lpstr>
      <vt:lpstr>A125847230C</vt:lpstr>
      <vt:lpstr>A125847230C_Data</vt:lpstr>
      <vt:lpstr>A125847230C_Latest</vt:lpstr>
      <vt:lpstr>A125847234L</vt:lpstr>
      <vt:lpstr>A125847234L_Data</vt:lpstr>
      <vt:lpstr>A125847234L_Latest</vt:lpstr>
      <vt:lpstr>A125847238W</vt:lpstr>
      <vt:lpstr>A125847238W_Data</vt:lpstr>
      <vt:lpstr>A125847238W_Latest</vt:lpstr>
      <vt:lpstr>A125847242L</vt:lpstr>
      <vt:lpstr>A125847242L_Data</vt:lpstr>
      <vt:lpstr>A125847242L_Latest</vt:lpstr>
      <vt:lpstr>A125847246W</vt:lpstr>
      <vt:lpstr>A125847246W_Data</vt:lpstr>
      <vt:lpstr>A125847246W_Latest</vt:lpstr>
      <vt:lpstr>A125847250L</vt:lpstr>
      <vt:lpstr>A125847250L_Data</vt:lpstr>
      <vt:lpstr>A125847250L_Latest</vt:lpstr>
      <vt:lpstr>A125847254W</vt:lpstr>
      <vt:lpstr>A125847254W_Data</vt:lpstr>
      <vt:lpstr>A125847254W_Latest</vt:lpstr>
      <vt:lpstr>A125847258F</vt:lpstr>
      <vt:lpstr>A125847258F_Data</vt:lpstr>
      <vt:lpstr>A125847258F_Latest</vt:lpstr>
      <vt:lpstr>A125847262W</vt:lpstr>
      <vt:lpstr>A125847262W_Data</vt:lpstr>
      <vt:lpstr>A125847262W_Latest</vt:lpstr>
      <vt:lpstr>A125847266F</vt:lpstr>
      <vt:lpstr>A125847266F_Data</vt:lpstr>
      <vt:lpstr>A125847266F_Latest</vt:lpstr>
      <vt:lpstr>A125847270W</vt:lpstr>
      <vt:lpstr>A125847270W_Data</vt:lpstr>
      <vt:lpstr>A125847270W_Latest</vt:lpstr>
      <vt:lpstr>A125847274F</vt:lpstr>
      <vt:lpstr>A125847274F_Data</vt:lpstr>
      <vt:lpstr>A125847274F_Latest</vt:lpstr>
      <vt:lpstr>A125847278R</vt:lpstr>
      <vt:lpstr>A125847278R_Data</vt:lpstr>
      <vt:lpstr>A125847278R_Latest</vt:lpstr>
      <vt:lpstr>A125847282F</vt:lpstr>
      <vt:lpstr>A125847282F_Data</vt:lpstr>
      <vt:lpstr>A125847282F_Latest</vt:lpstr>
      <vt:lpstr>A125847286R</vt:lpstr>
      <vt:lpstr>A125847286R_Data</vt:lpstr>
      <vt:lpstr>A125847286R_Latest</vt:lpstr>
      <vt:lpstr>A125847290F</vt:lpstr>
      <vt:lpstr>A125847290F_Data</vt:lpstr>
      <vt:lpstr>A125847290F_Latest</vt:lpstr>
      <vt:lpstr>A125847294R</vt:lpstr>
      <vt:lpstr>A125847294R_Data</vt:lpstr>
      <vt:lpstr>A125847294R_Latest</vt:lpstr>
      <vt:lpstr>A125847298X</vt:lpstr>
      <vt:lpstr>A125847298X_Data</vt:lpstr>
      <vt:lpstr>A125847298X_Latest</vt:lpstr>
      <vt:lpstr>A125847302C</vt:lpstr>
      <vt:lpstr>A125847302C_Data</vt:lpstr>
      <vt:lpstr>A125847302C_Latest</vt:lpstr>
      <vt:lpstr>A125847306L</vt:lpstr>
      <vt:lpstr>A125847306L_Data</vt:lpstr>
      <vt:lpstr>A125847306L_Latest</vt:lpstr>
      <vt:lpstr>A125847310C</vt:lpstr>
      <vt:lpstr>A125847310C_Data</vt:lpstr>
      <vt:lpstr>A125847310C_Latest</vt:lpstr>
      <vt:lpstr>A125847314L</vt:lpstr>
      <vt:lpstr>A125847314L_Data</vt:lpstr>
      <vt:lpstr>A125847314L_Latest</vt:lpstr>
      <vt:lpstr>A125847318W</vt:lpstr>
      <vt:lpstr>A125847318W_Data</vt:lpstr>
      <vt:lpstr>A125847318W_Latest</vt:lpstr>
      <vt:lpstr>A125847322L</vt:lpstr>
      <vt:lpstr>A125847322L_Data</vt:lpstr>
      <vt:lpstr>A125847322L_Latest</vt:lpstr>
      <vt:lpstr>A125847326W</vt:lpstr>
      <vt:lpstr>A125847326W_Data</vt:lpstr>
      <vt:lpstr>A125847326W_Latest</vt:lpstr>
      <vt:lpstr>A125847330L</vt:lpstr>
      <vt:lpstr>A125847330L_Data</vt:lpstr>
      <vt:lpstr>A125847330L_Latest</vt:lpstr>
      <vt:lpstr>A125847334W</vt:lpstr>
      <vt:lpstr>A125847334W_Data</vt:lpstr>
      <vt:lpstr>A125847334W_Latest</vt:lpstr>
      <vt:lpstr>A125847338F</vt:lpstr>
      <vt:lpstr>A125847338F_Data</vt:lpstr>
      <vt:lpstr>A125847338F_Latest</vt:lpstr>
      <vt:lpstr>A125847342W</vt:lpstr>
      <vt:lpstr>A125847342W_Data</vt:lpstr>
      <vt:lpstr>A125847342W_Latest</vt:lpstr>
      <vt:lpstr>A125847346F</vt:lpstr>
      <vt:lpstr>A125847346F_Data</vt:lpstr>
      <vt:lpstr>A125847346F_Latest</vt:lpstr>
      <vt:lpstr>A125847350W</vt:lpstr>
      <vt:lpstr>A125847350W_Data</vt:lpstr>
      <vt:lpstr>A125847350W_Latest</vt:lpstr>
      <vt:lpstr>A125847354F</vt:lpstr>
      <vt:lpstr>A125847354F_Data</vt:lpstr>
      <vt:lpstr>A125847354F_Latest</vt:lpstr>
      <vt:lpstr>A125847358R</vt:lpstr>
      <vt:lpstr>A125847358R_Data</vt:lpstr>
      <vt:lpstr>A125847358R_Latest</vt:lpstr>
      <vt:lpstr>A125847362F</vt:lpstr>
      <vt:lpstr>A125847362F_Data</vt:lpstr>
      <vt:lpstr>A125847362F_Latest</vt:lpstr>
      <vt:lpstr>A125847366R</vt:lpstr>
      <vt:lpstr>A125847366R_Data</vt:lpstr>
      <vt:lpstr>A125847366R_Latest</vt:lpstr>
      <vt:lpstr>A125847370F</vt:lpstr>
      <vt:lpstr>A125847370F_Data</vt:lpstr>
      <vt:lpstr>A125847370F_Latest</vt:lpstr>
      <vt:lpstr>A125847374R</vt:lpstr>
      <vt:lpstr>A125847374R_Data</vt:lpstr>
      <vt:lpstr>A125847374R_Latest</vt:lpstr>
      <vt:lpstr>A125847378X</vt:lpstr>
      <vt:lpstr>A125847378X_Data</vt:lpstr>
      <vt:lpstr>A125847378X_Latest</vt:lpstr>
      <vt:lpstr>A125847382R</vt:lpstr>
      <vt:lpstr>A125847382R_Data</vt:lpstr>
      <vt:lpstr>A125847382R_Latest</vt:lpstr>
      <vt:lpstr>A125847386X</vt:lpstr>
      <vt:lpstr>A125847386X_Data</vt:lpstr>
      <vt:lpstr>A125847386X_Latest</vt:lpstr>
      <vt:lpstr>A125847390R</vt:lpstr>
      <vt:lpstr>A125847390R_Data</vt:lpstr>
      <vt:lpstr>A125847390R_Latest</vt:lpstr>
      <vt:lpstr>A125847394X</vt:lpstr>
      <vt:lpstr>A125847394X_Data</vt:lpstr>
      <vt:lpstr>A125847394X_Latest</vt:lpstr>
      <vt:lpstr>A125847398J</vt:lpstr>
      <vt:lpstr>A125847398J_Data</vt:lpstr>
      <vt:lpstr>A125847398J_Latest</vt:lpstr>
      <vt:lpstr>A125847402L</vt:lpstr>
      <vt:lpstr>A125847402L_Data</vt:lpstr>
      <vt:lpstr>A125847402L_Latest</vt:lpstr>
      <vt:lpstr>A125847406W</vt:lpstr>
      <vt:lpstr>A125847406W_Data</vt:lpstr>
      <vt:lpstr>A125847406W_Latest</vt:lpstr>
      <vt:lpstr>A125847410L</vt:lpstr>
      <vt:lpstr>A125847410L_Data</vt:lpstr>
      <vt:lpstr>A125847410L_Latest</vt:lpstr>
      <vt:lpstr>A125847414W</vt:lpstr>
      <vt:lpstr>A125847414W_Data</vt:lpstr>
      <vt:lpstr>A125847414W_Latest</vt:lpstr>
      <vt:lpstr>A125847418F</vt:lpstr>
      <vt:lpstr>A125847418F_Data</vt:lpstr>
      <vt:lpstr>A125847418F_Latest</vt:lpstr>
      <vt:lpstr>A125847422W</vt:lpstr>
      <vt:lpstr>A125847422W_Data</vt:lpstr>
      <vt:lpstr>A125847422W_Latest</vt:lpstr>
      <vt:lpstr>A125847426F</vt:lpstr>
      <vt:lpstr>A125847426F_Data</vt:lpstr>
      <vt:lpstr>A125847426F_Latest</vt:lpstr>
      <vt:lpstr>A125847430W</vt:lpstr>
      <vt:lpstr>A125847430W_Data</vt:lpstr>
      <vt:lpstr>A125847430W_Latest</vt:lpstr>
      <vt:lpstr>A125847434F</vt:lpstr>
      <vt:lpstr>A125847434F_Data</vt:lpstr>
      <vt:lpstr>A125847434F_Latest</vt:lpstr>
      <vt:lpstr>A125847438R</vt:lpstr>
      <vt:lpstr>A125847438R_Data</vt:lpstr>
      <vt:lpstr>A125847438R_Latest</vt:lpstr>
      <vt:lpstr>A125847442F</vt:lpstr>
      <vt:lpstr>A125847442F_Data</vt:lpstr>
      <vt:lpstr>A125847442F_Latest</vt:lpstr>
      <vt:lpstr>A125847446R</vt:lpstr>
      <vt:lpstr>A125847446R_Data</vt:lpstr>
      <vt:lpstr>A125847446R_Latest</vt:lpstr>
      <vt:lpstr>A125847450F</vt:lpstr>
      <vt:lpstr>A125847450F_Data</vt:lpstr>
      <vt:lpstr>A125847450F_Latest</vt:lpstr>
      <vt:lpstr>A125847454R</vt:lpstr>
      <vt:lpstr>A125847454R_Data</vt:lpstr>
      <vt:lpstr>A125847454R_Latest</vt:lpstr>
      <vt:lpstr>A125847458X</vt:lpstr>
      <vt:lpstr>A125847458X_Data</vt:lpstr>
      <vt:lpstr>A125847458X_Latest</vt:lpstr>
      <vt:lpstr>A125847462R</vt:lpstr>
      <vt:lpstr>A125847462R_Data</vt:lpstr>
      <vt:lpstr>A125847462R_Latest</vt:lpstr>
      <vt:lpstr>A125847466X</vt:lpstr>
      <vt:lpstr>A125847466X_Data</vt:lpstr>
      <vt:lpstr>A125847466X_Latest</vt:lpstr>
      <vt:lpstr>A125847470R</vt:lpstr>
      <vt:lpstr>A125847470R_Data</vt:lpstr>
      <vt:lpstr>A125847470R_Latest</vt:lpstr>
      <vt:lpstr>A125847474X</vt:lpstr>
      <vt:lpstr>A125847474X_Data</vt:lpstr>
      <vt:lpstr>A125847474X_Latest</vt:lpstr>
      <vt:lpstr>A125847478J</vt:lpstr>
      <vt:lpstr>A125847478J_Data</vt:lpstr>
      <vt:lpstr>A125847478J_Latest</vt:lpstr>
      <vt:lpstr>A125847482X</vt:lpstr>
      <vt:lpstr>A125847482X_Data</vt:lpstr>
      <vt:lpstr>A125847482X_Latest</vt:lpstr>
      <vt:lpstr>A125847486J</vt:lpstr>
      <vt:lpstr>A125847486J_Data</vt:lpstr>
      <vt:lpstr>A125847486J_Latest</vt:lpstr>
      <vt:lpstr>A125847490X</vt:lpstr>
      <vt:lpstr>A125847490X_Data</vt:lpstr>
      <vt:lpstr>A125847490X_Latest</vt:lpstr>
      <vt:lpstr>A125847494J</vt:lpstr>
      <vt:lpstr>A125847494J_Data</vt:lpstr>
      <vt:lpstr>A125847494J_Latest</vt:lpstr>
      <vt:lpstr>A125847498T</vt:lpstr>
      <vt:lpstr>A125847498T_Data</vt:lpstr>
      <vt:lpstr>A125847498T_Latest</vt:lpstr>
      <vt:lpstr>A125847502W</vt:lpstr>
      <vt:lpstr>A125847502W_Data</vt:lpstr>
      <vt:lpstr>A125847502W_Latest</vt:lpstr>
      <vt:lpstr>A125847506F</vt:lpstr>
      <vt:lpstr>A125847506F_Data</vt:lpstr>
      <vt:lpstr>A125847506F_Latest</vt:lpstr>
      <vt:lpstr>A125847510W</vt:lpstr>
      <vt:lpstr>A125847510W_Data</vt:lpstr>
      <vt:lpstr>A125847510W_Latest</vt:lpstr>
      <vt:lpstr>A125847514F</vt:lpstr>
      <vt:lpstr>A125847514F_Data</vt:lpstr>
      <vt:lpstr>A125847514F_Latest</vt:lpstr>
      <vt:lpstr>A125847518R</vt:lpstr>
      <vt:lpstr>A125847518R_Data</vt:lpstr>
      <vt:lpstr>A125847518R_Latest</vt:lpstr>
      <vt:lpstr>A125847522F</vt:lpstr>
      <vt:lpstr>A125847522F_Data</vt:lpstr>
      <vt:lpstr>A125847522F_Latest</vt:lpstr>
      <vt:lpstr>A125847526R</vt:lpstr>
      <vt:lpstr>A125847526R_Data</vt:lpstr>
      <vt:lpstr>A125847526R_Latest</vt:lpstr>
      <vt:lpstr>A125847530F</vt:lpstr>
      <vt:lpstr>A125847530F_Data</vt:lpstr>
      <vt:lpstr>A125847530F_Latest</vt:lpstr>
      <vt:lpstr>A125847534R</vt:lpstr>
      <vt:lpstr>A125847534R_Data</vt:lpstr>
      <vt:lpstr>A125847534R_Latest</vt:lpstr>
      <vt:lpstr>A125847538X</vt:lpstr>
      <vt:lpstr>A125847538X_Data</vt:lpstr>
      <vt:lpstr>A125847538X_Latest</vt:lpstr>
      <vt:lpstr>A125847542R</vt:lpstr>
      <vt:lpstr>A125847542R_Data</vt:lpstr>
      <vt:lpstr>A125847542R_Latest</vt:lpstr>
      <vt:lpstr>A125847546X</vt:lpstr>
      <vt:lpstr>A125847546X_Data</vt:lpstr>
      <vt:lpstr>A125847546X_Latest</vt:lpstr>
      <vt:lpstr>A125847550R</vt:lpstr>
      <vt:lpstr>A125847550R_Data</vt:lpstr>
      <vt:lpstr>A125847550R_Latest</vt:lpstr>
      <vt:lpstr>A125847554X</vt:lpstr>
      <vt:lpstr>A125847554X_Data</vt:lpstr>
      <vt:lpstr>A125847554X_Latest</vt:lpstr>
      <vt:lpstr>A125847558J</vt:lpstr>
      <vt:lpstr>A125847558J_Data</vt:lpstr>
      <vt:lpstr>A125847558J_Latest</vt:lpstr>
      <vt:lpstr>A125847562X</vt:lpstr>
      <vt:lpstr>A125847562X_Data</vt:lpstr>
      <vt:lpstr>A125847562X_Latest</vt:lpstr>
      <vt:lpstr>A125847566J</vt:lpstr>
      <vt:lpstr>A125847566J_Data</vt:lpstr>
      <vt:lpstr>A125847566J_Latest</vt:lpstr>
      <vt:lpstr>A125847570X</vt:lpstr>
      <vt:lpstr>A125847570X_Data</vt:lpstr>
      <vt:lpstr>A125847570X_Latest</vt:lpstr>
      <vt:lpstr>A125847574J</vt:lpstr>
      <vt:lpstr>A125847574J_Data</vt:lpstr>
      <vt:lpstr>A125847574J_Latest</vt:lpstr>
      <vt:lpstr>A125847578T</vt:lpstr>
      <vt:lpstr>A125847578T_Data</vt:lpstr>
      <vt:lpstr>A125847578T_Latest</vt:lpstr>
      <vt:lpstr>A125847582J</vt:lpstr>
      <vt:lpstr>A125847582J_Data</vt:lpstr>
      <vt:lpstr>A125847582J_Latest</vt:lpstr>
      <vt:lpstr>A125847586T</vt:lpstr>
      <vt:lpstr>A125847586T_Data</vt:lpstr>
      <vt:lpstr>A125847586T_Latest</vt:lpstr>
      <vt:lpstr>A125847590J</vt:lpstr>
      <vt:lpstr>A125847590J_Data</vt:lpstr>
      <vt:lpstr>A125847590J_Latest</vt:lpstr>
      <vt:lpstr>A125847594T</vt:lpstr>
      <vt:lpstr>A125847594T_Data</vt:lpstr>
      <vt:lpstr>A125847594T_Latest</vt:lpstr>
      <vt:lpstr>A125847598A</vt:lpstr>
      <vt:lpstr>A125847598A_Data</vt:lpstr>
      <vt:lpstr>A125847598A_Latest</vt:lpstr>
      <vt:lpstr>A125847602F</vt:lpstr>
      <vt:lpstr>A125847602F_Data</vt:lpstr>
      <vt:lpstr>A125847602F_Latest</vt:lpstr>
      <vt:lpstr>A125847606R</vt:lpstr>
      <vt:lpstr>A125847606R_Data</vt:lpstr>
      <vt:lpstr>A125847606R_Latest</vt:lpstr>
      <vt:lpstr>A125847610F</vt:lpstr>
      <vt:lpstr>A125847610F_Data</vt:lpstr>
      <vt:lpstr>A125847610F_Latest</vt:lpstr>
      <vt:lpstr>A125847614R</vt:lpstr>
      <vt:lpstr>A125847614R_Data</vt:lpstr>
      <vt:lpstr>A125847614R_Latest</vt:lpstr>
      <vt:lpstr>A125847618X</vt:lpstr>
      <vt:lpstr>A125847618X_Data</vt:lpstr>
      <vt:lpstr>A125847618X_Latest</vt:lpstr>
      <vt:lpstr>A125847622R</vt:lpstr>
      <vt:lpstr>A125847622R_Data</vt:lpstr>
      <vt:lpstr>A125847622R_Latest</vt:lpstr>
      <vt:lpstr>A125847626X</vt:lpstr>
      <vt:lpstr>A125847626X_Data</vt:lpstr>
      <vt:lpstr>A125847626X_Latest</vt:lpstr>
      <vt:lpstr>A125847630R</vt:lpstr>
      <vt:lpstr>A125847630R_Data</vt:lpstr>
      <vt:lpstr>A125847630R_Latest</vt:lpstr>
      <vt:lpstr>A125847634X</vt:lpstr>
      <vt:lpstr>A125847634X_Data</vt:lpstr>
      <vt:lpstr>A125847634X_Latest</vt:lpstr>
      <vt:lpstr>A125847638J</vt:lpstr>
      <vt:lpstr>A125847638J_Data</vt:lpstr>
      <vt:lpstr>A125847638J_Latest</vt:lpstr>
      <vt:lpstr>A125847642X</vt:lpstr>
      <vt:lpstr>A125847642X_Data</vt:lpstr>
      <vt:lpstr>A125847642X_Latest</vt:lpstr>
      <vt:lpstr>A125847646J</vt:lpstr>
      <vt:lpstr>A125847646J_Data</vt:lpstr>
      <vt:lpstr>A125847646J_Latest</vt:lpstr>
      <vt:lpstr>A125847650X</vt:lpstr>
      <vt:lpstr>A125847650X_Data</vt:lpstr>
      <vt:lpstr>A125847650X_Latest</vt:lpstr>
      <vt:lpstr>A125847654J</vt:lpstr>
      <vt:lpstr>A125847654J_Data</vt:lpstr>
      <vt:lpstr>A125847654J_Latest</vt:lpstr>
      <vt:lpstr>A125847658T</vt:lpstr>
      <vt:lpstr>A125847658T_Data</vt:lpstr>
      <vt:lpstr>A125847658T_Latest</vt:lpstr>
      <vt:lpstr>A125847662J</vt:lpstr>
      <vt:lpstr>A125847662J_Data</vt:lpstr>
      <vt:lpstr>A125847662J_Latest</vt:lpstr>
      <vt:lpstr>A125847666T</vt:lpstr>
      <vt:lpstr>A125847666T_Data</vt:lpstr>
      <vt:lpstr>A125847666T_Latest</vt:lpstr>
      <vt:lpstr>A125847670J</vt:lpstr>
      <vt:lpstr>A125847670J_Data</vt:lpstr>
      <vt:lpstr>A125847670J_Latest</vt:lpstr>
      <vt:lpstr>A125847674T</vt:lpstr>
      <vt:lpstr>A125847674T_Data</vt:lpstr>
      <vt:lpstr>A125847674T_Latest</vt:lpstr>
      <vt:lpstr>A125847678A</vt:lpstr>
      <vt:lpstr>A125847678A_Data</vt:lpstr>
      <vt:lpstr>A125847678A_Latest</vt:lpstr>
      <vt:lpstr>A125847682T</vt:lpstr>
      <vt:lpstr>A125847682T_Data</vt:lpstr>
      <vt:lpstr>A125847682T_Latest</vt:lpstr>
      <vt:lpstr>A125847686A</vt:lpstr>
      <vt:lpstr>A125847686A_Data</vt:lpstr>
      <vt:lpstr>A125847686A_Latest</vt:lpstr>
      <vt:lpstr>A125847690T</vt:lpstr>
      <vt:lpstr>A125847690T_Data</vt:lpstr>
      <vt:lpstr>A125847690T_Latest</vt:lpstr>
      <vt:lpstr>A125847694A</vt:lpstr>
      <vt:lpstr>A125847694A_Data</vt:lpstr>
      <vt:lpstr>A125847694A_Latest</vt:lpstr>
      <vt:lpstr>A125847698K</vt:lpstr>
      <vt:lpstr>A125847698K_Data</vt:lpstr>
      <vt:lpstr>A125847698K_Latest</vt:lpstr>
      <vt:lpstr>A125847702R</vt:lpstr>
      <vt:lpstr>A125847702R_Data</vt:lpstr>
      <vt:lpstr>A125847702R_Latest</vt:lpstr>
      <vt:lpstr>A125847706X</vt:lpstr>
      <vt:lpstr>A125847706X_Data</vt:lpstr>
      <vt:lpstr>A125847706X_Latest</vt:lpstr>
      <vt:lpstr>A125847710R</vt:lpstr>
      <vt:lpstr>A125847710R_Data</vt:lpstr>
      <vt:lpstr>A125847710R_Latest</vt:lpstr>
      <vt:lpstr>A125847714X</vt:lpstr>
      <vt:lpstr>A125847714X_Data</vt:lpstr>
      <vt:lpstr>A125847714X_Latest</vt:lpstr>
      <vt:lpstr>A125847718J</vt:lpstr>
      <vt:lpstr>A125847718J_Data</vt:lpstr>
      <vt:lpstr>A125847718J_Latest</vt:lpstr>
      <vt:lpstr>A125847722X</vt:lpstr>
      <vt:lpstr>A125847722X_Data</vt:lpstr>
      <vt:lpstr>A125847722X_Latest</vt:lpstr>
      <vt:lpstr>A125847726J</vt:lpstr>
      <vt:lpstr>A125847726J_Data</vt:lpstr>
      <vt:lpstr>A125847726J_Latest</vt:lpstr>
      <vt:lpstr>A125847730X</vt:lpstr>
      <vt:lpstr>A125847730X_Data</vt:lpstr>
      <vt:lpstr>A125847730X_Latest</vt:lpstr>
      <vt:lpstr>A125847734J</vt:lpstr>
      <vt:lpstr>A125847734J_Data</vt:lpstr>
      <vt:lpstr>A125847734J_Latest</vt:lpstr>
      <vt:lpstr>A125847738T</vt:lpstr>
      <vt:lpstr>A125847738T_Data</vt:lpstr>
      <vt:lpstr>A125847738T_Latest</vt:lpstr>
      <vt:lpstr>A125847742J</vt:lpstr>
      <vt:lpstr>A125847742J_Data</vt:lpstr>
      <vt:lpstr>A125847742J_Latest</vt:lpstr>
      <vt:lpstr>A125847746T</vt:lpstr>
      <vt:lpstr>A125847746T_Data</vt:lpstr>
      <vt:lpstr>A125847746T_Latest</vt:lpstr>
      <vt:lpstr>A125847750J</vt:lpstr>
      <vt:lpstr>A125847750J_Data</vt:lpstr>
      <vt:lpstr>A125847750J_Latest</vt:lpstr>
      <vt:lpstr>A125847754T</vt:lpstr>
      <vt:lpstr>A125847754T_Data</vt:lpstr>
      <vt:lpstr>A125847754T_Latest</vt:lpstr>
      <vt:lpstr>A125847758A</vt:lpstr>
      <vt:lpstr>A125847758A_Data</vt:lpstr>
      <vt:lpstr>A125847758A_Latest</vt:lpstr>
      <vt:lpstr>A125847762T</vt:lpstr>
      <vt:lpstr>A125847762T_Data</vt:lpstr>
      <vt:lpstr>A125847762T_Latest</vt:lpstr>
      <vt:lpstr>A125847766A</vt:lpstr>
      <vt:lpstr>A125847766A_Data</vt:lpstr>
      <vt:lpstr>A125847766A_Latest</vt:lpstr>
      <vt:lpstr>A125847770T</vt:lpstr>
      <vt:lpstr>A125847770T_Data</vt:lpstr>
      <vt:lpstr>A125847770T_Latest</vt:lpstr>
      <vt:lpstr>A125847774A</vt:lpstr>
      <vt:lpstr>A125847774A_Data</vt:lpstr>
      <vt:lpstr>A125847774A_Latest</vt:lpstr>
      <vt:lpstr>A125847778K</vt:lpstr>
      <vt:lpstr>A125847778K_Data</vt:lpstr>
      <vt:lpstr>A125847778K_Latest</vt:lpstr>
      <vt:lpstr>A125847782A</vt:lpstr>
      <vt:lpstr>A125847782A_Data</vt:lpstr>
      <vt:lpstr>A125847782A_Latest</vt:lpstr>
      <vt:lpstr>A125847786K</vt:lpstr>
      <vt:lpstr>A125847786K_Data</vt:lpstr>
      <vt:lpstr>A125847786K_Latest</vt:lpstr>
      <vt:lpstr>A125847790A</vt:lpstr>
      <vt:lpstr>A125847790A_Data</vt:lpstr>
      <vt:lpstr>A125847790A_Latest</vt:lpstr>
      <vt:lpstr>A125847794K</vt:lpstr>
      <vt:lpstr>A125847794K_Data</vt:lpstr>
      <vt:lpstr>A125847794K_Latest</vt:lpstr>
      <vt:lpstr>A125847798V</vt:lpstr>
      <vt:lpstr>A125847798V_Data</vt:lpstr>
      <vt:lpstr>A125847798V_Latest</vt:lpstr>
      <vt:lpstr>A125847802X</vt:lpstr>
      <vt:lpstr>A125847802X_Data</vt:lpstr>
      <vt:lpstr>A125847802X_Latest</vt:lpstr>
      <vt:lpstr>A125847806J</vt:lpstr>
      <vt:lpstr>A125847806J_Data</vt:lpstr>
      <vt:lpstr>A125847806J_Latest</vt:lpstr>
      <vt:lpstr>A125847810X</vt:lpstr>
      <vt:lpstr>A125847810X_Data</vt:lpstr>
      <vt:lpstr>A125847810X_Latest</vt:lpstr>
      <vt:lpstr>A125847814J</vt:lpstr>
      <vt:lpstr>A125847814J_Data</vt:lpstr>
      <vt:lpstr>A125847814J_Latest</vt:lpstr>
      <vt:lpstr>A125847818T</vt:lpstr>
      <vt:lpstr>A125847818T_Data</vt:lpstr>
      <vt:lpstr>A125847818T_Latest</vt:lpstr>
      <vt:lpstr>A125847822J</vt:lpstr>
      <vt:lpstr>A125847822J_Data</vt:lpstr>
      <vt:lpstr>A125847822J_Latest</vt:lpstr>
      <vt:lpstr>A125847826T</vt:lpstr>
      <vt:lpstr>A125847826T_Data</vt:lpstr>
      <vt:lpstr>A125847826T_Latest</vt:lpstr>
      <vt:lpstr>A125847830J</vt:lpstr>
      <vt:lpstr>A125847830J_Data</vt:lpstr>
      <vt:lpstr>A125847830J_Latest</vt:lpstr>
      <vt:lpstr>A125847834T</vt:lpstr>
      <vt:lpstr>A125847834T_Data</vt:lpstr>
      <vt:lpstr>A125847834T_Latest</vt:lpstr>
      <vt:lpstr>A125847838A</vt:lpstr>
      <vt:lpstr>A125847838A_Data</vt:lpstr>
      <vt:lpstr>A125847838A_Latest</vt:lpstr>
      <vt:lpstr>A125847842T</vt:lpstr>
      <vt:lpstr>A125847842T_Data</vt:lpstr>
      <vt:lpstr>A125847842T_Latest</vt:lpstr>
      <vt:lpstr>A125847846A</vt:lpstr>
      <vt:lpstr>A125847846A_Data</vt:lpstr>
      <vt:lpstr>A125847846A_Latest</vt:lpstr>
      <vt:lpstr>A125847850T</vt:lpstr>
      <vt:lpstr>A125847850T_Data</vt:lpstr>
      <vt:lpstr>A125847850T_Latest</vt:lpstr>
      <vt:lpstr>A125847854A</vt:lpstr>
      <vt:lpstr>A125847854A_Data</vt:lpstr>
      <vt:lpstr>A125847854A_Latest</vt:lpstr>
      <vt:lpstr>A125847858K</vt:lpstr>
      <vt:lpstr>A125847858K_Data</vt:lpstr>
      <vt:lpstr>A125847858K_Latest</vt:lpstr>
      <vt:lpstr>A125847862A</vt:lpstr>
      <vt:lpstr>A125847862A_Data</vt:lpstr>
      <vt:lpstr>A125847862A_Latest</vt:lpstr>
      <vt:lpstr>A125847866K</vt:lpstr>
      <vt:lpstr>A125847866K_Data</vt:lpstr>
      <vt:lpstr>A125847866K_Latest</vt:lpstr>
      <vt:lpstr>A125847870A</vt:lpstr>
      <vt:lpstr>A125847870A_Data</vt:lpstr>
      <vt:lpstr>A125847870A_Latest</vt:lpstr>
      <vt:lpstr>A125847874K</vt:lpstr>
      <vt:lpstr>A125847874K_Data</vt:lpstr>
      <vt:lpstr>A125847874K_Latest</vt:lpstr>
      <vt:lpstr>A125847878V</vt:lpstr>
      <vt:lpstr>A125847878V_Data</vt:lpstr>
      <vt:lpstr>A125847878V_Latest</vt:lpstr>
      <vt:lpstr>A125847882K</vt:lpstr>
      <vt:lpstr>A125847882K_Data</vt:lpstr>
      <vt:lpstr>A125847882K_Latest</vt:lpstr>
      <vt:lpstr>A125847886V</vt:lpstr>
      <vt:lpstr>A125847886V_Data</vt:lpstr>
      <vt:lpstr>A125847886V_Latest</vt:lpstr>
      <vt:lpstr>A125847890K</vt:lpstr>
      <vt:lpstr>A125847890K_Data</vt:lpstr>
      <vt:lpstr>A125847890K_Latest</vt:lpstr>
      <vt:lpstr>A125847894V</vt:lpstr>
      <vt:lpstr>A125847894V_Data</vt:lpstr>
      <vt:lpstr>A125847894V_Latest</vt:lpstr>
      <vt:lpstr>A125847898C</vt:lpstr>
      <vt:lpstr>A125847898C_Data</vt:lpstr>
      <vt:lpstr>A125847898C_Latest</vt:lpstr>
      <vt:lpstr>A125847902J</vt:lpstr>
      <vt:lpstr>A125847902J_Data</vt:lpstr>
      <vt:lpstr>A125847902J_Latest</vt:lpstr>
      <vt:lpstr>A125847906T</vt:lpstr>
      <vt:lpstr>A125847906T_Data</vt:lpstr>
      <vt:lpstr>A125847906T_Latest</vt:lpstr>
      <vt:lpstr>A125847910J</vt:lpstr>
      <vt:lpstr>A125847910J_Data</vt:lpstr>
      <vt:lpstr>A125847910J_Latest</vt:lpstr>
      <vt:lpstr>A125847914T</vt:lpstr>
      <vt:lpstr>A125847914T_Data</vt:lpstr>
      <vt:lpstr>A125847914T_Latest</vt:lpstr>
      <vt:lpstr>A125847918A</vt:lpstr>
      <vt:lpstr>A125847918A_Data</vt:lpstr>
      <vt:lpstr>A125847918A_Latest</vt:lpstr>
      <vt:lpstr>A125847922T</vt:lpstr>
      <vt:lpstr>A125847922T_Data</vt:lpstr>
      <vt:lpstr>A125847922T_Latest</vt:lpstr>
      <vt:lpstr>A125847926A</vt:lpstr>
      <vt:lpstr>A125847926A_Data</vt:lpstr>
      <vt:lpstr>A125847926A_Latest</vt:lpstr>
      <vt:lpstr>A125847930T</vt:lpstr>
      <vt:lpstr>A125847930T_Data</vt:lpstr>
      <vt:lpstr>A125847930T_Latest</vt:lpstr>
      <vt:lpstr>A125847934A</vt:lpstr>
      <vt:lpstr>A125847934A_Data</vt:lpstr>
      <vt:lpstr>A125847934A_Latest</vt:lpstr>
      <vt:lpstr>A125847938K</vt:lpstr>
      <vt:lpstr>A125847938K_Data</vt:lpstr>
      <vt:lpstr>A125847938K_Latest</vt:lpstr>
      <vt:lpstr>A125847942A</vt:lpstr>
      <vt:lpstr>A125847942A_Data</vt:lpstr>
      <vt:lpstr>A125847942A_Latest</vt:lpstr>
      <vt:lpstr>A125847946K</vt:lpstr>
      <vt:lpstr>A125847946K_Data</vt:lpstr>
      <vt:lpstr>A125847946K_Latest</vt:lpstr>
      <vt:lpstr>A125847950A</vt:lpstr>
      <vt:lpstr>A125847950A_Data</vt:lpstr>
      <vt:lpstr>A125847950A_Latest</vt:lpstr>
      <vt:lpstr>A125847954K</vt:lpstr>
      <vt:lpstr>A125847954K_Data</vt:lpstr>
      <vt:lpstr>A125847954K_Latest</vt:lpstr>
      <vt:lpstr>A125847958V</vt:lpstr>
      <vt:lpstr>A125847958V_Data</vt:lpstr>
      <vt:lpstr>A125847958V_Latest</vt:lpstr>
      <vt:lpstr>A125847962K</vt:lpstr>
      <vt:lpstr>A125847962K_Data</vt:lpstr>
      <vt:lpstr>A125847962K_Latest</vt:lpstr>
      <vt:lpstr>A125847966V</vt:lpstr>
      <vt:lpstr>A125847966V_Data</vt:lpstr>
      <vt:lpstr>A125847966V_Latest</vt:lpstr>
      <vt:lpstr>A125847970K</vt:lpstr>
      <vt:lpstr>A125847970K_Data</vt:lpstr>
      <vt:lpstr>A125847970K_Latest</vt:lpstr>
      <vt:lpstr>A125847974V</vt:lpstr>
      <vt:lpstr>A125847974V_Data</vt:lpstr>
      <vt:lpstr>A125847974V_Latest</vt:lpstr>
      <vt:lpstr>A125847978C</vt:lpstr>
      <vt:lpstr>A125847978C_Data</vt:lpstr>
      <vt:lpstr>A125847978C_Latest</vt:lpstr>
      <vt:lpstr>A125847982V</vt:lpstr>
      <vt:lpstr>A125847982V_Data</vt:lpstr>
      <vt:lpstr>A125847982V_Latest</vt:lpstr>
      <vt:lpstr>A125847986C</vt:lpstr>
      <vt:lpstr>A125847986C_Data</vt:lpstr>
      <vt:lpstr>A125847986C_Latest</vt:lpstr>
      <vt:lpstr>A125847990V</vt:lpstr>
      <vt:lpstr>A125847990V_Data</vt:lpstr>
      <vt:lpstr>A125847990V_Latest</vt:lpstr>
      <vt:lpstr>A125847994C</vt:lpstr>
      <vt:lpstr>A125847994C_Data</vt:lpstr>
      <vt:lpstr>A125847994C_Latest</vt:lpstr>
      <vt:lpstr>A125847998L</vt:lpstr>
      <vt:lpstr>A125847998L_Data</vt:lpstr>
      <vt:lpstr>A125847998L_Latest</vt:lpstr>
      <vt:lpstr>A125848002V</vt:lpstr>
      <vt:lpstr>A125848002V_Data</vt:lpstr>
      <vt:lpstr>A125848002V_Latest</vt:lpstr>
      <vt:lpstr>A125848006C</vt:lpstr>
      <vt:lpstr>A125848006C_Data</vt:lpstr>
      <vt:lpstr>A125848006C_Latest</vt:lpstr>
      <vt:lpstr>A125848010V</vt:lpstr>
      <vt:lpstr>A125848010V_Data</vt:lpstr>
      <vt:lpstr>A125848010V_Latest</vt:lpstr>
      <vt:lpstr>A125848014C</vt:lpstr>
      <vt:lpstr>A125848014C_Data</vt:lpstr>
      <vt:lpstr>A125848014C_Latest</vt:lpstr>
      <vt:lpstr>A125848018L</vt:lpstr>
      <vt:lpstr>A125848018L_Data</vt:lpstr>
      <vt:lpstr>A125848018L_Latest</vt:lpstr>
      <vt:lpstr>A125848022C</vt:lpstr>
      <vt:lpstr>A125848022C_Data</vt:lpstr>
      <vt:lpstr>A125848022C_Latest</vt:lpstr>
      <vt:lpstr>A125848026L</vt:lpstr>
      <vt:lpstr>A125848026L_Data</vt:lpstr>
      <vt:lpstr>A125848026L_Latest</vt:lpstr>
      <vt:lpstr>A125848030C</vt:lpstr>
      <vt:lpstr>A125848030C_Data</vt:lpstr>
      <vt:lpstr>A125848030C_Latest</vt:lpstr>
      <vt:lpstr>A125848034L</vt:lpstr>
      <vt:lpstr>A125848034L_Data</vt:lpstr>
      <vt:lpstr>A125848034L_Latest</vt:lpstr>
      <vt:lpstr>A125848038W</vt:lpstr>
      <vt:lpstr>A125848038W_Data</vt:lpstr>
      <vt:lpstr>A125848038W_Latest</vt:lpstr>
      <vt:lpstr>A125848042L</vt:lpstr>
      <vt:lpstr>A125848042L_Data</vt:lpstr>
      <vt:lpstr>A125848042L_Latest</vt:lpstr>
      <vt:lpstr>A125848046W</vt:lpstr>
      <vt:lpstr>A125848046W_Data</vt:lpstr>
      <vt:lpstr>A125848046W_Latest</vt:lpstr>
      <vt:lpstr>A125848050L</vt:lpstr>
      <vt:lpstr>A125848050L_Data</vt:lpstr>
      <vt:lpstr>A125848050L_Latest</vt:lpstr>
      <vt:lpstr>A125848054W</vt:lpstr>
      <vt:lpstr>A125848054W_Data</vt:lpstr>
      <vt:lpstr>A125848054W_Latest</vt:lpstr>
      <vt:lpstr>A125848058F</vt:lpstr>
      <vt:lpstr>A125848058F_Data</vt:lpstr>
      <vt:lpstr>A125848058F_Latest</vt:lpstr>
      <vt:lpstr>A125848062W</vt:lpstr>
      <vt:lpstr>A125848062W_Data</vt:lpstr>
      <vt:lpstr>A125848062W_Latest</vt:lpstr>
      <vt:lpstr>A125848066F</vt:lpstr>
      <vt:lpstr>A125848066F_Data</vt:lpstr>
      <vt:lpstr>A125848066F_Latest</vt:lpstr>
      <vt:lpstr>A125848070W</vt:lpstr>
      <vt:lpstr>A125848070W_Data</vt:lpstr>
      <vt:lpstr>A125848070W_Latest</vt:lpstr>
      <vt:lpstr>A125848074F</vt:lpstr>
      <vt:lpstr>A125848074F_Data</vt:lpstr>
      <vt:lpstr>A125848074F_Latest</vt:lpstr>
      <vt:lpstr>A125848078R</vt:lpstr>
      <vt:lpstr>A125848078R_Data</vt:lpstr>
      <vt:lpstr>A125848078R_Latest</vt:lpstr>
      <vt:lpstr>A125848082F</vt:lpstr>
      <vt:lpstr>A125848082F_Data</vt:lpstr>
      <vt:lpstr>A125848082F_Latest</vt:lpstr>
      <vt:lpstr>A125848086R</vt:lpstr>
      <vt:lpstr>A125848086R_Data</vt:lpstr>
      <vt:lpstr>A125848086R_Latest</vt:lpstr>
      <vt:lpstr>A125848090F</vt:lpstr>
      <vt:lpstr>A125848090F_Data</vt:lpstr>
      <vt:lpstr>A125848090F_Latest</vt:lpstr>
      <vt:lpstr>A125848094R</vt:lpstr>
      <vt:lpstr>A125848094R_Data</vt:lpstr>
      <vt:lpstr>A125848094R_Latest</vt:lpstr>
      <vt:lpstr>A125848098X</vt:lpstr>
      <vt:lpstr>A125848098X_Data</vt:lpstr>
      <vt:lpstr>A125848098X_Latest</vt:lpstr>
      <vt:lpstr>A125848102C</vt:lpstr>
      <vt:lpstr>A125848102C_Data</vt:lpstr>
      <vt:lpstr>A125848102C_Latest</vt:lpstr>
      <vt:lpstr>A125848106L</vt:lpstr>
      <vt:lpstr>A125848106L_Data</vt:lpstr>
      <vt:lpstr>A125848106L_Latest</vt:lpstr>
      <vt:lpstr>A125848110C</vt:lpstr>
      <vt:lpstr>A125848110C_Data</vt:lpstr>
      <vt:lpstr>A125848110C_Latest</vt:lpstr>
      <vt:lpstr>A125848114L</vt:lpstr>
      <vt:lpstr>A125848114L_Data</vt:lpstr>
      <vt:lpstr>A125848114L_Latest</vt:lpstr>
      <vt:lpstr>A125848118W</vt:lpstr>
      <vt:lpstr>A125848118W_Data</vt:lpstr>
      <vt:lpstr>A125848118W_Latest</vt:lpstr>
      <vt:lpstr>A125848122L</vt:lpstr>
      <vt:lpstr>A125848122L_Data</vt:lpstr>
      <vt:lpstr>A125848122L_Latest</vt:lpstr>
      <vt:lpstr>A125848126W</vt:lpstr>
      <vt:lpstr>A125848126W_Data</vt:lpstr>
      <vt:lpstr>A125848126W_Latest</vt:lpstr>
      <vt:lpstr>A125848130L</vt:lpstr>
      <vt:lpstr>A125848130L_Data</vt:lpstr>
      <vt:lpstr>A125848130L_Latest</vt:lpstr>
      <vt:lpstr>A125848134W</vt:lpstr>
      <vt:lpstr>A125848134W_Data</vt:lpstr>
      <vt:lpstr>A125848134W_Latest</vt:lpstr>
      <vt:lpstr>A125848138F</vt:lpstr>
      <vt:lpstr>A125848138F_Data</vt:lpstr>
      <vt:lpstr>A125848138F_Latest</vt:lpstr>
      <vt:lpstr>A125848142W</vt:lpstr>
      <vt:lpstr>A125848142W_Data</vt:lpstr>
      <vt:lpstr>A125848142W_Latest</vt:lpstr>
      <vt:lpstr>A125848146F</vt:lpstr>
      <vt:lpstr>A125848146F_Data</vt:lpstr>
      <vt:lpstr>A125848146F_Latest</vt:lpstr>
      <vt:lpstr>A125848150W</vt:lpstr>
      <vt:lpstr>A125848150W_Data</vt:lpstr>
      <vt:lpstr>A125848150W_Latest</vt:lpstr>
      <vt:lpstr>A125848154F</vt:lpstr>
      <vt:lpstr>A125848154F_Data</vt:lpstr>
      <vt:lpstr>A125848154F_Latest</vt:lpstr>
      <vt:lpstr>A125848158R</vt:lpstr>
      <vt:lpstr>A125848158R_Data</vt:lpstr>
      <vt:lpstr>A125848158R_Latest</vt:lpstr>
      <vt:lpstr>A125848162F</vt:lpstr>
      <vt:lpstr>A125848162F_Data</vt:lpstr>
      <vt:lpstr>A125848162F_Latest</vt:lpstr>
      <vt:lpstr>A125848166R</vt:lpstr>
      <vt:lpstr>A125848166R_Data</vt:lpstr>
      <vt:lpstr>A125848166R_Latest</vt:lpstr>
      <vt:lpstr>A125848170F</vt:lpstr>
      <vt:lpstr>A125848170F_Data</vt:lpstr>
      <vt:lpstr>A125848170F_Latest</vt:lpstr>
      <vt:lpstr>A125848174R</vt:lpstr>
      <vt:lpstr>A125848174R_Data</vt:lpstr>
      <vt:lpstr>A125848174R_Latest</vt:lpstr>
      <vt:lpstr>A125848178X</vt:lpstr>
      <vt:lpstr>A125848178X_Data</vt:lpstr>
      <vt:lpstr>A125848178X_Latest</vt:lpstr>
      <vt:lpstr>A125848182R</vt:lpstr>
      <vt:lpstr>A125848182R_Data</vt:lpstr>
      <vt:lpstr>A125848182R_Latest</vt:lpstr>
      <vt:lpstr>A125848186X</vt:lpstr>
      <vt:lpstr>A125848186X_Data</vt:lpstr>
      <vt:lpstr>A125848186X_Latest</vt:lpstr>
      <vt:lpstr>A125848190R</vt:lpstr>
      <vt:lpstr>A125848190R_Data</vt:lpstr>
      <vt:lpstr>A125848190R_Latest</vt:lpstr>
      <vt:lpstr>A125848194X</vt:lpstr>
      <vt:lpstr>A125848194X_Data</vt:lpstr>
      <vt:lpstr>A125848194X_Latest</vt:lpstr>
      <vt:lpstr>A125848198J</vt:lpstr>
      <vt:lpstr>A125848198J_Data</vt:lpstr>
      <vt:lpstr>A125848198J_Latest</vt:lpstr>
      <vt:lpstr>A125848202L</vt:lpstr>
      <vt:lpstr>A125848202L_Data</vt:lpstr>
      <vt:lpstr>A125848202L_Latest</vt:lpstr>
      <vt:lpstr>A125848206W</vt:lpstr>
      <vt:lpstr>A125848206W_Data</vt:lpstr>
      <vt:lpstr>A125848206W_Latest</vt:lpstr>
      <vt:lpstr>A125848210L</vt:lpstr>
      <vt:lpstr>A125848210L_Data</vt:lpstr>
      <vt:lpstr>A125848210L_Latest</vt:lpstr>
      <vt:lpstr>A125848214W</vt:lpstr>
      <vt:lpstr>A125848214W_Data</vt:lpstr>
      <vt:lpstr>A125848214W_Latest</vt:lpstr>
      <vt:lpstr>A125848218F</vt:lpstr>
      <vt:lpstr>A125848218F_Data</vt:lpstr>
      <vt:lpstr>A125848218F_Latest</vt:lpstr>
      <vt:lpstr>A125848222W</vt:lpstr>
      <vt:lpstr>A125848222W_Data</vt:lpstr>
      <vt:lpstr>A125848222W_Latest</vt:lpstr>
      <vt:lpstr>A125848226F</vt:lpstr>
      <vt:lpstr>A125848226F_Data</vt:lpstr>
      <vt:lpstr>A125848226F_Latest</vt:lpstr>
      <vt:lpstr>A125848230W</vt:lpstr>
      <vt:lpstr>A125848230W_Data</vt:lpstr>
      <vt:lpstr>A125848230W_Latest</vt:lpstr>
      <vt:lpstr>A125848234F</vt:lpstr>
      <vt:lpstr>A125848234F_Data</vt:lpstr>
      <vt:lpstr>A125848234F_Latest</vt:lpstr>
      <vt:lpstr>A125848238R</vt:lpstr>
      <vt:lpstr>A125848238R_Data</vt:lpstr>
      <vt:lpstr>A125848238R_Latest</vt:lpstr>
      <vt:lpstr>A125848242F</vt:lpstr>
      <vt:lpstr>A125848242F_Data</vt:lpstr>
      <vt:lpstr>A125848242F_Latest</vt:lpstr>
      <vt:lpstr>A125848246R</vt:lpstr>
      <vt:lpstr>A125848246R_Data</vt:lpstr>
      <vt:lpstr>A125848246R_Latest</vt:lpstr>
      <vt:lpstr>A125848250F</vt:lpstr>
      <vt:lpstr>A125848250F_Data</vt:lpstr>
      <vt:lpstr>A125848250F_Latest</vt:lpstr>
      <vt:lpstr>A125848254R</vt:lpstr>
      <vt:lpstr>A125848254R_Data</vt:lpstr>
      <vt:lpstr>A125848254R_Latest</vt:lpstr>
      <vt:lpstr>A125848258X</vt:lpstr>
      <vt:lpstr>A125848258X_Data</vt:lpstr>
      <vt:lpstr>A125848258X_Latest</vt:lpstr>
      <vt:lpstr>A125848262R</vt:lpstr>
      <vt:lpstr>A125848262R_Data</vt:lpstr>
      <vt:lpstr>A125848262R_Latest</vt:lpstr>
      <vt:lpstr>A125848266X</vt:lpstr>
      <vt:lpstr>A125848266X_Data</vt:lpstr>
      <vt:lpstr>A125848266X_Latest</vt:lpstr>
      <vt:lpstr>A125848270R</vt:lpstr>
      <vt:lpstr>A125848270R_Data</vt:lpstr>
      <vt:lpstr>A125848270R_Latest</vt:lpstr>
      <vt:lpstr>A125848274X</vt:lpstr>
      <vt:lpstr>A125848274X_Data</vt:lpstr>
      <vt:lpstr>A125848274X_Latest</vt:lpstr>
      <vt:lpstr>A125848278J</vt:lpstr>
      <vt:lpstr>A125848278J_Data</vt:lpstr>
      <vt:lpstr>A125848278J_Latest</vt:lpstr>
      <vt:lpstr>A125848282X</vt:lpstr>
      <vt:lpstr>A125848282X_Data</vt:lpstr>
      <vt:lpstr>A125848282X_Latest</vt:lpstr>
      <vt:lpstr>A125848286J</vt:lpstr>
      <vt:lpstr>A125848286J_Data</vt:lpstr>
      <vt:lpstr>A125848286J_Latest</vt:lpstr>
      <vt:lpstr>A125848290X</vt:lpstr>
      <vt:lpstr>A125848290X_Data</vt:lpstr>
      <vt:lpstr>A125848290X_Latest</vt:lpstr>
      <vt:lpstr>A125848294J</vt:lpstr>
      <vt:lpstr>A125848294J_Data</vt:lpstr>
      <vt:lpstr>A125848294J_Latest</vt:lpstr>
      <vt:lpstr>A125848298T</vt:lpstr>
      <vt:lpstr>A125848298T_Data</vt:lpstr>
      <vt:lpstr>A125848298T_Latest</vt:lpstr>
      <vt:lpstr>A125848302W</vt:lpstr>
      <vt:lpstr>A125848302W_Data</vt:lpstr>
      <vt:lpstr>A125848302W_Latest</vt:lpstr>
      <vt:lpstr>A125848306F</vt:lpstr>
      <vt:lpstr>A125848306F_Data</vt:lpstr>
      <vt:lpstr>A125848306F_Latest</vt:lpstr>
      <vt:lpstr>A125848310W</vt:lpstr>
      <vt:lpstr>A125848310W_Data</vt:lpstr>
      <vt:lpstr>A125848310W_Latest</vt:lpstr>
      <vt:lpstr>A125848314F</vt:lpstr>
      <vt:lpstr>A125848314F_Data</vt:lpstr>
      <vt:lpstr>A125848314F_Latest</vt:lpstr>
      <vt:lpstr>A125848318R</vt:lpstr>
      <vt:lpstr>A125848318R_Data</vt:lpstr>
      <vt:lpstr>A125848318R_Latest</vt:lpstr>
      <vt:lpstr>A125848322F</vt:lpstr>
      <vt:lpstr>A125848322F_Data</vt:lpstr>
      <vt:lpstr>A125848322F_Latest</vt:lpstr>
      <vt:lpstr>A125848326R</vt:lpstr>
      <vt:lpstr>A125848326R_Data</vt:lpstr>
      <vt:lpstr>A125848326R_Latest</vt:lpstr>
      <vt:lpstr>A125848330F</vt:lpstr>
      <vt:lpstr>A125848330F_Data</vt:lpstr>
      <vt:lpstr>A125848330F_Latest</vt:lpstr>
      <vt:lpstr>A125848334R</vt:lpstr>
      <vt:lpstr>A125848334R_Data</vt:lpstr>
      <vt:lpstr>A125848334R_Latest</vt:lpstr>
      <vt:lpstr>A125848338X</vt:lpstr>
      <vt:lpstr>A125848338X_Data</vt:lpstr>
      <vt:lpstr>A125848338X_Latest</vt:lpstr>
      <vt:lpstr>A125848342R</vt:lpstr>
      <vt:lpstr>A125848342R_Data</vt:lpstr>
      <vt:lpstr>A125848342R_Latest</vt:lpstr>
      <vt:lpstr>A125848346X</vt:lpstr>
      <vt:lpstr>A125848346X_Data</vt:lpstr>
      <vt:lpstr>A125848346X_Latest</vt:lpstr>
      <vt:lpstr>A125848350R</vt:lpstr>
      <vt:lpstr>A125848350R_Data</vt:lpstr>
      <vt:lpstr>A125848350R_Latest</vt:lpstr>
      <vt:lpstr>A125848354X</vt:lpstr>
      <vt:lpstr>A125848354X_Data</vt:lpstr>
      <vt:lpstr>A125848354X_Latest</vt:lpstr>
      <vt:lpstr>A125848358J</vt:lpstr>
      <vt:lpstr>A125848358J_Data</vt:lpstr>
      <vt:lpstr>A125848358J_Latest</vt:lpstr>
      <vt:lpstr>A125848362X</vt:lpstr>
      <vt:lpstr>A125848362X_Data</vt:lpstr>
      <vt:lpstr>A125848362X_Latest</vt:lpstr>
      <vt:lpstr>A125848366J</vt:lpstr>
      <vt:lpstr>A125848366J_Data</vt:lpstr>
      <vt:lpstr>A125848366J_Latest</vt:lpstr>
      <vt:lpstr>A125848370X</vt:lpstr>
      <vt:lpstr>A125848370X_Data</vt:lpstr>
      <vt:lpstr>A125848370X_Latest</vt:lpstr>
      <vt:lpstr>A125848374J</vt:lpstr>
      <vt:lpstr>A125848374J_Data</vt:lpstr>
      <vt:lpstr>A125848374J_Latest</vt:lpstr>
      <vt:lpstr>A125848378T</vt:lpstr>
      <vt:lpstr>A125848378T_Data</vt:lpstr>
      <vt:lpstr>A125848378T_Latest</vt:lpstr>
      <vt:lpstr>A125848382J</vt:lpstr>
      <vt:lpstr>A125848382J_Data</vt:lpstr>
      <vt:lpstr>A125848382J_Latest</vt:lpstr>
      <vt:lpstr>A125848386T</vt:lpstr>
      <vt:lpstr>A125848386T_Data</vt:lpstr>
      <vt:lpstr>A125848386T_Latest</vt:lpstr>
      <vt:lpstr>A125848390J</vt:lpstr>
      <vt:lpstr>A125848390J_Data</vt:lpstr>
      <vt:lpstr>A125848390J_Latest</vt:lpstr>
      <vt:lpstr>A125848394T</vt:lpstr>
      <vt:lpstr>A125848394T_Data</vt:lpstr>
      <vt:lpstr>A125848394T_Latest</vt:lpstr>
      <vt:lpstr>A125848398A</vt:lpstr>
      <vt:lpstr>A125848398A_Data</vt:lpstr>
      <vt:lpstr>A125848398A_Latest</vt:lpstr>
      <vt:lpstr>A125848402F</vt:lpstr>
      <vt:lpstr>A125848402F_Data</vt:lpstr>
      <vt:lpstr>A125848402F_Latest</vt:lpstr>
      <vt:lpstr>A125848406R</vt:lpstr>
      <vt:lpstr>A125848406R_Data</vt:lpstr>
      <vt:lpstr>A125848406R_Latest</vt:lpstr>
      <vt:lpstr>A125848410F</vt:lpstr>
      <vt:lpstr>A125848410F_Data</vt:lpstr>
      <vt:lpstr>A125848410F_Latest</vt:lpstr>
      <vt:lpstr>A125848414R</vt:lpstr>
      <vt:lpstr>A125848414R_Data</vt:lpstr>
      <vt:lpstr>A125848414R_Latest</vt:lpstr>
      <vt:lpstr>A125848418X</vt:lpstr>
      <vt:lpstr>A125848418X_Data</vt:lpstr>
      <vt:lpstr>A125848418X_Latest</vt:lpstr>
      <vt:lpstr>A125848422R</vt:lpstr>
      <vt:lpstr>A125848422R_Data</vt:lpstr>
      <vt:lpstr>A125848422R_Latest</vt:lpstr>
      <vt:lpstr>A125848426X</vt:lpstr>
      <vt:lpstr>A125848426X_Data</vt:lpstr>
      <vt:lpstr>A125848426X_Latest</vt:lpstr>
      <vt:lpstr>A125848430R</vt:lpstr>
      <vt:lpstr>A125848430R_Data</vt:lpstr>
      <vt:lpstr>A125848430R_Latest</vt:lpstr>
      <vt:lpstr>A125848434X</vt:lpstr>
      <vt:lpstr>A125848434X_Data</vt:lpstr>
      <vt:lpstr>A125848434X_Latest</vt:lpstr>
      <vt:lpstr>A125848438J</vt:lpstr>
      <vt:lpstr>A125848438J_Data</vt:lpstr>
      <vt:lpstr>A125848438J_Latest</vt:lpstr>
      <vt:lpstr>A125848442X</vt:lpstr>
      <vt:lpstr>A125848442X_Data</vt:lpstr>
      <vt:lpstr>A125848442X_Latest</vt:lpstr>
      <vt:lpstr>A125848446J</vt:lpstr>
      <vt:lpstr>A125848446J_Data</vt:lpstr>
      <vt:lpstr>A125848446J_Latest</vt:lpstr>
      <vt:lpstr>A125848450X</vt:lpstr>
      <vt:lpstr>A125848450X_Data</vt:lpstr>
      <vt:lpstr>A125848450X_Latest</vt:lpstr>
      <vt:lpstr>A125848454J</vt:lpstr>
      <vt:lpstr>A125848454J_Data</vt:lpstr>
      <vt:lpstr>A125848454J_Latest</vt:lpstr>
      <vt:lpstr>A125848458T</vt:lpstr>
      <vt:lpstr>A125848458T_Data</vt:lpstr>
      <vt:lpstr>A125848458T_Latest</vt:lpstr>
      <vt:lpstr>A125848462J</vt:lpstr>
      <vt:lpstr>A125848462J_Data</vt:lpstr>
      <vt:lpstr>A125848462J_Latest</vt:lpstr>
      <vt:lpstr>A125848466T</vt:lpstr>
      <vt:lpstr>A125848466T_Data</vt:lpstr>
      <vt:lpstr>A125848466T_Latest</vt:lpstr>
      <vt:lpstr>A125848470J</vt:lpstr>
      <vt:lpstr>A125848470J_Data</vt:lpstr>
      <vt:lpstr>A125848470J_Latest</vt:lpstr>
      <vt:lpstr>A125848474T</vt:lpstr>
      <vt:lpstr>A125848474T_Data</vt:lpstr>
      <vt:lpstr>A125848474T_Latest</vt:lpstr>
      <vt:lpstr>A125848478A</vt:lpstr>
      <vt:lpstr>A125848478A_Data</vt:lpstr>
      <vt:lpstr>A125848478A_Latest</vt:lpstr>
      <vt:lpstr>A125848482T</vt:lpstr>
      <vt:lpstr>A125848482T_Data</vt:lpstr>
      <vt:lpstr>A125848482T_Latest</vt:lpstr>
      <vt:lpstr>A125848486A</vt:lpstr>
      <vt:lpstr>A125848486A_Data</vt:lpstr>
      <vt:lpstr>A125848486A_Latest</vt:lpstr>
      <vt:lpstr>A125848490T</vt:lpstr>
      <vt:lpstr>A125848490T_Data</vt:lpstr>
      <vt:lpstr>A125848490T_Latest</vt:lpstr>
      <vt:lpstr>A125848494A</vt:lpstr>
      <vt:lpstr>A125848494A_Data</vt:lpstr>
      <vt:lpstr>A125848494A_Latest</vt:lpstr>
      <vt:lpstr>A125848498K</vt:lpstr>
      <vt:lpstr>A125848498K_Data</vt:lpstr>
      <vt:lpstr>A125848498K_Latest</vt:lpstr>
      <vt:lpstr>A125848502R</vt:lpstr>
      <vt:lpstr>A125848502R_Data</vt:lpstr>
      <vt:lpstr>A125848502R_Latest</vt:lpstr>
      <vt:lpstr>A125848506X</vt:lpstr>
      <vt:lpstr>A125848506X_Data</vt:lpstr>
      <vt:lpstr>A125848506X_Latest</vt:lpstr>
      <vt:lpstr>A125848510R</vt:lpstr>
      <vt:lpstr>A125848510R_Data</vt:lpstr>
      <vt:lpstr>A125848510R_Latest</vt:lpstr>
      <vt:lpstr>A125848514X</vt:lpstr>
      <vt:lpstr>A125848514X_Data</vt:lpstr>
      <vt:lpstr>A125848514X_Latest</vt:lpstr>
      <vt:lpstr>A125848518J</vt:lpstr>
      <vt:lpstr>A125848518J_Data</vt:lpstr>
      <vt:lpstr>A125848518J_Latest</vt:lpstr>
      <vt:lpstr>A125848522X</vt:lpstr>
      <vt:lpstr>A125848522X_Data</vt:lpstr>
      <vt:lpstr>A125848522X_Latest</vt:lpstr>
      <vt:lpstr>A125848526J</vt:lpstr>
      <vt:lpstr>A125848526J_Data</vt:lpstr>
      <vt:lpstr>A125848526J_Latest</vt:lpstr>
      <vt:lpstr>A125848530X</vt:lpstr>
      <vt:lpstr>A125848530X_Data</vt:lpstr>
      <vt:lpstr>A125848530X_Latest</vt:lpstr>
      <vt:lpstr>A125848534J</vt:lpstr>
      <vt:lpstr>A125848534J_Data</vt:lpstr>
      <vt:lpstr>A125848534J_Latest</vt:lpstr>
      <vt:lpstr>A125848538T</vt:lpstr>
      <vt:lpstr>A125848538T_Data</vt:lpstr>
      <vt:lpstr>A125848538T_Latest</vt:lpstr>
      <vt:lpstr>A125848542J</vt:lpstr>
      <vt:lpstr>A125848542J_Data</vt:lpstr>
      <vt:lpstr>A125848542J_Latest</vt:lpstr>
      <vt:lpstr>A125848546T</vt:lpstr>
      <vt:lpstr>A125848546T_Data</vt:lpstr>
      <vt:lpstr>A125848546T_Latest</vt:lpstr>
      <vt:lpstr>A125848550J</vt:lpstr>
      <vt:lpstr>A125848550J_Data</vt:lpstr>
      <vt:lpstr>A125848550J_Latest</vt:lpstr>
      <vt:lpstr>A125848554T</vt:lpstr>
      <vt:lpstr>A125848554T_Data</vt:lpstr>
      <vt:lpstr>A125848554T_Latest</vt:lpstr>
      <vt:lpstr>A125848558A</vt:lpstr>
      <vt:lpstr>A125848558A_Data</vt:lpstr>
      <vt:lpstr>A125848558A_Latest</vt:lpstr>
      <vt:lpstr>A125848562T</vt:lpstr>
      <vt:lpstr>A125848562T_Data</vt:lpstr>
      <vt:lpstr>A125848562T_Latest</vt:lpstr>
      <vt:lpstr>A125848566A</vt:lpstr>
      <vt:lpstr>A125848566A_Data</vt:lpstr>
      <vt:lpstr>A125848566A_Latest</vt:lpstr>
      <vt:lpstr>A125848570T</vt:lpstr>
      <vt:lpstr>A125848570T_Data</vt:lpstr>
      <vt:lpstr>A125848570T_Latest</vt:lpstr>
      <vt:lpstr>A125848574A</vt:lpstr>
      <vt:lpstr>A125848574A_Data</vt:lpstr>
      <vt:lpstr>A125848574A_Latest</vt:lpstr>
      <vt:lpstr>A125848578K</vt:lpstr>
      <vt:lpstr>A125848578K_Data</vt:lpstr>
      <vt:lpstr>A125848578K_Latest</vt:lpstr>
      <vt:lpstr>A125848582A</vt:lpstr>
      <vt:lpstr>A125848582A_Data</vt:lpstr>
      <vt:lpstr>A125848582A_Latest</vt:lpstr>
      <vt:lpstr>A125848586K</vt:lpstr>
      <vt:lpstr>A125848586K_Data</vt:lpstr>
      <vt:lpstr>A125848586K_Latest</vt:lpstr>
      <vt:lpstr>A125848590A</vt:lpstr>
      <vt:lpstr>A125848590A_Data</vt:lpstr>
      <vt:lpstr>A125848590A_Latest</vt:lpstr>
      <vt:lpstr>A125848594K</vt:lpstr>
      <vt:lpstr>A125848594K_Data</vt:lpstr>
      <vt:lpstr>A125848594K_Latest</vt:lpstr>
      <vt:lpstr>A125848598V</vt:lpstr>
      <vt:lpstr>A125848598V_Data</vt:lpstr>
      <vt:lpstr>A125848598V_Latest</vt:lpstr>
      <vt:lpstr>A125848602X</vt:lpstr>
      <vt:lpstr>A125848602X_Data</vt:lpstr>
      <vt:lpstr>A125848602X_Latest</vt:lpstr>
      <vt:lpstr>A125848606J</vt:lpstr>
      <vt:lpstr>A125848606J_Data</vt:lpstr>
      <vt:lpstr>A125848606J_Latest</vt:lpstr>
      <vt:lpstr>A125848610X</vt:lpstr>
      <vt:lpstr>A125848610X_Data</vt:lpstr>
      <vt:lpstr>A125848610X_Latest</vt:lpstr>
      <vt:lpstr>A125848614J</vt:lpstr>
      <vt:lpstr>A125848614J_Data</vt:lpstr>
      <vt:lpstr>A125848614J_Latest</vt:lpstr>
      <vt:lpstr>A125848618T</vt:lpstr>
      <vt:lpstr>A125848618T_Data</vt:lpstr>
      <vt:lpstr>A125848618T_Latest</vt:lpstr>
      <vt:lpstr>A125848622J</vt:lpstr>
      <vt:lpstr>A125848622J_Data</vt:lpstr>
      <vt:lpstr>A125848622J_Latest</vt:lpstr>
      <vt:lpstr>A125848626T</vt:lpstr>
      <vt:lpstr>A125848626T_Data</vt:lpstr>
      <vt:lpstr>A125848626T_Latest</vt:lpstr>
      <vt:lpstr>A125848630J</vt:lpstr>
      <vt:lpstr>A125848630J_Data</vt:lpstr>
      <vt:lpstr>A125848630J_Latest</vt:lpstr>
      <vt:lpstr>A125848634T</vt:lpstr>
      <vt:lpstr>A125848634T_Data</vt:lpstr>
      <vt:lpstr>A125848634T_Latest</vt:lpstr>
      <vt:lpstr>A125848638A</vt:lpstr>
      <vt:lpstr>A125848638A_Data</vt:lpstr>
      <vt:lpstr>A125848638A_Latest</vt:lpstr>
      <vt:lpstr>A125848642T</vt:lpstr>
      <vt:lpstr>A125848642T_Data</vt:lpstr>
      <vt:lpstr>A125848642T_Latest</vt:lpstr>
      <vt:lpstr>A125848646A</vt:lpstr>
      <vt:lpstr>A125848646A_Data</vt:lpstr>
      <vt:lpstr>A125848646A_Latest</vt:lpstr>
      <vt:lpstr>A125848650T</vt:lpstr>
      <vt:lpstr>A125848650T_Data</vt:lpstr>
      <vt:lpstr>A125848650T_Latest</vt:lpstr>
      <vt:lpstr>A125848654A</vt:lpstr>
      <vt:lpstr>A125848654A_Data</vt:lpstr>
      <vt:lpstr>A125848654A_Latest</vt:lpstr>
      <vt:lpstr>A125848658K</vt:lpstr>
      <vt:lpstr>A125848658K_Data</vt:lpstr>
      <vt:lpstr>A125848658K_Latest</vt:lpstr>
      <vt:lpstr>A125848662A</vt:lpstr>
      <vt:lpstr>A125848662A_Data</vt:lpstr>
      <vt:lpstr>A125848662A_Latest</vt:lpstr>
      <vt:lpstr>A125848666K</vt:lpstr>
      <vt:lpstr>A125848666K_Data</vt:lpstr>
      <vt:lpstr>A125848666K_Latest</vt:lpstr>
      <vt:lpstr>A125848670A</vt:lpstr>
      <vt:lpstr>A125848670A_Data</vt:lpstr>
      <vt:lpstr>A125848670A_Latest</vt:lpstr>
      <vt:lpstr>A125848674K</vt:lpstr>
      <vt:lpstr>A125848674K_Data</vt:lpstr>
      <vt:lpstr>A125848674K_Latest</vt:lpstr>
      <vt:lpstr>A125848678V</vt:lpstr>
      <vt:lpstr>A125848678V_Data</vt:lpstr>
      <vt:lpstr>A125848678V_Latest</vt:lpstr>
      <vt:lpstr>A125848682K</vt:lpstr>
      <vt:lpstr>A125848682K_Data</vt:lpstr>
      <vt:lpstr>A125848682K_Latest</vt:lpstr>
      <vt:lpstr>A125848686V</vt:lpstr>
      <vt:lpstr>A125848686V_Data</vt:lpstr>
      <vt:lpstr>A125848686V_Latest</vt:lpstr>
      <vt:lpstr>A125848690K</vt:lpstr>
      <vt:lpstr>A125848690K_Data</vt:lpstr>
      <vt:lpstr>A125848690K_Latest</vt:lpstr>
      <vt:lpstr>A125848694V</vt:lpstr>
      <vt:lpstr>A125848694V_Data</vt:lpstr>
      <vt:lpstr>A125848694V_Latest</vt:lpstr>
      <vt:lpstr>A125848698C</vt:lpstr>
      <vt:lpstr>A125848698C_Data</vt:lpstr>
      <vt:lpstr>A125848698C_Latest</vt:lpstr>
      <vt:lpstr>A125848702J</vt:lpstr>
      <vt:lpstr>A125848702J_Data</vt:lpstr>
      <vt:lpstr>A125848702J_Latest</vt:lpstr>
      <vt:lpstr>A125848706T</vt:lpstr>
      <vt:lpstr>A125848706T_Data</vt:lpstr>
      <vt:lpstr>A125848706T_Latest</vt:lpstr>
      <vt:lpstr>A125848710J</vt:lpstr>
      <vt:lpstr>A125848710J_Data</vt:lpstr>
      <vt:lpstr>A125848710J_Latest</vt:lpstr>
      <vt:lpstr>A125848714T</vt:lpstr>
      <vt:lpstr>A125848714T_Data</vt:lpstr>
      <vt:lpstr>A125848714T_Latest</vt:lpstr>
      <vt:lpstr>A125848718A</vt:lpstr>
      <vt:lpstr>A125848718A_Data</vt:lpstr>
      <vt:lpstr>A125848718A_Latest</vt:lpstr>
      <vt:lpstr>A125848722T</vt:lpstr>
      <vt:lpstr>A125848722T_Data</vt:lpstr>
      <vt:lpstr>A125848722T_Latest</vt:lpstr>
      <vt:lpstr>A125848726A</vt:lpstr>
      <vt:lpstr>A125848726A_Data</vt:lpstr>
      <vt:lpstr>A125848726A_Latest</vt:lpstr>
      <vt:lpstr>A125848730T</vt:lpstr>
      <vt:lpstr>A125848730T_Data</vt:lpstr>
      <vt:lpstr>A125848730T_Latest</vt:lpstr>
      <vt:lpstr>A125848734A</vt:lpstr>
      <vt:lpstr>A125848734A_Data</vt:lpstr>
      <vt:lpstr>A125848734A_Latest</vt:lpstr>
      <vt:lpstr>A125848738K</vt:lpstr>
      <vt:lpstr>A125848738K_Data</vt:lpstr>
      <vt:lpstr>A125848738K_Latest</vt:lpstr>
      <vt:lpstr>A125848742A</vt:lpstr>
      <vt:lpstr>A125848742A_Data</vt:lpstr>
      <vt:lpstr>A125848742A_Latest</vt:lpstr>
      <vt:lpstr>A125848746K</vt:lpstr>
      <vt:lpstr>A125848746K_Data</vt:lpstr>
      <vt:lpstr>A125848746K_Latest</vt:lpstr>
      <vt:lpstr>A125848750A</vt:lpstr>
      <vt:lpstr>A125848750A_Data</vt:lpstr>
      <vt:lpstr>A125848750A_Latest</vt:lpstr>
      <vt:lpstr>A125848754K</vt:lpstr>
      <vt:lpstr>A125848754K_Data</vt:lpstr>
      <vt:lpstr>A125848754K_Latest</vt:lpstr>
      <vt:lpstr>A125848758V</vt:lpstr>
      <vt:lpstr>A125848758V_Data</vt:lpstr>
      <vt:lpstr>A125848758V_Latest</vt:lpstr>
      <vt:lpstr>A125848762K</vt:lpstr>
      <vt:lpstr>A125848762K_Data</vt:lpstr>
      <vt:lpstr>A125848762K_Latest</vt:lpstr>
      <vt:lpstr>A125848766V</vt:lpstr>
      <vt:lpstr>A125848766V_Data</vt:lpstr>
      <vt:lpstr>A125848766V_Latest</vt:lpstr>
      <vt:lpstr>A125848770K</vt:lpstr>
      <vt:lpstr>A125848770K_Data</vt:lpstr>
      <vt:lpstr>A125848770K_Latest</vt:lpstr>
      <vt:lpstr>A125848774V</vt:lpstr>
      <vt:lpstr>A125848774V_Data</vt:lpstr>
      <vt:lpstr>A125848774V_Latest</vt:lpstr>
      <vt:lpstr>A125848778C</vt:lpstr>
      <vt:lpstr>A125848778C_Data</vt:lpstr>
      <vt:lpstr>A125848778C_Latest</vt:lpstr>
      <vt:lpstr>A125848782V</vt:lpstr>
      <vt:lpstr>A125848782V_Data</vt:lpstr>
      <vt:lpstr>A125848782V_Latest</vt:lpstr>
      <vt:lpstr>A125848786C</vt:lpstr>
      <vt:lpstr>A125848786C_Data</vt:lpstr>
      <vt:lpstr>A125848786C_Latest</vt:lpstr>
      <vt:lpstr>A125848790V</vt:lpstr>
      <vt:lpstr>A125848790V_Data</vt:lpstr>
      <vt:lpstr>A125848790V_Latest</vt:lpstr>
      <vt:lpstr>A125848794C</vt:lpstr>
      <vt:lpstr>A125848794C_Data</vt:lpstr>
      <vt:lpstr>A125848794C_Latest</vt:lpstr>
      <vt:lpstr>A125848798L</vt:lpstr>
      <vt:lpstr>A125848798L_Data</vt:lpstr>
      <vt:lpstr>A125848798L_Latest</vt:lpstr>
      <vt:lpstr>A125848802T</vt:lpstr>
      <vt:lpstr>A125848802T_Data</vt:lpstr>
      <vt:lpstr>A125848802T_Latest</vt:lpstr>
      <vt:lpstr>A125848806A</vt:lpstr>
      <vt:lpstr>A125848806A_Data</vt:lpstr>
      <vt:lpstr>A125848806A_Latest</vt:lpstr>
      <vt:lpstr>A125848810T</vt:lpstr>
      <vt:lpstr>A125848810T_Data</vt:lpstr>
      <vt:lpstr>A125848810T_Latest</vt:lpstr>
      <vt:lpstr>A125848814A</vt:lpstr>
      <vt:lpstr>A125848814A_Data</vt:lpstr>
      <vt:lpstr>A125848814A_Latest</vt:lpstr>
      <vt:lpstr>A125848818K</vt:lpstr>
      <vt:lpstr>A125848818K_Data</vt:lpstr>
      <vt:lpstr>A125848818K_Latest</vt:lpstr>
      <vt:lpstr>A125848822A</vt:lpstr>
      <vt:lpstr>A125848822A_Data</vt:lpstr>
      <vt:lpstr>A125848822A_Latest</vt:lpstr>
      <vt:lpstr>A125848826K</vt:lpstr>
      <vt:lpstr>A125848826K_Data</vt:lpstr>
      <vt:lpstr>A125848826K_Latest</vt:lpstr>
      <vt:lpstr>A125848830A</vt:lpstr>
      <vt:lpstr>A125848830A_Data</vt:lpstr>
      <vt:lpstr>A125848830A_Latest</vt:lpstr>
      <vt:lpstr>A125848834K</vt:lpstr>
      <vt:lpstr>A125848834K_Data</vt:lpstr>
      <vt:lpstr>A125848834K_Latest</vt:lpstr>
      <vt:lpstr>A125848838V</vt:lpstr>
      <vt:lpstr>A125848838V_Data</vt:lpstr>
      <vt:lpstr>A125848838V_Latest</vt:lpstr>
      <vt:lpstr>A125848842K</vt:lpstr>
      <vt:lpstr>A125848842K_Data</vt:lpstr>
      <vt:lpstr>A125848842K_Latest</vt:lpstr>
      <vt:lpstr>A125848846V</vt:lpstr>
      <vt:lpstr>A125848846V_Data</vt:lpstr>
      <vt:lpstr>A125848846V_Latest</vt:lpstr>
      <vt:lpstr>A125848850K</vt:lpstr>
      <vt:lpstr>A125848850K_Data</vt:lpstr>
      <vt:lpstr>A125848850K_Latest</vt:lpstr>
      <vt:lpstr>A125848854V</vt:lpstr>
      <vt:lpstr>A125848854V_Data</vt:lpstr>
      <vt:lpstr>A125848854V_Latest</vt:lpstr>
      <vt:lpstr>A125848858C</vt:lpstr>
      <vt:lpstr>A125848858C_Data</vt:lpstr>
      <vt:lpstr>A125848858C_Latest</vt:lpstr>
      <vt:lpstr>A125848862V</vt:lpstr>
      <vt:lpstr>A125848862V_Data</vt:lpstr>
      <vt:lpstr>A125848862V_Latest</vt:lpstr>
      <vt:lpstr>A125848866C</vt:lpstr>
      <vt:lpstr>A125848866C_Data</vt:lpstr>
      <vt:lpstr>A125848866C_Latest</vt:lpstr>
      <vt:lpstr>A125848870V</vt:lpstr>
      <vt:lpstr>A125848870V_Data</vt:lpstr>
      <vt:lpstr>A125848870V_Latest</vt:lpstr>
      <vt:lpstr>A125848874C</vt:lpstr>
      <vt:lpstr>A125848874C_Data</vt:lpstr>
      <vt:lpstr>A125848874C_Latest</vt:lpstr>
      <vt:lpstr>A125848878L</vt:lpstr>
      <vt:lpstr>A125848878L_Data</vt:lpstr>
      <vt:lpstr>A125848878L_Latest</vt:lpstr>
      <vt:lpstr>A125848882C</vt:lpstr>
      <vt:lpstr>A125848882C_Data</vt:lpstr>
      <vt:lpstr>A125848882C_Latest</vt:lpstr>
      <vt:lpstr>A125848886L</vt:lpstr>
      <vt:lpstr>A125848886L_Data</vt:lpstr>
      <vt:lpstr>A125848886L_Latest</vt:lpstr>
      <vt:lpstr>A125848890C</vt:lpstr>
      <vt:lpstr>A125848890C_Data</vt:lpstr>
      <vt:lpstr>A125848890C_Latest</vt:lpstr>
      <vt:lpstr>A125848894L</vt:lpstr>
      <vt:lpstr>A125848894L_Data</vt:lpstr>
      <vt:lpstr>A125848894L_Latest</vt:lpstr>
      <vt:lpstr>A125848898W</vt:lpstr>
      <vt:lpstr>A125848898W_Data</vt:lpstr>
      <vt:lpstr>A125848898W_Latest</vt:lpstr>
      <vt:lpstr>A125848902A</vt:lpstr>
      <vt:lpstr>A125848902A_Data</vt:lpstr>
      <vt:lpstr>A125848902A_Latest</vt:lpstr>
      <vt:lpstr>A125848906K</vt:lpstr>
      <vt:lpstr>A125848906K_Data</vt:lpstr>
      <vt:lpstr>A125848906K_Latest</vt:lpstr>
      <vt:lpstr>A125848910A</vt:lpstr>
      <vt:lpstr>A125848910A_Data</vt:lpstr>
      <vt:lpstr>A125848910A_Latest</vt:lpstr>
      <vt:lpstr>A125848914K</vt:lpstr>
      <vt:lpstr>A125848914K_Data</vt:lpstr>
      <vt:lpstr>A125848914K_Latest</vt:lpstr>
      <vt:lpstr>A125848918V</vt:lpstr>
      <vt:lpstr>A125848918V_Data</vt:lpstr>
      <vt:lpstr>A125848918V_Latest</vt:lpstr>
      <vt:lpstr>A125848922K</vt:lpstr>
      <vt:lpstr>A125848922K_Data</vt:lpstr>
      <vt:lpstr>A125848922K_Latest</vt:lpstr>
      <vt:lpstr>A125848926V</vt:lpstr>
      <vt:lpstr>A125848926V_Data</vt:lpstr>
      <vt:lpstr>A125848926V_Latest</vt:lpstr>
      <vt:lpstr>A125848930K</vt:lpstr>
      <vt:lpstr>A125848930K_Data</vt:lpstr>
      <vt:lpstr>A125848930K_Latest</vt:lpstr>
      <vt:lpstr>A125848934V</vt:lpstr>
      <vt:lpstr>A125848934V_Data</vt:lpstr>
      <vt:lpstr>A125848934V_Latest</vt:lpstr>
      <vt:lpstr>A125848938C</vt:lpstr>
      <vt:lpstr>A125848938C_Data</vt:lpstr>
      <vt:lpstr>A125848938C_Latest</vt:lpstr>
      <vt:lpstr>A125848942V</vt:lpstr>
      <vt:lpstr>A125848942V_Data</vt:lpstr>
      <vt:lpstr>A125848942V_Latest</vt:lpstr>
      <vt:lpstr>A125848946C</vt:lpstr>
      <vt:lpstr>A125848946C_Data</vt:lpstr>
      <vt:lpstr>A125848946C_Latest</vt:lpstr>
      <vt:lpstr>A125848950V</vt:lpstr>
      <vt:lpstr>A125848950V_Data</vt:lpstr>
      <vt:lpstr>A125848950V_Latest</vt:lpstr>
      <vt:lpstr>A125848954C</vt:lpstr>
      <vt:lpstr>A125848954C_Data</vt:lpstr>
      <vt:lpstr>A125848954C_Latest</vt:lpstr>
      <vt:lpstr>A125848958L</vt:lpstr>
      <vt:lpstr>A125848958L_Data</vt:lpstr>
      <vt:lpstr>A125848958L_Latest</vt:lpstr>
      <vt:lpstr>A125848962C</vt:lpstr>
      <vt:lpstr>A125848962C_Data</vt:lpstr>
      <vt:lpstr>A125848962C_Latest</vt:lpstr>
      <vt:lpstr>A125848966L</vt:lpstr>
      <vt:lpstr>A125848966L_Data</vt:lpstr>
      <vt:lpstr>A125848966L_Latest</vt:lpstr>
      <vt:lpstr>A125848970C</vt:lpstr>
      <vt:lpstr>A125848970C_Data</vt:lpstr>
      <vt:lpstr>A125848970C_Latest</vt:lpstr>
      <vt:lpstr>A125848974L</vt:lpstr>
      <vt:lpstr>A125848974L_Data</vt:lpstr>
      <vt:lpstr>A125848974L_Latest</vt:lpstr>
      <vt:lpstr>A125848978W</vt:lpstr>
      <vt:lpstr>A125848978W_Data</vt:lpstr>
      <vt:lpstr>A125848978W_Latest</vt:lpstr>
      <vt:lpstr>A125848982L</vt:lpstr>
      <vt:lpstr>A125848982L_Data</vt:lpstr>
      <vt:lpstr>A125848982L_Latest</vt:lpstr>
      <vt:lpstr>A125848986W</vt:lpstr>
      <vt:lpstr>A125848986W_Data</vt:lpstr>
      <vt:lpstr>A125848986W_Latest</vt:lpstr>
      <vt:lpstr>A125848990L</vt:lpstr>
      <vt:lpstr>A125848990L_Data</vt:lpstr>
      <vt:lpstr>A125848990L_Latest</vt:lpstr>
      <vt:lpstr>A125848994W</vt:lpstr>
      <vt:lpstr>A125848994W_Data</vt:lpstr>
      <vt:lpstr>A125848994W_Latest</vt:lpstr>
      <vt:lpstr>A125848998F</vt:lpstr>
      <vt:lpstr>A125848998F_Data</vt:lpstr>
      <vt:lpstr>A125848998F_Latest</vt:lpstr>
      <vt:lpstr>A125849002L</vt:lpstr>
      <vt:lpstr>A125849002L_Data</vt:lpstr>
      <vt:lpstr>A125849002L_Latest</vt:lpstr>
      <vt:lpstr>A125849006W</vt:lpstr>
      <vt:lpstr>A125849006W_Data</vt:lpstr>
      <vt:lpstr>A125849006W_Latest</vt:lpstr>
      <vt:lpstr>A125849010L</vt:lpstr>
      <vt:lpstr>A125849010L_Data</vt:lpstr>
      <vt:lpstr>A125849010L_Latest</vt:lpstr>
      <vt:lpstr>A125849014W</vt:lpstr>
      <vt:lpstr>A125849014W_Data</vt:lpstr>
      <vt:lpstr>A125849014W_Latest</vt:lpstr>
      <vt:lpstr>A125849018F</vt:lpstr>
      <vt:lpstr>A125849018F_Data</vt:lpstr>
      <vt:lpstr>A125849018F_Latest</vt:lpstr>
      <vt:lpstr>A125849022W</vt:lpstr>
      <vt:lpstr>A125849022W_Data</vt:lpstr>
      <vt:lpstr>A125849022W_Latest</vt:lpstr>
      <vt:lpstr>A125849026F</vt:lpstr>
      <vt:lpstr>A125849026F_Data</vt:lpstr>
      <vt:lpstr>A125849026F_Latest</vt:lpstr>
      <vt:lpstr>A125849030W</vt:lpstr>
      <vt:lpstr>A125849030W_Data</vt:lpstr>
      <vt:lpstr>A125849030W_Latest</vt:lpstr>
      <vt:lpstr>A125849034F</vt:lpstr>
      <vt:lpstr>A125849034F_Data</vt:lpstr>
      <vt:lpstr>A125849034F_Latest</vt:lpstr>
      <vt:lpstr>A125849038R</vt:lpstr>
      <vt:lpstr>A125849038R_Data</vt:lpstr>
      <vt:lpstr>A125849038R_Latest</vt:lpstr>
      <vt:lpstr>A125849042F</vt:lpstr>
      <vt:lpstr>A125849042F_Data</vt:lpstr>
      <vt:lpstr>A125849042F_Latest</vt:lpstr>
      <vt:lpstr>A125849046R</vt:lpstr>
      <vt:lpstr>A125849046R_Data</vt:lpstr>
      <vt:lpstr>A125849046R_Latest</vt:lpstr>
      <vt:lpstr>A125849050F</vt:lpstr>
      <vt:lpstr>A125849050F_Data</vt:lpstr>
      <vt:lpstr>A125849050F_Latest</vt:lpstr>
      <vt:lpstr>A125849054R</vt:lpstr>
      <vt:lpstr>A125849054R_Data</vt:lpstr>
      <vt:lpstr>A125849054R_Latest</vt:lpstr>
      <vt:lpstr>A125849058X</vt:lpstr>
      <vt:lpstr>A125849058X_Data</vt:lpstr>
      <vt:lpstr>A125849058X_Latest</vt:lpstr>
      <vt:lpstr>A125849062R</vt:lpstr>
      <vt:lpstr>A125849062R_Data</vt:lpstr>
      <vt:lpstr>A125849062R_Latest</vt:lpstr>
      <vt:lpstr>A125849066X</vt:lpstr>
      <vt:lpstr>A125849066X_Data</vt:lpstr>
      <vt:lpstr>A125849066X_Latest</vt:lpstr>
      <vt:lpstr>A125849070R</vt:lpstr>
      <vt:lpstr>A125849070R_Data</vt:lpstr>
      <vt:lpstr>A125849070R_Latest</vt:lpstr>
      <vt:lpstr>A125849074X</vt:lpstr>
      <vt:lpstr>A125849074X_Data</vt:lpstr>
      <vt:lpstr>A125849074X_Latest</vt:lpstr>
      <vt:lpstr>A125849078J</vt:lpstr>
      <vt:lpstr>A125849078J_Data</vt:lpstr>
      <vt:lpstr>A125849078J_Latest</vt:lpstr>
      <vt:lpstr>A125849082X</vt:lpstr>
      <vt:lpstr>A125849082X_Data</vt:lpstr>
      <vt:lpstr>A125849082X_Latest</vt:lpstr>
      <vt:lpstr>A125849086J</vt:lpstr>
      <vt:lpstr>A125849086J_Data</vt:lpstr>
      <vt:lpstr>A125849086J_Latest</vt:lpstr>
      <vt:lpstr>A125849090X</vt:lpstr>
      <vt:lpstr>A125849090X_Data</vt:lpstr>
      <vt:lpstr>A125849090X_Latest</vt:lpstr>
      <vt:lpstr>A125849094J</vt:lpstr>
      <vt:lpstr>A125849094J_Data</vt:lpstr>
      <vt:lpstr>A125849094J_Latest</vt:lpstr>
      <vt:lpstr>A125849098T</vt:lpstr>
      <vt:lpstr>A125849098T_Data</vt:lpstr>
      <vt:lpstr>A125849098T_Latest</vt:lpstr>
      <vt:lpstr>A125849102W</vt:lpstr>
      <vt:lpstr>A125849102W_Data</vt:lpstr>
      <vt:lpstr>A125849102W_Latest</vt:lpstr>
      <vt:lpstr>A125849106F</vt:lpstr>
      <vt:lpstr>A125849106F_Data</vt:lpstr>
      <vt:lpstr>A125849106F_Latest</vt:lpstr>
      <vt:lpstr>A125849110W</vt:lpstr>
      <vt:lpstr>A125849110W_Data</vt:lpstr>
      <vt:lpstr>A125849110W_Latest</vt:lpstr>
      <vt:lpstr>A125849114F</vt:lpstr>
      <vt:lpstr>A125849114F_Data</vt:lpstr>
      <vt:lpstr>A125849114F_Latest</vt:lpstr>
      <vt:lpstr>A125849118R</vt:lpstr>
      <vt:lpstr>A125849118R_Data</vt:lpstr>
      <vt:lpstr>A125849118R_Latest</vt:lpstr>
      <vt:lpstr>A125849122F</vt:lpstr>
      <vt:lpstr>A125849122F_Data</vt:lpstr>
      <vt:lpstr>A125849122F_Latest</vt:lpstr>
      <vt:lpstr>A125849126R</vt:lpstr>
      <vt:lpstr>A125849126R_Data</vt:lpstr>
      <vt:lpstr>A125849126R_Latest</vt:lpstr>
      <vt:lpstr>A125849130F</vt:lpstr>
      <vt:lpstr>A125849130F_Data</vt:lpstr>
      <vt:lpstr>A125849130F_Latest</vt:lpstr>
      <vt:lpstr>A125849134R</vt:lpstr>
      <vt:lpstr>A125849134R_Data</vt:lpstr>
      <vt:lpstr>A125849134R_Latest</vt:lpstr>
      <vt:lpstr>A125849138X</vt:lpstr>
      <vt:lpstr>A125849138X_Data</vt:lpstr>
      <vt:lpstr>A125849138X_Latest</vt:lpstr>
      <vt:lpstr>A125849142R</vt:lpstr>
      <vt:lpstr>A125849142R_Data</vt:lpstr>
      <vt:lpstr>A125849142R_Latest</vt:lpstr>
      <vt:lpstr>A125849146X</vt:lpstr>
      <vt:lpstr>A125849146X_Data</vt:lpstr>
      <vt:lpstr>A125849146X_Latest</vt:lpstr>
      <vt:lpstr>A125849150R</vt:lpstr>
      <vt:lpstr>A125849150R_Data</vt:lpstr>
      <vt:lpstr>A125849150R_Latest</vt:lpstr>
      <vt:lpstr>A125849154X</vt:lpstr>
      <vt:lpstr>A125849154X_Data</vt:lpstr>
      <vt:lpstr>A125849154X_Latest</vt:lpstr>
      <vt:lpstr>A125849158J</vt:lpstr>
      <vt:lpstr>A125849158J_Data</vt:lpstr>
      <vt:lpstr>A125849158J_Latest</vt:lpstr>
      <vt:lpstr>A125849162X</vt:lpstr>
      <vt:lpstr>A125849162X_Data</vt:lpstr>
      <vt:lpstr>A125849162X_Latest</vt:lpstr>
      <vt:lpstr>A125849166J</vt:lpstr>
      <vt:lpstr>A125849166J_Data</vt:lpstr>
      <vt:lpstr>A125849166J_Latest</vt:lpstr>
      <vt:lpstr>A125849170X</vt:lpstr>
      <vt:lpstr>A125849170X_Data</vt:lpstr>
      <vt:lpstr>A125849170X_Latest</vt:lpstr>
      <vt:lpstr>A125849174J</vt:lpstr>
      <vt:lpstr>A125849174J_Data</vt:lpstr>
      <vt:lpstr>A125849174J_Latest</vt:lpstr>
      <vt:lpstr>A125849178T</vt:lpstr>
      <vt:lpstr>A125849178T_Data</vt:lpstr>
      <vt:lpstr>A125849178T_Latest</vt:lpstr>
      <vt:lpstr>A125849182J</vt:lpstr>
      <vt:lpstr>A125849182J_Data</vt:lpstr>
      <vt:lpstr>A125849182J_Latest</vt:lpstr>
      <vt:lpstr>A125849186T</vt:lpstr>
      <vt:lpstr>A125849186T_Data</vt:lpstr>
      <vt:lpstr>A125849186T_Latest</vt:lpstr>
      <vt:lpstr>A125849190J</vt:lpstr>
      <vt:lpstr>A125849190J_Data</vt:lpstr>
      <vt:lpstr>A125849190J_Latest</vt:lpstr>
      <vt:lpstr>A125849194T</vt:lpstr>
      <vt:lpstr>A125849194T_Data</vt:lpstr>
      <vt:lpstr>A125849194T_Latest</vt:lpstr>
      <vt:lpstr>A125849198A</vt:lpstr>
      <vt:lpstr>A125849198A_Data</vt:lpstr>
      <vt:lpstr>A125849198A_Latest</vt:lpstr>
      <vt:lpstr>A125849202F</vt:lpstr>
      <vt:lpstr>A125849202F_Data</vt:lpstr>
      <vt:lpstr>A125849202F_Latest</vt:lpstr>
      <vt:lpstr>A125849206R</vt:lpstr>
      <vt:lpstr>A125849206R_Data</vt:lpstr>
      <vt:lpstr>A125849206R_Latest</vt:lpstr>
      <vt:lpstr>A125849210F</vt:lpstr>
      <vt:lpstr>A125849210F_Data</vt:lpstr>
      <vt:lpstr>A125849210F_Latest</vt:lpstr>
      <vt:lpstr>A125849214R</vt:lpstr>
      <vt:lpstr>A125849214R_Data</vt:lpstr>
      <vt:lpstr>A125849214R_Latest</vt:lpstr>
      <vt:lpstr>A125849218X</vt:lpstr>
      <vt:lpstr>A125849218X_Data</vt:lpstr>
      <vt:lpstr>A125849218X_Latest</vt:lpstr>
      <vt:lpstr>A125849222R</vt:lpstr>
      <vt:lpstr>A125849222R_Data</vt:lpstr>
      <vt:lpstr>A125849222R_Latest</vt:lpstr>
      <vt:lpstr>A125849226X</vt:lpstr>
      <vt:lpstr>A125849226X_Data</vt:lpstr>
      <vt:lpstr>A125849226X_Latest</vt:lpstr>
      <vt:lpstr>A125849230R</vt:lpstr>
      <vt:lpstr>A125849230R_Data</vt:lpstr>
      <vt:lpstr>A125849230R_Latest</vt:lpstr>
      <vt:lpstr>A125849234X</vt:lpstr>
      <vt:lpstr>A125849234X_Data</vt:lpstr>
      <vt:lpstr>A125849234X_Latest</vt:lpstr>
      <vt:lpstr>A125849238J</vt:lpstr>
      <vt:lpstr>A125849238J_Data</vt:lpstr>
      <vt:lpstr>A125849238J_Latest</vt:lpstr>
      <vt:lpstr>A125849242X</vt:lpstr>
      <vt:lpstr>A125849242X_Data</vt:lpstr>
      <vt:lpstr>A125849242X_Latest</vt:lpstr>
      <vt:lpstr>A125849246J</vt:lpstr>
      <vt:lpstr>A125849246J_Data</vt:lpstr>
      <vt:lpstr>A125849246J_Latest</vt:lpstr>
      <vt:lpstr>A125849250X</vt:lpstr>
      <vt:lpstr>A125849250X_Data</vt:lpstr>
      <vt:lpstr>A125849250X_Latest</vt:lpstr>
      <vt:lpstr>A125849254J</vt:lpstr>
      <vt:lpstr>A125849254J_Data</vt:lpstr>
      <vt:lpstr>A125849254J_Latest</vt:lpstr>
      <vt:lpstr>A125849258T</vt:lpstr>
      <vt:lpstr>A125849258T_Data</vt:lpstr>
      <vt:lpstr>A125849258T_Latest</vt:lpstr>
      <vt:lpstr>A125849262J</vt:lpstr>
      <vt:lpstr>A125849262J_Data</vt:lpstr>
      <vt:lpstr>A125849262J_Latest</vt:lpstr>
      <vt:lpstr>A125849266T</vt:lpstr>
      <vt:lpstr>A125849266T_Data</vt:lpstr>
      <vt:lpstr>A125849266T_Latest</vt:lpstr>
      <vt:lpstr>A125849270J</vt:lpstr>
      <vt:lpstr>A125849270J_Data</vt:lpstr>
      <vt:lpstr>A125849270J_Latest</vt:lpstr>
      <vt:lpstr>A125849274T</vt:lpstr>
      <vt:lpstr>A125849274T_Data</vt:lpstr>
      <vt:lpstr>A125849274T_Latest</vt:lpstr>
      <vt:lpstr>A125849278A</vt:lpstr>
      <vt:lpstr>A125849278A_Data</vt:lpstr>
      <vt:lpstr>A125849278A_Latest</vt:lpstr>
      <vt:lpstr>A125849282T</vt:lpstr>
      <vt:lpstr>A125849282T_Data</vt:lpstr>
      <vt:lpstr>A125849282T_Latest</vt:lpstr>
      <vt:lpstr>A125849286A</vt:lpstr>
      <vt:lpstr>A125849286A_Data</vt:lpstr>
      <vt:lpstr>A125849286A_Latest</vt:lpstr>
      <vt:lpstr>A125849290T</vt:lpstr>
      <vt:lpstr>A125849290T_Data</vt:lpstr>
      <vt:lpstr>A125849290T_Latest</vt:lpstr>
      <vt:lpstr>A125849294A</vt:lpstr>
      <vt:lpstr>A125849294A_Data</vt:lpstr>
      <vt:lpstr>A125849294A_Latest</vt:lpstr>
      <vt:lpstr>A125849298K</vt:lpstr>
      <vt:lpstr>A125849298K_Data</vt:lpstr>
      <vt:lpstr>A125849298K_Latest</vt:lpstr>
      <vt:lpstr>A125849302R</vt:lpstr>
      <vt:lpstr>A125849302R_Data</vt:lpstr>
      <vt:lpstr>A125849302R_Latest</vt:lpstr>
      <vt:lpstr>A125849306X</vt:lpstr>
      <vt:lpstr>A125849306X_Data</vt:lpstr>
      <vt:lpstr>A125849306X_Latest</vt:lpstr>
      <vt:lpstr>A125849310R</vt:lpstr>
      <vt:lpstr>A125849310R_Data</vt:lpstr>
      <vt:lpstr>A125849310R_Latest</vt:lpstr>
      <vt:lpstr>A125849314X</vt:lpstr>
      <vt:lpstr>A125849314X_Data</vt:lpstr>
      <vt:lpstr>A125849314X_Latest</vt:lpstr>
      <vt:lpstr>A125849318J</vt:lpstr>
      <vt:lpstr>A125849318J_Data</vt:lpstr>
      <vt:lpstr>A125849318J_Latest</vt:lpstr>
      <vt:lpstr>A125849322X</vt:lpstr>
      <vt:lpstr>A125849322X_Data</vt:lpstr>
      <vt:lpstr>A125849322X_Latest</vt:lpstr>
      <vt:lpstr>A125849326J</vt:lpstr>
      <vt:lpstr>A125849326J_Data</vt:lpstr>
      <vt:lpstr>A125849326J_Latest</vt:lpstr>
      <vt:lpstr>A125849330X</vt:lpstr>
      <vt:lpstr>A125849330X_Data</vt:lpstr>
      <vt:lpstr>A125849330X_Latest</vt:lpstr>
      <vt:lpstr>A125849334J</vt:lpstr>
      <vt:lpstr>A125849334J_Data</vt:lpstr>
      <vt:lpstr>A125849334J_Latest</vt:lpstr>
      <vt:lpstr>A125849338T</vt:lpstr>
      <vt:lpstr>A125849338T_Data</vt:lpstr>
      <vt:lpstr>A125849338T_Latest</vt:lpstr>
      <vt:lpstr>A125849342J</vt:lpstr>
      <vt:lpstr>A125849342J_Data</vt:lpstr>
      <vt:lpstr>A125849342J_Latest</vt:lpstr>
      <vt:lpstr>A125849346T</vt:lpstr>
      <vt:lpstr>A125849346T_Data</vt:lpstr>
      <vt:lpstr>A125849346T_Latest</vt:lpstr>
      <vt:lpstr>A125849350J</vt:lpstr>
      <vt:lpstr>A125849350J_Data</vt:lpstr>
      <vt:lpstr>A125849350J_Latest</vt:lpstr>
      <vt:lpstr>A125849354T</vt:lpstr>
      <vt:lpstr>A125849354T_Data</vt:lpstr>
      <vt:lpstr>A125849354T_Latest</vt:lpstr>
      <vt:lpstr>A125849358A</vt:lpstr>
      <vt:lpstr>A125849358A_Data</vt:lpstr>
      <vt:lpstr>A125849358A_Latest</vt:lpstr>
      <vt:lpstr>A125849362T</vt:lpstr>
      <vt:lpstr>A125849362T_Data</vt:lpstr>
      <vt:lpstr>A125849362T_Latest</vt:lpstr>
      <vt:lpstr>A125849366A</vt:lpstr>
      <vt:lpstr>A125849366A_Data</vt:lpstr>
      <vt:lpstr>A125849366A_Latest</vt:lpstr>
      <vt:lpstr>A125849370T</vt:lpstr>
      <vt:lpstr>A125849370T_Data</vt:lpstr>
      <vt:lpstr>A125849370T_Latest</vt:lpstr>
      <vt:lpstr>A125849374A</vt:lpstr>
      <vt:lpstr>A125849374A_Data</vt:lpstr>
      <vt:lpstr>A125849374A_Latest</vt:lpstr>
      <vt:lpstr>A125849378K</vt:lpstr>
      <vt:lpstr>A125849378K_Data</vt:lpstr>
      <vt:lpstr>A125849378K_Latest</vt:lpstr>
      <vt:lpstr>A125849382A</vt:lpstr>
      <vt:lpstr>A125849382A_Data</vt:lpstr>
      <vt:lpstr>A125849382A_Latest</vt:lpstr>
      <vt:lpstr>A125849386K</vt:lpstr>
      <vt:lpstr>A125849386K_Data</vt:lpstr>
      <vt:lpstr>A125849386K_Latest</vt:lpstr>
      <vt:lpstr>A125849390A</vt:lpstr>
      <vt:lpstr>A125849390A_Data</vt:lpstr>
      <vt:lpstr>A125849390A_Latest</vt:lpstr>
      <vt:lpstr>A125849394K</vt:lpstr>
      <vt:lpstr>A125849394K_Data</vt:lpstr>
      <vt:lpstr>A125849394K_Latest</vt:lpstr>
      <vt:lpstr>A125849398V</vt:lpstr>
      <vt:lpstr>A125849398V_Data</vt:lpstr>
      <vt:lpstr>A125849398V_Latest</vt:lpstr>
      <vt:lpstr>A125849402X</vt:lpstr>
      <vt:lpstr>A125849402X_Data</vt:lpstr>
      <vt:lpstr>A125849402X_Latest</vt:lpstr>
      <vt:lpstr>A125849406J</vt:lpstr>
      <vt:lpstr>A125849406J_Data</vt:lpstr>
      <vt:lpstr>A125849406J_Latest</vt:lpstr>
      <vt:lpstr>A125849410X</vt:lpstr>
      <vt:lpstr>A125849410X_Data</vt:lpstr>
      <vt:lpstr>A125849410X_Latest</vt:lpstr>
      <vt:lpstr>A125849414J</vt:lpstr>
      <vt:lpstr>A125849414J_Data</vt:lpstr>
      <vt:lpstr>A125849414J_Latest</vt:lpstr>
      <vt:lpstr>A125849418T</vt:lpstr>
      <vt:lpstr>A125849418T_Data</vt:lpstr>
      <vt:lpstr>A125849418T_Latest</vt:lpstr>
      <vt:lpstr>A125849422J</vt:lpstr>
      <vt:lpstr>A125849422J_Data</vt:lpstr>
      <vt:lpstr>A125849422J_Latest</vt:lpstr>
      <vt:lpstr>A125849426T</vt:lpstr>
      <vt:lpstr>A125849426T_Data</vt:lpstr>
      <vt:lpstr>A125849426T_Latest</vt:lpstr>
      <vt:lpstr>A125849430J</vt:lpstr>
      <vt:lpstr>A125849430J_Data</vt:lpstr>
      <vt:lpstr>A125849430J_Latest</vt:lpstr>
      <vt:lpstr>A125849434T</vt:lpstr>
      <vt:lpstr>A125849434T_Data</vt:lpstr>
      <vt:lpstr>A125849434T_Latest</vt:lpstr>
      <vt:lpstr>A125849438A</vt:lpstr>
      <vt:lpstr>A125849438A_Data</vt:lpstr>
      <vt:lpstr>A125849438A_Latest</vt:lpstr>
      <vt:lpstr>A125849442T</vt:lpstr>
      <vt:lpstr>A125849442T_Data</vt:lpstr>
      <vt:lpstr>A125849442T_Latest</vt:lpstr>
      <vt:lpstr>A125849446A</vt:lpstr>
      <vt:lpstr>A125849446A_Data</vt:lpstr>
      <vt:lpstr>A125849446A_Latest</vt:lpstr>
      <vt:lpstr>A125849450T</vt:lpstr>
      <vt:lpstr>A125849450T_Data</vt:lpstr>
      <vt:lpstr>A125849450T_Latest</vt:lpstr>
      <vt:lpstr>A125849454A</vt:lpstr>
      <vt:lpstr>A125849454A_Data</vt:lpstr>
      <vt:lpstr>A125849454A_Latest</vt:lpstr>
      <vt:lpstr>A125849458K</vt:lpstr>
      <vt:lpstr>A125849458K_Data</vt:lpstr>
      <vt:lpstr>A125849458K_Latest</vt:lpstr>
      <vt:lpstr>A125849462A</vt:lpstr>
      <vt:lpstr>A125849462A_Data</vt:lpstr>
      <vt:lpstr>A125849462A_Latest</vt:lpstr>
      <vt:lpstr>A125849466K</vt:lpstr>
      <vt:lpstr>A125849466K_Data</vt:lpstr>
      <vt:lpstr>A125849466K_Latest</vt:lpstr>
      <vt:lpstr>A125849470A</vt:lpstr>
      <vt:lpstr>A125849470A_Data</vt:lpstr>
      <vt:lpstr>A125849470A_Latest</vt:lpstr>
      <vt:lpstr>A125849474K</vt:lpstr>
      <vt:lpstr>A125849474K_Data</vt:lpstr>
      <vt:lpstr>A125849474K_Latest</vt:lpstr>
      <vt:lpstr>A125849478V</vt:lpstr>
      <vt:lpstr>A125849478V_Data</vt:lpstr>
      <vt:lpstr>A125849478V_Latest</vt:lpstr>
      <vt:lpstr>A125849482K</vt:lpstr>
      <vt:lpstr>A125849482K_Data</vt:lpstr>
      <vt:lpstr>A125849482K_Latest</vt:lpstr>
      <vt:lpstr>A125849486V</vt:lpstr>
      <vt:lpstr>A125849486V_Data</vt:lpstr>
      <vt:lpstr>A125849486V_Latest</vt:lpstr>
      <vt:lpstr>A125849490K</vt:lpstr>
      <vt:lpstr>A125849490K_Data</vt:lpstr>
      <vt:lpstr>A125849490K_Latest</vt:lpstr>
      <vt:lpstr>A125849494V</vt:lpstr>
      <vt:lpstr>A125849494V_Data</vt:lpstr>
      <vt:lpstr>A125849494V_Latest</vt:lpstr>
      <vt:lpstr>A125849498C</vt:lpstr>
      <vt:lpstr>A125849498C_Data</vt:lpstr>
      <vt:lpstr>A125849498C_Latest</vt:lpstr>
      <vt:lpstr>A125849502J</vt:lpstr>
      <vt:lpstr>A125849502J_Data</vt:lpstr>
      <vt:lpstr>A125849502J_Latest</vt:lpstr>
      <vt:lpstr>A125849506T</vt:lpstr>
      <vt:lpstr>A125849506T_Data</vt:lpstr>
      <vt:lpstr>A125849506T_Latest</vt:lpstr>
      <vt:lpstr>A125849510J</vt:lpstr>
      <vt:lpstr>A125849510J_Data</vt:lpstr>
      <vt:lpstr>A125849510J_Latest</vt:lpstr>
      <vt:lpstr>A125849514T</vt:lpstr>
      <vt:lpstr>A125849514T_Data</vt:lpstr>
      <vt:lpstr>A125849514T_Latest</vt:lpstr>
      <vt:lpstr>A125849518A</vt:lpstr>
      <vt:lpstr>A125849518A_Data</vt:lpstr>
      <vt:lpstr>A125849518A_Latest</vt:lpstr>
      <vt:lpstr>A125849522T</vt:lpstr>
      <vt:lpstr>A125849522T_Data</vt:lpstr>
      <vt:lpstr>A125849522T_Latest</vt:lpstr>
      <vt:lpstr>A125849526A</vt:lpstr>
      <vt:lpstr>A125849526A_Data</vt:lpstr>
      <vt:lpstr>A125849526A_Latest</vt:lpstr>
      <vt:lpstr>A125849530T</vt:lpstr>
      <vt:lpstr>A125849530T_Data</vt:lpstr>
      <vt:lpstr>A125849530T_Latest</vt:lpstr>
      <vt:lpstr>A125849534A</vt:lpstr>
      <vt:lpstr>A125849534A_Data</vt:lpstr>
      <vt:lpstr>A125849534A_Latest</vt:lpstr>
      <vt:lpstr>A125849538K</vt:lpstr>
      <vt:lpstr>A125849538K_Data</vt:lpstr>
      <vt:lpstr>A125849538K_Latest</vt:lpstr>
      <vt:lpstr>A125849542A</vt:lpstr>
      <vt:lpstr>A125849542A_Data</vt:lpstr>
      <vt:lpstr>A125849542A_Latest</vt:lpstr>
      <vt:lpstr>A125849546K</vt:lpstr>
      <vt:lpstr>A125849546K_Data</vt:lpstr>
      <vt:lpstr>A125849546K_Latest</vt:lpstr>
      <vt:lpstr>A125849550A</vt:lpstr>
      <vt:lpstr>A125849550A_Data</vt:lpstr>
      <vt:lpstr>A125849550A_Latest</vt:lpstr>
      <vt:lpstr>A125849554K</vt:lpstr>
      <vt:lpstr>A125849554K_Data</vt:lpstr>
      <vt:lpstr>A125849554K_Latest</vt:lpstr>
      <vt:lpstr>A125849558V</vt:lpstr>
      <vt:lpstr>A125849558V_Data</vt:lpstr>
      <vt:lpstr>A125849558V_Latest</vt:lpstr>
      <vt:lpstr>A125849562K</vt:lpstr>
      <vt:lpstr>A125849562K_Data</vt:lpstr>
      <vt:lpstr>A125849562K_Latest</vt:lpstr>
      <vt:lpstr>A125849566V</vt:lpstr>
      <vt:lpstr>A125849566V_Data</vt:lpstr>
      <vt:lpstr>A125849566V_Latest</vt:lpstr>
      <vt:lpstr>A125849570K</vt:lpstr>
      <vt:lpstr>A125849570K_Data</vt:lpstr>
      <vt:lpstr>A125849570K_Latest</vt:lpstr>
      <vt:lpstr>A125849574V</vt:lpstr>
      <vt:lpstr>A125849574V_Data</vt:lpstr>
      <vt:lpstr>A125849574V_Latest</vt:lpstr>
      <vt:lpstr>A125849578C</vt:lpstr>
      <vt:lpstr>A125849578C_Data</vt:lpstr>
      <vt:lpstr>A125849578C_Latest</vt:lpstr>
      <vt:lpstr>A125849582V</vt:lpstr>
      <vt:lpstr>A125849582V_Data</vt:lpstr>
      <vt:lpstr>A125849582V_Latest</vt:lpstr>
      <vt:lpstr>A125849586C</vt:lpstr>
      <vt:lpstr>A125849586C_Data</vt:lpstr>
      <vt:lpstr>A125849586C_Latest</vt:lpstr>
      <vt:lpstr>A125849590V</vt:lpstr>
      <vt:lpstr>A125849590V_Data</vt:lpstr>
      <vt:lpstr>A125849590V_Latest</vt:lpstr>
      <vt:lpstr>A125849594C</vt:lpstr>
      <vt:lpstr>A125849594C_Data</vt:lpstr>
      <vt:lpstr>A125849594C_Latest</vt:lpstr>
      <vt:lpstr>A125849598L</vt:lpstr>
      <vt:lpstr>A125849598L_Data</vt:lpstr>
      <vt:lpstr>A125849598L_Latest</vt:lpstr>
      <vt:lpstr>A125849602T</vt:lpstr>
      <vt:lpstr>A125849602T_Data</vt:lpstr>
      <vt:lpstr>A125849602T_Latest</vt:lpstr>
      <vt:lpstr>A125849606A</vt:lpstr>
      <vt:lpstr>A125849606A_Data</vt:lpstr>
      <vt:lpstr>A125849606A_Latest</vt:lpstr>
      <vt:lpstr>A125849610T</vt:lpstr>
      <vt:lpstr>A125849610T_Data</vt:lpstr>
      <vt:lpstr>A125849610T_Latest</vt:lpstr>
      <vt:lpstr>A125849614A</vt:lpstr>
      <vt:lpstr>A125849614A_Data</vt:lpstr>
      <vt:lpstr>A125849614A_Latest</vt:lpstr>
      <vt:lpstr>A125849618K</vt:lpstr>
      <vt:lpstr>A125849618K_Data</vt:lpstr>
      <vt:lpstr>A125849618K_Latest</vt:lpstr>
      <vt:lpstr>A125849622A</vt:lpstr>
      <vt:lpstr>A125849622A_Data</vt:lpstr>
      <vt:lpstr>A125849622A_Latest</vt:lpstr>
      <vt:lpstr>A125849626K</vt:lpstr>
      <vt:lpstr>A125849626K_Data</vt:lpstr>
      <vt:lpstr>A125849626K_Latest</vt:lpstr>
      <vt:lpstr>A125849630A</vt:lpstr>
      <vt:lpstr>A125849630A_Data</vt:lpstr>
      <vt:lpstr>A125849630A_Latest</vt:lpstr>
      <vt:lpstr>A125849634K</vt:lpstr>
      <vt:lpstr>A125849634K_Data</vt:lpstr>
      <vt:lpstr>A125849634K_Latest</vt:lpstr>
      <vt:lpstr>A125849638V</vt:lpstr>
      <vt:lpstr>A125849638V_Data</vt:lpstr>
      <vt:lpstr>A125849638V_Latest</vt:lpstr>
      <vt:lpstr>A125849642K</vt:lpstr>
      <vt:lpstr>A125849642K_Data</vt:lpstr>
      <vt:lpstr>A125849642K_Latest</vt:lpstr>
      <vt:lpstr>A125849646V</vt:lpstr>
      <vt:lpstr>A125849646V_Data</vt:lpstr>
      <vt:lpstr>A125849646V_Latest</vt:lpstr>
      <vt:lpstr>A125849650K</vt:lpstr>
      <vt:lpstr>A125849650K_Data</vt:lpstr>
      <vt:lpstr>A125849650K_Latest</vt:lpstr>
      <vt:lpstr>A125849654V</vt:lpstr>
      <vt:lpstr>A125849654V_Data</vt:lpstr>
      <vt:lpstr>A125849654V_Latest</vt:lpstr>
      <vt:lpstr>A125849658C</vt:lpstr>
      <vt:lpstr>A125849658C_Data</vt:lpstr>
      <vt:lpstr>A125849658C_Latest</vt:lpstr>
      <vt:lpstr>A125849662V</vt:lpstr>
      <vt:lpstr>A125849662V_Data</vt:lpstr>
      <vt:lpstr>A125849662V_Latest</vt:lpstr>
      <vt:lpstr>A125849666C</vt:lpstr>
      <vt:lpstr>A125849666C_Data</vt:lpstr>
      <vt:lpstr>A125849666C_Latest</vt:lpstr>
      <vt:lpstr>A125849670V</vt:lpstr>
      <vt:lpstr>A125849670V_Data</vt:lpstr>
      <vt:lpstr>A125849670V_Latest</vt:lpstr>
      <vt:lpstr>A125849674C</vt:lpstr>
      <vt:lpstr>A125849674C_Data</vt:lpstr>
      <vt:lpstr>A125849674C_Latest</vt:lpstr>
      <vt:lpstr>A125849678L</vt:lpstr>
      <vt:lpstr>A125849678L_Data</vt:lpstr>
      <vt:lpstr>A125849678L_Latest</vt:lpstr>
      <vt:lpstr>A125849682C</vt:lpstr>
      <vt:lpstr>A125849682C_Data</vt:lpstr>
      <vt:lpstr>A125849682C_Latest</vt:lpstr>
      <vt:lpstr>A125849686L</vt:lpstr>
      <vt:lpstr>A125849686L_Data</vt:lpstr>
      <vt:lpstr>A125849686L_Latest</vt:lpstr>
      <vt:lpstr>A125849690C</vt:lpstr>
      <vt:lpstr>A125849690C_Data</vt:lpstr>
      <vt:lpstr>A125849690C_Latest</vt:lpstr>
      <vt:lpstr>A125849694L</vt:lpstr>
      <vt:lpstr>A125849694L_Data</vt:lpstr>
      <vt:lpstr>A125849694L_Latest</vt:lpstr>
      <vt:lpstr>A125849698W</vt:lpstr>
      <vt:lpstr>A125849698W_Data</vt:lpstr>
      <vt:lpstr>A125849698W_Latest</vt:lpstr>
      <vt:lpstr>A125849702A</vt:lpstr>
      <vt:lpstr>A125849702A_Data</vt:lpstr>
      <vt:lpstr>A125849702A_Latest</vt:lpstr>
      <vt:lpstr>A125849706K</vt:lpstr>
      <vt:lpstr>A125849706K_Data</vt:lpstr>
      <vt:lpstr>A125849706K_Latest</vt:lpstr>
      <vt:lpstr>A125849710A</vt:lpstr>
      <vt:lpstr>A125849710A_Data</vt:lpstr>
      <vt:lpstr>A125849710A_Latest</vt:lpstr>
      <vt:lpstr>A125849714K</vt:lpstr>
      <vt:lpstr>A125849714K_Data</vt:lpstr>
      <vt:lpstr>A125849714K_Latest</vt:lpstr>
      <vt:lpstr>A125849718V</vt:lpstr>
      <vt:lpstr>A125849718V_Data</vt:lpstr>
      <vt:lpstr>A125849718V_Latest</vt:lpstr>
      <vt:lpstr>A125849722K</vt:lpstr>
      <vt:lpstr>A125849722K_Data</vt:lpstr>
      <vt:lpstr>A125849722K_Latest</vt:lpstr>
      <vt:lpstr>A125849726V</vt:lpstr>
      <vt:lpstr>A125849726V_Data</vt:lpstr>
      <vt:lpstr>A125849726V_Latest</vt:lpstr>
      <vt:lpstr>A125849730K</vt:lpstr>
      <vt:lpstr>A125849730K_Data</vt:lpstr>
      <vt:lpstr>A125849730K_Latest</vt:lpstr>
      <vt:lpstr>A125849734V</vt:lpstr>
      <vt:lpstr>A125849734V_Data</vt:lpstr>
      <vt:lpstr>A125849734V_Latest</vt:lpstr>
      <vt:lpstr>A125849738C</vt:lpstr>
      <vt:lpstr>A125849738C_Data</vt:lpstr>
      <vt:lpstr>A125849738C_Latest</vt:lpstr>
      <vt:lpstr>A125849742V</vt:lpstr>
      <vt:lpstr>A125849742V_Data</vt:lpstr>
      <vt:lpstr>A125849742V_Latest</vt:lpstr>
      <vt:lpstr>A125849746C</vt:lpstr>
      <vt:lpstr>A125849746C_Data</vt:lpstr>
      <vt:lpstr>A125849746C_Latest</vt:lpstr>
      <vt:lpstr>A125849750V</vt:lpstr>
      <vt:lpstr>A125849750V_Data</vt:lpstr>
      <vt:lpstr>A125849750V_Latest</vt:lpstr>
      <vt:lpstr>A125849754C</vt:lpstr>
      <vt:lpstr>A125849754C_Data</vt:lpstr>
      <vt:lpstr>A125849754C_Latest</vt:lpstr>
      <vt:lpstr>A125849758L</vt:lpstr>
      <vt:lpstr>A125849758L_Data</vt:lpstr>
      <vt:lpstr>A125849758L_Latest</vt:lpstr>
      <vt:lpstr>A125849762C</vt:lpstr>
      <vt:lpstr>A125849762C_Data</vt:lpstr>
      <vt:lpstr>A125849762C_Latest</vt:lpstr>
      <vt:lpstr>A125849766L</vt:lpstr>
      <vt:lpstr>A125849766L_Data</vt:lpstr>
      <vt:lpstr>A125849766L_Latest</vt:lpstr>
      <vt:lpstr>A125849770C</vt:lpstr>
      <vt:lpstr>A125849770C_Data</vt:lpstr>
      <vt:lpstr>A125849770C_Latest</vt:lpstr>
      <vt:lpstr>A125849774L</vt:lpstr>
      <vt:lpstr>A125849774L_Data</vt:lpstr>
      <vt:lpstr>A125849774L_Latest</vt:lpstr>
      <vt:lpstr>A125849778W</vt:lpstr>
      <vt:lpstr>A125849778W_Data</vt:lpstr>
      <vt:lpstr>A125849778W_Latest</vt:lpstr>
      <vt:lpstr>A125849782L</vt:lpstr>
      <vt:lpstr>A125849782L_Data</vt:lpstr>
      <vt:lpstr>A125849782L_Latest</vt:lpstr>
      <vt:lpstr>A125849786W</vt:lpstr>
      <vt:lpstr>A125849786W_Data</vt:lpstr>
      <vt:lpstr>A125849786W_Latest</vt:lpstr>
      <vt:lpstr>A125849790L</vt:lpstr>
      <vt:lpstr>A125849790L_Data</vt:lpstr>
      <vt:lpstr>A125849790L_Latest</vt:lpstr>
      <vt:lpstr>A125849794W</vt:lpstr>
      <vt:lpstr>A125849794W_Data</vt:lpstr>
      <vt:lpstr>A125849794W_Latest</vt:lpstr>
      <vt:lpstr>A125849798F</vt:lpstr>
      <vt:lpstr>A125849798F_Data</vt:lpstr>
      <vt:lpstr>A125849798F_Latest</vt:lpstr>
      <vt:lpstr>A125849802K</vt:lpstr>
      <vt:lpstr>A125849802K_Data</vt:lpstr>
      <vt:lpstr>A125849802K_Latest</vt:lpstr>
      <vt:lpstr>A125849806V</vt:lpstr>
      <vt:lpstr>A125849806V_Data</vt:lpstr>
      <vt:lpstr>A125849806V_Latest</vt:lpstr>
      <vt:lpstr>A125849810K</vt:lpstr>
      <vt:lpstr>A125849810K_Data</vt:lpstr>
      <vt:lpstr>A125849810K_Latest</vt:lpstr>
      <vt:lpstr>A125849814V</vt:lpstr>
      <vt:lpstr>A125849814V_Data</vt:lpstr>
      <vt:lpstr>A125849814V_Latest</vt:lpstr>
      <vt:lpstr>A125849818C</vt:lpstr>
      <vt:lpstr>A125849818C_Data</vt:lpstr>
      <vt:lpstr>A125849818C_Latest</vt:lpstr>
      <vt:lpstr>A125849822V</vt:lpstr>
      <vt:lpstr>A125849822V_Data</vt:lpstr>
      <vt:lpstr>A125849822V_Latest</vt:lpstr>
      <vt:lpstr>A125849826C</vt:lpstr>
      <vt:lpstr>A125849826C_Data</vt:lpstr>
      <vt:lpstr>A125849826C_Latest</vt:lpstr>
      <vt:lpstr>A125849830V</vt:lpstr>
      <vt:lpstr>A125849830V_Data</vt:lpstr>
      <vt:lpstr>A125849830V_Latest</vt:lpstr>
      <vt:lpstr>A125849834C</vt:lpstr>
      <vt:lpstr>A125849834C_Data</vt:lpstr>
      <vt:lpstr>A125849834C_Latest</vt:lpstr>
      <vt:lpstr>A125849838L</vt:lpstr>
      <vt:lpstr>A125849838L_Data</vt:lpstr>
      <vt:lpstr>A125849838L_Latest</vt:lpstr>
      <vt:lpstr>A125849842C</vt:lpstr>
      <vt:lpstr>A125849842C_Data</vt:lpstr>
      <vt:lpstr>A125849842C_Latest</vt:lpstr>
      <vt:lpstr>A125849846L</vt:lpstr>
      <vt:lpstr>A125849846L_Data</vt:lpstr>
      <vt:lpstr>A125849846L_Latest</vt:lpstr>
      <vt:lpstr>A125849850C</vt:lpstr>
      <vt:lpstr>A125849850C_Data</vt:lpstr>
      <vt:lpstr>A125849850C_Latest</vt:lpstr>
      <vt:lpstr>A125849854L</vt:lpstr>
      <vt:lpstr>A125849854L_Data</vt:lpstr>
      <vt:lpstr>A125849854L_Latest</vt:lpstr>
      <vt:lpstr>A125849858W</vt:lpstr>
      <vt:lpstr>A125849858W_Data</vt:lpstr>
      <vt:lpstr>A125849858W_Latest</vt:lpstr>
      <vt:lpstr>A125849862L</vt:lpstr>
      <vt:lpstr>A125849862L_Data</vt:lpstr>
      <vt:lpstr>A125849862L_Latest</vt:lpstr>
      <vt:lpstr>A125849866W</vt:lpstr>
      <vt:lpstr>A125849866W_Data</vt:lpstr>
      <vt:lpstr>A125849866W_Latest</vt:lpstr>
      <vt:lpstr>A125849870L</vt:lpstr>
      <vt:lpstr>A125849870L_Data</vt:lpstr>
      <vt:lpstr>A125849870L_Latest</vt:lpstr>
      <vt:lpstr>A125849874W</vt:lpstr>
      <vt:lpstr>A125849874W_Data</vt:lpstr>
      <vt:lpstr>A125849874W_Latest</vt:lpstr>
      <vt:lpstr>A125849878F</vt:lpstr>
      <vt:lpstr>A125849878F_Data</vt:lpstr>
      <vt:lpstr>A125849878F_Latest</vt:lpstr>
      <vt:lpstr>A125849882W</vt:lpstr>
      <vt:lpstr>A125849882W_Data</vt:lpstr>
      <vt:lpstr>A125849882W_Latest</vt:lpstr>
      <vt:lpstr>A125849886F</vt:lpstr>
      <vt:lpstr>A125849886F_Data</vt:lpstr>
      <vt:lpstr>A125849886F_Latest</vt:lpstr>
      <vt:lpstr>A125849890W</vt:lpstr>
      <vt:lpstr>A125849890W_Data</vt:lpstr>
      <vt:lpstr>A125849890W_Latest</vt:lpstr>
      <vt:lpstr>A125849894F</vt:lpstr>
      <vt:lpstr>A125849894F_Data</vt:lpstr>
      <vt:lpstr>A125849894F_Latest</vt:lpstr>
      <vt:lpstr>A125849898R</vt:lpstr>
      <vt:lpstr>A125849898R_Data</vt:lpstr>
      <vt:lpstr>A125849898R_Latest</vt:lpstr>
      <vt:lpstr>A125849902V</vt:lpstr>
      <vt:lpstr>A125849902V_Data</vt:lpstr>
      <vt:lpstr>A125849902V_Latest</vt:lpstr>
      <vt:lpstr>A125849906C</vt:lpstr>
      <vt:lpstr>A125849906C_Data</vt:lpstr>
      <vt:lpstr>A125849906C_Latest</vt:lpstr>
      <vt:lpstr>A125849910V</vt:lpstr>
      <vt:lpstr>A125849910V_Data</vt:lpstr>
      <vt:lpstr>A125849910V_Latest</vt:lpstr>
      <vt:lpstr>A125849914C</vt:lpstr>
      <vt:lpstr>A125849914C_Data</vt:lpstr>
      <vt:lpstr>A125849914C_Latest</vt:lpstr>
      <vt:lpstr>A125849918L</vt:lpstr>
      <vt:lpstr>A125849918L_Data</vt:lpstr>
      <vt:lpstr>A125849918L_Latest</vt:lpstr>
      <vt:lpstr>A125849922C</vt:lpstr>
      <vt:lpstr>A125849922C_Data</vt:lpstr>
      <vt:lpstr>A125849922C_Latest</vt:lpstr>
      <vt:lpstr>A125849926L</vt:lpstr>
      <vt:lpstr>A125849926L_Data</vt:lpstr>
      <vt:lpstr>A125849926L_Latest</vt:lpstr>
      <vt:lpstr>A125849930C</vt:lpstr>
      <vt:lpstr>A125849930C_Data</vt:lpstr>
      <vt:lpstr>A125849930C_Latest</vt:lpstr>
      <vt:lpstr>A125849934L</vt:lpstr>
      <vt:lpstr>A125849934L_Data</vt:lpstr>
      <vt:lpstr>A125849934L_Latest</vt:lpstr>
      <vt:lpstr>A125849938W</vt:lpstr>
      <vt:lpstr>A125849938W_Data</vt:lpstr>
      <vt:lpstr>A125849938W_Latest</vt:lpstr>
      <vt:lpstr>A125849942L</vt:lpstr>
      <vt:lpstr>A125849942L_Data</vt:lpstr>
      <vt:lpstr>A125849942L_Latest</vt:lpstr>
      <vt:lpstr>A125849946W</vt:lpstr>
      <vt:lpstr>A125849946W_Data</vt:lpstr>
      <vt:lpstr>A125849946W_Latest</vt:lpstr>
      <vt:lpstr>A125849950L</vt:lpstr>
      <vt:lpstr>A125849950L_Data</vt:lpstr>
      <vt:lpstr>A125849950L_Latest</vt:lpstr>
      <vt:lpstr>A125849954W</vt:lpstr>
      <vt:lpstr>A125849954W_Data</vt:lpstr>
      <vt:lpstr>A125849954W_Latest</vt:lpstr>
      <vt:lpstr>A125849958F</vt:lpstr>
      <vt:lpstr>A125849958F_Data</vt:lpstr>
      <vt:lpstr>A125849958F_Latest</vt:lpstr>
      <vt:lpstr>A125849962W</vt:lpstr>
      <vt:lpstr>A125849962W_Data</vt:lpstr>
      <vt:lpstr>A125849962W_Latest</vt:lpstr>
      <vt:lpstr>A125849966F</vt:lpstr>
      <vt:lpstr>A125849966F_Data</vt:lpstr>
      <vt:lpstr>A125849966F_Latest</vt:lpstr>
      <vt:lpstr>A125849970W</vt:lpstr>
      <vt:lpstr>A125849970W_Data</vt:lpstr>
      <vt:lpstr>A125849970W_Latest</vt:lpstr>
      <vt:lpstr>A125849974F</vt:lpstr>
      <vt:lpstr>A125849974F_Data</vt:lpstr>
      <vt:lpstr>A125849974F_Latest</vt:lpstr>
      <vt:lpstr>A125849978R</vt:lpstr>
      <vt:lpstr>A125849978R_Data</vt:lpstr>
      <vt:lpstr>A125849978R_Latest</vt:lpstr>
      <vt:lpstr>A125849982F</vt:lpstr>
      <vt:lpstr>A125849982F_Data</vt:lpstr>
      <vt:lpstr>A125849982F_Latest</vt:lpstr>
      <vt:lpstr>A125849986R</vt:lpstr>
      <vt:lpstr>A125849986R_Data</vt:lpstr>
      <vt:lpstr>A125849986R_Latest</vt:lpstr>
      <vt:lpstr>A125849990F</vt:lpstr>
      <vt:lpstr>A125849990F_Data</vt:lpstr>
      <vt:lpstr>A125849990F_Latest</vt:lpstr>
      <vt:lpstr>A125849994R</vt:lpstr>
      <vt:lpstr>A125849994R_Data</vt:lpstr>
      <vt:lpstr>A125849994R_Latest</vt:lpstr>
      <vt:lpstr>A125849998X</vt:lpstr>
      <vt:lpstr>A125849998X_Data</vt:lpstr>
      <vt:lpstr>A125849998X_Latest</vt:lpstr>
      <vt:lpstr>A125850002K</vt:lpstr>
      <vt:lpstr>A125850002K_Data</vt:lpstr>
      <vt:lpstr>A125850002K_Latest</vt:lpstr>
      <vt:lpstr>A125850006V</vt:lpstr>
      <vt:lpstr>A125850006V_Data</vt:lpstr>
      <vt:lpstr>A125850006V_Latest</vt:lpstr>
      <vt:lpstr>A125850010K</vt:lpstr>
      <vt:lpstr>A125850010K_Data</vt:lpstr>
      <vt:lpstr>A125850010K_Latest</vt:lpstr>
      <vt:lpstr>A125850014V</vt:lpstr>
      <vt:lpstr>A125850014V_Data</vt:lpstr>
      <vt:lpstr>A125850014V_Latest</vt:lpstr>
      <vt:lpstr>A125850018C</vt:lpstr>
      <vt:lpstr>A125850018C_Data</vt:lpstr>
      <vt:lpstr>A125850018C_Latest</vt:lpstr>
      <vt:lpstr>A125850022V</vt:lpstr>
      <vt:lpstr>A125850022V_Data</vt:lpstr>
      <vt:lpstr>A125850022V_Latest</vt:lpstr>
      <vt:lpstr>A125850026C</vt:lpstr>
      <vt:lpstr>A125850026C_Data</vt:lpstr>
      <vt:lpstr>A125850026C_Latest</vt:lpstr>
      <vt:lpstr>A125850030V</vt:lpstr>
      <vt:lpstr>A125850030V_Data</vt:lpstr>
      <vt:lpstr>A125850030V_Latest</vt:lpstr>
      <vt:lpstr>A125850034C</vt:lpstr>
      <vt:lpstr>A125850034C_Data</vt:lpstr>
      <vt:lpstr>A125850034C_Latest</vt:lpstr>
      <vt:lpstr>A125850038L</vt:lpstr>
      <vt:lpstr>A125850038L_Data</vt:lpstr>
      <vt:lpstr>A125850038L_Latest</vt:lpstr>
      <vt:lpstr>A125850042C</vt:lpstr>
      <vt:lpstr>A125850042C_Data</vt:lpstr>
      <vt:lpstr>A125850042C_Latest</vt:lpstr>
      <vt:lpstr>A125850046L</vt:lpstr>
      <vt:lpstr>A125850046L_Data</vt:lpstr>
      <vt:lpstr>A125850046L_Latest</vt:lpstr>
      <vt:lpstr>A125850050C</vt:lpstr>
      <vt:lpstr>A125850050C_Data</vt:lpstr>
      <vt:lpstr>A125850050C_Latest</vt:lpstr>
      <vt:lpstr>A125850054L</vt:lpstr>
      <vt:lpstr>A125850054L_Data</vt:lpstr>
      <vt:lpstr>A125850054L_Latest</vt:lpstr>
      <vt:lpstr>A125850058W</vt:lpstr>
      <vt:lpstr>A125850058W_Data</vt:lpstr>
      <vt:lpstr>A125850058W_Latest</vt:lpstr>
      <vt:lpstr>A125850062L</vt:lpstr>
      <vt:lpstr>A125850062L_Data</vt:lpstr>
      <vt:lpstr>A125850062L_Latest</vt:lpstr>
      <vt:lpstr>A125850066W</vt:lpstr>
      <vt:lpstr>A125850066W_Data</vt:lpstr>
      <vt:lpstr>A125850066W_Latest</vt:lpstr>
      <vt:lpstr>A125850070L</vt:lpstr>
      <vt:lpstr>A125850070L_Data</vt:lpstr>
      <vt:lpstr>A125850070L_Latest</vt:lpstr>
      <vt:lpstr>A125850074W</vt:lpstr>
      <vt:lpstr>A125850074W_Data</vt:lpstr>
      <vt:lpstr>A125850074W_Latest</vt:lpstr>
      <vt:lpstr>A125850078F</vt:lpstr>
      <vt:lpstr>A125850078F_Data</vt:lpstr>
      <vt:lpstr>A125850078F_Latest</vt:lpstr>
      <vt:lpstr>A125850082W</vt:lpstr>
      <vt:lpstr>A125850082W_Data</vt:lpstr>
      <vt:lpstr>A125850082W_Latest</vt:lpstr>
      <vt:lpstr>A125850086F</vt:lpstr>
      <vt:lpstr>A125850086F_Data</vt:lpstr>
      <vt:lpstr>A125850086F_Latest</vt:lpstr>
      <vt:lpstr>A125850090W</vt:lpstr>
      <vt:lpstr>A125850090W_Data</vt:lpstr>
      <vt:lpstr>A125850090W_Latest</vt:lpstr>
      <vt:lpstr>A125850094F</vt:lpstr>
      <vt:lpstr>A125850094F_Data</vt:lpstr>
      <vt:lpstr>A125850094F_Latest</vt:lpstr>
      <vt:lpstr>A125850098R</vt:lpstr>
      <vt:lpstr>A125850098R_Data</vt:lpstr>
      <vt:lpstr>A125850098R_Latest</vt:lpstr>
      <vt:lpstr>A125850102V</vt:lpstr>
      <vt:lpstr>A125850102V_Data</vt:lpstr>
      <vt:lpstr>A125850102V_Latest</vt:lpstr>
      <vt:lpstr>A125850106C</vt:lpstr>
      <vt:lpstr>A125850106C_Data</vt:lpstr>
      <vt:lpstr>A125850106C_Latest</vt:lpstr>
      <vt:lpstr>A125850110V</vt:lpstr>
      <vt:lpstr>A125850110V_Data</vt:lpstr>
      <vt:lpstr>A125850110V_Latest</vt:lpstr>
      <vt:lpstr>A125850114C</vt:lpstr>
      <vt:lpstr>A125850114C_Data</vt:lpstr>
      <vt:lpstr>A125850114C_Latest</vt:lpstr>
      <vt:lpstr>A125850118L</vt:lpstr>
      <vt:lpstr>A125850118L_Data</vt:lpstr>
      <vt:lpstr>A125850118L_Latest</vt:lpstr>
      <vt:lpstr>A125850122C</vt:lpstr>
      <vt:lpstr>A125850122C_Data</vt:lpstr>
      <vt:lpstr>A125850122C_Latest</vt:lpstr>
      <vt:lpstr>A125850126L</vt:lpstr>
      <vt:lpstr>A125850126L_Data</vt:lpstr>
      <vt:lpstr>A125850126L_Latest</vt:lpstr>
      <vt:lpstr>A125850130C</vt:lpstr>
      <vt:lpstr>A125850130C_Data</vt:lpstr>
      <vt:lpstr>A125850130C_Latest</vt:lpstr>
      <vt:lpstr>A125850134L</vt:lpstr>
      <vt:lpstr>A125850134L_Data</vt:lpstr>
      <vt:lpstr>A125850134L_Latest</vt:lpstr>
      <vt:lpstr>A125850138W</vt:lpstr>
      <vt:lpstr>A125850138W_Data</vt:lpstr>
      <vt:lpstr>A125850138W_Latest</vt:lpstr>
      <vt:lpstr>A125850142L</vt:lpstr>
      <vt:lpstr>A125850142L_Data</vt:lpstr>
      <vt:lpstr>A125850142L_Latest</vt:lpstr>
      <vt:lpstr>A125850146W</vt:lpstr>
      <vt:lpstr>A125850146W_Data</vt:lpstr>
      <vt:lpstr>A125850146W_Latest</vt:lpstr>
      <vt:lpstr>A125850150L</vt:lpstr>
      <vt:lpstr>A125850150L_Data</vt:lpstr>
      <vt:lpstr>A125850150L_Latest</vt:lpstr>
      <vt:lpstr>A125850154W</vt:lpstr>
      <vt:lpstr>A125850154W_Data</vt:lpstr>
      <vt:lpstr>A125850154W_Latest</vt:lpstr>
      <vt:lpstr>A125850158F</vt:lpstr>
      <vt:lpstr>A125850158F_Data</vt:lpstr>
      <vt:lpstr>A125850158F_Latest</vt:lpstr>
      <vt:lpstr>A125850162W</vt:lpstr>
      <vt:lpstr>A125850162W_Data</vt:lpstr>
      <vt:lpstr>A125850162W_Latest</vt:lpstr>
      <vt:lpstr>A125850166F</vt:lpstr>
      <vt:lpstr>A125850166F_Data</vt:lpstr>
      <vt:lpstr>A125850166F_Latest</vt:lpstr>
      <vt:lpstr>A125850170W</vt:lpstr>
      <vt:lpstr>A125850170W_Data</vt:lpstr>
      <vt:lpstr>A125850170W_Latest</vt:lpstr>
      <vt:lpstr>A125850174F</vt:lpstr>
      <vt:lpstr>A125850174F_Data</vt:lpstr>
      <vt:lpstr>A125850174F_Latest</vt:lpstr>
      <vt:lpstr>A125850178R</vt:lpstr>
      <vt:lpstr>A125850178R_Data</vt:lpstr>
      <vt:lpstr>A125850178R_Latest</vt:lpstr>
      <vt:lpstr>A125850182F</vt:lpstr>
      <vt:lpstr>A125850182F_Data</vt:lpstr>
      <vt:lpstr>A125850182F_Latest</vt:lpstr>
      <vt:lpstr>A125850186R</vt:lpstr>
      <vt:lpstr>A125850186R_Data</vt:lpstr>
      <vt:lpstr>A125850186R_Latest</vt:lpstr>
      <vt:lpstr>A125850190F</vt:lpstr>
      <vt:lpstr>A125850190F_Data</vt:lpstr>
      <vt:lpstr>A125850190F_Latest</vt:lpstr>
      <vt:lpstr>A125850194R</vt:lpstr>
      <vt:lpstr>A125850194R_Data</vt:lpstr>
      <vt:lpstr>A125850194R_Latest</vt:lpstr>
      <vt:lpstr>A125850198X</vt:lpstr>
      <vt:lpstr>A125850198X_Data</vt:lpstr>
      <vt:lpstr>A125850198X_Latest</vt:lpstr>
      <vt:lpstr>A125850202C</vt:lpstr>
      <vt:lpstr>A125850202C_Data</vt:lpstr>
      <vt:lpstr>A125850202C_Latest</vt:lpstr>
      <vt:lpstr>A125850206L</vt:lpstr>
      <vt:lpstr>A125850206L_Data</vt:lpstr>
      <vt:lpstr>A125850206L_Latest</vt:lpstr>
      <vt:lpstr>A125850210C</vt:lpstr>
      <vt:lpstr>A125850210C_Data</vt:lpstr>
      <vt:lpstr>A125850210C_Latest</vt:lpstr>
      <vt:lpstr>A125850214L</vt:lpstr>
      <vt:lpstr>A125850214L_Data</vt:lpstr>
      <vt:lpstr>A125850214L_Latest</vt:lpstr>
      <vt:lpstr>A125850218W</vt:lpstr>
      <vt:lpstr>A125850218W_Data</vt:lpstr>
      <vt:lpstr>A125850218W_Latest</vt:lpstr>
      <vt:lpstr>A125850222L</vt:lpstr>
      <vt:lpstr>A125850222L_Data</vt:lpstr>
      <vt:lpstr>A125850222L_Latest</vt:lpstr>
      <vt:lpstr>A125850226W</vt:lpstr>
      <vt:lpstr>A125850226W_Data</vt:lpstr>
      <vt:lpstr>A125850226W_Latest</vt:lpstr>
      <vt:lpstr>A125850230L</vt:lpstr>
      <vt:lpstr>A125850230L_Data</vt:lpstr>
      <vt:lpstr>A125850230L_Latest</vt:lpstr>
      <vt:lpstr>A125850234W</vt:lpstr>
      <vt:lpstr>A125850234W_Data</vt:lpstr>
      <vt:lpstr>A125850234W_Latest</vt:lpstr>
      <vt:lpstr>A125850238F</vt:lpstr>
      <vt:lpstr>A125850238F_Data</vt:lpstr>
      <vt:lpstr>A125850238F_Latest</vt:lpstr>
      <vt:lpstr>A125850242W</vt:lpstr>
      <vt:lpstr>A125850242W_Data</vt:lpstr>
      <vt:lpstr>A125850242W_Latest</vt:lpstr>
      <vt:lpstr>A125850246F</vt:lpstr>
      <vt:lpstr>A125850246F_Data</vt:lpstr>
      <vt:lpstr>A125850246F_Latest</vt:lpstr>
      <vt:lpstr>A125850250W</vt:lpstr>
      <vt:lpstr>A125850250W_Data</vt:lpstr>
      <vt:lpstr>A125850250W_Latest</vt:lpstr>
      <vt:lpstr>A125850254F</vt:lpstr>
      <vt:lpstr>A125850254F_Data</vt:lpstr>
      <vt:lpstr>A125850254F_Latest</vt:lpstr>
      <vt:lpstr>A125850258R</vt:lpstr>
      <vt:lpstr>A125850258R_Data</vt:lpstr>
      <vt:lpstr>A125850258R_Latest</vt:lpstr>
      <vt:lpstr>A125850262F</vt:lpstr>
      <vt:lpstr>A125850262F_Data</vt:lpstr>
      <vt:lpstr>A125850262F_Latest</vt:lpstr>
      <vt:lpstr>A125850266R</vt:lpstr>
      <vt:lpstr>A125850266R_Data</vt:lpstr>
      <vt:lpstr>A125850266R_Latest</vt:lpstr>
      <vt:lpstr>A125850270F</vt:lpstr>
      <vt:lpstr>A125850270F_Data</vt:lpstr>
      <vt:lpstr>A125850270F_Latest</vt:lpstr>
      <vt:lpstr>A125850274R</vt:lpstr>
      <vt:lpstr>A125850274R_Data</vt:lpstr>
      <vt:lpstr>A125850274R_Latest</vt:lpstr>
      <vt:lpstr>A125850278X</vt:lpstr>
      <vt:lpstr>A125850278X_Data</vt:lpstr>
      <vt:lpstr>A125850278X_Latest</vt:lpstr>
      <vt:lpstr>A125850282R</vt:lpstr>
      <vt:lpstr>A125850282R_Data</vt:lpstr>
      <vt:lpstr>A125850282R_Latest</vt:lpstr>
      <vt:lpstr>A125850286X</vt:lpstr>
      <vt:lpstr>A125850286X_Data</vt:lpstr>
      <vt:lpstr>A125850286X_Latest</vt:lpstr>
      <vt:lpstr>A125850290R</vt:lpstr>
      <vt:lpstr>A125850290R_Data</vt:lpstr>
      <vt:lpstr>A125850290R_Latest</vt:lpstr>
      <vt:lpstr>A125850294X</vt:lpstr>
      <vt:lpstr>A125850294X_Data</vt:lpstr>
      <vt:lpstr>A125850294X_Latest</vt:lpstr>
      <vt:lpstr>A125850298J</vt:lpstr>
      <vt:lpstr>A125850298J_Data</vt:lpstr>
      <vt:lpstr>A125850298J_Latest</vt:lpstr>
      <vt:lpstr>A125850302L</vt:lpstr>
      <vt:lpstr>A125850302L_Data</vt:lpstr>
      <vt:lpstr>A125850302L_Latest</vt:lpstr>
      <vt:lpstr>A125850306W</vt:lpstr>
      <vt:lpstr>A125850306W_Data</vt:lpstr>
      <vt:lpstr>A125850306W_Latest</vt:lpstr>
      <vt:lpstr>A125850310L</vt:lpstr>
      <vt:lpstr>A125850310L_Data</vt:lpstr>
      <vt:lpstr>A125850310L_Latest</vt:lpstr>
      <vt:lpstr>A125850314W</vt:lpstr>
      <vt:lpstr>A125850314W_Data</vt:lpstr>
      <vt:lpstr>A125850314W_Latest</vt:lpstr>
      <vt:lpstr>A125850318F</vt:lpstr>
      <vt:lpstr>A125850318F_Data</vt:lpstr>
      <vt:lpstr>A125850318F_Latest</vt:lpstr>
      <vt:lpstr>A125850322W</vt:lpstr>
      <vt:lpstr>A125850322W_Data</vt:lpstr>
      <vt:lpstr>A125850322W_Latest</vt:lpstr>
      <vt:lpstr>A125850326F</vt:lpstr>
      <vt:lpstr>A125850326F_Data</vt:lpstr>
      <vt:lpstr>A125850326F_Latest</vt:lpstr>
      <vt:lpstr>A125850330W</vt:lpstr>
      <vt:lpstr>A125850330W_Data</vt:lpstr>
      <vt:lpstr>A125850330W_Latest</vt:lpstr>
      <vt:lpstr>A125850334F</vt:lpstr>
      <vt:lpstr>A125850334F_Data</vt:lpstr>
      <vt:lpstr>A125850334F_Latest</vt:lpstr>
      <vt:lpstr>A125850338R</vt:lpstr>
      <vt:lpstr>A125850338R_Data</vt:lpstr>
      <vt:lpstr>A125850338R_Latest</vt:lpstr>
      <vt:lpstr>A125850342F</vt:lpstr>
      <vt:lpstr>A125850342F_Data</vt:lpstr>
      <vt:lpstr>A125850342F_Latest</vt:lpstr>
      <vt:lpstr>A125850346R</vt:lpstr>
      <vt:lpstr>A125850346R_Data</vt:lpstr>
      <vt:lpstr>A125850346R_Latest</vt:lpstr>
      <vt:lpstr>A125850350F</vt:lpstr>
      <vt:lpstr>A125850350F_Data</vt:lpstr>
      <vt:lpstr>A125850350F_Latest</vt:lpstr>
      <vt:lpstr>A125850354R</vt:lpstr>
      <vt:lpstr>A125850354R_Data</vt:lpstr>
      <vt:lpstr>A125850354R_Latest</vt:lpstr>
      <vt:lpstr>A125855286R</vt:lpstr>
      <vt:lpstr>A125855286R_Data</vt:lpstr>
      <vt:lpstr>A125855286R_Latest</vt:lpstr>
      <vt:lpstr>A125855290F</vt:lpstr>
      <vt:lpstr>A125855290F_Data</vt:lpstr>
      <vt:lpstr>A125855290F_Latest</vt:lpstr>
      <vt:lpstr>A125855294R</vt:lpstr>
      <vt:lpstr>A125855294R_Data</vt:lpstr>
      <vt:lpstr>A125855294R_Latest</vt:lpstr>
      <vt:lpstr>A125855298X</vt:lpstr>
      <vt:lpstr>A125855298X_Data</vt:lpstr>
      <vt:lpstr>A125855298X_Latest</vt:lpstr>
      <vt:lpstr>A125855302C</vt:lpstr>
      <vt:lpstr>A125855302C_Data</vt:lpstr>
      <vt:lpstr>A125855302C_Latest</vt:lpstr>
      <vt:lpstr>A125855306L</vt:lpstr>
      <vt:lpstr>A125855306L_Data</vt:lpstr>
      <vt:lpstr>A125855306L_Latest</vt:lpstr>
      <vt:lpstr>A125855310C</vt:lpstr>
      <vt:lpstr>A125855310C_Data</vt:lpstr>
      <vt:lpstr>A125855310C_Latest</vt:lpstr>
      <vt:lpstr>A125855314L</vt:lpstr>
      <vt:lpstr>A125855314L_Data</vt:lpstr>
      <vt:lpstr>A125855314L_Latest</vt:lpstr>
      <vt:lpstr>A125855318W</vt:lpstr>
      <vt:lpstr>A125855318W_Data</vt:lpstr>
      <vt:lpstr>A125855318W_Latest</vt:lpstr>
      <vt:lpstr>A125855322L</vt:lpstr>
      <vt:lpstr>A125855322L_Data</vt:lpstr>
      <vt:lpstr>A125855322L_Latest</vt:lpstr>
      <vt:lpstr>A125855326W</vt:lpstr>
      <vt:lpstr>A125855326W_Data</vt:lpstr>
      <vt:lpstr>A125855326W_Latest</vt:lpstr>
      <vt:lpstr>A125855330L</vt:lpstr>
      <vt:lpstr>A125855330L_Data</vt:lpstr>
      <vt:lpstr>A125855330L_Latest</vt:lpstr>
      <vt:lpstr>A125855334W</vt:lpstr>
      <vt:lpstr>A125855334W_Data</vt:lpstr>
      <vt:lpstr>A125855334W_Latest</vt:lpstr>
      <vt:lpstr>A125855338F</vt:lpstr>
      <vt:lpstr>A125855338F_Data</vt:lpstr>
      <vt:lpstr>A125855338F_Latest</vt:lpstr>
      <vt:lpstr>A125855342W</vt:lpstr>
      <vt:lpstr>A125855342W_Data</vt:lpstr>
      <vt:lpstr>A125855342W_Latest</vt:lpstr>
      <vt:lpstr>A125855346F</vt:lpstr>
      <vt:lpstr>A125855346F_Data</vt:lpstr>
      <vt:lpstr>A125855346F_Latest</vt:lpstr>
      <vt:lpstr>A125855350W</vt:lpstr>
      <vt:lpstr>A125855350W_Data</vt:lpstr>
      <vt:lpstr>A125855350W_Latest</vt:lpstr>
      <vt:lpstr>A125855354F</vt:lpstr>
      <vt:lpstr>A125855354F_Data</vt:lpstr>
      <vt:lpstr>A125855354F_Latest</vt:lpstr>
      <vt:lpstr>A125855358R</vt:lpstr>
      <vt:lpstr>A125855358R_Data</vt:lpstr>
      <vt:lpstr>A125855358R_Latest</vt:lpstr>
      <vt:lpstr>A125855362F</vt:lpstr>
      <vt:lpstr>A125855362F_Data</vt:lpstr>
      <vt:lpstr>A125855362F_Latest</vt:lpstr>
      <vt:lpstr>A125855366R</vt:lpstr>
      <vt:lpstr>A125855366R_Data</vt:lpstr>
      <vt:lpstr>A125855366R_Latest</vt:lpstr>
      <vt:lpstr>A125855370F</vt:lpstr>
      <vt:lpstr>A125855370F_Data</vt:lpstr>
      <vt:lpstr>A125855370F_Latest</vt:lpstr>
      <vt:lpstr>A125855374R</vt:lpstr>
      <vt:lpstr>A125855374R_Data</vt:lpstr>
      <vt:lpstr>A125855374R_Latest</vt:lpstr>
      <vt:lpstr>A125855378X</vt:lpstr>
      <vt:lpstr>A125855378X_Data</vt:lpstr>
      <vt:lpstr>A125855378X_Latest</vt:lpstr>
      <vt:lpstr>A125855382R</vt:lpstr>
      <vt:lpstr>A125855382R_Data</vt:lpstr>
      <vt:lpstr>A125855382R_Latest</vt:lpstr>
      <vt:lpstr>A125855386X</vt:lpstr>
      <vt:lpstr>A125855386X_Data</vt:lpstr>
      <vt:lpstr>A125855386X_Latest</vt:lpstr>
      <vt:lpstr>A125855390R</vt:lpstr>
      <vt:lpstr>A125855390R_Data</vt:lpstr>
      <vt:lpstr>A125855390R_Latest</vt:lpstr>
      <vt:lpstr>A125855394X</vt:lpstr>
      <vt:lpstr>A125855394X_Data</vt:lpstr>
      <vt:lpstr>A125855394X_Latest</vt:lpstr>
      <vt:lpstr>A125855398J</vt:lpstr>
      <vt:lpstr>A125855398J_Data</vt:lpstr>
      <vt:lpstr>A125855398J_Latest</vt:lpstr>
      <vt:lpstr>A125855402L</vt:lpstr>
      <vt:lpstr>A125855402L_Data</vt:lpstr>
      <vt:lpstr>A125855402L_Latest</vt:lpstr>
      <vt:lpstr>A125855406W</vt:lpstr>
      <vt:lpstr>A125855406W_Data</vt:lpstr>
      <vt:lpstr>A125855406W_Latest</vt:lpstr>
      <vt:lpstr>A125855410L</vt:lpstr>
      <vt:lpstr>A125855410L_Data</vt:lpstr>
      <vt:lpstr>A125855410L_Latest</vt:lpstr>
      <vt:lpstr>A125855414W</vt:lpstr>
      <vt:lpstr>A125855414W_Data</vt:lpstr>
      <vt:lpstr>A125855414W_Latest</vt:lpstr>
      <vt:lpstr>A125855418F</vt:lpstr>
      <vt:lpstr>A125855418F_Data</vt:lpstr>
      <vt:lpstr>A125855418F_Latest</vt:lpstr>
      <vt:lpstr>A125855422W</vt:lpstr>
      <vt:lpstr>A125855422W_Data</vt:lpstr>
      <vt:lpstr>A125855422W_Latest</vt:lpstr>
      <vt:lpstr>A125855426F</vt:lpstr>
      <vt:lpstr>A125855426F_Data</vt:lpstr>
      <vt:lpstr>A125855426F_Latest</vt:lpstr>
      <vt:lpstr>A125855430W</vt:lpstr>
      <vt:lpstr>A125855430W_Data</vt:lpstr>
      <vt:lpstr>A125855430W_Latest</vt:lpstr>
      <vt:lpstr>A125855434F</vt:lpstr>
      <vt:lpstr>A125855434F_Data</vt:lpstr>
      <vt:lpstr>A125855434F_Latest</vt:lpstr>
      <vt:lpstr>A125855438R</vt:lpstr>
      <vt:lpstr>A125855438R_Data</vt:lpstr>
      <vt:lpstr>A125855438R_Latest</vt:lpstr>
      <vt:lpstr>A125855442F</vt:lpstr>
      <vt:lpstr>A125855442F_Data</vt:lpstr>
      <vt:lpstr>A125855442F_Latest</vt:lpstr>
      <vt:lpstr>A125855446R</vt:lpstr>
      <vt:lpstr>A125855446R_Data</vt:lpstr>
      <vt:lpstr>A125855446R_Latest</vt:lpstr>
      <vt:lpstr>A125855450F</vt:lpstr>
      <vt:lpstr>A125855450F_Data</vt:lpstr>
      <vt:lpstr>A125855450F_Latest</vt:lpstr>
      <vt:lpstr>A125855454R</vt:lpstr>
      <vt:lpstr>A125855454R_Data</vt:lpstr>
      <vt:lpstr>A125855454R_Latest</vt:lpstr>
      <vt:lpstr>A125855458X</vt:lpstr>
      <vt:lpstr>A125855458X_Data</vt:lpstr>
      <vt:lpstr>A125855458X_Latest</vt:lpstr>
      <vt:lpstr>A125855462R</vt:lpstr>
      <vt:lpstr>A125855462R_Data</vt:lpstr>
      <vt:lpstr>A125855462R_Latest</vt:lpstr>
      <vt:lpstr>A125855466X</vt:lpstr>
      <vt:lpstr>A125855466X_Data</vt:lpstr>
      <vt:lpstr>A125855466X_Latest</vt:lpstr>
      <vt:lpstr>A125855470R</vt:lpstr>
      <vt:lpstr>A125855470R_Data</vt:lpstr>
      <vt:lpstr>A125855470R_Latest</vt:lpstr>
      <vt:lpstr>A125855474X</vt:lpstr>
      <vt:lpstr>A125855474X_Data</vt:lpstr>
      <vt:lpstr>A125855474X_Latest</vt:lpstr>
      <vt:lpstr>A125855478J</vt:lpstr>
      <vt:lpstr>A125855478J_Data</vt:lpstr>
      <vt:lpstr>A125855478J_Latest</vt:lpstr>
      <vt:lpstr>A125855482X</vt:lpstr>
      <vt:lpstr>A125855482X_Data</vt:lpstr>
      <vt:lpstr>A125855482X_Latest</vt:lpstr>
      <vt:lpstr>A125855486J</vt:lpstr>
      <vt:lpstr>A125855486J_Data</vt:lpstr>
      <vt:lpstr>A125855486J_Latest</vt:lpstr>
      <vt:lpstr>A125855490X</vt:lpstr>
      <vt:lpstr>A125855490X_Data</vt:lpstr>
      <vt:lpstr>A125855490X_Latest</vt:lpstr>
      <vt:lpstr>A125855494J</vt:lpstr>
      <vt:lpstr>A125855494J_Data</vt:lpstr>
      <vt:lpstr>A125855494J_Latest</vt:lpstr>
      <vt:lpstr>A125855498T</vt:lpstr>
      <vt:lpstr>A125855498T_Data</vt:lpstr>
      <vt:lpstr>A125855498T_Latest</vt:lpstr>
      <vt:lpstr>A125855502W</vt:lpstr>
      <vt:lpstr>A125855502W_Data</vt:lpstr>
      <vt:lpstr>A125855502W_Latest</vt:lpstr>
      <vt:lpstr>A125855506F</vt:lpstr>
      <vt:lpstr>A125855506F_Data</vt:lpstr>
      <vt:lpstr>A125855506F_Latest</vt:lpstr>
      <vt:lpstr>A125855510W</vt:lpstr>
      <vt:lpstr>A125855510W_Data</vt:lpstr>
      <vt:lpstr>A125855510W_Latest</vt:lpstr>
      <vt:lpstr>A125855514F</vt:lpstr>
      <vt:lpstr>A125855514F_Data</vt:lpstr>
      <vt:lpstr>A125855514F_Latest</vt:lpstr>
      <vt:lpstr>A125855518R</vt:lpstr>
      <vt:lpstr>A125855518R_Data</vt:lpstr>
      <vt:lpstr>A125855518R_Latest</vt:lpstr>
      <vt:lpstr>A125855522F</vt:lpstr>
      <vt:lpstr>A125855522F_Data</vt:lpstr>
      <vt:lpstr>A125855522F_Latest</vt:lpstr>
      <vt:lpstr>A125855526R</vt:lpstr>
      <vt:lpstr>A125855526R_Data</vt:lpstr>
      <vt:lpstr>A125855526R_Latest</vt:lpstr>
      <vt:lpstr>A125855530F</vt:lpstr>
      <vt:lpstr>A125855530F_Data</vt:lpstr>
      <vt:lpstr>A125855530F_Latest</vt:lpstr>
      <vt:lpstr>A125855534R</vt:lpstr>
      <vt:lpstr>A125855534R_Data</vt:lpstr>
      <vt:lpstr>A125855534R_Latest</vt:lpstr>
      <vt:lpstr>A125855538X</vt:lpstr>
      <vt:lpstr>A125855538X_Data</vt:lpstr>
      <vt:lpstr>A125855538X_Latest</vt:lpstr>
      <vt:lpstr>A125855542R</vt:lpstr>
      <vt:lpstr>A125855542R_Data</vt:lpstr>
      <vt:lpstr>A125855542R_Latest</vt:lpstr>
      <vt:lpstr>A125855546X</vt:lpstr>
      <vt:lpstr>A125855546X_Data</vt:lpstr>
      <vt:lpstr>A125855546X_Latest</vt:lpstr>
      <vt:lpstr>A125855550R</vt:lpstr>
      <vt:lpstr>A125855550R_Data</vt:lpstr>
      <vt:lpstr>A125855550R_Latest</vt:lpstr>
      <vt:lpstr>A125855554X</vt:lpstr>
      <vt:lpstr>A125855554X_Data</vt:lpstr>
      <vt:lpstr>A125855554X_Latest</vt:lpstr>
      <vt:lpstr>A125855558J</vt:lpstr>
      <vt:lpstr>A125855558J_Data</vt:lpstr>
      <vt:lpstr>A125855558J_Latest</vt:lpstr>
      <vt:lpstr>A125855562X</vt:lpstr>
      <vt:lpstr>A125855562X_Data</vt:lpstr>
      <vt:lpstr>A125855562X_Latest</vt:lpstr>
      <vt:lpstr>A125855566J</vt:lpstr>
      <vt:lpstr>A125855566J_Data</vt:lpstr>
      <vt:lpstr>A125855566J_Latest</vt:lpstr>
      <vt:lpstr>A125855570X</vt:lpstr>
      <vt:lpstr>A125855570X_Data</vt:lpstr>
      <vt:lpstr>A125855570X_Latest</vt:lpstr>
      <vt:lpstr>A125855574J</vt:lpstr>
      <vt:lpstr>A125855574J_Data</vt:lpstr>
      <vt:lpstr>A125855574J_Latest</vt:lpstr>
      <vt:lpstr>A125855578T</vt:lpstr>
      <vt:lpstr>A125855578T_Data</vt:lpstr>
      <vt:lpstr>A125855578T_Latest</vt:lpstr>
      <vt:lpstr>A125855582J</vt:lpstr>
      <vt:lpstr>A125855582J_Data</vt:lpstr>
      <vt:lpstr>A125855582J_Latest</vt:lpstr>
      <vt:lpstr>A125855586T</vt:lpstr>
      <vt:lpstr>A125855586T_Data</vt:lpstr>
      <vt:lpstr>A125855586T_Latest</vt:lpstr>
      <vt:lpstr>A125855590J</vt:lpstr>
      <vt:lpstr>A125855590J_Data</vt:lpstr>
      <vt:lpstr>A125855590J_Latest</vt:lpstr>
      <vt:lpstr>A125855594T</vt:lpstr>
      <vt:lpstr>A125855594T_Data</vt:lpstr>
      <vt:lpstr>A125855594T_Latest</vt:lpstr>
      <vt:lpstr>A125855598A</vt:lpstr>
      <vt:lpstr>A125855598A_Data</vt:lpstr>
      <vt:lpstr>A125855598A_Latest</vt:lpstr>
      <vt:lpstr>A125855602F</vt:lpstr>
      <vt:lpstr>A125855602F_Data</vt:lpstr>
      <vt:lpstr>A125855602F_Latest</vt:lpstr>
      <vt:lpstr>A125855606R</vt:lpstr>
      <vt:lpstr>A125855606R_Data</vt:lpstr>
      <vt:lpstr>A125855606R_Latest</vt:lpstr>
      <vt:lpstr>A125855610F</vt:lpstr>
      <vt:lpstr>A125855610F_Data</vt:lpstr>
      <vt:lpstr>A125855610F_Latest</vt:lpstr>
      <vt:lpstr>A125855614R</vt:lpstr>
      <vt:lpstr>A125855614R_Data</vt:lpstr>
      <vt:lpstr>A125855614R_Latest</vt:lpstr>
      <vt:lpstr>A125855618X</vt:lpstr>
      <vt:lpstr>A125855618X_Data</vt:lpstr>
      <vt:lpstr>A125855618X_Latest</vt:lpstr>
      <vt:lpstr>A125855622R</vt:lpstr>
      <vt:lpstr>A125855622R_Data</vt:lpstr>
      <vt:lpstr>A125855622R_Latest</vt:lpstr>
      <vt:lpstr>A125855626X</vt:lpstr>
      <vt:lpstr>A125855626X_Data</vt:lpstr>
      <vt:lpstr>A125855626X_Latest</vt:lpstr>
      <vt:lpstr>A125855630R</vt:lpstr>
      <vt:lpstr>A125855630R_Data</vt:lpstr>
      <vt:lpstr>A125855630R_Latest</vt:lpstr>
      <vt:lpstr>A125855634X</vt:lpstr>
      <vt:lpstr>A125855634X_Data</vt:lpstr>
      <vt:lpstr>A125855634X_Latest</vt:lpstr>
      <vt:lpstr>A125855638J</vt:lpstr>
      <vt:lpstr>A125855638J_Data</vt:lpstr>
      <vt:lpstr>A125855638J_Latest</vt:lpstr>
      <vt:lpstr>A125855642X</vt:lpstr>
      <vt:lpstr>A125855642X_Data</vt:lpstr>
      <vt:lpstr>A125855642X_Latest</vt:lpstr>
      <vt:lpstr>A125855646J</vt:lpstr>
      <vt:lpstr>A125855646J_Data</vt:lpstr>
      <vt:lpstr>A125855646J_Latest</vt:lpstr>
      <vt:lpstr>A125855650X</vt:lpstr>
      <vt:lpstr>A125855650X_Data</vt:lpstr>
      <vt:lpstr>A125855650X_Latest</vt:lpstr>
      <vt:lpstr>A125855654J</vt:lpstr>
      <vt:lpstr>A125855654J_Data</vt:lpstr>
      <vt:lpstr>A125855654J_Latest</vt:lpstr>
      <vt:lpstr>A125855658T</vt:lpstr>
      <vt:lpstr>A125855658T_Data</vt:lpstr>
      <vt:lpstr>A125855658T_Latest</vt:lpstr>
      <vt:lpstr>A125855662J</vt:lpstr>
      <vt:lpstr>A125855662J_Data</vt:lpstr>
      <vt:lpstr>A125855662J_Latest</vt:lpstr>
      <vt:lpstr>A125855666T</vt:lpstr>
      <vt:lpstr>A125855666T_Data</vt:lpstr>
      <vt:lpstr>A125855666T_Latest</vt:lpstr>
      <vt:lpstr>A125855670J</vt:lpstr>
      <vt:lpstr>A125855670J_Data</vt:lpstr>
      <vt:lpstr>A125855670J_Latest</vt:lpstr>
      <vt:lpstr>A125855674T</vt:lpstr>
      <vt:lpstr>A125855674T_Data</vt:lpstr>
      <vt:lpstr>A125855674T_Latest</vt:lpstr>
      <vt:lpstr>A125855678A</vt:lpstr>
      <vt:lpstr>A125855678A_Data</vt:lpstr>
      <vt:lpstr>A125855678A_Latest</vt:lpstr>
      <vt:lpstr>A125855682T</vt:lpstr>
      <vt:lpstr>A125855682T_Data</vt:lpstr>
      <vt:lpstr>A125855682T_Latest</vt:lpstr>
      <vt:lpstr>A125855686A</vt:lpstr>
      <vt:lpstr>A125855686A_Data</vt:lpstr>
      <vt:lpstr>A125855686A_Latest</vt:lpstr>
      <vt:lpstr>A125855690T</vt:lpstr>
      <vt:lpstr>A125855690T_Data</vt:lpstr>
      <vt:lpstr>A125855690T_Latest</vt:lpstr>
      <vt:lpstr>A125855694A</vt:lpstr>
      <vt:lpstr>A125855694A_Data</vt:lpstr>
      <vt:lpstr>A125855694A_Latest</vt:lpstr>
      <vt:lpstr>A125855698K</vt:lpstr>
      <vt:lpstr>A125855698K_Data</vt:lpstr>
      <vt:lpstr>A125855698K_Latest</vt:lpstr>
      <vt:lpstr>A125855702R</vt:lpstr>
      <vt:lpstr>A125855702R_Data</vt:lpstr>
      <vt:lpstr>A125855702R_Latest</vt:lpstr>
      <vt:lpstr>A125855706X</vt:lpstr>
      <vt:lpstr>A125855706X_Data</vt:lpstr>
      <vt:lpstr>A125855706X_Latest</vt:lpstr>
      <vt:lpstr>A125855710R</vt:lpstr>
      <vt:lpstr>A125855710R_Data</vt:lpstr>
      <vt:lpstr>A125855710R_Latest</vt:lpstr>
      <vt:lpstr>A125855714X</vt:lpstr>
      <vt:lpstr>A125855714X_Data</vt:lpstr>
      <vt:lpstr>A125855714X_Latest</vt:lpstr>
      <vt:lpstr>A125855718J</vt:lpstr>
      <vt:lpstr>A125855718J_Data</vt:lpstr>
      <vt:lpstr>A125855718J_Latest</vt:lpstr>
      <vt:lpstr>A125855722X</vt:lpstr>
      <vt:lpstr>A125855722X_Data</vt:lpstr>
      <vt:lpstr>A125855722X_Latest</vt:lpstr>
      <vt:lpstr>A125855726J</vt:lpstr>
      <vt:lpstr>A125855726J_Data</vt:lpstr>
      <vt:lpstr>A125855726J_Latest</vt:lpstr>
      <vt:lpstr>A125855730X</vt:lpstr>
      <vt:lpstr>A125855730X_Data</vt:lpstr>
      <vt:lpstr>A125855730X_Latest</vt:lpstr>
      <vt:lpstr>A125855734J</vt:lpstr>
      <vt:lpstr>A125855734J_Data</vt:lpstr>
      <vt:lpstr>A125855734J_Latest</vt:lpstr>
      <vt:lpstr>A125855738T</vt:lpstr>
      <vt:lpstr>A125855738T_Data</vt:lpstr>
      <vt:lpstr>A125855738T_Latest</vt:lpstr>
      <vt:lpstr>A125855742J</vt:lpstr>
      <vt:lpstr>A125855742J_Data</vt:lpstr>
      <vt:lpstr>A125855742J_Latest</vt:lpstr>
      <vt:lpstr>A125855746T</vt:lpstr>
      <vt:lpstr>A125855746T_Data</vt:lpstr>
      <vt:lpstr>A125855746T_Latest</vt:lpstr>
      <vt:lpstr>A125855750J</vt:lpstr>
      <vt:lpstr>A125855750J_Data</vt:lpstr>
      <vt:lpstr>A125855750J_Latest</vt:lpstr>
      <vt:lpstr>A125855754T</vt:lpstr>
      <vt:lpstr>A125855754T_Data</vt:lpstr>
      <vt:lpstr>A125855754T_Latest</vt:lpstr>
      <vt:lpstr>A125855758A</vt:lpstr>
      <vt:lpstr>A125855758A_Data</vt:lpstr>
      <vt:lpstr>A125855758A_Latest</vt:lpstr>
      <vt:lpstr>A125855762T</vt:lpstr>
      <vt:lpstr>A125855762T_Data</vt:lpstr>
      <vt:lpstr>A125855762T_Latest</vt:lpstr>
      <vt:lpstr>A125855766A</vt:lpstr>
      <vt:lpstr>A125855766A_Data</vt:lpstr>
      <vt:lpstr>A125855766A_Latest</vt:lpstr>
      <vt:lpstr>A125855770T</vt:lpstr>
      <vt:lpstr>A125855770T_Data</vt:lpstr>
      <vt:lpstr>A125855770T_Latest</vt:lpstr>
      <vt:lpstr>A125855774A</vt:lpstr>
      <vt:lpstr>A125855774A_Data</vt:lpstr>
      <vt:lpstr>A125855774A_Latest</vt:lpstr>
      <vt:lpstr>A125855778K</vt:lpstr>
      <vt:lpstr>A125855778K_Data</vt:lpstr>
      <vt:lpstr>A125855778K_Latest</vt:lpstr>
      <vt:lpstr>A125855782A</vt:lpstr>
      <vt:lpstr>A125855782A_Data</vt:lpstr>
      <vt:lpstr>A125855782A_Latest</vt:lpstr>
      <vt:lpstr>A125855786K</vt:lpstr>
      <vt:lpstr>A125855786K_Data</vt:lpstr>
      <vt:lpstr>A125855786K_Latest</vt:lpstr>
      <vt:lpstr>A125855790A</vt:lpstr>
      <vt:lpstr>A125855790A_Data</vt:lpstr>
      <vt:lpstr>A125855790A_Latest</vt:lpstr>
      <vt:lpstr>A125855794K</vt:lpstr>
      <vt:lpstr>A125855794K_Data</vt:lpstr>
      <vt:lpstr>A125855794K_Latest</vt:lpstr>
      <vt:lpstr>A125855798V</vt:lpstr>
      <vt:lpstr>A125855798V_Data</vt:lpstr>
      <vt:lpstr>A125855798V_Latest</vt:lpstr>
      <vt:lpstr>A125855802X</vt:lpstr>
      <vt:lpstr>A125855802X_Data</vt:lpstr>
      <vt:lpstr>A125855802X_Latest</vt:lpstr>
      <vt:lpstr>A125855806J</vt:lpstr>
      <vt:lpstr>A125855806J_Data</vt:lpstr>
      <vt:lpstr>A125855806J_Latest</vt:lpstr>
      <vt:lpstr>A125855810X</vt:lpstr>
      <vt:lpstr>A125855810X_Data</vt:lpstr>
      <vt:lpstr>A125855810X_Latest</vt:lpstr>
      <vt:lpstr>A125855814J</vt:lpstr>
      <vt:lpstr>A125855814J_Data</vt:lpstr>
      <vt:lpstr>A125855814J_Latest</vt:lpstr>
      <vt:lpstr>A125855818T</vt:lpstr>
      <vt:lpstr>A125855818T_Data</vt:lpstr>
      <vt:lpstr>A125855818T_Latest</vt:lpstr>
      <vt:lpstr>A125855822J</vt:lpstr>
      <vt:lpstr>A125855822J_Data</vt:lpstr>
      <vt:lpstr>A125855822J_Latest</vt:lpstr>
      <vt:lpstr>A125855826T</vt:lpstr>
      <vt:lpstr>A125855826T_Data</vt:lpstr>
      <vt:lpstr>A125855826T_Latest</vt:lpstr>
      <vt:lpstr>A125855830J</vt:lpstr>
      <vt:lpstr>A125855830J_Data</vt:lpstr>
      <vt:lpstr>A125855830J_Latest</vt:lpstr>
      <vt:lpstr>A125855834T</vt:lpstr>
      <vt:lpstr>A125855834T_Data</vt:lpstr>
      <vt:lpstr>A125855834T_Latest</vt:lpstr>
      <vt:lpstr>A125855838A</vt:lpstr>
      <vt:lpstr>A125855838A_Data</vt:lpstr>
      <vt:lpstr>A125855838A_Latest</vt:lpstr>
      <vt:lpstr>A125855842T</vt:lpstr>
      <vt:lpstr>A125855842T_Data</vt:lpstr>
      <vt:lpstr>A125855842T_Latest</vt:lpstr>
      <vt:lpstr>A125855846A</vt:lpstr>
      <vt:lpstr>A125855846A_Data</vt:lpstr>
      <vt:lpstr>A125855846A_Latest</vt:lpstr>
      <vt:lpstr>A125855850T</vt:lpstr>
      <vt:lpstr>A125855850T_Data</vt:lpstr>
      <vt:lpstr>A125855850T_Latest</vt:lpstr>
      <vt:lpstr>A125855854A</vt:lpstr>
      <vt:lpstr>A125855854A_Data</vt:lpstr>
      <vt:lpstr>A125855854A_Latest</vt:lpstr>
      <vt:lpstr>A125855858K</vt:lpstr>
      <vt:lpstr>A125855858K_Data</vt:lpstr>
      <vt:lpstr>A125855858K_Latest</vt:lpstr>
      <vt:lpstr>A125855862A</vt:lpstr>
      <vt:lpstr>A125855862A_Data</vt:lpstr>
      <vt:lpstr>A125855862A_Latest</vt:lpstr>
      <vt:lpstr>A125855866K</vt:lpstr>
      <vt:lpstr>A125855866K_Data</vt:lpstr>
      <vt:lpstr>A125855866K_Latest</vt:lpstr>
      <vt:lpstr>A125855870A</vt:lpstr>
      <vt:lpstr>A125855870A_Data</vt:lpstr>
      <vt:lpstr>A125855870A_Latest</vt:lpstr>
      <vt:lpstr>A125855874K</vt:lpstr>
      <vt:lpstr>A125855874K_Data</vt:lpstr>
      <vt:lpstr>A125855874K_Latest</vt:lpstr>
      <vt:lpstr>A125855878V</vt:lpstr>
      <vt:lpstr>A125855878V_Data</vt:lpstr>
      <vt:lpstr>A125855878V_Latest</vt:lpstr>
      <vt:lpstr>A125855882K</vt:lpstr>
      <vt:lpstr>A125855882K_Data</vt:lpstr>
      <vt:lpstr>A125855882K_Latest</vt:lpstr>
      <vt:lpstr>A125855886V</vt:lpstr>
      <vt:lpstr>A125855886V_Data</vt:lpstr>
      <vt:lpstr>A125855886V_Latest</vt:lpstr>
      <vt:lpstr>A125855890K</vt:lpstr>
      <vt:lpstr>A125855890K_Data</vt:lpstr>
      <vt:lpstr>A125855890K_Latest</vt:lpstr>
      <vt:lpstr>A125855894V</vt:lpstr>
      <vt:lpstr>A125855894V_Data</vt:lpstr>
      <vt:lpstr>A125855894V_Latest</vt:lpstr>
      <vt:lpstr>A125855898C</vt:lpstr>
      <vt:lpstr>A125855898C_Data</vt:lpstr>
      <vt:lpstr>A125855898C_Latest</vt:lpstr>
      <vt:lpstr>A125860830C</vt:lpstr>
      <vt:lpstr>A125860830C_Data</vt:lpstr>
      <vt:lpstr>A125860830C_Latest</vt:lpstr>
      <vt:lpstr>A125860834L</vt:lpstr>
      <vt:lpstr>A125860834L_Data</vt:lpstr>
      <vt:lpstr>A125860834L_Latest</vt:lpstr>
      <vt:lpstr>A125860838W</vt:lpstr>
      <vt:lpstr>A125860838W_Data</vt:lpstr>
      <vt:lpstr>A125860838W_Latest</vt:lpstr>
      <vt:lpstr>A125860842L</vt:lpstr>
      <vt:lpstr>A125860842L_Data</vt:lpstr>
      <vt:lpstr>A125860842L_Latest</vt:lpstr>
      <vt:lpstr>A125860846W</vt:lpstr>
      <vt:lpstr>A125860846W_Data</vt:lpstr>
      <vt:lpstr>A125860846W_Latest</vt:lpstr>
      <vt:lpstr>A125860850L</vt:lpstr>
      <vt:lpstr>A125860850L_Data</vt:lpstr>
      <vt:lpstr>A125860850L_Latest</vt:lpstr>
      <vt:lpstr>A125860854W</vt:lpstr>
      <vt:lpstr>A125860854W_Data</vt:lpstr>
      <vt:lpstr>A125860854W_Latest</vt:lpstr>
      <vt:lpstr>A125860858F</vt:lpstr>
      <vt:lpstr>A125860858F_Data</vt:lpstr>
      <vt:lpstr>A125860858F_Latest</vt:lpstr>
      <vt:lpstr>A125860862W</vt:lpstr>
      <vt:lpstr>A125860862W_Data</vt:lpstr>
      <vt:lpstr>A125860862W_Latest</vt:lpstr>
      <vt:lpstr>A125860866F</vt:lpstr>
      <vt:lpstr>A125860866F_Data</vt:lpstr>
      <vt:lpstr>A125860866F_Latest</vt:lpstr>
      <vt:lpstr>A125860870W</vt:lpstr>
      <vt:lpstr>A125860870W_Data</vt:lpstr>
      <vt:lpstr>A125860870W_Latest</vt:lpstr>
      <vt:lpstr>A125860874F</vt:lpstr>
      <vt:lpstr>A125860874F_Data</vt:lpstr>
      <vt:lpstr>A125860874F_Latest</vt:lpstr>
      <vt:lpstr>A125860878R</vt:lpstr>
      <vt:lpstr>A125860878R_Data</vt:lpstr>
      <vt:lpstr>A125860878R_Latest</vt:lpstr>
      <vt:lpstr>A125860882F</vt:lpstr>
      <vt:lpstr>A125860882F_Data</vt:lpstr>
      <vt:lpstr>A125860882F_Latest</vt:lpstr>
      <vt:lpstr>A125860886R</vt:lpstr>
      <vt:lpstr>A125860886R_Data</vt:lpstr>
      <vt:lpstr>A125860886R_Latest</vt:lpstr>
      <vt:lpstr>A125860890F</vt:lpstr>
      <vt:lpstr>A125860890F_Data</vt:lpstr>
      <vt:lpstr>A125860890F_Latest</vt:lpstr>
      <vt:lpstr>A125860894R</vt:lpstr>
      <vt:lpstr>A125860894R_Data</vt:lpstr>
      <vt:lpstr>A125860894R_Latest</vt:lpstr>
      <vt:lpstr>A125860898X</vt:lpstr>
      <vt:lpstr>A125860898X_Data</vt:lpstr>
      <vt:lpstr>A125860898X_Latest</vt:lpstr>
      <vt:lpstr>A125860902C</vt:lpstr>
      <vt:lpstr>A125860902C_Data</vt:lpstr>
      <vt:lpstr>A125860902C_Latest</vt:lpstr>
      <vt:lpstr>A125860906L</vt:lpstr>
      <vt:lpstr>A125860906L_Data</vt:lpstr>
      <vt:lpstr>A125860906L_Latest</vt:lpstr>
      <vt:lpstr>A125860910C</vt:lpstr>
      <vt:lpstr>A125860910C_Data</vt:lpstr>
      <vt:lpstr>A125860910C_Latest</vt:lpstr>
      <vt:lpstr>A125860914L</vt:lpstr>
      <vt:lpstr>A125860914L_Data</vt:lpstr>
      <vt:lpstr>A125860914L_Latest</vt:lpstr>
      <vt:lpstr>A125860918W</vt:lpstr>
      <vt:lpstr>A125860918W_Data</vt:lpstr>
      <vt:lpstr>A125860918W_Latest</vt:lpstr>
      <vt:lpstr>A125860922L</vt:lpstr>
      <vt:lpstr>A125860922L_Data</vt:lpstr>
      <vt:lpstr>A125860922L_Latest</vt:lpstr>
      <vt:lpstr>A125860926W</vt:lpstr>
      <vt:lpstr>A125860926W_Data</vt:lpstr>
      <vt:lpstr>A125860926W_Latest</vt:lpstr>
      <vt:lpstr>A125860930L</vt:lpstr>
      <vt:lpstr>A125860930L_Data</vt:lpstr>
      <vt:lpstr>A125860930L_Latest</vt:lpstr>
      <vt:lpstr>A125860934W</vt:lpstr>
      <vt:lpstr>A125860934W_Data</vt:lpstr>
      <vt:lpstr>A125860934W_Latest</vt:lpstr>
      <vt:lpstr>A125860938F</vt:lpstr>
      <vt:lpstr>A125860938F_Data</vt:lpstr>
      <vt:lpstr>A125860938F_Latest</vt:lpstr>
      <vt:lpstr>A125860942W</vt:lpstr>
      <vt:lpstr>A125860942W_Data</vt:lpstr>
      <vt:lpstr>A125860942W_Latest</vt:lpstr>
      <vt:lpstr>A125860946F</vt:lpstr>
      <vt:lpstr>A125860946F_Data</vt:lpstr>
      <vt:lpstr>A125860946F_Latest</vt:lpstr>
      <vt:lpstr>A125860950W</vt:lpstr>
      <vt:lpstr>A125860950W_Data</vt:lpstr>
      <vt:lpstr>A125860950W_Latest</vt:lpstr>
      <vt:lpstr>A125860954F</vt:lpstr>
      <vt:lpstr>A125860954F_Data</vt:lpstr>
      <vt:lpstr>A125860954F_Latest</vt:lpstr>
      <vt:lpstr>A125860958R</vt:lpstr>
      <vt:lpstr>A125860958R_Data</vt:lpstr>
      <vt:lpstr>A125860958R_Latest</vt:lpstr>
      <vt:lpstr>A125860962F</vt:lpstr>
      <vt:lpstr>A125860962F_Data</vt:lpstr>
      <vt:lpstr>A125860962F_Latest</vt:lpstr>
      <vt:lpstr>A125860966R</vt:lpstr>
      <vt:lpstr>A125860966R_Data</vt:lpstr>
      <vt:lpstr>A125860966R_Latest</vt:lpstr>
      <vt:lpstr>A125860970F</vt:lpstr>
      <vt:lpstr>A125860970F_Data</vt:lpstr>
      <vt:lpstr>A125860970F_Latest</vt:lpstr>
      <vt:lpstr>A125860974R</vt:lpstr>
      <vt:lpstr>A125860974R_Data</vt:lpstr>
      <vt:lpstr>A125860974R_Latest</vt:lpstr>
      <vt:lpstr>A125860978X</vt:lpstr>
      <vt:lpstr>A125860978X_Data</vt:lpstr>
      <vt:lpstr>A125860978X_Latest</vt:lpstr>
      <vt:lpstr>A125860982R</vt:lpstr>
      <vt:lpstr>A125860982R_Data</vt:lpstr>
      <vt:lpstr>A125860982R_Latest</vt:lpstr>
      <vt:lpstr>A125860986X</vt:lpstr>
      <vt:lpstr>A125860986X_Data</vt:lpstr>
      <vt:lpstr>A125860986X_Latest</vt:lpstr>
      <vt:lpstr>A125860990R</vt:lpstr>
      <vt:lpstr>A125860990R_Data</vt:lpstr>
      <vt:lpstr>A125860990R_Latest</vt:lpstr>
      <vt:lpstr>A125860994X</vt:lpstr>
      <vt:lpstr>A125860994X_Data</vt:lpstr>
      <vt:lpstr>A125860994X_Latest</vt:lpstr>
      <vt:lpstr>A125860998J</vt:lpstr>
      <vt:lpstr>A125860998J_Data</vt:lpstr>
      <vt:lpstr>A125860998J_Latest</vt:lpstr>
      <vt:lpstr>A125861002R</vt:lpstr>
      <vt:lpstr>A125861002R_Data</vt:lpstr>
      <vt:lpstr>A125861002R_Latest</vt:lpstr>
      <vt:lpstr>A125861006X</vt:lpstr>
      <vt:lpstr>A125861006X_Data</vt:lpstr>
      <vt:lpstr>A125861006X_Latest</vt:lpstr>
      <vt:lpstr>A125861010R</vt:lpstr>
      <vt:lpstr>A125861010R_Data</vt:lpstr>
      <vt:lpstr>A125861010R_Latest</vt:lpstr>
      <vt:lpstr>A125861014X</vt:lpstr>
      <vt:lpstr>A125861014X_Data</vt:lpstr>
      <vt:lpstr>A125861014X_Latest</vt:lpstr>
      <vt:lpstr>A125861018J</vt:lpstr>
      <vt:lpstr>A125861018J_Data</vt:lpstr>
      <vt:lpstr>A125861018J_Latest</vt:lpstr>
      <vt:lpstr>A125861022X</vt:lpstr>
      <vt:lpstr>A125861022X_Data</vt:lpstr>
      <vt:lpstr>A125861022X_Latest</vt:lpstr>
      <vt:lpstr>A125861026J</vt:lpstr>
      <vt:lpstr>A125861026J_Data</vt:lpstr>
      <vt:lpstr>A125861026J_Latest</vt:lpstr>
      <vt:lpstr>A125861030X</vt:lpstr>
      <vt:lpstr>A125861030X_Data</vt:lpstr>
      <vt:lpstr>A125861030X_Latest</vt:lpstr>
      <vt:lpstr>A125861034J</vt:lpstr>
      <vt:lpstr>A125861034J_Data</vt:lpstr>
      <vt:lpstr>A125861034J_Latest</vt:lpstr>
      <vt:lpstr>A125861038T</vt:lpstr>
      <vt:lpstr>A125861038T_Data</vt:lpstr>
      <vt:lpstr>A125861038T_Latest</vt:lpstr>
      <vt:lpstr>A125861042J</vt:lpstr>
      <vt:lpstr>A125861042J_Data</vt:lpstr>
      <vt:lpstr>A125861042J_Latest</vt:lpstr>
      <vt:lpstr>A125861046T</vt:lpstr>
      <vt:lpstr>A125861046T_Data</vt:lpstr>
      <vt:lpstr>A125861046T_Latest</vt:lpstr>
      <vt:lpstr>A125861050J</vt:lpstr>
      <vt:lpstr>A125861050J_Data</vt:lpstr>
      <vt:lpstr>A125861050J_Latest</vt:lpstr>
      <vt:lpstr>A125861054T</vt:lpstr>
      <vt:lpstr>A125861054T_Data</vt:lpstr>
      <vt:lpstr>A125861054T_Latest</vt:lpstr>
      <vt:lpstr>A125861058A</vt:lpstr>
      <vt:lpstr>A125861058A_Data</vt:lpstr>
      <vt:lpstr>A125861058A_Latest</vt:lpstr>
      <vt:lpstr>A125861062T</vt:lpstr>
      <vt:lpstr>A125861062T_Data</vt:lpstr>
      <vt:lpstr>A125861062T_Latest</vt:lpstr>
      <vt:lpstr>A125861066A</vt:lpstr>
      <vt:lpstr>A125861066A_Data</vt:lpstr>
      <vt:lpstr>A125861066A_Latest</vt:lpstr>
      <vt:lpstr>A125861070T</vt:lpstr>
      <vt:lpstr>A125861070T_Data</vt:lpstr>
      <vt:lpstr>A125861070T_Latest</vt:lpstr>
      <vt:lpstr>A125861074A</vt:lpstr>
      <vt:lpstr>A125861074A_Data</vt:lpstr>
      <vt:lpstr>A125861074A_Latest</vt:lpstr>
      <vt:lpstr>A125861078K</vt:lpstr>
      <vt:lpstr>A125861078K_Data</vt:lpstr>
      <vt:lpstr>A125861078K_Latest</vt:lpstr>
      <vt:lpstr>A125861082A</vt:lpstr>
      <vt:lpstr>A125861082A_Data</vt:lpstr>
      <vt:lpstr>A125861082A_Latest</vt:lpstr>
      <vt:lpstr>A125861086K</vt:lpstr>
      <vt:lpstr>A125861086K_Data</vt:lpstr>
      <vt:lpstr>A125861086K_Latest</vt:lpstr>
      <vt:lpstr>A125861090A</vt:lpstr>
      <vt:lpstr>A125861090A_Data</vt:lpstr>
      <vt:lpstr>A125861090A_Latest</vt:lpstr>
      <vt:lpstr>A125861094K</vt:lpstr>
      <vt:lpstr>A125861094K_Data</vt:lpstr>
      <vt:lpstr>A125861094K_Latest</vt:lpstr>
      <vt:lpstr>A125861098V</vt:lpstr>
      <vt:lpstr>A125861098V_Data</vt:lpstr>
      <vt:lpstr>A125861098V_Latest</vt:lpstr>
      <vt:lpstr>A125861102X</vt:lpstr>
      <vt:lpstr>A125861102X_Data</vt:lpstr>
      <vt:lpstr>A125861102X_Latest</vt:lpstr>
      <vt:lpstr>A125861106J</vt:lpstr>
      <vt:lpstr>A125861106J_Data</vt:lpstr>
      <vt:lpstr>A125861106J_Latest</vt:lpstr>
      <vt:lpstr>A125861110X</vt:lpstr>
      <vt:lpstr>A125861110X_Data</vt:lpstr>
      <vt:lpstr>A125861110X_Latest</vt:lpstr>
      <vt:lpstr>A125861114J</vt:lpstr>
      <vt:lpstr>A125861114J_Data</vt:lpstr>
      <vt:lpstr>A125861114J_Latest</vt:lpstr>
      <vt:lpstr>A125861118T</vt:lpstr>
      <vt:lpstr>A125861118T_Data</vt:lpstr>
      <vt:lpstr>A125861118T_Latest</vt:lpstr>
      <vt:lpstr>A125861122J</vt:lpstr>
      <vt:lpstr>A125861122J_Data</vt:lpstr>
      <vt:lpstr>A125861122J_Latest</vt:lpstr>
      <vt:lpstr>A125861126T</vt:lpstr>
      <vt:lpstr>A125861126T_Data</vt:lpstr>
      <vt:lpstr>A125861126T_Latest</vt:lpstr>
      <vt:lpstr>A125861130J</vt:lpstr>
      <vt:lpstr>A125861130J_Data</vt:lpstr>
      <vt:lpstr>A125861130J_Latest</vt:lpstr>
      <vt:lpstr>A125861134T</vt:lpstr>
      <vt:lpstr>A125861134T_Data</vt:lpstr>
      <vt:lpstr>A125861134T_Latest</vt:lpstr>
      <vt:lpstr>A125861138A</vt:lpstr>
      <vt:lpstr>A125861138A_Data</vt:lpstr>
      <vt:lpstr>A125861138A_Latest</vt:lpstr>
      <vt:lpstr>A125861142T</vt:lpstr>
      <vt:lpstr>A125861142T_Data</vt:lpstr>
      <vt:lpstr>A125861142T_Latest</vt:lpstr>
      <vt:lpstr>A125861146A</vt:lpstr>
      <vt:lpstr>A125861146A_Data</vt:lpstr>
      <vt:lpstr>A125861146A_Latest</vt:lpstr>
      <vt:lpstr>A125861150T</vt:lpstr>
      <vt:lpstr>A125861150T_Data</vt:lpstr>
      <vt:lpstr>A125861150T_Latest</vt:lpstr>
      <vt:lpstr>A125861154A</vt:lpstr>
      <vt:lpstr>A125861154A_Data</vt:lpstr>
      <vt:lpstr>A125861154A_Latest</vt:lpstr>
      <vt:lpstr>A125861158K</vt:lpstr>
      <vt:lpstr>A125861158K_Data</vt:lpstr>
      <vt:lpstr>A125861158K_Latest</vt:lpstr>
      <vt:lpstr>A125861162A</vt:lpstr>
      <vt:lpstr>A125861162A_Data</vt:lpstr>
      <vt:lpstr>A125861162A_Latest</vt:lpstr>
      <vt:lpstr>A125861166K</vt:lpstr>
      <vt:lpstr>A125861166K_Data</vt:lpstr>
      <vt:lpstr>A125861166K_Latest</vt:lpstr>
      <vt:lpstr>A125861170A</vt:lpstr>
      <vt:lpstr>A125861170A_Data</vt:lpstr>
      <vt:lpstr>A125861170A_Latest</vt:lpstr>
      <vt:lpstr>A125861174K</vt:lpstr>
      <vt:lpstr>A125861174K_Data</vt:lpstr>
      <vt:lpstr>A125861174K_Latest</vt:lpstr>
      <vt:lpstr>A125861178V</vt:lpstr>
      <vt:lpstr>A125861178V_Data</vt:lpstr>
      <vt:lpstr>A125861178V_Latest</vt:lpstr>
      <vt:lpstr>A125861182K</vt:lpstr>
      <vt:lpstr>A125861182K_Data</vt:lpstr>
      <vt:lpstr>A125861182K_Latest</vt:lpstr>
      <vt:lpstr>A125861186V</vt:lpstr>
      <vt:lpstr>A125861186V_Data</vt:lpstr>
      <vt:lpstr>A125861186V_Latest</vt:lpstr>
      <vt:lpstr>A125861190K</vt:lpstr>
      <vt:lpstr>A125861190K_Data</vt:lpstr>
      <vt:lpstr>A125861190K_Latest</vt:lpstr>
      <vt:lpstr>A125861194V</vt:lpstr>
      <vt:lpstr>A125861194V_Data</vt:lpstr>
      <vt:lpstr>A125861194V_Latest</vt:lpstr>
      <vt:lpstr>A125861198C</vt:lpstr>
      <vt:lpstr>A125861198C_Data</vt:lpstr>
      <vt:lpstr>A125861198C_Latest</vt:lpstr>
      <vt:lpstr>A125861202J</vt:lpstr>
      <vt:lpstr>A125861202J_Data</vt:lpstr>
      <vt:lpstr>A125861202J_Latest</vt:lpstr>
      <vt:lpstr>A125861206T</vt:lpstr>
      <vt:lpstr>A125861206T_Data</vt:lpstr>
      <vt:lpstr>A125861206T_Latest</vt:lpstr>
      <vt:lpstr>A125861210J</vt:lpstr>
      <vt:lpstr>A125861210J_Data</vt:lpstr>
      <vt:lpstr>A125861210J_Latest</vt:lpstr>
      <vt:lpstr>A125861214T</vt:lpstr>
      <vt:lpstr>A125861214T_Data</vt:lpstr>
      <vt:lpstr>A125861214T_Latest</vt:lpstr>
      <vt:lpstr>A125861218A</vt:lpstr>
      <vt:lpstr>A125861218A_Data</vt:lpstr>
      <vt:lpstr>A125861218A_Latest</vt:lpstr>
      <vt:lpstr>A125861222T</vt:lpstr>
      <vt:lpstr>A125861222T_Data</vt:lpstr>
      <vt:lpstr>A125861222T_Latest</vt:lpstr>
      <vt:lpstr>A125861226A</vt:lpstr>
      <vt:lpstr>A125861226A_Data</vt:lpstr>
      <vt:lpstr>A125861226A_Latest</vt:lpstr>
      <vt:lpstr>A125861230T</vt:lpstr>
      <vt:lpstr>A125861230T_Data</vt:lpstr>
      <vt:lpstr>A125861230T_Latest</vt:lpstr>
      <vt:lpstr>A125861234A</vt:lpstr>
      <vt:lpstr>A125861234A_Data</vt:lpstr>
      <vt:lpstr>A125861234A_Latest</vt:lpstr>
      <vt:lpstr>A125861238K</vt:lpstr>
      <vt:lpstr>A125861238K_Data</vt:lpstr>
      <vt:lpstr>A125861238K_Latest</vt:lpstr>
      <vt:lpstr>A125861242A</vt:lpstr>
      <vt:lpstr>A125861242A_Data</vt:lpstr>
      <vt:lpstr>A125861242A_Latest</vt:lpstr>
      <vt:lpstr>A125861246K</vt:lpstr>
      <vt:lpstr>A125861246K_Data</vt:lpstr>
      <vt:lpstr>A125861246K_Latest</vt:lpstr>
      <vt:lpstr>A125861250A</vt:lpstr>
      <vt:lpstr>A125861250A_Data</vt:lpstr>
      <vt:lpstr>A125861250A_Latest</vt:lpstr>
      <vt:lpstr>A125861254K</vt:lpstr>
      <vt:lpstr>A125861254K_Data</vt:lpstr>
      <vt:lpstr>A125861254K_Latest</vt:lpstr>
      <vt:lpstr>A125861258V</vt:lpstr>
      <vt:lpstr>A125861258V_Data</vt:lpstr>
      <vt:lpstr>A125861258V_Latest</vt:lpstr>
      <vt:lpstr>A125861262K</vt:lpstr>
      <vt:lpstr>A125861262K_Data</vt:lpstr>
      <vt:lpstr>A125861262K_Latest</vt:lpstr>
      <vt:lpstr>A125861266V</vt:lpstr>
      <vt:lpstr>A125861266V_Data</vt:lpstr>
      <vt:lpstr>A125861266V_Latest</vt:lpstr>
      <vt:lpstr>A125861270K</vt:lpstr>
      <vt:lpstr>A125861270K_Data</vt:lpstr>
      <vt:lpstr>A125861270K_Latest</vt:lpstr>
      <vt:lpstr>A125861274V</vt:lpstr>
      <vt:lpstr>A125861274V_Data</vt:lpstr>
      <vt:lpstr>A125861274V_Latest</vt:lpstr>
      <vt:lpstr>A125861278C</vt:lpstr>
      <vt:lpstr>A125861278C_Data</vt:lpstr>
      <vt:lpstr>A125861278C_Latest</vt:lpstr>
      <vt:lpstr>A125861282V</vt:lpstr>
      <vt:lpstr>A125861282V_Data</vt:lpstr>
      <vt:lpstr>A125861282V_Latest</vt:lpstr>
      <vt:lpstr>A125861286C</vt:lpstr>
      <vt:lpstr>A125861286C_Data</vt:lpstr>
      <vt:lpstr>A125861286C_Latest</vt:lpstr>
      <vt:lpstr>A125861290V</vt:lpstr>
      <vt:lpstr>A125861290V_Data</vt:lpstr>
      <vt:lpstr>A125861290V_Latest</vt:lpstr>
      <vt:lpstr>A125861294C</vt:lpstr>
      <vt:lpstr>A125861294C_Data</vt:lpstr>
      <vt:lpstr>A125861294C_Latest</vt:lpstr>
      <vt:lpstr>A125861298L</vt:lpstr>
      <vt:lpstr>A125861298L_Data</vt:lpstr>
      <vt:lpstr>A125861298L_Latest</vt:lpstr>
      <vt:lpstr>A125861302T</vt:lpstr>
      <vt:lpstr>A125861302T_Data</vt:lpstr>
      <vt:lpstr>A125861302T_Latest</vt:lpstr>
      <vt:lpstr>A125861306A</vt:lpstr>
      <vt:lpstr>A125861306A_Data</vt:lpstr>
      <vt:lpstr>A125861306A_Latest</vt:lpstr>
      <vt:lpstr>A125861310T</vt:lpstr>
      <vt:lpstr>A125861310T_Data</vt:lpstr>
      <vt:lpstr>A125861310T_Latest</vt:lpstr>
      <vt:lpstr>A125861314A</vt:lpstr>
      <vt:lpstr>A125861314A_Data</vt:lpstr>
      <vt:lpstr>A125861314A_Latest</vt:lpstr>
      <vt:lpstr>A125861318K</vt:lpstr>
      <vt:lpstr>A125861318K_Data</vt:lpstr>
      <vt:lpstr>A125861318K_Latest</vt:lpstr>
      <vt:lpstr>A125861322A</vt:lpstr>
      <vt:lpstr>A125861322A_Data</vt:lpstr>
      <vt:lpstr>A125861322A_Latest</vt:lpstr>
      <vt:lpstr>A125861326K</vt:lpstr>
      <vt:lpstr>A125861326K_Data</vt:lpstr>
      <vt:lpstr>A125861326K_Latest</vt:lpstr>
      <vt:lpstr>A125861330A</vt:lpstr>
      <vt:lpstr>A125861330A_Data</vt:lpstr>
      <vt:lpstr>A125861330A_Latest</vt:lpstr>
      <vt:lpstr>A125861334K</vt:lpstr>
      <vt:lpstr>A125861334K_Data</vt:lpstr>
      <vt:lpstr>A125861334K_Latest</vt:lpstr>
      <vt:lpstr>A125861338V</vt:lpstr>
      <vt:lpstr>A125861338V_Data</vt:lpstr>
      <vt:lpstr>A125861338V_Latest</vt:lpstr>
      <vt:lpstr>A125861342K</vt:lpstr>
      <vt:lpstr>A125861342K_Data</vt:lpstr>
      <vt:lpstr>A125861342K_Latest</vt:lpstr>
      <vt:lpstr>A125861346V</vt:lpstr>
      <vt:lpstr>A125861346V_Data</vt:lpstr>
      <vt:lpstr>A125861346V_Latest</vt:lpstr>
      <vt:lpstr>A125861350K</vt:lpstr>
      <vt:lpstr>A125861350K_Data</vt:lpstr>
      <vt:lpstr>A125861350K_Latest</vt:lpstr>
      <vt:lpstr>A125861354V</vt:lpstr>
      <vt:lpstr>A125861354V_Data</vt:lpstr>
      <vt:lpstr>A125861354V_Latest</vt:lpstr>
      <vt:lpstr>A125861358C</vt:lpstr>
      <vt:lpstr>A125861358C_Data</vt:lpstr>
      <vt:lpstr>A125861358C_Latest</vt:lpstr>
      <vt:lpstr>A125861362V</vt:lpstr>
      <vt:lpstr>A125861362V_Data</vt:lpstr>
      <vt:lpstr>A125861362V_Latest</vt:lpstr>
      <vt:lpstr>A125861366C</vt:lpstr>
      <vt:lpstr>A125861366C_Data</vt:lpstr>
      <vt:lpstr>A125861366C_Latest</vt:lpstr>
      <vt:lpstr>A125861370V</vt:lpstr>
      <vt:lpstr>A125861370V_Data</vt:lpstr>
      <vt:lpstr>A125861370V_Latest</vt:lpstr>
      <vt:lpstr>A125861374C</vt:lpstr>
      <vt:lpstr>A125861374C_Data</vt:lpstr>
      <vt:lpstr>A125861374C_Latest</vt:lpstr>
      <vt:lpstr>A125861378L</vt:lpstr>
      <vt:lpstr>A125861378L_Data</vt:lpstr>
      <vt:lpstr>A125861378L_Latest</vt:lpstr>
      <vt:lpstr>A125861382C</vt:lpstr>
      <vt:lpstr>A125861382C_Data</vt:lpstr>
      <vt:lpstr>A125861382C_Latest</vt:lpstr>
      <vt:lpstr>A125861386L</vt:lpstr>
      <vt:lpstr>A125861386L_Data</vt:lpstr>
      <vt:lpstr>A125861386L_Latest</vt:lpstr>
      <vt:lpstr>A125861390C</vt:lpstr>
      <vt:lpstr>A125861390C_Data</vt:lpstr>
      <vt:lpstr>A125861390C_Latest</vt:lpstr>
      <vt:lpstr>A125861394L</vt:lpstr>
      <vt:lpstr>A125861394L_Data</vt:lpstr>
      <vt:lpstr>A125861394L_Latest</vt:lpstr>
      <vt:lpstr>A125861398W</vt:lpstr>
      <vt:lpstr>A125861398W_Data</vt:lpstr>
      <vt:lpstr>A125861398W_Latest</vt:lpstr>
      <vt:lpstr>A125861402A</vt:lpstr>
      <vt:lpstr>A125861402A_Data</vt:lpstr>
      <vt:lpstr>A125861402A_Latest</vt:lpstr>
      <vt:lpstr>A125861406K</vt:lpstr>
      <vt:lpstr>A125861406K_Data</vt:lpstr>
      <vt:lpstr>A125861406K_Latest</vt:lpstr>
      <vt:lpstr>A125861410A</vt:lpstr>
      <vt:lpstr>A125861410A_Data</vt:lpstr>
      <vt:lpstr>A125861410A_Latest</vt:lpstr>
      <vt:lpstr>A125861414K</vt:lpstr>
      <vt:lpstr>A125861414K_Data</vt:lpstr>
      <vt:lpstr>A125861414K_Latest</vt:lpstr>
      <vt:lpstr>A125861418V</vt:lpstr>
      <vt:lpstr>A125861418V_Data</vt:lpstr>
      <vt:lpstr>A125861418V_Latest</vt:lpstr>
      <vt:lpstr>A125861422K</vt:lpstr>
      <vt:lpstr>A125861422K_Data</vt:lpstr>
      <vt:lpstr>A125861422K_Latest</vt:lpstr>
      <vt:lpstr>A125861426V</vt:lpstr>
      <vt:lpstr>A125861426V_Data</vt:lpstr>
      <vt:lpstr>A125861426V_Latest</vt:lpstr>
      <vt:lpstr>A125861430K</vt:lpstr>
      <vt:lpstr>A125861430K_Data</vt:lpstr>
      <vt:lpstr>A125861430K_Latest</vt:lpstr>
      <vt:lpstr>A125861434V</vt:lpstr>
      <vt:lpstr>A125861434V_Data</vt:lpstr>
      <vt:lpstr>A125861434V_Latest</vt:lpstr>
      <vt:lpstr>A125861438C</vt:lpstr>
      <vt:lpstr>A125861438C_Data</vt:lpstr>
      <vt:lpstr>A125861438C_Latest</vt:lpstr>
      <vt:lpstr>A125861442V</vt:lpstr>
      <vt:lpstr>A125861442V_Data</vt:lpstr>
      <vt:lpstr>A125861442V_Latest</vt:lpstr>
      <vt:lpstr>A125866374V</vt:lpstr>
      <vt:lpstr>A125866374V_Data</vt:lpstr>
      <vt:lpstr>A125866374V_Latest</vt:lpstr>
      <vt:lpstr>A125866378C</vt:lpstr>
      <vt:lpstr>A125866378C_Data</vt:lpstr>
      <vt:lpstr>A125866378C_Latest</vt:lpstr>
      <vt:lpstr>A125866382V</vt:lpstr>
      <vt:lpstr>A125866382V_Data</vt:lpstr>
      <vt:lpstr>A125866382V_Latest</vt:lpstr>
      <vt:lpstr>A125866386C</vt:lpstr>
      <vt:lpstr>A125866386C_Data</vt:lpstr>
      <vt:lpstr>A125866386C_Latest</vt:lpstr>
      <vt:lpstr>A125866390V</vt:lpstr>
      <vt:lpstr>A125866390V_Data</vt:lpstr>
      <vt:lpstr>A125866390V_Latest</vt:lpstr>
      <vt:lpstr>A125866394C</vt:lpstr>
      <vt:lpstr>A125866394C_Data</vt:lpstr>
      <vt:lpstr>A125866394C_Latest</vt:lpstr>
      <vt:lpstr>A125866398L</vt:lpstr>
      <vt:lpstr>A125866398L_Data</vt:lpstr>
      <vt:lpstr>A125866398L_Latest</vt:lpstr>
      <vt:lpstr>A125866402T</vt:lpstr>
      <vt:lpstr>A125866402T_Data</vt:lpstr>
      <vt:lpstr>A125866402T_Latest</vt:lpstr>
      <vt:lpstr>A125866406A</vt:lpstr>
      <vt:lpstr>A125866406A_Data</vt:lpstr>
      <vt:lpstr>A125866406A_Latest</vt:lpstr>
      <vt:lpstr>A125866410T</vt:lpstr>
      <vt:lpstr>A125866410T_Data</vt:lpstr>
      <vt:lpstr>A125866410T_Latest</vt:lpstr>
      <vt:lpstr>A125866414A</vt:lpstr>
      <vt:lpstr>A125866414A_Data</vt:lpstr>
      <vt:lpstr>A125866414A_Latest</vt:lpstr>
      <vt:lpstr>A125866418K</vt:lpstr>
      <vt:lpstr>A125866418K_Data</vt:lpstr>
      <vt:lpstr>A125866418K_Latest</vt:lpstr>
      <vt:lpstr>A125866422A</vt:lpstr>
      <vt:lpstr>A125866422A_Data</vt:lpstr>
      <vt:lpstr>A125866422A_Latest</vt:lpstr>
      <vt:lpstr>A125866426K</vt:lpstr>
      <vt:lpstr>A125866426K_Data</vt:lpstr>
      <vt:lpstr>A125866426K_Latest</vt:lpstr>
      <vt:lpstr>A125866430A</vt:lpstr>
      <vt:lpstr>A125866430A_Data</vt:lpstr>
      <vt:lpstr>A125866430A_Latest</vt:lpstr>
      <vt:lpstr>A125866434K</vt:lpstr>
      <vt:lpstr>A125866434K_Data</vt:lpstr>
      <vt:lpstr>A125866434K_Latest</vt:lpstr>
      <vt:lpstr>A125866438V</vt:lpstr>
      <vt:lpstr>A125866438V_Data</vt:lpstr>
      <vt:lpstr>A125866438V_Latest</vt:lpstr>
      <vt:lpstr>A125866442K</vt:lpstr>
      <vt:lpstr>A125866442K_Data</vt:lpstr>
      <vt:lpstr>A125866442K_Latest</vt:lpstr>
      <vt:lpstr>A125866446V</vt:lpstr>
      <vt:lpstr>A125866446V_Data</vt:lpstr>
      <vt:lpstr>A125866446V_Latest</vt:lpstr>
      <vt:lpstr>A125866450K</vt:lpstr>
      <vt:lpstr>A125866450K_Data</vt:lpstr>
      <vt:lpstr>A125866450K_Latest</vt:lpstr>
      <vt:lpstr>A125866454V</vt:lpstr>
      <vt:lpstr>A125866454V_Data</vt:lpstr>
      <vt:lpstr>A125866454V_Latest</vt:lpstr>
      <vt:lpstr>A125866458C</vt:lpstr>
      <vt:lpstr>A125866458C_Data</vt:lpstr>
      <vt:lpstr>A125866458C_Latest</vt:lpstr>
      <vt:lpstr>A125866462V</vt:lpstr>
      <vt:lpstr>A125866462V_Data</vt:lpstr>
      <vt:lpstr>A125866462V_Latest</vt:lpstr>
      <vt:lpstr>A125866466C</vt:lpstr>
      <vt:lpstr>A125866466C_Data</vt:lpstr>
      <vt:lpstr>A125866466C_Latest</vt:lpstr>
      <vt:lpstr>A125866470V</vt:lpstr>
      <vt:lpstr>A125866470V_Data</vt:lpstr>
      <vt:lpstr>A125866470V_Latest</vt:lpstr>
      <vt:lpstr>A125866474C</vt:lpstr>
      <vt:lpstr>A125866474C_Data</vt:lpstr>
      <vt:lpstr>A125866474C_Latest</vt:lpstr>
      <vt:lpstr>A125866478L</vt:lpstr>
      <vt:lpstr>A125866478L_Data</vt:lpstr>
      <vt:lpstr>A125866478L_Latest</vt:lpstr>
      <vt:lpstr>A125866482C</vt:lpstr>
      <vt:lpstr>A125866482C_Data</vt:lpstr>
      <vt:lpstr>A125866482C_Latest</vt:lpstr>
      <vt:lpstr>A125866486L</vt:lpstr>
      <vt:lpstr>A125866486L_Data</vt:lpstr>
      <vt:lpstr>A125866486L_Latest</vt:lpstr>
      <vt:lpstr>A125866490C</vt:lpstr>
      <vt:lpstr>A125866490C_Data</vt:lpstr>
      <vt:lpstr>A125866490C_Latest</vt:lpstr>
      <vt:lpstr>A125866494L</vt:lpstr>
      <vt:lpstr>A125866494L_Data</vt:lpstr>
      <vt:lpstr>A125866494L_Latest</vt:lpstr>
      <vt:lpstr>A125866498W</vt:lpstr>
      <vt:lpstr>A125866498W_Data</vt:lpstr>
      <vt:lpstr>A125866498W_Latest</vt:lpstr>
      <vt:lpstr>A125866502A</vt:lpstr>
      <vt:lpstr>A125866502A_Data</vt:lpstr>
      <vt:lpstr>A125866502A_Latest</vt:lpstr>
      <vt:lpstr>A125866506K</vt:lpstr>
      <vt:lpstr>A125866506K_Data</vt:lpstr>
      <vt:lpstr>A125866506K_Latest</vt:lpstr>
      <vt:lpstr>A125866510A</vt:lpstr>
      <vt:lpstr>A125866510A_Data</vt:lpstr>
      <vt:lpstr>A125866510A_Latest</vt:lpstr>
      <vt:lpstr>A125866514K</vt:lpstr>
      <vt:lpstr>A125866514K_Data</vt:lpstr>
      <vt:lpstr>A125866514K_Latest</vt:lpstr>
      <vt:lpstr>A125866518V</vt:lpstr>
      <vt:lpstr>A125866518V_Data</vt:lpstr>
      <vt:lpstr>A125866518V_Latest</vt:lpstr>
      <vt:lpstr>A125866522K</vt:lpstr>
      <vt:lpstr>A125866522K_Data</vt:lpstr>
      <vt:lpstr>A125866522K_Latest</vt:lpstr>
      <vt:lpstr>A125866526V</vt:lpstr>
      <vt:lpstr>A125866526V_Data</vt:lpstr>
      <vt:lpstr>A125866526V_Latest</vt:lpstr>
      <vt:lpstr>A125866530K</vt:lpstr>
      <vt:lpstr>A125866530K_Data</vt:lpstr>
      <vt:lpstr>A125866530K_Latest</vt:lpstr>
      <vt:lpstr>A125866534V</vt:lpstr>
      <vt:lpstr>A125866534V_Data</vt:lpstr>
      <vt:lpstr>A125866534V_Latest</vt:lpstr>
      <vt:lpstr>A125866538C</vt:lpstr>
      <vt:lpstr>A125866538C_Data</vt:lpstr>
      <vt:lpstr>A125866538C_Latest</vt:lpstr>
      <vt:lpstr>A125866542V</vt:lpstr>
      <vt:lpstr>A125866542V_Data</vt:lpstr>
      <vt:lpstr>A125866542V_Latest</vt:lpstr>
      <vt:lpstr>A125866546C</vt:lpstr>
      <vt:lpstr>A125866546C_Data</vt:lpstr>
      <vt:lpstr>A125866546C_Latest</vt:lpstr>
      <vt:lpstr>A125866550V</vt:lpstr>
      <vt:lpstr>A125866550V_Data</vt:lpstr>
      <vt:lpstr>A125866550V_Latest</vt:lpstr>
      <vt:lpstr>A125866554C</vt:lpstr>
      <vt:lpstr>A125866554C_Data</vt:lpstr>
      <vt:lpstr>A125866554C_Latest</vt:lpstr>
      <vt:lpstr>A125866558L</vt:lpstr>
      <vt:lpstr>A125866558L_Data</vt:lpstr>
      <vt:lpstr>A125866558L_Latest</vt:lpstr>
      <vt:lpstr>A125866562C</vt:lpstr>
      <vt:lpstr>A125866562C_Data</vt:lpstr>
      <vt:lpstr>A125866562C_Latest</vt:lpstr>
      <vt:lpstr>A125866566L</vt:lpstr>
      <vt:lpstr>A125866566L_Data</vt:lpstr>
      <vt:lpstr>A125866566L_Latest</vt:lpstr>
      <vt:lpstr>A125866570C</vt:lpstr>
      <vt:lpstr>A125866570C_Data</vt:lpstr>
      <vt:lpstr>A125866570C_Latest</vt:lpstr>
      <vt:lpstr>A125866574L</vt:lpstr>
      <vt:lpstr>A125866574L_Data</vt:lpstr>
      <vt:lpstr>A125866574L_Latest</vt:lpstr>
      <vt:lpstr>A125866578W</vt:lpstr>
      <vt:lpstr>A125866578W_Data</vt:lpstr>
      <vt:lpstr>A125866578W_Latest</vt:lpstr>
      <vt:lpstr>A125866582L</vt:lpstr>
      <vt:lpstr>A125866582L_Data</vt:lpstr>
      <vt:lpstr>A125866582L_Latest</vt:lpstr>
      <vt:lpstr>A125866586W</vt:lpstr>
      <vt:lpstr>A125866586W_Data</vt:lpstr>
      <vt:lpstr>A125866586W_Latest</vt:lpstr>
      <vt:lpstr>A125866590L</vt:lpstr>
      <vt:lpstr>A125866590L_Data</vt:lpstr>
      <vt:lpstr>A125866590L_Latest</vt:lpstr>
      <vt:lpstr>A125866594W</vt:lpstr>
      <vt:lpstr>A125866594W_Data</vt:lpstr>
      <vt:lpstr>A125866594W_Latest</vt:lpstr>
      <vt:lpstr>A125866598F</vt:lpstr>
      <vt:lpstr>A125866598F_Data</vt:lpstr>
      <vt:lpstr>A125866598F_Latest</vt:lpstr>
      <vt:lpstr>A125866602K</vt:lpstr>
      <vt:lpstr>A125866602K_Data</vt:lpstr>
      <vt:lpstr>A125866602K_Latest</vt:lpstr>
      <vt:lpstr>A125866606V</vt:lpstr>
      <vt:lpstr>A125866606V_Data</vt:lpstr>
      <vt:lpstr>A125866606V_Latest</vt:lpstr>
      <vt:lpstr>A125866610K</vt:lpstr>
      <vt:lpstr>A125866610K_Data</vt:lpstr>
      <vt:lpstr>A125866610K_Latest</vt:lpstr>
      <vt:lpstr>A125866614V</vt:lpstr>
      <vt:lpstr>A125866614V_Data</vt:lpstr>
      <vt:lpstr>A125866614V_Latest</vt:lpstr>
      <vt:lpstr>A125866618C</vt:lpstr>
      <vt:lpstr>A125866618C_Data</vt:lpstr>
      <vt:lpstr>A125866618C_Latest</vt:lpstr>
      <vt:lpstr>A125866622V</vt:lpstr>
      <vt:lpstr>A125866622V_Data</vt:lpstr>
      <vt:lpstr>A125866622V_Latest</vt:lpstr>
      <vt:lpstr>A125866626C</vt:lpstr>
      <vt:lpstr>A125866626C_Data</vt:lpstr>
      <vt:lpstr>A125866626C_Latest</vt:lpstr>
      <vt:lpstr>A125866630V</vt:lpstr>
      <vt:lpstr>A125866630V_Data</vt:lpstr>
      <vt:lpstr>A125866630V_Latest</vt:lpstr>
      <vt:lpstr>A125866634C</vt:lpstr>
      <vt:lpstr>A125866634C_Data</vt:lpstr>
      <vt:lpstr>A125866634C_Latest</vt:lpstr>
      <vt:lpstr>A125866638L</vt:lpstr>
      <vt:lpstr>A125866638L_Data</vt:lpstr>
      <vt:lpstr>A125866638L_Latest</vt:lpstr>
      <vt:lpstr>A125866642C</vt:lpstr>
      <vt:lpstr>A125866642C_Data</vt:lpstr>
      <vt:lpstr>A125866642C_Latest</vt:lpstr>
      <vt:lpstr>A125866646L</vt:lpstr>
      <vt:lpstr>A125866646L_Data</vt:lpstr>
      <vt:lpstr>A125866646L_Latest</vt:lpstr>
      <vt:lpstr>A125866650C</vt:lpstr>
      <vt:lpstr>A125866650C_Data</vt:lpstr>
      <vt:lpstr>A125866650C_Latest</vt:lpstr>
      <vt:lpstr>A125866654L</vt:lpstr>
      <vt:lpstr>A125866654L_Data</vt:lpstr>
      <vt:lpstr>A125866654L_Latest</vt:lpstr>
      <vt:lpstr>A125866658W</vt:lpstr>
      <vt:lpstr>A125866658W_Data</vt:lpstr>
      <vt:lpstr>A125866658W_Latest</vt:lpstr>
      <vt:lpstr>A125866662L</vt:lpstr>
      <vt:lpstr>A125866662L_Data</vt:lpstr>
      <vt:lpstr>A125866662L_Latest</vt:lpstr>
      <vt:lpstr>A125866666W</vt:lpstr>
      <vt:lpstr>A125866666W_Data</vt:lpstr>
      <vt:lpstr>A125866666W_Latest</vt:lpstr>
      <vt:lpstr>A125866670L</vt:lpstr>
      <vt:lpstr>A125866670L_Data</vt:lpstr>
      <vt:lpstr>A125866670L_Latest</vt:lpstr>
      <vt:lpstr>A125866674W</vt:lpstr>
      <vt:lpstr>A125866674W_Data</vt:lpstr>
      <vt:lpstr>A125866674W_Latest</vt:lpstr>
      <vt:lpstr>A125866678F</vt:lpstr>
      <vt:lpstr>A125866678F_Data</vt:lpstr>
      <vt:lpstr>A125866678F_Latest</vt:lpstr>
      <vt:lpstr>A125866682W</vt:lpstr>
      <vt:lpstr>A125866682W_Data</vt:lpstr>
      <vt:lpstr>A125866682W_Latest</vt:lpstr>
      <vt:lpstr>A125866686F</vt:lpstr>
      <vt:lpstr>A125866686F_Data</vt:lpstr>
      <vt:lpstr>A125866686F_Latest</vt:lpstr>
      <vt:lpstr>A125866690W</vt:lpstr>
      <vt:lpstr>A125866690W_Data</vt:lpstr>
      <vt:lpstr>A125866690W_Latest</vt:lpstr>
      <vt:lpstr>A125866694F</vt:lpstr>
      <vt:lpstr>A125866694F_Data</vt:lpstr>
      <vt:lpstr>A125866694F_Latest</vt:lpstr>
      <vt:lpstr>A125866698R</vt:lpstr>
      <vt:lpstr>A125866698R_Data</vt:lpstr>
      <vt:lpstr>A125866698R_Latest</vt:lpstr>
      <vt:lpstr>A125866702V</vt:lpstr>
      <vt:lpstr>A125866702V_Data</vt:lpstr>
      <vt:lpstr>A125866702V_Latest</vt:lpstr>
      <vt:lpstr>A125866706C</vt:lpstr>
      <vt:lpstr>A125866706C_Data</vt:lpstr>
      <vt:lpstr>A125866706C_Latest</vt:lpstr>
      <vt:lpstr>A125866710V</vt:lpstr>
      <vt:lpstr>A125866710V_Data</vt:lpstr>
      <vt:lpstr>A125866710V_Latest</vt:lpstr>
      <vt:lpstr>A125866714C</vt:lpstr>
      <vt:lpstr>A125866714C_Data</vt:lpstr>
      <vt:lpstr>A125866714C_Latest</vt:lpstr>
      <vt:lpstr>A125866718L</vt:lpstr>
      <vt:lpstr>A125866718L_Data</vt:lpstr>
      <vt:lpstr>A125866718L_Latest</vt:lpstr>
      <vt:lpstr>A125866722C</vt:lpstr>
      <vt:lpstr>A125866722C_Data</vt:lpstr>
      <vt:lpstr>A125866722C_Latest</vt:lpstr>
      <vt:lpstr>A125866726L</vt:lpstr>
      <vt:lpstr>A125866726L_Data</vt:lpstr>
      <vt:lpstr>A125866726L_Latest</vt:lpstr>
      <vt:lpstr>A125866730C</vt:lpstr>
      <vt:lpstr>A125866730C_Data</vt:lpstr>
      <vt:lpstr>A125866730C_Latest</vt:lpstr>
      <vt:lpstr>A125866734L</vt:lpstr>
      <vt:lpstr>A125866734L_Data</vt:lpstr>
      <vt:lpstr>A125866734L_Latest</vt:lpstr>
      <vt:lpstr>A125866738W</vt:lpstr>
      <vt:lpstr>A125866738W_Data</vt:lpstr>
      <vt:lpstr>A125866738W_Latest</vt:lpstr>
      <vt:lpstr>A125866742L</vt:lpstr>
      <vt:lpstr>A125866742L_Data</vt:lpstr>
      <vt:lpstr>A125866742L_Latest</vt:lpstr>
      <vt:lpstr>A125866746W</vt:lpstr>
      <vt:lpstr>A125866746W_Data</vt:lpstr>
      <vt:lpstr>A125866746W_Latest</vt:lpstr>
      <vt:lpstr>A125866750L</vt:lpstr>
      <vt:lpstr>A125866750L_Data</vt:lpstr>
      <vt:lpstr>A125866750L_Latest</vt:lpstr>
      <vt:lpstr>A125866754W</vt:lpstr>
      <vt:lpstr>A125866754W_Data</vt:lpstr>
      <vt:lpstr>A125866754W_Latest</vt:lpstr>
      <vt:lpstr>A125866758F</vt:lpstr>
      <vt:lpstr>A125866758F_Data</vt:lpstr>
      <vt:lpstr>A125866758F_Latest</vt:lpstr>
      <vt:lpstr>A125866762W</vt:lpstr>
      <vt:lpstr>A125866762W_Data</vt:lpstr>
      <vt:lpstr>A125866762W_Latest</vt:lpstr>
      <vt:lpstr>A125866766F</vt:lpstr>
      <vt:lpstr>A125866766F_Data</vt:lpstr>
      <vt:lpstr>A125866766F_Latest</vt:lpstr>
      <vt:lpstr>A125866770W</vt:lpstr>
      <vt:lpstr>A125866770W_Data</vt:lpstr>
      <vt:lpstr>A125866770W_Latest</vt:lpstr>
      <vt:lpstr>A125866774F</vt:lpstr>
      <vt:lpstr>A125866774F_Data</vt:lpstr>
      <vt:lpstr>A125866774F_Latest</vt:lpstr>
      <vt:lpstr>A125866778R</vt:lpstr>
      <vt:lpstr>A125866778R_Data</vt:lpstr>
      <vt:lpstr>A125866778R_Latest</vt:lpstr>
      <vt:lpstr>A125866782F</vt:lpstr>
      <vt:lpstr>A125866782F_Data</vt:lpstr>
      <vt:lpstr>A125866782F_Latest</vt:lpstr>
      <vt:lpstr>A125866786R</vt:lpstr>
      <vt:lpstr>A125866786R_Data</vt:lpstr>
      <vt:lpstr>A125866786R_Latest</vt:lpstr>
      <vt:lpstr>A125866790F</vt:lpstr>
      <vt:lpstr>A125866790F_Data</vt:lpstr>
      <vt:lpstr>A125866790F_Latest</vt:lpstr>
      <vt:lpstr>A125866794R</vt:lpstr>
      <vt:lpstr>A125866794R_Data</vt:lpstr>
      <vt:lpstr>A125866794R_Latest</vt:lpstr>
      <vt:lpstr>A125866798X</vt:lpstr>
      <vt:lpstr>A125866798X_Data</vt:lpstr>
      <vt:lpstr>A125866798X_Latest</vt:lpstr>
      <vt:lpstr>A125866802C</vt:lpstr>
      <vt:lpstr>A125866802C_Data</vt:lpstr>
      <vt:lpstr>A125866802C_Latest</vt:lpstr>
      <vt:lpstr>A125866806L</vt:lpstr>
      <vt:lpstr>A125866806L_Data</vt:lpstr>
      <vt:lpstr>A125866806L_Latest</vt:lpstr>
      <vt:lpstr>A125866810C</vt:lpstr>
      <vt:lpstr>A125866810C_Data</vt:lpstr>
      <vt:lpstr>A125866810C_Latest</vt:lpstr>
      <vt:lpstr>A125866814L</vt:lpstr>
      <vt:lpstr>A125866814L_Data</vt:lpstr>
      <vt:lpstr>A125866814L_Latest</vt:lpstr>
      <vt:lpstr>A125866818W</vt:lpstr>
      <vt:lpstr>A125866818W_Data</vt:lpstr>
      <vt:lpstr>A125866818W_Latest</vt:lpstr>
      <vt:lpstr>A125866822L</vt:lpstr>
      <vt:lpstr>A125866822L_Data</vt:lpstr>
      <vt:lpstr>A125866822L_Latest</vt:lpstr>
      <vt:lpstr>A125866826W</vt:lpstr>
      <vt:lpstr>A125866826W_Data</vt:lpstr>
      <vt:lpstr>A125866826W_Latest</vt:lpstr>
      <vt:lpstr>A125866830L</vt:lpstr>
      <vt:lpstr>A125866830L_Data</vt:lpstr>
      <vt:lpstr>A125866830L_Latest</vt:lpstr>
      <vt:lpstr>A125866834W</vt:lpstr>
      <vt:lpstr>A125866834W_Data</vt:lpstr>
      <vt:lpstr>A125866834W_Latest</vt:lpstr>
      <vt:lpstr>A125866838F</vt:lpstr>
      <vt:lpstr>A125866838F_Data</vt:lpstr>
      <vt:lpstr>A125866838F_Latest</vt:lpstr>
      <vt:lpstr>A125866842W</vt:lpstr>
      <vt:lpstr>A125866842W_Data</vt:lpstr>
      <vt:lpstr>A125866842W_Latest</vt:lpstr>
      <vt:lpstr>A125866846F</vt:lpstr>
      <vt:lpstr>A125866846F_Data</vt:lpstr>
      <vt:lpstr>A125866846F_Latest</vt:lpstr>
      <vt:lpstr>A125866850W</vt:lpstr>
      <vt:lpstr>A125866850W_Data</vt:lpstr>
      <vt:lpstr>A125866850W_Latest</vt:lpstr>
      <vt:lpstr>A125866854F</vt:lpstr>
      <vt:lpstr>A125866854F_Data</vt:lpstr>
      <vt:lpstr>A125866854F_Latest</vt:lpstr>
      <vt:lpstr>A125866858R</vt:lpstr>
      <vt:lpstr>A125866858R_Data</vt:lpstr>
      <vt:lpstr>A125866858R_Latest</vt:lpstr>
      <vt:lpstr>A125866862F</vt:lpstr>
      <vt:lpstr>A125866862F_Data</vt:lpstr>
      <vt:lpstr>A125866862F_Latest</vt:lpstr>
      <vt:lpstr>A125866866R</vt:lpstr>
      <vt:lpstr>A125866866R_Data</vt:lpstr>
      <vt:lpstr>A125866866R_Latest</vt:lpstr>
      <vt:lpstr>A125866870F</vt:lpstr>
      <vt:lpstr>A125866870F_Data</vt:lpstr>
      <vt:lpstr>A125866870F_Latest</vt:lpstr>
      <vt:lpstr>A125866874R</vt:lpstr>
      <vt:lpstr>A125866874R_Data</vt:lpstr>
      <vt:lpstr>A125866874R_Latest</vt:lpstr>
      <vt:lpstr>A125866878X</vt:lpstr>
      <vt:lpstr>A125866878X_Data</vt:lpstr>
      <vt:lpstr>A125866878X_Latest</vt:lpstr>
      <vt:lpstr>A125866882R</vt:lpstr>
      <vt:lpstr>A125866882R_Data</vt:lpstr>
      <vt:lpstr>A125866882R_Latest</vt:lpstr>
      <vt:lpstr>A125866886X</vt:lpstr>
      <vt:lpstr>A125866886X_Data</vt:lpstr>
      <vt:lpstr>A125866886X_Latest</vt:lpstr>
      <vt:lpstr>A125866890R</vt:lpstr>
      <vt:lpstr>A125866890R_Data</vt:lpstr>
      <vt:lpstr>A125866890R_Latest</vt:lpstr>
      <vt:lpstr>A125866894X</vt:lpstr>
      <vt:lpstr>A125866894X_Data</vt:lpstr>
      <vt:lpstr>A125866894X_Latest</vt:lpstr>
      <vt:lpstr>A125866898J</vt:lpstr>
      <vt:lpstr>A125866898J_Data</vt:lpstr>
      <vt:lpstr>A125866898J_Latest</vt:lpstr>
      <vt:lpstr>A125866902L</vt:lpstr>
      <vt:lpstr>A125866902L_Data</vt:lpstr>
      <vt:lpstr>A125866902L_Latest</vt:lpstr>
      <vt:lpstr>A125866906W</vt:lpstr>
      <vt:lpstr>A125866906W_Data</vt:lpstr>
      <vt:lpstr>A125866906W_Latest</vt:lpstr>
      <vt:lpstr>A125866910L</vt:lpstr>
      <vt:lpstr>A125866910L_Data</vt:lpstr>
      <vt:lpstr>A125866910L_Latest</vt:lpstr>
      <vt:lpstr>A125866914W</vt:lpstr>
      <vt:lpstr>A125866914W_Data</vt:lpstr>
      <vt:lpstr>A125866914W_Latest</vt:lpstr>
      <vt:lpstr>A125866918F</vt:lpstr>
      <vt:lpstr>A125866918F_Data</vt:lpstr>
      <vt:lpstr>A125866918F_Latest</vt:lpstr>
      <vt:lpstr>A125866922W</vt:lpstr>
      <vt:lpstr>A125866922W_Data</vt:lpstr>
      <vt:lpstr>A125866922W_Latest</vt:lpstr>
      <vt:lpstr>A125866926F</vt:lpstr>
      <vt:lpstr>A125866926F_Data</vt:lpstr>
      <vt:lpstr>A125866926F_Latest</vt:lpstr>
      <vt:lpstr>A125866930W</vt:lpstr>
      <vt:lpstr>A125866930W_Data</vt:lpstr>
      <vt:lpstr>A125866930W_Latest</vt:lpstr>
      <vt:lpstr>A125866934F</vt:lpstr>
      <vt:lpstr>A125866934F_Data</vt:lpstr>
      <vt:lpstr>A125866934F_Latest</vt:lpstr>
      <vt:lpstr>A125866938R</vt:lpstr>
      <vt:lpstr>A125866938R_Data</vt:lpstr>
      <vt:lpstr>A125866938R_Latest</vt:lpstr>
      <vt:lpstr>A125866942F</vt:lpstr>
      <vt:lpstr>A125866942F_Data</vt:lpstr>
      <vt:lpstr>A125866942F_Latest</vt:lpstr>
      <vt:lpstr>A125866946R</vt:lpstr>
      <vt:lpstr>A125866946R_Data</vt:lpstr>
      <vt:lpstr>A125866946R_Latest</vt:lpstr>
      <vt:lpstr>A125866950F</vt:lpstr>
      <vt:lpstr>A125866950F_Data</vt:lpstr>
      <vt:lpstr>A125866950F_Latest</vt:lpstr>
      <vt:lpstr>A125866954R</vt:lpstr>
      <vt:lpstr>A125866954R_Data</vt:lpstr>
      <vt:lpstr>A125866954R_Latest</vt:lpstr>
      <vt:lpstr>A125866958X</vt:lpstr>
      <vt:lpstr>A125866958X_Data</vt:lpstr>
      <vt:lpstr>A125866958X_Latest</vt:lpstr>
      <vt:lpstr>A125866962R</vt:lpstr>
      <vt:lpstr>A125866962R_Data</vt:lpstr>
      <vt:lpstr>A125866962R_Latest</vt:lpstr>
      <vt:lpstr>A125866966X</vt:lpstr>
      <vt:lpstr>A125866966X_Data</vt:lpstr>
      <vt:lpstr>A125866966X_Latest</vt:lpstr>
      <vt:lpstr>A125866970R</vt:lpstr>
      <vt:lpstr>A125866970R_Data</vt:lpstr>
      <vt:lpstr>A125866970R_Latest</vt:lpstr>
      <vt:lpstr>A125866974X</vt:lpstr>
      <vt:lpstr>A125866974X_Data</vt:lpstr>
      <vt:lpstr>A125866974X_Latest</vt:lpstr>
      <vt:lpstr>A125866978J</vt:lpstr>
      <vt:lpstr>A125866978J_Data</vt:lpstr>
      <vt:lpstr>A125866978J_Latest</vt:lpstr>
      <vt:lpstr>A125866982X</vt:lpstr>
      <vt:lpstr>A125866982X_Data</vt:lpstr>
      <vt:lpstr>A125866982X_Latest</vt:lpstr>
      <vt:lpstr>A125866986J</vt:lpstr>
      <vt:lpstr>A125866986J_Data</vt:lpstr>
      <vt:lpstr>A125866986J_Latest</vt:lpstr>
      <vt:lpstr>A125871918A</vt:lpstr>
      <vt:lpstr>A125871918A_Data</vt:lpstr>
      <vt:lpstr>A125871918A_Latest</vt:lpstr>
      <vt:lpstr>A125871922T</vt:lpstr>
      <vt:lpstr>A125871922T_Data</vt:lpstr>
      <vt:lpstr>A125871922T_Latest</vt:lpstr>
      <vt:lpstr>A125871926A</vt:lpstr>
      <vt:lpstr>A125871926A_Data</vt:lpstr>
      <vt:lpstr>A125871926A_Latest</vt:lpstr>
      <vt:lpstr>A125871930T</vt:lpstr>
      <vt:lpstr>A125871930T_Data</vt:lpstr>
      <vt:lpstr>A125871930T_Latest</vt:lpstr>
      <vt:lpstr>A125871934A</vt:lpstr>
      <vt:lpstr>A125871934A_Data</vt:lpstr>
      <vt:lpstr>A125871934A_Latest</vt:lpstr>
      <vt:lpstr>A125871938K</vt:lpstr>
      <vt:lpstr>A125871938K_Data</vt:lpstr>
      <vt:lpstr>A125871938K_Latest</vt:lpstr>
      <vt:lpstr>A125871942A</vt:lpstr>
      <vt:lpstr>A125871942A_Data</vt:lpstr>
      <vt:lpstr>A125871942A_Latest</vt:lpstr>
      <vt:lpstr>A125871946K</vt:lpstr>
      <vt:lpstr>A125871946K_Data</vt:lpstr>
      <vt:lpstr>A125871946K_Latest</vt:lpstr>
      <vt:lpstr>A125871950A</vt:lpstr>
      <vt:lpstr>A125871950A_Data</vt:lpstr>
      <vt:lpstr>A125871950A_Latest</vt:lpstr>
      <vt:lpstr>A125871954K</vt:lpstr>
      <vt:lpstr>A125871954K_Data</vt:lpstr>
      <vt:lpstr>A125871954K_Latest</vt:lpstr>
      <vt:lpstr>A125871958V</vt:lpstr>
      <vt:lpstr>A125871958V_Data</vt:lpstr>
      <vt:lpstr>A125871958V_Latest</vt:lpstr>
      <vt:lpstr>A125871962K</vt:lpstr>
      <vt:lpstr>A125871962K_Data</vt:lpstr>
      <vt:lpstr>A125871962K_Latest</vt:lpstr>
      <vt:lpstr>A125871966V</vt:lpstr>
      <vt:lpstr>A125871966V_Data</vt:lpstr>
      <vt:lpstr>A125871966V_Latest</vt:lpstr>
      <vt:lpstr>A125871970K</vt:lpstr>
      <vt:lpstr>A125871970K_Data</vt:lpstr>
      <vt:lpstr>A125871970K_Latest</vt:lpstr>
      <vt:lpstr>A125871974V</vt:lpstr>
      <vt:lpstr>A125871974V_Data</vt:lpstr>
      <vt:lpstr>A125871974V_Latest</vt:lpstr>
      <vt:lpstr>A125871978C</vt:lpstr>
      <vt:lpstr>A125871978C_Data</vt:lpstr>
      <vt:lpstr>A125871978C_Latest</vt:lpstr>
      <vt:lpstr>A125871982V</vt:lpstr>
      <vt:lpstr>A125871982V_Data</vt:lpstr>
      <vt:lpstr>A125871982V_Latest</vt:lpstr>
      <vt:lpstr>A125871986C</vt:lpstr>
      <vt:lpstr>A125871986C_Data</vt:lpstr>
      <vt:lpstr>A125871986C_Latest</vt:lpstr>
      <vt:lpstr>A125871990V</vt:lpstr>
      <vt:lpstr>A125871990V_Data</vt:lpstr>
      <vt:lpstr>A125871990V_Latest</vt:lpstr>
      <vt:lpstr>A125871994C</vt:lpstr>
      <vt:lpstr>A125871994C_Data</vt:lpstr>
      <vt:lpstr>A125871994C_Latest</vt:lpstr>
      <vt:lpstr>A125871998L</vt:lpstr>
      <vt:lpstr>A125871998L_Data</vt:lpstr>
      <vt:lpstr>A125871998L_Latest</vt:lpstr>
      <vt:lpstr>A125872002V</vt:lpstr>
      <vt:lpstr>A125872002V_Data</vt:lpstr>
      <vt:lpstr>A125872002V_Latest</vt:lpstr>
      <vt:lpstr>A125872006C</vt:lpstr>
      <vt:lpstr>A125872006C_Data</vt:lpstr>
      <vt:lpstr>A125872006C_Latest</vt:lpstr>
      <vt:lpstr>A125872010V</vt:lpstr>
      <vt:lpstr>A125872010V_Data</vt:lpstr>
      <vt:lpstr>A125872010V_Latest</vt:lpstr>
      <vt:lpstr>A125872014C</vt:lpstr>
      <vt:lpstr>A125872014C_Data</vt:lpstr>
      <vt:lpstr>A125872014C_Latest</vt:lpstr>
      <vt:lpstr>A125872018L</vt:lpstr>
      <vt:lpstr>A125872018L_Data</vt:lpstr>
      <vt:lpstr>A125872018L_Latest</vt:lpstr>
      <vt:lpstr>A125872022C</vt:lpstr>
      <vt:lpstr>A125872022C_Data</vt:lpstr>
      <vt:lpstr>A125872022C_Latest</vt:lpstr>
      <vt:lpstr>A125872026L</vt:lpstr>
      <vt:lpstr>A125872026L_Data</vt:lpstr>
      <vt:lpstr>A125872026L_Latest</vt:lpstr>
      <vt:lpstr>A125872030C</vt:lpstr>
      <vt:lpstr>A125872030C_Data</vt:lpstr>
      <vt:lpstr>A125872030C_Latest</vt:lpstr>
      <vt:lpstr>A125872034L</vt:lpstr>
      <vt:lpstr>A125872034L_Data</vt:lpstr>
      <vt:lpstr>A125872034L_Latest</vt:lpstr>
      <vt:lpstr>A125872038W</vt:lpstr>
      <vt:lpstr>A125872038W_Data</vt:lpstr>
      <vt:lpstr>A125872038W_Latest</vt:lpstr>
      <vt:lpstr>A125872042L</vt:lpstr>
      <vt:lpstr>A125872042L_Data</vt:lpstr>
      <vt:lpstr>A125872042L_Latest</vt:lpstr>
      <vt:lpstr>A125872046W</vt:lpstr>
      <vt:lpstr>A125872046W_Data</vt:lpstr>
      <vt:lpstr>A125872046W_Latest</vt:lpstr>
      <vt:lpstr>A125872050L</vt:lpstr>
      <vt:lpstr>A125872050L_Data</vt:lpstr>
      <vt:lpstr>A125872050L_Latest</vt:lpstr>
      <vt:lpstr>A125872054W</vt:lpstr>
      <vt:lpstr>A125872054W_Data</vt:lpstr>
      <vt:lpstr>A125872054W_Latest</vt:lpstr>
      <vt:lpstr>A125872058F</vt:lpstr>
      <vt:lpstr>A125872058F_Data</vt:lpstr>
      <vt:lpstr>A125872058F_Latest</vt:lpstr>
      <vt:lpstr>A125872062W</vt:lpstr>
      <vt:lpstr>A125872062W_Data</vt:lpstr>
      <vt:lpstr>A125872062W_Latest</vt:lpstr>
      <vt:lpstr>A125872066F</vt:lpstr>
      <vt:lpstr>A125872066F_Data</vt:lpstr>
      <vt:lpstr>A125872066F_Latest</vt:lpstr>
      <vt:lpstr>A125872070W</vt:lpstr>
      <vt:lpstr>A125872070W_Data</vt:lpstr>
      <vt:lpstr>A125872070W_Latest</vt:lpstr>
      <vt:lpstr>A125872074F</vt:lpstr>
      <vt:lpstr>A125872074F_Data</vt:lpstr>
      <vt:lpstr>A125872074F_Latest</vt:lpstr>
      <vt:lpstr>A125872078R</vt:lpstr>
      <vt:lpstr>A125872078R_Data</vt:lpstr>
      <vt:lpstr>A125872078R_Latest</vt:lpstr>
      <vt:lpstr>A125872082F</vt:lpstr>
      <vt:lpstr>A125872082F_Data</vt:lpstr>
      <vt:lpstr>A125872082F_Latest</vt:lpstr>
      <vt:lpstr>A125872086R</vt:lpstr>
      <vt:lpstr>A125872086R_Data</vt:lpstr>
      <vt:lpstr>A125872086R_Latest</vt:lpstr>
      <vt:lpstr>A125872090F</vt:lpstr>
      <vt:lpstr>A125872090F_Data</vt:lpstr>
      <vt:lpstr>A125872090F_Latest</vt:lpstr>
      <vt:lpstr>A125872094R</vt:lpstr>
      <vt:lpstr>A125872094R_Data</vt:lpstr>
      <vt:lpstr>A125872094R_Latest</vt:lpstr>
      <vt:lpstr>A125872098X</vt:lpstr>
      <vt:lpstr>A125872098X_Data</vt:lpstr>
      <vt:lpstr>A125872098X_Latest</vt:lpstr>
      <vt:lpstr>A125872102C</vt:lpstr>
      <vt:lpstr>A125872102C_Data</vt:lpstr>
      <vt:lpstr>A125872102C_Latest</vt:lpstr>
      <vt:lpstr>A125872106L</vt:lpstr>
      <vt:lpstr>A125872106L_Data</vt:lpstr>
      <vt:lpstr>A125872106L_Latest</vt:lpstr>
      <vt:lpstr>A125872110C</vt:lpstr>
      <vt:lpstr>A125872110C_Data</vt:lpstr>
      <vt:lpstr>A125872110C_Latest</vt:lpstr>
      <vt:lpstr>A125872114L</vt:lpstr>
      <vt:lpstr>A125872114L_Data</vt:lpstr>
      <vt:lpstr>A125872114L_Latest</vt:lpstr>
      <vt:lpstr>A125872118W</vt:lpstr>
      <vt:lpstr>A125872118W_Data</vt:lpstr>
      <vt:lpstr>A125872118W_Latest</vt:lpstr>
      <vt:lpstr>A125872122L</vt:lpstr>
      <vt:lpstr>A125872122L_Data</vt:lpstr>
      <vt:lpstr>A125872122L_Latest</vt:lpstr>
      <vt:lpstr>A125872126W</vt:lpstr>
      <vt:lpstr>A125872126W_Data</vt:lpstr>
      <vt:lpstr>A125872126W_Latest</vt:lpstr>
      <vt:lpstr>A125872130L</vt:lpstr>
      <vt:lpstr>A125872130L_Data</vt:lpstr>
      <vt:lpstr>A125872130L_Latest</vt:lpstr>
      <vt:lpstr>A125872134W</vt:lpstr>
      <vt:lpstr>A125872134W_Data</vt:lpstr>
      <vt:lpstr>A125872134W_Latest</vt:lpstr>
      <vt:lpstr>A125872138F</vt:lpstr>
      <vt:lpstr>A125872138F_Data</vt:lpstr>
      <vt:lpstr>A125872138F_Latest</vt:lpstr>
      <vt:lpstr>A125872142W</vt:lpstr>
      <vt:lpstr>A125872142W_Data</vt:lpstr>
      <vt:lpstr>A125872142W_Latest</vt:lpstr>
      <vt:lpstr>A125872146F</vt:lpstr>
      <vt:lpstr>A125872146F_Data</vt:lpstr>
      <vt:lpstr>A125872146F_Latest</vt:lpstr>
      <vt:lpstr>A125872150W</vt:lpstr>
      <vt:lpstr>A125872150W_Data</vt:lpstr>
      <vt:lpstr>A125872150W_Latest</vt:lpstr>
      <vt:lpstr>A125872154F</vt:lpstr>
      <vt:lpstr>A125872154F_Data</vt:lpstr>
      <vt:lpstr>A125872154F_Latest</vt:lpstr>
      <vt:lpstr>A125872158R</vt:lpstr>
      <vt:lpstr>A125872158R_Data</vt:lpstr>
      <vt:lpstr>A125872158R_Latest</vt:lpstr>
      <vt:lpstr>A125872162F</vt:lpstr>
      <vt:lpstr>A125872162F_Data</vt:lpstr>
      <vt:lpstr>A125872162F_Latest</vt:lpstr>
      <vt:lpstr>A125872166R</vt:lpstr>
      <vt:lpstr>A125872166R_Data</vt:lpstr>
      <vt:lpstr>A125872166R_Latest</vt:lpstr>
      <vt:lpstr>A125872170F</vt:lpstr>
      <vt:lpstr>A125872170F_Data</vt:lpstr>
      <vt:lpstr>A125872170F_Latest</vt:lpstr>
      <vt:lpstr>A125872174R</vt:lpstr>
      <vt:lpstr>A125872174R_Data</vt:lpstr>
      <vt:lpstr>A125872174R_Latest</vt:lpstr>
      <vt:lpstr>A125872178X</vt:lpstr>
      <vt:lpstr>A125872178X_Data</vt:lpstr>
      <vt:lpstr>A125872178X_Latest</vt:lpstr>
      <vt:lpstr>A125872182R</vt:lpstr>
      <vt:lpstr>A125872182R_Data</vt:lpstr>
      <vt:lpstr>A125872182R_Latest</vt:lpstr>
      <vt:lpstr>A125872186X</vt:lpstr>
      <vt:lpstr>A125872186X_Data</vt:lpstr>
      <vt:lpstr>A125872186X_Latest</vt:lpstr>
      <vt:lpstr>A125872190R</vt:lpstr>
      <vt:lpstr>A125872190R_Data</vt:lpstr>
      <vt:lpstr>A125872190R_Latest</vt:lpstr>
      <vt:lpstr>A125872194X</vt:lpstr>
      <vt:lpstr>A125872194X_Data</vt:lpstr>
      <vt:lpstr>A125872194X_Latest</vt:lpstr>
      <vt:lpstr>A125872198J</vt:lpstr>
      <vt:lpstr>A125872198J_Data</vt:lpstr>
      <vt:lpstr>A125872198J_Latest</vt:lpstr>
      <vt:lpstr>A125872202L</vt:lpstr>
      <vt:lpstr>A125872202L_Data</vt:lpstr>
      <vt:lpstr>A125872202L_Latest</vt:lpstr>
      <vt:lpstr>A125872206W</vt:lpstr>
      <vt:lpstr>A125872206W_Data</vt:lpstr>
      <vt:lpstr>A125872206W_Latest</vt:lpstr>
      <vt:lpstr>A125872210L</vt:lpstr>
      <vt:lpstr>A125872210L_Data</vt:lpstr>
      <vt:lpstr>A125872210L_Latest</vt:lpstr>
      <vt:lpstr>A125872214W</vt:lpstr>
      <vt:lpstr>A125872214W_Data</vt:lpstr>
      <vt:lpstr>A125872214W_Latest</vt:lpstr>
      <vt:lpstr>A125872218F</vt:lpstr>
      <vt:lpstr>A125872218F_Data</vt:lpstr>
      <vt:lpstr>A125872218F_Latest</vt:lpstr>
      <vt:lpstr>A125872222W</vt:lpstr>
      <vt:lpstr>A125872222W_Data</vt:lpstr>
      <vt:lpstr>A125872222W_Latest</vt:lpstr>
      <vt:lpstr>A125872226F</vt:lpstr>
      <vt:lpstr>A125872226F_Data</vt:lpstr>
      <vt:lpstr>A125872226F_Latest</vt:lpstr>
      <vt:lpstr>A125872230W</vt:lpstr>
      <vt:lpstr>A125872230W_Data</vt:lpstr>
      <vt:lpstr>A125872230W_Latest</vt:lpstr>
      <vt:lpstr>A125872234F</vt:lpstr>
      <vt:lpstr>A125872234F_Data</vt:lpstr>
      <vt:lpstr>A125872234F_Latest</vt:lpstr>
      <vt:lpstr>A125872238R</vt:lpstr>
      <vt:lpstr>A125872238R_Data</vt:lpstr>
      <vt:lpstr>A125872238R_Latest</vt:lpstr>
      <vt:lpstr>A125872242F</vt:lpstr>
      <vt:lpstr>A125872242F_Data</vt:lpstr>
      <vt:lpstr>A125872242F_Latest</vt:lpstr>
      <vt:lpstr>A125872246R</vt:lpstr>
      <vt:lpstr>A125872246R_Data</vt:lpstr>
      <vt:lpstr>A125872246R_Latest</vt:lpstr>
      <vt:lpstr>A125872250F</vt:lpstr>
      <vt:lpstr>A125872250F_Data</vt:lpstr>
      <vt:lpstr>A125872250F_Latest</vt:lpstr>
      <vt:lpstr>A125872254R</vt:lpstr>
      <vt:lpstr>A125872254R_Data</vt:lpstr>
      <vt:lpstr>A125872254R_Latest</vt:lpstr>
      <vt:lpstr>A125872258X</vt:lpstr>
      <vt:lpstr>A125872258X_Data</vt:lpstr>
      <vt:lpstr>A125872258X_Latest</vt:lpstr>
      <vt:lpstr>A125872262R</vt:lpstr>
      <vt:lpstr>A125872262R_Data</vt:lpstr>
      <vt:lpstr>A125872262R_Latest</vt:lpstr>
      <vt:lpstr>A125872266X</vt:lpstr>
      <vt:lpstr>A125872266X_Data</vt:lpstr>
      <vt:lpstr>A125872266X_Latest</vt:lpstr>
      <vt:lpstr>A125872270R</vt:lpstr>
      <vt:lpstr>A125872270R_Data</vt:lpstr>
      <vt:lpstr>A125872270R_Latest</vt:lpstr>
      <vt:lpstr>A125872274X</vt:lpstr>
      <vt:lpstr>A125872274X_Data</vt:lpstr>
      <vt:lpstr>A125872274X_Latest</vt:lpstr>
      <vt:lpstr>A125872278J</vt:lpstr>
      <vt:lpstr>A125872278J_Data</vt:lpstr>
      <vt:lpstr>A125872278J_Latest</vt:lpstr>
      <vt:lpstr>A125872282X</vt:lpstr>
      <vt:lpstr>A125872282X_Data</vt:lpstr>
      <vt:lpstr>A125872282X_Latest</vt:lpstr>
      <vt:lpstr>A125872286J</vt:lpstr>
      <vt:lpstr>A125872286J_Data</vt:lpstr>
      <vt:lpstr>A125872286J_Latest</vt:lpstr>
      <vt:lpstr>A125872290X</vt:lpstr>
      <vt:lpstr>A125872290X_Data</vt:lpstr>
      <vt:lpstr>A125872290X_Latest</vt:lpstr>
      <vt:lpstr>A125872294J</vt:lpstr>
      <vt:lpstr>A125872294J_Data</vt:lpstr>
      <vt:lpstr>A125872294J_Latest</vt:lpstr>
      <vt:lpstr>A125872298T</vt:lpstr>
      <vt:lpstr>A125872298T_Data</vt:lpstr>
      <vt:lpstr>A125872298T_Latest</vt:lpstr>
      <vt:lpstr>A125872302W</vt:lpstr>
      <vt:lpstr>A125872302W_Data</vt:lpstr>
      <vt:lpstr>A125872302W_Latest</vt:lpstr>
      <vt:lpstr>A125872306F</vt:lpstr>
      <vt:lpstr>A125872306F_Data</vt:lpstr>
      <vt:lpstr>A125872306F_Latest</vt:lpstr>
      <vt:lpstr>A125872310W</vt:lpstr>
      <vt:lpstr>A125872310W_Data</vt:lpstr>
      <vt:lpstr>A125872310W_Latest</vt:lpstr>
      <vt:lpstr>A125872314F</vt:lpstr>
      <vt:lpstr>A125872314F_Data</vt:lpstr>
      <vt:lpstr>A125872314F_Latest</vt:lpstr>
      <vt:lpstr>A125872318R</vt:lpstr>
      <vt:lpstr>A125872318R_Data</vt:lpstr>
      <vt:lpstr>A125872318R_Latest</vt:lpstr>
      <vt:lpstr>A125872322F</vt:lpstr>
      <vt:lpstr>A125872322F_Data</vt:lpstr>
      <vt:lpstr>A125872322F_Latest</vt:lpstr>
      <vt:lpstr>A125872326R</vt:lpstr>
      <vt:lpstr>A125872326R_Data</vt:lpstr>
      <vt:lpstr>A125872326R_Latest</vt:lpstr>
      <vt:lpstr>A125872330F</vt:lpstr>
      <vt:lpstr>A125872330F_Data</vt:lpstr>
      <vt:lpstr>A125872330F_Latest</vt:lpstr>
      <vt:lpstr>A125872334R</vt:lpstr>
      <vt:lpstr>A125872334R_Data</vt:lpstr>
      <vt:lpstr>A125872334R_Latest</vt:lpstr>
      <vt:lpstr>A125872338X</vt:lpstr>
      <vt:lpstr>A125872338X_Data</vt:lpstr>
      <vt:lpstr>A125872338X_Latest</vt:lpstr>
      <vt:lpstr>A125872342R</vt:lpstr>
      <vt:lpstr>A125872342R_Data</vt:lpstr>
      <vt:lpstr>A125872342R_Latest</vt:lpstr>
      <vt:lpstr>A125872346X</vt:lpstr>
      <vt:lpstr>A125872346X_Data</vt:lpstr>
      <vt:lpstr>A125872346X_Latest</vt:lpstr>
      <vt:lpstr>A125872350R</vt:lpstr>
      <vt:lpstr>A125872350R_Data</vt:lpstr>
      <vt:lpstr>A125872350R_Latest</vt:lpstr>
      <vt:lpstr>A125872354X</vt:lpstr>
      <vt:lpstr>A125872354X_Data</vt:lpstr>
      <vt:lpstr>A125872354X_Latest</vt:lpstr>
      <vt:lpstr>A125872358J</vt:lpstr>
      <vt:lpstr>A125872358J_Data</vt:lpstr>
      <vt:lpstr>A125872358J_Latest</vt:lpstr>
      <vt:lpstr>A125872362X</vt:lpstr>
      <vt:lpstr>A125872362X_Data</vt:lpstr>
      <vt:lpstr>A125872362X_Latest</vt:lpstr>
      <vt:lpstr>A125872366J</vt:lpstr>
      <vt:lpstr>A125872366J_Data</vt:lpstr>
      <vt:lpstr>A125872366J_Latest</vt:lpstr>
      <vt:lpstr>A125872370X</vt:lpstr>
      <vt:lpstr>A125872370X_Data</vt:lpstr>
      <vt:lpstr>A125872370X_Latest</vt:lpstr>
      <vt:lpstr>A125872374J</vt:lpstr>
      <vt:lpstr>A125872374J_Data</vt:lpstr>
      <vt:lpstr>A125872374J_Latest</vt:lpstr>
      <vt:lpstr>A125872378T</vt:lpstr>
      <vt:lpstr>A125872378T_Data</vt:lpstr>
      <vt:lpstr>A125872378T_Latest</vt:lpstr>
      <vt:lpstr>A125872382J</vt:lpstr>
      <vt:lpstr>A125872382J_Data</vt:lpstr>
      <vt:lpstr>A125872382J_Latest</vt:lpstr>
      <vt:lpstr>A125872386T</vt:lpstr>
      <vt:lpstr>A125872386T_Data</vt:lpstr>
      <vt:lpstr>A125872386T_Latest</vt:lpstr>
      <vt:lpstr>A125872390J</vt:lpstr>
      <vt:lpstr>A125872390J_Data</vt:lpstr>
      <vt:lpstr>A125872390J_Latest</vt:lpstr>
      <vt:lpstr>A125872394T</vt:lpstr>
      <vt:lpstr>A125872394T_Data</vt:lpstr>
      <vt:lpstr>A125872394T_Latest</vt:lpstr>
      <vt:lpstr>A125872398A</vt:lpstr>
      <vt:lpstr>A125872398A_Data</vt:lpstr>
      <vt:lpstr>A125872398A_Latest</vt:lpstr>
      <vt:lpstr>A125872402F</vt:lpstr>
      <vt:lpstr>A125872402F_Data</vt:lpstr>
      <vt:lpstr>A125872402F_Latest</vt:lpstr>
      <vt:lpstr>A125872406R</vt:lpstr>
      <vt:lpstr>A125872406R_Data</vt:lpstr>
      <vt:lpstr>A125872406R_Latest</vt:lpstr>
      <vt:lpstr>A125872410F</vt:lpstr>
      <vt:lpstr>A125872410F_Data</vt:lpstr>
      <vt:lpstr>A125872410F_Latest</vt:lpstr>
      <vt:lpstr>A125872414R</vt:lpstr>
      <vt:lpstr>A125872414R_Data</vt:lpstr>
      <vt:lpstr>A125872414R_Latest</vt:lpstr>
      <vt:lpstr>A125872418X</vt:lpstr>
      <vt:lpstr>A125872418X_Data</vt:lpstr>
      <vt:lpstr>A125872418X_Latest</vt:lpstr>
      <vt:lpstr>A125872422R</vt:lpstr>
      <vt:lpstr>A125872422R_Data</vt:lpstr>
      <vt:lpstr>A125872422R_Latest</vt:lpstr>
      <vt:lpstr>A125872426X</vt:lpstr>
      <vt:lpstr>A125872426X_Data</vt:lpstr>
      <vt:lpstr>A125872426X_Latest</vt:lpstr>
      <vt:lpstr>A125872430R</vt:lpstr>
      <vt:lpstr>A125872430R_Data</vt:lpstr>
      <vt:lpstr>A125872430R_Latest</vt:lpstr>
      <vt:lpstr>A125872434X</vt:lpstr>
      <vt:lpstr>A125872434X_Data</vt:lpstr>
      <vt:lpstr>A125872434X_Latest</vt:lpstr>
      <vt:lpstr>A125872438J</vt:lpstr>
      <vt:lpstr>A125872438J_Data</vt:lpstr>
      <vt:lpstr>A125872438J_Latest</vt:lpstr>
      <vt:lpstr>A125872442X</vt:lpstr>
      <vt:lpstr>A125872442X_Data</vt:lpstr>
      <vt:lpstr>A125872442X_Latest</vt:lpstr>
      <vt:lpstr>A125872446J</vt:lpstr>
      <vt:lpstr>A125872446J_Data</vt:lpstr>
      <vt:lpstr>A125872446J_Latest</vt:lpstr>
      <vt:lpstr>A125872450X</vt:lpstr>
      <vt:lpstr>A125872450X_Data</vt:lpstr>
      <vt:lpstr>A125872450X_Latest</vt:lpstr>
      <vt:lpstr>A125872454J</vt:lpstr>
      <vt:lpstr>A125872454J_Data</vt:lpstr>
      <vt:lpstr>A125872454J_Latest</vt:lpstr>
      <vt:lpstr>A125872458T</vt:lpstr>
      <vt:lpstr>A125872458T_Data</vt:lpstr>
      <vt:lpstr>A125872458T_Latest</vt:lpstr>
      <vt:lpstr>A125872462J</vt:lpstr>
      <vt:lpstr>A125872462J_Data</vt:lpstr>
      <vt:lpstr>A125872462J_Latest</vt:lpstr>
      <vt:lpstr>A125872466T</vt:lpstr>
      <vt:lpstr>A125872466T_Data</vt:lpstr>
      <vt:lpstr>A125872466T_Latest</vt:lpstr>
      <vt:lpstr>A125872470J</vt:lpstr>
      <vt:lpstr>A125872470J_Data</vt:lpstr>
      <vt:lpstr>A125872470J_Latest</vt:lpstr>
      <vt:lpstr>A125872474T</vt:lpstr>
      <vt:lpstr>A125872474T_Data</vt:lpstr>
      <vt:lpstr>A125872474T_Latest</vt:lpstr>
      <vt:lpstr>A125872478A</vt:lpstr>
      <vt:lpstr>A125872478A_Data</vt:lpstr>
      <vt:lpstr>A125872478A_Latest</vt:lpstr>
      <vt:lpstr>A125872482T</vt:lpstr>
      <vt:lpstr>A125872482T_Data</vt:lpstr>
      <vt:lpstr>A125872482T_Latest</vt:lpstr>
      <vt:lpstr>A125872486A</vt:lpstr>
      <vt:lpstr>A125872486A_Data</vt:lpstr>
      <vt:lpstr>A125872486A_Latest</vt:lpstr>
      <vt:lpstr>A125872490T</vt:lpstr>
      <vt:lpstr>A125872490T_Data</vt:lpstr>
      <vt:lpstr>A125872490T_Latest</vt:lpstr>
      <vt:lpstr>A125872494A</vt:lpstr>
      <vt:lpstr>A125872494A_Data</vt:lpstr>
      <vt:lpstr>A125872494A_Latest</vt:lpstr>
      <vt:lpstr>A125872498K</vt:lpstr>
      <vt:lpstr>A125872498K_Data</vt:lpstr>
      <vt:lpstr>A125872498K_Latest</vt:lpstr>
      <vt:lpstr>A125872502R</vt:lpstr>
      <vt:lpstr>A125872502R_Data</vt:lpstr>
      <vt:lpstr>A125872502R_Latest</vt:lpstr>
      <vt:lpstr>A125872506X</vt:lpstr>
      <vt:lpstr>A125872506X_Data</vt:lpstr>
      <vt:lpstr>A125872506X_Latest</vt:lpstr>
      <vt:lpstr>A125872510R</vt:lpstr>
      <vt:lpstr>A125872510R_Data</vt:lpstr>
      <vt:lpstr>A125872510R_Latest</vt:lpstr>
      <vt:lpstr>A125872514X</vt:lpstr>
      <vt:lpstr>A125872514X_Data</vt:lpstr>
      <vt:lpstr>A125872514X_Latest</vt:lpstr>
      <vt:lpstr>A125872518J</vt:lpstr>
      <vt:lpstr>A125872518J_Data</vt:lpstr>
      <vt:lpstr>A125872518J_Latest</vt:lpstr>
      <vt:lpstr>A125872522X</vt:lpstr>
      <vt:lpstr>A125872522X_Data</vt:lpstr>
      <vt:lpstr>A125872522X_Latest</vt:lpstr>
      <vt:lpstr>A125872526J</vt:lpstr>
      <vt:lpstr>A125872526J_Data</vt:lpstr>
      <vt:lpstr>A125872526J_Latest</vt:lpstr>
      <vt:lpstr>A125872530X</vt:lpstr>
      <vt:lpstr>A125872530X_Data</vt:lpstr>
      <vt:lpstr>A125872530X_Latest</vt:lpstr>
      <vt:lpstr>A125877462X</vt:lpstr>
      <vt:lpstr>A125877462X_Data</vt:lpstr>
      <vt:lpstr>A125877462X_Latest</vt:lpstr>
      <vt:lpstr>A125877466J</vt:lpstr>
      <vt:lpstr>A125877466J_Data</vt:lpstr>
      <vt:lpstr>A125877466J_Latest</vt:lpstr>
      <vt:lpstr>A125877470X</vt:lpstr>
      <vt:lpstr>A125877470X_Data</vt:lpstr>
      <vt:lpstr>A125877470X_Latest</vt:lpstr>
      <vt:lpstr>A125877474J</vt:lpstr>
      <vt:lpstr>A125877474J_Data</vt:lpstr>
      <vt:lpstr>A125877474J_Latest</vt:lpstr>
      <vt:lpstr>A125877478T</vt:lpstr>
      <vt:lpstr>A125877478T_Data</vt:lpstr>
      <vt:lpstr>A125877478T_Latest</vt:lpstr>
      <vt:lpstr>A125877482J</vt:lpstr>
      <vt:lpstr>A125877482J_Data</vt:lpstr>
      <vt:lpstr>A125877482J_Latest</vt:lpstr>
      <vt:lpstr>A125877486T</vt:lpstr>
      <vt:lpstr>A125877486T_Data</vt:lpstr>
      <vt:lpstr>A125877486T_Latest</vt:lpstr>
      <vt:lpstr>A125877490J</vt:lpstr>
      <vt:lpstr>A125877490J_Data</vt:lpstr>
      <vt:lpstr>A125877490J_Latest</vt:lpstr>
      <vt:lpstr>A125877494T</vt:lpstr>
      <vt:lpstr>A125877494T_Data</vt:lpstr>
      <vt:lpstr>A125877494T_Latest</vt:lpstr>
      <vt:lpstr>A125877498A</vt:lpstr>
      <vt:lpstr>A125877498A_Data</vt:lpstr>
      <vt:lpstr>A125877498A_Latest</vt:lpstr>
      <vt:lpstr>A125877502F</vt:lpstr>
      <vt:lpstr>A125877502F_Data</vt:lpstr>
      <vt:lpstr>A125877502F_Latest</vt:lpstr>
      <vt:lpstr>A125877506R</vt:lpstr>
      <vt:lpstr>A125877506R_Data</vt:lpstr>
      <vt:lpstr>A125877506R_Latest</vt:lpstr>
      <vt:lpstr>A125877510F</vt:lpstr>
      <vt:lpstr>A125877510F_Data</vt:lpstr>
      <vt:lpstr>A125877510F_Latest</vt:lpstr>
      <vt:lpstr>A125877514R</vt:lpstr>
      <vt:lpstr>A125877514R_Data</vt:lpstr>
      <vt:lpstr>A125877514R_Latest</vt:lpstr>
      <vt:lpstr>A125877518X</vt:lpstr>
      <vt:lpstr>A125877518X_Data</vt:lpstr>
      <vt:lpstr>A125877518X_Latest</vt:lpstr>
      <vt:lpstr>A125877522R</vt:lpstr>
      <vt:lpstr>A125877522R_Data</vt:lpstr>
      <vt:lpstr>A125877522R_Latest</vt:lpstr>
      <vt:lpstr>A125877526X</vt:lpstr>
      <vt:lpstr>A125877526X_Data</vt:lpstr>
      <vt:lpstr>A125877526X_Latest</vt:lpstr>
      <vt:lpstr>A125877530R</vt:lpstr>
      <vt:lpstr>A125877530R_Data</vt:lpstr>
      <vt:lpstr>A125877530R_Latest</vt:lpstr>
      <vt:lpstr>A125877534X</vt:lpstr>
      <vt:lpstr>A125877534X_Data</vt:lpstr>
      <vt:lpstr>A125877534X_Latest</vt:lpstr>
      <vt:lpstr>A125877538J</vt:lpstr>
      <vt:lpstr>A125877538J_Data</vt:lpstr>
      <vt:lpstr>A125877538J_Latest</vt:lpstr>
      <vt:lpstr>A125877542X</vt:lpstr>
      <vt:lpstr>A125877542X_Data</vt:lpstr>
      <vt:lpstr>A125877542X_Latest</vt:lpstr>
      <vt:lpstr>A125877546J</vt:lpstr>
      <vt:lpstr>A125877546J_Data</vt:lpstr>
      <vt:lpstr>A125877546J_Latest</vt:lpstr>
      <vt:lpstr>A125877550X</vt:lpstr>
      <vt:lpstr>A125877550X_Data</vt:lpstr>
      <vt:lpstr>A125877550X_Latest</vt:lpstr>
      <vt:lpstr>A125877554J</vt:lpstr>
      <vt:lpstr>A125877554J_Data</vt:lpstr>
      <vt:lpstr>A125877554J_Latest</vt:lpstr>
      <vt:lpstr>A125877558T</vt:lpstr>
      <vt:lpstr>A125877558T_Data</vt:lpstr>
      <vt:lpstr>A125877558T_Latest</vt:lpstr>
      <vt:lpstr>A125877562J</vt:lpstr>
      <vt:lpstr>A125877562J_Data</vt:lpstr>
      <vt:lpstr>A125877562J_Latest</vt:lpstr>
      <vt:lpstr>A125877566T</vt:lpstr>
      <vt:lpstr>A125877566T_Data</vt:lpstr>
      <vt:lpstr>A125877566T_Latest</vt:lpstr>
      <vt:lpstr>A125877570J</vt:lpstr>
      <vt:lpstr>A125877570J_Data</vt:lpstr>
      <vt:lpstr>A125877570J_Latest</vt:lpstr>
      <vt:lpstr>A125877574T</vt:lpstr>
      <vt:lpstr>A125877574T_Data</vt:lpstr>
      <vt:lpstr>A125877574T_Latest</vt:lpstr>
      <vt:lpstr>A125877578A</vt:lpstr>
      <vt:lpstr>A125877578A_Data</vt:lpstr>
      <vt:lpstr>A125877578A_Latest</vt:lpstr>
      <vt:lpstr>A125877582T</vt:lpstr>
      <vt:lpstr>A125877582T_Data</vt:lpstr>
      <vt:lpstr>A125877582T_Latest</vt:lpstr>
      <vt:lpstr>A125877586A</vt:lpstr>
      <vt:lpstr>A125877586A_Data</vt:lpstr>
      <vt:lpstr>A125877586A_Latest</vt:lpstr>
      <vt:lpstr>A125877590T</vt:lpstr>
      <vt:lpstr>A125877590T_Data</vt:lpstr>
      <vt:lpstr>A125877590T_Latest</vt:lpstr>
      <vt:lpstr>A125877594A</vt:lpstr>
      <vt:lpstr>A125877594A_Data</vt:lpstr>
      <vt:lpstr>A125877594A_Latest</vt:lpstr>
      <vt:lpstr>A125877598K</vt:lpstr>
      <vt:lpstr>A125877598K_Data</vt:lpstr>
      <vt:lpstr>A125877598K_Latest</vt:lpstr>
      <vt:lpstr>A125877602R</vt:lpstr>
      <vt:lpstr>A125877602R_Data</vt:lpstr>
      <vt:lpstr>A125877602R_Latest</vt:lpstr>
      <vt:lpstr>A125877606X</vt:lpstr>
      <vt:lpstr>A125877606X_Data</vt:lpstr>
      <vt:lpstr>A125877606X_Latest</vt:lpstr>
      <vt:lpstr>A125877610R</vt:lpstr>
      <vt:lpstr>A125877610R_Data</vt:lpstr>
      <vt:lpstr>A125877610R_Latest</vt:lpstr>
      <vt:lpstr>A125877614X</vt:lpstr>
      <vt:lpstr>A125877614X_Data</vt:lpstr>
      <vt:lpstr>A125877614X_Latest</vt:lpstr>
      <vt:lpstr>A125877618J</vt:lpstr>
      <vt:lpstr>A125877618J_Data</vt:lpstr>
      <vt:lpstr>A125877618J_Latest</vt:lpstr>
      <vt:lpstr>A125877622X</vt:lpstr>
      <vt:lpstr>A125877622X_Data</vt:lpstr>
      <vt:lpstr>A125877622X_Latest</vt:lpstr>
      <vt:lpstr>A125877626J</vt:lpstr>
      <vt:lpstr>A125877626J_Data</vt:lpstr>
      <vt:lpstr>A125877626J_Latest</vt:lpstr>
      <vt:lpstr>A125877630X</vt:lpstr>
      <vt:lpstr>A125877630X_Data</vt:lpstr>
      <vt:lpstr>A125877630X_Latest</vt:lpstr>
      <vt:lpstr>A125877634J</vt:lpstr>
      <vt:lpstr>A125877634J_Data</vt:lpstr>
      <vt:lpstr>A125877634J_Latest</vt:lpstr>
      <vt:lpstr>A125877638T</vt:lpstr>
      <vt:lpstr>A125877638T_Data</vt:lpstr>
      <vt:lpstr>A125877638T_Latest</vt:lpstr>
      <vt:lpstr>A125877642J</vt:lpstr>
      <vt:lpstr>A125877642J_Data</vt:lpstr>
      <vt:lpstr>A125877642J_Latest</vt:lpstr>
      <vt:lpstr>A125877646T</vt:lpstr>
      <vt:lpstr>A125877646T_Data</vt:lpstr>
      <vt:lpstr>A125877646T_Latest</vt:lpstr>
      <vt:lpstr>A125877650J</vt:lpstr>
      <vt:lpstr>A125877650J_Data</vt:lpstr>
      <vt:lpstr>A125877650J_Latest</vt:lpstr>
      <vt:lpstr>A125877654T</vt:lpstr>
      <vt:lpstr>A125877654T_Data</vt:lpstr>
      <vt:lpstr>A125877654T_Latest</vt:lpstr>
      <vt:lpstr>A125877658A</vt:lpstr>
      <vt:lpstr>A125877658A_Data</vt:lpstr>
      <vt:lpstr>A125877658A_Latest</vt:lpstr>
      <vt:lpstr>A125877662T</vt:lpstr>
      <vt:lpstr>A125877662T_Data</vt:lpstr>
      <vt:lpstr>A125877662T_Latest</vt:lpstr>
      <vt:lpstr>A125877666A</vt:lpstr>
      <vt:lpstr>A125877666A_Data</vt:lpstr>
      <vt:lpstr>A125877666A_Latest</vt:lpstr>
      <vt:lpstr>A125877670T</vt:lpstr>
      <vt:lpstr>A125877670T_Data</vt:lpstr>
      <vt:lpstr>A125877670T_Latest</vt:lpstr>
      <vt:lpstr>A125877674A</vt:lpstr>
      <vt:lpstr>A125877674A_Data</vt:lpstr>
      <vt:lpstr>A125877674A_Latest</vt:lpstr>
      <vt:lpstr>A125877678K</vt:lpstr>
      <vt:lpstr>A125877678K_Data</vt:lpstr>
      <vt:lpstr>A125877678K_Latest</vt:lpstr>
      <vt:lpstr>A125877682A</vt:lpstr>
      <vt:lpstr>A125877682A_Data</vt:lpstr>
      <vt:lpstr>A125877682A_Latest</vt:lpstr>
      <vt:lpstr>A125877686K</vt:lpstr>
      <vt:lpstr>A125877686K_Data</vt:lpstr>
      <vt:lpstr>A125877686K_Latest</vt:lpstr>
      <vt:lpstr>A125877690A</vt:lpstr>
      <vt:lpstr>A125877690A_Data</vt:lpstr>
      <vt:lpstr>A125877690A_Latest</vt:lpstr>
      <vt:lpstr>A125877694K</vt:lpstr>
      <vt:lpstr>A125877694K_Data</vt:lpstr>
      <vt:lpstr>A125877694K_Latest</vt:lpstr>
      <vt:lpstr>A125877698V</vt:lpstr>
      <vt:lpstr>A125877698V_Data</vt:lpstr>
      <vt:lpstr>A125877698V_Latest</vt:lpstr>
      <vt:lpstr>A125877702X</vt:lpstr>
      <vt:lpstr>A125877702X_Data</vt:lpstr>
      <vt:lpstr>A125877702X_Latest</vt:lpstr>
      <vt:lpstr>A125877706J</vt:lpstr>
      <vt:lpstr>A125877706J_Data</vt:lpstr>
      <vt:lpstr>A125877706J_Latest</vt:lpstr>
      <vt:lpstr>A125877710X</vt:lpstr>
      <vt:lpstr>A125877710X_Data</vt:lpstr>
      <vt:lpstr>A125877710X_Latest</vt:lpstr>
      <vt:lpstr>A125877714J</vt:lpstr>
      <vt:lpstr>A125877714J_Data</vt:lpstr>
      <vt:lpstr>A125877714J_Latest</vt:lpstr>
      <vt:lpstr>A125877718T</vt:lpstr>
      <vt:lpstr>A125877718T_Data</vt:lpstr>
      <vt:lpstr>A125877718T_Latest</vt:lpstr>
      <vt:lpstr>A125877722J</vt:lpstr>
      <vt:lpstr>A125877722J_Data</vt:lpstr>
      <vt:lpstr>A125877722J_Latest</vt:lpstr>
      <vt:lpstr>A125877726T</vt:lpstr>
      <vt:lpstr>A125877726T_Data</vt:lpstr>
      <vt:lpstr>A125877726T_Latest</vt:lpstr>
      <vt:lpstr>A125877730J</vt:lpstr>
      <vt:lpstr>A125877730J_Data</vt:lpstr>
      <vt:lpstr>A125877730J_Latest</vt:lpstr>
      <vt:lpstr>A125877734T</vt:lpstr>
      <vt:lpstr>A125877734T_Data</vt:lpstr>
      <vt:lpstr>A125877734T_Latest</vt:lpstr>
      <vt:lpstr>A125877738A</vt:lpstr>
      <vt:lpstr>A125877738A_Data</vt:lpstr>
      <vt:lpstr>A125877738A_Latest</vt:lpstr>
      <vt:lpstr>A125877742T</vt:lpstr>
      <vt:lpstr>A125877742T_Data</vt:lpstr>
      <vt:lpstr>A125877742T_Latest</vt:lpstr>
      <vt:lpstr>A125877746A</vt:lpstr>
      <vt:lpstr>A125877746A_Data</vt:lpstr>
      <vt:lpstr>A125877746A_Latest</vt:lpstr>
      <vt:lpstr>A125877750T</vt:lpstr>
      <vt:lpstr>A125877750T_Data</vt:lpstr>
      <vt:lpstr>A125877750T_Latest</vt:lpstr>
      <vt:lpstr>A125877754A</vt:lpstr>
      <vt:lpstr>A125877754A_Data</vt:lpstr>
      <vt:lpstr>A125877754A_Latest</vt:lpstr>
      <vt:lpstr>A125877758K</vt:lpstr>
      <vt:lpstr>A125877758K_Data</vt:lpstr>
      <vt:lpstr>A125877758K_Latest</vt:lpstr>
      <vt:lpstr>A125877762A</vt:lpstr>
      <vt:lpstr>A125877762A_Data</vt:lpstr>
      <vt:lpstr>A125877762A_Latest</vt:lpstr>
      <vt:lpstr>A125877766K</vt:lpstr>
      <vt:lpstr>A125877766K_Data</vt:lpstr>
      <vt:lpstr>A125877766K_Latest</vt:lpstr>
      <vt:lpstr>A125877770A</vt:lpstr>
      <vt:lpstr>A125877770A_Data</vt:lpstr>
      <vt:lpstr>A125877770A_Latest</vt:lpstr>
      <vt:lpstr>A125877774K</vt:lpstr>
      <vt:lpstr>A125877774K_Data</vt:lpstr>
      <vt:lpstr>A125877774K_Latest</vt:lpstr>
      <vt:lpstr>A125877778V</vt:lpstr>
      <vt:lpstr>A125877778V_Data</vt:lpstr>
      <vt:lpstr>A125877778V_Latest</vt:lpstr>
      <vt:lpstr>A125877782K</vt:lpstr>
      <vt:lpstr>A125877782K_Data</vt:lpstr>
      <vt:lpstr>A125877782K_Latest</vt:lpstr>
      <vt:lpstr>A125877786V</vt:lpstr>
      <vt:lpstr>A125877786V_Data</vt:lpstr>
      <vt:lpstr>A125877786V_Latest</vt:lpstr>
      <vt:lpstr>A125877790K</vt:lpstr>
      <vt:lpstr>A125877790K_Data</vt:lpstr>
      <vt:lpstr>A125877790K_Latest</vt:lpstr>
      <vt:lpstr>A125877794V</vt:lpstr>
      <vt:lpstr>A125877794V_Data</vt:lpstr>
      <vt:lpstr>A125877794V_Latest</vt:lpstr>
      <vt:lpstr>A125877798C</vt:lpstr>
      <vt:lpstr>A125877798C_Data</vt:lpstr>
      <vt:lpstr>A125877798C_Latest</vt:lpstr>
      <vt:lpstr>A125877802J</vt:lpstr>
      <vt:lpstr>A125877802J_Data</vt:lpstr>
      <vt:lpstr>A125877802J_Latest</vt:lpstr>
      <vt:lpstr>A125877806T</vt:lpstr>
      <vt:lpstr>A125877806T_Data</vt:lpstr>
      <vt:lpstr>A125877806T_Latest</vt:lpstr>
      <vt:lpstr>A125877810J</vt:lpstr>
      <vt:lpstr>A125877810J_Data</vt:lpstr>
      <vt:lpstr>A125877810J_Latest</vt:lpstr>
      <vt:lpstr>A125877814T</vt:lpstr>
      <vt:lpstr>A125877814T_Data</vt:lpstr>
      <vt:lpstr>A125877814T_Latest</vt:lpstr>
      <vt:lpstr>A125877818A</vt:lpstr>
      <vt:lpstr>A125877818A_Data</vt:lpstr>
      <vt:lpstr>A125877818A_Latest</vt:lpstr>
      <vt:lpstr>A125877822T</vt:lpstr>
      <vt:lpstr>A125877822T_Data</vt:lpstr>
      <vt:lpstr>A125877822T_Latest</vt:lpstr>
      <vt:lpstr>A125877826A</vt:lpstr>
      <vt:lpstr>A125877826A_Data</vt:lpstr>
      <vt:lpstr>A125877826A_Latest</vt:lpstr>
      <vt:lpstr>A125877830T</vt:lpstr>
      <vt:lpstr>A125877830T_Data</vt:lpstr>
      <vt:lpstr>A125877830T_Latest</vt:lpstr>
      <vt:lpstr>A125877834A</vt:lpstr>
      <vt:lpstr>A125877834A_Data</vt:lpstr>
      <vt:lpstr>A125877834A_Latest</vt:lpstr>
      <vt:lpstr>A125877838K</vt:lpstr>
      <vt:lpstr>A125877838K_Data</vt:lpstr>
      <vt:lpstr>A125877838K_Latest</vt:lpstr>
      <vt:lpstr>A125877842A</vt:lpstr>
      <vt:lpstr>A125877842A_Data</vt:lpstr>
      <vt:lpstr>A125877842A_Latest</vt:lpstr>
      <vt:lpstr>A125877846K</vt:lpstr>
      <vt:lpstr>A125877846K_Data</vt:lpstr>
      <vt:lpstr>A125877846K_Latest</vt:lpstr>
      <vt:lpstr>A125877850A</vt:lpstr>
      <vt:lpstr>A125877850A_Data</vt:lpstr>
      <vt:lpstr>A125877850A_Latest</vt:lpstr>
      <vt:lpstr>A125877854K</vt:lpstr>
      <vt:lpstr>A125877854K_Data</vt:lpstr>
      <vt:lpstr>A125877854K_Latest</vt:lpstr>
      <vt:lpstr>A125877858V</vt:lpstr>
      <vt:lpstr>A125877858V_Data</vt:lpstr>
      <vt:lpstr>A125877858V_Latest</vt:lpstr>
      <vt:lpstr>A125877862K</vt:lpstr>
      <vt:lpstr>A125877862K_Data</vt:lpstr>
      <vt:lpstr>A125877862K_Latest</vt:lpstr>
      <vt:lpstr>A125877866V</vt:lpstr>
      <vt:lpstr>A125877866V_Data</vt:lpstr>
      <vt:lpstr>A125877866V_Latest</vt:lpstr>
      <vt:lpstr>A125877870K</vt:lpstr>
      <vt:lpstr>A125877870K_Data</vt:lpstr>
      <vt:lpstr>A125877870K_Latest</vt:lpstr>
      <vt:lpstr>A125877874V</vt:lpstr>
      <vt:lpstr>A125877874V_Data</vt:lpstr>
      <vt:lpstr>A125877874V_Latest</vt:lpstr>
      <vt:lpstr>A125877878C</vt:lpstr>
      <vt:lpstr>A125877878C_Data</vt:lpstr>
      <vt:lpstr>A125877878C_Latest</vt:lpstr>
      <vt:lpstr>A125877882V</vt:lpstr>
      <vt:lpstr>A125877882V_Data</vt:lpstr>
      <vt:lpstr>A125877882V_Latest</vt:lpstr>
      <vt:lpstr>A125877886C</vt:lpstr>
      <vt:lpstr>A125877886C_Data</vt:lpstr>
      <vt:lpstr>A125877886C_Latest</vt:lpstr>
      <vt:lpstr>A125877890V</vt:lpstr>
      <vt:lpstr>A125877890V_Data</vt:lpstr>
      <vt:lpstr>A125877890V_Latest</vt:lpstr>
      <vt:lpstr>A125877894C</vt:lpstr>
      <vt:lpstr>A125877894C_Data</vt:lpstr>
      <vt:lpstr>A125877894C_Latest</vt:lpstr>
      <vt:lpstr>A125877898L</vt:lpstr>
      <vt:lpstr>A125877898L_Data</vt:lpstr>
      <vt:lpstr>A125877898L_Latest</vt:lpstr>
      <vt:lpstr>A125877902T</vt:lpstr>
      <vt:lpstr>A125877902T_Data</vt:lpstr>
      <vt:lpstr>A125877902T_Latest</vt:lpstr>
      <vt:lpstr>A125877906A</vt:lpstr>
      <vt:lpstr>A125877906A_Data</vt:lpstr>
      <vt:lpstr>A125877906A_Latest</vt:lpstr>
      <vt:lpstr>A125877910T</vt:lpstr>
      <vt:lpstr>A125877910T_Data</vt:lpstr>
      <vt:lpstr>A125877910T_Latest</vt:lpstr>
      <vt:lpstr>A125877914A</vt:lpstr>
      <vt:lpstr>A125877914A_Data</vt:lpstr>
      <vt:lpstr>A125877914A_Latest</vt:lpstr>
      <vt:lpstr>A125877918K</vt:lpstr>
      <vt:lpstr>A125877918K_Data</vt:lpstr>
      <vt:lpstr>A125877918K_Latest</vt:lpstr>
      <vt:lpstr>A125877922A</vt:lpstr>
      <vt:lpstr>A125877922A_Data</vt:lpstr>
      <vt:lpstr>A125877922A_Latest</vt:lpstr>
      <vt:lpstr>A125877926K</vt:lpstr>
      <vt:lpstr>A125877926K_Data</vt:lpstr>
      <vt:lpstr>A125877926K_Latest</vt:lpstr>
      <vt:lpstr>A125877930A</vt:lpstr>
      <vt:lpstr>A125877930A_Data</vt:lpstr>
      <vt:lpstr>A125877930A_Latest</vt:lpstr>
      <vt:lpstr>A125877934K</vt:lpstr>
      <vt:lpstr>A125877934K_Data</vt:lpstr>
      <vt:lpstr>A125877934K_Latest</vt:lpstr>
      <vt:lpstr>A125877938V</vt:lpstr>
      <vt:lpstr>A125877938V_Data</vt:lpstr>
      <vt:lpstr>A125877938V_Latest</vt:lpstr>
      <vt:lpstr>A125877942K</vt:lpstr>
      <vt:lpstr>A125877942K_Data</vt:lpstr>
      <vt:lpstr>A125877942K_Latest</vt:lpstr>
      <vt:lpstr>A125877946V</vt:lpstr>
      <vt:lpstr>A125877946V_Data</vt:lpstr>
      <vt:lpstr>A125877946V_Latest</vt:lpstr>
      <vt:lpstr>A125877950K</vt:lpstr>
      <vt:lpstr>A125877950K_Data</vt:lpstr>
      <vt:lpstr>A125877950K_Latest</vt:lpstr>
      <vt:lpstr>A125877954V</vt:lpstr>
      <vt:lpstr>A125877954V_Data</vt:lpstr>
      <vt:lpstr>A125877954V_Latest</vt:lpstr>
      <vt:lpstr>A125877958C</vt:lpstr>
      <vt:lpstr>A125877958C_Data</vt:lpstr>
      <vt:lpstr>A125877958C_Latest</vt:lpstr>
      <vt:lpstr>A125877962V</vt:lpstr>
      <vt:lpstr>A125877962V_Data</vt:lpstr>
      <vt:lpstr>A125877962V_Latest</vt:lpstr>
      <vt:lpstr>A125877966C</vt:lpstr>
      <vt:lpstr>A125877966C_Data</vt:lpstr>
      <vt:lpstr>A125877966C_Latest</vt:lpstr>
      <vt:lpstr>A125877970V</vt:lpstr>
      <vt:lpstr>A125877970V_Data</vt:lpstr>
      <vt:lpstr>A125877970V_Latest</vt:lpstr>
      <vt:lpstr>A125877974C</vt:lpstr>
      <vt:lpstr>A125877974C_Data</vt:lpstr>
      <vt:lpstr>A125877974C_Latest</vt:lpstr>
      <vt:lpstr>A125877978L</vt:lpstr>
      <vt:lpstr>A125877978L_Data</vt:lpstr>
      <vt:lpstr>A125877978L_Latest</vt:lpstr>
      <vt:lpstr>A125877982C</vt:lpstr>
      <vt:lpstr>A125877982C_Data</vt:lpstr>
      <vt:lpstr>A125877982C_Latest</vt:lpstr>
      <vt:lpstr>A125877986L</vt:lpstr>
      <vt:lpstr>A125877986L_Data</vt:lpstr>
      <vt:lpstr>A125877986L_Latest</vt:lpstr>
      <vt:lpstr>A125877990C</vt:lpstr>
      <vt:lpstr>A125877990C_Data</vt:lpstr>
      <vt:lpstr>A125877990C_Latest</vt:lpstr>
      <vt:lpstr>A125877994L</vt:lpstr>
      <vt:lpstr>A125877994L_Data</vt:lpstr>
      <vt:lpstr>A125877994L_Latest</vt:lpstr>
      <vt:lpstr>A125877998W</vt:lpstr>
      <vt:lpstr>A125877998W_Data</vt:lpstr>
      <vt:lpstr>A125877998W_Latest</vt:lpstr>
      <vt:lpstr>A125878002C</vt:lpstr>
      <vt:lpstr>A125878002C_Data</vt:lpstr>
      <vt:lpstr>A125878002C_Latest</vt:lpstr>
      <vt:lpstr>A125878006L</vt:lpstr>
      <vt:lpstr>A125878006L_Data</vt:lpstr>
      <vt:lpstr>A125878006L_Latest</vt:lpstr>
      <vt:lpstr>A125878010C</vt:lpstr>
      <vt:lpstr>A125878010C_Data</vt:lpstr>
      <vt:lpstr>A125878010C_Latest</vt:lpstr>
      <vt:lpstr>A125878014L</vt:lpstr>
      <vt:lpstr>A125878014L_Data</vt:lpstr>
      <vt:lpstr>A125878014L_Latest</vt:lpstr>
      <vt:lpstr>A125878018W</vt:lpstr>
      <vt:lpstr>A125878018W_Data</vt:lpstr>
      <vt:lpstr>A125878018W_Latest</vt:lpstr>
      <vt:lpstr>A125878022L</vt:lpstr>
      <vt:lpstr>A125878022L_Data</vt:lpstr>
      <vt:lpstr>A125878022L_Latest</vt:lpstr>
      <vt:lpstr>A125878026W</vt:lpstr>
      <vt:lpstr>A125878026W_Data</vt:lpstr>
      <vt:lpstr>A125878026W_Latest</vt:lpstr>
      <vt:lpstr>A125878030L</vt:lpstr>
      <vt:lpstr>A125878030L_Data</vt:lpstr>
      <vt:lpstr>A125878030L_Latest</vt:lpstr>
      <vt:lpstr>A125878034W</vt:lpstr>
      <vt:lpstr>A125878034W_Data</vt:lpstr>
      <vt:lpstr>A125878034W_Latest</vt:lpstr>
      <vt:lpstr>A125878038F</vt:lpstr>
      <vt:lpstr>A125878038F_Data</vt:lpstr>
      <vt:lpstr>A125878038F_Latest</vt:lpstr>
      <vt:lpstr>A125878042W</vt:lpstr>
      <vt:lpstr>A125878042W_Data</vt:lpstr>
      <vt:lpstr>A125878042W_Latest</vt:lpstr>
      <vt:lpstr>A125878046F</vt:lpstr>
      <vt:lpstr>A125878046F_Data</vt:lpstr>
      <vt:lpstr>A125878046F_Latest</vt:lpstr>
      <vt:lpstr>A125878050W</vt:lpstr>
      <vt:lpstr>A125878050W_Data</vt:lpstr>
      <vt:lpstr>A125878050W_Latest</vt:lpstr>
      <vt:lpstr>A125878054F</vt:lpstr>
      <vt:lpstr>A125878054F_Data</vt:lpstr>
      <vt:lpstr>A125878054F_Latest</vt:lpstr>
      <vt:lpstr>A125878058R</vt:lpstr>
      <vt:lpstr>A125878058R_Data</vt:lpstr>
      <vt:lpstr>A125878058R_Latest</vt:lpstr>
      <vt:lpstr>A125878062F</vt:lpstr>
      <vt:lpstr>A125878062F_Data</vt:lpstr>
      <vt:lpstr>A125878062F_Latest</vt:lpstr>
      <vt:lpstr>A125878066R</vt:lpstr>
      <vt:lpstr>A125878066R_Data</vt:lpstr>
      <vt:lpstr>A125878066R_Latest</vt:lpstr>
      <vt:lpstr>A125878070F</vt:lpstr>
      <vt:lpstr>A125878070F_Data</vt:lpstr>
      <vt:lpstr>A125878070F_Latest</vt:lpstr>
      <vt:lpstr>A125878074R</vt:lpstr>
      <vt:lpstr>A125878074R_Data</vt:lpstr>
      <vt:lpstr>A125878074R_Latest</vt:lpstr>
      <vt:lpstr>A125878078X</vt:lpstr>
      <vt:lpstr>A125878078X_Data</vt:lpstr>
      <vt:lpstr>A125878078X_Latest</vt:lpstr>
      <vt:lpstr>A125878082R</vt:lpstr>
      <vt:lpstr>A125878082R_Data</vt:lpstr>
      <vt:lpstr>A125878082R_Latest</vt:lpstr>
      <vt:lpstr>A125878086X</vt:lpstr>
      <vt:lpstr>A125878086X_Data</vt:lpstr>
      <vt:lpstr>A125878086X_Latest</vt:lpstr>
      <vt:lpstr>A125878090R</vt:lpstr>
      <vt:lpstr>A125878090R_Data</vt:lpstr>
      <vt:lpstr>A125878090R_Latest</vt:lpstr>
      <vt:lpstr>A125878094X</vt:lpstr>
      <vt:lpstr>A125878094X_Data</vt:lpstr>
      <vt:lpstr>A125878094X_Latest</vt:lpstr>
      <vt:lpstr>A125878098J</vt:lpstr>
      <vt:lpstr>A125878098J_Data</vt:lpstr>
      <vt:lpstr>A125878098J_Latest</vt:lpstr>
      <vt:lpstr>A125878102L</vt:lpstr>
      <vt:lpstr>A125878102L_Data</vt:lpstr>
      <vt:lpstr>A125878102L_Latest</vt:lpstr>
      <vt:lpstr>A125878106W</vt:lpstr>
      <vt:lpstr>A125878106W_Data</vt:lpstr>
      <vt:lpstr>A125878106W_Latest</vt:lpstr>
      <vt:lpstr>A125878110L</vt:lpstr>
      <vt:lpstr>A125878110L_Data</vt:lpstr>
      <vt:lpstr>A125878110L_Latest</vt:lpstr>
      <vt:lpstr>A125878114W</vt:lpstr>
      <vt:lpstr>A125878114W_Data</vt:lpstr>
      <vt:lpstr>A125878114W_Latest</vt:lpstr>
      <vt:lpstr>A125878118F</vt:lpstr>
      <vt:lpstr>A125878118F_Data</vt:lpstr>
      <vt:lpstr>A125878118F_Latest</vt:lpstr>
      <vt:lpstr>A125878122W</vt:lpstr>
      <vt:lpstr>A125878122W_Data</vt:lpstr>
      <vt:lpstr>A125878122W_Latest</vt:lpstr>
      <vt:lpstr>A125878126F</vt:lpstr>
      <vt:lpstr>A125878126F_Data</vt:lpstr>
      <vt:lpstr>A125878126F_Latest</vt:lpstr>
      <vt:lpstr>A125878130W</vt:lpstr>
      <vt:lpstr>A125878130W_Data</vt:lpstr>
      <vt:lpstr>A125878130W_Latest</vt:lpstr>
      <vt:lpstr>A125878134F</vt:lpstr>
      <vt:lpstr>A125878134F_Data</vt:lpstr>
      <vt:lpstr>A125878134F_Latest</vt:lpstr>
      <vt:lpstr>A125878138R</vt:lpstr>
      <vt:lpstr>A125878138R_Data</vt:lpstr>
      <vt:lpstr>A125878138R_Latest</vt:lpstr>
      <vt:lpstr>A125878142F</vt:lpstr>
      <vt:lpstr>A125878142F_Data</vt:lpstr>
      <vt:lpstr>A125878142F_Latest</vt:lpstr>
      <vt:lpstr>A125878146R</vt:lpstr>
      <vt:lpstr>A125878146R_Data</vt:lpstr>
      <vt:lpstr>A125878146R_Latest</vt:lpstr>
      <vt:lpstr>A125878150F</vt:lpstr>
      <vt:lpstr>A125878150F_Data</vt:lpstr>
      <vt:lpstr>A125878150F_Latest</vt:lpstr>
      <vt:lpstr>A125878154R</vt:lpstr>
      <vt:lpstr>A125878154R_Data</vt:lpstr>
      <vt:lpstr>A125878154R_Latest</vt:lpstr>
      <vt:lpstr>A125878158X</vt:lpstr>
      <vt:lpstr>A125878158X_Data</vt:lpstr>
      <vt:lpstr>A125878158X_Latest</vt:lpstr>
      <vt:lpstr>A125878162R</vt:lpstr>
      <vt:lpstr>A125878162R_Data</vt:lpstr>
      <vt:lpstr>A125878162R_Latest</vt:lpstr>
      <vt:lpstr>A125878166X</vt:lpstr>
      <vt:lpstr>A125878166X_Data</vt:lpstr>
      <vt:lpstr>A125878166X_Latest</vt:lpstr>
      <vt:lpstr>A125878170R</vt:lpstr>
      <vt:lpstr>A125878170R_Data</vt:lpstr>
      <vt:lpstr>A125878170R_Latest</vt:lpstr>
      <vt:lpstr>A125878174X</vt:lpstr>
      <vt:lpstr>A125878174X_Data</vt:lpstr>
      <vt:lpstr>A125878174X_Latest</vt:lpstr>
      <vt:lpstr>A125878178J</vt:lpstr>
      <vt:lpstr>A125878178J_Data</vt:lpstr>
      <vt:lpstr>A125878178J_Latest</vt:lpstr>
      <vt:lpstr>A125878182X</vt:lpstr>
      <vt:lpstr>A125878182X_Data</vt:lpstr>
      <vt:lpstr>A125878182X_Latest</vt:lpstr>
      <vt:lpstr>A125878186J</vt:lpstr>
      <vt:lpstr>A125878186J_Data</vt:lpstr>
      <vt:lpstr>A125878186J_Latest</vt:lpstr>
      <vt:lpstr>A125878190X</vt:lpstr>
      <vt:lpstr>A125878190X_Data</vt:lpstr>
      <vt:lpstr>A125878190X_Latest</vt:lpstr>
      <vt:lpstr>A125878194J</vt:lpstr>
      <vt:lpstr>A125878194J_Data</vt:lpstr>
      <vt:lpstr>A125878194J_Latest</vt:lpstr>
      <vt:lpstr>A125878198T</vt:lpstr>
      <vt:lpstr>A125878198T_Data</vt:lpstr>
      <vt:lpstr>A125878198T_Latest</vt:lpstr>
      <vt:lpstr>A125878202W</vt:lpstr>
      <vt:lpstr>A125878202W_Data</vt:lpstr>
      <vt:lpstr>A125878202W_Latest</vt:lpstr>
      <vt:lpstr>A125878206F</vt:lpstr>
      <vt:lpstr>A125878206F_Data</vt:lpstr>
      <vt:lpstr>A125878206F_Latest</vt:lpstr>
      <vt:lpstr>A125878210W</vt:lpstr>
      <vt:lpstr>A125878210W_Data</vt:lpstr>
      <vt:lpstr>A125878210W_Latest</vt:lpstr>
      <vt:lpstr>A125878214F</vt:lpstr>
      <vt:lpstr>A125878214F_Data</vt:lpstr>
      <vt:lpstr>A125878214F_Latest</vt:lpstr>
      <vt:lpstr>A125878218R</vt:lpstr>
      <vt:lpstr>A125878218R_Data</vt:lpstr>
      <vt:lpstr>A125878218R_Latest</vt:lpstr>
      <vt:lpstr>A125878222F</vt:lpstr>
      <vt:lpstr>A125878222F_Data</vt:lpstr>
      <vt:lpstr>A125878222F_Latest</vt:lpstr>
      <vt:lpstr>A125878226R</vt:lpstr>
      <vt:lpstr>A125878226R_Data</vt:lpstr>
      <vt:lpstr>A125878226R_Latest</vt:lpstr>
      <vt:lpstr>A125878230F</vt:lpstr>
      <vt:lpstr>A125878230F_Data</vt:lpstr>
      <vt:lpstr>A125878230F_Latest</vt:lpstr>
      <vt:lpstr>A125878234R</vt:lpstr>
      <vt:lpstr>A125878234R_Data</vt:lpstr>
      <vt:lpstr>A125878234R_Latest</vt:lpstr>
      <vt:lpstr>A125878238X</vt:lpstr>
      <vt:lpstr>A125878238X_Data</vt:lpstr>
      <vt:lpstr>A125878238X_Latest</vt:lpstr>
      <vt:lpstr>A125878242R</vt:lpstr>
      <vt:lpstr>A125878242R_Data</vt:lpstr>
      <vt:lpstr>A125878242R_Latest</vt:lpstr>
      <vt:lpstr>A125878246X</vt:lpstr>
      <vt:lpstr>A125878246X_Data</vt:lpstr>
      <vt:lpstr>A125878246X_Latest</vt:lpstr>
      <vt:lpstr>A125878250R</vt:lpstr>
      <vt:lpstr>A125878250R_Data</vt:lpstr>
      <vt:lpstr>A125878250R_Latest</vt:lpstr>
      <vt:lpstr>A125878254X</vt:lpstr>
      <vt:lpstr>A125878254X_Data</vt:lpstr>
      <vt:lpstr>A125878254X_Latest</vt:lpstr>
      <vt:lpstr>A125878258J</vt:lpstr>
      <vt:lpstr>A125878258J_Data</vt:lpstr>
      <vt:lpstr>A125878258J_Latest</vt:lpstr>
      <vt:lpstr>A125878262X</vt:lpstr>
      <vt:lpstr>A125878262X_Data</vt:lpstr>
      <vt:lpstr>A125878262X_Latest</vt:lpstr>
      <vt:lpstr>A125878266J</vt:lpstr>
      <vt:lpstr>A125878266J_Data</vt:lpstr>
      <vt:lpstr>A125878266J_Latest</vt:lpstr>
      <vt:lpstr>A125878270X</vt:lpstr>
      <vt:lpstr>A125878270X_Data</vt:lpstr>
      <vt:lpstr>A125878270X_Latest</vt:lpstr>
      <vt:lpstr>A125878274J</vt:lpstr>
      <vt:lpstr>A125878274J_Data</vt:lpstr>
      <vt:lpstr>A125878274J_Latest</vt:lpstr>
      <vt:lpstr>A125878278T</vt:lpstr>
      <vt:lpstr>A125878278T_Data</vt:lpstr>
      <vt:lpstr>A125878278T_Latest</vt:lpstr>
      <vt:lpstr>A125878282J</vt:lpstr>
      <vt:lpstr>A125878282J_Data</vt:lpstr>
      <vt:lpstr>A125878282J_Latest</vt:lpstr>
      <vt:lpstr>A125878286T</vt:lpstr>
      <vt:lpstr>A125878286T_Data</vt:lpstr>
      <vt:lpstr>A125878286T_Latest</vt:lpstr>
      <vt:lpstr>A125878290J</vt:lpstr>
      <vt:lpstr>A125878290J_Data</vt:lpstr>
      <vt:lpstr>A125878290J_Latest</vt:lpstr>
      <vt:lpstr>A125878294T</vt:lpstr>
      <vt:lpstr>A125878294T_Data</vt:lpstr>
      <vt:lpstr>A125878294T_Latest</vt:lpstr>
      <vt:lpstr>A125878298A</vt:lpstr>
      <vt:lpstr>A125878298A_Data</vt:lpstr>
      <vt:lpstr>A125878298A_Latest</vt:lpstr>
      <vt:lpstr>A125878302F</vt:lpstr>
      <vt:lpstr>A125878302F_Data</vt:lpstr>
      <vt:lpstr>A125878302F_Latest</vt:lpstr>
      <vt:lpstr>A125878306R</vt:lpstr>
      <vt:lpstr>A125878306R_Data</vt:lpstr>
      <vt:lpstr>A125878306R_Latest</vt:lpstr>
      <vt:lpstr>A125878310F</vt:lpstr>
      <vt:lpstr>A125878310F_Data</vt:lpstr>
      <vt:lpstr>A125878310F_Latest</vt:lpstr>
      <vt:lpstr>A125878314R</vt:lpstr>
      <vt:lpstr>A125878314R_Data</vt:lpstr>
      <vt:lpstr>A125878314R_Latest</vt:lpstr>
      <vt:lpstr>A125878318X</vt:lpstr>
      <vt:lpstr>A125878318X_Data</vt:lpstr>
      <vt:lpstr>A125878318X_Latest</vt:lpstr>
      <vt:lpstr>A125878322R</vt:lpstr>
      <vt:lpstr>A125878322R_Data</vt:lpstr>
      <vt:lpstr>A125878322R_Latest</vt:lpstr>
      <vt:lpstr>A125878326X</vt:lpstr>
      <vt:lpstr>A125878326X_Data</vt:lpstr>
      <vt:lpstr>A125878326X_Latest</vt:lpstr>
      <vt:lpstr>A125878330R</vt:lpstr>
      <vt:lpstr>A125878330R_Data</vt:lpstr>
      <vt:lpstr>A125878330R_Latest</vt:lpstr>
      <vt:lpstr>A125878334X</vt:lpstr>
      <vt:lpstr>A125878334X_Data</vt:lpstr>
      <vt:lpstr>A125878334X_Latest</vt:lpstr>
      <vt:lpstr>A125878338J</vt:lpstr>
      <vt:lpstr>A125878338J_Data</vt:lpstr>
      <vt:lpstr>A125878338J_Latest</vt:lpstr>
      <vt:lpstr>A125878342X</vt:lpstr>
      <vt:lpstr>A125878342X_Data</vt:lpstr>
      <vt:lpstr>A125878342X_Latest</vt:lpstr>
      <vt:lpstr>A125878346J</vt:lpstr>
      <vt:lpstr>A125878346J_Data</vt:lpstr>
      <vt:lpstr>A125878346J_Latest</vt:lpstr>
      <vt:lpstr>A125878350X</vt:lpstr>
      <vt:lpstr>A125878350X_Data</vt:lpstr>
      <vt:lpstr>A125878350X_Latest</vt:lpstr>
      <vt:lpstr>A125878354J</vt:lpstr>
      <vt:lpstr>A125878354J_Data</vt:lpstr>
      <vt:lpstr>A125878354J_Latest</vt:lpstr>
      <vt:lpstr>A125878358T</vt:lpstr>
      <vt:lpstr>A125878358T_Data</vt:lpstr>
      <vt:lpstr>A125878358T_Latest</vt:lpstr>
      <vt:lpstr>A125878362J</vt:lpstr>
      <vt:lpstr>A125878362J_Data</vt:lpstr>
      <vt:lpstr>A125878362J_Latest</vt:lpstr>
      <vt:lpstr>A125878366T</vt:lpstr>
      <vt:lpstr>A125878366T_Data</vt:lpstr>
      <vt:lpstr>A125878366T_Latest</vt:lpstr>
      <vt:lpstr>A125878370J</vt:lpstr>
      <vt:lpstr>A125878370J_Data</vt:lpstr>
      <vt:lpstr>A125878370J_Latest</vt:lpstr>
      <vt:lpstr>A125878374T</vt:lpstr>
      <vt:lpstr>A125878374T_Data</vt:lpstr>
      <vt:lpstr>A125878374T_Latest</vt:lpstr>
      <vt:lpstr>A125878378A</vt:lpstr>
      <vt:lpstr>A125878378A_Data</vt:lpstr>
      <vt:lpstr>A125878378A_Latest</vt:lpstr>
      <vt:lpstr>A125878382T</vt:lpstr>
      <vt:lpstr>A125878382T_Data</vt:lpstr>
      <vt:lpstr>A125878382T_Latest</vt:lpstr>
      <vt:lpstr>A125878386A</vt:lpstr>
      <vt:lpstr>A125878386A_Data</vt:lpstr>
      <vt:lpstr>A125878386A_Latest</vt:lpstr>
      <vt:lpstr>A125878390T</vt:lpstr>
      <vt:lpstr>A125878390T_Data</vt:lpstr>
      <vt:lpstr>A125878390T_Latest</vt:lpstr>
      <vt:lpstr>A125878394A</vt:lpstr>
      <vt:lpstr>A125878394A_Data</vt:lpstr>
      <vt:lpstr>A125878394A_Latest</vt:lpstr>
      <vt:lpstr>A125878398K</vt:lpstr>
      <vt:lpstr>A125878398K_Data</vt:lpstr>
      <vt:lpstr>A125878398K_Latest</vt:lpstr>
      <vt:lpstr>A125878402R</vt:lpstr>
      <vt:lpstr>A125878402R_Data</vt:lpstr>
      <vt:lpstr>A125878402R_Latest</vt:lpstr>
      <vt:lpstr>A125878406X</vt:lpstr>
      <vt:lpstr>A125878406X_Data</vt:lpstr>
      <vt:lpstr>A125878406X_Latest</vt:lpstr>
      <vt:lpstr>A125878410R</vt:lpstr>
      <vt:lpstr>A125878410R_Data</vt:lpstr>
      <vt:lpstr>A125878410R_Latest</vt:lpstr>
      <vt:lpstr>A125878414X</vt:lpstr>
      <vt:lpstr>A125878414X_Data</vt:lpstr>
      <vt:lpstr>A125878414X_Latest</vt:lpstr>
      <vt:lpstr>A125878418J</vt:lpstr>
      <vt:lpstr>A125878418J_Data</vt:lpstr>
      <vt:lpstr>A125878418J_Latest</vt:lpstr>
      <vt:lpstr>A125878422X</vt:lpstr>
      <vt:lpstr>A125878422X_Data</vt:lpstr>
      <vt:lpstr>A125878422X_Latest</vt:lpstr>
      <vt:lpstr>A125878426J</vt:lpstr>
      <vt:lpstr>A125878426J_Data</vt:lpstr>
      <vt:lpstr>A125878426J_Latest</vt:lpstr>
      <vt:lpstr>A125878430X</vt:lpstr>
      <vt:lpstr>A125878430X_Data</vt:lpstr>
      <vt:lpstr>A125878430X_Latest</vt:lpstr>
      <vt:lpstr>A125878434J</vt:lpstr>
      <vt:lpstr>A125878434J_Data</vt:lpstr>
      <vt:lpstr>A125878434J_Latest</vt:lpstr>
      <vt:lpstr>A125878438T</vt:lpstr>
      <vt:lpstr>A125878438T_Data</vt:lpstr>
      <vt:lpstr>A125878438T_Latest</vt:lpstr>
      <vt:lpstr>A125878442J</vt:lpstr>
      <vt:lpstr>A125878442J_Data</vt:lpstr>
      <vt:lpstr>A125878442J_Latest</vt:lpstr>
      <vt:lpstr>A125878446T</vt:lpstr>
      <vt:lpstr>A125878446T_Data</vt:lpstr>
      <vt:lpstr>A125878446T_Latest</vt:lpstr>
      <vt:lpstr>A125878450J</vt:lpstr>
      <vt:lpstr>A125878450J_Data</vt:lpstr>
      <vt:lpstr>A125878450J_Latest</vt:lpstr>
      <vt:lpstr>A125878454T</vt:lpstr>
      <vt:lpstr>A125878454T_Data</vt:lpstr>
      <vt:lpstr>A125878454T_Latest</vt:lpstr>
      <vt:lpstr>A125878458A</vt:lpstr>
      <vt:lpstr>A125878458A_Data</vt:lpstr>
      <vt:lpstr>A125878458A_Latest</vt:lpstr>
      <vt:lpstr>A125878462T</vt:lpstr>
      <vt:lpstr>A125878462T_Data</vt:lpstr>
      <vt:lpstr>A125878462T_Latest</vt:lpstr>
      <vt:lpstr>A125878466A</vt:lpstr>
      <vt:lpstr>A125878466A_Data</vt:lpstr>
      <vt:lpstr>A125878466A_Latest</vt:lpstr>
      <vt:lpstr>A125878470T</vt:lpstr>
      <vt:lpstr>A125878470T_Data</vt:lpstr>
      <vt:lpstr>A125878470T_Latest</vt:lpstr>
      <vt:lpstr>A125878474A</vt:lpstr>
      <vt:lpstr>A125878474A_Data</vt:lpstr>
      <vt:lpstr>A125878474A_Latest</vt:lpstr>
      <vt:lpstr>A125878478K</vt:lpstr>
      <vt:lpstr>A125878478K_Data</vt:lpstr>
      <vt:lpstr>A125878478K_Latest</vt:lpstr>
      <vt:lpstr>A125878482A</vt:lpstr>
      <vt:lpstr>A125878482A_Data</vt:lpstr>
      <vt:lpstr>A125878482A_Latest</vt:lpstr>
      <vt:lpstr>A125878486K</vt:lpstr>
      <vt:lpstr>A125878486K_Data</vt:lpstr>
      <vt:lpstr>A125878486K_Latest</vt:lpstr>
      <vt:lpstr>A125878490A</vt:lpstr>
      <vt:lpstr>A125878490A_Data</vt:lpstr>
      <vt:lpstr>A125878490A_Latest</vt:lpstr>
      <vt:lpstr>A125878494K</vt:lpstr>
      <vt:lpstr>A125878494K_Data</vt:lpstr>
      <vt:lpstr>A125878494K_Latest</vt:lpstr>
      <vt:lpstr>A125878498V</vt:lpstr>
      <vt:lpstr>A125878498V_Data</vt:lpstr>
      <vt:lpstr>A125878498V_Latest</vt:lpstr>
      <vt:lpstr>A125878502X</vt:lpstr>
      <vt:lpstr>A125878502X_Data</vt:lpstr>
      <vt:lpstr>A125878502X_Latest</vt:lpstr>
      <vt:lpstr>A125878506J</vt:lpstr>
      <vt:lpstr>A125878506J_Data</vt:lpstr>
      <vt:lpstr>A125878506J_Latest</vt:lpstr>
      <vt:lpstr>A125878510X</vt:lpstr>
      <vt:lpstr>A125878510X_Data</vt:lpstr>
      <vt:lpstr>A125878510X_Latest</vt:lpstr>
      <vt:lpstr>A125878514J</vt:lpstr>
      <vt:lpstr>A125878514J_Data</vt:lpstr>
      <vt:lpstr>A125878514J_Latest</vt:lpstr>
      <vt:lpstr>A125878518T</vt:lpstr>
      <vt:lpstr>A125878518T_Data</vt:lpstr>
      <vt:lpstr>A125878518T_Latest</vt:lpstr>
      <vt:lpstr>A125878522J</vt:lpstr>
      <vt:lpstr>A125878522J_Data</vt:lpstr>
      <vt:lpstr>A125878522J_Latest</vt:lpstr>
      <vt:lpstr>A125878526T</vt:lpstr>
      <vt:lpstr>A125878526T_Data</vt:lpstr>
      <vt:lpstr>A125878526T_Latest</vt:lpstr>
      <vt:lpstr>A125878530J</vt:lpstr>
      <vt:lpstr>A125878530J_Data</vt:lpstr>
      <vt:lpstr>A125878530J_Latest</vt:lpstr>
      <vt:lpstr>A125878534T</vt:lpstr>
      <vt:lpstr>A125878534T_Data</vt:lpstr>
      <vt:lpstr>A125878534T_Latest</vt:lpstr>
      <vt:lpstr>A125878538A</vt:lpstr>
      <vt:lpstr>A125878538A_Data</vt:lpstr>
      <vt:lpstr>A125878538A_Latest</vt:lpstr>
      <vt:lpstr>A125878542T</vt:lpstr>
      <vt:lpstr>A125878542T_Data</vt:lpstr>
      <vt:lpstr>A125878542T_Latest</vt:lpstr>
      <vt:lpstr>A125878546A</vt:lpstr>
      <vt:lpstr>A125878546A_Data</vt:lpstr>
      <vt:lpstr>A125878546A_Latest</vt:lpstr>
      <vt:lpstr>A125878550T</vt:lpstr>
      <vt:lpstr>A125878550T_Data</vt:lpstr>
      <vt:lpstr>A125878550T_Latest</vt:lpstr>
      <vt:lpstr>A125878554A</vt:lpstr>
      <vt:lpstr>A125878554A_Data</vt:lpstr>
      <vt:lpstr>A125878554A_Latest</vt:lpstr>
      <vt:lpstr>A125878558K</vt:lpstr>
      <vt:lpstr>A125878558K_Data</vt:lpstr>
      <vt:lpstr>A125878558K_Latest</vt:lpstr>
      <vt:lpstr>A125878562A</vt:lpstr>
      <vt:lpstr>A125878562A_Data</vt:lpstr>
      <vt:lpstr>A125878562A_Latest</vt:lpstr>
      <vt:lpstr>A125878566K</vt:lpstr>
      <vt:lpstr>A125878566K_Data</vt:lpstr>
      <vt:lpstr>A125878566K_Latest</vt:lpstr>
      <vt:lpstr>A125878570A</vt:lpstr>
      <vt:lpstr>A125878570A_Data</vt:lpstr>
      <vt:lpstr>A125878570A_Latest</vt:lpstr>
      <vt:lpstr>A125878574K</vt:lpstr>
      <vt:lpstr>A125878574K_Data</vt:lpstr>
      <vt:lpstr>A125878574K_Latest</vt:lpstr>
      <vt:lpstr>A125878578V</vt:lpstr>
      <vt:lpstr>A125878578V_Data</vt:lpstr>
      <vt:lpstr>A125878578V_Latest</vt:lpstr>
      <vt:lpstr>A125878582K</vt:lpstr>
      <vt:lpstr>A125878582K_Data</vt:lpstr>
      <vt:lpstr>A125878582K_Latest</vt:lpstr>
      <vt:lpstr>A125878586V</vt:lpstr>
      <vt:lpstr>A125878586V_Data</vt:lpstr>
      <vt:lpstr>A125878586V_Latest</vt:lpstr>
      <vt:lpstr>A125878590K</vt:lpstr>
      <vt:lpstr>A125878590K_Data</vt:lpstr>
      <vt:lpstr>A125878590K_Latest</vt:lpstr>
      <vt:lpstr>A125878594V</vt:lpstr>
      <vt:lpstr>A125878594V_Data</vt:lpstr>
      <vt:lpstr>A125878594V_Latest</vt:lpstr>
      <vt:lpstr>A125878598C</vt:lpstr>
      <vt:lpstr>A125878598C_Data</vt:lpstr>
      <vt:lpstr>A125878598C_Latest</vt:lpstr>
      <vt:lpstr>A125878602J</vt:lpstr>
      <vt:lpstr>A125878602J_Data</vt:lpstr>
      <vt:lpstr>A125878602J_Latest</vt:lpstr>
      <vt:lpstr>A125878606T</vt:lpstr>
      <vt:lpstr>A125878606T_Data</vt:lpstr>
      <vt:lpstr>A125878606T_Latest</vt:lpstr>
      <vt:lpstr>A125878610J</vt:lpstr>
      <vt:lpstr>A125878610J_Data</vt:lpstr>
      <vt:lpstr>A125878610J_Latest</vt:lpstr>
      <vt:lpstr>A125878614T</vt:lpstr>
      <vt:lpstr>A125878614T_Data</vt:lpstr>
      <vt:lpstr>A125878614T_Latest</vt:lpstr>
      <vt:lpstr>A125878618A</vt:lpstr>
      <vt:lpstr>A125878618A_Data</vt:lpstr>
      <vt:lpstr>A125878618A_Latest</vt:lpstr>
      <vt:lpstr>A125878622T</vt:lpstr>
      <vt:lpstr>A125878622T_Data</vt:lpstr>
      <vt:lpstr>A125878622T_Latest</vt:lpstr>
      <vt:lpstr>A125878626A</vt:lpstr>
      <vt:lpstr>A125878626A_Data</vt:lpstr>
      <vt:lpstr>A125878626A_Latest</vt:lpstr>
      <vt:lpstr>A125878630T</vt:lpstr>
      <vt:lpstr>A125878630T_Data</vt:lpstr>
      <vt:lpstr>A125878630T_Latest</vt:lpstr>
      <vt:lpstr>A125878634A</vt:lpstr>
      <vt:lpstr>A125878634A_Data</vt:lpstr>
      <vt:lpstr>A125878634A_Latest</vt:lpstr>
      <vt:lpstr>A125878638K</vt:lpstr>
      <vt:lpstr>A125878638K_Data</vt:lpstr>
      <vt:lpstr>A125878638K_Latest</vt:lpstr>
      <vt:lpstr>A125878642A</vt:lpstr>
      <vt:lpstr>A125878642A_Data</vt:lpstr>
      <vt:lpstr>A125878642A_Latest</vt:lpstr>
      <vt:lpstr>A125878646K</vt:lpstr>
      <vt:lpstr>A125878646K_Data</vt:lpstr>
      <vt:lpstr>A125878646K_Latest</vt:lpstr>
      <vt:lpstr>A125878650A</vt:lpstr>
      <vt:lpstr>A125878650A_Data</vt:lpstr>
      <vt:lpstr>A125878650A_Latest</vt:lpstr>
      <vt:lpstr>A125878654K</vt:lpstr>
      <vt:lpstr>A125878654K_Data</vt:lpstr>
      <vt:lpstr>A125878654K_Latest</vt:lpstr>
      <vt:lpstr>A125878658V</vt:lpstr>
      <vt:lpstr>A125878658V_Data</vt:lpstr>
      <vt:lpstr>A125878658V_Latest</vt:lpstr>
      <vt:lpstr>A125878662K</vt:lpstr>
      <vt:lpstr>A125878662K_Data</vt:lpstr>
      <vt:lpstr>A125878662K_Latest</vt:lpstr>
      <vt:lpstr>A125878666V</vt:lpstr>
      <vt:lpstr>A125878666V_Data</vt:lpstr>
      <vt:lpstr>A125878666V_Latest</vt:lpstr>
      <vt:lpstr>A125878670K</vt:lpstr>
      <vt:lpstr>A125878670K_Data</vt:lpstr>
      <vt:lpstr>A125878670K_Latest</vt:lpstr>
      <vt:lpstr>A125878674V</vt:lpstr>
      <vt:lpstr>A125878674V_Data</vt:lpstr>
      <vt:lpstr>A125878674V_Latest</vt:lpstr>
      <vt:lpstr>A125878678C</vt:lpstr>
      <vt:lpstr>A125878678C_Data</vt:lpstr>
      <vt:lpstr>A125878678C_Latest</vt:lpstr>
      <vt:lpstr>A125878682V</vt:lpstr>
      <vt:lpstr>A125878682V_Data</vt:lpstr>
      <vt:lpstr>A125878682V_Latest</vt:lpstr>
      <vt:lpstr>A125878686C</vt:lpstr>
      <vt:lpstr>A125878686C_Data</vt:lpstr>
      <vt:lpstr>A125878686C_Latest</vt:lpstr>
      <vt:lpstr>A125878690V</vt:lpstr>
      <vt:lpstr>A125878690V_Data</vt:lpstr>
      <vt:lpstr>A125878690V_Latest</vt:lpstr>
      <vt:lpstr>A125878694C</vt:lpstr>
      <vt:lpstr>A125878694C_Data</vt:lpstr>
      <vt:lpstr>A125878694C_Latest</vt:lpstr>
      <vt:lpstr>A125878698L</vt:lpstr>
      <vt:lpstr>A125878698L_Data</vt:lpstr>
      <vt:lpstr>A125878698L_Latest</vt:lpstr>
      <vt:lpstr>A125878702T</vt:lpstr>
      <vt:lpstr>A125878702T_Data</vt:lpstr>
      <vt:lpstr>A125878702T_Latest</vt:lpstr>
      <vt:lpstr>A125878706A</vt:lpstr>
      <vt:lpstr>A125878706A_Data</vt:lpstr>
      <vt:lpstr>A125878706A_Latest</vt:lpstr>
      <vt:lpstr>A125878710T</vt:lpstr>
      <vt:lpstr>A125878710T_Data</vt:lpstr>
      <vt:lpstr>A125878710T_Latest</vt:lpstr>
      <vt:lpstr>A125878714A</vt:lpstr>
      <vt:lpstr>A125878714A_Data</vt:lpstr>
      <vt:lpstr>A125878714A_Latest</vt:lpstr>
      <vt:lpstr>A125878718K</vt:lpstr>
      <vt:lpstr>A125878718K_Data</vt:lpstr>
      <vt:lpstr>A125878718K_Latest</vt:lpstr>
      <vt:lpstr>A125878722A</vt:lpstr>
      <vt:lpstr>A125878722A_Data</vt:lpstr>
      <vt:lpstr>A125878722A_Latest</vt:lpstr>
      <vt:lpstr>A125878726K</vt:lpstr>
      <vt:lpstr>A125878726K_Data</vt:lpstr>
      <vt:lpstr>A125878726K_Latest</vt:lpstr>
      <vt:lpstr>A125878730A</vt:lpstr>
      <vt:lpstr>A125878730A_Data</vt:lpstr>
      <vt:lpstr>A125878730A_Latest</vt:lpstr>
      <vt:lpstr>A125878734K</vt:lpstr>
      <vt:lpstr>A125878734K_Data</vt:lpstr>
      <vt:lpstr>A125878734K_Latest</vt:lpstr>
      <vt:lpstr>A125878738V</vt:lpstr>
      <vt:lpstr>A125878738V_Data</vt:lpstr>
      <vt:lpstr>A125878738V_Latest</vt:lpstr>
      <vt:lpstr>A125878742K</vt:lpstr>
      <vt:lpstr>A125878742K_Data</vt:lpstr>
      <vt:lpstr>A125878742K_Latest</vt:lpstr>
      <vt:lpstr>A125878746V</vt:lpstr>
      <vt:lpstr>A125878746V_Data</vt:lpstr>
      <vt:lpstr>A125878746V_Latest</vt:lpstr>
      <vt:lpstr>A125878750K</vt:lpstr>
      <vt:lpstr>A125878750K_Data</vt:lpstr>
      <vt:lpstr>A125878750K_Latest</vt:lpstr>
      <vt:lpstr>A125878754V</vt:lpstr>
      <vt:lpstr>A125878754V_Data</vt:lpstr>
      <vt:lpstr>A125878754V_Latest</vt:lpstr>
      <vt:lpstr>A125878758C</vt:lpstr>
      <vt:lpstr>A125878758C_Data</vt:lpstr>
      <vt:lpstr>A125878758C_Latest</vt:lpstr>
      <vt:lpstr>A125878762V</vt:lpstr>
      <vt:lpstr>A125878762V_Data</vt:lpstr>
      <vt:lpstr>A125878762V_Latest</vt:lpstr>
      <vt:lpstr>A125878766C</vt:lpstr>
      <vt:lpstr>A125878766C_Data</vt:lpstr>
      <vt:lpstr>A125878766C_Latest</vt:lpstr>
      <vt:lpstr>A125878770V</vt:lpstr>
      <vt:lpstr>A125878770V_Data</vt:lpstr>
      <vt:lpstr>A125878770V_Latest</vt:lpstr>
      <vt:lpstr>A125878774C</vt:lpstr>
      <vt:lpstr>A125878774C_Data</vt:lpstr>
      <vt:lpstr>A125878774C_Latest</vt:lpstr>
      <vt:lpstr>A125878778L</vt:lpstr>
      <vt:lpstr>A125878778L_Data</vt:lpstr>
      <vt:lpstr>A125878778L_Latest</vt:lpstr>
      <vt:lpstr>A125878782C</vt:lpstr>
      <vt:lpstr>A125878782C_Data</vt:lpstr>
      <vt:lpstr>A125878782C_Latest</vt:lpstr>
      <vt:lpstr>A125878786L</vt:lpstr>
      <vt:lpstr>A125878786L_Data</vt:lpstr>
      <vt:lpstr>A125878786L_Latest</vt:lpstr>
      <vt:lpstr>A125878790C</vt:lpstr>
      <vt:lpstr>A125878790C_Data</vt:lpstr>
      <vt:lpstr>A125878790C_Latest</vt:lpstr>
      <vt:lpstr>A125878794L</vt:lpstr>
      <vt:lpstr>A125878794L_Data</vt:lpstr>
      <vt:lpstr>A125878794L_Latest</vt:lpstr>
      <vt:lpstr>A125878798W</vt:lpstr>
      <vt:lpstr>A125878798W_Data</vt:lpstr>
      <vt:lpstr>A125878798W_Latest</vt:lpstr>
      <vt:lpstr>A125878802A</vt:lpstr>
      <vt:lpstr>A125878802A_Data</vt:lpstr>
      <vt:lpstr>A125878802A_Latest</vt:lpstr>
      <vt:lpstr>A125878806K</vt:lpstr>
      <vt:lpstr>A125878806K_Data</vt:lpstr>
      <vt:lpstr>A125878806K_Latest</vt:lpstr>
      <vt:lpstr>A125878810A</vt:lpstr>
      <vt:lpstr>A125878810A_Data</vt:lpstr>
      <vt:lpstr>A125878810A_Latest</vt:lpstr>
      <vt:lpstr>A125878814K</vt:lpstr>
      <vt:lpstr>A125878814K_Data</vt:lpstr>
      <vt:lpstr>A125878814K_Latest</vt:lpstr>
      <vt:lpstr>A125878818V</vt:lpstr>
      <vt:lpstr>A125878818V_Data</vt:lpstr>
      <vt:lpstr>A125878818V_Latest</vt:lpstr>
      <vt:lpstr>A125878822K</vt:lpstr>
      <vt:lpstr>A125878822K_Data</vt:lpstr>
      <vt:lpstr>A125878822K_Latest</vt:lpstr>
      <vt:lpstr>A125878826V</vt:lpstr>
      <vt:lpstr>A125878826V_Data</vt:lpstr>
      <vt:lpstr>A125878826V_Latest</vt:lpstr>
      <vt:lpstr>A125878830K</vt:lpstr>
      <vt:lpstr>A125878830K_Data</vt:lpstr>
      <vt:lpstr>A125878830K_Latest</vt:lpstr>
      <vt:lpstr>A125878834V</vt:lpstr>
      <vt:lpstr>A125878834V_Data</vt:lpstr>
      <vt:lpstr>A125878834V_Latest</vt:lpstr>
      <vt:lpstr>A125878838C</vt:lpstr>
      <vt:lpstr>A125878838C_Data</vt:lpstr>
      <vt:lpstr>A125878838C_Latest</vt:lpstr>
      <vt:lpstr>A125878842V</vt:lpstr>
      <vt:lpstr>A125878842V_Data</vt:lpstr>
      <vt:lpstr>A125878842V_Latest</vt:lpstr>
      <vt:lpstr>A125878846C</vt:lpstr>
      <vt:lpstr>A125878846C_Data</vt:lpstr>
      <vt:lpstr>A125878846C_Latest</vt:lpstr>
      <vt:lpstr>A125878850V</vt:lpstr>
      <vt:lpstr>A125878850V_Data</vt:lpstr>
      <vt:lpstr>A125878850V_Latest</vt:lpstr>
      <vt:lpstr>A125878854C</vt:lpstr>
      <vt:lpstr>A125878854C_Data</vt:lpstr>
      <vt:lpstr>A125878854C_Latest</vt:lpstr>
      <vt:lpstr>A125878858L</vt:lpstr>
      <vt:lpstr>A125878858L_Data</vt:lpstr>
      <vt:lpstr>A125878858L_Latest</vt:lpstr>
      <vt:lpstr>A125878862C</vt:lpstr>
      <vt:lpstr>A125878862C_Data</vt:lpstr>
      <vt:lpstr>A125878862C_Latest</vt:lpstr>
      <vt:lpstr>A125878866L</vt:lpstr>
      <vt:lpstr>A125878866L_Data</vt:lpstr>
      <vt:lpstr>A125878866L_Latest</vt:lpstr>
      <vt:lpstr>A125878870C</vt:lpstr>
      <vt:lpstr>A125878870C_Data</vt:lpstr>
      <vt:lpstr>A125878870C_Latest</vt:lpstr>
      <vt:lpstr>A125878874L</vt:lpstr>
      <vt:lpstr>A125878874L_Data</vt:lpstr>
      <vt:lpstr>A125878874L_Latest</vt:lpstr>
      <vt:lpstr>A125878878W</vt:lpstr>
      <vt:lpstr>A125878878W_Data</vt:lpstr>
      <vt:lpstr>A125878878W_Latest</vt:lpstr>
      <vt:lpstr>A125878882L</vt:lpstr>
      <vt:lpstr>A125878882L_Data</vt:lpstr>
      <vt:lpstr>A125878882L_Latest</vt:lpstr>
      <vt:lpstr>A125878886W</vt:lpstr>
      <vt:lpstr>A125878886W_Data</vt:lpstr>
      <vt:lpstr>A125878886W_Latest</vt:lpstr>
      <vt:lpstr>A125878890L</vt:lpstr>
      <vt:lpstr>A125878890L_Data</vt:lpstr>
      <vt:lpstr>A125878890L_Latest</vt:lpstr>
      <vt:lpstr>A125878894W</vt:lpstr>
      <vt:lpstr>A125878894W_Data</vt:lpstr>
      <vt:lpstr>A125878894W_Latest</vt:lpstr>
      <vt:lpstr>A125878898F</vt:lpstr>
      <vt:lpstr>A125878898F_Data</vt:lpstr>
      <vt:lpstr>A125878898F_Latest</vt:lpstr>
      <vt:lpstr>A125878902K</vt:lpstr>
      <vt:lpstr>A125878902K_Data</vt:lpstr>
      <vt:lpstr>A125878902K_Latest</vt:lpstr>
      <vt:lpstr>A125878906V</vt:lpstr>
      <vt:lpstr>A125878906V_Data</vt:lpstr>
      <vt:lpstr>A125878906V_Latest</vt:lpstr>
      <vt:lpstr>A125878910K</vt:lpstr>
      <vt:lpstr>A125878910K_Data</vt:lpstr>
      <vt:lpstr>A125878910K_Latest</vt:lpstr>
      <vt:lpstr>A125878914V</vt:lpstr>
      <vt:lpstr>A125878914V_Data</vt:lpstr>
      <vt:lpstr>A125878914V_Latest</vt:lpstr>
      <vt:lpstr>A125878918C</vt:lpstr>
      <vt:lpstr>A125878918C_Data</vt:lpstr>
      <vt:lpstr>A125878918C_Latest</vt:lpstr>
      <vt:lpstr>A125878922V</vt:lpstr>
      <vt:lpstr>A125878922V_Data</vt:lpstr>
      <vt:lpstr>A125878922V_Latest</vt:lpstr>
      <vt:lpstr>A125878926C</vt:lpstr>
      <vt:lpstr>A125878926C_Data</vt:lpstr>
      <vt:lpstr>A125878926C_Latest</vt:lpstr>
      <vt:lpstr>A125878930V</vt:lpstr>
      <vt:lpstr>A125878930V_Data</vt:lpstr>
      <vt:lpstr>A125878930V_Latest</vt:lpstr>
      <vt:lpstr>A125878934C</vt:lpstr>
      <vt:lpstr>A125878934C_Data</vt:lpstr>
      <vt:lpstr>A125878934C_Latest</vt:lpstr>
      <vt:lpstr>A125878938L</vt:lpstr>
      <vt:lpstr>A125878938L_Data</vt:lpstr>
      <vt:lpstr>A125878938L_Latest</vt:lpstr>
      <vt:lpstr>A125878942C</vt:lpstr>
      <vt:lpstr>A125878942C_Data</vt:lpstr>
      <vt:lpstr>A125878942C_Latest</vt:lpstr>
      <vt:lpstr>A125878946L</vt:lpstr>
      <vt:lpstr>A125878946L_Data</vt:lpstr>
      <vt:lpstr>A125878946L_Latest</vt:lpstr>
      <vt:lpstr>A125878950C</vt:lpstr>
      <vt:lpstr>A125878950C_Data</vt:lpstr>
      <vt:lpstr>A125878950C_Latest</vt:lpstr>
      <vt:lpstr>A125878954L</vt:lpstr>
      <vt:lpstr>A125878954L_Data</vt:lpstr>
      <vt:lpstr>A125878954L_Latest</vt:lpstr>
      <vt:lpstr>A125878958W</vt:lpstr>
      <vt:lpstr>A125878958W_Data</vt:lpstr>
      <vt:lpstr>A125878958W_Latest</vt:lpstr>
      <vt:lpstr>A125878962L</vt:lpstr>
      <vt:lpstr>A125878962L_Data</vt:lpstr>
      <vt:lpstr>A125878962L_Latest</vt:lpstr>
      <vt:lpstr>A125878966W</vt:lpstr>
      <vt:lpstr>A125878966W_Data</vt:lpstr>
      <vt:lpstr>A125878966W_Latest</vt:lpstr>
      <vt:lpstr>A125878970L</vt:lpstr>
      <vt:lpstr>A125878970L_Data</vt:lpstr>
      <vt:lpstr>A125878970L_Latest</vt:lpstr>
      <vt:lpstr>A125878974W</vt:lpstr>
      <vt:lpstr>A125878974W_Data</vt:lpstr>
      <vt:lpstr>A125878974W_Latest</vt:lpstr>
      <vt:lpstr>A125878978F</vt:lpstr>
      <vt:lpstr>A125878978F_Data</vt:lpstr>
      <vt:lpstr>A125878978F_Latest</vt:lpstr>
      <vt:lpstr>A125878982W</vt:lpstr>
      <vt:lpstr>A125878982W_Data</vt:lpstr>
      <vt:lpstr>A125878982W_Latest</vt:lpstr>
      <vt:lpstr>A125878986F</vt:lpstr>
      <vt:lpstr>A125878986F_Data</vt:lpstr>
      <vt:lpstr>A125878986F_Latest</vt:lpstr>
      <vt:lpstr>A125878990W</vt:lpstr>
      <vt:lpstr>A125878990W_Data</vt:lpstr>
      <vt:lpstr>A125878990W_Latest</vt:lpstr>
      <vt:lpstr>A125878994F</vt:lpstr>
      <vt:lpstr>A125878994F_Data</vt:lpstr>
      <vt:lpstr>A125878994F_Latest</vt:lpstr>
      <vt:lpstr>A125878998R</vt:lpstr>
      <vt:lpstr>A125878998R_Data</vt:lpstr>
      <vt:lpstr>A125878998R_Latest</vt:lpstr>
      <vt:lpstr>A125879002W</vt:lpstr>
      <vt:lpstr>A125879002W_Data</vt:lpstr>
      <vt:lpstr>A125879002W_Latest</vt:lpstr>
      <vt:lpstr>A125879006F</vt:lpstr>
      <vt:lpstr>A125879006F_Data</vt:lpstr>
      <vt:lpstr>A125879006F_Latest</vt:lpstr>
      <vt:lpstr>A125879010W</vt:lpstr>
      <vt:lpstr>A125879010W_Data</vt:lpstr>
      <vt:lpstr>A125879010W_Latest</vt:lpstr>
      <vt:lpstr>A125879014F</vt:lpstr>
      <vt:lpstr>A125879014F_Data</vt:lpstr>
      <vt:lpstr>A125879014F_Latest</vt:lpstr>
      <vt:lpstr>A125879018R</vt:lpstr>
      <vt:lpstr>A125879018R_Data</vt:lpstr>
      <vt:lpstr>A125879018R_Latest</vt:lpstr>
      <vt:lpstr>A125879022F</vt:lpstr>
      <vt:lpstr>A125879022F_Data</vt:lpstr>
      <vt:lpstr>A125879022F_Latest</vt:lpstr>
      <vt:lpstr>A125879026R</vt:lpstr>
      <vt:lpstr>A125879026R_Data</vt:lpstr>
      <vt:lpstr>A125879026R_Latest</vt:lpstr>
      <vt:lpstr>A125879030F</vt:lpstr>
      <vt:lpstr>A125879030F_Data</vt:lpstr>
      <vt:lpstr>A125879030F_Latest</vt:lpstr>
      <vt:lpstr>A125879034R</vt:lpstr>
      <vt:lpstr>A125879034R_Data</vt:lpstr>
      <vt:lpstr>A125879034R_Latest</vt:lpstr>
      <vt:lpstr>A125879038X</vt:lpstr>
      <vt:lpstr>A125879038X_Data</vt:lpstr>
      <vt:lpstr>A125879038X_Latest</vt:lpstr>
      <vt:lpstr>A125879042R</vt:lpstr>
      <vt:lpstr>A125879042R_Data</vt:lpstr>
      <vt:lpstr>A125879042R_Latest</vt:lpstr>
      <vt:lpstr>A125879046X</vt:lpstr>
      <vt:lpstr>A125879046X_Data</vt:lpstr>
      <vt:lpstr>A125879046X_Latest</vt:lpstr>
      <vt:lpstr>A125879050R</vt:lpstr>
      <vt:lpstr>A125879050R_Data</vt:lpstr>
      <vt:lpstr>A125879050R_Latest</vt:lpstr>
      <vt:lpstr>A125879054X</vt:lpstr>
      <vt:lpstr>A125879054X_Data</vt:lpstr>
      <vt:lpstr>A125879054X_Latest</vt:lpstr>
      <vt:lpstr>A125879058J</vt:lpstr>
      <vt:lpstr>A125879058J_Data</vt:lpstr>
      <vt:lpstr>A125879058J_Latest</vt:lpstr>
      <vt:lpstr>A125879062X</vt:lpstr>
      <vt:lpstr>A125879062X_Data</vt:lpstr>
      <vt:lpstr>A125879062X_Latest</vt:lpstr>
      <vt:lpstr>A125879066J</vt:lpstr>
      <vt:lpstr>A125879066J_Data</vt:lpstr>
      <vt:lpstr>A125879066J_Latest</vt:lpstr>
      <vt:lpstr>A125879070X</vt:lpstr>
      <vt:lpstr>A125879070X_Data</vt:lpstr>
      <vt:lpstr>A125879070X_Latest</vt:lpstr>
      <vt:lpstr>A125879074J</vt:lpstr>
      <vt:lpstr>A125879074J_Data</vt:lpstr>
      <vt:lpstr>A125879074J_Latest</vt:lpstr>
      <vt:lpstr>A125879078T</vt:lpstr>
      <vt:lpstr>A125879078T_Data</vt:lpstr>
      <vt:lpstr>A125879078T_Latest</vt:lpstr>
      <vt:lpstr>A125879082J</vt:lpstr>
      <vt:lpstr>A125879082J_Data</vt:lpstr>
      <vt:lpstr>A125879082J_Latest</vt:lpstr>
      <vt:lpstr>A125879086T</vt:lpstr>
      <vt:lpstr>A125879086T_Data</vt:lpstr>
      <vt:lpstr>A125879086T_Latest</vt:lpstr>
      <vt:lpstr>A125879090J</vt:lpstr>
      <vt:lpstr>A125879090J_Data</vt:lpstr>
      <vt:lpstr>A125879090J_Latest</vt:lpstr>
      <vt:lpstr>A125879094T</vt:lpstr>
      <vt:lpstr>A125879094T_Data</vt:lpstr>
      <vt:lpstr>A125879094T_Latest</vt:lpstr>
      <vt:lpstr>A125879098A</vt:lpstr>
      <vt:lpstr>A125879098A_Data</vt:lpstr>
      <vt:lpstr>A125879098A_Latest</vt:lpstr>
      <vt:lpstr>A125879102F</vt:lpstr>
      <vt:lpstr>A125879102F_Data</vt:lpstr>
      <vt:lpstr>A125879102F_Latest</vt:lpstr>
      <vt:lpstr>A125879106R</vt:lpstr>
      <vt:lpstr>A125879106R_Data</vt:lpstr>
      <vt:lpstr>A125879106R_Latest</vt:lpstr>
      <vt:lpstr>A125879110F</vt:lpstr>
      <vt:lpstr>A125879110F_Data</vt:lpstr>
      <vt:lpstr>A125879110F_Latest</vt:lpstr>
      <vt:lpstr>A125879114R</vt:lpstr>
      <vt:lpstr>A125879114R_Data</vt:lpstr>
      <vt:lpstr>A125879114R_Latest</vt:lpstr>
      <vt:lpstr>A125879118X</vt:lpstr>
      <vt:lpstr>A125879118X_Data</vt:lpstr>
      <vt:lpstr>A125879118X_Latest</vt:lpstr>
      <vt:lpstr>A125879122R</vt:lpstr>
      <vt:lpstr>A125879122R_Data</vt:lpstr>
      <vt:lpstr>A125879122R_Latest</vt:lpstr>
      <vt:lpstr>A125879126X</vt:lpstr>
      <vt:lpstr>A125879126X_Data</vt:lpstr>
      <vt:lpstr>A125879126X_Latest</vt:lpstr>
      <vt:lpstr>A125879130R</vt:lpstr>
      <vt:lpstr>A125879130R_Data</vt:lpstr>
      <vt:lpstr>A125879130R_Latest</vt:lpstr>
      <vt:lpstr>A125879134X</vt:lpstr>
      <vt:lpstr>A125879134X_Data</vt:lpstr>
      <vt:lpstr>A125879134X_Latest</vt:lpstr>
      <vt:lpstr>A125879138J</vt:lpstr>
      <vt:lpstr>A125879138J_Data</vt:lpstr>
      <vt:lpstr>A125879138J_Latest</vt:lpstr>
      <vt:lpstr>A125879142X</vt:lpstr>
      <vt:lpstr>A125879142X_Data</vt:lpstr>
      <vt:lpstr>A125879142X_Latest</vt:lpstr>
      <vt:lpstr>A125879146J</vt:lpstr>
      <vt:lpstr>A125879146J_Data</vt:lpstr>
      <vt:lpstr>A125879146J_Latest</vt:lpstr>
      <vt:lpstr>A125879150X</vt:lpstr>
      <vt:lpstr>A125879150X_Data</vt:lpstr>
      <vt:lpstr>A125879150X_Latest</vt:lpstr>
      <vt:lpstr>A125879154J</vt:lpstr>
      <vt:lpstr>A125879154J_Data</vt:lpstr>
      <vt:lpstr>A125879154J_Latest</vt:lpstr>
      <vt:lpstr>A125879158T</vt:lpstr>
      <vt:lpstr>A125879158T_Data</vt:lpstr>
      <vt:lpstr>A125879158T_Latest</vt:lpstr>
      <vt:lpstr>A125879162J</vt:lpstr>
      <vt:lpstr>A125879162J_Data</vt:lpstr>
      <vt:lpstr>A125879162J_Latest</vt:lpstr>
      <vt:lpstr>A125879166T</vt:lpstr>
      <vt:lpstr>A125879166T_Data</vt:lpstr>
      <vt:lpstr>A125879166T_Latest</vt:lpstr>
      <vt:lpstr>A125879170J</vt:lpstr>
      <vt:lpstr>A125879170J_Data</vt:lpstr>
      <vt:lpstr>A125879170J_Latest</vt:lpstr>
      <vt:lpstr>A125879174T</vt:lpstr>
      <vt:lpstr>A125879174T_Data</vt:lpstr>
      <vt:lpstr>A125879174T_Latest</vt:lpstr>
      <vt:lpstr>A125879178A</vt:lpstr>
      <vt:lpstr>A125879178A_Data</vt:lpstr>
      <vt:lpstr>A125879178A_Latest</vt:lpstr>
      <vt:lpstr>A125879182T</vt:lpstr>
      <vt:lpstr>A125879182T_Data</vt:lpstr>
      <vt:lpstr>A125879182T_Latest</vt:lpstr>
      <vt:lpstr>A125879186A</vt:lpstr>
      <vt:lpstr>A125879186A_Data</vt:lpstr>
      <vt:lpstr>A125879186A_Latest</vt:lpstr>
      <vt:lpstr>A125879190T</vt:lpstr>
      <vt:lpstr>A125879190T_Data</vt:lpstr>
      <vt:lpstr>A125879190T_Latest</vt:lpstr>
      <vt:lpstr>A125879194A</vt:lpstr>
      <vt:lpstr>A125879194A_Data</vt:lpstr>
      <vt:lpstr>A125879194A_Latest</vt:lpstr>
      <vt:lpstr>A125879198K</vt:lpstr>
      <vt:lpstr>A125879198K_Data</vt:lpstr>
      <vt:lpstr>A125879198K_Latest</vt:lpstr>
      <vt:lpstr>A125879202R</vt:lpstr>
      <vt:lpstr>A125879202R_Data</vt:lpstr>
      <vt:lpstr>A125879202R_Latest</vt:lpstr>
      <vt:lpstr>A125879206X</vt:lpstr>
      <vt:lpstr>A125879206X_Data</vt:lpstr>
      <vt:lpstr>A125879206X_Latest</vt:lpstr>
      <vt:lpstr>A125879210R</vt:lpstr>
      <vt:lpstr>A125879210R_Data</vt:lpstr>
      <vt:lpstr>A125879210R_Latest</vt:lpstr>
      <vt:lpstr>A125879214X</vt:lpstr>
      <vt:lpstr>A125879214X_Data</vt:lpstr>
      <vt:lpstr>A125879214X_Latest</vt:lpstr>
      <vt:lpstr>A125879218J</vt:lpstr>
      <vt:lpstr>A125879218J_Data</vt:lpstr>
      <vt:lpstr>A125879218J_Latest</vt:lpstr>
      <vt:lpstr>A125879222X</vt:lpstr>
      <vt:lpstr>A125879222X_Data</vt:lpstr>
      <vt:lpstr>A125879222X_Latest</vt:lpstr>
      <vt:lpstr>A125879226J</vt:lpstr>
      <vt:lpstr>A125879226J_Data</vt:lpstr>
      <vt:lpstr>A125879226J_Latest</vt:lpstr>
      <vt:lpstr>A125879230X</vt:lpstr>
      <vt:lpstr>A125879230X_Data</vt:lpstr>
      <vt:lpstr>A125879230X_Latest</vt:lpstr>
      <vt:lpstr>A125879234J</vt:lpstr>
      <vt:lpstr>A125879234J_Data</vt:lpstr>
      <vt:lpstr>A125879234J_Latest</vt:lpstr>
      <vt:lpstr>A125879238T</vt:lpstr>
      <vt:lpstr>A125879238T_Data</vt:lpstr>
      <vt:lpstr>A125879238T_Latest</vt:lpstr>
      <vt:lpstr>A125879242J</vt:lpstr>
      <vt:lpstr>A125879242J_Data</vt:lpstr>
      <vt:lpstr>A125879242J_Latest</vt:lpstr>
      <vt:lpstr>A125879246T</vt:lpstr>
      <vt:lpstr>A125879246T_Data</vt:lpstr>
      <vt:lpstr>A125879246T_Latest</vt:lpstr>
      <vt:lpstr>A125879250J</vt:lpstr>
      <vt:lpstr>A125879250J_Data</vt:lpstr>
      <vt:lpstr>A125879250J_Latest</vt:lpstr>
      <vt:lpstr>A125879254T</vt:lpstr>
      <vt:lpstr>A125879254T_Data</vt:lpstr>
      <vt:lpstr>A125879254T_Latest</vt:lpstr>
      <vt:lpstr>A125879258A</vt:lpstr>
      <vt:lpstr>A125879258A_Data</vt:lpstr>
      <vt:lpstr>A125879258A_Latest</vt:lpstr>
      <vt:lpstr>A125879262T</vt:lpstr>
      <vt:lpstr>A125879262T_Data</vt:lpstr>
      <vt:lpstr>A125879262T_Latest</vt:lpstr>
      <vt:lpstr>A125879266A</vt:lpstr>
      <vt:lpstr>A125879266A_Data</vt:lpstr>
      <vt:lpstr>A125879266A_Latest</vt:lpstr>
      <vt:lpstr>A125879270T</vt:lpstr>
      <vt:lpstr>A125879270T_Data</vt:lpstr>
      <vt:lpstr>A125879270T_Latest</vt:lpstr>
      <vt:lpstr>A125879274A</vt:lpstr>
      <vt:lpstr>A125879274A_Data</vt:lpstr>
      <vt:lpstr>A125879274A_Latest</vt:lpstr>
      <vt:lpstr>A125879278K</vt:lpstr>
      <vt:lpstr>A125879278K_Data</vt:lpstr>
      <vt:lpstr>A125879278K_Latest</vt:lpstr>
      <vt:lpstr>A125879282A</vt:lpstr>
      <vt:lpstr>A125879282A_Data</vt:lpstr>
      <vt:lpstr>A125879282A_Latest</vt:lpstr>
      <vt:lpstr>A125879286K</vt:lpstr>
      <vt:lpstr>A125879286K_Data</vt:lpstr>
      <vt:lpstr>A125879286K_Latest</vt:lpstr>
      <vt:lpstr>A125879290A</vt:lpstr>
      <vt:lpstr>A125879290A_Data</vt:lpstr>
      <vt:lpstr>A125879290A_Latest</vt:lpstr>
      <vt:lpstr>A125879294K</vt:lpstr>
      <vt:lpstr>A125879294K_Data</vt:lpstr>
      <vt:lpstr>A125879294K_Latest</vt:lpstr>
      <vt:lpstr>A125879298V</vt:lpstr>
      <vt:lpstr>A125879298V_Data</vt:lpstr>
      <vt:lpstr>A125879298V_Latest</vt:lpstr>
      <vt:lpstr>A125879302X</vt:lpstr>
      <vt:lpstr>A125879302X_Data</vt:lpstr>
      <vt:lpstr>A125879302X_Latest</vt:lpstr>
      <vt:lpstr>A125879306J</vt:lpstr>
      <vt:lpstr>A125879306J_Data</vt:lpstr>
      <vt:lpstr>A125879306J_Latest</vt:lpstr>
      <vt:lpstr>A125879310X</vt:lpstr>
      <vt:lpstr>A125879310X_Data</vt:lpstr>
      <vt:lpstr>A125879310X_Latest</vt:lpstr>
      <vt:lpstr>A125879314J</vt:lpstr>
      <vt:lpstr>A125879314J_Data</vt:lpstr>
      <vt:lpstr>A125879314J_Latest</vt:lpstr>
      <vt:lpstr>A125879318T</vt:lpstr>
      <vt:lpstr>A125879318T_Data</vt:lpstr>
      <vt:lpstr>A125879318T_Latest</vt:lpstr>
      <vt:lpstr>A125879322J</vt:lpstr>
      <vt:lpstr>A125879322J_Data</vt:lpstr>
      <vt:lpstr>A125879322J_Latest</vt:lpstr>
      <vt:lpstr>A125879326T</vt:lpstr>
      <vt:lpstr>A125879326T_Data</vt:lpstr>
      <vt:lpstr>A125879326T_Latest</vt:lpstr>
      <vt:lpstr>A125879330J</vt:lpstr>
      <vt:lpstr>A125879330J_Data</vt:lpstr>
      <vt:lpstr>A125879330J_Latest</vt:lpstr>
      <vt:lpstr>A125879334T</vt:lpstr>
      <vt:lpstr>A125879334T_Data</vt:lpstr>
      <vt:lpstr>A125879334T_Latest</vt:lpstr>
      <vt:lpstr>A125879338A</vt:lpstr>
      <vt:lpstr>A125879338A_Data</vt:lpstr>
      <vt:lpstr>A125879338A_Latest</vt:lpstr>
      <vt:lpstr>A125879342T</vt:lpstr>
      <vt:lpstr>A125879342T_Data</vt:lpstr>
      <vt:lpstr>A125879342T_Latest</vt:lpstr>
      <vt:lpstr>A125879346A</vt:lpstr>
      <vt:lpstr>A125879346A_Data</vt:lpstr>
      <vt:lpstr>A125879346A_Latest</vt:lpstr>
      <vt:lpstr>A125879350T</vt:lpstr>
      <vt:lpstr>A125879350T_Data</vt:lpstr>
      <vt:lpstr>A125879350T_Latest</vt:lpstr>
      <vt:lpstr>A125879354A</vt:lpstr>
      <vt:lpstr>A125879354A_Data</vt:lpstr>
      <vt:lpstr>A125879354A_Latest</vt:lpstr>
      <vt:lpstr>A125879358K</vt:lpstr>
      <vt:lpstr>A125879358K_Data</vt:lpstr>
      <vt:lpstr>A125879358K_Latest</vt:lpstr>
      <vt:lpstr>A125879362A</vt:lpstr>
      <vt:lpstr>A125879362A_Data</vt:lpstr>
      <vt:lpstr>A125879362A_Latest</vt:lpstr>
      <vt:lpstr>A125879366K</vt:lpstr>
      <vt:lpstr>A125879366K_Data</vt:lpstr>
      <vt:lpstr>A125879366K_Latest</vt:lpstr>
      <vt:lpstr>A125879370A</vt:lpstr>
      <vt:lpstr>A125879370A_Data</vt:lpstr>
      <vt:lpstr>A125879370A_Latest</vt:lpstr>
      <vt:lpstr>A125879374K</vt:lpstr>
      <vt:lpstr>A125879374K_Data</vt:lpstr>
      <vt:lpstr>A125879374K_Latest</vt:lpstr>
      <vt:lpstr>A125879378V</vt:lpstr>
      <vt:lpstr>A125879378V_Data</vt:lpstr>
      <vt:lpstr>A125879378V_Latest</vt:lpstr>
      <vt:lpstr>A125879382K</vt:lpstr>
      <vt:lpstr>A125879382K_Data</vt:lpstr>
      <vt:lpstr>A125879382K_Latest</vt:lpstr>
      <vt:lpstr>A125879386V</vt:lpstr>
      <vt:lpstr>A125879386V_Data</vt:lpstr>
      <vt:lpstr>A125879386V_Latest</vt:lpstr>
      <vt:lpstr>A125879390K</vt:lpstr>
      <vt:lpstr>A125879390K_Data</vt:lpstr>
      <vt:lpstr>A125879390K_Latest</vt:lpstr>
      <vt:lpstr>A125879394V</vt:lpstr>
      <vt:lpstr>A125879394V_Data</vt:lpstr>
      <vt:lpstr>A125879394V_Latest</vt:lpstr>
      <vt:lpstr>A125879398C</vt:lpstr>
      <vt:lpstr>A125879398C_Data</vt:lpstr>
      <vt:lpstr>A125879398C_Latest</vt:lpstr>
      <vt:lpstr>A125879402J</vt:lpstr>
      <vt:lpstr>A125879402J_Data</vt:lpstr>
      <vt:lpstr>A125879402J_Latest</vt:lpstr>
      <vt:lpstr>A125879406T</vt:lpstr>
      <vt:lpstr>A125879406T_Data</vt:lpstr>
      <vt:lpstr>A125879406T_Latest</vt:lpstr>
      <vt:lpstr>A125879410J</vt:lpstr>
      <vt:lpstr>A125879410J_Data</vt:lpstr>
      <vt:lpstr>A125879410J_Latest</vt:lpstr>
      <vt:lpstr>A125879414T</vt:lpstr>
      <vt:lpstr>A125879414T_Data</vt:lpstr>
      <vt:lpstr>A125879414T_Latest</vt:lpstr>
      <vt:lpstr>A125879418A</vt:lpstr>
      <vt:lpstr>A125879418A_Data</vt:lpstr>
      <vt:lpstr>A125879418A_Latest</vt:lpstr>
      <vt:lpstr>A125879422T</vt:lpstr>
      <vt:lpstr>A125879422T_Data</vt:lpstr>
      <vt:lpstr>A125879422T_Latest</vt:lpstr>
      <vt:lpstr>A125879426A</vt:lpstr>
      <vt:lpstr>A125879426A_Data</vt:lpstr>
      <vt:lpstr>A125879426A_Latest</vt:lpstr>
      <vt:lpstr>A125879430T</vt:lpstr>
      <vt:lpstr>A125879430T_Data</vt:lpstr>
      <vt:lpstr>A125879430T_Latest</vt:lpstr>
      <vt:lpstr>A125879434A</vt:lpstr>
      <vt:lpstr>A125879434A_Data</vt:lpstr>
      <vt:lpstr>A125879434A_Latest</vt:lpstr>
      <vt:lpstr>A125879438K</vt:lpstr>
      <vt:lpstr>A125879438K_Data</vt:lpstr>
      <vt:lpstr>A125879438K_Latest</vt:lpstr>
      <vt:lpstr>A125879442A</vt:lpstr>
      <vt:lpstr>A125879442A_Data</vt:lpstr>
      <vt:lpstr>A125879442A_Latest</vt:lpstr>
      <vt:lpstr>A125879446K</vt:lpstr>
      <vt:lpstr>A125879446K_Data</vt:lpstr>
      <vt:lpstr>A125879446K_Latest</vt:lpstr>
      <vt:lpstr>A125879450A</vt:lpstr>
      <vt:lpstr>A125879450A_Data</vt:lpstr>
      <vt:lpstr>A125879450A_Latest</vt:lpstr>
      <vt:lpstr>A125879454K</vt:lpstr>
      <vt:lpstr>A125879454K_Data</vt:lpstr>
      <vt:lpstr>A125879454K_Latest</vt:lpstr>
      <vt:lpstr>A125879458V</vt:lpstr>
      <vt:lpstr>A125879458V_Data</vt:lpstr>
      <vt:lpstr>A125879458V_Latest</vt:lpstr>
      <vt:lpstr>A125879462K</vt:lpstr>
      <vt:lpstr>A125879462K_Data</vt:lpstr>
      <vt:lpstr>A125879462K_Latest</vt:lpstr>
      <vt:lpstr>A125879466V</vt:lpstr>
      <vt:lpstr>A125879466V_Data</vt:lpstr>
      <vt:lpstr>A125879466V_Latest</vt:lpstr>
      <vt:lpstr>A125879470K</vt:lpstr>
      <vt:lpstr>A125879470K_Data</vt:lpstr>
      <vt:lpstr>A125879470K_Latest</vt:lpstr>
      <vt:lpstr>A125879474V</vt:lpstr>
      <vt:lpstr>A125879474V_Data</vt:lpstr>
      <vt:lpstr>A125879474V_Latest</vt:lpstr>
      <vt:lpstr>A125879478C</vt:lpstr>
      <vt:lpstr>A125879478C_Data</vt:lpstr>
      <vt:lpstr>A125879478C_Latest</vt:lpstr>
      <vt:lpstr>A125879482V</vt:lpstr>
      <vt:lpstr>A125879482V_Data</vt:lpstr>
      <vt:lpstr>A125879482V_Latest</vt:lpstr>
      <vt:lpstr>A125879486C</vt:lpstr>
      <vt:lpstr>A125879486C_Data</vt:lpstr>
      <vt:lpstr>A125879486C_Latest</vt:lpstr>
      <vt:lpstr>A125879490V</vt:lpstr>
      <vt:lpstr>A125879490V_Data</vt:lpstr>
      <vt:lpstr>A125879490V_Latest</vt:lpstr>
      <vt:lpstr>A125879494C</vt:lpstr>
      <vt:lpstr>A125879494C_Data</vt:lpstr>
      <vt:lpstr>A125879494C_Latest</vt:lpstr>
      <vt:lpstr>A125879498L</vt:lpstr>
      <vt:lpstr>A125879498L_Data</vt:lpstr>
      <vt:lpstr>A125879498L_Latest</vt:lpstr>
      <vt:lpstr>A125879502T</vt:lpstr>
      <vt:lpstr>A125879502T_Data</vt:lpstr>
      <vt:lpstr>A125879502T_Latest</vt:lpstr>
      <vt:lpstr>A125879506A</vt:lpstr>
      <vt:lpstr>A125879506A_Data</vt:lpstr>
      <vt:lpstr>A125879506A_Latest</vt:lpstr>
      <vt:lpstr>A125879510T</vt:lpstr>
      <vt:lpstr>A125879510T_Data</vt:lpstr>
      <vt:lpstr>A125879510T_Latest</vt:lpstr>
      <vt:lpstr>A125879514A</vt:lpstr>
      <vt:lpstr>A125879514A_Data</vt:lpstr>
      <vt:lpstr>A125879514A_Latest</vt:lpstr>
      <vt:lpstr>A125879518K</vt:lpstr>
      <vt:lpstr>A125879518K_Data</vt:lpstr>
      <vt:lpstr>A125879518K_Latest</vt:lpstr>
      <vt:lpstr>A125879522A</vt:lpstr>
      <vt:lpstr>A125879522A_Data</vt:lpstr>
      <vt:lpstr>A125879522A_Latest</vt:lpstr>
      <vt:lpstr>A125879526K</vt:lpstr>
      <vt:lpstr>A125879526K_Data</vt:lpstr>
      <vt:lpstr>A125879526K_Latest</vt:lpstr>
      <vt:lpstr>A125879530A</vt:lpstr>
      <vt:lpstr>A125879530A_Data</vt:lpstr>
      <vt:lpstr>A125879530A_Latest</vt:lpstr>
      <vt:lpstr>A125879534K</vt:lpstr>
      <vt:lpstr>A125879534K_Data</vt:lpstr>
      <vt:lpstr>A125879534K_Latest</vt:lpstr>
      <vt:lpstr>A125879538V</vt:lpstr>
      <vt:lpstr>A125879538V_Data</vt:lpstr>
      <vt:lpstr>A125879538V_Latest</vt:lpstr>
      <vt:lpstr>A125879542K</vt:lpstr>
      <vt:lpstr>A125879542K_Data</vt:lpstr>
      <vt:lpstr>A125879542K_Latest</vt:lpstr>
      <vt:lpstr>A125879546V</vt:lpstr>
      <vt:lpstr>A125879546V_Data</vt:lpstr>
      <vt:lpstr>A125879546V_Latest</vt:lpstr>
      <vt:lpstr>A125879550K</vt:lpstr>
      <vt:lpstr>A125879550K_Data</vt:lpstr>
      <vt:lpstr>A125879550K_Latest</vt:lpstr>
      <vt:lpstr>A125879554V</vt:lpstr>
      <vt:lpstr>A125879554V_Data</vt:lpstr>
      <vt:lpstr>A125879554V_Latest</vt:lpstr>
      <vt:lpstr>A125879558C</vt:lpstr>
      <vt:lpstr>A125879558C_Data</vt:lpstr>
      <vt:lpstr>A125879558C_Latest</vt:lpstr>
      <vt:lpstr>A125879562V</vt:lpstr>
      <vt:lpstr>A125879562V_Data</vt:lpstr>
      <vt:lpstr>A125879562V_Latest</vt:lpstr>
      <vt:lpstr>A125879566C</vt:lpstr>
      <vt:lpstr>A125879566C_Data</vt:lpstr>
      <vt:lpstr>A125879566C_Latest</vt:lpstr>
      <vt:lpstr>A125879570V</vt:lpstr>
      <vt:lpstr>A125879570V_Data</vt:lpstr>
      <vt:lpstr>A125879570V_Latest</vt:lpstr>
      <vt:lpstr>A125879574C</vt:lpstr>
      <vt:lpstr>A125879574C_Data</vt:lpstr>
      <vt:lpstr>A125879574C_Latest</vt:lpstr>
      <vt:lpstr>A125879578L</vt:lpstr>
      <vt:lpstr>A125879578L_Data</vt:lpstr>
      <vt:lpstr>A125879578L_Latest</vt:lpstr>
      <vt:lpstr>A125879582C</vt:lpstr>
      <vt:lpstr>A125879582C_Data</vt:lpstr>
      <vt:lpstr>A125879582C_Latest</vt:lpstr>
      <vt:lpstr>A125879586L</vt:lpstr>
      <vt:lpstr>A125879586L_Data</vt:lpstr>
      <vt:lpstr>A125879586L_Latest</vt:lpstr>
      <vt:lpstr>A125879590C</vt:lpstr>
      <vt:lpstr>A125879590C_Data</vt:lpstr>
      <vt:lpstr>A125879590C_Latest</vt:lpstr>
      <vt:lpstr>A125879594L</vt:lpstr>
      <vt:lpstr>A125879594L_Data</vt:lpstr>
      <vt:lpstr>A125879594L_Latest</vt:lpstr>
      <vt:lpstr>A125879598W</vt:lpstr>
      <vt:lpstr>A125879598W_Data</vt:lpstr>
      <vt:lpstr>A125879598W_Latest</vt:lpstr>
      <vt:lpstr>A125879602A</vt:lpstr>
      <vt:lpstr>A125879602A_Data</vt:lpstr>
      <vt:lpstr>A125879602A_Latest</vt:lpstr>
      <vt:lpstr>A125879606K</vt:lpstr>
      <vt:lpstr>A125879606K_Data</vt:lpstr>
      <vt:lpstr>A125879606K_Latest</vt:lpstr>
      <vt:lpstr>A125879610A</vt:lpstr>
      <vt:lpstr>A125879610A_Data</vt:lpstr>
      <vt:lpstr>A125879610A_Latest</vt:lpstr>
      <vt:lpstr>A125879614K</vt:lpstr>
      <vt:lpstr>A125879614K_Data</vt:lpstr>
      <vt:lpstr>A125879614K_Latest</vt:lpstr>
      <vt:lpstr>A125879618V</vt:lpstr>
      <vt:lpstr>A125879618V_Data</vt:lpstr>
      <vt:lpstr>A125879618V_Latest</vt:lpstr>
      <vt:lpstr>A125879622K</vt:lpstr>
      <vt:lpstr>A125879622K_Data</vt:lpstr>
      <vt:lpstr>A125879622K_Latest</vt:lpstr>
      <vt:lpstr>A125879626V</vt:lpstr>
      <vt:lpstr>A125879626V_Data</vt:lpstr>
      <vt:lpstr>A125879626V_Latest</vt:lpstr>
      <vt:lpstr>A125879630K</vt:lpstr>
      <vt:lpstr>A125879630K_Data</vt:lpstr>
      <vt:lpstr>A125879630K_Latest</vt:lpstr>
      <vt:lpstr>A125879634V</vt:lpstr>
      <vt:lpstr>A125879634V_Data</vt:lpstr>
      <vt:lpstr>A125879634V_Latest</vt:lpstr>
      <vt:lpstr>A125879638C</vt:lpstr>
      <vt:lpstr>A125879638C_Data</vt:lpstr>
      <vt:lpstr>A125879638C_Latest</vt:lpstr>
      <vt:lpstr>A125879642V</vt:lpstr>
      <vt:lpstr>A125879642V_Data</vt:lpstr>
      <vt:lpstr>A125879642V_Latest</vt:lpstr>
      <vt:lpstr>A125879646C</vt:lpstr>
      <vt:lpstr>A125879646C_Data</vt:lpstr>
      <vt:lpstr>A125879646C_Latest</vt:lpstr>
      <vt:lpstr>A125879650V</vt:lpstr>
      <vt:lpstr>A125879650V_Data</vt:lpstr>
      <vt:lpstr>A125879650V_Latest</vt:lpstr>
      <vt:lpstr>A125879654C</vt:lpstr>
      <vt:lpstr>A125879654C_Data</vt:lpstr>
      <vt:lpstr>A125879654C_Latest</vt:lpstr>
      <vt:lpstr>A125879658L</vt:lpstr>
      <vt:lpstr>A125879658L_Data</vt:lpstr>
      <vt:lpstr>A125879658L_Latest</vt:lpstr>
      <vt:lpstr>A125879662C</vt:lpstr>
      <vt:lpstr>A125879662C_Data</vt:lpstr>
      <vt:lpstr>A125879662C_Latest</vt:lpstr>
      <vt:lpstr>A125879666L</vt:lpstr>
      <vt:lpstr>A125879666L_Data</vt:lpstr>
      <vt:lpstr>A125879666L_Latest</vt:lpstr>
      <vt:lpstr>A125879670C</vt:lpstr>
      <vt:lpstr>A125879670C_Data</vt:lpstr>
      <vt:lpstr>A125879670C_Latest</vt:lpstr>
      <vt:lpstr>A125879674L</vt:lpstr>
      <vt:lpstr>A125879674L_Data</vt:lpstr>
      <vt:lpstr>A125879674L_Latest</vt:lpstr>
      <vt:lpstr>A125879678W</vt:lpstr>
      <vt:lpstr>A125879678W_Data</vt:lpstr>
      <vt:lpstr>A125879678W_Latest</vt:lpstr>
      <vt:lpstr>A125879682L</vt:lpstr>
      <vt:lpstr>A125879682L_Data</vt:lpstr>
      <vt:lpstr>A125879682L_Latest</vt:lpstr>
      <vt:lpstr>A125879686W</vt:lpstr>
      <vt:lpstr>A125879686W_Data</vt:lpstr>
      <vt:lpstr>A125879686W_Latest</vt:lpstr>
      <vt:lpstr>A125879690L</vt:lpstr>
      <vt:lpstr>A125879690L_Data</vt:lpstr>
      <vt:lpstr>A125879690L_Latest</vt:lpstr>
      <vt:lpstr>A125879694W</vt:lpstr>
      <vt:lpstr>A125879694W_Data</vt:lpstr>
      <vt:lpstr>A125879694W_Latest</vt:lpstr>
      <vt:lpstr>A125879698F</vt:lpstr>
      <vt:lpstr>A125879698F_Data</vt:lpstr>
      <vt:lpstr>A125879698F_Latest</vt:lpstr>
      <vt:lpstr>A125879702K</vt:lpstr>
      <vt:lpstr>A125879702K_Data</vt:lpstr>
      <vt:lpstr>A125879702K_Latest</vt:lpstr>
      <vt:lpstr>A125879706V</vt:lpstr>
      <vt:lpstr>A125879706V_Data</vt:lpstr>
      <vt:lpstr>A125879706V_Latest</vt:lpstr>
      <vt:lpstr>A125879710K</vt:lpstr>
      <vt:lpstr>A125879710K_Data</vt:lpstr>
      <vt:lpstr>A125879710K_Latest</vt:lpstr>
      <vt:lpstr>A125879714V</vt:lpstr>
      <vt:lpstr>A125879714V_Data</vt:lpstr>
      <vt:lpstr>A125879714V_Latest</vt:lpstr>
      <vt:lpstr>A125879718C</vt:lpstr>
      <vt:lpstr>A125879718C_Data</vt:lpstr>
      <vt:lpstr>A125879718C_Latest</vt:lpstr>
      <vt:lpstr>A125879722V</vt:lpstr>
      <vt:lpstr>A125879722V_Data</vt:lpstr>
      <vt:lpstr>A125879722V_Latest</vt:lpstr>
      <vt:lpstr>A125879726C</vt:lpstr>
      <vt:lpstr>A125879726C_Data</vt:lpstr>
      <vt:lpstr>A125879726C_Latest</vt:lpstr>
      <vt:lpstr>A125879730V</vt:lpstr>
      <vt:lpstr>A125879730V_Data</vt:lpstr>
      <vt:lpstr>A125879730V_Latest</vt:lpstr>
      <vt:lpstr>A125879734C</vt:lpstr>
      <vt:lpstr>A125879734C_Data</vt:lpstr>
      <vt:lpstr>A125879734C_Latest</vt:lpstr>
      <vt:lpstr>A125879738L</vt:lpstr>
      <vt:lpstr>A125879738L_Data</vt:lpstr>
      <vt:lpstr>A125879738L_Latest</vt:lpstr>
      <vt:lpstr>A125879742C</vt:lpstr>
      <vt:lpstr>A125879742C_Data</vt:lpstr>
      <vt:lpstr>A125879742C_Latest</vt:lpstr>
      <vt:lpstr>A125879746L</vt:lpstr>
      <vt:lpstr>A125879746L_Data</vt:lpstr>
      <vt:lpstr>A125879746L_Latest</vt:lpstr>
      <vt:lpstr>A125879750C</vt:lpstr>
      <vt:lpstr>A125879750C_Data</vt:lpstr>
      <vt:lpstr>A125879750C_Latest</vt:lpstr>
      <vt:lpstr>A125879754L</vt:lpstr>
      <vt:lpstr>A125879754L_Data</vt:lpstr>
      <vt:lpstr>A125879754L_Latest</vt:lpstr>
      <vt:lpstr>A125879758W</vt:lpstr>
      <vt:lpstr>A125879758W_Data</vt:lpstr>
      <vt:lpstr>A125879758W_Latest</vt:lpstr>
      <vt:lpstr>A125879762L</vt:lpstr>
      <vt:lpstr>A125879762L_Data</vt:lpstr>
      <vt:lpstr>A125879762L_Latest</vt:lpstr>
      <vt:lpstr>A125879766W</vt:lpstr>
      <vt:lpstr>A125879766W_Data</vt:lpstr>
      <vt:lpstr>A125879766W_Latest</vt:lpstr>
      <vt:lpstr>A125879770L</vt:lpstr>
      <vt:lpstr>A125879770L_Data</vt:lpstr>
      <vt:lpstr>A125879770L_Latest</vt:lpstr>
      <vt:lpstr>A125879774W</vt:lpstr>
      <vt:lpstr>A125879774W_Data</vt:lpstr>
      <vt:lpstr>A125879774W_Latest</vt:lpstr>
      <vt:lpstr>A125879778F</vt:lpstr>
      <vt:lpstr>A125879778F_Data</vt:lpstr>
      <vt:lpstr>A125879778F_Latest</vt:lpstr>
      <vt:lpstr>A125879782W</vt:lpstr>
      <vt:lpstr>A125879782W_Data</vt:lpstr>
      <vt:lpstr>A125879782W_Latest</vt:lpstr>
      <vt:lpstr>A125879786F</vt:lpstr>
      <vt:lpstr>A125879786F_Data</vt:lpstr>
      <vt:lpstr>A125879786F_Latest</vt:lpstr>
      <vt:lpstr>A125879790W</vt:lpstr>
      <vt:lpstr>A125879790W_Data</vt:lpstr>
      <vt:lpstr>A125879790W_Latest</vt:lpstr>
      <vt:lpstr>A125879794F</vt:lpstr>
      <vt:lpstr>A125879794F_Data</vt:lpstr>
      <vt:lpstr>A125879794F_Latest</vt:lpstr>
      <vt:lpstr>A125879798R</vt:lpstr>
      <vt:lpstr>A125879798R_Data</vt:lpstr>
      <vt:lpstr>A125879798R_Latest</vt:lpstr>
      <vt:lpstr>A125879802V</vt:lpstr>
      <vt:lpstr>A125879802V_Data</vt:lpstr>
      <vt:lpstr>A125879802V_Latest</vt:lpstr>
      <vt:lpstr>A125879806C</vt:lpstr>
      <vt:lpstr>A125879806C_Data</vt:lpstr>
      <vt:lpstr>A125879806C_Latest</vt:lpstr>
      <vt:lpstr>A125879810V</vt:lpstr>
      <vt:lpstr>A125879810V_Data</vt:lpstr>
      <vt:lpstr>A125879810V_Latest</vt:lpstr>
      <vt:lpstr>A125879814C</vt:lpstr>
      <vt:lpstr>A125879814C_Data</vt:lpstr>
      <vt:lpstr>A125879814C_Latest</vt:lpstr>
      <vt:lpstr>A125879818L</vt:lpstr>
      <vt:lpstr>A125879818L_Data</vt:lpstr>
      <vt:lpstr>A125879818L_Latest</vt:lpstr>
      <vt:lpstr>A125879822C</vt:lpstr>
      <vt:lpstr>A125879822C_Data</vt:lpstr>
      <vt:lpstr>A125879822C_Latest</vt:lpstr>
      <vt:lpstr>A125879826L</vt:lpstr>
      <vt:lpstr>A125879826L_Data</vt:lpstr>
      <vt:lpstr>A125879826L_Latest</vt:lpstr>
      <vt:lpstr>A125879830C</vt:lpstr>
      <vt:lpstr>A125879830C_Data</vt:lpstr>
      <vt:lpstr>A125879830C_Latest</vt:lpstr>
      <vt:lpstr>A125879834L</vt:lpstr>
      <vt:lpstr>A125879834L_Data</vt:lpstr>
      <vt:lpstr>A125879834L_Latest</vt:lpstr>
      <vt:lpstr>A125879838W</vt:lpstr>
      <vt:lpstr>A125879838W_Data</vt:lpstr>
      <vt:lpstr>A125879838W_Latest</vt:lpstr>
      <vt:lpstr>A125879842L</vt:lpstr>
      <vt:lpstr>A125879842L_Data</vt:lpstr>
      <vt:lpstr>A125879842L_Latest</vt:lpstr>
      <vt:lpstr>A125879846W</vt:lpstr>
      <vt:lpstr>A125879846W_Data</vt:lpstr>
      <vt:lpstr>A125879846W_Latest</vt:lpstr>
      <vt:lpstr>A125879850L</vt:lpstr>
      <vt:lpstr>A125879850L_Data</vt:lpstr>
      <vt:lpstr>A125879850L_Latest</vt:lpstr>
      <vt:lpstr>A125879854W</vt:lpstr>
      <vt:lpstr>A125879854W_Data</vt:lpstr>
      <vt:lpstr>A125879854W_Latest</vt:lpstr>
      <vt:lpstr>A125879858F</vt:lpstr>
      <vt:lpstr>A125879858F_Data</vt:lpstr>
      <vt:lpstr>A125879858F_Latest</vt:lpstr>
      <vt:lpstr>A125879862W</vt:lpstr>
      <vt:lpstr>A125879862W_Data</vt:lpstr>
      <vt:lpstr>A125879862W_Latest</vt:lpstr>
      <vt:lpstr>A125879866F</vt:lpstr>
      <vt:lpstr>A125879866F_Data</vt:lpstr>
      <vt:lpstr>A125879866F_Latest</vt:lpstr>
      <vt:lpstr>A125879870W</vt:lpstr>
      <vt:lpstr>A125879870W_Data</vt:lpstr>
      <vt:lpstr>A125879870W_Latest</vt:lpstr>
      <vt:lpstr>A125879874F</vt:lpstr>
      <vt:lpstr>A125879874F_Data</vt:lpstr>
      <vt:lpstr>A125879874F_Latest</vt:lpstr>
      <vt:lpstr>A125879878R</vt:lpstr>
      <vt:lpstr>A125879878R_Data</vt:lpstr>
      <vt:lpstr>A125879878R_Latest</vt:lpstr>
      <vt:lpstr>A125879882F</vt:lpstr>
      <vt:lpstr>A125879882F_Data</vt:lpstr>
      <vt:lpstr>A125879882F_Latest</vt:lpstr>
      <vt:lpstr>A125879886R</vt:lpstr>
      <vt:lpstr>A125879886R_Data</vt:lpstr>
      <vt:lpstr>A125879886R_Latest</vt:lpstr>
      <vt:lpstr>A125879890F</vt:lpstr>
      <vt:lpstr>A125879890F_Data</vt:lpstr>
      <vt:lpstr>A125879890F_Latest</vt:lpstr>
      <vt:lpstr>A125879894R</vt:lpstr>
      <vt:lpstr>A125879894R_Data</vt:lpstr>
      <vt:lpstr>A125879894R_Latest</vt:lpstr>
      <vt:lpstr>A125879898X</vt:lpstr>
      <vt:lpstr>A125879898X_Data</vt:lpstr>
      <vt:lpstr>A125879898X_Latest</vt:lpstr>
      <vt:lpstr>A125879902C</vt:lpstr>
      <vt:lpstr>A125879902C_Data</vt:lpstr>
      <vt:lpstr>A125879902C_Latest</vt:lpstr>
      <vt:lpstr>A125879906L</vt:lpstr>
      <vt:lpstr>A125879906L_Data</vt:lpstr>
      <vt:lpstr>A125879906L_Latest</vt:lpstr>
      <vt:lpstr>A125879910C</vt:lpstr>
      <vt:lpstr>A125879910C_Data</vt:lpstr>
      <vt:lpstr>A125879910C_Latest</vt:lpstr>
      <vt:lpstr>A125879914L</vt:lpstr>
      <vt:lpstr>A125879914L_Data</vt:lpstr>
      <vt:lpstr>A125879914L_Latest</vt:lpstr>
      <vt:lpstr>A125879918W</vt:lpstr>
      <vt:lpstr>A125879918W_Data</vt:lpstr>
      <vt:lpstr>A125879918W_Latest</vt:lpstr>
      <vt:lpstr>A125879922L</vt:lpstr>
      <vt:lpstr>A125879922L_Data</vt:lpstr>
      <vt:lpstr>A125879922L_Latest</vt:lpstr>
      <vt:lpstr>A125879926W</vt:lpstr>
      <vt:lpstr>A125879926W_Data</vt:lpstr>
      <vt:lpstr>A125879926W_Latest</vt:lpstr>
      <vt:lpstr>A125879930L</vt:lpstr>
      <vt:lpstr>A125879930L_Data</vt:lpstr>
      <vt:lpstr>A125879930L_Latest</vt:lpstr>
      <vt:lpstr>A125879934W</vt:lpstr>
      <vt:lpstr>A125879934W_Data</vt:lpstr>
      <vt:lpstr>A125879934W_Latest</vt:lpstr>
      <vt:lpstr>A125879938F</vt:lpstr>
      <vt:lpstr>A125879938F_Data</vt:lpstr>
      <vt:lpstr>A125879938F_Latest</vt:lpstr>
      <vt:lpstr>A125879942W</vt:lpstr>
      <vt:lpstr>A125879942W_Data</vt:lpstr>
      <vt:lpstr>A125879942W_Latest</vt:lpstr>
      <vt:lpstr>A125879946F</vt:lpstr>
      <vt:lpstr>A125879946F_Data</vt:lpstr>
      <vt:lpstr>A125879946F_Latest</vt:lpstr>
      <vt:lpstr>A125879950W</vt:lpstr>
      <vt:lpstr>A125879950W_Data</vt:lpstr>
      <vt:lpstr>A125879950W_Latest</vt:lpstr>
      <vt:lpstr>A125879954F</vt:lpstr>
      <vt:lpstr>A125879954F_Data</vt:lpstr>
      <vt:lpstr>A125879954F_Latest</vt:lpstr>
      <vt:lpstr>A125879958R</vt:lpstr>
      <vt:lpstr>A125879958R_Data</vt:lpstr>
      <vt:lpstr>A125879958R_Latest</vt:lpstr>
      <vt:lpstr>A125879962F</vt:lpstr>
      <vt:lpstr>A125879962F_Data</vt:lpstr>
      <vt:lpstr>A125879962F_Latest</vt:lpstr>
      <vt:lpstr>A125879966R</vt:lpstr>
      <vt:lpstr>A125879966R_Data</vt:lpstr>
      <vt:lpstr>A125879966R_Latest</vt:lpstr>
      <vt:lpstr>A125879970F</vt:lpstr>
      <vt:lpstr>A125879970F_Data</vt:lpstr>
      <vt:lpstr>A125879970F_Latest</vt:lpstr>
      <vt:lpstr>A125879974R</vt:lpstr>
      <vt:lpstr>A125879974R_Data</vt:lpstr>
      <vt:lpstr>A125879974R_Latest</vt:lpstr>
      <vt:lpstr>A125879978X</vt:lpstr>
      <vt:lpstr>A125879978X_Data</vt:lpstr>
      <vt:lpstr>A125879978X_Latest</vt:lpstr>
      <vt:lpstr>A125879982R</vt:lpstr>
      <vt:lpstr>A125879982R_Data</vt:lpstr>
      <vt:lpstr>A125879982R_Latest</vt:lpstr>
      <vt:lpstr>A125879986X</vt:lpstr>
      <vt:lpstr>A125879986X_Data</vt:lpstr>
      <vt:lpstr>A125879986X_Latest</vt:lpstr>
      <vt:lpstr>A125879990R</vt:lpstr>
      <vt:lpstr>A125879990R_Data</vt:lpstr>
      <vt:lpstr>A125879990R_Latest</vt:lpstr>
      <vt:lpstr>A125879994X</vt:lpstr>
      <vt:lpstr>A125879994X_Data</vt:lpstr>
      <vt:lpstr>A125879994X_Latest</vt:lpstr>
      <vt:lpstr>A125879998J</vt:lpstr>
      <vt:lpstr>A125879998J_Data</vt:lpstr>
      <vt:lpstr>A125879998J_Latest</vt:lpstr>
      <vt:lpstr>A125880002V</vt:lpstr>
      <vt:lpstr>A125880002V_Data</vt:lpstr>
      <vt:lpstr>A125880002V_Latest</vt:lpstr>
      <vt:lpstr>A125880006C</vt:lpstr>
      <vt:lpstr>A125880006C_Data</vt:lpstr>
      <vt:lpstr>A125880006C_Latest</vt:lpstr>
      <vt:lpstr>A125880010V</vt:lpstr>
      <vt:lpstr>A125880010V_Data</vt:lpstr>
      <vt:lpstr>A125880010V_Latest</vt:lpstr>
      <vt:lpstr>A125880014C</vt:lpstr>
      <vt:lpstr>A125880014C_Data</vt:lpstr>
      <vt:lpstr>A125880014C_Latest</vt:lpstr>
      <vt:lpstr>A125880018L</vt:lpstr>
      <vt:lpstr>A125880018L_Data</vt:lpstr>
      <vt:lpstr>A125880018L_Latest</vt:lpstr>
      <vt:lpstr>A125880022C</vt:lpstr>
      <vt:lpstr>A125880022C_Data</vt:lpstr>
      <vt:lpstr>A125880022C_Latest</vt:lpstr>
      <vt:lpstr>A125880026L</vt:lpstr>
      <vt:lpstr>A125880026L_Data</vt:lpstr>
      <vt:lpstr>A125880026L_Latest</vt:lpstr>
      <vt:lpstr>A125880030C</vt:lpstr>
      <vt:lpstr>A125880030C_Data</vt:lpstr>
      <vt:lpstr>A125880030C_Latest</vt:lpstr>
      <vt:lpstr>A125880034L</vt:lpstr>
      <vt:lpstr>A125880034L_Data</vt:lpstr>
      <vt:lpstr>A125880034L_Latest</vt:lpstr>
      <vt:lpstr>A125880038W</vt:lpstr>
      <vt:lpstr>A125880038W_Data</vt:lpstr>
      <vt:lpstr>A125880038W_Latest</vt:lpstr>
      <vt:lpstr>A125880042L</vt:lpstr>
      <vt:lpstr>A125880042L_Data</vt:lpstr>
      <vt:lpstr>A125880042L_Latest</vt:lpstr>
      <vt:lpstr>A125880046W</vt:lpstr>
      <vt:lpstr>A125880046W_Data</vt:lpstr>
      <vt:lpstr>A125880046W_Latest</vt:lpstr>
      <vt:lpstr>A125880050L</vt:lpstr>
      <vt:lpstr>A125880050L_Data</vt:lpstr>
      <vt:lpstr>A125880050L_Latest</vt:lpstr>
      <vt:lpstr>A125880054W</vt:lpstr>
      <vt:lpstr>A125880054W_Data</vt:lpstr>
      <vt:lpstr>A125880054W_Latest</vt:lpstr>
      <vt:lpstr>A125880058F</vt:lpstr>
      <vt:lpstr>A125880058F_Data</vt:lpstr>
      <vt:lpstr>A125880058F_Latest</vt:lpstr>
      <vt:lpstr>A125880062W</vt:lpstr>
      <vt:lpstr>A125880062W_Data</vt:lpstr>
      <vt:lpstr>A125880062W_Latest</vt:lpstr>
      <vt:lpstr>A125880066F</vt:lpstr>
      <vt:lpstr>A125880066F_Data</vt:lpstr>
      <vt:lpstr>A125880066F_Latest</vt:lpstr>
      <vt:lpstr>A125880070W</vt:lpstr>
      <vt:lpstr>A125880070W_Data</vt:lpstr>
      <vt:lpstr>A125880070W_Latest</vt:lpstr>
      <vt:lpstr>A125880074F</vt:lpstr>
      <vt:lpstr>A125880074F_Data</vt:lpstr>
      <vt:lpstr>A125880074F_Latest</vt:lpstr>
      <vt:lpstr>A125880078R</vt:lpstr>
      <vt:lpstr>A125880078R_Data</vt:lpstr>
      <vt:lpstr>A125880078R_Latest</vt:lpstr>
      <vt:lpstr>A125880082F</vt:lpstr>
      <vt:lpstr>A125880082F_Data</vt:lpstr>
      <vt:lpstr>A125880082F_Latest</vt:lpstr>
      <vt:lpstr>A125880086R</vt:lpstr>
      <vt:lpstr>A125880086R_Data</vt:lpstr>
      <vt:lpstr>A125880086R_Latest</vt:lpstr>
      <vt:lpstr>A125880090F</vt:lpstr>
      <vt:lpstr>A125880090F_Data</vt:lpstr>
      <vt:lpstr>A125880090F_Latest</vt:lpstr>
      <vt:lpstr>A125880094R</vt:lpstr>
      <vt:lpstr>A125880094R_Data</vt:lpstr>
      <vt:lpstr>A125880094R_Latest</vt:lpstr>
      <vt:lpstr>A125880098X</vt:lpstr>
      <vt:lpstr>A125880098X_Data</vt:lpstr>
      <vt:lpstr>A125880098X_Latest</vt:lpstr>
      <vt:lpstr>A125880102C</vt:lpstr>
      <vt:lpstr>A125880102C_Data</vt:lpstr>
      <vt:lpstr>A125880102C_Latest</vt:lpstr>
      <vt:lpstr>A125880106L</vt:lpstr>
      <vt:lpstr>A125880106L_Data</vt:lpstr>
      <vt:lpstr>A125880106L_Latest</vt:lpstr>
      <vt:lpstr>A125880110C</vt:lpstr>
      <vt:lpstr>A125880110C_Data</vt:lpstr>
      <vt:lpstr>A125880110C_Latest</vt:lpstr>
      <vt:lpstr>A125880114L</vt:lpstr>
      <vt:lpstr>A125880114L_Data</vt:lpstr>
      <vt:lpstr>A125880114L_Latest</vt:lpstr>
      <vt:lpstr>A125880118W</vt:lpstr>
      <vt:lpstr>A125880118W_Data</vt:lpstr>
      <vt:lpstr>A125880118W_Latest</vt:lpstr>
      <vt:lpstr>A125880122L</vt:lpstr>
      <vt:lpstr>A125880122L_Data</vt:lpstr>
      <vt:lpstr>A125880122L_Latest</vt:lpstr>
      <vt:lpstr>A125880126W</vt:lpstr>
      <vt:lpstr>A125880126W_Data</vt:lpstr>
      <vt:lpstr>A125880126W_Latest</vt:lpstr>
      <vt:lpstr>A125880130L</vt:lpstr>
      <vt:lpstr>A125880130L_Data</vt:lpstr>
      <vt:lpstr>A125880130L_Latest</vt:lpstr>
      <vt:lpstr>A125880134W</vt:lpstr>
      <vt:lpstr>A125880134W_Data</vt:lpstr>
      <vt:lpstr>A125880134W_Latest</vt:lpstr>
      <vt:lpstr>A125880138F</vt:lpstr>
      <vt:lpstr>A125880138F_Data</vt:lpstr>
      <vt:lpstr>A125880138F_Latest</vt:lpstr>
      <vt:lpstr>A125880142W</vt:lpstr>
      <vt:lpstr>A125880142W_Data</vt:lpstr>
      <vt:lpstr>A125880142W_Latest</vt:lpstr>
      <vt:lpstr>A125880146F</vt:lpstr>
      <vt:lpstr>A125880146F_Data</vt:lpstr>
      <vt:lpstr>A125880146F_Latest</vt:lpstr>
      <vt:lpstr>A125880150W</vt:lpstr>
      <vt:lpstr>A125880150W_Data</vt:lpstr>
      <vt:lpstr>A125880150W_Latest</vt:lpstr>
      <vt:lpstr>A125880154F</vt:lpstr>
      <vt:lpstr>A125880154F_Data</vt:lpstr>
      <vt:lpstr>A125880154F_Latest</vt:lpstr>
      <vt:lpstr>A125880158R</vt:lpstr>
      <vt:lpstr>A125880158R_Data</vt:lpstr>
      <vt:lpstr>A125880158R_Latest</vt:lpstr>
      <vt:lpstr>A125880162F</vt:lpstr>
      <vt:lpstr>A125880162F_Data</vt:lpstr>
      <vt:lpstr>A125880162F_Latest</vt:lpstr>
      <vt:lpstr>A125880166R</vt:lpstr>
      <vt:lpstr>A125880166R_Data</vt:lpstr>
      <vt:lpstr>A125880166R_Latest</vt:lpstr>
      <vt:lpstr>A125880170F</vt:lpstr>
      <vt:lpstr>A125880170F_Data</vt:lpstr>
      <vt:lpstr>A125880170F_Latest</vt:lpstr>
      <vt:lpstr>A125880174R</vt:lpstr>
      <vt:lpstr>A125880174R_Data</vt:lpstr>
      <vt:lpstr>A125880174R_Latest</vt:lpstr>
      <vt:lpstr>A125880178X</vt:lpstr>
      <vt:lpstr>A125880178X_Data</vt:lpstr>
      <vt:lpstr>A125880178X_Latest</vt:lpstr>
      <vt:lpstr>A125880182R</vt:lpstr>
      <vt:lpstr>A125880182R_Data</vt:lpstr>
      <vt:lpstr>A125880182R_Latest</vt:lpstr>
      <vt:lpstr>A125880186X</vt:lpstr>
      <vt:lpstr>A125880186X_Data</vt:lpstr>
      <vt:lpstr>A125880186X_Latest</vt:lpstr>
      <vt:lpstr>A125880190R</vt:lpstr>
      <vt:lpstr>A125880190R_Data</vt:lpstr>
      <vt:lpstr>A125880190R_Latest</vt:lpstr>
      <vt:lpstr>A125880194X</vt:lpstr>
      <vt:lpstr>A125880194X_Data</vt:lpstr>
      <vt:lpstr>A125880194X_Latest</vt:lpstr>
      <vt:lpstr>A125880198J</vt:lpstr>
      <vt:lpstr>A125880198J_Data</vt:lpstr>
      <vt:lpstr>A125880198J_Latest</vt:lpstr>
      <vt:lpstr>A125880202L</vt:lpstr>
      <vt:lpstr>A125880202L_Data</vt:lpstr>
      <vt:lpstr>A125880202L_Latest</vt:lpstr>
      <vt:lpstr>A125880206W</vt:lpstr>
      <vt:lpstr>A125880206W_Data</vt:lpstr>
      <vt:lpstr>A125880206W_Latest</vt:lpstr>
      <vt:lpstr>A125880210L</vt:lpstr>
      <vt:lpstr>A125880210L_Data</vt:lpstr>
      <vt:lpstr>A125880210L_Latest</vt:lpstr>
      <vt:lpstr>A125880214W</vt:lpstr>
      <vt:lpstr>A125880214W_Data</vt:lpstr>
      <vt:lpstr>A125880214W_Latest</vt:lpstr>
      <vt:lpstr>A125880218F</vt:lpstr>
      <vt:lpstr>A125880218F_Data</vt:lpstr>
      <vt:lpstr>A125880218F_Latest</vt:lpstr>
      <vt:lpstr>A125880222W</vt:lpstr>
      <vt:lpstr>A125880222W_Data</vt:lpstr>
      <vt:lpstr>A125880222W_Latest</vt:lpstr>
      <vt:lpstr>A125880226F</vt:lpstr>
      <vt:lpstr>A125880226F_Data</vt:lpstr>
      <vt:lpstr>A125880226F_Latest</vt:lpstr>
      <vt:lpstr>A125880230W</vt:lpstr>
      <vt:lpstr>A125880230W_Data</vt:lpstr>
      <vt:lpstr>A125880230W_Latest</vt:lpstr>
      <vt:lpstr>A125880234F</vt:lpstr>
      <vt:lpstr>A125880234F_Data</vt:lpstr>
      <vt:lpstr>A125880234F_Latest</vt:lpstr>
      <vt:lpstr>A125880238R</vt:lpstr>
      <vt:lpstr>A125880238R_Data</vt:lpstr>
      <vt:lpstr>A125880238R_Latest</vt:lpstr>
      <vt:lpstr>A125880242F</vt:lpstr>
      <vt:lpstr>A125880242F_Data</vt:lpstr>
      <vt:lpstr>A125880242F_Latest</vt:lpstr>
      <vt:lpstr>A125880246R</vt:lpstr>
      <vt:lpstr>A125880246R_Data</vt:lpstr>
      <vt:lpstr>A125880246R_Latest</vt:lpstr>
      <vt:lpstr>A125880250F</vt:lpstr>
      <vt:lpstr>A125880250F_Data</vt:lpstr>
      <vt:lpstr>A125880250F_Latest</vt:lpstr>
      <vt:lpstr>A125880254R</vt:lpstr>
      <vt:lpstr>A125880254R_Data</vt:lpstr>
      <vt:lpstr>A125880254R_Latest</vt:lpstr>
      <vt:lpstr>A125880258X</vt:lpstr>
      <vt:lpstr>A125880258X_Data</vt:lpstr>
      <vt:lpstr>A125880258X_Latest</vt:lpstr>
      <vt:lpstr>A125880262R</vt:lpstr>
      <vt:lpstr>A125880262R_Data</vt:lpstr>
      <vt:lpstr>A125880262R_Latest</vt:lpstr>
      <vt:lpstr>A125880266X</vt:lpstr>
      <vt:lpstr>A125880266X_Data</vt:lpstr>
      <vt:lpstr>A125880266X_Latest</vt:lpstr>
      <vt:lpstr>A125880270R</vt:lpstr>
      <vt:lpstr>A125880270R_Data</vt:lpstr>
      <vt:lpstr>A125880270R_Latest</vt:lpstr>
      <vt:lpstr>A125880274X</vt:lpstr>
      <vt:lpstr>A125880274X_Data</vt:lpstr>
      <vt:lpstr>A125880274X_Latest</vt:lpstr>
      <vt:lpstr>A125880278J</vt:lpstr>
      <vt:lpstr>A125880278J_Data</vt:lpstr>
      <vt:lpstr>A125880278J_Latest</vt:lpstr>
      <vt:lpstr>A125880282X</vt:lpstr>
      <vt:lpstr>A125880282X_Data</vt:lpstr>
      <vt:lpstr>A125880282X_Latest</vt:lpstr>
      <vt:lpstr>A125880286J</vt:lpstr>
      <vt:lpstr>A125880286J_Data</vt:lpstr>
      <vt:lpstr>A125880286J_Latest</vt:lpstr>
      <vt:lpstr>A125880290X</vt:lpstr>
      <vt:lpstr>A125880290X_Data</vt:lpstr>
      <vt:lpstr>A125880290X_Latest</vt:lpstr>
      <vt:lpstr>A125880294J</vt:lpstr>
      <vt:lpstr>A125880294J_Data</vt:lpstr>
      <vt:lpstr>A125880294J_Latest</vt:lpstr>
      <vt:lpstr>A125880298T</vt:lpstr>
      <vt:lpstr>A125880298T_Data</vt:lpstr>
      <vt:lpstr>A125880298T_Latest</vt:lpstr>
      <vt:lpstr>A125880302W</vt:lpstr>
      <vt:lpstr>A125880302W_Data</vt:lpstr>
      <vt:lpstr>A125880302W_Latest</vt:lpstr>
      <vt:lpstr>A125880306F</vt:lpstr>
      <vt:lpstr>A125880306F_Data</vt:lpstr>
      <vt:lpstr>A125880306F_Latest</vt:lpstr>
      <vt:lpstr>A125880310W</vt:lpstr>
      <vt:lpstr>A125880310W_Data</vt:lpstr>
      <vt:lpstr>A125880310W_Latest</vt:lpstr>
      <vt:lpstr>A125880314F</vt:lpstr>
      <vt:lpstr>A125880314F_Data</vt:lpstr>
      <vt:lpstr>A125880314F_Latest</vt:lpstr>
      <vt:lpstr>A125880318R</vt:lpstr>
      <vt:lpstr>A125880318R_Data</vt:lpstr>
      <vt:lpstr>A125880318R_Latest</vt:lpstr>
      <vt:lpstr>A125880322F</vt:lpstr>
      <vt:lpstr>A125880322F_Data</vt:lpstr>
      <vt:lpstr>A125880322F_Latest</vt:lpstr>
      <vt:lpstr>A125880326R</vt:lpstr>
      <vt:lpstr>A125880326R_Data</vt:lpstr>
      <vt:lpstr>A125880326R_Latest</vt:lpstr>
      <vt:lpstr>A125880330F</vt:lpstr>
      <vt:lpstr>A125880330F_Data</vt:lpstr>
      <vt:lpstr>A125880330F_Latest</vt:lpstr>
      <vt:lpstr>A125880334R</vt:lpstr>
      <vt:lpstr>A125880334R_Data</vt:lpstr>
      <vt:lpstr>A125880334R_Latest</vt:lpstr>
      <vt:lpstr>A125880338X</vt:lpstr>
      <vt:lpstr>A125880338X_Data</vt:lpstr>
      <vt:lpstr>A125880338X_Latest</vt:lpstr>
      <vt:lpstr>A125880342R</vt:lpstr>
      <vt:lpstr>A125880342R_Data</vt:lpstr>
      <vt:lpstr>A125880342R_Latest</vt:lpstr>
      <vt:lpstr>A125880346X</vt:lpstr>
      <vt:lpstr>A125880346X_Data</vt:lpstr>
      <vt:lpstr>A125880346X_Latest</vt:lpstr>
      <vt:lpstr>A125880350R</vt:lpstr>
      <vt:lpstr>A125880350R_Data</vt:lpstr>
      <vt:lpstr>A125880350R_Latest</vt:lpstr>
      <vt:lpstr>A125880354X</vt:lpstr>
      <vt:lpstr>A125880354X_Data</vt:lpstr>
      <vt:lpstr>A125880354X_Latest</vt:lpstr>
      <vt:lpstr>A125880358J</vt:lpstr>
      <vt:lpstr>A125880358J_Data</vt:lpstr>
      <vt:lpstr>A125880358J_Latest</vt:lpstr>
      <vt:lpstr>A125880362X</vt:lpstr>
      <vt:lpstr>A125880362X_Data</vt:lpstr>
      <vt:lpstr>A125880362X_Latest</vt:lpstr>
      <vt:lpstr>A125880366J</vt:lpstr>
      <vt:lpstr>A125880366J_Data</vt:lpstr>
      <vt:lpstr>A125880366J_Latest</vt:lpstr>
      <vt:lpstr>A125880370X</vt:lpstr>
      <vt:lpstr>A125880370X_Data</vt:lpstr>
      <vt:lpstr>A125880370X_Latest</vt:lpstr>
      <vt:lpstr>A125880374J</vt:lpstr>
      <vt:lpstr>A125880374J_Data</vt:lpstr>
      <vt:lpstr>A125880374J_Latest</vt:lpstr>
      <vt:lpstr>A125880378T</vt:lpstr>
      <vt:lpstr>A125880378T_Data</vt:lpstr>
      <vt:lpstr>A125880378T_Latest</vt:lpstr>
      <vt:lpstr>A125880382J</vt:lpstr>
      <vt:lpstr>A125880382J_Data</vt:lpstr>
      <vt:lpstr>A125880382J_Latest</vt:lpstr>
      <vt:lpstr>A125880386T</vt:lpstr>
      <vt:lpstr>A125880386T_Data</vt:lpstr>
      <vt:lpstr>A125880386T_Latest</vt:lpstr>
      <vt:lpstr>A125880390J</vt:lpstr>
      <vt:lpstr>A125880390J_Data</vt:lpstr>
      <vt:lpstr>A125880390J_Latest</vt:lpstr>
      <vt:lpstr>A125880394T</vt:lpstr>
      <vt:lpstr>A125880394T_Data</vt:lpstr>
      <vt:lpstr>A125880394T_Latest</vt:lpstr>
      <vt:lpstr>A125880398A</vt:lpstr>
      <vt:lpstr>A125880398A_Data</vt:lpstr>
      <vt:lpstr>A125880398A_Latest</vt:lpstr>
      <vt:lpstr>A125880402F</vt:lpstr>
      <vt:lpstr>A125880402F_Data</vt:lpstr>
      <vt:lpstr>A125880402F_Latest</vt:lpstr>
      <vt:lpstr>A125880406R</vt:lpstr>
      <vt:lpstr>A125880406R_Data</vt:lpstr>
      <vt:lpstr>A125880406R_Latest</vt:lpstr>
      <vt:lpstr>A125880410F</vt:lpstr>
      <vt:lpstr>A125880410F_Data</vt:lpstr>
      <vt:lpstr>A125880410F_Latest</vt:lpstr>
      <vt:lpstr>A125880414R</vt:lpstr>
      <vt:lpstr>A125880414R_Data</vt:lpstr>
      <vt:lpstr>A125880414R_Latest</vt:lpstr>
      <vt:lpstr>A125880418X</vt:lpstr>
      <vt:lpstr>A125880418X_Data</vt:lpstr>
      <vt:lpstr>A125880418X_Latest</vt:lpstr>
      <vt:lpstr>A125880422R</vt:lpstr>
      <vt:lpstr>A125880422R_Data</vt:lpstr>
      <vt:lpstr>A125880422R_Latest</vt:lpstr>
      <vt:lpstr>A125880426X</vt:lpstr>
      <vt:lpstr>A125880426X_Data</vt:lpstr>
      <vt:lpstr>A125880426X_Latest</vt:lpstr>
      <vt:lpstr>A125880430R</vt:lpstr>
      <vt:lpstr>A125880430R_Data</vt:lpstr>
      <vt:lpstr>A125880430R_Latest</vt:lpstr>
      <vt:lpstr>A125880434X</vt:lpstr>
      <vt:lpstr>A125880434X_Data</vt:lpstr>
      <vt:lpstr>A125880434X_Latest</vt:lpstr>
      <vt:lpstr>A125880438J</vt:lpstr>
      <vt:lpstr>A125880438J_Data</vt:lpstr>
      <vt:lpstr>A125880438J_Latest</vt:lpstr>
      <vt:lpstr>A125880442X</vt:lpstr>
      <vt:lpstr>A125880442X_Data</vt:lpstr>
      <vt:lpstr>A125880442X_Latest</vt:lpstr>
      <vt:lpstr>A125880446J</vt:lpstr>
      <vt:lpstr>A125880446J_Data</vt:lpstr>
      <vt:lpstr>A125880446J_Latest</vt:lpstr>
      <vt:lpstr>A125880450X</vt:lpstr>
      <vt:lpstr>A125880450X_Data</vt:lpstr>
      <vt:lpstr>A125880450X_Latest</vt:lpstr>
      <vt:lpstr>A125880454J</vt:lpstr>
      <vt:lpstr>A125880454J_Data</vt:lpstr>
      <vt:lpstr>A125880454J_Latest</vt:lpstr>
      <vt:lpstr>A125880458T</vt:lpstr>
      <vt:lpstr>A125880458T_Data</vt:lpstr>
      <vt:lpstr>A125880458T_Latest</vt:lpstr>
      <vt:lpstr>A125880462J</vt:lpstr>
      <vt:lpstr>A125880462J_Data</vt:lpstr>
      <vt:lpstr>A125880462J_Latest</vt:lpstr>
      <vt:lpstr>A125880466T</vt:lpstr>
      <vt:lpstr>A125880466T_Data</vt:lpstr>
      <vt:lpstr>A125880466T_Latest</vt:lpstr>
      <vt:lpstr>A125880470J</vt:lpstr>
      <vt:lpstr>A125880470J_Data</vt:lpstr>
      <vt:lpstr>A125880470J_Latest</vt:lpstr>
      <vt:lpstr>A125880474T</vt:lpstr>
      <vt:lpstr>A125880474T_Data</vt:lpstr>
      <vt:lpstr>A125880474T_Latest</vt:lpstr>
      <vt:lpstr>A125880478A</vt:lpstr>
      <vt:lpstr>A125880478A_Data</vt:lpstr>
      <vt:lpstr>A125880478A_Latest</vt:lpstr>
      <vt:lpstr>A125880482T</vt:lpstr>
      <vt:lpstr>A125880482T_Data</vt:lpstr>
      <vt:lpstr>A125880482T_Latest</vt:lpstr>
      <vt:lpstr>A125880486A</vt:lpstr>
      <vt:lpstr>A125880486A_Data</vt:lpstr>
      <vt:lpstr>A125880486A_Latest</vt:lpstr>
      <vt:lpstr>A125880490T</vt:lpstr>
      <vt:lpstr>A125880490T_Data</vt:lpstr>
      <vt:lpstr>A125880490T_Latest</vt:lpstr>
      <vt:lpstr>A125880494A</vt:lpstr>
      <vt:lpstr>A125880494A_Data</vt:lpstr>
      <vt:lpstr>A125880494A_Latest</vt:lpstr>
      <vt:lpstr>A125880498K</vt:lpstr>
      <vt:lpstr>A125880498K_Data</vt:lpstr>
      <vt:lpstr>A125880498K_Latest</vt:lpstr>
      <vt:lpstr>A125880502R</vt:lpstr>
      <vt:lpstr>A125880502R_Data</vt:lpstr>
      <vt:lpstr>A125880502R_Latest</vt:lpstr>
      <vt:lpstr>A125880506X</vt:lpstr>
      <vt:lpstr>A125880506X_Data</vt:lpstr>
      <vt:lpstr>A125880506X_Latest</vt:lpstr>
      <vt:lpstr>A125880510R</vt:lpstr>
      <vt:lpstr>A125880510R_Data</vt:lpstr>
      <vt:lpstr>A125880510R_Latest</vt:lpstr>
      <vt:lpstr>A125880514X</vt:lpstr>
      <vt:lpstr>A125880514X_Data</vt:lpstr>
      <vt:lpstr>A125880514X_Latest</vt:lpstr>
      <vt:lpstr>A125880518J</vt:lpstr>
      <vt:lpstr>A125880518J_Data</vt:lpstr>
      <vt:lpstr>A125880518J_Latest</vt:lpstr>
      <vt:lpstr>A125880522X</vt:lpstr>
      <vt:lpstr>A125880522X_Data</vt:lpstr>
      <vt:lpstr>A125880522X_Latest</vt:lpstr>
      <vt:lpstr>A125880526J</vt:lpstr>
      <vt:lpstr>A125880526J_Data</vt:lpstr>
      <vt:lpstr>A125880526J_Latest</vt:lpstr>
      <vt:lpstr>A125880530X</vt:lpstr>
      <vt:lpstr>A125880530X_Data</vt:lpstr>
      <vt:lpstr>A125880530X_Latest</vt:lpstr>
      <vt:lpstr>A125880534J</vt:lpstr>
      <vt:lpstr>A125880534J_Data</vt:lpstr>
      <vt:lpstr>A125880534J_Latest</vt:lpstr>
      <vt:lpstr>A125880538T</vt:lpstr>
      <vt:lpstr>A125880538T_Data</vt:lpstr>
      <vt:lpstr>A125880538T_Latest</vt:lpstr>
      <vt:lpstr>A125880542J</vt:lpstr>
      <vt:lpstr>A125880542J_Data</vt:lpstr>
      <vt:lpstr>A125880542J_Latest</vt:lpstr>
      <vt:lpstr>A125880546T</vt:lpstr>
      <vt:lpstr>A125880546T_Data</vt:lpstr>
      <vt:lpstr>A125880546T_Latest</vt:lpstr>
      <vt:lpstr>A125880550J</vt:lpstr>
      <vt:lpstr>A125880550J_Data</vt:lpstr>
      <vt:lpstr>A125880550J_Latest</vt:lpstr>
      <vt:lpstr>A125880554T</vt:lpstr>
      <vt:lpstr>A125880554T_Data</vt:lpstr>
      <vt:lpstr>A125880554T_Latest</vt:lpstr>
      <vt:lpstr>A125880558A</vt:lpstr>
      <vt:lpstr>A125880558A_Data</vt:lpstr>
      <vt:lpstr>A125880558A_Latest</vt:lpstr>
      <vt:lpstr>A125880562T</vt:lpstr>
      <vt:lpstr>A125880562T_Data</vt:lpstr>
      <vt:lpstr>A125880562T_Latest</vt:lpstr>
      <vt:lpstr>A125880566A</vt:lpstr>
      <vt:lpstr>A125880566A_Data</vt:lpstr>
      <vt:lpstr>A125880566A_Latest</vt:lpstr>
      <vt:lpstr>A125880570T</vt:lpstr>
      <vt:lpstr>A125880570T_Data</vt:lpstr>
      <vt:lpstr>A125880570T_Latest</vt:lpstr>
      <vt:lpstr>A125880574A</vt:lpstr>
      <vt:lpstr>A125880574A_Data</vt:lpstr>
      <vt:lpstr>A125880574A_Latest</vt:lpstr>
      <vt:lpstr>A125880578K</vt:lpstr>
      <vt:lpstr>A125880578K_Data</vt:lpstr>
      <vt:lpstr>A125880578K_Latest</vt:lpstr>
      <vt:lpstr>A125880582A</vt:lpstr>
      <vt:lpstr>A125880582A_Data</vt:lpstr>
      <vt:lpstr>A125880582A_Latest</vt:lpstr>
      <vt:lpstr>A125880586K</vt:lpstr>
      <vt:lpstr>A125880586K_Data</vt:lpstr>
      <vt:lpstr>A125880586K_Latest</vt:lpstr>
      <vt:lpstr>A125880590A</vt:lpstr>
      <vt:lpstr>A125880590A_Data</vt:lpstr>
      <vt:lpstr>A125880590A_Latest</vt:lpstr>
      <vt:lpstr>A125880594K</vt:lpstr>
      <vt:lpstr>A125880594K_Data</vt:lpstr>
      <vt:lpstr>A125880594K_Latest</vt:lpstr>
      <vt:lpstr>A125880598V</vt:lpstr>
      <vt:lpstr>A125880598V_Data</vt:lpstr>
      <vt:lpstr>A125880598V_Latest</vt:lpstr>
      <vt:lpstr>A125880602X</vt:lpstr>
      <vt:lpstr>A125880602X_Data</vt:lpstr>
      <vt:lpstr>A125880602X_Latest</vt:lpstr>
      <vt:lpstr>A125880606J</vt:lpstr>
      <vt:lpstr>A125880606J_Data</vt:lpstr>
      <vt:lpstr>A125880606J_Latest</vt:lpstr>
      <vt:lpstr>A125880610X</vt:lpstr>
      <vt:lpstr>A125880610X_Data</vt:lpstr>
      <vt:lpstr>A125880610X_Latest</vt:lpstr>
      <vt:lpstr>A125880614J</vt:lpstr>
      <vt:lpstr>A125880614J_Data</vt:lpstr>
      <vt:lpstr>A125880614J_Latest</vt:lpstr>
      <vt:lpstr>A125880618T</vt:lpstr>
      <vt:lpstr>A125880618T_Data</vt:lpstr>
      <vt:lpstr>A125880618T_Latest</vt:lpstr>
      <vt:lpstr>A125880622J</vt:lpstr>
      <vt:lpstr>A125880622J_Data</vt:lpstr>
      <vt:lpstr>A125880622J_Latest</vt:lpstr>
      <vt:lpstr>A125880626T</vt:lpstr>
      <vt:lpstr>A125880626T_Data</vt:lpstr>
      <vt:lpstr>A125880626T_Latest</vt:lpstr>
      <vt:lpstr>A125880630J</vt:lpstr>
      <vt:lpstr>A125880630J_Data</vt:lpstr>
      <vt:lpstr>A125880630J_Latest</vt:lpstr>
      <vt:lpstr>A125880634T</vt:lpstr>
      <vt:lpstr>A125880634T_Data</vt:lpstr>
      <vt:lpstr>A125880634T_Latest</vt:lpstr>
      <vt:lpstr>A125880638A</vt:lpstr>
      <vt:lpstr>A125880638A_Data</vt:lpstr>
      <vt:lpstr>A125880638A_Latest</vt:lpstr>
      <vt:lpstr>A125880642T</vt:lpstr>
      <vt:lpstr>A125880642T_Data</vt:lpstr>
      <vt:lpstr>A125880642T_Latest</vt:lpstr>
      <vt:lpstr>A125880646A</vt:lpstr>
      <vt:lpstr>A125880646A_Data</vt:lpstr>
      <vt:lpstr>A125880646A_Latest</vt:lpstr>
      <vt:lpstr>A125880650T</vt:lpstr>
      <vt:lpstr>A125880650T_Data</vt:lpstr>
      <vt:lpstr>A125880650T_Latest</vt:lpstr>
      <vt:lpstr>A125880654A</vt:lpstr>
      <vt:lpstr>A125880654A_Data</vt:lpstr>
      <vt:lpstr>A125880654A_Latest</vt:lpstr>
      <vt:lpstr>A125880658K</vt:lpstr>
      <vt:lpstr>A125880658K_Data</vt:lpstr>
      <vt:lpstr>A125880658K_Latest</vt:lpstr>
      <vt:lpstr>A125880662A</vt:lpstr>
      <vt:lpstr>A125880662A_Data</vt:lpstr>
      <vt:lpstr>A125880662A_Latest</vt:lpstr>
      <vt:lpstr>A125880666K</vt:lpstr>
      <vt:lpstr>A125880666K_Data</vt:lpstr>
      <vt:lpstr>A125880666K_Latest</vt:lpstr>
      <vt:lpstr>A125880670A</vt:lpstr>
      <vt:lpstr>A125880670A_Data</vt:lpstr>
      <vt:lpstr>A125880670A_Latest</vt:lpstr>
      <vt:lpstr>A125880674K</vt:lpstr>
      <vt:lpstr>A125880674K_Data</vt:lpstr>
      <vt:lpstr>A125880674K_Latest</vt:lpstr>
      <vt:lpstr>A125880678V</vt:lpstr>
      <vt:lpstr>A125880678V_Data</vt:lpstr>
      <vt:lpstr>A125880678V_Latest</vt:lpstr>
      <vt:lpstr>A125880682K</vt:lpstr>
      <vt:lpstr>A125880682K_Data</vt:lpstr>
      <vt:lpstr>A125880682K_Latest</vt:lpstr>
      <vt:lpstr>A125880686V</vt:lpstr>
      <vt:lpstr>A125880686V_Data</vt:lpstr>
      <vt:lpstr>A125880686V_Latest</vt:lpstr>
      <vt:lpstr>A125880690K</vt:lpstr>
      <vt:lpstr>A125880690K_Data</vt:lpstr>
      <vt:lpstr>A125880690K_Latest</vt:lpstr>
      <vt:lpstr>A125880694V</vt:lpstr>
      <vt:lpstr>A125880694V_Data</vt:lpstr>
      <vt:lpstr>A125880694V_Latest</vt:lpstr>
      <vt:lpstr>A125880698C</vt:lpstr>
      <vt:lpstr>A125880698C_Data</vt:lpstr>
      <vt:lpstr>A125880698C_Latest</vt:lpstr>
      <vt:lpstr>A125880702J</vt:lpstr>
      <vt:lpstr>A125880702J_Data</vt:lpstr>
      <vt:lpstr>A125880702J_Latest</vt:lpstr>
      <vt:lpstr>A125880706T</vt:lpstr>
      <vt:lpstr>A125880706T_Data</vt:lpstr>
      <vt:lpstr>A125880706T_Latest</vt:lpstr>
      <vt:lpstr>A125880710J</vt:lpstr>
      <vt:lpstr>A125880710J_Data</vt:lpstr>
      <vt:lpstr>A125880710J_Latest</vt:lpstr>
      <vt:lpstr>A125880714T</vt:lpstr>
      <vt:lpstr>A125880714T_Data</vt:lpstr>
      <vt:lpstr>A125880714T_Latest</vt:lpstr>
      <vt:lpstr>A125880718A</vt:lpstr>
      <vt:lpstr>A125880718A_Data</vt:lpstr>
      <vt:lpstr>A125880718A_Latest</vt:lpstr>
      <vt:lpstr>A125880722T</vt:lpstr>
      <vt:lpstr>A125880722T_Data</vt:lpstr>
      <vt:lpstr>A125880722T_Latest</vt:lpstr>
      <vt:lpstr>A125880726A</vt:lpstr>
      <vt:lpstr>A125880726A_Data</vt:lpstr>
      <vt:lpstr>A125880726A_Latest</vt:lpstr>
      <vt:lpstr>A125880730T</vt:lpstr>
      <vt:lpstr>A125880730T_Data</vt:lpstr>
      <vt:lpstr>A125880730T_Latest</vt:lpstr>
      <vt:lpstr>A125880734A</vt:lpstr>
      <vt:lpstr>A125880734A_Data</vt:lpstr>
      <vt:lpstr>A125880734A_Latest</vt:lpstr>
      <vt:lpstr>A125880738K</vt:lpstr>
      <vt:lpstr>A125880738K_Data</vt:lpstr>
      <vt:lpstr>A125880738K_Latest</vt:lpstr>
      <vt:lpstr>A125880742A</vt:lpstr>
      <vt:lpstr>A125880742A_Data</vt:lpstr>
      <vt:lpstr>A125880742A_Latest</vt:lpstr>
      <vt:lpstr>A125880746K</vt:lpstr>
      <vt:lpstr>A125880746K_Data</vt:lpstr>
      <vt:lpstr>A125880746K_Latest</vt:lpstr>
      <vt:lpstr>A125880750A</vt:lpstr>
      <vt:lpstr>A125880750A_Data</vt:lpstr>
      <vt:lpstr>A125880750A_Latest</vt:lpstr>
      <vt:lpstr>A125880754K</vt:lpstr>
      <vt:lpstr>A125880754K_Data</vt:lpstr>
      <vt:lpstr>A125880754K_Latest</vt:lpstr>
      <vt:lpstr>A125880758V</vt:lpstr>
      <vt:lpstr>A125880758V_Data</vt:lpstr>
      <vt:lpstr>A125880758V_Latest</vt:lpstr>
      <vt:lpstr>A125880762K</vt:lpstr>
      <vt:lpstr>A125880762K_Data</vt:lpstr>
      <vt:lpstr>A125880762K_Latest</vt:lpstr>
      <vt:lpstr>A125880766V</vt:lpstr>
      <vt:lpstr>A125880766V_Data</vt:lpstr>
      <vt:lpstr>A125880766V_Latest</vt:lpstr>
      <vt:lpstr>A125880770K</vt:lpstr>
      <vt:lpstr>A125880770K_Data</vt:lpstr>
      <vt:lpstr>A125880770K_Latest</vt:lpstr>
      <vt:lpstr>A125880774V</vt:lpstr>
      <vt:lpstr>A125880774V_Data</vt:lpstr>
      <vt:lpstr>A125880774V_Latest</vt:lpstr>
      <vt:lpstr>A125880778C</vt:lpstr>
      <vt:lpstr>A125880778C_Data</vt:lpstr>
      <vt:lpstr>A125880778C_Latest</vt:lpstr>
      <vt:lpstr>A125880782V</vt:lpstr>
      <vt:lpstr>A125880782V_Data</vt:lpstr>
      <vt:lpstr>A125880782V_Latest</vt:lpstr>
      <vt:lpstr>A125880786C</vt:lpstr>
      <vt:lpstr>A125880786C_Data</vt:lpstr>
      <vt:lpstr>A125880786C_Latest</vt:lpstr>
      <vt:lpstr>A125880790V</vt:lpstr>
      <vt:lpstr>A125880790V_Data</vt:lpstr>
      <vt:lpstr>A125880790V_Latest</vt:lpstr>
      <vt:lpstr>A125880794C</vt:lpstr>
      <vt:lpstr>A125880794C_Data</vt:lpstr>
      <vt:lpstr>A125880794C_Latest</vt:lpstr>
      <vt:lpstr>A125880798L</vt:lpstr>
      <vt:lpstr>A125880798L_Data</vt:lpstr>
      <vt:lpstr>A125880798L_Latest</vt:lpstr>
      <vt:lpstr>A125880802T</vt:lpstr>
      <vt:lpstr>A125880802T_Data</vt:lpstr>
      <vt:lpstr>A125880802T_Latest</vt:lpstr>
      <vt:lpstr>A125880806A</vt:lpstr>
      <vt:lpstr>A125880806A_Data</vt:lpstr>
      <vt:lpstr>A125880806A_Latest</vt:lpstr>
      <vt:lpstr>A125880810T</vt:lpstr>
      <vt:lpstr>A125880810T_Data</vt:lpstr>
      <vt:lpstr>A125880810T_Latest</vt:lpstr>
      <vt:lpstr>A125880814A</vt:lpstr>
      <vt:lpstr>A125880814A_Data</vt:lpstr>
      <vt:lpstr>A125880814A_Latest</vt:lpstr>
      <vt:lpstr>A125880818K</vt:lpstr>
      <vt:lpstr>A125880818K_Data</vt:lpstr>
      <vt:lpstr>A125880818K_Latest</vt:lpstr>
      <vt:lpstr>A125880822A</vt:lpstr>
      <vt:lpstr>A125880822A_Data</vt:lpstr>
      <vt:lpstr>A125880822A_Latest</vt:lpstr>
      <vt:lpstr>A125880826K</vt:lpstr>
      <vt:lpstr>A125880826K_Data</vt:lpstr>
      <vt:lpstr>A125880826K_Latest</vt:lpstr>
      <vt:lpstr>A125880830A</vt:lpstr>
      <vt:lpstr>A125880830A_Data</vt:lpstr>
      <vt:lpstr>A125880830A_Latest</vt:lpstr>
      <vt:lpstr>A125880834K</vt:lpstr>
      <vt:lpstr>A125880834K_Data</vt:lpstr>
      <vt:lpstr>A125880834K_Latest</vt:lpstr>
      <vt:lpstr>A125880838V</vt:lpstr>
      <vt:lpstr>A125880838V_Data</vt:lpstr>
      <vt:lpstr>A125880838V_Latest</vt:lpstr>
      <vt:lpstr>A125880842K</vt:lpstr>
      <vt:lpstr>A125880842K_Data</vt:lpstr>
      <vt:lpstr>A125880842K_Latest</vt:lpstr>
      <vt:lpstr>A125880846V</vt:lpstr>
      <vt:lpstr>A125880846V_Data</vt:lpstr>
      <vt:lpstr>A125880846V_Latest</vt:lpstr>
      <vt:lpstr>A125880850K</vt:lpstr>
      <vt:lpstr>A125880850K_Data</vt:lpstr>
      <vt:lpstr>A125880850K_Latest</vt:lpstr>
      <vt:lpstr>A125880854V</vt:lpstr>
      <vt:lpstr>A125880854V_Data</vt:lpstr>
      <vt:lpstr>A125880854V_Latest</vt:lpstr>
      <vt:lpstr>A125880858C</vt:lpstr>
      <vt:lpstr>A125880858C_Data</vt:lpstr>
      <vt:lpstr>A125880858C_Latest</vt:lpstr>
      <vt:lpstr>A125880862V</vt:lpstr>
      <vt:lpstr>A125880862V_Data</vt:lpstr>
      <vt:lpstr>A125880862V_Latest</vt:lpstr>
      <vt:lpstr>A125880866C</vt:lpstr>
      <vt:lpstr>A125880866C_Data</vt:lpstr>
      <vt:lpstr>A125880866C_Latest</vt:lpstr>
      <vt:lpstr>A125880870V</vt:lpstr>
      <vt:lpstr>A125880870V_Data</vt:lpstr>
      <vt:lpstr>A125880870V_Latest</vt:lpstr>
      <vt:lpstr>A125880874C</vt:lpstr>
      <vt:lpstr>A125880874C_Data</vt:lpstr>
      <vt:lpstr>A125880874C_Latest</vt:lpstr>
      <vt:lpstr>A125880878L</vt:lpstr>
      <vt:lpstr>A125880878L_Data</vt:lpstr>
      <vt:lpstr>A125880878L_Latest</vt:lpstr>
      <vt:lpstr>A125880882C</vt:lpstr>
      <vt:lpstr>A125880882C_Data</vt:lpstr>
      <vt:lpstr>A125880882C_Latest</vt:lpstr>
      <vt:lpstr>A125880886L</vt:lpstr>
      <vt:lpstr>A125880886L_Data</vt:lpstr>
      <vt:lpstr>A125880886L_Latest</vt:lpstr>
      <vt:lpstr>A125880890C</vt:lpstr>
      <vt:lpstr>A125880890C_Data</vt:lpstr>
      <vt:lpstr>A125880890C_Latest</vt:lpstr>
      <vt:lpstr>A125880894L</vt:lpstr>
      <vt:lpstr>A125880894L_Data</vt:lpstr>
      <vt:lpstr>A125880894L_Latest</vt:lpstr>
      <vt:lpstr>A125880898W</vt:lpstr>
      <vt:lpstr>A125880898W_Data</vt:lpstr>
      <vt:lpstr>A125880898W_Latest</vt:lpstr>
      <vt:lpstr>A125880902A</vt:lpstr>
      <vt:lpstr>A125880902A_Data</vt:lpstr>
      <vt:lpstr>A125880902A_Latest</vt:lpstr>
      <vt:lpstr>A125880906K</vt:lpstr>
      <vt:lpstr>A125880906K_Data</vt:lpstr>
      <vt:lpstr>A125880906K_Latest</vt:lpstr>
      <vt:lpstr>A125880910A</vt:lpstr>
      <vt:lpstr>A125880910A_Data</vt:lpstr>
      <vt:lpstr>A125880910A_Latest</vt:lpstr>
      <vt:lpstr>A125880914K</vt:lpstr>
      <vt:lpstr>A125880914K_Data</vt:lpstr>
      <vt:lpstr>A125880914K_Latest</vt:lpstr>
      <vt:lpstr>A125880918V</vt:lpstr>
      <vt:lpstr>A125880918V_Data</vt:lpstr>
      <vt:lpstr>A125880918V_Latest</vt:lpstr>
      <vt:lpstr>A125880922K</vt:lpstr>
      <vt:lpstr>A125880922K_Data</vt:lpstr>
      <vt:lpstr>A125880922K_Latest</vt:lpstr>
      <vt:lpstr>A125880926V</vt:lpstr>
      <vt:lpstr>A125880926V_Data</vt:lpstr>
      <vt:lpstr>A125880926V_Latest</vt:lpstr>
      <vt:lpstr>A125880930K</vt:lpstr>
      <vt:lpstr>A125880930K_Data</vt:lpstr>
      <vt:lpstr>A125880930K_Latest</vt:lpstr>
      <vt:lpstr>A125880934V</vt:lpstr>
      <vt:lpstr>A125880934V_Data</vt:lpstr>
      <vt:lpstr>A125880934V_Latest</vt:lpstr>
      <vt:lpstr>A125880938C</vt:lpstr>
      <vt:lpstr>A125880938C_Data</vt:lpstr>
      <vt:lpstr>A125880938C_Latest</vt:lpstr>
      <vt:lpstr>A125880942V</vt:lpstr>
      <vt:lpstr>A125880942V_Data</vt:lpstr>
      <vt:lpstr>A125880942V_Latest</vt:lpstr>
      <vt:lpstr>A125880946C</vt:lpstr>
      <vt:lpstr>A125880946C_Data</vt:lpstr>
      <vt:lpstr>A125880946C_Latest</vt:lpstr>
      <vt:lpstr>A125880950V</vt:lpstr>
      <vt:lpstr>A125880950V_Data</vt:lpstr>
      <vt:lpstr>A125880950V_Latest</vt:lpstr>
      <vt:lpstr>A125880954C</vt:lpstr>
      <vt:lpstr>A125880954C_Data</vt:lpstr>
      <vt:lpstr>A125880954C_Latest</vt:lpstr>
      <vt:lpstr>A125880958L</vt:lpstr>
      <vt:lpstr>A125880958L_Data</vt:lpstr>
      <vt:lpstr>A125880958L_Latest</vt:lpstr>
      <vt:lpstr>A125880962C</vt:lpstr>
      <vt:lpstr>A125880962C_Data</vt:lpstr>
      <vt:lpstr>A125880962C_Latest</vt:lpstr>
      <vt:lpstr>A125880966L</vt:lpstr>
      <vt:lpstr>A125880966L_Data</vt:lpstr>
      <vt:lpstr>A125880966L_Latest</vt:lpstr>
      <vt:lpstr>A125880970C</vt:lpstr>
      <vt:lpstr>A125880970C_Data</vt:lpstr>
      <vt:lpstr>A125880970C_Latest</vt:lpstr>
      <vt:lpstr>A125880974L</vt:lpstr>
      <vt:lpstr>A125880974L_Data</vt:lpstr>
      <vt:lpstr>A125880974L_Latest</vt:lpstr>
      <vt:lpstr>A125880978W</vt:lpstr>
      <vt:lpstr>A125880978W_Data</vt:lpstr>
      <vt:lpstr>A125880978W_Latest</vt:lpstr>
      <vt:lpstr>A125880982L</vt:lpstr>
      <vt:lpstr>A125880982L_Data</vt:lpstr>
      <vt:lpstr>A125880982L_Latest</vt:lpstr>
      <vt:lpstr>A125880986W</vt:lpstr>
      <vt:lpstr>A125880986W_Data</vt:lpstr>
      <vt:lpstr>A125880986W_Latest</vt:lpstr>
      <vt:lpstr>A125880990L</vt:lpstr>
      <vt:lpstr>A125880990L_Data</vt:lpstr>
      <vt:lpstr>A125880990L_Latest</vt:lpstr>
      <vt:lpstr>A125880994W</vt:lpstr>
      <vt:lpstr>A125880994W_Data</vt:lpstr>
      <vt:lpstr>A125880994W_Latest</vt:lpstr>
      <vt:lpstr>A125880998F</vt:lpstr>
      <vt:lpstr>A125880998F_Data</vt:lpstr>
      <vt:lpstr>A125880998F_Latest</vt:lpstr>
      <vt:lpstr>A125881002L</vt:lpstr>
      <vt:lpstr>A125881002L_Data</vt:lpstr>
      <vt:lpstr>A125881002L_Latest</vt:lpstr>
      <vt:lpstr>A125881006W</vt:lpstr>
      <vt:lpstr>A125881006W_Data</vt:lpstr>
      <vt:lpstr>A125881006W_Latest</vt:lpstr>
      <vt:lpstr>A125881010L</vt:lpstr>
      <vt:lpstr>A125881010L_Data</vt:lpstr>
      <vt:lpstr>A125881010L_Latest</vt:lpstr>
      <vt:lpstr>A125881014W</vt:lpstr>
      <vt:lpstr>A125881014W_Data</vt:lpstr>
      <vt:lpstr>A125881014W_Latest</vt:lpstr>
      <vt:lpstr>A125881018F</vt:lpstr>
      <vt:lpstr>A125881018F_Data</vt:lpstr>
      <vt:lpstr>A125881018F_Latest</vt:lpstr>
      <vt:lpstr>A125881022W</vt:lpstr>
      <vt:lpstr>A125881022W_Data</vt:lpstr>
      <vt:lpstr>A125881022W_Latest</vt:lpstr>
      <vt:lpstr>A125881026F</vt:lpstr>
      <vt:lpstr>A125881026F_Data</vt:lpstr>
      <vt:lpstr>A125881026F_Latest</vt:lpstr>
      <vt:lpstr>A125881030W</vt:lpstr>
      <vt:lpstr>A125881030W_Data</vt:lpstr>
      <vt:lpstr>A125881030W_Latest</vt:lpstr>
      <vt:lpstr>A125881034F</vt:lpstr>
      <vt:lpstr>A125881034F_Data</vt:lpstr>
      <vt:lpstr>A125881034F_Latest</vt:lpstr>
      <vt:lpstr>A125881038R</vt:lpstr>
      <vt:lpstr>A125881038R_Data</vt:lpstr>
      <vt:lpstr>A125881038R_Latest</vt:lpstr>
      <vt:lpstr>A125881042F</vt:lpstr>
      <vt:lpstr>A125881042F_Data</vt:lpstr>
      <vt:lpstr>A125881042F_Latest</vt:lpstr>
      <vt:lpstr>A125881046R</vt:lpstr>
      <vt:lpstr>A125881046R_Data</vt:lpstr>
      <vt:lpstr>A125881046R_Latest</vt:lpstr>
      <vt:lpstr>A125881050F</vt:lpstr>
      <vt:lpstr>A125881050F_Data</vt:lpstr>
      <vt:lpstr>A125881050F_Latest</vt:lpstr>
      <vt:lpstr>A125881054R</vt:lpstr>
      <vt:lpstr>A125881054R_Data</vt:lpstr>
      <vt:lpstr>A125881054R_Latest</vt:lpstr>
      <vt:lpstr>A125881058X</vt:lpstr>
      <vt:lpstr>A125881058X_Data</vt:lpstr>
      <vt:lpstr>A125881058X_Latest</vt:lpstr>
      <vt:lpstr>A125881062R</vt:lpstr>
      <vt:lpstr>A125881062R_Data</vt:lpstr>
      <vt:lpstr>A125881062R_Latest</vt:lpstr>
      <vt:lpstr>A125881066X</vt:lpstr>
      <vt:lpstr>A125881066X_Data</vt:lpstr>
      <vt:lpstr>A125881066X_Latest</vt:lpstr>
      <vt:lpstr>A125881070R</vt:lpstr>
      <vt:lpstr>A125881070R_Data</vt:lpstr>
      <vt:lpstr>A125881070R_Latest</vt:lpstr>
      <vt:lpstr>A125881074X</vt:lpstr>
      <vt:lpstr>A125881074X_Data</vt:lpstr>
      <vt:lpstr>A125881074X_Latest</vt:lpstr>
      <vt:lpstr>A125881078J</vt:lpstr>
      <vt:lpstr>A125881078J_Data</vt:lpstr>
      <vt:lpstr>A125881078J_Latest</vt:lpstr>
      <vt:lpstr>A125881082X</vt:lpstr>
      <vt:lpstr>A125881082X_Data</vt:lpstr>
      <vt:lpstr>A125881082X_Latest</vt:lpstr>
      <vt:lpstr>A125881086J</vt:lpstr>
      <vt:lpstr>A125881086J_Data</vt:lpstr>
      <vt:lpstr>A125881086J_Latest</vt:lpstr>
      <vt:lpstr>A125881090X</vt:lpstr>
      <vt:lpstr>A125881090X_Data</vt:lpstr>
      <vt:lpstr>A125881090X_Latest</vt:lpstr>
      <vt:lpstr>A125881094J</vt:lpstr>
      <vt:lpstr>A125881094J_Data</vt:lpstr>
      <vt:lpstr>A125881094J_Latest</vt:lpstr>
      <vt:lpstr>A125881098T</vt:lpstr>
      <vt:lpstr>A125881098T_Data</vt:lpstr>
      <vt:lpstr>A125881098T_Latest</vt:lpstr>
      <vt:lpstr>A125881102W</vt:lpstr>
      <vt:lpstr>A125881102W_Data</vt:lpstr>
      <vt:lpstr>A125881102W_Latest</vt:lpstr>
      <vt:lpstr>A125881106F</vt:lpstr>
      <vt:lpstr>A125881106F_Data</vt:lpstr>
      <vt:lpstr>A125881106F_Latest</vt:lpstr>
      <vt:lpstr>A125881110W</vt:lpstr>
      <vt:lpstr>A125881110W_Data</vt:lpstr>
      <vt:lpstr>A125881110W_Latest</vt:lpstr>
      <vt:lpstr>A125881114F</vt:lpstr>
      <vt:lpstr>A125881114F_Data</vt:lpstr>
      <vt:lpstr>A125881114F_Latest</vt:lpstr>
      <vt:lpstr>A125881118R</vt:lpstr>
      <vt:lpstr>A125881118R_Data</vt:lpstr>
      <vt:lpstr>A125881118R_Latest</vt:lpstr>
      <vt:lpstr>A125881122F</vt:lpstr>
      <vt:lpstr>A125881122F_Data</vt:lpstr>
      <vt:lpstr>A125881122F_Latest</vt:lpstr>
      <vt:lpstr>A125881126R</vt:lpstr>
      <vt:lpstr>A125881126R_Data</vt:lpstr>
      <vt:lpstr>A125881126R_Latest</vt:lpstr>
      <vt:lpstr>A125881130F</vt:lpstr>
      <vt:lpstr>A125881130F_Data</vt:lpstr>
      <vt:lpstr>A125881130F_Latest</vt:lpstr>
      <vt:lpstr>A125881134R</vt:lpstr>
      <vt:lpstr>A125881134R_Data</vt:lpstr>
      <vt:lpstr>A125881134R_Latest</vt:lpstr>
      <vt:lpstr>A125881138X</vt:lpstr>
      <vt:lpstr>A125881138X_Data</vt:lpstr>
      <vt:lpstr>A125881138X_Latest</vt:lpstr>
      <vt:lpstr>A125881142R</vt:lpstr>
      <vt:lpstr>A125881142R_Data</vt:lpstr>
      <vt:lpstr>A125881142R_Latest</vt:lpstr>
      <vt:lpstr>A125881146X</vt:lpstr>
      <vt:lpstr>A125881146X_Data</vt:lpstr>
      <vt:lpstr>A125881146X_Latest</vt:lpstr>
      <vt:lpstr>A125881150R</vt:lpstr>
      <vt:lpstr>A125881150R_Data</vt:lpstr>
      <vt:lpstr>A125881150R_Latest</vt:lpstr>
      <vt:lpstr>A125881154X</vt:lpstr>
      <vt:lpstr>A125881154X_Data</vt:lpstr>
      <vt:lpstr>A125881154X_Latest</vt:lpstr>
      <vt:lpstr>A125881158J</vt:lpstr>
      <vt:lpstr>A125881158J_Data</vt:lpstr>
      <vt:lpstr>A125881158J_Latest</vt:lpstr>
      <vt:lpstr>A125881162X</vt:lpstr>
      <vt:lpstr>A125881162X_Data</vt:lpstr>
      <vt:lpstr>A125881162X_Latest</vt:lpstr>
      <vt:lpstr>A125881166J</vt:lpstr>
      <vt:lpstr>A125881166J_Data</vt:lpstr>
      <vt:lpstr>A125881166J_Latest</vt:lpstr>
      <vt:lpstr>A125881170X</vt:lpstr>
      <vt:lpstr>A125881170X_Data</vt:lpstr>
      <vt:lpstr>A125881170X_Latest</vt:lpstr>
      <vt:lpstr>A125881174J</vt:lpstr>
      <vt:lpstr>A125881174J_Data</vt:lpstr>
      <vt:lpstr>A125881174J_Latest</vt:lpstr>
      <vt:lpstr>A125881178T</vt:lpstr>
      <vt:lpstr>A125881178T_Data</vt:lpstr>
      <vt:lpstr>A125881178T_Latest</vt:lpstr>
      <vt:lpstr>A125881182J</vt:lpstr>
      <vt:lpstr>A125881182J_Data</vt:lpstr>
      <vt:lpstr>A125881182J_Latest</vt:lpstr>
      <vt:lpstr>A125881186T</vt:lpstr>
      <vt:lpstr>A125881186T_Data</vt:lpstr>
      <vt:lpstr>A125881186T_Latest</vt:lpstr>
      <vt:lpstr>A125881190J</vt:lpstr>
      <vt:lpstr>A125881190J_Data</vt:lpstr>
      <vt:lpstr>A125881190J_Latest</vt:lpstr>
      <vt:lpstr>A125881194T</vt:lpstr>
      <vt:lpstr>A125881194T_Data</vt:lpstr>
      <vt:lpstr>A125881194T_Latest</vt:lpstr>
      <vt:lpstr>A125881198A</vt:lpstr>
      <vt:lpstr>A125881198A_Data</vt:lpstr>
      <vt:lpstr>A125881198A_Latest</vt:lpstr>
      <vt:lpstr>A125881202F</vt:lpstr>
      <vt:lpstr>A125881202F_Data</vt:lpstr>
      <vt:lpstr>A125881202F_Latest</vt:lpstr>
      <vt:lpstr>A125881206R</vt:lpstr>
      <vt:lpstr>A125881206R_Data</vt:lpstr>
      <vt:lpstr>A125881206R_Latest</vt:lpstr>
      <vt:lpstr>A125881210F</vt:lpstr>
      <vt:lpstr>A125881210F_Data</vt:lpstr>
      <vt:lpstr>A125881210F_Latest</vt:lpstr>
      <vt:lpstr>A125881214R</vt:lpstr>
      <vt:lpstr>A125881214R_Data</vt:lpstr>
      <vt:lpstr>A125881214R_Latest</vt:lpstr>
      <vt:lpstr>A125881218X</vt:lpstr>
      <vt:lpstr>A125881218X_Data</vt:lpstr>
      <vt:lpstr>A125881218X_Latest</vt:lpstr>
      <vt:lpstr>A125881222R</vt:lpstr>
      <vt:lpstr>A125881222R_Data</vt:lpstr>
      <vt:lpstr>A125881222R_Latest</vt:lpstr>
      <vt:lpstr>A125881226X</vt:lpstr>
      <vt:lpstr>A125881226X_Data</vt:lpstr>
      <vt:lpstr>A125881226X_Latest</vt:lpstr>
      <vt:lpstr>A125881230R</vt:lpstr>
      <vt:lpstr>A125881230R_Data</vt:lpstr>
      <vt:lpstr>A125881230R_Latest</vt:lpstr>
      <vt:lpstr>A125881234X</vt:lpstr>
      <vt:lpstr>A125881234X_Data</vt:lpstr>
      <vt:lpstr>A125881234X_Latest</vt:lpstr>
      <vt:lpstr>A125881238J</vt:lpstr>
      <vt:lpstr>A125881238J_Data</vt:lpstr>
      <vt:lpstr>A125881238J_Latest</vt:lpstr>
      <vt:lpstr>A125881242X</vt:lpstr>
      <vt:lpstr>A125881242X_Data</vt:lpstr>
      <vt:lpstr>A125881242X_Latest</vt:lpstr>
      <vt:lpstr>A125881246J</vt:lpstr>
      <vt:lpstr>A125881246J_Data</vt:lpstr>
      <vt:lpstr>A125881246J_Latest</vt:lpstr>
      <vt:lpstr>A125881250X</vt:lpstr>
      <vt:lpstr>A125881250X_Data</vt:lpstr>
      <vt:lpstr>A125881250X_Latest</vt:lpstr>
      <vt:lpstr>A125881254J</vt:lpstr>
      <vt:lpstr>A125881254J_Data</vt:lpstr>
      <vt:lpstr>A125881254J_Latest</vt:lpstr>
      <vt:lpstr>A125881258T</vt:lpstr>
      <vt:lpstr>A125881258T_Data</vt:lpstr>
      <vt:lpstr>A125881258T_Latest</vt:lpstr>
      <vt:lpstr>A125881262J</vt:lpstr>
      <vt:lpstr>A125881262J_Data</vt:lpstr>
      <vt:lpstr>A125881262J_Latest</vt:lpstr>
      <vt:lpstr>A125881266T</vt:lpstr>
      <vt:lpstr>A125881266T_Data</vt:lpstr>
      <vt:lpstr>A125881266T_Latest</vt:lpstr>
      <vt:lpstr>A125881270J</vt:lpstr>
      <vt:lpstr>A125881270J_Data</vt:lpstr>
      <vt:lpstr>A125881270J_Latest</vt:lpstr>
      <vt:lpstr>A125881274T</vt:lpstr>
      <vt:lpstr>A125881274T_Data</vt:lpstr>
      <vt:lpstr>A125881274T_Latest</vt:lpstr>
      <vt:lpstr>A125881278A</vt:lpstr>
      <vt:lpstr>A125881278A_Data</vt:lpstr>
      <vt:lpstr>A125881278A_Latest</vt:lpstr>
      <vt:lpstr>A125881282T</vt:lpstr>
      <vt:lpstr>A125881282T_Data</vt:lpstr>
      <vt:lpstr>A125881282T_Latest</vt:lpstr>
      <vt:lpstr>A125881286A</vt:lpstr>
      <vt:lpstr>A125881286A_Data</vt:lpstr>
      <vt:lpstr>A125881286A_Latest</vt:lpstr>
      <vt:lpstr>A125881290T</vt:lpstr>
      <vt:lpstr>A125881290T_Data</vt:lpstr>
      <vt:lpstr>A125881290T_Latest</vt:lpstr>
      <vt:lpstr>A125881294A</vt:lpstr>
      <vt:lpstr>A125881294A_Data</vt:lpstr>
      <vt:lpstr>A125881294A_Latest</vt:lpstr>
      <vt:lpstr>A125881298K</vt:lpstr>
      <vt:lpstr>A125881298K_Data</vt:lpstr>
      <vt:lpstr>A125881298K_Latest</vt:lpstr>
      <vt:lpstr>A125881302R</vt:lpstr>
      <vt:lpstr>A125881302R_Data</vt:lpstr>
      <vt:lpstr>A125881302R_Latest</vt:lpstr>
      <vt:lpstr>A125881306X</vt:lpstr>
      <vt:lpstr>A125881306X_Data</vt:lpstr>
      <vt:lpstr>A125881306X_Latest</vt:lpstr>
      <vt:lpstr>A125881310R</vt:lpstr>
      <vt:lpstr>A125881310R_Data</vt:lpstr>
      <vt:lpstr>A125881310R_Latest</vt:lpstr>
      <vt:lpstr>A125881314X</vt:lpstr>
      <vt:lpstr>A125881314X_Data</vt:lpstr>
      <vt:lpstr>A125881314X_Latest</vt:lpstr>
      <vt:lpstr>A125881318J</vt:lpstr>
      <vt:lpstr>A125881318J_Data</vt:lpstr>
      <vt:lpstr>A125881318J_Latest</vt:lpstr>
      <vt:lpstr>A125881322X</vt:lpstr>
      <vt:lpstr>A125881322X_Data</vt:lpstr>
      <vt:lpstr>A125881322X_Latest</vt:lpstr>
      <vt:lpstr>A125881326J</vt:lpstr>
      <vt:lpstr>A125881326J_Data</vt:lpstr>
      <vt:lpstr>A125881326J_Latest</vt:lpstr>
      <vt:lpstr>A125881330X</vt:lpstr>
      <vt:lpstr>A125881330X_Data</vt:lpstr>
      <vt:lpstr>A125881330X_Latest</vt:lpstr>
      <vt:lpstr>A125881334J</vt:lpstr>
      <vt:lpstr>A125881334J_Data</vt:lpstr>
      <vt:lpstr>A125881334J_Latest</vt:lpstr>
      <vt:lpstr>A125881338T</vt:lpstr>
      <vt:lpstr>A125881338T_Data</vt:lpstr>
      <vt:lpstr>A125881338T_Latest</vt:lpstr>
      <vt:lpstr>A125881342J</vt:lpstr>
      <vt:lpstr>A125881342J_Data</vt:lpstr>
      <vt:lpstr>A125881342J_Latest</vt:lpstr>
      <vt:lpstr>A125881346T</vt:lpstr>
      <vt:lpstr>A125881346T_Data</vt:lpstr>
      <vt:lpstr>A125881346T_Latest</vt:lpstr>
      <vt:lpstr>A125881350J</vt:lpstr>
      <vt:lpstr>A125881350J_Data</vt:lpstr>
      <vt:lpstr>A125881350J_Latest</vt:lpstr>
      <vt:lpstr>A125881354T</vt:lpstr>
      <vt:lpstr>A125881354T_Data</vt:lpstr>
      <vt:lpstr>A125881354T_Latest</vt:lpstr>
      <vt:lpstr>A125881358A</vt:lpstr>
      <vt:lpstr>A125881358A_Data</vt:lpstr>
      <vt:lpstr>A125881358A_Latest</vt:lpstr>
      <vt:lpstr>A125881362T</vt:lpstr>
      <vt:lpstr>A125881362T_Data</vt:lpstr>
      <vt:lpstr>A125881362T_Latest</vt:lpstr>
      <vt:lpstr>A125881366A</vt:lpstr>
      <vt:lpstr>A125881366A_Data</vt:lpstr>
      <vt:lpstr>A125881366A_Latest</vt:lpstr>
      <vt:lpstr>A125881370T</vt:lpstr>
      <vt:lpstr>A125881370T_Data</vt:lpstr>
      <vt:lpstr>A125881370T_Latest</vt:lpstr>
      <vt:lpstr>A125881374A</vt:lpstr>
      <vt:lpstr>A125881374A_Data</vt:lpstr>
      <vt:lpstr>A125881374A_Latest</vt:lpstr>
      <vt:lpstr>A125881378K</vt:lpstr>
      <vt:lpstr>A125881378K_Data</vt:lpstr>
      <vt:lpstr>A125881378K_Latest</vt:lpstr>
      <vt:lpstr>A125881382A</vt:lpstr>
      <vt:lpstr>A125881382A_Data</vt:lpstr>
      <vt:lpstr>A125881382A_Latest</vt:lpstr>
      <vt:lpstr>A125881386K</vt:lpstr>
      <vt:lpstr>A125881386K_Data</vt:lpstr>
      <vt:lpstr>A125881386K_Latest</vt:lpstr>
      <vt:lpstr>A125881390A</vt:lpstr>
      <vt:lpstr>A125881390A_Data</vt:lpstr>
      <vt:lpstr>A125881390A_Latest</vt:lpstr>
      <vt:lpstr>A125881394K</vt:lpstr>
      <vt:lpstr>A125881394K_Data</vt:lpstr>
      <vt:lpstr>A125881394K_Latest</vt:lpstr>
      <vt:lpstr>A125881398V</vt:lpstr>
      <vt:lpstr>A125881398V_Data</vt:lpstr>
      <vt:lpstr>A125881398V_Latest</vt:lpstr>
      <vt:lpstr>A125881402X</vt:lpstr>
      <vt:lpstr>A125881402X_Data</vt:lpstr>
      <vt:lpstr>A125881402X_Latest</vt:lpstr>
      <vt:lpstr>A125881406J</vt:lpstr>
      <vt:lpstr>A125881406J_Data</vt:lpstr>
      <vt:lpstr>A125881406J_Latest</vt:lpstr>
      <vt:lpstr>A125881410X</vt:lpstr>
      <vt:lpstr>A125881410X_Data</vt:lpstr>
      <vt:lpstr>A125881410X_Latest</vt:lpstr>
      <vt:lpstr>A125881414J</vt:lpstr>
      <vt:lpstr>A125881414J_Data</vt:lpstr>
      <vt:lpstr>A125881414J_Latest</vt:lpstr>
      <vt:lpstr>A125881418T</vt:lpstr>
      <vt:lpstr>A125881418T_Data</vt:lpstr>
      <vt:lpstr>A125881418T_Latest</vt:lpstr>
      <vt:lpstr>A125881422J</vt:lpstr>
      <vt:lpstr>A125881422J_Data</vt:lpstr>
      <vt:lpstr>A125881422J_Latest</vt:lpstr>
      <vt:lpstr>A125881426T</vt:lpstr>
      <vt:lpstr>A125881426T_Data</vt:lpstr>
      <vt:lpstr>A125881426T_Latest</vt:lpstr>
      <vt:lpstr>A125881430J</vt:lpstr>
      <vt:lpstr>A125881430J_Data</vt:lpstr>
      <vt:lpstr>A125881430J_Latest</vt:lpstr>
      <vt:lpstr>A125881434T</vt:lpstr>
      <vt:lpstr>A125881434T_Data</vt:lpstr>
      <vt:lpstr>A125881434T_Latest</vt:lpstr>
      <vt:lpstr>A125881438A</vt:lpstr>
      <vt:lpstr>A125881438A_Data</vt:lpstr>
      <vt:lpstr>A125881438A_Latest</vt:lpstr>
      <vt:lpstr>A125881442T</vt:lpstr>
      <vt:lpstr>A125881442T_Data</vt:lpstr>
      <vt:lpstr>A125881442T_Latest</vt:lpstr>
      <vt:lpstr>A125881446A</vt:lpstr>
      <vt:lpstr>A125881446A_Data</vt:lpstr>
      <vt:lpstr>A125881446A_Latest</vt:lpstr>
      <vt:lpstr>A125881450T</vt:lpstr>
      <vt:lpstr>A125881450T_Data</vt:lpstr>
      <vt:lpstr>A125881450T_Latest</vt:lpstr>
      <vt:lpstr>A125881454A</vt:lpstr>
      <vt:lpstr>A125881454A_Data</vt:lpstr>
      <vt:lpstr>A125881454A_Latest</vt:lpstr>
      <vt:lpstr>A125881458K</vt:lpstr>
      <vt:lpstr>A125881458K_Data</vt:lpstr>
      <vt:lpstr>A125881458K_Latest</vt:lpstr>
      <vt:lpstr>A125881462A</vt:lpstr>
      <vt:lpstr>A125881462A_Data</vt:lpstr>
      <vt:lpstr>A125881462A_Latest</vt:lpstr>
      <vt:lpstr>A125881466K</vt:lpstr>
      <vt:lpstr>A125881466K_Data</vt:lpstr>
      <vt:lpstr>A125881466K_Latest</vt:lpstr>
      <vt:lpstr>A125881470A</vt:lpstr>
      <vt:lpstr>A125881470A_Data</vt:lpstr>
      <vt:lpstr>A125881470A_Latest</vt:lpstr>
      <vt:lpstr>A125881474K</vt:lpstr>
      <vt:lpstr>A125881474K_Data</vt:lpstr>
      <vt:lpstr>A125881474K_Latest</vt:lpstr>
      <vt:lpstr>A125881478V</vt:lpstr>
      <vt:lpstr>A125881478V_Data</vt:lpstr>
      <vt:lpstr>A125881478V_Latest</vt:lpstr>
      <vt:lpstr>A125881482K</vt:lpstr>
      <vt:lpstr>A125881482K_Data</vt:lpstr>
      <vt:lpstr>A125881482K_Latest</vt:lpstr>
      <vt:lpstr>A125881486V</vt:lpstr>
      <vt:lpstr>A125881486V_Data</vt:lpstr>
      <vt:lpstr>A125881486V_Latest</vt:lpstr>
      <vt:lpstr>A125881490K</vt:lpstr>
      <vt:lpstr>A125881490K_Data</vt:lpstr>
      <vt:lpstr>A125881490K_Latest</vt:lpstr>
      <vt:lpstr>A125881494V</vt:lpstr>
      <vt:lpstr>A125881494V_Data</vt:lpstr>
      <vt:lpstr>A125881494V_Latest</vt:lpstr>
      <vt:lpstr>A125881498C</vt:lpstr>
      <vt:lpstr>A125881498C_Data</vt:lpstr>
      <vt:lpstr>A125881498C_Latest</vt:lpstr>
      <vt:lpstr>A125881502J</vt:lpstr>
      <vt:lpstr>A125881502J_Data</vt:lpstr>
      <vt:lpstr>A125881502J_Latest</vt:lpstr>
      <vt:lpstr>A125881506T</vt:lpstr>
      <vt:lpstr>A125881506T_Data</vt:lpstr>
      <vt:lpstr>A125881506T_Latest</vt:lpstr>
      <vt:lpstr>A125881510J</vt:lpstr>
      <vt:lpstr>A125881510J_Data</vt:lpstr>
      <vt:lpstr>A125881510J_Latest</vt:lpstr>
      <vt:lpstr>A125881514T</vt:lpstr>
      <vt:lpstr>A125881514T_Data</vt:lpstr>
      <vt:lpstr>A125881514T_Latest</vt:lpstr>
      <vt:lpstr>A125881518A</vt:lpstr>
      <vt:lpstr>A125881518A_Data</vt:lpstr>
      <vt:lpstr>A125881518A_Latest</vt:lpstr>
      <vt:lpstr>A125881522T</vt:lpstr>
      <vt:lpstr>A125881522T_Data</vt:lpstr>
      <vt:lpstr>A125881522T_Latest</vt:lpstr>
      <vt:lpstr>A125881526A</vt:lpstr>
      <vt:lpstr>A125881526A_Data</vt:lpstr>
      <vt:lpstr>A125881526A_Latest</vt:lpstr>
      <vt:lpstr>A125881530T</vt:lpstr>
      <vt:lpstr>A125881530T_Data</vt:lpstr>
      <vt:lpstr>A125881530T_Latest</vt:lpstr>
      <vt:lpstr>A125881534A</vt:lpstr>
      <vt:lpstr>A125881534A_Data</vt:lpstr>
      <vt:lpstr>A125881534A_Latest</vt:lpstr>
      <vt:lpstr>A125881538K</vt:lpstr>
      <vt:lpstr>A125881538K_Data</vt:lpstr>
      <vt:lpstr>A125881538K_Latest</vt:lpstr>
      <vt:lpstr>A125881542A</vt:lpstr>
      <vt:lpstr>A125881542A_Data</vt:lpstr>
      <vt:lpstr>A125881542A_Latest</vt:lpstr>
      <vt:lpstr>A125881546K</vt:lpstr>
      <vt:lpstr>A125881546K_Data</vt:lpstr>
      <vt:lpstr>A125881546K_Latest</vt:lpstr>
      <vt:lpstr>A125881550A</vt:lpstr>
      <vt:lpstr>A125881550A_Data</vt:lpstr>
      <vt:lpstr>A125881550A_Latest</vt:lpstr>
      <vt:lpstr>A125881554K</vt:lpstr>
      <vt:lpstr>A125881554K_Data</vt:lpstr>
      <vt:lpstr>A125881554K_Latest</vt:lpstr>
      <vt:lpstr>A125881558V</vt:lpstr>
      <vt:lpstr>A125881558V_Data</vt:lpstr>
      <vt:lpstr>A125881558V_Latest</vt:lpstr>
      <vt:lpstr>A125881562K</vt:lpstr>
      <vt:lpstr>A125881562K_Data</vt:lpstr>
      <vt:lpstr>A125881562K_Latest</vt:lpstr>
      <vt:lpstr>A125881566V</vt:lpstr>
      <vt:lpstr>A125881566V_Data</vt:lpstr>
      <vt:lpstr>A125881566V_Latest</vt:lpstr>
      <vt:lpstr>A125881570K</vt:lpstr>
      <vt:lpstr>A125881570K_Data</vt:lpstr>
      <vt:lpstr>A125881570K_Latest</vt:lpstr>
      <vt:lpstr>A125881574V</vt:lpstr>
      <vt:lpstr>A125881574V_Data</vt:lpstr>
      <vt:lpstr>A125881574V_Latest</vt:lpstr>
      <vt:lpstr>A125881578C</vt:lpstr>
      <vt:lpstr>A125881578C_Data</vt:lpstr>
      <vt:lpstr>A125881578C_Latest</vt:lpstr>
      <vt:lpstr>A125881582V</vt:lpstr>
      <vt:lpstr>A125881582V_Data</vt:lpstr>
      <vt:lpstr>A125881582V_Latest</vt:lpstr>
      <vt:lpstr>A125881586C</vt:lpstr>
      <vt:lpstr>A125881586C_Data</vt:lpstr>
      <vt:lpstr>A125881586C_Latest</vt:lpstr>
      <vt:lpstr>A125881590V</vt:lpstr>
      <vt:lpstr>A125881590V_Data</vt:lpstr>
      <vt:lpstr>A125881590V_Latest</vt:lpstr>
      <vt:lpstr>A125881594C</vt:lpstr>
      <vt:lpstr>A125881594C_Data</vt:lpstr>
      <vt:lpstr>A125881594C_Latest</vt:lpstr>
      <vt:lpstr>A125881598L</vt:lpstr>
      <vt:lpstr>A125881598L_Data</vt:lpstr>
      <vt:lpstr>A125881598L_Latest</vt:lpstr>
      <vt:lpstr>A125881602T</vt:lpstr>
      <vt:lpstr>A125881602T_Data</vt:lpstr>
      <vt:lpstr>A125881602T_Latest</vt:lpstr>
      <vt:lpstr>A125881606A</vt:lpstr>
      <vt:lpstr>A125881606A_Data</vt:lpstr>
      <vt:lpstr>A125881606A_Latest</vt:lpstr>
      <vt:lpstr>A125881610T</vt:lpstr>
      <vt:lpstr>A125881610T_Data</vt:lpstr>
      <vt:lpstr>A125881610T_Latest</vt:lpstr>
      <vt:lpstr>A125881614A</vt:lpstr>
      <vt:lpstr>A125881614A_Data</vt:lpstr>
      <vt:lpstr>A125881614A_Latest</vt:lpstr>
      <vt:lpstr>A125881618K</vt:lpstr>
      <vt:lpstr>A125881618K_Data</vt:lpstr>
      <vt:lpstr>A125881618K_Latest</vt:lpstr>
      <vt:lpstr>A125881622A</vt:lpstr>
      <vt:lpstr>A125881622A_Data</vt:lpstr>
      <vt:lpstr>A125881622A_Latest</vt:lpstr>
      <vt:lpstr>A125881626K</vt:lpstr>
      <vt:lpstr>A125881626K_Data</vt:lpstr>
      <vt:lpstr>A125881626K_Latest</vt:lpstr>
      <vt:lpstr>A125881630A</vt:lpstr>
      <vt:lpstr>A125881630A_Data</vt:lpstr>
      <vt:lpstr>A125881630A_Latest</vt:lpstr>
      <vt:lpstr>A125881634K</vt:lpstr>
      <vt:lpstr>A125881634K_Data</vt:lpstr>
      <vt:lpstr>A125881634K_Latest</vt:lpstr>
      <vt:lpstr>A125881638V</vt:lpstr>
      <vt:lpstr>A125881638V_Data</vt:lpstr>
      <vt:lpstr>A125881638V_Latest</vt:lpstr>
      <vt:lpstr>A125881642K</vt:lpstr>
      <vt:lpstr>A125881642K_Data</vt:lpstr>
      <vt:lpstr>A125881642K_Latest</vt:lpstr>
      <vt:lpstr>A125881646V</vt:lpstr>
      <vt:lpstr>A125881646V_Data</vt:lpstr>
      <vt:lpstr>A125881646V_Latest</vt:lpstr>
      <vt:lpstr>A125881650K</vt:lpstr>
      <vt:lpstr>A125881650K_Data</vt:lpstr>
      <vt:lpstr>A125881650K_Latest</vt:lpstr>
      <vt:lpstr>A125881654V</vt:lpstr>
      <vt:lpstr>A125881654V_Data</vt:lpstr>
      <vt:lpstr>A125881654V_Latest</vt:lpstr>
      <vt:lpstr>A125881658C</vt:lpstr>
      <vt:lpstr>A125881658C_Data</vt:lpstr>
      <vt:lpstr>A125881658C_Latest</vt:lpstr>
      <vt:lpstr>A125881662V</vt:lpstr>
      <vt:lpstr>A125881662V_Data</vt:lpstr>
      <vt:lpstr>A125881662V_Latest</vt:lpstr>
      <vt:lpstr>A125881666C</vt:lpstr>
      <vt:lpstr>A125881666C_Data</vt:lpstr>
      <vt:lpstr>A125881666C_Latest</vt:lpstr>
      <vt:lpstr>A125881670V</vt:lpstr>
      <vt:lpstr>A125881670V_Data</vt:lpstr>
      <vt:lpstr>A125881670V_Latest</vt:lpstr>
      <vt:lpstr>A125881674C</vt:lpstr>
      <vt:lpstr>A125881674C_Data</vt:lpstr>
      <vt:lpstr>A125881674C_Latest</vt:lpstr>
      <vt:lpstr>A125881678L</vt:lpstr>
      <vt:lpstr>A125881678L_Data</vt:lpstr>
      <vt:lpstr>A125881678L_Latest</vt:lpstr>
      <vt:lpstr>A125881682C</vt:lpstr>
      <vt:lpstr>A125881682C_Data</vt:lpstr>
      <vt:lpstr>A125881682C_Latest</vt:lpstr>
      <vt:lpstr>A125881686L</vt:lpstr>
      <vt:lpstr>A125881686L_Data</vt:lpstr>
      <vt:lpstr>A125881686L_Latest</vt:lpstr>
      <vt:lpstr>A125881690C</vt:lpstr>
      <vt:lpstr>A125881690C_Data</vt:lpstr>
      <vt:lpstr>A125881690C_Latest</vt:lpstr>
      <vt:lpstr>A125881694L</vt:lpstr>
      <vt:lpstr>A125881694L_Data</vt:lpstr>
      <vt:lpstr>A125881694L_Latest</vt:lpstr>
      <vt:lpstr>A125881698W</vt:lpstr>
      <vt:lpstr>A125881698W_Data</vt:lpstr>
      <vt:lpstr>A125881698W_Latest</vt:lpstr>
      <vt:lpstr>A125881702A</vt:lpstr>
      <vt:lpstr>A125881702A_Data</vt:lpstr>
      <vt:lpstr>A125881702A_Latest</vt:lpstr>
      <vt:lpstr>A125881706K</vt:lpstr>
      <vt:lpstr>A125881706K_Data</vt:lpstr>
      <vt:lpstr>A125881706K_Latest</vt:lpstr>
      <vt:lpstr>A125881710A</vt:lpstr>
      <vt:lpstr>A125881710A_Data</vt:lpstr>
      <vt:lpstr>A125881710A_Latest</vt:lpstr>
      <vt:lpstr>A125881714K</vt:lpstr>
      <vt:lpstr>A125881714K_Data</vt:lpstr>
      <vt:lpstr>A125881714K_Latest</vt:lpstr>
      <vt:lpstr>A125881718V</vt:lpstr>
      <vt:lpstr>A125881718V_Data</vt:lpstr>
      <vt:lpstr>A125881718V_Latest</vt:lpstr>
      <vt:lpstr>A125881722K</vt:lpstr>
      <vt:lpstr>A125881722K_Data</vt:lpstr>
      <vt:lpstr>A125881722K_Latest</vt:lpstr>
      <vt:lpstr>A125881726V</vt:lpstr>
      <vt:lpstr>A125881726V_Data</vt:lpstr>
      <vt:lpstr>A125881726V_Latest</vt:lpstr>
      <vt:lpstr>A125881730K</vt:lpstr>
      <vt:lpstr>A125881730K_Data</vt:lpstr>
      <vt:lpstr>A125881730K_Latest</vt:lpstr>
      <vt:lpstr>A125881734V</vt:lpstr>
      <vt:lpstr>A125881734V_Data</vt:lpstr>
      <vt:lpstr>A125881734V_Latest</vt:lpstr>
      <vt:lpstr>A125881738C</vt:lpstr>
      <vt:lpstr>A125881738C_Data</vt:lpstr>
      <vt:lpstr>A125881738C_Latest</vt:lpstr>
      <vt:lpstr>A125881742V</vt:lpstr>
      <vt:lpstr>A125881742V_Data</vt:lpstr>
      <vt:lpstr>A125881742V_Latest</vt:lpstr>
      <vt:lpstr>A125881746C</vt:lpstr>
      <vt:lpstr>A125881746C_Data</vt:lpstr>
      <vt:lpstr>A125881746C_Latest</vt:lpstr>
      <vt:lpstr>A125881750V</vt:lpstr>
      <vt:lpstr>A125881750V_Data</vt:lpstr>
      <vt:lpstr>A125881750V_Latest</vt:lpstr>
      <vt:lpstr>A125881754C</vt:lpstr>
      <vt:lpstr>A125881754C_Data</vt:lpstr>
      <vt:lpstr>A125881754C_Latest</vt:lpstr>
      <vt:lpstr>A125881758L</vt:lpstr>
      <vt:lpstr>A125881758L_Data</vt:lpstr>
      <vt:lpstr>A125881758L_Latest</vt:lpstr>
      <vt:lpstr>A125881762C</vt:lpstr>
      <vt:lpstr>A125881762C_Data</vt:lpstr>
      <vt:lpstr>A125881762C_Latest</vt:lpstr>
      <vt:lpstr>A125881766L</vt:lpstr>
      <vt:lpstr>A125881766L_Data</vt:lpstr>
      <vt:lpstr>A125881766L_Latest</vt:lpstr>
      <vt:lpstr>A125881770C</vt:lpstr>
      <vt:lpstr>A125881770C_Data</vt:lpstr>
      <vt:lpstr>A125881770C_Latest</vt:lpstr>
      <vt:lpstr>A125881774L</vt:lpstr>
      <vt:lpstr>A125881774L_Data</vt:lpstr>
      <vt:lpstr>A125881774L_Latest</vt:lpstr>
      <vt:lpstr>A125881778W</vt:lpstr>
      <vt:lpstr>A125881778W_Data</vt:lpstr>
      <vt:lpstr>A125881778W_Latest</vt:lpstr>
      <vt:lpstr>A125881782L</vt:lpstr>
      <vt:lpstr>A125881782L_Data</vt:lpstr>
      <vt:lpstr>A125881782L_Latest</vt:lpstr>
      <vt:lpstr>A125881786W</vt:lpstr>
      <vt:lpstr>A125881786W_Data</vt:lpstr>
      <vt:lpstr>A125881786W_Latest</vt:lpstr>
      <vt:lpstr>A125881790L</vt:lpstr>
      <vt:lpstr>A125881790L_Data</vt:lpstr>
      <vt:lpstr>A125881790L_Latest</vt:lpstr>
      <vt:lpstr>A125881794W</vt:lpstr>
      <vt:lpstr>A125881794W_Data</vt:lpstr>
      <vt:lpstr>A125881794W_Latest</vt:lpstr>
      <vt:lpstr>A125881798F</vt:lpstr>
      <vt:lpstr>A125881798F_Data</vt:lpstr>
      <vt:lpstr>A125881798F_Latest</vt:lpstr>
      <vt:lpstr>A125881802K</vt:lpstr>
      <vt:lpstr>A125881802K_Data</vt:lpstr>
      <vt:lpstr>A125881802K_Latest</vt:lpstr>
      <vt:lpstr>A125881806V</vt:lpstr>
      <vt:lpstr>A125881806V_Data</vt:lpstr>
      <vt:lpstr>A125881806V_Latest</vt:lpstr>
      <vt:lpstr>A125881810K</vt:lpstr>
      <vt:lpstr>A125881810K_Data</vt:lpstr>
      <vt:lpstr>A125881810K_Latest</vt:lpstr>
      <vt:lpstr>A125881814V</vt:lpstr>
      <vt:lpstr>A125881814V_Data</vt:lpstr>
      <vt:lpstr>A125881814V_Latest</vt:lpstr>
      <vt:lpstr>A125881818C</vt:lpstr>
      <vt:lpstr>A125881818C_Data</vt:lpstr>
      <vt:lpstr>A125881818C_Latest</vt:lpstr>
      <vt:lpstr>A125881822V</vt:lpstr>
      <vt:lpstr>A125881822V_Data</vt:lpstr>
      <vt:lpstr>A125881822V_Latest</vt:lpstr>
      <vt:lpstr>A125881826C</vt:lpstr>
      <vt:lpstr>A125881826C_Data</vt:lpstr>
      <vt:lpstr>A125881826C_Latest</vt:lpstr>
      <vt:lpstr>A125881830V</vt:lpstr>
      <vt:lpstr>A125881830V_Data</vt:lpstr>
      <vt:lpstr>A125881830V_Latest</vt:lpstr>
      <vt:lpstr>A125881834C</vt:lpstr>
      <vt:lpstr>A125881834C_Data</vt:lpstr>
      <vt:lpstr>A125881834C_Latest</vt:lpstr>
      <vt:lpstr>A125881838L</vt:lpstr>
      <vt:lpstr>A125881838L_Data</vt:lpstr>
      <vt:lpstr>A125881838L_Latest</vt:lpstr>
      <vt:lpstr>A125881842C</vt:lpstr>
      <vt:lpstr>A125881842C_Data</vt:lpstr>
      <vt:lpstr>A125881842C_Latest</vt:lpstr>
      <vt:lpstr>A125881846L</vt:lpstr>
      <vt:lpstr>A125881846L_Data</vt:lpstr>
      <vt:lpstr>A125881846L_Latest</vt:lpstr>
      <vt:lpstr>A125881850C</vt:lpstr>
      <vt:lpstr>A125881850C_Data</vt:lpstr>
      <vt:lpstr>A125881850C_Latest</vt:lpstr>
      <vt:lpstr>A125881854L</vt:lpstr>
      <vt:lpstr>A125881854L_Data</vt:lpstr>
      <vt:lpstr>A125881854L_Latest</vt:lpstr>
      <vt:lpstr>A125881858W</vt:lpstr>
      <vt:lpstr>A125881858W_Data</vt:lpstr>
      <vt:lpstr>A125881858W_Latest</vt:lpstr>
      <vt:lpstr>A125881862L</vt:lpstr>
      <vt:lpstr>A125881862L_Data</vt:lpstr>
      <vt:lpstr>A125881862L_Latest</vt:lpstr>
      <vt:lpstr>A125881866W</vt:lpstr>
      <vt:lpstr>A125881866W_Data</vt:lpstr>
      <vt:lpstr>A125881866W_Latest</vt:lpstr>
      <vt:lpstr>A125881870L</vt:lpstr>
      <vt:lpstr>A125881870L_Data</vt:lpstr>
      <vt:lpstr>A125881870L_Latest</vt:lpstr>
      <vt:lpstr>A125881874W</vt:lpstr>
      <vt:lpstr>A125881874W_Data</vt:lpstr>
      <vt:lpstr>A125881874W_Latest</vt:lpstr>
      <vt:lpstr>A125881878F</vt:lpstr>
      <vt:lpstr>A125881878F_Data</vt:lpstr>
      <vt:lpstr>A125881878F_Latest</vt:lpstr>
      <vt:lpstr>A125881882W</vt:lpstr>
      <vt:lpstr>A125881882W_Data</vt:lpstr>
      <vt:lpstr>A125881882W_Latest</vt:lpstr>
      <vt:lpstr>A125881886F</vt:lpstr>
      <vt:lpstr>A125881886F_Data</vt:lpstr>
      <vt:lpstr>A125881886F_Latest</vt:lpstr>
      <vt:lpstr>A125881890W</vt:lpstr>
      <vt:lpstr>A125881890W_Data</vt:lpstr>
      <vt:lpstr>A125881890W_Latest</vt:lpstr>
      <vt:lpstr>A125881894F</vt:lpstr>
      <vt:lpstr>A125881894F_Data</vt:lpstr>
      <vt:lpstr>A125881894F_Latest</vt:lpstr>
      <vt:lpstr>A125881898R</vt:lpstr>
      <vt:lpstr>A125881898R_Data</vt:lpstr>
      <vt:lpstr>A125881898R_Latest</vt:lpstr>
      <vt:lpstr>A125881902V</vt:lpstr>
      <vt:lpstr>A125881902V_Data</vt:lpstr>
      <vt:lpstr>A125881902V_Latest</vt:lpstr>
      <vt:lpstr>A125881906C</vt:lpstr>
      <vt:lpstr>A125881906C_Data</vt:lpstr>
      <vt:lpstr>A125881906C_Latest</vt:lpstr>
      <vt:lpstr>A125881910V</vt:lpstr>
      <vt:lpstr>A125881910V_Data</vt:lpstr>
      <vt:lpstr>A125881910V_Latest</vt:lpstr>
      <vt:lpstr>A125881914C</vt:lpstr>
      <vt:lpstr>A125881914C_Data</vt:lpstr>
      <vt:lpstr>A125881914C_Latest</vt:lpstr>
      <vt:lpstr>A125881918L</vt:lpstr>
      <vt:lpstr>A125881918L_Data</vt:lpstr>
      <vt:lpstr>A125881918L_Latest</vt:lpstr>
      <vt:lpstr>A125881922C</vt:lpstr>
      <vt:lpstr>A125881922C_Data</vt:lpstr>
      <vt:lpstr>A125881922C_Latest</vt:lpstr>
      <vt:lpstr>A125881926L</vt:lpstr>
      <vt:lpstr>A125881926L_Data</vt:lpstr>
      <vt:lpstr>A125881926L_Latest</vt:lpstr>
      <vt:lpstr>A125881930C</vt:lpstr>
      <vt:lpstr>A125881930C_Data</vt:lpstr>
      <vt:lpstr>A125881930C_Latest</vt:lpstr>
      <vt:lpstr>A125881934L</vt:lpstr>
      <vt:lpstr>A125881934L_Data</vt:lpstr>
      <vt:lpstr>A125881934L_Latest</vt:lpstr>
      <vt:lpstr>A125881938W</vt:lpstr>
      <vt:lpstr>A125881938W_Data</vt:lpstr>
      <vt:lpstr>A125881938W_Latest</vt:lpstr>
      <vt:lpstr>A125881942L</vt:lpstr>
      <vt:lpstr>A125881942L_Data</vt:lpstr>
      <vt:lpstr>A125881942L_Latest</vt:lpstr>
      <vt:lpstr>A125881946W</vt:lpstr>
      <vt:lpstr>A125881946W_Data</vt:lpstr>
      <vt:lpstr>A125881946W_Latest</vt:lpstr>
      <vt:lpstr>A125881950L</vt:lpstr>
      <vt:lpstr>A125881950L_Data</vt:lpstr>
      <vt:lpstr>A125881950L_Latest</vt:lpstr>
      <vt:lpstr>A125881954W</vt:lpstr>
      <vt:lpstr>A125881954W_Data</vt:lpstr>
      <vt:lpstr>A125881954W_Latest</vt:lpstr>
      <vt:lpstr>A125881958F</vt:lpstr>
      <vt:lpstr>A125881958F_Data</vt:lpstr>
      <vt:lpstr>A125881958F_Latest</vt:lpstr>
      <vt:lpstr>A125881962W</vt:lpstr>
      <vt:lpstr>A125881962W_Data</vt:lpstr>
      <vt:lpstr>A125881962W_Latest</vt:lpstr>
      <vt:lpstr>A125881966F</vt:lpstr>
      <vt:lpstr>A125881966F_Data</vt:lpstr>
      <vt:lpstr>A125881966F_Latest</vt:lpstr>
      <vt:lpstr>A125881970W</vt:lpstr>
      <vt:lpstr>A125881970W_Data</vt:lpstr>
      <vt:lpstr>A125881970W_Latest</vt:lpstr>
      <vt:lpstr>A125881974F</vt:lpstr>
      <vt:lpstr>A125881974F_Data</vt:lpstr>
      <vt:lpstr>A125881974F_Latest</vt:lpstr>
      <vt:lpstr>A125881978R</vt:lpstr>
      <vt:lpstr>A125881978R_Data</vt:lpstr>
      <vt:lpstr>A125881978R_Latest</vt:lpstr>
      <vt:lpstr>A125881982F</vt:lpstr>
      <vt:lpstr>A125881982F_Data</vt:lpstr>
      <vt:lpstr>A125881982F_Latest</vt:lpstr>
      <vt:lpstr>A125881986R</vt:lpstr>
      <vt:lpstr>A125881986R_Data</vt:lpstr>
      <vt:lpstr>A125881986R_Latest</vt:lpstr>
      <vt:lpstr>A125881990F</vt:lpstr>
      <vt:lpstr>A125881990F_Data</vt:lpstr>
      <vt:lpstr>A125881990F_Latest</vt:lpstr>
      <vt:lpstr>A125881994R</vt:lpstr>
      <vt:lpstr>A125881994R_Data</vt:lpstr>
      <vt:lpstr>A125881994R_Latest</vt:lpstr>
      <vt:lpstr>A125881998X</vt:lpstr>
      <vt:lpstr>A125881998X_Data</vt:lpstr>
      <vt:lpstr>A125881998X_Latest</vt:lpstr>
      <vt:lpstr>A125882002F</vt:lpstr>
      <vt:lpstr>A125882002F_Data</vt:lpstr>
      <vt:lpstr>A125882002F_Latest</vt:lpstr>
      <vt:lpstr>A125882006R</vt:lpstr>
      <vt:lpstr>A125882006R_Data</vt:lpstr>
      <vt:lpstr>A125882006R_Latest</vt:lpstr>
      <vt:lpstr>A125882010F</vt:lpstr>
      <vt:lpstr>A125882010F_Data</vt:lpstr>
      <vt:lpstr>A125882010F_Latest</vt:lpstr>
      <vt:lpstr>A125882014R</vt:lpstr>
      <vt:lpstr>A125882014R_Data</vt:lpstr>
      <vt:lpstr>A125882014R_Latest</vt:lpstr>
      <vt:lpstr>A125882018X</vt:lpstr>
      <vt:lpstr>A125882018X_Data</vt:lpstr>
      <vt:lpstr>A125882018X_Latest</vt:lpstr>
      <vt:lpstr>A125882022R</vt:lpstr>
      <vt:lpstr>A125882022R_Data</vt:lpstr>
      <vt:lpstr>A125882022R_Latest</vt:lpstr>
      <vt:lpstr>A125882026X</vt:lpstr>
      <vt:lpstr>A125882026X_Data</vt:lpstr>
      <vt:lpstr>A125882026X_Latest</vt:lpstr>
      <vt:lpstr>A125882030R</vt:lpstr>
      <vt:lpstr>A125882030R_Data</vt:lpstr>
      <vt:lpstr>A125882030R_Latest</vt:lpstr>
      <vt:lpstr>A125882034X</vt:lpstr>
      <vt:lpstr>A125882034X_Data</vt:lpstr>
      <vt:lpstr>A125882034X_Latest</vt:lpstr>
      <vt:lpstr>A125882038J</vt:lpstr>
      <vt:lpstr>A125882038J_Data</vt:lpstr>
      <vt:lpstr>A125882038J_Latest</vt:lpstr>
      <vt:lpstr>A125882042X</vt:lpstr>
      <vt:lpstr>A125882042X_Data</vt:lpstr>
      <vt:lpstr>A125882042X_Latest</vt:lpstr>
      <vt:lpstr>A125882046J</vt:lpstr>
      <vt:lpstr>A125882046J_Data</vt:lpstr>
      <vt:lpstr>A125882046J_Latest</vt:lpstr>
      <vt:lpstr>A125882050X</vt:lpstr>
      <vt:lpstr>A125882050X_Data</vt:lpstr>
      <vt:lpstr>A125882050X_Latest</vt:lpstr>
      <vt:lpstr>A125882054J</vt:lpstr>
      <vt:lpstr>A125882054J_Data</vt:lpstr>
      <vt:lpstr>A125882054J_Latest</vt:lpstr>
      <vt:lpstr>A125882058T</vt:lpstr>
      <vt:lpstr>A125882058T_Data</vt:lpstr>
      <vt:lpstr>A125882058T_Latest</vt:lpstr>
      <vt:lpstr>A125882062J</vt:lpstr>
      <vt:lpstr>A125882062J_Data</vt:lpstr>
      <vt:lpstr>A125882062J_Latest</vt:lpstr>
      <vt:lpstr>A125882066T</vt:lpstr>
      <vt:lpstr>A125882066T_Data</vt:lpstr>
      <vt:lpstr>A125882066T_Latest</vt:lpstr>
      <vt:lpstr>A125882070J</vt:lpstr>
      <vt:lpstr>A125882070J_Data</vt:lpstr>
      <vt:lpstr>A125882070J_Latest</vt:lpstr>
      <vt:lpstr>A125882074T</vt:lpstr>
      <vt:lpstr>A125882074T_Data</vt:lpstr>
      <vt:lpstr>A125882074T_Latest</vt:lpstr>
      <vt:lpstr>A125882078A</vt:lpstr>
      <vt:lpstr>A125882078A_Data</vt:lpstr>
      <vt:lpstr>A125882078A_Latest</vt:lpstr>
      <vt:lpstr>A125882082T</vt:lpstr>
      <vt:lpstr>A125882082T_Data</vt:lpstr>
      <vt:lpstr>A125882082T_Latest</vt:lpstr>
      <vt:lpstr>A125882086A</vt:lpstr>
      <vt:lpstr>A125882086A_Data</vt:lpstr>
      <vt:lpstr>A125882086A_Latest</vt:lpstr>
      <vt:lpstr>A125882090T</vt:lpstr>
      <vt:lpstr>A125882090T_Data</vt:lpstr>
      <vt:lpstr>A125882090T_Latest</vt:lpstr>
      <vt:lpstr>A125882094A</vt:lpstr>
      <vt:lpstr>A125882094A_Data</vt:lpstr>
      <vt:lpstr>A125882094A_Latest</vt:lpstr>
      <vt:lpstr>A125882098K</vt:lpstr>
      <vt:lpstr>A125882098K_Data</vt:lpstr>
      <vt:lpstr>A125882098K_Latest</vt:lpstr>
      <vt:lpstr>A125882102R</vt:lpstr>
      <vt:lpstr>A125882102R_Data</vt:lpstr>
      <vt:lpstr>A125882102R_Latest</vt:lpstr>
      <vt:lpstr>A125882106X</vt:lpstr>
      <vt:lpstr>A125882106X_Data</vt:lpstr>
      <vt:lpstr>A125882106X_Latest</vt:lpstr>
      <vt:lpstr>A125882110R</vt:lpstr>
      <vt:lpstr>A125882110R_Data</vt:lpstr>
      <vt:lpstr>A125882110R_Latest</vt:lpstr>
      <vt:lpstr>A125882114X</vt:lpstr>
      <vt:lpstr>A125882114X_Data</vt:lpstr>
      <vt:lpstr>A125882114X_Latest</vt:lpstr>
      <vt:lpstr>A125882118J</vt:lpstr>
      <vt:lpstr>A125882118J_Data</vt:lpstr>
      <vt:lpstr>A125882118J_Latest</vt:lpstr>
      <vt:lpstr>A125882122X</vt:lpstr>
      <vt:lpstr>A125882122X_Data</vt:lpstr>
      <vt:lpstr>A125882122X_Latest</vt:lpstr>
      <vt:lpstr>A125882126J</vt:lpstr>
      <vt:lpstr>A125882126J_Data</vt:lpstr>
      <vt:lpstr>A125882126J_Latest</vt:lpstr>
      <vt:lpstr>A125882130X</vt:lpstr>
      <vt:lpstr>A125882130X_Data</vt:lpstr>
      <vt:lpstr>A125882130X_Latest</vt:lpstr>
      <vt:lpstr>A125882134J</vt:lpstr>
      <vt:lpstr>A125882134J_Data</vt:lpstr>
      <vt:lpstr>A125882134J_Latest</vt:lpstr>
      <vt:lpstr>A125882138T</vt:lpstr>
      <vt:lpstr>A125882138T_Data</vt:lpstr>
      <vt:lpstr>A125882138T_Latest</vt:lpstr>
      <vt:lpstr>A125882142J</vt:lpstr>
      <vt:lpstr>A125882142J_Data</vt:lpstr>
      <vt:lpstr>A125882142J_Latest</vt:lpstr>
      <vt:lpstr>A125882146T</vt:lpstr>
      <vt:lpstr>A125882146T_Data</vt:lpstr>
      <vt:lpstr>A125882146T_Latest</vt:lpstr>
      <vt:lpstr>A125882150J</vt:lpstr>
      <vt:lpstr>A125882150J_Data</vt:lpstr>
      <vt:lpstr>A125882150J_Latest</vt:lpstr>
      <vt:lpstr>A125882154T</vt:lpstr>
      <vt:lpstr>A125882154T_Data</vt:lpstr>
      <vt:lpstr>A125882154T_Latest</vt:lpstr>
      <vt:lpstr>A125882158A</vt:lpstr>
      <vt:lpstr>A125882158A_Data</vt:lpstr>
      <vt:lpstr>A125882158A_Latest</vt:lpstr>
      <vt:lpstr>A125882162T</vt:lpstr>
      <vt:lpstr>A125882162T_Data</vt:lpstr>
      <vt:lpstr>A125882162T_Latest</vt:lpstr>
      <vt:lpstr>A125882166A</vt:lpstr>
      <vt:lpstr>A125882166A_Data</vt:lpstr>
      <vt:lpstr>A125882166A_Latest</vt:lpstr>
      <vt:lpstr>A125882170T</vt:lpstr>
      <vt:lpstr>A125882170T_Data</vt:lpstr>
      <vt:lpstr>A125882170T_Latest</vt:lpstr>
      <vt:lpstr>A125882174A</vt:lpstr>
      <vt:lpstr>A125882174A_Data</vt:lpstr>
      <vt:lpstr>A125882174A_Latest</vt:lpstr>
      <vt:lpstr>A125882178K</vt:lpstr>
      <vt:lpstr>A125882178K_Data</vt:lpstr>
      <vt:lpstr>A125882178K_Latest</vt:lpstr>
      <vt:lpstr>A125882182A</vt:lpstr>
      <vt:lpstr>A125882182A_Data</vt:lpstr>
      <vt:lpstr>A125882182A_Latest</vt:lpstr>
      <vt:lpstr>A125882186K</vt:lpstr>
      <vt:lpstr>A125882186K_Data</vt:lpstr>
      <vt:lpstr>A125882186K_Latest</vt:lpstr>
      <vt:lpstr>A125882190A</vt:lpstr>
      <vt:lpstr>A125882190A_Data</vt:lpstr>
      <vt:lpstr>A125882190A_Latest</vt:lpstr>
      <vt:lpstr>A125882194K</vt:lpstr>
      <vt:lpstr>A125882194K_Data</vt:lpstr>
      <vt:lpstr>A125882194K_Latest</vt:lpstr>
      <vt:lpstr>A125882198V</vt:lpstr>
      <vt:lpstr>A125882198V_Data</vt:lpstr>
      <vt:lpstr>A125882198V_Latest</vt:lpstr>
      <vt:lpstr>A125882202X</vt:lpstr>
      <vt:lpstr>A125882202X_Data</vt:lpstr>
      <vt:lpstr>A125882202X_Latest</vt:lpstr>
      <vt:lpstr>A125882206J</vt:lpstr>
      <vt:lpstr>A125882206J_Data</vt:lpstr>
      <vt:lpstr>A125882206J_Latest</vt:lpstr>
      <vt:lpstr>A125882210X</vt:lpstr>
      <vt:lpstr>A125882210X_Data</vt:lpstr>
      <vt:lpstr>A125882210X_Latest</vt:lpstr>
      <vt:lpstr>A125882214J</vt:lpstr>
      <vt:lpstr>A125882214J_Data</vt:lpstr>
      <vt:lpstr>A125882214J_Latest</vt:lpstr>
      <vt:lpstr>A125882218T</vt:lpstr>
      <vt:lpstr>A125882218T_Data</vt:lpstr>
      <vt:lpstr>A125882218T_Latest</vt:lpstr>
      <vt:lpstr>A125882222J</vt:lpstr>
      <vt:lpstr>A125882222J_Data</vt:lpstr>
      <vt:lpstr>A125882222J_Latest</vt:lpstr>
      <vt:lpstr>A125882226T</vt:lpstr>
      <vt:lpstr>A125882226T_Data</vt:lpstr>
      <vt:lpstr>A125882226T_Latest</vt:lpstr>
      <vt:lpstr>A125882230J</vt:lpstr>
      <vt:lpstr>A125882230J_Data</vt:lpstr>
      <vt:lpstr>A125882230J_Latest</vt:lpstr>
      <vt:lpstr>A125882234T</vt:lpstr>
      <vt:lpstr>A125882234T_Data</vt:lpstr>
      <vt:lpstr>A125882234T_Latest</vt:lpstr>
      <vt:lpstr>A125882238A</vt:lpstr>
      <vt:lpstr>A125882238A_Data</vt:lpstr>
      <vt:lpstr>A125882238A_Latest</vt:lpstr>
      <vt:lpstr>A125882242T</vt:lpstr>
      <vt:lpstr>A125882242T_Data</vt:lpstr>
      <vt:lpstr>A125882242T_Latest</vt:lpstr>
      <vt:lpstr>A125882246A</vt:lpstr>
      <vt:lpstr>A125882246A_Data</vt:lpstr>
      <vt:lpstr>A125882246A_Latest</vt:lpstr>
      <vt:lpstr>A125882250T</vt:lpstr>
      <vt:lpstr>A125882250T_Data</vt:lpstr>
      <vt:lpstr>A125882250T_Latest</vt:lpstr>
      <vt:lpstr>A125882254A</vt:lpstr>
      <vt:lpstr>A125882254A_Data</vt:lpstr>
      <vt:lpstr>A125882254A_Latest</vt:lpstr>
      <vt:lpstr>A125882258K</vt:lpstr>
      <vt:lpstr>A125882258K_Data</vt:lpstr>
      <vt:lpstr>A125882258K_Latest</vt:lpstr>
      <vt:lpstr>A125882262A</vt:lpstr>
      <vt:lpstr>A125882262A_Data</vt:lpstr>
      <vt:lpstr>A125882262A_Latest</vt:lpstr>
      <vt:lpstr>A125882266K</vt:lpstr>
      <vt:lpstr>A125882266K_Data</vt:lpstr>
      <vt:lpstr>A125882266K_Latest</vt:lpstr>
      <vt:lpstr>A125882270A</vt:lpstr>
      <vt:lpstr>A125882270A_Data</vt:lpstr>
      <vt:lpstr>A125882270A_Latest</vt:lpstr>
      <vt:lpstr>A125882274K</vt:lpstr>
      <vt:lpstr>A125882274K_Data</vt:lpstr>
      <vt:lpstr>A125882274K_Latest</vt:lpstr>
      <vt:lpstr>A125882278V</vt:lpstr>
      <vt:lpstr>A125882278V_Data</vt:lpstr>
      <vt:lpstr>A125882278V_Latest</vt:lpstr>
      <vt:lpstr>A125882282K</vt:lpstr>
      <vt:lpstr>A125882282K_Data</vt:lpstr>
      <vt:lpstr>A125882282K_Latest</vt:lpstr>
      <vt:lpstr>A125882286V</vt:lpstr>
      <vt:lpstr>A125882286V_Data</vt:lpstr>
      <vt:lpstr>A125882286V_Latest</vt:lpstr>
      <vt:lpstr>A125882290K</vt:lpstr>
      <vt:lpstr>A125882290K_Data</vt:lpstr>
      <vt:lpstr>A125882290K_Latest</vt:lpstr>
      <vt:lpstr>A125882294V</vt:lpstr>
      <vt:lpstr>A125882294V_Data</vt:lpstr>
      <vt:lpstr>A125882294V_Latest</vt:lpstr>
      <vt:lpstr>A125882298C</vt:lpstr>
      <vt:lpstr>A125882298C_Data</vt:lpstr>
      <vt:lpstr>A125882298C_Latest</vt:lpstr>
      <vt:lpstr>A125882302J</vt:lpstr>
      <vt:lpstr>A125882302J_Data</vt:lpstr>
      <vt:lpstr>A125882302J_Latest</vt:lpstr>
      <vt:lpstr>A125882306T</vt:lpstr>
      <vt:lpstr>A125882306T_Data</vt:lpstr>
      <vt:lpstr>A125882306T_Latest</vt:lpstr>
      <vt:lpstr>A125882310J</vt:lpstr>
      <vt:lpstr>A125882310J_Data</vt:lpstr>
      <vt:lpstr>A125882310J_Latest</vt:lpstr>
      <vt:lpstr>A125882314T</vt:lpstr>
      <vt:lpstr>A125882314T_Data</vt:lpstr>
      <vt:lpstr>A125882314T_Latest</vt:lpstr>
      <vt:lpstr>A125882318A</vt:lpstr>
      <vt:lpstr>A125882318A_Data</vt:lpstr>
      <vt:lpstr>A125882318A_Latest</vt:lpstr>
      <vt:lpstr>A125882322T</vt:lpstr>
      <vt:lpstr>A125882322T_Data</vt:lpstr>
      <vt:lpstr>A125882322T_Latest</vt:lpstr>
      <vt:lpstr>A125882326A</vt:lpstr>
      <vt:lpstr>A125882326A_Data</vt:lpstr>
      <vt:lpstr>A125882326A_Latest</vt:lpstr>
      <vt:lpstr>A125882330T</vt:lpstr>
      <vt:lpstr>A125882330T_Data</vt:lpstr>
      <vt:lpstr>A125882330T_Latest</vt:lpstr>
      <vt:lpstr>A125882334A</vt:lpstr>
      <vt:lpstr>A125882334A_Data</vt:lpstr>
      <vt:lpstr>A125882334A_Latest</vt:lpstr>
      <vt:lpstr>A125882338K</vt:lpstr>
      <vt:lpstr>A125882338K_Data</vt:lpstr>
      <vt:lpstr>A125882338K_Latest</vt:lpstr>
      <vt:lpstr>A125882342A</vt:lpstr>
      <vt:lpstr>A125882342A_Data</vt:lpstr>
      <vt:lpstr>A125882342A_Latest</vt:lpstr>
      <vt:lpstr>A125882346K</vt:lpstr>
      <vt:lpstr>A125882346K_Data</vt:lpstr>
      <vt:lpstr>A125882346K_Latest</vt:lpstr>
      <vt:lpstr>A125882350A</vt:lpstr>
      <vt:lpstr>A125882350A_Data</vt:lpstr>
      <vt:lpstr>A125882350A_Latest</vt:lpstr>
      <vt:lpstr>A125882354K</vt:lpstr>
      <vt:lpstr>A125882354K_Data</vt:lpstr>
      <vt:lpstr>A125882354K_Latest</vt:lpstr>
      <vt:lpstr>A125882358V</vt:lpstr>
      <vt:lpstr>A125882358V_Data</vt:lpstr>
      <vt:lpstr>A125882358V_Latest</vt:lpstr>
      <vt:lpstr>A125882362K</vt:lpstr>
      <vt:lpstr>A125882362K_Data</vt:lpstr>
      <vt:lpstr>A125882362K_Latest</vt:lpstr>
      <vt:lpstr>A125882366V</vt:lpstr>
      <vt:lpstr>A125882366V_Data</vt:lpstr>
      <vt:lpstr>A125882366V_Latest</vt:lpstr>
      <vt:lpstr>A125882370K</vt:lpstr>
      <vt:lpstr>A125882370K_Data</vt:lpstr>
      <vt:lpstr>A125882370K_Latest</vt:lpstr>
      <vt:lpstr>A125882374V</vt:lpstr>
      <vt:lpstr>A125882374V_Data</vt:lpstr>
      <vt:lpstr>A125882374V_Latest</vt:lpstr>
      <vt:lpstr>A125882378C</vt:lpstr>
      <vt:lpstr>A125882378C_Data</vt:lpstr>
      <vt:lpstr>A125882378C_Latest</vt:lpstr>
      <vt:lpstr>A125882382V</vt:lpstr>
      <vt:lpstr>A125882382V_Data</vt:lpstr>
      <vt:lpstr>A125882382V_Latest</vt:lpstr>
      <vt:lpstr>A125882386C</vt:lpstr>
      <vt:lpstr>A125882386C_Data</vt:lpstr>
      <vt:lpstr>A125882386C_Latest</vt:lpstr>
      <vt:lpstr>A125882390V</vt:lpstr>
      <vt:lpstr>A125882390V_Data</vt:lpstr>
      <vt:lpstr>A125882390V_Latest</vt:lpstr>
      <vt:lpstr>A125882394C</vt:lpstr>
      <vt:lpstr>A125882394C_Data</vt:lpstr>
      <vt:lpstr>A125882394C_Latest</vt:lpstr>
      <vt:lpstr>A125882398L</vt:lpstr>
      <vt:lpstr>A125882398L_Data</vt:lpstr>
      <vt:lpstr>A125882398L_Latest</vt:lpstr>
      <vt:lpstr>A125882402T</vt:lpstr>
      <vt:lpstr>A125882402T_Data</vt:lpstr>
      <vt:lpstr>A125882402T_Latest</vt:lpstr>
      <vt:lpstr>A125882406A</vt:lpstr>
      <vt:lpstr>A125882406A_Data</vt:lpstr>
      <vt:lpstr>A125882406A_Latest</vt:lpstr>
      <vt:lpstr>A125882410T</vt:lpstr>
      <vt:lpstr>A125882410T_Data</vt:lpstr>
      <vt:lpstr>A125882410T_Latest</vt:lpstr>
      <vt:lpstr>A125882414A</vt:lpstr>
      <vt:lpstr>A125882414A_Data</vt:lpstr>
      <vt:lpstr>A125882414A_Latest</vt:lpstr>
      <vt:lpstr>A125882418K</vt:lpstr>
      <vt:lpstr>A125882418K_Data</vt:lpstr>
      <vt:lpstr>A125882418K_Latest</vt:lpstr>
      <vt:lpstr>A125882422A</vt:lpstr>
      <vt:lpstr>A125882422A_Data</vt:lpstr>
      <vt:lpstr>A125882422A_Latest</vt:lpstr>
      <vt:lpstr>A125882426K</vt:lpstr>
      <vt:lpstr>A125882426K_Data</vt:lpstr>
      <vt:lpstr>A125882426K_Latest</vt:lpstr>
      <vt:lpstr>A125882430A</vt:lpstr>
      <vt:lpstr>A125882430A_Data</vt:lpstr>
      <vt:lpstr>A125882430A_Latest</vt:lpstr>
      <vt:lpstr>A125882434K</vt:lpstr>
      <vt:lpstr>A125882434K_Data</vt:lpstr>
      <vt:lpstr>A125882434K_Latest</vt:lpstr>
      <vt:lpstr>A125882438V</vt:lpstr>
      <vt:lpstr>A125882438V_Data</vt:lpstr>
      <vt:lpstr>A125882438V_Latest</vt:lpstr>
      <vt:lpstr>A125882442K</vt:lpstr>
      <vt:lpstr>A125882442K_Data</vt:lpstr>
      <vt:lpstr>A125882442K_Latest</vt:lpstr>
      <vt:lpstr>A125882446V</vt:lpstr>
      <vt:lpstr>A125882446V_Data</vt:lpstr>
      <vt:lpstr>A125882446V_Latest</vt:lpstr>
      <vt:lpstr>A125882450K</vt:lpstr>
      <vt:lpstr>A125882450K_Data</vt:lpstr>
      <vt:lpstr>A125882450K_Latest</vt:lpstr>
      <vt:lpstr>A125882454V</vt:lpstr>
      <vt:lpstr>A125882454V_Data</vt:lpstr>
      <vt:lpstr>A125882454V_Latest</vt:lpstr>
      <vt:lpstr>A125882458C</vt:lpstr>
      <vt:lpstr>A125882458C_Data</vt:lpstr>
      <vt:lpstr>A125882458C_Latest</vt:lpstr>
      <vt:lpstr>A125882462V</vt:lpstr>
      <vt:lpstr>A125882462V_Data</vt:lpstr>
      <vt:lpstr>A125882462V_Latest</vt:lpstr>
      <vt:lpstr>A125882466C</vt:lpstr>
      <vt:lpstr>A125882466C_Data</vt:lpstr>
      <vt:lpstr>A125882466C_Latest</vt:lpstr>
      <vt:lpstr>A125882470V</vt:lpstr>
      <vt:lpstr>A125882470V_Data</vt:lpstr>
      <vt:lpstr>A125882470V_Latest</vt:lpstr>
      <vt:lpstr>A125882474C</vt:lpstr>
      <vt:lpstr>A125882474C_Data</vt:lpstr>
      <vt:lpstr>A125882474C_Latest</vt:lpstr>
      <vt:lpstr>A125882478L</vt:lpstr>
      <vt:lpstr>A125882478L_Data</vt:lpstr>
      <vt:lpstr>A125882478L_Latest</vt:lpstr>
      <vt:lpstr>A125882482C</vt:lpstr>
      <vt:lpstr>A125882482C_Data</vt:lpstr>
      <vt:lpstr>A125882482C_Latest</vt:lpstr>
      <vt:lpstr>A125882486L</vt:lpstr>
      <vt:lpstr>A125882486L_Data</vt:lpstr>
      <vt:lpstr>A125882486L_Latest</vt:lpstr>
      <vt:lpstr>A125882490C</vt:lpstr>
      <vt:lpstr>A125882490C_Data</vt:lpstr>
      <vt:lpstr>A125882490C_Latest</vt:lpstr>
      <vt:lpstr>A125882494L</vt:lpstr>
      <vt:lpstr>A125882494L_Data</vt:lpstr>
      <vt:lpstr>A125882494L_Latest</vt:lpstr>
      <vt:lpstr>A125882498W</vt:lpstr>
      <vt:lpstr>A125882498W_Data</vt:lpstr>
      <vt:lpstr>A125882498W_Latest</vt:lpstr>
      <vt:lpstr>A125882502A</vt:lpstr>
      <vt:lpstr>A125882502A_Data</vt:lpstr>
      <vt:lpstr>A125882502A_Latest</vt:lpstr>
      <vt:lpstr>A125882506K</vt:lpstr>
      <vt:lpstr>A125882506K_Data</vt:lpstr>
      <vt:lpstr>A125882506K_Latest</vt:lpstr>
      <vt:lpstr>A125882510A</vt:lpstr>
      <vt:lpstr>A125882510A_Data</vt:lpstr>
      <vt:lpstr>A125882510A_Latest</vt:lpstr>
      <vt:lpstr>A125882514K</vt:lpstr>
      <vt:lpstr>A125882514K_Data</vt:lpstr>
      <vt:lpstr>A125882514K_Latest</vt:lpstr>
      <vt:lpstr>A125882518V</vt:lpstr>
      <vt:lpstr>A125882518V_Data</vt:lpstr>
      <vt:lpstr>A125882518V_Latest</vt:lpstr>
      <vt:lpstr>A125882522K</vt:lpstr>
      <vt:lpstr>A125882522K_Data</vt:lpstr>
      <vt:lpstr>A125882522K_Latest</vt:lpstr>
      <vt:lpstr>A125882526V</vt:lpstr>
      <vt:lpstr>A125882526V_Data</vt:lpstr>
      <vt:lpstr>A125882526V_Latest</vt:lpstr>
      <vt:lpstr>A125882530K</vt:lpstr>
      <vt:lpstr>A125882530K_Data</vt:lpstr>
      <vt:lpstr>A125882530K_Latest</vt:lpstr>
      <vt:lpstr>A125882534V</vt:lpstr>
      <vt:lpstr>A125882534V_Data</vt:lpstr>
      <vt:lpstr>A125882534V_Latest</vt:lpstr>
      <vt:lpstr>A125882538C</vt:lpstr>
      <vt:lpstr>A125882538C_Data</vt:lpstr>
      <vt:lpstr>A125882538C_Latest</vt:lpstr>
      <vt:lpstr>A125882542V</vt:lpstr>
      <vt:lpstr>A125882542V_Data</vt:lpstr>
      <vt:lpstr>A125882542V_Latest</vt:lpstr>
      <vt:lpstr>A125882546C</vt:lpstr>
      <vt:lpstr>A125882546C_Data</vt:lpstr>
      <vt:lpstr>A125882546C_Latest</vt:lpstr>
      <vt:lpstr>A125882550V</vt:lpstr>
      <vt:lpstr>A125882550V_Data</vt:lpstr>
      <vt:lpstr>A125882550V_Latest</vt:lpstr>
      <vt:lpstr>A125882554C</vt:lpstr>
      <vt:lpstr>A125882554C_Data</vt:lpstr>
      <vt:lpstr>A125882554C_Latest</vt:lpstr>
      <vt:lpstr>A125882558L</vt:lpstr>
      <vt:lpstr>A125882558L_Data</vt:lpstr>
      <vt:lpstr>A125882558L_Latest</vt:lpstr>
      <vt:lpstr>A125882562C</vt:lpstr>
      <vt:lpstr>A125882562C_Data</vt:lpstr>
      <vt:lpstr>A125882562C_Latest</vt:lpstr>
      <vt:lpstr>A125882566L</vt:lpstr>
      <vt:lpstr>A125882566L_Data</vt:lpstr>
      <vt:lpstr>A125882566L_Latest</vt:lpstr>
      <vt:lpstr>A125882570C</vt:lpstr>
      <vt:lpstr>A125882570C_Data</vt:lpstr>
      <vt:lpstr>A125882570C_Latest</vt:lpstr>
      <vt:lpstr>A125882574L</vt:lpstr>
      <vt:lpstr>A125882574L_Data</vt:lpstr>
      <vt:lpstr>A125882574L_Latest</vt:lpstr>
      <vt:lpstr>A125882578W</vt:lpstr>
      <vt:lpstr>A125882578W_Data</vt:lpstr>
      <vt:lpstr>A125882578W_Latest</vt:lpstr>
      <vt:lpstr>A125882582L</vt:lpstr>
      <vt:lpstr>A125882582L_Data</vt:lpstr>
      <vt:lpstr>A125882582L_Latest</vt:lpstr>
      <vt:lpstr>A125882586W</vt:lpstr>
      <vt:lpstr>A125882586W_Data</vt:lpstr>
      <vt:lpstr>A125882586W_Latest</vt:lpstr>
      <vt:lpstr>A125882590L</vt:lpstr>
      <vt:lpstr>A125882590L_Data</vt:lpstr>
      <vt:lpstr>A125882590L_Latest</vt:lpstr>
      <vt:lpstr>A125882594W</vt:lpstr>
      <vt:lpstr>A125882594W_Data</vt:lpstr>
      <vt:lpstr>A125882594W_Latest</vt:lpstr>
      <vt:lpstr>A125882598F</vt:lpstr>
      <vt:lpstr>A125882598F_Data</vt:lpstr>
      <vt:lpstr>A125882598F_Latest</vt:lpstr>
      <vt:lpstr>A125882602K</vt:lpstr>
      <vt:lpstr>A125882602K_Data</vt:lpstr>
      <vt:lpstr>A125882602K_Latest</vt:lpstr>
      <vt:lpstr>A125882606V</vt:lpstr>
      <vt:lpstr>A125882606V_Data</vt:lpstr>
      <vt:lpstr>A125882606V_Latest</vt:lpstr>
      <vt:lpstr>A125882610K</vt:lpstr>
      <vt:lpstr>A125882610K_Data</vt:lpstr>
      <vt:lpstr>A125882610K_Latest</vt:lpstr>
      <vt:lpstr>A125882614V</vt:lpstr>
      <vt:lpstr>A125882614V_Data</vt:lpstr>
      <vt:lpstr>A125882614V_Latest</vt:lpstr>
      <vt:lpstr>A125882618C</vt:lpstr>
      <vt:lpstr>A125882618C_Data</vt:lpstr>
      <vt:lpstr>A125882618C_Latest</vt:lpstr>
      <vt:lpstr>A125882622V</vt:lpstr>
      <vt:lpstr>A125882622V_Data</vt:lpstr>
      <vt:lpstr>A125882622V_Latest</vt:lpstr>
      <vt:lpstr>A125882626C</vt:lpstr>
      <vt:lpstr>A125882626C_Data</vt:lpstr>
      <vt:lpstr>A125882626C_Latest</vt:lpstr>
      <vt:lpstr>A125882630V</vt:lpstr>
      <vt:lpstr>A125882630V_Data</vt:lpstr>
      <vt:lpstr>A125882630V_Latest</vt:lpstr>
      <vt:lpstr>A125882634C</vt:lpstr>
      <vt:lpstr>A125882634C_Data</vt:lpstr>
      <vt:lpstr>A125882634C_Latest</vt:lpstr>
      <vt:lpstr>A125882638L</vt:lpstr>
      <vt:lpstr>A125882638L_Data</vt:lpstr>
      <vt:lpstr>A125882638L_Latest</vt:lpstr>
      <vt:lpstr>A125882642C</vt:lpstr>
      <vt:lpstr>A125882642C_Data</vt:lpstr>
      <vt:lpstr>A125882642C_Latest</vt:lpstr>
      <vt:lpstr>A125882646L</vt:lpstr>
      <vt:lpstr>A125882646L_Data</vt:lpstr>
      <vt:lpstr>A125882646L_Latest</vt:lpstr>
      <vt:lpstr>A125882650C</vt:lpstr>
      <vt:lpstr>A125882650C_Data</vt:lpstr>
      <vt:lpstr>A125882650C_Latest</vt:lpstr>
      <vt:lpstr>A125882654L</vt:lpstr>
      <vt:lpstr>A125882654L_Data</vt:lpstr>
      <vt:lpstr>A125882654L_Latest</vt:lpstr>
      <vt:lpstr>A125882658W</vt:lpstr>
      <vt:lpstr>A125882658W_Data</vt:lpstr>
      <vt:lpstr>A125882658W_Latest</vt:lpstr>
      <vt:lpstr>A125882662L</vt:lpstr>
      <vt:lpstr>A125882662L_Data</vt:lpstr>
      <vt:lpstr>A125882662L_Latest</vt:lpstr>
      <vt:lpstr>A125882666W</vt:lpstr>
      <vt:lpstr>A125882666W_Data</vt:lpstr>
      <vt:lpstr>A125882666W_Latest</vt:lpstr>
      <vt:lpstr>A125882670L</vt:lpstr>
      <vt:lpstr>A125882670L_Data</vt:lpstr>
      <vt:lpstr>A125882670L_Latest</vt:lpstr>
      <vt:lpstr>A125882674W</vt:lpstr>
      <vt:lpstr>A125882674W_Data</vt:lpstr>
      <vt:lpstr>A125882674W_Latest</vt:lpstr>
      <vt:lpstr>A125882678F</vt:lpstr>
      <vt:lpstr>A125882678F_Data</vt:lpstr>
      <vt:lpstr>A125882678F_Latest</vt:lpstr>
      <vt:lpstr>A125882682W</vt:lpstr>
      <vt:lpstr>A125882682W_Data</vt:lpstr>
      <vt:lpstr>A125882682W_Latest</vt:lpstr>
      <vt:lpstr>A125882686F</vt:lpstr>
      <vt:lpstr>A125882686F_Data</vt:lpstr>
      <vt:lpstr>A125882686F_Latest</vt:lpstr>
      <vt:lpstr>A125882690W</vt:lpstr>
      <vt:lpstr>A125882690W_Data</vt:lpstr>
      <vt:lpstr>A125882690W_Latest</vt:lpstr>
      <vt:lpstr>A125882694F</vt:lpstr>
      <vt:lpstr>A125882694F_Data</vt:lpstr>
      <vt:lpstr>A125882694F_Latest</vt:lpstr>
      <vt:lpstr>A125882698R</vt:lpstr>
      <vt:lpstr>A125882698R_Data</vt:lpstr>
      <vt:lpstr>A125882698R_Latest</vt:lpstr>
      <vt:lpstr>A125882702V</vt:lpstr>
      <vt:lpstr>A125882702V_Data</vt:lpstr>
      <vt:lpstr>A125882702V_Latest</vt:lpstr>
      <vt:lpstr>A125882706C</vt:lpstr>
      <vt:lpstr>A125882706C_Data</vt:lpstr>
      <vt:lpstr>A125882706C_Latest</vt:lpstr>
      <vt:lpstr>A125882710V</vt:lpstr>
      <vt:lpstr>A125882710V_Data</vt:lpstr>
      <vt:lpstr>A125882710V_Latest</vt:lpstr>
      <vt:lpstr>A125882714C</vt:lpstr>
      <vt:lpstr>A125882714C_Data</vt:lpstr>
      <vt:lpstr>A125882714C_Latest</vt:lpstr>
      <vt:lpstr>A125882718L</vt:lpstr>
      <vt:lpstr>A125882718L_Data</vt:lpstr>
      <vt:lpstr>A125882718L_Latest</vt:lpstr>
      <vt:lpstr>A125882722C</vt:lpstr>
      <vt:lpstr>A125882722C_Data</vt:lpstr>
      <vt:lpstr>A125882722C_Latest</vt:lpstr>
      <vt:lpstr>A125882726L</vt:lpstr>
      <vt:lpstr>A125882726L_Data</vt:lpstr>
      <vt:lpstr>A125882726L_Latest</vt:lpstr>
      <vt:lpstr>A125882730C</vt:lpstr>
      <vt:lpstr>A125882730C_Data</vt:lpstr>
      <vt:lpstr>A125882730C_Latest</vt:lpstr>
      <vt:lpstr>A125882734L</vt:lpstr>
      <vt:lpstr>A125882734L_Data</vt:lpstr>
      <vt:lpstr>A125882734L_Latest</vt:lpstr>
      <vt:lpstr>A125882738W</vt:lpstr>
      <vt:lpstr>A125882738W_Data</vt:lpstr>
      <vt:lpstr>A125882738W_Latest</vt:lpstr>
      <vt:lpstr>A125882742L</vt:lpstr>
      <vt:lpstr>A125882742L_Data</vt:lpstr>
      <vt:lpstr>A125882742L_Latest</vt:lpstr>
      <vt:lpstr>A125882746W</vt:lpstr>
      <vt:lpstr>A125882746W_Data</vt:lpstr>
      <vt:lpstr>A125882746W_Latest</vt:lpstr>
      <vt:lpstr>A125882750L</vt:lpstr>
      <vt:lpstr>A125882750L_Data</vt:lpstr>
      <vt:lpstr>A125882750L_Latest</vt:lpstr>
      <vt:lpstr>A125882754W</vt:lpstr>
      <vt:lpstr>A125882754W_Data</vt:lpstr>
      <vt:lpstr>A125882754W_Latest</vt:lpstr>
      <vt:lpstr>A125882758F</vt:lpstr>
      <vt:lpstr>A125882758F_Data</vt:lpstr>
      <vt:lpstr>A125882758F_Latest</vt:lpstr>
      <vt:lpstr>A125882762W</vt:lpstr>
      <vt:lpstr>A125882762W_Data</vt:lpstr>
      <vt:lpstr>A125882762W_Latest</vt:lpstr>
      <vt:lpstr>A125882766F</vt:lpstr>
      <vt:lpstr>A125882766F_Data</vt:lpstr>
      <vt:lpstr>A125882766F_Latest</vt:lpstr>
      <vt:lpstr>A125882770W</vt:lpstr>
      <vt:lpstr>A125882770W_Data</vt:lpstr>
      <vt:lpstr>A125882770W_Latest</vt:lpstr>
      <vt:lpstr>A125882774F</vt:lpstr>
      <vt:lpstr>A125882774F_Data</vt:lpstr>
      <vt:lpstr>A125882774F_Latest</vt:lpstr>
      <vt:lpstr>A125882778R</vt:lpstr>
      <vt:lpstr>A125882778R_Data</vt:lpstr>
      <vt:lpstr>A125882778R_Latest</vt:lpstr>
      <vt:lpstr>A125882782F</vt:lpstr>
      <vt:lpstr>A125882782F_Data</vt:lpstr>
      <vt:lpstr>A125882782F_Latest</vt:lpstr>
      <vt:lpstr>A125882786R</vt:lpstr>
      <vt:lpstr>A125882786R_Data</vt:lpstr>
      <vt:lpstr>A125882786R_Latest</vt:lpstr>
      <vt:lpstr>A125882790F</vt:lpstr>
      <vt:lpstr>A125882790F_Data</vt:lpstr>
      <vt:lpstr>A125882790F_Latest</vt:lpstr>
      <vt:lpstr>A125882794R</vt:lpstr>
      <vt:lpstr>A125882794R_Data</vt:lpstr>
      <vt:lpstr>A125882794R_Latest</vt:lpstr>
      <vt:lpstr>A125882798X</vt:lpstr>
      <vt:lpstr>A125882798X_Data</vt:lpstr>
      <vt:lpstr>A125882798X_Latest</vt:lpstr>
      <vt:lpstr>A125882802C</vt:lpstr>
      <vt:lpstr>A125882802C_Data</vt:lpstr>
      <vt:lpstr>A125882802C_Latest</vt:lpstr>
      <vt:lpstr>A125882806L</vt:lpstr>
      <vt:lpstr>A125882806L_Data</vt:lpstr>
      <vt:lpstr>A125882806L_Latest</vt:lpstr>
      <vt:lpstr>A125882810C</vt:lpstr>
      <vt:lpstr>A125882810C_Data</vt:lpstr>
      <vt:lpstr>A125882810C_Latest</vt:lpstr>
      <vt:lpstr>A125882814L</vt:lpstr>
      <vt:lpstr>A125882814L_Data</vt:lpstr>
      <vt:lpstr>A125882814L_Latest</vt:lpstr>
      <vt:lpstr>A125882818W</vt:lpstr>
      <vt:lpstr>A125882818W_Data</vt:lpstr>
      <vt:lpstr>A125882818W_Latest</vt:lpstr>
      <vt:lpstr>A125882822L</vt:lpstr>
      <vt:lpstr>A125882822L_Data</vt:lpstr>
      <vt:lpstr>A125882822L_Latest</vt:lpstr>
      <vt:lpstr>A125882826W</vt:lpstr>
      <vt:lpstr>A125882826W_Data</vt:lpstr>
      <vt:lpstr>A125882826W_Latest</vt:lpstr>
      <vt:lpstr>A125882830L</vt:lpstr>
      <vt:lpstr>A125882830L_Data</vt:lpstr>
      <vt:lpstr>A125882830L_Latest</vt:lpstr>
      <vt:lpstr>A125882834W</vt:lpstr>
      <vt:lpstr>A125882834W_Data</vt:lpstr>
      <vt:lpstr>A125882834W_Latest</vt:lpstr>
      <vt:lpstr>A125882838F</vt:lpstr>
      <vt:lpstr>A125882838F_Data</vt:lpstr>
      <vt:lpstr>A125882838F_Latest</vt:lpstr>
      <vt:lpstr>A125882842W</vt:lpstr>
      <vt:lpstr>A125882842W_Data</vt:lpstr>
      <vt:lpstr>A125882842W_Latest</vt:lpstr>
      <vt:lpstr>A125882846F</vt:lpstr>
      <vt:lpstr>A125882846F_Data</vt:lpstr>
      <vt:lpstr>A125882846F_Latest</vt:lpstr>
      <vt:lpstr>A125882850W</vt:lpstr>
      <vt:lpstr>A125882850W_Data</vt:lpstr>
      <vt:lpstr>A125882850W_Latest</vt:lpstr>
      <vt:lpstr>A125882854F</vt:lpstr>
      <vt:lpstr>A125882854F_Data</vt:lpstr>
      <vt:lpstr>A125882854F_Latest</vt:lpstr>
      <vt:lpstr>A125882858R</vt:lpstr>
      <vt:lpstr>A125882858R_Data</vt:lpstr>
      <vt:lpstr>A125882858R_Latest</vt:lpstr>
      <vt:lpstr>A125882862F</vt:lpstr>
      <vt:lpstr>A125882862F_Data</vt:lpstr>
      <vt:lpstr>A125882862F_Latest</vt:lpstr>
      <vt:lpstr>A125882866R</vt:lpstr>
      <vt:lpstr>A125882866R_Data</vt:lpstr>
      <vt:lpstr>A125882866R_Latest</vt:lpstr>
      <vt:lpstr>A125882870F</vt:lpstr>
      <vt:lpstr>A125882870F_Data</vt:lpstr>
      <vt:lpstr>A125882870F_Latest</vt:lpstr>
      <vt:lpstr>A125882874R</vt:lpstr>
      <vt:lpstr>A125882874R_Data</vt:lpstr>
      <vt:lpstr>A125882874R_Latest</vt:lpstr>
      <vt:lpstr>A125882878X</vt:lpstr>
      <vt:lpstr>A125882878X_Data</vt:lpstr>
      <vt:lpstr>A125882878X_Latest</vt:lpstr>
      <vt:lpstr>A125882882R</vt:lpstr>
      <vt:lpstr>A125882882R_Data</vt:lpstr>
      <vt:lpstr>A125882882R_Latest</vt:lpstr>
      <vt:lpstr>A125882886X</vt:lpstr>
      <vt:lpstr>A125882886X_Data</vt:lpstr>
      <vt:lpstr>A125882886X_Latest</vt:lpstr>
      <vt:lpstr>A125882890R</vt:lpstr>
      <vt:lpstr>A125882890R_Data</vt:lpstr>
      <vt:lpstr>A125882890R_Latest</vt:lpstr>
      <vt:lpstr>A125882894X</vt:lpstr>
      <vt:lpstr>A125882894X_Data</vt:lpstr>
      <vt:lpstr>A125882894X_Latest</vt:lpstr>
      <vt:lpstr>A125882898J</vt:lpstr>
      <vt:lpstr>A125882898J_Data</vt:lpstr>
      <vt:lpstr>A125882898J_Latest</vt:lpstr>
      <vt:lpstr>A125882902L</vt:lpstr>
      <vt:lpstr>A125882902L_Data</vt:lpstr>
      <vt:lpstr>A125882902L_Latest</vt:lpstr>
      <vt:lpstr>A125882906W</vt:lpstr>
      <vt:lpstr>A125882906W_Data</vt:lpstr>
      <vt:lpstr>A125882906W_Latest</vt:lpstr>
      <vt:lpstr>A125882910L</vt:lpstr>
      <vt:lpstr>A125882910L_Data</vt:lpstr>
      <vt:lpstr>A125882910L_Latest</vt:lpstr>
      <vt:lpstr>A125882914W</vt:lpstr>
      <vt:lpstr>A125882914W_Data</vt:lpstr>
      <vt:lpstr>A125882914W_Latest</vt:lpstr>
      <vt:lpstr>A125882918F</vt:lpstr>
      <vt:lpstr>A125882918F_Data</vt:lpstr>
      <vt:lpstr>A125882918F_Latest</vt:lpstr>
      <vt:lpstr>A125882922W</vt:lpstr>
      <vt:lpstr>A125882922W_Data</vt:lpstr>
      <vt:lpstr>A125882922W_Latest</vt:lpstr>
      <vt:lpstr>A125882926F</vt:lpstr>
      <vt:lpstr>A125882926F_Data</vt:lpstr>
      <vt:lpstr>A125882926F_Latest</vt:lpstr>
      <vt:lpstr>A125882930W</vt:lpstr>
      <vt:lpstr>A125882930W_Data</vt:lpstr>
      <vt:lpstr>A125882930W_Latest</vt:lpstr>
      <vt:lpstr>A125882934F</vt:lpstr>
      <vt:lpstr>A125882934F_Data</vt:lpstr>
      <vt:lpstr>A125882934F_Latest</vt:lpstr>
      <vt:lpstr>A125882938R</vt:lpstr>
      <vt:lpstr>A125882938R_Data</vt:lpstr>
      <vt:lpstr>A125882938R_Latest</vt:lpstr>
      <vt:lpstr>A125882942F</vt:lpstr>
      <vt:lpstr>A125882942F_Data</vt:lpstr>
      <vt:lpstr>A125882942F_Latest</vt:lpstr>
      <vt:lpstr>A125882946R</vt:lpstr>
      <vt:lpstr>A125882946R_Data</vt:lpstr>
      <vt:lpstr>A125882946R_Latest</vt:lpstr>
      <vt:lpstr>A125882950F</vt:lpstr>
      <vt:lpstr>A125882950F_Data</vt:lpstr>
      <vt:lpstr>A125882950F_Latest</vt:lpstr>
      <vt:lpstr>A125882954R</vt:lpstr>
      <vt:lpstr>A125882954R_Data</vt:lpstr>
      <vt:lpstr>A125882954R_Latest</vt:lpstr>
      <vt:lpstr>A125882958X</vt:lpstr>
      <vt:lpstr>A125882958X_Data</vt:lpstr>
      <vt:lpstr>A125882958X_Latest</vt:lpstr>
      <vt:lpstr>A125882962R</vt:lpstr>
      <vt:lpstr>A125882962R_Data</vt:lpstr>
      <vt:lpstr>A125882962R_Latest</vt:lpstr>
      <vt:lpstr>A125882966X</vt:lpstr>
      <vt:lpstr>A125882966X_Data</vt:lpstr>
      <vt:lpstr>A125882966X_Latest</vt:lpstr>
      <vt:lpstr>A125882970R</vt:lpstr>
      <vt:lpstr>A125882970R_Data</vt:lpstr>
      <vt:lpstr>A125882970R_Latest</vt:lpstr>
      <vt:lpstr>A125882974X</vt:lpstr>
      <vt:lpstr>A125882974X_Data</vt:lpstr>
      <vt:lpstr>A125882974X_Latest</vt:lpstr>
      <vt:lpstr>A125882978J</vt:lpstr>
      <vt:lpstr>A125882978J_Data</vt:lpstr>
      <vt:lpstr>A125882978J_Latest</vt:lpstr>
      <vt:lpstr>A125882982X</vt:lpstr>
      <vt:lpstr>A125882982X_Data</vt:lpstr>
      <vt:lpstr>A125882982X_Latest</vt:lpstr>
      <vt:lpstr>A125882986J</vt:lpstr>
      <vt:lpstr>A125882986J_Data</vt:lpstr>
      <vt:lpstr>A125882986J_Latest</vt:lpstr>
      <vt:lpstr>A125882990X</vt:lpstr>
      <vt:lpstr>A125882990X_Data</vt:lpstr>
      <vt:lpstr>A125882990X_Latest</vt:lpstr>
      <vt:lpstr>A125882994J</vt:lpstr>
      <vt:lpstr>A125882994J_Data</vt:lpstr>
      <vt:lpstr>A125882994J_Latest</vt:lpstr>
      <vt:lpstr>A125882998T</vt:lpstr>
      <vt:lpstr>A125882998T_Data</vt:lpstr>
      <vt:lpstr>A125882998T_Latest</vt:lpstr>
      <vt:lpstr>A125883002X</vt:lpstr>
      <vt:lpstr>A125883002X_Data</vt:lpstr>
      <vt:lpstr>A125883002X_Latest</vt:lpstr>
      <vt:lpstr>A125883006J</vt:lpstr>
      <vt:lpstr>A125883006J_Data</vt:lpstr>
      <vt:lpstr>A125883006J_Latest</vt:lpstr>
      <vt:lpstr>A125883010X</vt:lpstr>
      <vt:lpstr>A125883010X_Data</vt:lpstr>
      <vt:lpstr>A125883010X_Latest</vt:lpstr>
      <vt:lpstr>A125883014J</vt:lpstr>
      <vt:lpstr>A125883014J_Data</vt:lpstr>
      <vt:lpstr>A125883014J_Latest</vt:lpstr>
      <vt:lpstr>A125883018T</vt:lpstr>
      <vt:lpstr>A125883018T_Data</vt:lpstr>
      <vt:lpstr>A125883018T_Latest</vt:lpstr>
      <vt:lpstr>A125883022J</vt:lpstr>
      <vt:lpstr>A125883022J_Data</vt:lpstr>
      <vt:lpstr>A125883022J_Latest</vt:lpstr>
      <vt:lpstr>A125883026T</vt:lpstr>
      <vt:lpstr>A125883026T_Data</vt:lpstr>
      <vt:lpstr>A125883026T_Latest</vt:lpstr>
      <vt:lpstr>A125883030J</vt:lpstr>
      <vt:lpstr>A125883030J_Data</vt:lpstr>
      <vt:lpstr>A125883030J_Latest</vt:lpstr>
      <vt:lpstr>A125883034T</vt:lpstr>
      <vt:lpstr>A125883034T_Data</vt:lpstr>
      <vt:lpstr>A125883034T_Latest</vt:lpstr>
      <vt:lpstr>A125883038A</vt:lpstr>
      <vt:lpstr>A125883038A_Data</vt:lpstr>
      <vt:lpstr>A125883038A_Latest</vt:lpstr>
      <vt:lpstr>A125883042T</vt:lpstr>
      <vt:lpstr>A125883042T_Data</vt:lpstr>
      <vt:lpstr>A125883042T_Latest</vt:lpstr>
      <vt:lpstr>A125883046A</vt:lpstr>
      <vt:lpstr>A125883046A_Data</vt:lpstr>
      <vt:lpstr>A125883046A_Latest</vt:lpstr>
      <vt:lpstr>A125883050T</vt:lpstr>
      <vt:lpstr>A125883050T_Data</vt:lpstr>
      <vt:lpstr>A125883050T_Latest</vt:lpstr>
      <vt:lpstr>A125883054A</vt:lpstr>
      <vt:lpstr>A125883054A_Data</vt:lpstr>
      <vt:lpstr>A125883054A_Latest</vt:lpstr>
      <vt:lpstr>A125883058K</vt:lpstr>
      <vt:lpstr>A125883058K_Data</vt:lpstr>
      <vt:lpstr>A125883058K_Latest</vt:lpstr>
      <vt:lpstr>A125883062A</vt:lpstr>
      <vt:lpstr>A125883062A_Data</vt:lpstr>
      <vt:lpstr>A125883062A_Latest</vt:lpstr>
      <vt:lpstr>A125883066K</vt:lpstr>
      <vt:lpstr>A125883066K_Data</vt:lpstr>
      <vt:lpstr>A125883066K_Latest</vt:lpstr>
      <vt:lpstr>A125883070A</vt:lpstr>
      <vt:lpstr>A125883070A_Data</vt:lpstr>
      <vt:lpstr>A125883070A_Latest</vt:lpstr>
      <vt:lpstr>A125883074K</vt:lpstr>
      <vt:lpstr>A125883074K_Data</vt:lpstr>
      <vt:lpstr>A125883074K_Latest</vt:lpstr>
      <vt:lpstr>A125883078V</vt:lpstr>
      <vt:lpstr>A125883078V_Data</vt:lpstr>
      <vt:lpstr>A125883078V_Latest</vt:lpstr>
      <vt:lpstr>A125883082K</vt:lpstr>
      <vt:lpstr>A125883082K_Data</vt:lpstr>
      <vt:lpstr>A125883082K_Latest</vt:lpstr>
      <vt:lpstr>A125883086V</vt:lpstr>
      <vt:lpstr>A125883086V_Data</vt:lpstr>
      <vt:lpstr>A125883086V_Latest</vt:lpstr>
      <vt:lpstr>A125883090K</vt:lpstr>
      <vt:lpstr>A125883090K_Data</vt:lpstr>
      <vt:lpstr>A125883090K_Latest</vt:lpstr>
      <vt:lpstr>A125883094V</vt:lpstr>
      <vt:lpstr>A125883094V_Data</vt:lpstr>
      <vt:lpstr>A125883094V_Latest</vt:lpstr>
      <vt:lpstr>A125883098C</vt:lpstr>
      <vt:lpstr>A125883098C_Data</vt:lpstr>
      <vt:lpstr>A125883098C_Latest</vt:lpstr>
      <vt:lpstr>A125883102J</vt:lpstr>
      <vt:lpstr>A125883102J_Data</vt:lpstr>
      <vt:lpstr>A125883102J_Latest</vt:lpstr>
      <vt:lpstr>A125883106T</vt:lpstr>
      <vt:lpstr>A125883106T_Data</vt:lpstr>
      <vt:lpstr>A125883106T_Latest</vt:lpstr>
      <vt:lpstr>A125883110J</vt:lpstr>
      <vt:lpstr>A125883110J_Data</vt:lpstr>
      <vt:lpstr>A125883110J_Latest</vt:lpstr>
      <vt:lpstr>A125883114T</vt:lpstr>
      <vt:lpstr>A125883114T_Data</vt:lpstr>
      <vt:lpstr>A125883114T_Latest</vt:lpstr>
      <vt:lpstr>A125883118A</vt:lpstr>
      <vt:lpstr>A125883118A_Data</vt:lpstr>
      <vt:lpstr>A125883118A_Latest</vt:lpstr>
      <vt:lpstr>A125883122T</vt:lpstr>
      <vt:lpstr>A125883122T_Data</vt:lpstr>
      <vt:lpstr>A125883122T_Latest</vt:lpstr>
      <vt:lpstr>A125883126A</vt:lpstr>
      <vt:lpstr>A125883126A_Data</vt:lpstr>
      <vt:lpstr>A125883126A_Latest</vt:lpstr>
      <vt:lpstr>A125883130T</vt:lpstr>
      <vt:lpstr>A125883130T_Data</vt:lpstr>
      <vt:lpstr>A125883130T_Latest</vt:lpstr>
      <vt:lpstr>A125883134A</vt:lpstr>
      <vt:lpstr>A125883134A_Data</vt:lpstr>
      <vt:lpstr>A125883134A_Latest</vt:lpstr>
      <vt:lpstr>A125883138K</vt:lpstr>
      <vt:lpstr>A125883138K_Data</vt:lpstr>
      <vt:lpstr>A125883138K_Latest</vt:lpstr>
      <vt:lpstr>A125883142A</vt:lpstr>
      <vt:lpstr>A125883142A_Data</vt:lpstr>
      <vt:lpstr>A125883142A_Latest</vt:lpstr>
      <vt:lpstr>A125883146K</vt:lpstr>
      <vt:lpstr>A125883146K_Data</vt:lpstr>
      <vt:lpstr>A125883146K_Latest</vt:lpstr>
      <vt:lpstr>A125883150A</vt:lpstr>
      <vt:lpstr>A125883150A_Data</vt:lpstr>
      <vt:lpstr>A125883150A_Latest</vt:lpstr>
      <vt:lpstr>A125883154K</vt:lpstr>
      <vt:lpstr>A125883154K_Data</vt:lpstr>
      <vt:lpstr>A125883154K_Latest</vt:lpstr>
      <vt:lpstr>A125883158V</vt:lpstr>
      <vt:lpstr>A125883158V_Data</vt:lpstr>
      <vt:lpstr>A125883158V_Latest</vt:lpstr>
      <vt:lpstr>A125883162K</vt:lpstr>
      <vt:lpstr>A125883162K_Data</vt:lpstr>
      <vt:lpstr>A125883162K_Latest</vt:lpstr>
      <vt:lpstr>A125883166V</vt:lpstr>
      <vt:lpstr>A125883166V_Data</vt:lpstr>
      <vt:lpstr>A125883166V_Latest</vt:lpstr>
      <vt:lpstr>A125883170K</vt:lpstr>
      <vt:lpstr>A125883170K_Data</vt:lpstr>
      <vt:lpstr>A125883170K_Latest</vt:lpstr>
      <vt:lpstr>A125883174V</vt:lpstr>
      <vt:lpstr>A125883174V_Data</vt:lpstr>
      <vt:lpstr>A125883174V_Latest</vt:lpstr>
      <vt:lpstr>A125883178C</vt:lpstr>
      <vt:lpstr>A125883178C_Data</vt:lpstr>
      <vt:lpstr>A125883178C_Latest</vt:lpstr>
      <vt:lpstr>A125883182V</vt:lpstr>
      <vt:lpstr>A125883182V_Data</vt:lpstr>
      <vt:lpstr>A125883182V_Latest</vt:lpstr>
      <vt:lpstr>A125883186C</vt:lpstr>
      <vt:lpstr>A125883186C_Data</vt:lpstr>
      <vt:lpstr>A125883186C_Latest</vt:lpstr>
      <vt:lpstr>A125883190V</vt:lpstr>
      <vt:lpstr>A125883190V_Data</vt:lpstr>
      <vt:lpstr>A125883190V_Latest</vt:lpstr>
      <vt:lpstr>A125883194C</vt:lpstr>
      <vt:lpstr>A125883194C_Data</vt:lpstr>
      <vt:lpstr>A125883194C_Latest</vt:lpstr>
      <vt:lpstr>A125883198L</vt:lpstr>
      <vt:lpstr>A125883198L_Data</vt:lpstr>
      <vt:lpstr>A125883198L_Latest</vt:lpstr>
      <vt:lpstr>A125883202T</vt:lpstr>
      <vt:lpstr>A125883202T_Data</vt:lpstr>
      <vt:lpstr>A125883202T_Latest</vt:lpstr>
      <vt:lpstr>A125883206A</vt:lpstr>
      <vt:lpstr>A125883206A_Data</vt:lpstr>
      <vt:lpstr>A125883206A_Latest</vt:lpstr>
      <vt:lpstr>A125883210T</vt:lpstr>
      <vt:lpstr>A125883210T_Data</vt:lpstr>
      <vt:lpstr>A125883210T_Latest</vt:lpstr>
      <vt:lpstr>A125883214A</vt:lpstr>
      <vt:lpstr>A125883214A_Data</vt:lpstr>
      <vt:lpstr>A125883214A_Latest</vt:lpstr>
      <vt:lpstr>A125883218K</vt:lpstr>
      <vt:lpstr>A125883218K_Data</vt:lpstr>
      <vt:lpstr>A125883218K_Latest</vt:lpstr>
      <vt:lpstr>A125883222A</vt:lpstr>
      <vt:lpstr>A125883222A_Data</vt:lpstr>
      <vt:lpstr>A125883222A_Latest</vt:lpstr>
      <vt:lpstr>A125883226K</vt:lpstr>
      <vt:lpstr>A125883226K_Data</vt:lpstr>
      <vt:lpstr>A125883226K_Latest</vt:lpstr>
      <vt:lpstr>A125883230A</vt:lpstr>
      <vt:lpstr>A125883230A_Data</vt:lpstr>
      <vt:lpstr>A125883230A_Latest</vt:lpstr>
      <vt:lpstr>A125883234K</vt:lpstr>
      <vt:lpstr>A125883234K_Data</vt:lpstr>
      <vt:lpstr>A125883234K_Latest</vt:lpstr>
      <vt:lpstr>A125883238V</vt:lpstr>
      <vt:lpstr>A125883238V_Data</vt:lpstr>
      <vt:lpstr>A125883238V_Latest</vt:lpstr>
      <vt:lpstr>A125883242K</vt:lpstr>
      <vt:lpstr>A125883242K_Data</vt:lpstr>
      <vt:lpstr>A125883242K_Latest</vt:lpstr>
      <vt:lpstr>A125883246V</vt:lpstr>
      <vt:lpstr>A125883246V_Data</vt:lpstr>
      <vt:lpstr>A125883246V_Latest</vt:lpstr>
      <vt:lpstr>A125883250K</vt:lpstr>
      <vt:lpstr>A125883250K_Data</vt:lpstr>
      <vt:lpstr>A125883250K_Latest</vt:lpstr>
      <vt:lpstr>A125883254V</vt:lpstr>
      <vt:lpstr>A125883254V_Data</vt:lpstr>
      <vt:lpstr>A125883254V_Latest</vt:lpstr>
      <vt:lpstr>A125883258C</vt:lpstr>
      <vt:lpstr>A125883258C_Data</vt:lpstr>
      <vt:lpstr>A125883258C_Latest</vt:lpstr>
      <vt:lpstr>A125883262V</vt:lpstr>
      <vt:lpstr>A125883262V_Data</vt:lpstr>
      <vt:lpstr>A125883262V_Latest</vt:lpstr>
      <vt:lpstr>A125883266C</vt:lpstr>
      <vt:lpstr>A125883266C_Data</vt:lpstr>
      <vt:lpstr>A125883266C_Latest</vt:lpstr>
      <vt:lpstr>A125883270V</vt:lpstr>
      <vt:lpstr>A125883270V_Data</vt:lpstr>
      <vt:lpstr>A125883270V_Latest</vt:lpstr>
      <vt:lpstr>A125883274C</vt:lpstr>
      <vt:lpstr>A125883274C_Data</vt:lpstr>
      <vt:lpstr>A125883274C_Latest</vt:lpstr>
      <vt:lpstr>A125883278L</vt:lpstr>
      <vt:lpstr>A125883278L_Data</vt:lpstr>
      <vt:lpstr>A125883278L_Latest</vt:lpstr>
      <vt:lpstr>A125883282C</vt:lpstr>
      <vt:lpstr>A125883282C_Data</vt:lpstr>
      <vt:lpstr>A125883282C_Latest</vt:lpstr>
      <vt:lpstr>A125883286L</vt:lpstr>
      <vt:lpstr>A125883286L_Data</vt:lpstr>
      <vt:lpstr>A125883286L_Latest</vt:lpstr>
      <vt:lpstr>A125883290C</vt:lpstr>
      <vt:lpstr>A125883290C_Data</vt:lpstr>
      <vt:lpstr>A125883290C_Latest</vt:lpstr>
      <vt:lpstr>A125883294L</vt:lpstr>
      <vt:lpstr>A125883294L_Data</vt:lpstr>
      <vt:lpstr>A125883294L_Latest</vt:lpstr>
      <vt:lpstr>A125883298W</vt:lpstr>
      <vt:lpstr>A125883298W_Data</vt:lpstr>
      <vt:lpstr>A125883298W_Latest</vt:lpstr>
      <vt:lpstr>A125883302A</vt:lpstr>
      <vt:lpstr>A125883302A_Data</vt:lpstr>
      <vt:lpstr>A125883302A_Latest</vt:lpstr>
      <vt:lpstr>A125883306K</vt:lpstr>
      <vt:lpstr>A125883306K_Data</vt:lpstr>
      <vt:lpstr>A125883306K_Latest</vt:lpstr>
      <vt:lpstr>A125883310A</vt:lpstr>
      <vt:lpstr>A125883310A_Data</vt:lpstr>
      <vt:lpstr>A125883310A_Latest</vt:lpstr>
      <vt:lpstr>A125883314K</vt:lpstr>
      <vt:lpstr>A125883314K_Data</vt:lpstr>
      <vt:lpstr>A125883314K_Latest</vt:lpstr>
      <vt:lpstr>A125883318V</vt:lpstr>
      <vt:lpstr>A125883318V_Data</vt:lpstr>
      <vt:lpstr>A125883318V_Latest</vt:lpstr>
      <vt:lpstr>A125883322K</vt:lpstr>
      <vt:lpstr>A125883322K_Data</vt:lpstr>
      <vt:lpstr>A125883322K_Latest</vt:lpstr>
      <vt:lpstr>A125883326V</vt:lpstr>
      <vt:lpstr>A125883326V_Data</vt:lpstr>
      <vt:lpstr>A125883326V_Latest</vt:lpstr>
      <vt:lpstr>A125883330K</vt:lpstr>
      <vt:lpstr>A125883330K_Data</vt:lpstr>
      <vt:lpstr>A125883330K_Latest</vt:lpstr>
      <vt:lpstr>A125883334V</vt:lpstr>
      <vt:lpstr>A125883334V_Data</vt:lpstr>
      <vt:lpstr>A125883334V_Latest</vt:lpstr>
      <vt:lpstr>A125883338C</vt:lpstr>
      <vt:lpstr>A125883338C_Data</vt:lpstr>
      <vt:lpstr>A125883338C_Latest</vt:lpstr>
      <vt:lpstr>A125883342V</vt:lpstr>
      <vt:lpstr>A125883342V_Data</vt:lpstr>
      <vt:lpstr>A125883342V_Latest</vt:lpstr>
      <vt:lpstr>A125883346C</vt:lpstr>
      <vt:lpstr>A125883346C_Data</vt:lpstr>
      <vt:lpstr>A125883346C_Latest</vt:lpstr>
      <vt:lpstr>A125883350V</vt:lpstr>
      <vt:lpstr>A125883350V_Data</vt:lpstr>
      <vt:lpstr>A125883350V_Latest</vt:lpstr>
      <vt:lpstr>A125883354C</vt:lpstr>
      <vt:lpstr>A125883354C_Data</vt:lpstr>
      <vt:lpstr>A125883354C_Latest</vt:lpstr>
      <vt:lpstr>A125883358L</vt:lpstr>
      <vt:lpstr>A125883358L_Data</vt:lpstr>
      <vt:lpstr>A125883358L_Latest</vt:lpstr>
      <vt:lpstr>A125883362C</vt:lpstr>
      <vt:lpstr>A125883362C_Data</vt:lpstr>
      <vt:lpstr>A125883362C_Latest</vt:lpstr>
      <vt:lpstr>A125883366L</vt:lpstr>
      <vt:lpstr>A125883366L_Data</vt:lpstr>
      <vt:lpstr>A125883366L_Latest</vt:lpstr>
      <vt:lpstr>A125883370C</vt:lpstr>
      <vt:lpstr>A125883370C_Data</vt:lpstr>
      <vt:lpstr>A125883370C_Latest</vt:lpstr>
      <vt:lpstr>A125883374L</vt:lpstr>
      <vt:lpstr>A125883374L_Data</vt:lpstr>
      <vt:lpstr>A125883374L_Latest</vt:lpstr>
      <vt:lpstr>A125883378W</vt:lpstr>
      <vt:lpstr>A125883378W_Data</vt:lpstr>
      <vt:lpstr>A125883378W_Latest</vt:lpstr>
      <vt:lpstr>A125883382L</vt:lpstr>
      <vt:lpstr>A125883382L_Data</vt:lpstr>
      <vt:lpstr>A125883382L_Latest</vt:lpstr>
      <vt:lpstr>A125883386W</vt:lpstr>
      <vt:lpstr>A125883386W_Data</vt:lpstr>
      <vt:lpstr>A125883386W_Latest</vt:lpstr>
      <vt:lpstr>A125883390L</vt:lpstr>
      <vt:lpstr>A125883390L_Data</vt:lpstr>
      <vt:lpstr>A125883390L_Latest</vt:lpstr>
      <vt:lpstr>A125883394W</vt:lpstr>
      <vt:lpstr>A125883394W_Data</vt:lpstr>
      <vt:lpstr>A125883394W_Latest</vt:lpstr>
      <vt:lpstr>A125883398F</vt:lpstr>
      <vt:lpstr>A125883398F_Data</vt:lpstr>
      <vt:lpstr>A125883398F_Latest</vt:lpstr>
      <vt:lpstr>A125883402K</vt:lpstr>
      <vt:lpstr>A125883402K_Data</vt:lpstr>
      <vt:lpstr>A125883402K_Latest</vt:lpstr>
      <vt:lpstr>A125883406V</vt:lpstr>
      <vt:lpstr>A125883406V_Data</vt:lpstr>
      <vt:lpstr>A125883406V_Latest</vt:lpstr>
      <vt:lpstr>A125883410K</vt:lpstr>
      <vt:lpstr>A125883410K_Data</vt:lpstr>
      <vt:lpstr>A125883410K_Latest</vt:lpstr>
      <vt:lpstr>A125883414V</vt:lpstr>
      <vt:lpstr>A125883414V_Data</vt:lpstr>
      <vt:lpstr>A125883414V_Latest</vt:lpstr>
      <vt:lpstr>A125883418C</vt:lpstr>
      <vt:lpstr>A125883418C_Data</vt:lpstr>
      <vt:lpstr>A125883418C_Latest</vt:lpstr>
      <vt:lpstr>A125883422V</vt:lpstr>
      <vt:lpstr>A125883422V_Data</vt:lpstr>
      <vt:lpstr>A125883422V_Latest</vt:lpstr>
      <vt:lpstr>A125883426C</vt:lpstr>
      <vt:lpstr>A125883426C_Data</vt:lpstr>
      <vt:lpstr>A125883426C_Latest</vt:lpstr>
      <vt:lpstr>A125883430V</vt:lpstr>
      <vt:lpstr>A125883430V_Data</vt:lpstr>
      <vt:lpstr>A125883430V_Latest</vt:lpstr>
      <vt:lpstr>A125883434C</vt:lpstr>
      <vt:lpstr>A125883434C_Data</vt:lpstr>
      <vt:lpstr>A125883434C_Latest</vt:lpstr>
      <vt:lpstr>A125883438L</vt:lpstr>
      <vt:lpstr>A125883438L_Data</vt:lpstr>
      <vt:lpstr>A125883438L_Latest</vt:lpstr>
      <vt:lpstr>A125883442C</vt:lpstr>
      <vt:lpstr>A125883442C_Data</vt:lpstr>
      <vt:lpstr>A125883442C_Latest</vt:lpstr>
      <vt:lpstr>A125883446L</vt:lpstr>
      <vt:lpstr>A125883446L_Data</vt:lpstr>
      <vt:lpstr>A125883446L_Latest</vt:lpstr>
      <vt:lpstr>A125883450C</vt:lpstr>
      <vt:lpstr>A125883450C_Data</vt:lpstr>
      <vt:lpstr>A125883450C_Latest</vt:lpstr>
      <vt:lpstr>A125883454L</vt:lpstr>
      <vt:lpstr>A125883454L_Data</vt:lpstr>
      <vt:lpstr>A125883454L_Latest</vt:lpstr>
      <vt:lpstr>A125883458W</vt:lpstr>
      <vt:lpstr>A125883458W_Data</vt:lpstr>
      <vt:lpstr>A125883458W_Latest</vt:lpstr>
      <vt:lpstr>A125883462L</vt:lpstr>
      <vt:lpstr>A125883462L_Data</vt:lpstr>
      <vt:lpstr>A125883462L_Latest</vt:lpstr>
      <vt:lpstr>A125883466W</vt:lpstr>
      <vt:lpstr>A125883466W_Data</vt:lpstr>
      <vt:lpstr>A125883466W_Latest</vt:lpstr>
      <vt:lpstr>A125883470L</vt:lpstr>
      <vt:lpstr>A125883470L_Data</vt:lpstr>
      <vt:lpstr>A125883470L_Latest</vt:lpstr>
      <vt:lpstr>A125883474W</vt:lpstr>
      <vt:lpstr>A125883474W_Data</vt:lpstr>
      <vt:lpstr>A125883474W_Latest</vt:lpstr>
      <vt:lpstr>A125883478F</vt:lpstr>
      <vt:lpstr>A125883478F_Data</vt:lpstr>
      <vt:lpstr>A125883478F_Latest</vt:lpstr>
      <vt:lpstr>A125883482W</vt:lpstr>
      <vt:lpstr>A125883482W_Data</vt:lpstr>
      <vt:lpstr>A125883482W_Latest</vt:lpstr>
      <vt:lpstr>A125883486F</vt:lpstr>
      <vt:lpstr>A125883486F_Data</vt:lpstr>
      <vt:lpstr>A125883486F_Latest</vt:lpstr>
      <vt:lpstr>A125883490W</vt:lpstr>
      <vt:lpstr>A125883490W_Data</vt:lpstr>
      <vt:lpstr>A125883490W_Latest</vt:lpstr>
      <vt:lpstr>A125883494F</vt:lpstr>
      <vt:lpstr>A125883494F_Data</vt:lpstr>
      <vt:lpstr>A125883494F_Latest</vt:lpstr>
      <vt:lpstr>A125883498R</vt:lpstr>
      <vt:lpstr>A125883498R_Data</vt:lpstr>
      <vt:lpstr>A125883498R_Latest</vt:lpstr>
      <vt:lpstr>A125883502V</vt:lpstr>
      <vt:lpstr>A125883502V_Data</vt:lpstr>
      <vt:lpstr>A125883502V_Latest</vt:lpstr>
      <vt:lpstr>A125883506C</vt:lpstr>
      <vt:lpstr>A125883506C_Data</vt:lpstr>
      <vt:lpstr>A125883506C_Latest</vt:lpstr>
      <vt:lpstr>A125883510V</vt:lpstr>
      <vt:lpstr>A125883510V_Data</vt:lpstr>
      <vt:lpstr>A125883510V_Latest</vt:lpstr>
      <vt:lpstr>A125883514C</vt:lpstr>
      <vt:lpstr>A125883514C_Data</vt:lpstr>
      <vt:lpstr>A125883514C_Latest</vt:lpstr>
      <vt:lpstr>A125883518L</vt:lpstr>
      <vt:lpstr>A125883518L_Data</vt:lpstr>
      <vt:lpstr>A125883518L_Latest</vt:lpstr>
      <vt:lpstr>A125883522C</vt:lpstr>
      <vt:lpstr>A125883522C_Data</vt:lpstr>
      <vt:lpstr>A125883522C_Latest</vt:lpstr>
      <vt:lpstr>A125883526L</vt:lpstr>
      <vt:lpstr>A125883526L_Data</vt:lpstr>
      <vt:lpstr>A125883526L_Latest</vt:lpstr>
      <vt:lpstr>A125883530C</vt:lpstr>
      <vt:lpstr>A125883530C_Data</vt:lpstr>
      <vt:lpstr>A125883530C_Latest</vt:lpstr>
      <vt:lpstr>A125883534L</vt:lpstr>
      <vt:lpstr>A125883534L_Data</vt:lpstr>
      <vt:lpstr>A125883534L_Latest</vt:lpstr>
      <vt:lpstr>A125883538W</vt:lpstr>
      <vt:lpstr>A125883538W_Data</vt:lpstr>
      <vt:lpstr>A125883538W_Latest</vt:lpstr>
      <vt:lpstr>A125883542L</vt:lpstr>
      <vt:lpstr>A125883542L_Data</vt:lpstr>
      <vt:lpstr>A125883542L_Latest</vt:lpstr>
      <vt:lpstr>A125883546W</vt:lpstr>
      <vt:lpstr>A125883546W_Data</vt:lpstr>
      <vt:lpstr>A125883546W_Latest</vt:lpstr>
      <vt:lpstr>A125883550L</vt:lpstr>
      <vt:lpstr>A125883550L_Data</vt:lpstr>
      <vt:lpstr>A125883550L_Latest</vt:lpstr>
      <vt:lpstr>A125883554W</vt:lpstr>
      <vt:lpstr>A125883554W_Data</vt:lpstr>
      <vt:lpstr>A125883554W_Latest</vt:lpstr>
      <vt:lpstr>A125883558F</vt:lpstr>
      <vt:lpstr>A125883558F_Data</vt:lpstr>
      <vt:lpstr>A125883558F_Latest</vt:lpstr>
      <vt:lpstr>A125883562W</vt:lpstr>
      <vt:lpstr>A125883562W_Data</vt:lpstr>
      <vt:lpstr>A125883562W_Latest</vt:lpstr>
      <vt:lpstr>A125883566F</vt:lpstr>
      <vt:lpstr>A125883566F_Data</vt:lpstr>
      <vt:lpstr>A125883566F_Latest</vt:lpstr>
      <vt:lpstr>A125883570W</vt:lpstr>
      <vt:lpstr>A125883570W_Data</vt:lpstr>
      <vt:lpstr>A125883570W_Latest</vt:lpstr>
      <vt:lpstr>A125883574F</vt:lpstr>
      <vt:lpstr>A125883574F_Data</vt:lpstr>
      <vt:lpstr>A125883574F_Latest</vt:lpstr>
      <vt:lpstr>A125883578R</vt:lpstr>
      <vt:lpstr>A125883578R_Data</vt:lpstr>
      <vt:lpstr>A125883578R_Latest</vt:lpstr>
      <vt:lpstr>A125883582F</vt:lpstr>
      <vt:lpstr>A125883582F_Data</vt:lpstr>
      <vt:lpstr>A125883582F_Latest</vt:lpstr>
      <vt:lpstr>A125883586R</vt:lpstr>
      <vt:lpstr>A125883586R_Data</vt:lpstr>
      <vt:lpstr>A125883586R_Latest</vt:lpstr>
      <vt:lpstr>A125883590F</vt:lpstr>
      <vt:lpstr>A125883590F_Data</vt:lpstr>
      <vt:lpstr>A125883590F_Latest</vt:lpstr>
      <vt:lpstr>A125883594R</vt:lpstr>
      <vt:lpstr>A125883594R_Data</vt:lpstr>
      <vt:lpstr>A125883594R_Latest</vt:lpstr>
      <vt:lpstr>A125883598X</vt:lpstr>
      <vt:lpstr>A125883598X_Data</vt:lpstr>
      <vt:lpstr>A125883598X_Latest</vt:lpstr>
      <vt:lpstr>A125883602C</vt:lpstr>
      <vt:lpstr>A125883602C_Data</vt:lpstr>
      <vt:lpstr>A125883602C_Latest</vt:lpstr>
      <vt:lpstr>A125883606L</vt:lpstr>
      <vt:lpstr>A125883606L_Data</vt:lpstr>
      <vt:lpstr>A125883606L_Latest</vt:lpstr>
      <vt:lpstr>A125883610C</vt:lpstr>
      <vt:lpstr>A125883610C_Data</vt:lpstr>
      <vt:lpstr>A125883610C_Latest</vt:lpstr>
      <vt:lpstr>A125883614L</vt:lpstr>
      <vt:lpstr>A125883614L_Data</vt:lpstr>
      <vt:lpstr>A125883614L_Latest</vt:lpstr>
      <vt:lpstr>A125883618W</vt:lpstr>
      <vt:lpstr>A125883618W_Data</vt:lpstr>
      <vt:lpstr>A125883618W_Latest</vt:lpstr>
      <vt:lpstr>A125888550C</vt:lpstr>
      <vt:lpstr>A125888550C_Data</vt:lpstr>
      <vt:lpstr>A125888550C_Latest</vt:lpstr>
      <vt:lpstr>A125888554L</vt:lpstr>
      <vt:lpstr>A125888554L_Data</vt:lpstr>
      <vt:lpstr>A125888554L_Latest</vt:lpstr>
      <vt:lpstr>A125888558W</vt:lpstr>
      <vt:lpstr>A125888558W_Data</vt:lpstr>
      <vt:lpstr>A125888558W_Latest</vt:lpstr>
      <vt:lpstr>A125888562L</vt:lpstr>
      <vt:lpstr>A125888562L_Data</vt:lpstr>
      <vt:lpstr>A125888562L_Latest</vt:lpstr>
      <vt:lpstr>A125888566W</vt:lpstr>
      <vt:lpstr>A125888566W_Data</vt:lpstr>
      <vt:lpstr>A125888566W_Latest</vt:lpstr>
      <vt:lpstr>A125888570L</vt:lpstr>
      <vt:lpstr>A125888570L_Data</vt:lpstr>
      <vt:lpstr>A125888570L_Latest</vt:lpstr>
      <vt:lpstr>A125888574W</vt:lpstr>
      <vt:lpstr>A125888574W_Data</vt:lpstr>
      <vt:lpstr>A125888574W_Latest</vt:lpstr>
      <vt:lpstr>A125888578F</vt:lpstr>
      <vt:lpstr>A125888578F_Data</vt:lpstr>
      <vt:lpstr>A125888578F_Latest</vt:lpstr>
      <vt:lpstr>A125888582W</vt:lpstr>
      <vt:lpstr>A125888582W_Data</vt:lpstr>
      <vt:lpstr>A125888582W_Latest</vt:lpstr>
      <vt:lpstr>A125888586F</vt:lpstr>
      <vt:lpstr>A125888586F_Data</vt:lpstr>
      <vt:lpstr>A125888586F_Latest</vt:lpstr>
      <vt:lpstr>A125888590W</vt:lpstr>
      <vt:lpstr>A125888590W_Data</vt:lpstr>
      <vt:lpstr>A125888590W_Latest</vt:lpstr>
      <vt:lpstr>A125888594F</vt:lpstr>
      <vt:lpstr>A125888594F_Data</vt:lpstr>
      <vt:lpstr>A125888594F_Latest</vt:lpstr>
      <vt:lpstr>A125888598R</vt:lpstr>
      <vt:lpstr>A125888598R_Data</vt:lpstr>
      <vt:lpstr>A125888598R_Latest</vt:lpstr>
      <vt:lpstr>A125888602V</vt:lpstr>
      <vt:lpstr>A125888602V_Data</vt:lpstr>
      <vt:lpstr>A125888602V_Latest</vt:lpstr>
      <vt:lpstr>A125888606C</vt:lpstr>
      <vt:lpstr>A125888606C_Data</vt:lpstr>
      <vt:lpstr>A125888606C_Latest</vt:lpstr>
      <vt:lpstr>A125888610V</vt:lpstr>
      <vt:lpstr>A125888610V_Data</vt:lpstr>
      <vt:lpstr>A125888610V_Latest</vt:lpstr>
      <vt:lpstr>A125888614C</vt:lpstr>
      <vt:lpstr>A125888614C_Data</vt:lpstr>
      <vt:lpstr>A125888614C_Latest</vt:lpstr>
      <vt:lpstr>A125888618L</vt:lpstr>
      <vt:lpstr>A125888618L_Data</vt:lpstr>
      <vt:lpstr>A125888618L_Latest</vt:lpstr>
      <vt:lpstr>A125888622C</vt:lpstr>
      <vt:lpstr>A125888622C_Data</vt:lpstr>
      <vt:lpstr>A125888622C_Latest</vt:lpstr>
      <vt:lpstr>A125888626L</vt:lpstr>
      <vt:lpstr>A125888626L_Data</vt:lpstr>
      <vt:lpstr>A125888626L_Latest</vt:lpstr>
      <vt:lpstr>A125888630C</vt:lpstr>
      <vt:lpstr>A125888630C_Data</vt:lpstr>
      <vt:lpstr>A125888630C_Latest</vt:lpstr>
      <vt:lpstr>A125888634L</vt:lpstr>
      <vt:lpstr>A125888634L_Data</vt:lpstr>
      <vt:lpstr>A125888634L_Latest</vt:lpstr>
      <vt:lpstr>A125888638W</vt:lpstr>
      <vt:lpstr>A125888638W_Data</vt:lpstr>
      <vt:lpstr>A125888638W_Latest</vt:lpstr>
      <vt:lpstr>A125888642L</vt:lpstr>
      <vt:lpstr>A125888642L_Data</vt:lpstr>
      <vt:lpstr>A125888642L_Latest</vt:lpstr>
      <vt:lpstr>A125888646W</vt:lpstr>
      <vt:lpstr>A125888646W_Data</vt:lpstr>
      <vt:lpstr>A125888646W_Latest</vt:lpstr>
      <vt:lpstr>A125888650L</vt:lpstr>
      <vt:lpstr>A125888650L_Data</vt:lpstr>
      <vt:lpstr>A125888650L_Latest</vt:lpstr>
      <vt:lpstr>A125888654W</vt:lpstr>
      <vt:lpstr>A125888654W_Data</vt:lpstr>
      <vt:lpstr>A125888654W_Latest</vt:lpstr>
      <vt:lpstr>A125888658F</vt:lpstr>
      <vt:lpstr>A125888658F_Data</vt:lpstr>
      <vt:lpstr>A125888658F_Latest</vt:lpstr>
      <vt:lpstr>A125888662W</vt:lpstr>
      <vt:lpstr>A125888662W_Data</vt:lpstr>
      <vt:lpstr>A125888662W_Latest</vt:lpstr>
      <vt:lpstr>A125888666F</vt:lpstr>
      <vt:lpstr>A125888666F_Data</vt:lpstr>
      <vt:lpstr>A125888666F_Latest</vt:lpstr>
      <vt:lpstr>A125888670W</vt:lpstr>
      <vt:lpstr>A125888670W_Data</vt:lpstr>
      <vt:lpstr>A125888670W_Latest</vt:lpstr>
      <vt:lpstr>A125888674F</vt:lpstr>
      <vt:lpstr>A125888674F_Data</vt:lpstr>
      <vt:lpstr>A125888674F_Latest</vt:lpstr>
      <vt:lpstr>A125888678R</vt:lpstr>
      <vt:lpstr>A125888678R_Data</vt:lpstr>
      <vt:lpstr>A125888678R_Latest</vt:lpstr>
      <vt:lpstr>A125888682F</vt:lpstr>
      <vt:lpstr>A125888682F_Data</vt:lpstr>
      <vt:lpstr>A125888682F_Latest</vt:lpstr>
      <vt:lpstr>A125888686R</vt:lpstr>
      <vt:lpstr>A125888686R_Data</vt:lpstr>
      <vt:lpstr>A125888686R_Latest</vt:lpstr>
      <vt:lpstr>A125888690F</vt:lpstr>
      <vt:lpstr>A125888690F_Data</vt:lpstr>
      <vt:lpstr>A125888690F_Latest</vt:lpstr>
      <vt:lpstr>A125888694R</vt:lpstr>
      <vt:lpstr>A125888694R_Data</vt:lpstr>
      <vt:lpstr>A125888694R_Latest</vt:lpstr>
      <vt:lpstr>A125888698X</vt:lpstr>
      <vt:lpstr>A125888698X_Data</vt:lpstr>
      <vt:lpstr>A125888698X_Latest</vt:lpstr>
      <vt:lpstr>A125888702C</vt:lpstr>
      <vt:lpstr>A125888702C_Data</vt:lpstr>
      <vt:lpstr>A125888702C_Latest</vt:lpstr>
      <vt:lpstr>A125888706L</vt:lpstr>
      <vt:lpstr>A125888706L_Data</vt:lpstr>
      <vt:lpstr>A125888706L_Latest</vt:lpstr>
      <vt:lpstr>A125888710C</vt:lpstr>
      <vt:lpstr>A125888710C_Data</vt:lpstr>
      <vt:lpstr>A125888710C_Latest</vt:lpstr>
      <vt:lpstr>A125888714L</vt:lpstr>
      <vt:lpstr>A125888714L_Data</vt:lpstr>
      <vt:lpstr>A125888714L_Latest</vt:lpstr>
      <vt:lpstr>A125888718W</vt:lpstr>
      <vt:lpstr>A125888718W_Data</vt:lpstr>
      <vt:lpstr>A125888718W_Latest</vt:lpstr>
      <vt:lpstr>A125888722L</vt:lpstr>
      <vt:lpstr>A125888722L_Data</vt:lpstr>
      <vt:lpstr>A125888722L_Latest</vt:lpstr>
      <vt:lpstr>A125888726W</vt:lpstr>
      <vt:lpstr>A125888726W_Data</vt:lpstr>
      <vt:lpstr>A125888726W_Latest</vt:lpstr>
      <vt:lpstr>A125888730L</vt:lpstr>
      <vt:lpstr>A125888730L_Data</vt:lpstr>
      <vt:lpstr>A125888730L_Latest</vt:lpstr>
      <vt:lpstr>A125888734W</vt:lpstr>
      <vt:lpstr>A125888734W_Data</vt:lpstr>
      <vt:lpstr>A125888734W_Latest</vt:lpstr>
      <vt:lpstr>A125888738F</vt:lpstr>
      <vt:lpstr>A125888738F_Data</vt:lpstr>
      <vt:lpstr>A125888738F_Latest</vt:lpstr>
      <vt:lpstr>A125888742W</vt:lpstr>
      <vt:lpstr>A125888742W_Data</vt:lpstr>
      <vt:lpstr>A125888742W_Latest</vt:lpstr>
      <vt:lpstr>A125888746F</vt:lpstr>
      <vt:lpstr>A125888746F_Data</vt:lpstr>
      <vt:lpstr>A125888746F_Latest</vt:lpstr>
      <vt:lpstr>A125888750W</vt:lpstr>
      <vt:lpstr>A125888750W_Data</vt:lpstr>
      <vt:lpstr>A125888750W_Latest</vt:lpstr>
      <vt:lpstr>A125888754F</vt:lpstr>
      <vt:lpstr>A125888754F_Data</vt:lpstr>
      <vt:lpstr>A125888754F_Latest</vt:lpstr>
      <vt:lpstr>A125888758R</vt:lpstr>
      <vt:lpstr>A125888758R_Data</vt:lpstr>
      <vt:lpstr>A125888758R_Latest</vt:lpstr>
      <vt:lpstr>A125888762F</vt:lpstr>
      <vt:lpstr>A125888762F_Data</vt:lpstr>
      <vt:lpstr>A125888762F_Latest</vt:lpstr>
      <vt:lpstr>A125888766R</vt:lpstr>
      <vt:lpstr>A125888766R_Data</vt:lpstr>
      <vt:lpstr>A125888766R_Latest</vt:lpstr>
      <vt:lpstr>A125888770F</vt:lpstr>
      <vt:lpstr>A125888770F_Data</vt:lpstr>
      <vt:lpstr>A125888770F_Latest</vt:lpstr>
      <vt:lpstr>A125888774R</vt:lpstr>
      <vt:lpstr>A125888774R_Data</vt:lpstr>
      <vt:lpstr>A125888774R_Latest</vt:lpstr>
      <vt:lpstr>A125888778X</vt:lpstr>
      <vt:lpstr>A125888778X_Data</vt:lpstr>
      <vt:lpstr>A125888778X_Latest</vt:lpstr>
      <vt:lpstr>A125888782R</vt:lpstr>
      <vt:lpstr>A125888782R_Data</vt:lpstr>
      <vt:lpstr>A125888782R_Latest</vt:lpstr>
      <vt:lpstr>A125888786X</vt:lpstr>
      <vt:lpstr>A125888786X_Data</vt:lpstr>
      <vt:lpstr>A125888786X_Latest</vt:lpstr>
      <vt:lpstr>A125888790R</vt:lpstr>
      <vt:lpstr>A125888790R_Data</vt:lpstr>
      <vt:lpstr>A125888790R_Latest</vt:lpstr>
      <vt:lpstr>A125888794X</vt:lpstr>
      <vt:lpstr>A125888794X_Data</vt:lpstr>
      <vt:lpstr>A125888794X_Latest</vt:lpstr>
      <vt:lpstr>A125888798J</vt:lpstr>
      <vt:lpstr>A125888798J_Data</vt:lpstr>
      <vt:lpstr>A125888798J_Latest</vt:lpstr>
      <vt:lpstr>A125888802L</vt:lpstr>
      <vt:lpstr>A125888802L_Data</vt:lpstr>
      <vt:lpstr>A125888802L_Latest</vt:lpstr>
      <vt:lpstr>A125888806W</vt:lpstr>
      <vt:lpstr>A125888806W_Data</vt:lpstr>
      <vt:lpstr>A125888806W_Latest</vt:lpstr>
      <vt:lpstr>A125888810L</vt:lpstr>
      <vt:lpstr>A125888810L_Data</vt:lpstr>
      <vt:lpstr>A125888810L_Latest</vt:lpstr>
      <vt:lpstr>A125888814W</vt:lpstr>
      <vt:lpstr>A125888814W_Data</vt:lpstr>
      <vt:lpstr>A125888814W_Latest</vt:lpstr>
      <vt:lpstr>A125888818F</vt:lpstr>
      <vt:lpstr>A125888818F_Data</vt:lpstr>
      <vt:lpstr>A125888818F_Latest</vt:lpstr>
      <vt:lpstr>A125888822W</vt:lpstr>
      <vt:lpstr>A125888822W_Data</vt:lpstr>
      <vt:lpstr>A125888822W_Latest</vt:lpstr>
      <vt:lpstr>A125888826F</vt:lpstr>
      <vt:lpstr>A125888826F_Data</vt:lpstr>
      <vt:lpstr>A125888826F_Latest</vt:lpstr>
      <vt:lpstr>A125888830W</vt:lpstr>
      <vt:lpstr>A125888830W_Data</vt:lpstr>
      <vt:lpstr>A125888830W_Latest</vt:lpstr>
      <vt:lpstr>A125888834F</vt:lpstr>
      <vt:lpstr>A125888834F_Data</vt:lpstr>
      <vt:lpstr>A125888834F_Latest</vt:lpstr>
      <vt:lpstr>A125888838R</vt:lpstr>
      <vt:lpstr>A125888838R_Data</vt:lpstr>
      <vt:lpstr>A125888838R_Latest</vt:lpstr>
      <vt:lpstr>A125888842F</vt:lpstr>
      <vt:lpstr>A125888842F_Data</vt:lpstr>
      <vt:lpstr>A125888842F_Latest</vt:lpstr>
      <vt:lpstr>A125888846R</vt:lpstr>
      <vt:lpstr>A125888846R_Data</vt:lpstr>
      <vt:lpstr>A125888846R_Latest</vt:lpstr>
      <vt:lpstr>A125888850F</vt:lpstr>
      <vt:lpstr>A125888850F_Data</vt:lpstr>
      <vt:lpstr>A125888850F_Latest</vt:lpstr>
      <vt:lpstr>A125888854R</vt:lpstr>
      <vt:lpstr>A125888854R_Data</vt:lpstr>
      <vt:lpstr>A125888854R_Latest</vt:lpstr>
      <vt:lpstr>A125888858X</vt:lpstr>
      <vt:lpstr>A125888858X_Data</vt:lpstr>
      <vt:lpstr>A125888858X_Latest</vt:lpstr>
      <vt:lpstr>A125888862R</vt:lpstr>
      <vt:lpstr>A125888862R_Data</vt:lpstr>
      <vt:lpstr>A125888862R_Latest</vt:lpstr>
      <vt:lpstr>A125888866X</vt:lpstr>
      <vt:lpstr>A125888866X_Data</vt:lpstr>
      <vt:lpstr>A125888866X_Latest</vt:lpstr>
      <vt:lpstr>A125888870R</vt:lpstr>
      <vt:lpstr>A125888870R_Data</vt:lpstr>
      <vt:lpstr>A125888870R_Latest</vt:lpstr>
      <vt:lpstr>A125888874X</vt:lpstr>
      <vt:lpstr>A125888874X_Data</vt:lpstr>
      <vt:lpstr>A125888874X_Latest</vt:lpstr>
      <vt:lpstr>A125888878J</vt:lpstr>
      <vt:lpstr>A125888878J_Data</vt:lpstr>
      <vt:lpstr>A125888878J_Latest</vt:lpstr>
      <vt:lpstr>A125888882X</vt:lpstr>
      <vt:lpstr>A125888882X_Data</vt:lpstr>
      <vt:lpstr>A125888882X_Latest</vt:lpstr>
      <vt:lpstr>A125888886J</vt:lpstr>
      <vt:lpstr>A125888886J_Data</vt:lpstr>
      <vt:lpstr>A125888886J_Latest</vt:lpstr>
      <vt:lpstr>A125888890X</vt:lpstr>
      <vt:lpstr>A125888890X_Data</vt:lpstr>
      <vt:lpstr>A125888890X_Latest</vt:lpstr>
      <vt:lpstr>A125888894J</vt:lpstr>
      <vt:lpstr>A125888894J_Data</vt:lpstr>
      <vt:lpstr>A125888894J_Latest</vt:lpstr>
      <vt:lpstr>A125888898T</vt:lpstr>
      <vt:lpstr>A125888898T_Data</vt:lpstr>
      <vt:lpstr>A125888898T_Latest</vt:lpstr>
      <vt:lpstr>A125888902W</vt:lpstr>
      <vt:lpstr>A125888902W_Data</vt:lpstr>
      <vt:lpstr>A125888902W_Latest</vt:lpstr>
      <vt:lpstr>A125888906F</vt:lpstr>
      <vt:lpstr>A125888906F_Data</vt:lpstr>
      <vt:lpstr>A125888906F_Latest</vt:lpstr>
      <vt:lpstr>A125888910W</vt:lpstr>
      <vt:lpstr>A125888910W_Data</vt:lpstr>
      <vt:lpstr>A125888910W_Latest</vt:lpstr>
      <vt:lpstr>A125888914F</vt:lpstr>
      <vt:lpstr>A125888914F_Data</vt:lpstr>
      <vt:lpstr>A125888914F_Latest</vt:lpstr>
      <vt:lpstr>A125888918R</vt:lpstr>
      <vt:lpstr>A125888918R_Data</vt:lpstr>
      <vt:lpstr>A125888918R_Latest</vt:lpstr>
      <vt:lpstr>A125888922F</vt:lpstr>
      <vt:lpstr>A125888922F_Data</vt:lpstr>
      <vt:lpstr>A125888922F_Latest</vt:lpstr>
      <vt:lpstr>A125888926R</vt:lpstr>
      <vt:lpstr>A125888926R_Data</vt:lpstr>
      <vt:lpstr>A125888926R_Latest</vt:lpstr>
      <vt:lpstr>A125888930F</vt:lpstr>
      <vt:lpstr>A125888930F_Data</vt:lpstr>
      <vt:lpstr>A125888930F_Latest</vt:lpstr>
      <vt:lpstr>A125888934R</vt:lpstr>
      <vt:lpstr>A125888934R_Data</vt:lpstr>
      <vt:lpstr>A125888934R_Latest</vt:lpstr>
      <vt:lpstr>A125888938X</vt:lpstr>
      <vt:lpstr>A125888938X_Data</vt:lpstr>
      <vt:lpstr>A125888938X_Latest</vt:lpstr>
      <vt:lpstr>A125888942R</vt:lpstr>
      <vt:lpstr>A125888942R_Data</vt:lpstr>
      <vt:lpstr>A125888942R_Latest</vt:lpstr>
      <vt:lpstr>A125888946X</vt:lpstr>
      <vt:lpstr>A125888946X_Data</vt:lpstr>
      <vt:lpstr>A125888946X_Latest</vt:lpstr>
      <vt:lpstr>A125888950R</vt:lpstr>
      <vt:lpstr>A125888950R_Data</vt:lpstr>
      <vt:lpstr>A125888950R_Latest</vt:lpstr>
      <vt:lpstr>A125888954X</vt:lpstr>
      <vt:lpstr>A125888954X_Data</vt:lpstr>
      <vt:lpstr>A125888954X_Latest</vt:lpstr>
      <vt:lpstr>A125888958J</vt:lpstr>
      <vt:lpstr>A125888958J_Data</vt:lpstr>
      <vt:lpstr>A125888958J_Latest</vt:lpstr>
      <vt:lpstr>A125888962X</vt:lpstr>
      <vt:lpstr>A125888962X_Data</vt:lpstr>
      <vt:lpstr>A125888962X_Latest</vt:lpstr>
      <vt:lpstr>A125888966J</vt:lpstr>
      <vt:lpstr>A125888966J_Data</vt:lpstr>
      <vt:lpstr>A125888966J_Latest</vt:lpstr>
      <vt:lpstr>A125888970X</vt:lpstr>
      <vt:lpstr>A125888970X_Data</vt:lpstr>
      <vt:lpstr>A125888970X_Latest</vt:lpstr>
      <vt:lpstr>A125888974J</vt:lpstr>
      <vt:lpstr>A125888974J_Data</vt:lpstr>
      <vt:lpstr>A125888974J_Latest</vt:lpstr>
      <vt:lpstr>A125888978T</vt:lpstr>
      <vt:lpstr>A125888978T_Data</vt:lpstr>
      <vt:lpstr>A125888978T_Latest</vt:lpstr>
      <vt:lpstr>A125888982J</vt:lpstr>
      <vt:lpstr>A125888982J_Data</vt:lpstr>
      <vt:lpstr>A125888982J_Latest</vt:lpstr>
      <vt:lpstr>A125888986T</vt:lpstr>
      <vt:lpstr>A125888986T_Data</vt:lpstr>
      <vt:lpstr>A125888986T_Latest</vt:lpstr>
      <vt:lpstr>A125888990J</vt:lpstr>
      <vt:lpstr>A125888990J_Data</vt:lpstr>
      <vt:lpstr>A125888990J_Latest</vt:lpstr>
      <vt:lpstr>A125888994T</vt:lpstr>
      <vt:lpstr>A125888994T_Data</vt:lpstr>
      <vt:lpstr>A125888994T_Latest</vt:lpstr>
      <vt:lpstr>A125888998A</vt:lpstr>
      <vt:lpstr>A125888998A_Data</vt:lpstr>
      <vt:lpstr>A125888998A_Latest</vt:lpstr>
      <vt:lpstr>A125889002J</vt:lpstr>
      <vt:lpstr>A125889002J_Data</vt:lpstr>
      <vt:lpstr>A125889002J_Latest</vt:lpstr>
      <vt:lpstr>A125889006T</vt:lpstr>
      <vt:lpstr>A125889006T_Data</vt:lpstr>
      <vt:lpstr>A125889006T_Latest</vt:lpstr>
      <vt:lpstr>A125889010J</vt:lpstr>
      <vt:lpstr>A125889010J_Data</vt:lpstr>
      <vt:lpstr>A125889010J_Latest</vt:lpstr>
      <vt:lpstr>A125889014T</vt:lpstr>
      <vt:lpstr>A125889014T_Data</vt:lpstr>
      <vt:lpstr>A125889014T_Latest</vt:lpstr>
      <vt:lpstr>A125889018A</vt:lpstr>
      <vt:lpstr>A125889018A_Data</vt:lpstr>
      <vt:lpstr>A125889018A_Latest</vt:lpstr>
      <vt:lpstr>A125889022T</vt:lpstr>
      <vt:lpstr>A125889022T_Data</vt:lpstr>
      <vt:lpstr>A125889022T_Latest</vt:lpstr>
      <vt:lpstr>A125889026A</vt:lpstr>
      <vt:lpstr>A125889026A_Data</vt:lpstr>
      <vt:lpstr>A125889026A_Latest</vt:lpstr>
      <vt:lpstr>A125889030T</vt:lpstr>
      <vt:lpstr>A125889030T_Data</vt:lpstr>
      <vt:lpstr>A125889030T_Latest</vt:lpstr>
      <vt:lpstr>A125889034A</vt:lpstr>
      <vt:lpstr>A125889034A_Data</vt:lpstr>
      <vt:lpstr>A125889034A_Latest</vt:lpstr>
      <vt:lpstr>A125889038K</vt:lpstr>
      <vt:lpstr>A125889038K_Data</vt:lpstr>
      <vt:lpstr>A125889038K_Latest</vt:lpstr>
      <vt:lpstr>A125889042A</vt:lpstr>
      <vt:lpstr>A125889042A_Data</vt:lpstr>
      <vt:lpstr>A125889042A_Latest</vt:lpstr>
      <vt:lpstr>A125889046K</vt:lpstr>
      <vt:lpstr>A125889046K_Data</vt:lpstr>
      <vt:lpstr>A125889046K_Latest</vt:lpstr>
      <vt:lpstr>A125889050A</vt:lpstr>
      <vt:lpstr>A125889050A_Data</vt:lpstr>
      <vt:lpstr>A125889050A_Latest</vt:lpstr>
      <vt:lpstr>A125889054K</vt:lpstr>
      <vt:lpstr>A125889054K_Data</vt:lpstr>
      <vt:lpstr>A125889054K_Latest</vt:lpstr>
      <vt:lpstr>A125889058V</vt:lpstr>
      <vt:lpstr>A125889058V_Data</vt:lpstr>
      <vt:lpstr>A125889058V_Latest</vt:lpstr>
      <vt:lpstr>A125889062K</vt:lpstr>
      <vt:lpstr>A125889062K_Data</vt:lpstr>
      <vt:lpstr>A125889062K_Latest</vt:lpstr>
      <vt:lpstr>A125889066V</vt:lpstr>
      <vt:lpstr>A125889066V_Data</vt:lpstr>
      <vt:lpstr>A125889066V_Latest</vt:lpstr>
      <vt:lpstr>A125889070K</vt:lpstr>
      <vt:lpstr>A125889070K_Data</vt:lpstr>
      <vt:lpstr>A125889070K_Latest</vt:lpstr>
      <vt:lpstr>A125889074V</vt:lpstr>
      <vt:lpstr>A125889074V_Data</vt:lpstr>
      <vt:lpstr>A125889074V_Latest</vt:lpstr>
      <vt:lpstr>A125889078C</vt:lpstr>
      <vt:lpstr>A125889078C_Data</vt:lpstr>
      <vt:lpstr>A125889078C_Latest</vt:lpstr>
      <vt:lpstr>A125889082V</vt:lpstr>
      <vt:lpstr>A125889082V_Data</vt:lpstr>
      <vt:lpstr>A125889082V_Latest</vt:lpstr>
      <vt:lpstr>A125889086C</vt:lpstr>
      <vt:lpstr>A125889086C_Data</vt:lpstr>
      <vt:lpstr>A125889086C_Latest</vt:lpstr>
      <vt:lpstr>A125889090V</vt:lpstr>
      <vt:lpstr>A125889090V_Data</vt:lpstr>
      <vt:lpstr>A125889090V_Latest</vt:lpstr>
      <vt:lpstr>A125889094C</vt:lpstr>
      <vt:lpstr>A125889094C_Data</vt:lpstr>
      <vt:lpstr>A125889094C_Latest</vt:lpstr>
      <vt:lpstr>A125889098L</vt:lpstr>
      <vt:lpstr>A125889098L_Data</vt:lpstr>
      <vt:lpstr>A125889098L_Latest</vt:lpstr>
      <vt:lpstr>A125889102T</vt:lpstr>
      <vt:lpstr>A125889102T_Data</vt:lpstr>
      <vt:lpstr>A125889102T_Latest</vt:lpstr>
      <vt:lpstr>A125889106A</vt:lpstr>
      <vt:lpstr>A125889106A_Data</vt:lpstr>
      <vt:lpstr>A125889106A_Latest</vt:lpstr>
      <vt:lpstr>A125889110T</vt:lpstr>
      <vt:lpstr>A125889110T_Data</vt:lpstr>
      <vt:lpstr>A125889110T_Latest</vt:lpstr>
      <vt:lpstr>A125889114A</vt:lpstr>
      <vt:lpstr>A125889114A_Data</vt:lpstr>
      <vt:lpstr>A125889114A_Latest</vt:lpstr>
      <vt:lpstr>A125889118K</vt:lpstr>
      <vt:lpstr>A125889118K_Data</vt:lpstr>
      <vt:lpstr>A125889118K_Latest</vt:lpstr>
      <vt:lpstr>A125889122A</vt:lpstr>
      <vt:lpstr>A125889122A_Data</vt:lpstr>
      <vt:lpstr>A125889122A_Latest</vt:lpstr>
      <vt:lpstr>A125889126K</vt:lpstr>
      <vt:lpstr>A125889126K_Data</vt:lpstr>
      <vt:lpstr>A125889126K_Latest</vt:lpstr>
      <vt:lpstr>A125889130A</vt:lpstr>
      <vt:lpstr>A125889130A_Data</vt:lpstr>
      <vt:lpstr>A125889130A_Latest</vt:lpstr>
      <vt:lpstr>A125889134K</vt:lpstr>
      <vt:lpstr>A125889134K_Data</vt:lpstr>
      <vt:lpstr>A125889134K_Latest</vt:lpstr>
      <vt:lpstr>A125889138V</vt:lpstr>
      <vt:lpstr>A125889138V_Data</vt:lpstr>
      <vt:lpstr>A125889138V_Latest</vt:lpstr>
      <vt:lpstr>A125889142K</vt:lpstr>
      <vt:lpstr>A125889142K_Data</vt:lpstr>
      <vt:lpstr>A125889142K_Latest</vt:lpstr>
      <vt:lpstr>A125889146V</vt:lpstr>
      <vt:lpstr>A125889146V_Data</vt:lpstr>
      <vt:lpstr>A125889146V_Latest</vt:lpstr>
      <vt:lpstr>A125889150K</vt:lpstr>
      <vt:lpstr>A125889150K_Data</vt:lpstr>
      <vt:lpstr>A125889150K_Latest</vt:lpstr>
      <vt:lpstr>A125889154V</vt:lpstr>
      <vt:lpstr>A125889154V_Data</vt:lpstr>
      <vt:lpstr>A125889154V_Latest</vt:lpstr>
      <vt:lpstr>A125889158C</vt:lpstr>
      <vt:lpstr>A125889158C_Data</vt:lpstr>
      <vt:lpstr>A125889158C_Latest</vt:lpstr>
      <vt:lpstr>A125889162V</vt:lpstr>
      <vt:lpstr>A125889162V_Data</vt:lpstr>
      <vt:lpstr>A125889162V_Latest</vt:lpstr>
      <vt:lpstr>A125894094X</vt:lpstr>
      <vt:lpstr>A125894094X_Data</vt:lpstr>
      <vt:lpstr>A125894094X_Latest</vt:lpstr>
      <vt:lpstr>A125894098J</vt:lpstr>
      <vt:lpstr>A125894098J_Data</vt:lpstr>
      <vt:lpstr>A125894098J_Latest</vt:lpstr>
      <vt:lpstr>A125894102L</vt:lpstr>
      <vt:lpstr>A125894102L_Data</vt:lpstr>
      <vt:lpstr>A125894102L_Latest</vt:lpstr>
      <vt:lpstr>A125894106W</vt:lpstr>
      <vt:lpstr>A125894106W_Data</vt:lpstr>
      <vt:lpstr>A125894106W_Latest</vt:lpstr>
      <vt:lpstr>A125894110L</vt:lpstr>
      <vt:lpstr>A125894110L_Data</vt:lpstr>
      <vt:lpstr>A125894110L_Latest</vt:lpstr>
      <vt:lpstr>A125894114W</vt:lpstr>
      <vt:lpstr>A125894114W_Data</vt:lpstr>
      <vt:lpstr>A125894114W_Latest</vt:lpstr>
      <vt:lpstr>A125894118F</vt:lpstr>
      <vt:lpstr>A125894118F_Data</vt:lpstr>
      <vt:lpstr>A125894118F_Latest</vt:lpstr>
      <vt:lpstr>A125894122W</vt:lpstr>
      <vt:lpstr>A125894122W_Data</vt:lpstr>
      <vt:lpstr>A125894122W_Latest</vt:lpstr>
      <vt:lpstr>A125894126F</vt:lpstr>
      <vt:lpstr>A125894126F_Data</vt:lpstr>
      <vt:lpstr>A125894126F_Latest</vt:lpstr>
      <vt:lpstr>A125894130W</vt:lpstr>
      <vt:lpstr>A125894130W_Data</vt:lpstr>
      <vt:lpstr>A125894130W_Latest</vt:lpstr>
      <vt:lpstr>A125894134F</vt:lpstr>
      <vt:lpstr>A125894134F_Data</vt:lpstr>
      <vt:lpstr>A125894134F_Latest</vt:lpstr>
      <vt:lpstr>A125894138R</vt:lpstr>
      <vt:lpstr>A125894138R_Data</vt:lpstr>
      <vt:lpstr>A125894138R_Latest</vt:lpstr>
      <vt:lpstr>A125894142F</vt:lpstr>
      <vt:lpstr>A125894142F_Data</vt:lpstr>
      <vt:lpstr>A125894142F_Latest</vt:lpstr>
      <vt:lpstr>A125894146R</vt:lpstr>
      <vt:lpstr>A125894146R_Data</vt:lpstr>
      <vt:lpstr>A125894146R_Latest</vt:lpstr>
      <vt:lpstr>A125894150F</vt:lpstr>
      <vt:lpstr>A125894150F_Data</vt:lpstr>
      <vt:lpstr>A125894150F_Latest</vt:lpstr>
      <vt:lpstr>A125894154R</vt:lpstr>
      <vt:lpstr>A125894154R_Data</vt:lpstr>
      <vt:lpstr>A125894154R_Latest</vt:lpstr>
      <vt:lpstr>A125894158X</vt:lpstr>
      <vt:lpstr>A125894158X_Data</vt:lpstr>
      <vt:lpstr>A125894158X_Latest</vt:lpstr>
      <vt:lpstr>A125894162R</vt:lpstr>
      <vt:lpstr>A125894162R_Data</vt:lpstr>
      <vt:lpstr>A125894162R_Latest</vt:lpstr>
      <vt:lpstr>A125894166X</vt:lpstr>
      <vt:lpstr>A125894166X_Data</vt:lpstr>
      <vt:lpstr>A125894166X_Latest</vt:lpstr>
      <vt:lpstr>A125894170R</vt:lpstr>
      <vt:lpstr>A125894170R_Data</vt:lpstr>
      <vt:lpstr>A125894170R_Latest</vt:lpstr>
      <vt:lpstr>A125894174X</vt:lpstr>
      <vt:lpstr>A125894174X_Data</vt:lpstr>
      <vt:lpstr>A125894174X_Latest</vt:lpstr>
      <vt:lpstr>A125894178J</vt:lpstr>
      <vt:lpstr>A125894178J_Data</vt:lpstr>
      <vt:lpstr>A125894178J_Latest</vt:lpstr>
      <vt:lpstr>A125894182X</vt:lpstr>
      <vt:lpstr>A125894182X_Data</vt:lpstr>
      <vt:lpstr>A125894182X_Latest</vt:lpstr>
      <vt:lpstr>A125894186J</vt:lpstr>
      <vt:lpstr>A125894186J_Data</vt:lpstr>
      <vt:lpstr>A125894186J_Latest</vt:lpstr>
      <vt:lpstr>A125894190X</vt:lpstr>
      <vt:lpstr>A125894190X_Data</vt:lpstr>
      <vt:lpstr>A125894190X_Latest</vt:lpstr>
      <vt:lpstr>A125894194J</vt:lpstr>
      <vt:lpstr>A125894194J_Data</vt:lpstr>
      <vt:lpstr>A125894194J_Latest</vt:lpstr>
      <vt:lpstr>A125894198T</vt:lpstr>
      <vt:lpstr>A125894198T_Data</vt:lpstr>
      <vt:lpstr>A125894198T_Latest</vt:lpstr>
      <vt:lpstr>A125894202W</vt:lpstr>
      <vt:lpstr>A125894202W_Data</vt:lpstr>
      <vt:lpstr>A125894202W_Latest</vt:lpstr>
      <vt:lpstr>A125894206F</vt:lpstr>
      <vt:lpstr>A125894206F_Data</vt:lpstr>
      <vt:lpstr>A125894206F_Latest</vt:lpstr>
      <vt:lpstr>A125894210W</vt:lpstr>
      <vt:lpstr>A125894210W_Data</vt:lpstr>
      <vt:lpstr>A125894210W_Latest</vt:lpstr>
      <vt:lpstr>A125894214F</vt:lpstr>
      <vt:lpstr>A125894214F_Data</vt:lpstr>
      <vt:lpstr>A125894214F_Latest</vt:lpstr>
      <vt:lpstr>A125894218R</vt:lpstr>
      <vt:lpstr>A125894218R_Data</vt:lpstr>
      <vt:lpstr>A125894218R_Latest</vt:lpstr>
      <vt:lpstr>A125894222F</vt:lpstr>
      <vt:lpstr>A125894222F_Data</vt:lpstr>
      <vt:lpstr>A125894222F_Latest</vt:lpstr>
      <vt:lpstr>A125894226R</vt:lpstr>
      <vt:lpstr>A125894226R_Data</vt:lpstr>
      <vt:lpstr>A125894226R_Latest</vt:lpstr>
      <vt:lpstr>A125894230F</vt:lpstr>
      <vt:lpstr>A125894230F_Data</vt:lpstr>
      <vt:lpstr>A125894230F_Latest</vt:lpstr>
      <vt:lpstr>A125894234R</vt:lpstr>
      <vt:lpstr>A125894234R_Data</vt:lpstr>
      <vt:lpstr>A125894234R_Latest</vt:lpstr>
      <vt:lpstr>A125894238X</vt:lpstr>
      <vt:lpstr>A125894238X_Data</vt:lpstr>
      <vt:lpstr>A125894238X_Latest</vt:lpstr>
      <vt:lpstr>A125894242R</vt:lpstr>
      <vt:lpstr>A125894242R_Data</vt:lpstr>
      <vt:lpstr>A125894242R_Latest</vt:lpstr>
      <vt:lpstr>A125894246X</vt:lpstr>
      <vt:lpstr>A125894246X_Data</vt:lpstr>
      <vt:lpstr>A125894246X_Latest</vt:lpstr>
      <vt:lpstr>A125894250R</vt:lpstr>
      <vt:lpstr>A125894250R_Data</vt:lpstr>
      <vt:lpstr>A125894250R_Latest</vt:lpstr>
      <vt:lpstr>A125894254X</vt:lpstr>
      <vt:lpstr>A125894254X_Data</vt:lpstr>
      <vt:lpstr>A125894254X_Latest</vt:lpstr>
      <vt:lpstr>A125894258J</vt:lpstr>
      <vt:lpstr>A125894258J_Data</vt:lpstr>
      <vt:lpstr>A125894258J_Latest</vt:lpstr>
      <vt:lpstr>A125894262X</vt:lpstr>
      <vt:lpstr>A125894262X_Data</vt:lpstr>
      <vt:lpstr>A125894262X_Latest</vt:lpstr>
      <vt:lpstr>A125894266J</vt:lpstr>
      <vt:lpstr>A125894266J_Data</vt:lpstr>
      <vt:lpstr>A125894266J_Latest</vt:lpstr>
      <vt:lpstr>A125894270X</vt:lpstr>
      <vt:lpstr>A125894270X_Data</vt:lpstr>
      <vt:lpstr>A125894270X_Latest</vt:lpstr>
      <vt:lpstr>A125894274J</vt:lpstr>
      <vt:lpstr>A125894274J_Data</vt:lpstr>
      <vt:lpstr>A125894274J_Latest</vt:lpstr>
      <vt:lpstr>A125894278T</vt:lpstr>
      <vt:lpstr>A125894278T_Data</vt:lpstr>
      <vt:lpstr>A125894278T_Latest</vt:lpstr>
      <vt:lpstr>A125894282J</vt:lpstr>
      <vt:lpstr>A125894282J_Data</vt:lpstr>
      <vt:lpstr>A125894282J_Latest</vt:lpstr>
      <vt:lpstr>A125894286T</vt:lpstr>
      <vt:lpstr>A125894286T_Data</vt:lpstr>
      <vt:lpstr>A125894286T_Latest</vt:lpstr>
      <vt:lpstr>A125894290J</vt:lpstr>
      <vt:lpstr>A125894290J_Data</vt:lpstr>
      <vt:lpstr>A125894290J_Latest</vt:lpstr>
      <vt:lpstr>A125894294T</vt:lpstr>
      <vt:lpstr>A125894294T_Data</vt:lpstr>
      <vt:lpstr>A125894294T_Latest</vt:lpstr>
      <vt:lpstr>A125894298A</vt:lpstr>
      <vt:lpstr>A125894298A_Data</vt:lpstr>
      <vt:lpstr>A125894298A_Latest</vt:lpstr>
      <vt:lpstr>A125894302F</vt:lpstr>
      <vt:lpstr>A125894302F_Data</vt:lpstr>
      <vt:lpstr>A125894302F_Latest</vt:lpstr>
      <vt:lpstr>A125894306R</vt:lpstr>
      <vt:lpstr>A125894306R_Data</vt:lpstr>
      <vt:lpstr>A125894306R_Latest</vt:lpstr>
      <vt:lpstr>A125894310F</vt:lpstr>
      <vt:lpstr>A125894310F_Data</vt:lpstr>
      <vt:lpstr>A125894310F_Latest</vt:lpstr>
      <vt:lpstr>A125894314R</vt:lpstr>
      <vt:lpstr>A125894314R_Data</vt:lpstr>
      <vt:lpstr>A125894314R_Latest</vt:lpstr>
      <vt:lpstr>A125894318X</vt:lpstr>
      <vt:lpstr>A125894318X_Data</vt:lpstr>
      <vt:lpstr>A125894318X_Latest</vt:lpstr>
      <vt:lpstr>A125894322R</vt:lpstr>
      <vt:lpstr>A125894322R_Data</vt:lpstr>
      <vt:lpstr>A125894322R_Latest</vt:lpstr>
      <vt:lpstr>A125894326X</vt:lpstr>
      <vt:lpstr>A125894326X_Data</vt:lpstr>
      <vt:lpstr>A125894326X_Latest</vt:lpstr>
      <vt:lpstr>A125894330R</vt:lpstr>
      <vt:lpstr>A125894330R_Data</vt:lpstr>
      <vt:lpstr>A125894330R_Latest</vt:lpstr>
      <vt:lpstr>A125894334X</vt:lpstr>
      <vt:lpstr>A125894334X_Data</vt:lpstr>
      <vt:lpstr>A125894334X_Latest</vt:lpstr>
      <vt:lpstr>A125894338J</vt:lpstr>
      <vt:lpstr>A125894338J_Data</vt:lpstr>
      <vt:lpstr>A125894338J_Latest</vt:lpstr>
      <vt:lpstr>A125894342X</vt:lpstr>
      <vt:lpstr>A125894342X_Data</vt:lpstr>
      <vt:lpstr>A125894342X_Latest</vt:lpstr>
      <vt:lpstr>A125894346J</vt:lpstr>
      <vt:lpstr>A125894346J_Data</vt:lpstr>
      <vt:lpstr>A125894346J_Latest</vt:lpstr>
      <vt:lpstr>A125894350X</vt:lpstr>
      <vt:lpstr>A125894350X_Data</vt:lpstr>
      <vt:lpstr>A125894350X_Latest</vt:lpstr>
      <vt:lpstr>A125894354J</vt:lpstr>
      <vt:lpstr>A125894354J_Data</vt:lpstr>
      <vt:lpstr>A125894354J_Latest</vt:lpstr>
      <vt:lpstr>A125894358T</vt:lpstr>
      <vt:lpstr>A125894358T_Data</vt:lpstr>
      <vt:lpstr>A125894358T_Latest</vt:lpstr>
      <vt:lpstr>A125894362J</vt:lpstr>
      <vt:lpstr>A125894362J_Data</vt:lpstr>
      <vt:lpstr>A125894362J_Latest</vt:lpstr>
      <vt:lpstr>A125894366T</vt:lpstr>
      <vt:lpstr>A125894366T_Data</vt:lpstr>
      <vt:lpstr>A125894366T_Latest</vt:lpstr>
      <vt:lpstr>A125894370J</vt:lpstr>
      <vt:lpstr>A125894370J_Data</vt:lpstr>
      <vt:lpstr>A125894370J_Latest</vt:lpstr>
      <vt:lpstr>A125894374T</vt:lpstr>
      <vt:lpstr>A125894374T_Data</vt:lpstr>
      <vt:lpstr>A125894374T_Latest</vt:lpstr>
      <vt:lpstr>A125894378A</vt:lpstr>
      <vt:lpstr>A125894378A_Data</vt:lpstr>
      <vt:lpstr>A125894378A_Latest</vt:lpstr>
      <vt:lpstr>A125894382T</vt:lpstr>
      <vt:lpstr>A125894382T_Data</vt:lpstr>
      <vt:lpstr>A125894382T_Latest</vt:lpstr>
      <vt:lpstr>A125894386A</vt:lpstr>
      <vt:lpstr>A125894386A_Data</vt:lpstr>
      <vt:lpstr>A125894386A_Latest</vt:lpstr>
      <vt:lpstr>A125894390T</vt:lpstr>
      <vt:lpstr>A125894390T_Data</vt:lpstr>
      <vt:lpstr>A125894390T_Latest</vt:lpstr>
      <vt:lpstr>A125894394A</vt:lpstr>
      <vt:lpstr>A125894394A_Data</vt:lpstr>
      <vt:lpstr>A125894394A_Latest</vt:lpstr>
      <vt:lpstr>A125894398K</vt:lpstr>
      <vt:lpstr>A125894398K_Data</vt:lpstr>
      <vt:lpstr>A125894398K_Latest</vt:lpstr>
      <vt:lpstr>A125894402R</vt:lpstr>
      <vt:lpstr>A125894402R_Data</vt:lpstr>
      <vt:lpstr>A125894402R_Latest</vt:lpstr>
      <vt:lpstr>A125894406X</vt:lpstr>
      <vt:lpstr>A125894406X_Data</vt:lpstr>
      <vt:lpstr>A125894406X_Latest</vt:lpstr>
      <vt:lpstr>A125894410R</vt:lpstr>
      <vt:lpstr>A125894410R_Data</vt:lpstr>
      <vt:lpstr>A125894410R_Latest</vt:lpstr>
      <vt:lpstr>A125894414X</vt:lpstr>
      <vt:lpstr>A125894414X_Data</vt:lpstr>
      <vt:lpstr>A125894414X_Latest</vt:lpstr>
      <vt:lpstr>A125894418J</vt:lpstr>
      <vt:lpstr>A125894418J_Data</vt:lpstr>
      <vt:lpstr>A125894418J_Latest</vt:lpstr>
      <vt:lpstr>A125894422X</vt:lpstr>
      <vt:lpstr>A125894422X_Data</vt:lpstr>
      <vt:lpstr>A125894422X_Latest</vt:lpstr>
      <vt:lpstr>A125894426J</vt:lpstr>
      <vt:lpstr>A125894426J_Data</vt:lpstr>
      <vt:lpstr>A125894426J_Latest</vt:lpstr>
      <vt:lpstr>A125894430X</vt:lpstr>
      <vt:lpstr>A125894430X_Data</vt:lpstr>
      <vt:lpstr>A125894430X_Latest</vt:lpstr>
      <vt:lpstr>A125894434J</vt:lpstr>
      <vt:lpstr>A125894434J_Data</vt:lpstr>
      <vt:lpstr>A125894434J_Latest</vt:lpstr>
      <vt:lpstr>A125894438T</vt:lpstr>
      <vt:lpstr>A125894438T_Data</vt:lpstr>
      <vt:lpstr>A125894438T_Latest</vt:lpstr>
      <vt:lpstr>A125894442J</vt:lpstr>
      <vt:lpstr>A125894442J_Data</vt:lpstr>
      <vt:lpstr>A125894442J_Latest</vt:lpstr>
      <vt:lpstr>A125894446T</vt:lpstr>
      <vt:lpstr>A125894446T_Data</vt:lpstr>
      <vt:lpstr>A125894446T_Latest</vt:lpstr>
      <vt:lpstr>A125894450J</vt:lpstr>
      <vt:lpstr>A125894450J_Data</vt:lpstr>
      <vt:lpstr>A125894450J_Latest</vt:lpstr>
      <vt:lpstr>A125894454T</vt:lpstr>
      <vt:lpstr>A125894454T_Data</vt:lpstr>
      <vt:lpstr>A125894454T_Latest</vt:lpstr>
      <vt:lpstr>A125894458A</vt:lpstr>
      <vt:lpstr>A125894458A_Data</vt:lpstr>
      <vt:lpstr>A125894458A_Latest</vt:lpstr>
      <vt:lpstr>A125894462T</vt:lpstr>
      <vt:lpstr>A125894462T_Data</vt:lpstr>
      <vt:lpstr>A125894462T_Latest</vt:lpstr>
      <vt:lpstr>A125894466A</vt:lpstr>
      <vt:lpstr>A125894466A_Data</vt:lpstr>
      <vt:lpstr>A125894466A_Latest</vt:lpstr>
      <vt:lpstr>A125894470T</vt:lpstr>
      <vt:lpstr>A125894470T_Data</vt:lpstr>
      <vt:lpstr>A125894470T_Latest</vt:lpstr>
      <vt:lpstr>A125894474A</vt:lpstr>
      <vt:lpstr>A125894474A_Data</vt:lpstr>
      <vt:lpstr>A125894474A_Latest</vt:lpstr>
      <vt:lpstr>A125894478K</vt:lpstr>
      <vt:lpstr>A125894478K_Data</vt:lpstr>
      <vt:lpstr>A125894478K_Latest</vt:lpstr>
      <vt:lpstr>A125894482A</vt:lpstr>
      <vt:lpstr>A125894482A_Data</vt:lpstr>
      <vt:lpstr>A125894482A_Latest</vt:lpstr>
      <vt:lpstr>A125894486K</vt:lpstr>
      <vt:lpstr>A125894486K_Data</vt:lpstr>
      <vt:lpstr>A125894486K_Latest</vt:lpstr>
      <vt:lpstr>A125894490A</vt:lpstr>
      <vt:lpstr>A125894490A_Data</vt:lpstr>
      <vt:lpstr>A125894490A_Latest</vt:lpstr>
      <vt:lpstr>A125894494K</vt:lpstr>
      <vt:lpstr>A125894494K_Data</vt:lpstr>
      <vt:lpstr>A125894494K_Latest</vt:lpstr>
      <vt:lpstr>A125894498V</vt:lpstr>
      <vt:lpstr>A125894498V_Data</vt:lpstr>
      <vt:lpstr>A125894498V_Latest</vt:lpstr>
      <vt:lpstr>A125894502X</vt:lpstr>
      <vt:lpstr>A125894502X_Data</vt:lpstr>
      <vt:lpstr>A125894502X_Latest</vt:lpstr>
      <vt:lpstr>A125894506J</vt:lpstr>
      <vt:lpstr>A125894506J_Data</vt:lpstr>
      <vt:lpstr>A125894506J_Latest</vt:lpstr>
      <vt:lpstr>A125894510X</vt:lpstr>
      <vt:lpstr>A125894510X_Data</vt:lpstr>
      <vt:lpstr>A125894510X_Latest</vt:lpstr>
      <vt:lpstr>A125894514J</vt:lpstr>
      <vt:lpstr>A125894514J_Data</vt:lpstr>
      <vt:lpstr>A125894514J_Latest</vt:lpstr>
      <vt:lpstr>A125894518T</vt:lpstr>
      <vt:lpstr>A125894518T_Data</vt:lpstr>
      <vt:lpstr>A125894518T_Latest</vt:lpstr>
      <vt:lpstr>A125894522J</vt:lpstr>
      <vt:lpstr>A125894522J_Data</vt:lpstr>
      <vt:lpstr>A125894522J_Latest</vt:lpstr>
      <vt:lpstr>A125894526T</vt:lpstr>
      <vt:lpstr>A125894526T_Data</vt:lpstr>
      <vt:lpstr>A125894526T_Latest</vt:lpstr>
      <vt:lpstr>A125894530J</vt:lpstr>
      <vt:lpstr>A125894530J_Data</vt:lpstr>
      <vt:lpstr>A125894530J_Latest</vt:lpstr>
      <vt:lpstr>A125894534T</vt:lpstr>
      <vt:lpstr>A125894534T_Data</vt:lpstr>
      <vt:lpstr>A125894534T_Latest</vt:lpstr>
      <vt:lpstr>A125894538A</vt:lpstr>
      <vt:lpstr>A125894538A_Data</vt:lpstr>
      <vt:lpstr>A125894538A_Latest</vt:lpstr>
      <vt:lpstr>A125894542T</vt:lpstr>
      <vt:lpstr>A125894542T_Data</vt:lpstr>
      <vt:lpstr>A125894542T_Latest</vt:lpstr>
      <vt:lpstr>A125894546A</vt:lpstr>
      <vt:lpstr>A125894546A_Data</vt:lpstr>
      <vt:lpstr>A125894546A_Latest</vt:lpstr>
      <vt:lpstr>A125894550T</vt:lpstr>
      <vt:lpstr>A125894550T_Data</vt:lpstr>
      <vt:lpstr>A125894550T_Latest</vt:lpstr>
      <vt:lpstr>A125894554A</vt:lpstr>
      <vt:lpstr>A125894554A_Data</vt:lpstr>
      <vt:lpstr>A125894554A_Latest</vt:lpstr>
      <vt:lpstr>A125894558K</vt:lpstr>
      <vt:lpstr>A125894558K_Data</vt:lpstr>
      <vt:lpstr>A125894558K_Latest</vt:lpstr>
      <vt:lpstr>A125894562A</vt:lpstr>
      <vt:lpstr>A125894562A_Data</vt:lpstr>
      <vt:lpstr>A125894562A_Latest</vt:lpstr>
      <vt:lpstr>A125894566K</vt:lpstr>
      <vt:lpstr>A125894566K_Data</vt:lpstr>
      <vt:lpstr>A125894566K_Latest</vt:lpstr>
      <vt:lpstr>A125894570A</vt:lpstr>
      <vt:lpstr>A125894570A_Data</vt:lpstr>
      <vt:lpstr>A125894570A_Latest</vt:lpstr>
      <vt:lpstr>A125894574K</vt:lpstr>
      <vt:lpstr>A125894574K_Data</vt:lpstr>
      <vt:lpstr>A125894574K_Latest</vt:lpstr>
      <vt:lpstr>A125894578V</vt:lpstr>
      <vt:lpstr>A125894578V_Data</vt:lpstr>
      <vt:lpstr>A125894578V_Latest</vt:lpstr>
      <vt:lpstr>A125894582K</vt:lpstr>
      <vt:lpstr>A125894582K_Data</vt:lpstr>
      <vt:lpstr>A125894582K_Latest</vt:lpstr>
      <vt:lpstr>A125894586V</vt:lpstr>
      <vt:lpstr>A125894586V_Data</vt:lpstr>
      <vt:lpstr>A125894586V_Latest</vt:lpstr>
      <vt:lpstr>A125894590K</vt:lpstr>
      <vt:lpstr>A125894590K_Data</vt:lpstr>
      <vt:lpstr>A125894590K_Latest</vt:lpstr>
      <vt:lpstr>A125894594V</vt:lpstr>
      <vt:lpstr>A125894594V_Data</vt:lpstr>
      <vt:lpstr>A125894594V_Latest</vt:lpstr>
      <vt:lpstr>A125894598C</vt:lpstr>
      <vt:lpstr>A125894598C_Data</vt:lpstr>
      <vt:lpstr>A125894598C_Latest</vt:lpstr>
      <vt:lpstr>A125894602J</vt:lpstr>
      <vt:lpstr>A125894602J_Data</vt:lpstr>
      <vt:lpstr>A125894602J_Latest</vt:lpstr>
      <vt:lpstr>A125894606T</vt:lpstr>
      <vt:lpstr>A125894606T_Data</vt:lpstr>
      <vt:lpstr>A125894606T_Latest</vt:lpstr>
      <vt:lpstr>A125894610J</vt:lpstr>
      <vt:lpstr>A125894610J_Data</vt:lpstr>
      <vt:lpstr>A125894610J_Latest</vt:lpstr>
      <vt:lpstr>A125894614T</vt:lpstr>
      <vt:lpstr>A125894614T_Data</vt:lpstr>
      <vt:lpstr>A125894614T_Latest</vt:lpstr>
      <vt:lpstr>A125894618A</vt:lpstr>
      <vt:lpstr>A125894618A_Data</vt:lpstr>
      <vt:lpstr>A125894618A_Latest</vt:lpstr>
      <vt:lpstr>A125894622T</vt:lpstr>
      <vt:lpstr>A125894622T_Data</vt:lpstr>
      <vt:lpstr>A125894622T_Latest</vt:lpstr>
      <vt:lpstr>A125894626A</vt:lpstr>
      <vt:lpstr>A125894626A_Data</vt:lpstr>
      <vt:lpstr>A125894626A_Latest</vt:lpstr>
      <vt:lpstr>A125894630T</vt:lpstr>
      <vt:lpstr>A125894630T_Data</vt:lpstr>
      <vt:lpstr>A125894630T_Latest</vt:lpstr>
      <vt:lpstr>A125894634A</vt:lpstr>
      <vt:lpstr>A125894634A_Data</vt:lpstr>
      <vt:lpstr>A125894634A_Latest</vt:lpstr>
      <vt:lpstr>A125894638K</vt:lpstr>
      <vt:lpstr>A125894638K_Data</vt:lpstr>
      <vt:lpstr>A125894638K_Latest</vt:lpstr>
      <vt:lpstr>A125894642A</vt:lpstr>
      <vt:lpstr>A125894642A_Data</vt:lpstr>
      <vt:lpstr>A125894642A_Latest</vt:lpstr>
      <vt:lpstr>A125894646K</vt:lpstr>
      <vt:lpstr>A125894646K_Data</vt:lpstr>
      <vt:lpstr>A125894646K_Latest</vt:lpstr>
      <vt:lpstr>A125894650A</vt:lpstr>
      <vt:lpstr>A125894650A_Data</vt:lpstr>
      <vt:lpstr>A125894650A_Latest</vt:lpstr>
      <vt:lpstr>A125894654K</vt:lpstr>
      <vt:lpstr>A125894654K_Data</vt:lpstr>
      <vt:lpstr>A125894654K_Latest</vt:lpstr>
      <vt:lpstr>A125894658V</vt:lpstr>
      <vt:lpstr>A125894658V_Data</vt:lpstr>
      <vt:lpstr>A125894658V_Latest</vt:lpstr>
      <vt:lpstr>A125894662K</vt:lpstr>
      <vt:lpstr>A125894662K_Data</vt:lpstr>
      <vt:lpstr>A125894662K_Latest</vt:lpstr>
      <vt:lpstr>A125894666V</vt:lpstr>
      <vt:lpstr>A125894666V_Data</vt:lpstr>
      <vt:lpstr>A125894666V_Latest</vt:lpstr>
      <vt:lpstr>A125894670K</vt:lpstr>
      <vt:lpstr>A125894670K_Data</vt:lpstr>
      <vt:lpstr>A125894670K_Latest</vt:lpstr>
      <vt:lpstr>A125894674V</vt:lpstr>
      <vt:lpstr>A125894674V_Data</vt:lpstr>
      <vt:lpstr>A125894674V_Latest</vt:lpstr>
      <vt:lpstr>A125894678C</vt:lpstr>
      <vt:lpstr>A125894678C_Data</vt:lpstr>
      <vt:lpstr>A125894678C_Latest</vt:lpstr>
      <vt:lpstr>A125894682V</vt:lpstr>
      <vt:lpstr>A125894682V_Data</vt:lpstr>
      <vt:lpstr>A125894682V_Latest</vt:lpstr>
      <vt:lpstr>A125894686C</vt:lpstr>
      <vt:lpstr>A125894686C_Data</vt:lpstr>
      <vt:lpstr>A125894686C_Latest</vt:lpstr>
      <vt:lpstr>A125894690V</vt:lpstr>
      <vt:lpstr>A125894690V_Data</vt:lpstr>
      <vt:lpstr>A125894690V_Latest</vt:lpstr>
      <vt:lpstr>A125894694C</vt:lpstr>
      <vt:lpstr>A125894694C_Data</vt:lpstr>
      <vt:lpstr>A125894694C_Latest</vt:lpstr>
      <vt:lpstr>A125894698L</vt:lpstr>
      <vt:lpstr>A125894698L_Data</vt:lpstr>
      <vt:lpstr>A125894698L_Latest</vt:lpstr>
      <vt:lpstr>A125894702T</vt:lpstr>
      <vt:lpstr>A125894702T_Data</vt:lpstr>
      <vt:lpstr>A125894702T_Latest</vt:lpstr>
      <vt:lpstr>A125894706A</vt:lpstr>
      <vt:lpstr>A125894706A_Data</vt:lpstr>
      <vt:lpstr>A125894706A_Latest</vt:lpstr>
      <vt:lpstr>A125899638A</vt:lpstr>
      <vt:lpstr>A125899638A_Data</vt:lpstr>
      <vt:lpstr>A125899638A_Latest</vt:lpstr>
      <vt:lpstr>A125899642T</vt:lpstr>
      <vt:lpstr>A125899642T_Data</vt:lpstr>
      <vt:lpstr>A125899642T_Latest</vt:lpstr>
      <vt:lpstr>A125899646A</vt:lpstr>
      <vt:lpstr>A125899646A_Data</vt:lpstr>
      <vt:lpstr>A125899646A_Latest</vt:lpstr>
      <vt:lpstr>A125899650T</vt:lpstr>
      <vt:lpstr>A125899650T_Data</vt:lpstr>
      <vt:lpstr>A125899650T_Latest</vt:lpstr>
      <vt:lpstr>A125899654A</vt:lpstr>
      <vt:lpstr>A125899654A_Data</vt:lpstr>
      <vt:lpstr>A125899654A_Latest</vt:lpstr>
      <vt:lpstr>A125899658K</vt:lpstr>
      <vt:lpstr>A125899658K_Data</vt:lpstr>
      <vt:lpstr>A125899658K_Latest</vt:lpstr>
      <vt:lpstr>A125899662A</vt:lpstr>
      <vt:lpstr>A125899662A_Data</vt:lpstr>
      <vt:lpstr>A125899662A_Latest</vt:lpstr>
      <vt:lpstr>A125899666K</vt:lpstr>
      <vt:lpstr>A125899666K_Data</vt:lpstr>
      <vt:lpstr>A125899666K_Latest</vt:lpstr>
      <vt:lpstr>A125899670A</vt:lpstr>
      <vt:lpstr>A125899670A_Data</vt:lpstr>
      <vt:lpstr>A125899670A_Latest</vt:lpstr>
      <vt:lpstr>A125899674K</vt:lpstr>
      <vt:lpstr>A125899674K_Data</vt:lpstr>
      <vt:lpstr>A125899674K_Latest</vt:lpstr>
      <vt:lpstr>A125899678V</vt:lpstr>
      <vt:lpstr>A125899678V_Data</vt:lpstr>
      <vt:lpstr>A125899678V_Latest</vt:lpstr>
      <vt:lpstr>A125899682K</vt:lpstr>
      <vt:lpstr>A125899682K_Data</vt:lpstr>
      <vt:lpstr>A125899682K_Latest</vt:lpstr>
      <vt:lpstr>A125899686V</vt:lpstr>
      <vt:lpstr>A125899686V_Data</vt:lpstr>
      <vt:lpstr>A125899686V_Latest</vt:lpstr>
      <vt:lpstr>A125899690K</vt:lpstr>
      <vt:lpstr>A125899690K_Data</vt:lpstr>
      <vt:lpstr>A125899690K_Latest</vt:lpstr>
      <vt:lpstr>A125899694V</vt:lpstr>
      <vt:lpstr>A125899694V_Data</vt:lpstr>
      <vt:lpstr>A125899694V_Latest</vt:lpstr>
      <vt:lpstr>A125899698C</vt:lpstr>
      <vt:lpstr>A125899698C_Data</vt:lpstr>
      <vt:lpstr>A125899698C_Latest</vt:lpstr>
      <vt:lpstr>A125899702J</vt:lpstr>
      <vt:lpstr>A125899702J_Data</vt:lpstr>
      <vt:lpstr>A125899702J_Latest</vt:lpstr>
      <vt:lpstr>A125899706T</vt:lpstr>
      <vt:lpstr>A125899706T_Data</vt:lpstr>
      <vt:lpstr>A125899706T_Latest</vt:lpstr>
      <vt:lpstr>A125899710J</vt:lpstr>
      <vt:lpstr>A125899710J_Data</vt:lpstr>
      <vt:lpstr>A125899710J_Latest</vt:lpstr>
      <vt:lpstr>A125899714T</vt:lpstr>
      <vt:lpstr>A125899714T_Data</vt:lpstr>
      <vt:lpstr>A125899714T_Latest</vt:lpstr>
      <vt:lpstr>A125899718A</vt:lpstr>
      <vt:lpstr>A125899718A_Data</vt:lpstr>
      <vt:lpstr>A125899718A_Latest</vt:lpstr>
      <vt:lpstr>A125899722T</vt:lpstr>
      <vt:lpstr>A125899722T_Data</vt:lpstr>
      <vt:lpstr>A125899722T_Latest</vt:lpstr>
      <vt:lpstr>A125899726A</vt:lpstr>
      <vt:lpstr>A125899726A_Data</vt:lpstr>
      <vt:lpstr>A125899726A_Latest</vt:lpstr>
      <vt:lpstr>A125899730T</vt:lpstr>
      <vt:lpstr>A125899730T_Data</vt:lpstr>
      <vt:lpstr>A125899730T_Latest</vt:lpstr>
      <vt:lpstr>A125899734A</vt:lpstr>
      <vt:lpstr>A125899734A_Data</vt:lpstr>
      <vt:lpstr>A125899734A_Latest</vt:lpstr>
      <vt:lpstr>A125899738K</vt:lpstr>
      <vt:lpstr>A125899738K_Data</vt:lpstr>
      <vt:lpstr>A125899738K_Latest</vt:lpstr>
      <vt:lpstr>A125899742A</vt:lpstr>
      <vt:lpstr>A125899742A_Data</vt:lpstr>
      <vt:lpstr>A125899742A_Latest</vt:lpstr>
      <vt:lpstr>A125899746K</vt:lpstr>
      <vt:lpstr>A125899746K_Data</vt:lpstr>
      <vt:lpstr>A125899746K_Latest</vt:lpstr>
      <vt:lpstr>A125899750A</vt:lpstr>
      <vt:lpstr>A125899750A_Data</vt:lpstr>
      <vt:lpstr>A125899750A_Latest</vt:lpstr>
      <vt:lpstr>A125899754K</vt:lpstr>
      <vt:lpstr>A125899754K_Data</vt:lpstr>
      <vt:lpstr>A125899754K_Latest</vt:lpstr>
      <vt:lpstr>A125899758V</vt:lpstr>
      <vt:lpstr>A125899758V_Data</vt:lpstr>
      <vt:lpstr>A125899758V_Latest</vt:lpstr>
      <vt:lpstr>A125899762K</vt:lpstr>
      <vt:lpstr>A125899762K_Data</vt:lpstr>
      <vt:lpstr>A125899762K_Latest</vt:lpstr>
      <vt:lpstr>A125899766V</vt:lpstr>
      <vt:lpstr>A125899766V_Data</vt:lpstr>
      <vt:lpstr>A125899766V_Latest</vt:lpstr>
      <vt:lpstr>A125899770K</vt:lpstr>
      <vt:lpstr>A125899770K_Data</vt:lpstr>
      <vt:lpstr>A125899770K_Latest</vt:lpstr>
      <vt:lpstr>A125899774V</vt:lpstr>
      <vt:lpstr>A125899774V_Data</vt:lpstr>
      <vt:lpstr>A125899774V_Latest</vt:lpstr>
      <vt:lpstr>A125899778C</vt:lpstr>
      <vt:lpstr>A125899778C_Data</vt:lpstr>
      <vt:lpstr>A125899778C_Latest</vt:lpstr>
      <vt:lpstr>A125899782V</vt:lpstr>
      <vt:lpstr>A125899782V_Data</vt:lpstr>
      <vt:lpstr>A125899782V_Latest</vt:lpstr>
      <vt:lpstr>A125899786C</vt:lpstr>
      <vt:lpstr>A125899786C_Data</vt:lpstr>
      <vt:lpstr>A125899786C_Latest</vt:lpstr>
      <vt:lpstr>A125899790V</vt:lpstr>
      <vt:lpstr>A125899790V_Data</vt:lpstr>
      <vt:lpstr>A125899790V_Latest</vt:lpstr>
      <vt:lpstr>A125899794C</vt:lpstr>
      <vt:lpstr>A125899794C_Data</vt:lpstr>
      <vt:lpstr>A125899794C_Latest</vt:lpstr>
      <vt:lpstr>A125899798L</vt:lpstr>
      <vt:lpstr>A125899798L_Data</vt:lpstr>
      <vt:lpstr>A125899798L_Latest</vt:lpstr>
      <vt:lpstr>A125899802T</vt:lpstr>
      <vt:lpstr>A125899802T_Data</vt:lpstr>
      <vt:lpstr>A125899802T_Latest</vt:lpstr>
      <vt:lpstr>A125899806A</vt:lpstr>
      <vt:lpstr>A125899806A_Data</vt:lpstr>
      <vt:lpstr>A125899806A_Latest</vt:lpstr>
      <vt:lpstr>A125899810T</vt:lpstr>
      <vt:lpstr>A125899810T_Data</vt:lpstr>
      <vt:lpstr>A125899810T_Latest</vt:lpstr>
      <vt:lpstr>A125899814A</vt:lpstr>
      <vt:lpstr>A125899814A_Data</vt:lpstr>
      <vt:lpstr>A125899814A_Latest</vt:lpstr>
      <vt:lpstr>A125899818K</vt:lpstr>
      <vt:lpstr>A125899818K_Data</vt:lpstr>
      <vt:lpstr>A125899818K_Latest</vt:lpstr>
      <vt:lpstr>A125899822A</vt:lpstr>
      <vt:lpstr>A125899822A_Data</vt:lpstr>
      <vt:lpstr>A125899822A_Latest</vt:lpstr>
      <vt:lpstr>A125899826K</vt:lpstr>
      <vt:lpstr>A125899826K_Data</vt:lpstr>
      <vt:lpstr>A125899826K_Latest</vt:lpstr>
      <vt:lpstr>A125899830A</vt:lpstr>
      <vt:lpstr>A125899830A_Data</vt:lpstr>
      <vt:lpstr>A125899830A_Latest</vt:lpstr>
      <vt:lpstr>A125899834K</vt:lpstr>
      <vt:lpstr>A125899834K_Data</vt:lpstr>
      <vt:lpstr>A125899834K_Latest</vt:lpstr>
      <vt:lpstr>A125899838V</vt:lpstr>
      <vt:lpstr>A125899838V_Data</vt:lpstr>
      <vt:lpstr>A125899838V_Latest</vt:lpstr>
      <vt:lpstr>A125899842K</vt:lpstr>
      <vt:lpstr>A125899842K_Data</vt:lpstr>
      <vt:lpstr>A125899842K_Latest</vt:lpstr>
      <vt:lpstr>A125899846V</vt:lpstr>
      <vt:lpstr>A125899846V_Data</vt:lpstr>
      <vt:lpstr>A125899846V_Latest</vt:lpstr>
      <vt:lpstr>A125899850K</vt:lpstr>
      <vt:lpstr>A125899850K_Data</vt:lpstr>
      <vt:lpstr>A125899850K_Latest</vt:lpstr>
      <vt:lpstr>A125899854V</vt:lpstr>
      <vt:lpstr>A125899854V_Data</vt:lpstr>
      <vt:lpstr>A125899854V_Latest</vt:lpstr>
      <vt:lpstr>A125899858C</vt:lpstr>
      <vt:lpstr>A125899858C_Data</vt:lpstr>
      <vt:lpstr>A125899858C_Latest</vt:lpstr>
      <vt:lpstr>A125899862V</vt:lpstr>
      <vt:lpstr>A125899862V_Data</vt:lpstr>
      <vt:lpstr>A125899862V_Latest</vt:lpstr>
      <vt:lpstr>A125899866C</vt:lpstr>
      <vt:lpstr>A125899866C_Data</vt:lpstr>
      <vt:lpstr>A125899866C_Latest</vt:lpstr>
      <vt:lpstr>A125899870V</vt:lpstr>
      <vt:lpstr>A125899870V_Data</vt:lpstr>
      <vt:lpstr>A125899870V_Latest</vt:lpstr>
      <vt:lpstr>A125899874C</vt:lpstr>
      <vt:lpstr>A125899874C_Data</vt:lpstr>
      <vt:lpstr>A125899874C_Latest</vt:lpstr>
      <vt:lpstr>A125899878L</vt:lpstr>
      <vt:lpstr>A125899878L_Data</vt:lpstr>
      <vt:lpstr>A125899878L_Latest</vt:lpstr>
      <vt:lpstr>A125899882C</vt:lpstr>
      <vt:lpstr>A125899882C_Data</vt:lpstr>
      <vt:lpstr>A125899882C_Latest</vt:lpstr>
      <vt:lpstr>A125899886L</vt:lpstr>
      <vt:lpstr>A125899886L_Data</vt:lpstr>
      <vt:lpstr>A125899886L_Latest</vt:lpstr>
      <vt:lpstr>A125899890C</vt:lpstr>
      <vt:lpstr>A125899890C_Data</vt:lpstr>
      <vt:lpstr>A125899890C_Latest</vt:lpstr>
      <vt:lpstr>A125899894L</vt:lpstr>
      <vt:lpstr>A125899894L_Data</vt:lpstr>
      <vt:lpstr>A125899894L_Latest</vt:lpstr>
      <vt:lpstr>A125899898W</vt:lpstr>
      <vt:lpstr>A125899898W_Data</vt:lpstr>
      <vt:lpstr>A125899898W_Latest</vt:lpstr>
      <vt:lpstr>A125899902A</vt:lpstr>
      <vt:lpstr>A125899902A_Data</vt:lpstr>
      <vt:lpstr>A125899902A_Latest</vt:lpstr>
      <vt:lpstr>A125899906K</vt:lpstr>
      <vt:lpstr>A125899906K_Data</vt:lpstr>
      <vt:lpstr>A125899906K_Latest</vt:lpstr>
      <vt:lpstr>A125899910A</vt:lpstr>
      <vt:lpstr>A125899910A_Data</vt:lpstr>
      <vt:lpstr>A125899910A_Latest</vt:lpstr>
      <vt:lpstr>A125899914K</vt:lpstr>
      <vt:lpstr>A125899914K_Data</vt:lpstr>
      <vt:lpstr>A125899914K_Latest</vt:lpstr>
      <vt:lpstr>A125899918V</vt:lpstr>
      <vt:lpstr>A125899918V_Data</vt:lpstr>
      <vt:lpstr>A125899918V_Latest</vt:lpstr>
      <vt:lpstr>A125899922K</vt:lpstr>
      <vt:lpstr>A125899922K_Data</vt:lpstr>
      <vt:lpstr>A125899922K_Latest</vt:lpstr>
      <vt:lpstr>A125899926V</vt:lpstr>
      <vt:lpstr>A125899926V_Data</vt:lpstr>
      <vt:lpstr>A125899926V_Latest</vt:lpstr>
      <vt:lpstr>A125899930K</vt:lpstr>
      <vt:lpstr>A125899930K_Data</vt:lpstr>
      <vt:lpstr>A125899930K_Latest</vt:lpstr>
      <vt:lpstr>A125899934V</vt:lpstr>
      <vt:lpstr>A125899934V_Data</vt:lpstr>
      <vt:lpstr>A125899934V_Latest</vt:lpstr>
      <vt:lpstr>A125899938C</vt:lpstr>
      <vt:lpstr>A125899938C_Data</vt:lpstr>
      <vt:lpstr>A125899938C_Latest</vt:lpstr>
      <vt:lpstr>A125899942V</vt:lpstr>
      <vt:lpstr>A125899942V_Data</vt:lpstr>
      <vt:lpstr>A125899942V_Latest</vt:lpstr>
      <vt:lpstr>A125899946C</vt:lpstr>
      <vt:lpstr>A125899946C_Data</vt:lpstr>
      <vt:lpstr>A125899946C_Latest</vt:lpstr>
      <vt:lpstr>A125899950V</vt:lpstr>
      <vt:lpstr>A125899950V_Data</vt:lpstr>
      <vt:lpstr>A125899950V_Latest</vt:lpstr>
      <vt:lpstr>A125899954C</vt:lpstr>
      <vt:lpstr>A125899954C_Data</vt:lpstr>
      <vt:lpstr>A125899954C_Latest</vt:lpstr>
      <vt:lpstr>A125899958L</vt:lpstr>
      <vt:lpstr>A125899958L_Data</vt:lpstr>
      <vt:lpstr>A125899958L_Latest</vt:lpstr>
      <vt:lpstr>A125899962C</vt:lpstr>
      <vt:lpstr>A125899962C_Data</vt:lpstr>
      <vt:lpstr>A125899962C_Latest</vt:lpstr>
      <vt:lpstr>A125899966L</vt:lpstr>
      <vt:lpstr>A125899966L_Data</vt:lpstr>
      <vt:lpstr>A125899966L_Latest</vt:lpstr>
      <vt:lpstr>A125899970C</vt:lpstr>
      <vt:lpstr>A125899970C_Data</vt:lpstr>
      <vt:lpstr>A125899970C_Latest</vt:lpstr>
      <vt:lpstr>A125899974L</vt:lpstr>
      <vt:lpstr>A125899974L_Data</vt:lpstr>
      <vt:lpstr>A125899974L_Latest</vt:lpstr>
      <vt:lpstr>A125899978W</vt:lpstr>
      <vt:lpstr>A125899978W_Data</vt:lpstr>
      <vt:lpstr>A125899978W_Latest</vt:lpstr>
      <vt:lpstr>A125899982L</vt:lpstr>
      <vt:lpstr>A125899982L_Data</vt:lpstr>
      <vt:lpstr>A125899982L_Latest</vt:lpstr>
      <vt:lpstr>A125899986W</vt:lpstr>
      <vt:lpstr>A125899986W_Data</vt:lpstr>
      <vt:lpstr>A125899986W_Latest</vt:lpstr>
      <vt:lpstr>A125899990L</vt:lpstr>
      <vt:lpstr>A125899990L_Data</vt:lpstr>
      <vt:lpstr>A125899990L_Latest</vt:lpstr>
      <vt:lpstr>A125899994W</vt:lpstr>
      <vt:lpstr>A125899994W_Data</vt:lpstr>
      <vt:lpstr>A125899994W_Latest</vt:lpstr>
      <vt:lpstr>A125899998F</vt:lpstr>
      <vt:lpstr>A125899998F_Data</vt:lpstr>
      <vt:lpstr>A125899998F_Latest</vt:lpstr>
      <vt:lpstr>A125900002A</vt:lpstr>
      <vt:lpstr>A125900002A_Data</vt:lpstr>
      <vt:lpstr>A125900002A_Latest</vt:lpstr>
      <vt:lpstr>A125900006K</vt:lpstr>
      <vt:lpstr>A125900006K_Data</vt:lpstr>
      <vt:lpstr>A125900006K_Latest</vt:lpstr>
      <vt:lpstr>A125900010A</vt:lpstr>
      <vt:lpstr>A125900010A_Data</vt:lpstr>
      <vt:lpstr>A125900010A_Latest</vt:lpstr>
      <vt:lpstr>A125900014K</vt:lpstr>
      <vt:lpstr>A125900014K_Data</vt:lpstr>
      <vt:lpstr>A125900014K_Latest</vt:lpstr>
      <vt:lpstr>A125900018V</vt:lpstr>
      <vt:lpstr>A125900018V_Data</vt:lpstr>
      <vt:lpstr>A125900018V_Latest</vt:lpstr>
      <vt:lpstr>A125900022K</vt:lpstr>
      <vt:lpstr>A125900022K_Data</vt:lpstr>
      <vt:lpstr>A125900022K_Latest</vt:lpstr>
      <vt:lpstr>A125900026V</vt:lpstr>
      <vt:lpstr>A125900026V_Data</vt:lpstr>
      <vt:lpstr>A125900026V_Latest</vt:lpstr>
      <vt:lpstr>A125900030K</vt:lpstr>
      <vt:lpstr>A125900030K_Data</vt:lpstr>
      <vt:lpstr>A125900030K_Latest</vt:lpstr>
      <vt:lpstr>A125900034V</vt:lpstr>
      <vt:lpstr>A125900034V_Data</vt:lpstr>
      <vt:lpstr>A125900034V_Latest</vt:lpstr>
      <vt:lpstr>A125900038C</vt:lpstr>
      <vt:lpstr>A125900038C_Data</vt:lpstr>
      <vt:lpstr>A125900038C_Latest</vt:lpstr>
      <vt:lpstr>A125900042V</vt:lpstr>
      <vt:lpstr>A125900042V_Data</vt:lpstr>
      <vt:lpstr>A125900042V_Latest</vt:lpstr>
      <vt:lpstr>A125900046C</vt:lpstr>
      <vt:lpstr>A125900046C_Data</vt:lpstr>
      <vt:lpstr>A125900046C_Latest</vt:lpstr>
      <vt:lpstr>A125900050V</vt:lpstr>
      <vt:lpstr>A125900050V_Data</vt:lpstr>
      <vt:lpstr>A125900050V_Latest</vt:lpstr>
      <vt:lpstr>A125900054C</vt:lpstr>
      <vt:lpstr>A125900054C_Data</vt:lpstr>
      <vt:lpstr>A125900054C_Latest</vt:lpstr>
      <vt:lpstr>A125900058L</vt:lpstr>
      <vt:lpstr>A125900058L_Data</vt:lpstr>
      <vt:lpstr>A125900058L_Latest</vt:lpstr>
      <vt:lpstr>A125900062C</vt:lpstr>
      <vt:lpstr>A125900062C_Data</vt:lpstr>
      <vt:lpstr>A125900062C_Latest</vt:lpstr>
      <vt:lpstr>A125900066L</vt:lpstr>
      <vt:lpstr>A125900066L_Data</vt:lpstr>
      <vt:lpstr>A125900066L_Latest</vt:lpstr>
      <vt:lpstr>A125900070C</vt:lpstr>
      <vt:lpstr>A125900070C_Data</vt:lpstr>
      <vt:lpstr>A125900070C_Latest</vt:lpstr>
      <vt:lpstr>A125900074L</vt:lpstr>
      <vt:lpstr>A125900074L_Data</vt:lpstr>
      <vt:lpstr>A125900074L_Latest</vt:lpstr>
      <vt:lpstr>A125900078W</vt:lpstr>
      <vt:lpstr>A125900078W_Data</vt:lpstr>
      <vt:lpstr>A125900078W_Latest</vt:lpstr>
      <vt:lpstr>A125900082L</vt:lpstr>
      <vt:lpstr>A125900082L_Data</vt:lpstr>
      <vt:lpstr>A125900082L_Latest</vt:lpstr>
      <vt:lpstr>A125900086W</vt:lpstr>
      <vt:lpstr>A125900086W_Data</vt:lpstr>
      <vt:lpstr>A125900086W_Latest</vt:lpstr>
      <vt:lpstr>A125900090L</vt:lpstr>
      <vt:lpstr>A125900090L_Data</vt:lpstr>
      <vt:lpstr>A125900090L_Latest</vt:lpstr>
      <vt:lpstr>A125900094W</vt:lpstr>
      <vt:lpstr>A125900094W_Data</vt:lpstr>
      <vt:lpstr>A125900094W_Latest</vt:lpstr>
      <vt:lpstr>A125900098F</vt:lpstr>
      <vt:lpstr>A125900098F_Data</vt:lpstr>
      <vt:lpstr>A125900098F_Latest</vt:lpstr>
      <vt:lpstr>A125900102K</vt:lpstr>
      <vt:lpstr>A125900102K_Data</vt:lpstr>
      <vt:lpstr>A125900102K_Latest</vt:lpstr>
      <vt:lpstr>A125900106V</vt:lpstr>
      <vt:lpstr>A125900106V_Data</vt:lpstr>
      <vt:lpstr>A125900106V_Latest</vt:lpstr>
      <vt:lpstr>A125900110K</vt:lpstr>
      <vt:lpstr>A125900110K_Data</vt:lpstr>
      <vt:lpstr>A125900110K_Latest</vt:lpstr>
      <vt:lpstr>A125900114V</vt:lpstr>
      <vt:lpstr>A125900114V_Data</vt:lpstr>
      <vt:lpstr>A125900114V_Latest</vt:lpstr>
      <vt:lpstr>A125900118C</vt:lpstr>
      <vt:lpstr>A125900118C_Data</vt:lpstr>
      <vt:lpstr>A125900118C_Latest</vt:lpstr>
      <vt:lpstr>A125900122V</vt:lpstr>
      <vt:lpstr>A125900122V_Data</vt:lpstr>
      <vt:lpstr>A125900122V_Latest</vt:lpstr>
      <vt:lpstr>A125900126C</vt:lpstr>
      <vt:lpstr>A125900126C_Data</vt:lpstr>
      <vt:lpstr>A125900126C_Latest</vt:lpstr>
      <vt:lpstr>A125900130V</vt:lpstr>
      <vt:lpstr>A125900130V_Data</vt:lpstr>
      <vt:lpstr>A125900130V_Latest</vt:lpstr>
      <vt:lpstr>A125900134C</vt:lpstr>
      <vt:lpstr>A125900134C_Data</vt:lpstr>
      <vt:lpstr>A125900134C_Latest</vt:lpstr>
      <vt:lpstr>A125900138L</vt:lpstr>
      <vt:lpstr>A125900138L_Data</vt:lpstr>
      <vt:lpstr>A125900138L_Latest</vt:lpstr>
      <vt:lpstr>A125900142C</vt:lpstr>
      <vt:lpstr>A125900142C_Data</vt:lpstr>
      <vt:lpstr>A125900142C_Latest</vt:lpstr>
      <vt:lpstr>A125900146L</vt:lpstr>
      <vt:lpstr>A125900146L_Data</vt:lpstr>
      <vt:lpstr>A125900146L_Latest</vt:lpstr>
      <vt:lpstr>A125900150C</vt:lpstr>
      <vt:lpstr>A125900150C_Data</vt:lpstr>
      <vt:lpstr>A125900150C_Latest</vt:lpstr>
      <vt:lpstr>A125900154L</vt:lpstr>
      <vt:lpstr>A125900154L_Data</vt:lpstr>
      <vt:lpstr>A125900154L_Latest</vt:lpstr>
      <vt:lpstr>A125900158W</vt:lpstr>
      <vt:lpstr>A125900158W_Data</vt:lpstr>
      <vt:lpstr>A125900158W_Latest</vt:lpstr>
      <vt:lpstr>A125900162L</vt:lpstr>
      <vt:lpstr>A125900162L_Data</vt:lpstr>
      <vt:lpstr>A125900162L_Latest</vt:lpstr>
      <vt:lpstr>A125900166W</vt:lpstr>
      <vt:lpstr>A125900166W_Data</vt:lpstr>
      <vt:lpstr>A125900166W_Latest</vt:lpstr>
      <vt:lpstr>A125900170L</vt:lpstr>
      <vt:lpstr>A125900170L_Data</vt:lpstr>
      <vt:lpstr>A125900170L_Latest</vt:lpstr>
      <vt:lpstr>A125900174W</vt:lpstr>
      <vt:lpstr>A125900174W_Data</vt:lpstr>
      <vt:lpstr>A125900174W_Latest</vt:lpstr>
      <vt:lpstr>A125900178F</vt:lpstr>
      <vt:lpstr>A125900178F_Data</vt:lpstr>
      <vt:lpstr>A125900178F_Latest</vt:lpstr>
      <vt:lpstr>A125900182W</vt:lpstr>
      <vt:lpstr>A125900182W_Data</vt:lpstr>
      <vt:lpstr>A125900182W_Latest</vt:lpstr>
      <vt:lpstr>A125900186F</vt:lpstr>
      <vt:lpstr>A125900186F_Data</vt:lpstr>
      <vt:lpstr>A125900186F_Latest</vt:lpstr>
      <vt:lpstr>A125900190W</vt:lpstr>
      <vt:lpstr>A125900190W_Data</vt:lpstr>
      <vt:lpstr>A125900190W_Latest</vt:lpstr>
      <vt:lpstr>A125900194F</vt:lpstr>
      <vt:lpstr>A125900194F_Data</vt:lpstr>
      <vt:lpstr>A125900194F_Latest</vt:lpstr>
      <vt:lpstr>A125900198R</vt:lpstr>
      <vt:lpstr>A125900198R_Data</vt:lpstr>
      <vt:lpstr>A125900198R_Latest</vt:lpstr>
      <vt:lpstr>A125900202V</vt:lpstr>
      <vt:lpstr>A125900202V_Data</vt:lpstr>
      <vt:lpstr>A125900202V_Latest</vt:lpstr>
      <vt:lpstr>A125900206C</vt:lpstr>
      <vt:lpstr>A125900206C_Data</vt:lpstr>
      <vt:lpstr>A125900206C_Latest</vt:lpstr>
      <vt:lpstr>A125900210V</vt:lpstr>
      <vt:lpstr>A125900210V_Data</vt:lpstr>
      <vt:lpstr>A125900210V_Latest</vt:lpstr>
      <vt:lpstr>A125900214C</vt:lpstr>
      <vt:lpstr>A125900214C_Data</vt:lpstr>
      <vt:lpstr>A125900214C_Latest</vt:lpstr>
      <vt:lpstr>A125900218L</vt:lpstr>
      <vt:lpstr>A125900218L_Data</vt:lpstr>
      <vt:lpstr>A125900218L_Latest</vt:lpstr>
      <vt:lpstr>A125900222C</vt:lpstr>
      <vt:lpstr>A125900222C_Data</vt:lpstr>
      <vt:lpstr>A125900222C_Latest</vt:lpstr>
      <vt:lpstr>A125900226L</vt:lpstr>
      <vt:lpstr>A125900226L_Data</vt:lpstr>
      <vt:lpstr>A125900226L_Latest</vt:lpstr>
      <vt:lpstr>A125900230C</vt:lpstr>
      <vt:lpstr>A125900230C_Data</vt:lpstr>
      <vt:lpstr>A125900230C_Latest</vt:lpstr>
      <vt:lpstr>A125900234L</vt:lpstr>
      <vt:lpstr>A125900234L_Data</vt:lpstr>
      <vt:lpstr>A125900234L_Latest</vt:lpstr>
      <vt:lpstr>A125900238W</vt:lpstr>
      <vt:lpstr>A125900238W_Data</vt:lpstr>
      <vt:lpstr>A125900238W_Latest</vt:lpstr>
      <vt:lpstr>A125900242L</vt:lpstr>
      <vt:lpstr>A125900242L_Data</vt:lpstr>
      <vt:lpstr>A125900242L_Latest</vt:lpstr>
      <vt:lpstr>A125900246W</vt:lpstr>
      <vt:lpstr>A125900246W_Data</vt:lpstr>
      <vt:lpstr>A125900246W_Latest</vt:lpstr>
      <vt:lpstr>A125900250L</vt:lpstr>
      <vt:lpstr>A125900250L_Data</vt:lpstr>
      <vt:lpstr>A125900250L_Latest</vt:lpstr>
      <vt:lpstr>A125905182L</vt:lpstr>
      <vt:lpstr>A125905182L_Data</vt:lpstr>
      <vt:lpstr>A125905182L_Latest</vt:lpstr>
      <vt:lpstr>A125905186W</vt:lpstr>
      <vt:lpstr>A125905186W_Data</vt:lpstr>
      <vt:lpstr>A125905186W_Latest</vt:lpstr>
      <vt:lpstr>A125905190L</vt:lpstr>
      <vt:lpstr>A125905190L_Data</vt:lpstr>
      <vt:lpstr>A125905190L_Latest</vt:lpstr>
      <vt:lpstr>A125905194W</vt:lpstr>
      <vt:lpstr>A125905194W_Data</vt:lpstr>
      <vt:lpstr>A125905194W_Latest</vt:lpstr>
      <vt:lpstr>A125905198F</vt:lpstr>
      <vt:lpstr>A125905198F_Data</vt:lpstr>
      <vt:lpstr>A125905198F_Latest</vt:lpstr>
      <vt:lpstr>A125905202K</vt:lpstr>
      <vt:lpstr>A125905202K_Data</vt:lpstr>
      <vt:lpstr>A125905202K_Latest</vt:lpstr>
      <vt:lpstr>A125905206V</vt:lpstr>
      <vt:lpstr>A125905206V_Data</vt:lpstr>
      <vt:lpstr>A125905206V_Latest</vt:lpstr>
      <vt:lpstr>A125905210K</vt:lpstr>
      <vt:lpstr>A125905210K_Data</vt:lpstr>
      <vt:lpstr>A125905210K_Latest</vt:lpstr>
      <vt:lpstr>A125905214V</vt:lpstr>
      <vt:lpstr>A125905214V_Data</vt:lpstr>
      <vt:lpstr>A125905214V_Latest</vt:lpstr>
      <vt:lpstr>A125905218C</vt:lpstr>
      <vt:lpstr>A125905218C_Data</vt:lpstr>
      <vt:lpstr>A125905218C_Latest</vt:lpstr>
      <vt:lpstr>A125905222V</vt:lpstr>
      <vt:lpstr>A125905222V_Data</vt:lpstr>
      <vt:lpstr>A125905222V_Latest</vt:lpstr>
      <vt:lpstr>A125905226C</vt:lpstr>
      <vt:lpstr>A125905226C_Data</vt:lpstr>
      <vt:lpstr>A125905226C_Latest</vt:lpstr>
      <vt:lpstr>A125905230V</vt:lpstr>
      <vt:lpstr>A125905230V_Data</vt:lpstr>
      <vt:lpstr>A125905230V_Latest</vt:lpstr>
      <vt:lpstr>A125905234C</vt:lpstr>
      <vt:lpstr>A125905234C_Data</vt:lpstr>
      <vt:lpstr>A125905234C_Latest</vt:lpstr>
      <vt:lpstr>A125905238L</vt:lpstr>
      <vt:lpstr>A125905238L_Data</vt:lpstr>
      <vt:lpstr>A125905238L_Latest</vt:lpstr>
      <vt:lpstr>A125905242C</vt:lpstr>
      <vt:lpstr>A125905242C_Data</vt:lpstr>
      <vt:lpstr>A125905242C_Latest</vt:lpstr>
      <vt:lpstr>A125905246L</vt:lpstr>
      <vt:lpstr>A125905246L_Data</vt:lpstr>
      <vt:lpstr>A125905246L_Latest</vt:lpstr>
      <vt:lpstr>A125905250C</vt:lpstr>
      <vt:lpstr>A125905250C_Data</vt:lpstr>
      <vt:lpstr>A125905250C_Latest</vt:lpstr>
      <vt:lpstr>A125905254L</vt:lpstr>
      <vt:lpstr>A125905254L_Data</vt:lpstr>
      <vt:lpstr>A125905254L_Latest</vt:lpstr>
      <vt:lpstr>A125905258W</vt:lpstr>
      <vt:lpstr>A125905258W_Data</vt:lpstr>
      <vt:lpstr>A125905258W_Latest</vt:lpstr>
      <vt:lpstr>A125905262L</vt:lpstr>
      <vt:lpstr>A125905262L_Data</vt:lpstr>
      <vt:lpstr>A125905262L_Latest</vt:lpstr>
      <vt:lpstr>A125905266W</vt:lpstr>
      <vt:lpstr>A125905266W_Data</vt:lpstr>
      <vt:lpstr>A125905266W_Latest</vt:lpstr>
      <vt:lpstr>A125905270L</vt:lpstr>
      <vt:lpstr>A125905270L_Data</vt:lpstr>
      <vt:lpstr>A125905270L_Latest</vt:lpstr>
      <vt:lpstr>A125905274W</vt:lpstr>
      <vt:lpstr>A125905274W_Data</vt:lpstr>
      <vt:lpstr>A125905274W_Latest</vt:lpstr>
      <vt:lpstr>A125905278F</vt:lpstr>
      <vt:lpstr>A125905278F_Data</vt:lpstr>
      <vt:lpstr>A125905278F_Latest</vt:lpstr>
      <vt:lpstr>A125905282W</vt:lpstr>
      <vt:lpstr>A125905282W_Data</vt:lpstr>
      <vt:lpstr>A125905282W_Latest</vt:lpstr>
      <vt:lpstr>A125905286F</vt:lpstr>
      <vt:lpstr>A125905286F_Data</vt:lpstr>
      <vt:lpstr>A125905286F_Latest</vt:lpstr>
      <vt:lpstr>A125905290W</vt:lpstr>
      <vt:lpstr>A125905290W_Data</vt:lpstr>
      <vt:lpstr>A125905290W_Latest</vt:lpstr>
      <vt:lpstr>A125905294F</vt:lpstr>
      <vt:lpstr>A125905294F_Data</vt:lpstr>
      <vt:lpstr>A125905294F_Latest</vt:lpstr>
      <vt:lpstr>A125905298R</vt:lpstr>
      <vt:lpstr>A125905298R_Data</vt:lpstr>
      <vt:lpstr>A125905298R_Latest</vt:lpstr>
      <vt:lpstr>A125905302V</vt:lpstr>
      <vt:lpstr>A125905302V_Data</vt:lpstr>
      <vt:lpstr>A125905302V_Latest</vt:lpstr>
      <vt:lpstr>A125905306C</vt:lpstr>
      <vt:lpstr>A125905306C_Data</vt:lpstr>
      <vt:lpstr>A125905306C_Latest</vt:lpstr>
      <vt:lpstr>A125905310V</vt:lpstr>
      <vt:lpstr>A125905310V_Data</vt:lpstr>
      <vt:lpstr>A125905310V_Latest</vt:lpstr>
      <vt:lpstr>A125905314C</vt:lpstr>
      <vt:lpstr>A125905314C_Data</vt:lpstr>
      <vt:lpstr>A125905314C_Latest</vt:lpstr>
      <vt:lpstr>A125905318L</vt:lpstr>
      <vt:lpstr>A125905318L_Data</vt:lpstr>
      <vt:lpstr>A125905318L_Latest</vt:lpstr>
      <vt:lpstr>A125905322C</vt:lpstr>
      <vt:lpstr>A125905322C_Data</vt:lpstr>
      <vt:lpstr>A125905322C_Latest</vt:lpstr>
      <vt:lpstr>A125905326L</vt:lpstr>
      <vt:lpstr>A125905326L_Data</vt:lpstr>
      <vt:lpstr>A125905326L_Latest</vt:lpstr>
      <vt:lpstr>A125905330C</vt:lpstr>
      <vt:lpstr>A125905330C_Data</vt:lpstr>
      <vt:lpstr>A125905330C_Latest</vt:lpstr>
      <vt:lpstr>A125905334L</vt:lpstr>
      <vt:lpstr>A125905334L_Data</vt:lpstr>
      <vt:lpstr>A125905334L_Latest</vt:lpstr>
      <vt:lpstr>A125905338W</vt:lpstr>
      <vt:lpstr>A125905338W_Data</vt:lpstr>
      <vt:lpstr>A125905338W_Latest</vt:lpstr>
      <vt:lpstr>A125905342L</vt:lpstr>
      <vt:lpstr>A125905342L_Data</vt:lpstr>
      <vt:lpstr>A125905342L_Latest</vt:lpstr>
      <vt:lpstr>A125905346W</vt:lpstr>
      <vt:lpstr>A125905346W_Data</vt:lpstr>
      <vt:lpstr>A125905346W_Latest</vt:lpstr>
      <vt:lpstr>A125905350L</vt:lpstr>
      <vt:lpstr>A125905350L_Data</vt:lpstr>
      <vt:lpstr>A125905350L_Latest</vt:lpstr>
      <vt:lpstr>A125905354W</vt:lpstr>
      <vt:lpstr>A125905354W_Data</vt:lpstr>
      <vt:lpstr>A125905354W_Latest</vt:lpstr>
      <vt:lpstr>A125905358F</vt:lpstr>
      <vt:lpstr>A125905358F_Data</vt:lpstr>
      <vt:lpstr>A125905358F_Latest</vt:lpstr>
      <vt:lpstr>A125905362W</vt:lpstr>
      <vt:lpstr>A125905362W_Data</vt:lpstr>
      <vt:lpstr>A125905362W_Latest</vt:lpstr>
      <vt:lpstr>A125905366F</vt:lpstr>
      <vt:lpstr>A125905366F_Data</vt:lpstr>
      <vt:lpstr>A125905366F_Latest</vt:lpstr>
      <vt:lpstr>A125905370W</vt:lpstr>
      <vt:lpstr>A125905370W_Data</vt:lpstr>
      <vt:lpstr>A125905370W_Latest</vt:lpstr>
      <vt:lpstr>A125905374F</vt:lpstr>
      <vt:lpstr>A125905374F_Data</vt:lpstr>
      <vt:lpstr>A125905374F_Latest</vt:lpstr>
      <vt:lpstr>A125905378R</vt:lpstr>
      <vt:lpstr>A125905378R_Data</vt:lpstr>
      <vt:lpstr>A125905378R_Latest</vt:lpstr>
      <vt:lpstr>A125905382F</vt:lpstr>
      <vt:lpstr>A125905382F_Data</vt:lpstr>
      <vt:lpstr>A125905382F_Latest</vt:lpstr>
      <vt:lpstr>A125905386R</vt:lpstr>
      <vt:lpstr>A125905386R_Data</vt:lpstr>
      <vt:lpstr>A125905386R_Latest</vt:lpstr>
      <vt:lpstr>A125905390F</vt:lpstr>
      <vt:lpstr>A125905390F_Data</vt:lpstr>
      <vt:lpstr>A125905390F_Latest</vt:lpstr>
      <vt:lpstr>A125905394R</vt:lpstr>
      <vt:lpstr>A125905394R_Data</vt:lpstr>
      <vt:lpstr>A125905394R_Latest</vt:lpstr>
      <vt:lpstr>A125905398X</vt:lpstr>
      <vt:lpstr>A125905398X_Data</vt:lpstr>
      <vt:lpstr>A125905398X_Latest</vt:lpstr>
      <vt:lpstr>A125905402C</vt:lpstr>
      <vt:lpstr>A125905402C_Data</vt:lpstr>
      <vt:lpstr>A125905402C_Latest</vt:lpstr>
      <vt:lpstr>A125905406L</vt:lpstr>
      <vt:lpstr>A125905406L_Data</vt:lpstr>
      <vt:lpstr>A125905406L_Latest</vt:lpstr>
      <vt:lpstr>A125905410C</vt:lpstr>
      <vt:lpstr>A125905410C_Data</vt:lpstr>
      <vt:lpstr>A125905410C_Latest</vt:lpstr>
      <vt:lpstr>A125905414L</vt:lpstr>
      <vt:lpstr>A125905414L_Data</vt:lpstr>
      <vt:lpstr>A125905414L_Latest</vt:lpstr>
      <vt:lpstr>A125905418W</vt:lpstr>
      <vt:lpstr>A125905418W_Data</vt:lpstr>
      <vt:lpstr>A125905418W_Latest</vt:lpstr>
      <vt:lpstr>A125905422L</vt:lpstr>
      <vt:lpstr>A125905422L_Data</vt:lpstr>
      <vt:lpstr>A125905422L_Latest</vt:lpstr>
      <vt:lpstr>A125905426W</vt:lpstr>
      <vt:lpstr>A125905426W_Data</vt:lpstr>
      <vt:lpstr>A125905426W_Latest</vt:lpstr>
      <vt:lpstr>A125905430L</vt:lpstr>
      <vt:lpstr>A125905430L_Data</vt:lpstr>
      <vt:lpstr>A125905430L_Latest</vt:lpstr>
      <vt:lpstr>A125905434W</vt:lpstr>
      <vt:lpstr>A125905434W_Data</vt:lpstr>
      <vt:lpstr>A125905434W_Latest</vt:lpstr>
      <vt:lpstr>A125905438F</vt:lpstr>
      <vt:lpstr>A125905438F_Data</vt:lpstr>
      <vt:lpstr>A125905438F_Latest</vt:lpstr>
      <vt:lpstr>A125905442W</vt:lpstr>
      <vt:lpstr>A125905442W_Data</vt:lpstr>
      <vt:lpstr>A125905442W_Latest</vt:lpstr>
      <vt:lpstr>A125905446F</vt:lpstr>
      <vt:lpstr>A125905446F_Data</vt:lpstr>
      <vt:lpstr>A125905446F_Latest</vt:lpstr>
      <vt:lpstr>A125905450W</vt:lpstr>
      <vt:lpstr>A125905450W_Data</vt:lpstr>
      <vt:lpstr>A125905450W_Latest</vt:lpstr>
      <vt:lpstr>A125905454F</vt:lpstr>
      <vt:lpstr>A125905454F_Data</vt:lpstr>
      <vt:lpstr>A125905454F_Latest</vt:lpstr>
      <vt:lpstr>A125905458R</vt:lpstr>
      <vt:lpstr>A125905458R_Data</vt:lpstr>
      <vt:lpstr>A125905458R_Latest</vt:lpstr>
      <vt:lpstr>A125905462F</vt:lpstr>
      <vt:lpstr>A125905462F_Data</vt:lpstr>
      <vt:lpstr>A125905462F_Latest</vt:lpstr>
      <vt:lpstr>A125905466R</vt:lpstr>
      <vt:lpstr>A125905466R_Data</vt:lpstr>
      <vt:lpstr>A125905466R_Latest</vt:lpstr>
      <vt:lpstr>A125905470F</vt:lpstr>
      <vt:lpstr>A125905470F_Data</vt:lpstr>
      <vt:lpstr>A125905470F_Latest</vt:lpstr>
      <vt:lpstr>A125905474R</vt:lpstr>
      <vt:lpstr>A125905474R_Data</vt:lpstr>
      <vt:lpstr>A125905474R_Latest</vt:lpstr>
      <vt:lpstr>A125905478X</vt:lpstr>
      <vt:lpstr>A125905478X_Data</vt:lpstr>
      <vt:lpstr>A125905478X_Latest</vt:lpstr>
      <vt:lpstr>A125905482R</vt:lpstr>
      <vt:lpstr>A125905482R_Data</vt:lpstr>
      <vt:lpstr>A125905482R_Latest</vt:lpstr>
      <vt:lpstr>A125905486X</vt:lpstr>
      <vt:lpstr>A125905486X_Data</vt:lpstr>
      <vt:lpstr>A125905486X_Latest</vt:lpstr>
      <vt:lpstr>A125905490R</vt:lpstr>
      <vt:lpstr>A125905490R_Data</vt:lpstr>
      <vt:lpstr>A125905490R_Latest</vt:lpstr>
      <vt:lpstr>A125905494X</vt:lpstr>
      <vt:lpstr>A125905494X_Data</vt:lpstr>
      <vt:lpstr>A125905494X_Latest</vt:lpstr>
      <vt:lpstr>A125905498J</vt:lpstr>
      <vt:lpstr>A125905498J_Data</vt:lpstr>
      <vt:lpstr>A125905498J_Latest</vt:lpstr>
      <vt:lpstr>A125905502L</vt:lpstr>
      <vt:lpstr>A125905502L_Data</vt:lpstr>
      <vt:lpstr>A125905502L_Latest</vt:lpstr>
      <vt:lpstr>A125905506W</vt:lpstr>
      <vt:lpstr>A125905506W_Data</vt:lpstr>
      <vt:lpstr>A125905506W_Latest</vt:lpstr>
      <vt:lpstr>A125905510L</vt:lpstr>
      <vt:lpstr>A125905510L_Data</vt:lpstr>
      <vt:lpstr>A125905510L_Latest</vt:lpstr>
      <vt:lpstr>A125905514W</vt:lpstr>
      <vt:lpstr>A125905514W_Data</vt:lpstr>
      <vt:lpstr>A125905514W_Latest</vt:lpstr>
      <vt:lpstr>A125905518F</vt:lpstr>
      <vt:lpstr>A125905518F_Data</vt:lpstr>
      <vt:lpstr>A125905518F_Latest</vt:lpstr>
      <vt:lpstr>A125905522W</vt:lpstr>
      <vt:lpstr>A125905522W_Data</vt:lpstr>
      <vt:lpstr>A125905522W_Latest</vt:lpstr>
      <vt:lpstr>A125905526F</vt:lpstr>
      <vt:lpstr>A125905526F_Data</vt:lpstr>
      <vt:lpstr>A125905526F_Latest</vt:lpstr>
      <vt:lpstr>A125905530W</vt:lpstr>
      <vt:lpstr>A125905530W_Data</vt:lpstr>
      <vt:lpstr>A125905530W_Latest</vt:lpstr>
      <vt:lpstr>A125905534F</vt:lpstr>
      <vt:lpstr>A125905534F_Data</vt:lpstr>
      <vt:lpstr>A125905534F_Latest</vt:lpstr>
      <vt:lpstr>A125905538R</vt:lpstr>
      <vt:lpstr>A125905538R_Data</vt:lpstr>
      <vt:lpstr>A125905538R_Latest</vt:lpstr>
      <vt:lpstr>A125905542F</vt:lpstr>
      <vt:lpstr>A125905542F_Data</vt:lpstr>
      <vt:lpstr>A125905542F_Latest</vt:lpstr>
      <vt:lpstr>A125905546R</vt:lpstr>
      <vt:lpstr>A125905546R_Data</vt:lpstr>
      <vt:lpstr>A125905546R_Latest</vt:lpstr>
      <vt:lpstr>A125905550F</vt:lpstr>
      <vt:lpstr>A125905550F_Data</vt:lpstr>
      <vt:lpstr>A125905550F_Latest</vt:lpstr>
      <vt:lpstr>A125905554R</vt:lpstr>
      <vt:lpstr>A125905554R_Data</vt:lpstr>
      <vt:lpstr>A125905554R_Latest</vt:lpstr>
      <vt:lpstr>A125905558X</vt:lpstr>
      <vt:lpstr>A125905558X_Data</vt:lpstr>
      <vt:lpstr>A125905558X_Latest</vt:lpstr>
      <vt:lpstr>A125905562R</vt:lpstr>
      <vt:lpstr>A125905562R_Data</vt:lpstr>
      <vt:lpstr>A125905562R_Latest</vt:lpstr>
      <vt:lpstr>A125905566X</vt:lpstr>
      <vt:lpstr>A125905566X_Data</vt:lpstr>
      <vt:lpstr>A125905566X_Latest</vt:lpstr>
      <vt:lpstr>A125905570R</vt:lpstr>
      <vt:lpstr>A125905570R_Data</vt:lpstr>
      <vt:lpstr>A125905570R_Latest</vt:lpstr>
      <vt:lpstr>A125905574X</vt:lpstr>
      <vt:lpstr>A125905574X_Data</vt:lpstr>
      <vt:lpstr>A125905574X_Latest</vt:lpstr>
      <vt:lpstr>A125905578J</vt:lpstr>
      <vt:lpstr>A125905578J_Data</vt:lpstr>
      <vt:lpstr>A125905578J_Latest</vt:lpstr>
      <vt:lpstr>A125905582X</vt:lpstr>
      <vt:lpstr>A125905582X_Data</vt:lpstr>
      <vt:lpstr>A125905582X_Latest</vt:lpstr>
      <vt:lpstr>A125905586J</vt:lpstr>
      <vt:lpstr>A125905586J_Data</vt:lpstr>
      <vt:lpstr>A125905586J_Latest</vt:lpstr>
      <vt:lpstr>A125905590X</vt:lpstr>
      <vt:lpstr>A125905590X_Data</vt:lpstr>
      <vt:lpstr>A125905590X_Latest</vt:lpstr>
      <vt:lpstr>A125905594J</vt:lpstr>
      <vt:lpstr>A125905594J_Data</vt:lpstr>
      <vt:lpstr>A125905594J_Latest</vt:lpstr>
      <vt:lpstr>A125905598T</vt:lpstr>
      <vt:lpstr>A125905598T_Data</vt:lpstr>
      <vt:lpstr>A125905598T_Latest</vt:lpstr>
      <vt:lpstr>A125905602W</vt:lpstr>
      <vt:lpstr>A125905602W_Data</vt:lpstr>
      <vt:lpstr>A125905602W_Latest</vt:lpstr>
      <vt:lpstr>A125905606F</vt:lpstr>
      <vt:lpstr>A125905606F_Data</vt:lpstr>
      <vt:lpstr>A125905606F_Latest</vt:lpstr>
      <vt:lpstr>A125905610W</vt:lpstr>
      <vt:lpstr>A125905610W_Data</vt:lpstr>
      <vt:lpstr>A125905610W_Latest</vt:lpstr>
      <vt:lpstr>A125905614F</vt:lpstr>
      <vt:lpstr>A125905614F_Data</vt:lpstr>
      <vt:lpstr>A125905614F_Latest</vt:lpstr>
      <vt:lpstr>A125905618R</vt:lpstr>
      <vt:lpstr>A125905618R_Data</vt:lpstr>
      <vt:lpstr>A125905618R_Latest</vt:lpstr>
      <vt:lpstr>A125905622F</vt:lpstr>
      <vt:lpstr>A125905622F_Data</vt:lpstr>
      <vt:lpstr>A125905622F_Latest</vt:lpstr>
      <vt:lpstr>A125905626R</vt:lpstr>
      <vt:lpstr>A125905626R_Data</vt:lpstr>
      <vt:lpstr>A125905626R_Latest</vt:lpstr>
      <vt:lpstr>A125905630F</vt:lpstr>
      <vt:lpstr>A125905630F_Data</vt:lpstr>
      <vt:lpstr>A125905630F_Latest</vt:lpstr>
      <vt:lpstr>A125905634R</vt:lpstr>
      <vt:lpstr>A125905634R_Data</vt:lpstr>
      <vt:lpstr>A125905634R_Latest</vt:lpstr>
      <vt:lpstr>A125905638X</vt:lpstr>
      <vt:lpstr>A125905638X_Data</vt:lpstr>
      <vt:lpstr>A125905638X_Latest</vt:lpstr>
      <vt:lpstr>A125905642R</vt:lpstr>
      <vt:lpstr>A125905642R_Data</vt:lpstr>
      <vt:lpstr>A125905642R_Latest</vt:lpstr>
      <vt:lpstr>A125905646X</vt:lpstr>
      <vt:lpstr>A125905646X_Data</vt:lpstr>
      <vt:lpstr>A125905646X_Latest</vt:lpstr>
      <vt:lpstr>A125905650R</vt:lpstr>
      <vt:lpstr>A125905650R_Data</vt:lpstr>
      <vt:lpstr>A125905650R_Latest</vt:lpstr>
      <vt:lpstr>A125905654X</vt:lpstr>
      <vt:lpstr>A125905654X_Data</vt:lpstr>
      <vt:lpstr>A125905654X_Latest</vt:lpstr>
      <vt:lpstr>A125905658J</vt:lpstr>
      <vt:lpstr>A125905658J_Data</vt:lpstr>
      <vt:lpstr>A125905658J_Latest</vt:lpstr>
      <vt:lpstr>A125905662X</vt:lpstr>
      <vt:lpstr>A125905662X_Data</vt:lpstr>
      <vt:lpstr>A125905662X_Latest</vt:lpstr>
      <vt:lpstr>A125905666J</vt:lpstr>
      <vt:lpstr>A125905666J_Data</vt:lpstr>
      <vt:lpstr>A125905666J_Latest</vt:lpstr>
      <vt:lpstr>A125905670X</vt:lpstr>
      <vt:lpstr>A125905670X_Data</vt:lpstr>
      <vt:lpstr>A125905670X_Latest</vt:lpstr>
      <vt:lpstr>A125905674J</vt:lpstr>
      <vt:lpstr>A125905674J_Data</vt:lpstr>
      <vt:lpstr>A125905674J_Latest</vt:lpstr>
      <vt:lpstr>A125905678T</vt:lpstr>
      <vt:lpstr>A125905678T_Data</vt:lpstr>
      <vt:lpstr>A125905678T_Latest</vt:lpstr>
      <vt:lpstr>A125905682J</vt:lpstr>
      <vt:lpstr>A125905682J_Data</vt:lpstr>
      <vt:lpstr>A125905682J_Latest</vt:lpstr>
      <vt:lpstr>A125905686T</vt:lpstr>
      <vt:lpstr>A125905686T_Data</vt:lpstr>
      <vt:lpstr>A125905686T_Latest</vt:lpstr>
      <vt:lpstr>A125905690J</vt:lpstr>
      <vt:lpstr>A125905690J_Data</vt:lpstr>
      <vt:lpstr>A125905690J_Latest</vt:lpstr>
      <vt:lpstr>A125905694T</vt:lpstr>
      <vt:lpstr>A125905694T_Data</vt:lpstr>
      <vt:lpstr>A125905694T_Latest</vt:lpstr>
      <vt:lpstr>A125905698A</vt:lpstr>
      <vt:lpstr>A125905698A_Data</vt:lpstr>
      <vt:lpstr>A125905698A_Latest</vt:lpstr>
      <vt:lpstr>A125905702F</vt:lpstr>
      <vt:lpstr>A125905702F_Data</vt:lpstr>
      <vt:lpstr>A125905702F_Latest</vt:lpstr>
      <vt:lpstr>A125905706R</vt:lpstr>
      <vt:lpstr>A125905706R_Data</vt:lpstr>
      <vt:lpstr>A125905706R_Latest</vt:lpstr>
      <vt:lpstr>A125905710F</vt:lpstr>
      <vt:lpstr>A125905710F_Data</vt:lpstr>
      <vt:lpstr>A125905710F_Latest</vt:lpstr>
      <vt:lpstr>A125905714R</vt:lpstr>
      <vt:lpstr>A125905714R_Data</vt:lpstr>
      <vt:lpstr>A125905714R_Latest</vt:lpstr>
      <vt:lpstr>A125905718X</vt:lpstr>
      <vt:lpstr>A125905718X_Data</vt:lpstr>
      <vt:lpstr>A125905718X_Latest</vt:lpstr>
      <vt:lpstr>A125905722R</vt:lpstr>
      <vt:lpstr>A125905722R_Data</vt:lpstr>
      <vt:lpstr>A125905722R_Latest</vt:lpstr>
      <vt:lpstr>A125905726X</vt:lpstr>
      <vt:lpstr>A125905726X_Data</vt:lpstr>
      <vt:lpstr>A125905726X_Latest</vt:lpstr>
      <vt:lpstr>A125905730R</vt:lpstr>
      <vt:lpstr>A125905730R_Data</vt:lpstr>
      <vt:lpstr>A125905730R_Latest</vt:lpstr>
      <vt:lpstr>A125905734X</vt:lpstr>
      <vt:lpstr>A125905734X_Data</vt:lpstr>
      <vt:lpstr>A125905734X_Latest</vt:lpstr>
      <vt:lpstr>A125905738J</vt:lpstr>
      <vt:lpstr>A125905738J_Data</vt:lpstr>
      <vt:lpstr>A125905738J_Latest</vt:lpstr>
      <vt:lpstr>A125905742X</vt:lpstr>
      <vt:lpstr>A125905742X_Data</vt:lpstr>
      <vt:lpstr>A125905742X_Latest</vt:lpstr>
      <vt:lpstr>A125905746J</vt:lpstr>
      <vt:lpstr>A125905746J_Data</vt:lpstr>
      <vt:lpstr>A125905746J_Latest</vt:lpstr>
      <vt:lpstr>A125905750X</vt:lpstr>
      <vt:lpstr>A125905750X_Data</vt:lpstr>
      <vt:lpstr>A125905750X_Latest</vt:lpstr>
      <vt:lpstr>A125905754J</vt:lpstr>
      <vt:lpstr>A125905754J_Data</vt:lpstr>
      <vt:lpstr>A125905754J_Latest</vt:lpstr>
      <vt:lpstr>A125905758T</vt:lpstr>
      <vt:lpstr>A125905758T_Data</vt:lpstr>
      <vt:lpstr>A125905758T_Latest</vt:lpstr>
      <vt:lpstr>A125905762J</vt:lpstr>
      <vt:lpstr>A125905762J_Data</vt:lpstr>
      <vt:lpstr>A125905762J_Latest</vt:lpstr>
      <vt:lpstr>A125905766T</vt:lpstr>
      <vt:lpstr>A125905766T_Data</vt:lpstr>
      <vt:lpstr>A125905766T_Latest</vt:lpstr>
      <vt:lpstr>A125905770J</vt:lpstr>
      <vt:lpstr>A125905770J_Data</vt:lpstr>
      <vt:lpstr>A125905770J_Latest</vt:lpstr>
      <vt:lpstr>A125905774T</vt:lpstr>
      <vt:lpstr>A125905774T_Data</vt:lpstr>
      <vt:lpstr>A125905774T_Latest</vt:lpstr>
      <vt:lpstr>A125905778A</vt:lpstr>
      <vt:lpstr>A125905778A_Data</vt:lpstr>
      <vt:lpstr>A125905778A_Latest</vt:lpstr>
      <vt:lpstr>A125905782T</vt:lpstr>
      <vt:lpstr>A125905782T_Data</vt:lpstr>
      <vt:lpstr>A125905782T_Latest</vt:lpstr>
      <vt:lpstr>A125905786A</vt:lpstr>
      <vt:lpstr>A125905786A_Data</vt:lpstr>
      <vt:lpstr>A125905786A_Latest</vt:lpstr>
      <vt:lpstr>A125905790T</vt:lpstr>
      <vt:lpstr>A125905790T_Data</vt:lpstr>
      <vt:lpstr>A125905790T_Latest</vt:lpstr>
      <vt:lpstr>A125905794A</vt:lpstr>
      <vt:lpstr>A125905794A_Data</vt:lpstr>
      <vt:lpstr>A125905794A_Latest</vt:lpstr>
      <vt:lpstr>A125910726V</vt:lpstr>
      <vt:lpstr>A125910726V_Data</vt:lpstr>
      <vt:lpstr>A125910726V_Latest</vt:lpstr>
      <vt:lpstr>A125910730K</vt:lpstr>
      <vt:lpstr>A125910730K_Data</vt:lpstr>
      <vt:lpstr>A125910730K_Latest</vt:lpstr>
      <vt:lpstr>A125910734V</vt:lpstr>
      <vt:lpstr>A125910734V_Data</vt:lpstr>
      <vt:lpstr>A125910734V_Latest</vt:lpstr>
      <vt:lpstr>A125910738C</vt:lpstr>
      <vt:lpstr>A125910738C_Data</vt:lpstr>
      <vt:lpstr>A125910738C_Latest</vt:lpstr>
      <vt:lpstr>A125910742V</vt:lpstr>
      <vt:lpstr>A125910742V_Data</vt:lpstr>
      <vt:lpstr>A125910742V_Latest</vt:lpstr>
      <vt:lpstr>A125910746C</vt:lpstr>
      <vt:lpstr>A125910746C_Data</vt:lpstr>
      <vt:lpstr>A125910746C_Latest</vt:lpstr>
      <vt:lpstr>A125910750V</vt:lpstr>
      <vt:lpstr>A125910750V_Data</vt:lpstr>
      <vt:lpstr>A125910750V_Latest</vt:lpstr>
      <vt:lpstr>A125910754C</vt:lpstr>
      <vt:lpstr>A125910754C_Data</vt:lpstr>
      <vt:lpstr>A125910754C_Latest</vt:lpstr>
      <vt:lpstr>A125910758L</vt:lpstr>
      <vt:lpstr>A125910758L_Data</vt:lpstr>
      <vt:lpstr>A125910758L_Latest</vt:lpstr>
      <vt:lpstr>A125910762C</vt:lpstr>
      <vt:lpstr>A125910762C_Data</vt:lpstr>
      <vt:lpstr>A125910762C_Latest</vt:lpstr>
      <vt:lpstr>A125910766L</vt:lpstr>
      <vt:lpstr>A125910766L_Data</vt:lpstr>
      <vt:lpstr>A125910766L_Latest</vt:lpstr>
      <vt:lpstr>A125910770C</vt:lpstr>
      <vt:lpstr>A125910770C_Data</vt:lpstr>
      <vt:lpstr>A125910770C_Latest</vt:lpstr>
      <vt:lpstr>A125910774L</vt:lpstr>
      <vt:lpstr>A125910774L_Data</vt:lpstr>
      <vt:lpstr>A125910774L_Latest</vt:lpstr>
      <vt:lpstr>A125910778W</vt:lpstr>
      <vt:lpstr>A125910778W_Data</vt:lpstr>
      <vt:lpstr>A125910778W_Latest</vt:lpstr>
      <vt:lpstr>A125910782L</vt:lpstr>
      <vt:lpstr>A125910782L_Data</vt:lpstr>
      <vt:lpstr>A125910782L_Latest</vt:lpstr>
      <vt:lpstr>A125910786W</vt:lpstr>
      <vt:lpstr>A125910786W_Data</vt:lpstr>
      <vt:lpstr>A125910786W_Latest</vt:lpstr>
      <vt:lpstr>A125910790L</vt:lpstr>
      <vt:lpstr>A125910790L_Data</vt:lpstr>
      <vt:lpstr>A125910790L_Latest</vt:lpstr>
      <vt:lpstr>A125910794W</vt:lpstr>
      <vt:lpstr>A125910794W_Data</vt:lpstr>
      <vt:lpstr>A125910794W_Latest</vt:lpstr>
      <vt:lpstr>A125910798F</vt:lpstr>
      <vt:lpstr>A125910798F_Data</vt:lpstr>
      <vt:lpstr>A125910798F_Latest</vt:lpstr>
      <vt:lpstr>A125910802K</vt:lpstr>
      <vt:lpstr>A125910802K_Data</vt:lpstr>
      <vt:lpstr>A125910802K_Latest</vt:lpstr>
      <vt:lpstr>A125910806V</vt:lpstr>
      <vt:lpstr>A125910806V_Data</vt:lpstr>
      <vt:lpstr>A125910806V_Latest</vt:lpstr>
      <vt:lpstr>A125910810K</vt:lpstr>
      <vt:lpstr>A125910810K_Data</vt:lpstr>
      <vt:lpstr>A125910810K_Latest</vt:lpstr>
      <vt:lpstr>A125910814V</vt:lpstr>
      <vt:lpstr>A125910814V_Data</vt:lpstr>
      <vt:lpstr>A125910814V_Latest</vt:lpstr>
      <vt:lpstr>A125910818C</vt:lpstr>
      <vt:lpstr>A125910818C_Data</vt:lpstr>
      <vt:lpstr>A125910818C_Latest</vt:lpstr>
      <vt:lpstr>A125910822V</vt:lpstr>
      <vt:lpstr>A125910822V_Data</vt:lpstr>
      <vt:lpstr>A125910822V_Latest</vt:lpstr>
      <vt:lpstr>A125910826C</vt:lpstr>
      <vt:lpstr>A125910826C_Data</vt:lpstr>
      <vt:lpstr>A125910826C_Latest</vt:lpstr>
      <vt:lpstr>A125910830V</vt:lpstr>
      <vt:lpstr>A125910830V_Data</vt:lpstr>
      <vt:lpstr>A125910830V_Latest</vt:lpstr>
      <vt:lpstr>A125910834C</vt:lpstr>
      <vt:lpstr>A125910834C_Data</vt:lpstr>
      <vt:lpstr>A125910834C_Latest</vt:lpstr>
      <vt:lpstr>A125910838L</vt:lpstr>
      <vt:lpstr>A125910838L_Data</vt:lpstr>
      <vt:lpstr>A125910838L_Latest</vt:lpstr>
      <vt:lpstr>A125910842C</vt:lpstr>
      <vt:lpstr>A125910842C_Data</vt:lpstr>
      <vt:lpstr>A125910842C_Latest</vt:lpstr>
      <vt:lpstr>A125910846L</vt:lpstr>
      <vt:lpstr>A125910846L_Data</vt:lpstr>
      <vt:lpstr>A125910846L_Latest</vt:lpstr>
      <vt:lpstr>A125910850C</vt:lpstr>
      <vt:lpstr>A125910850C_Data</vt:lpstr>
      <vt:lpstr>A125910850C_Latest</vt:lpstr>
      <vt:lpstr>A125910854L</vt:lpstr>
      <vt:lpstr>A125910854L_Data</vt:lpstr>
      <vt:lpstr>A125910854L_Latest</vt:lpstr>
      <vt:lpstr>A125910858W</vt:lpstr>
      <vt:lpstr>A125910858W_Data</vt:lpstr>
      <vt:lpstr>A125910858W_Latest</vt:lpstr>
      <vt:lpstr>A125910862L</vt:lpstr>
      <vt:lpstr>A125910862L_Data</vt:lpstr>
      <vt:lpstr>A125910862L_Latest</vt:lpstr>
      <vt:lpstr>A125910866W</vt:lpstr>
      <vt:lpstr>A125910866W_Data</vt:lpstr>
      <vt:lpstr>A125910866W_Latest</vt:lpstr>
      <vt:lpstr>A125910870L</vt:lpstr>
      <vt:lpstr>A125910870L_Data</vt:lpstr>
      <vt:lpstr>A125910870L_Latest</vt:lpstr>
      <vt:lpstr>A125910874W</vt:lpstr>
      <vt:lpstr>A125910874W_Data</vt:lpstr>
      <vt:lpstr>A125910874W_Latest</vt:lpstr>
      <vt:lpstr>A125910878F</vt:lpstr>
      <vt:lpstr>A125910878F_Data</vt:lpstr>
      <vt:lpstr>A125910878F_Latest</vt:lpstr>
      <vt:lpstr>A125910882W</vt:lpstr>
      <vt:lpstr>A125910882W_Data</vt:lpstr>
      <vt:lpstr>A125910882W_Latest</vt:lpstr>
      <vt:lpstr>A125910886F</vt:lpstr>
      <vt:lpstr>A125910886F_Data</vt:lpstr>
      <vt:lpstr>A125910886F_Latest</vt:lpstr>
      <vt:lpstr>A125910890W</vt:lpstr>
      <vt:lpstr>A125910890W_Data</vt:lpstr>
      <vt:lpstr>A125910890W_Latest</vt:lpstr>
      <vt:lpstr>A125910894F</vt:lpstr>
      <vt:lpstr>A125910894F_Data</vt:lpstr>
      <vt:lpstr>A125910894F_Latest</vt:lpstr>
      <vt:lpstr>A125910898R</vt:lpstr>
      <vt:lpstr>A125910898R_Data</vt:lpstr>
      <vt:lpstr>A125910898R_Latest</vt:lpstr>
      <vt:lpstr>A125910902V</vt:lpstr>
      <vt:lpstr>A125910902V_Data</vt:lpstr>
      <vt:lpstr>A125910902V_Latest</vt:lpstr>
      <vt:lpstr>A125910906C</vt:lpstr>
      <vt:lpstr>A125910906C_Data</vt:lpstr>
      <vt:lpstr>A125910906C_Latest</vt:lpstr>
      <vt:lpstr>A125910910V</vt:lpstr>
      <vt:lpstr>A125910910V_Data</vt:lpstr>
      <vt:lpstr>A125910910V_Latest</vt:lpstr>
      <vt:lpstr>A125910914C</vt:lpstr>
      <vt:lpstr>A125910914C_Data</vt:lpstr>
      <vt:lpstr>A125910914C_Latest</vt:lpstr>
      <vt:lpstr>A125910918L</vt:lpstr>
      <vt:lpstr>A125910918L_Data</vt:lpstr>
      <vt:lpstr>A125910918L_Latest</vt:lpstr>
      <vt:lpstr>A125910922C</vt:lpstr>
      <vt:lpstr>A125910922C_Data</vt:lpstr>
      <vt:lpstr>A125910922C_Latest</vt:lpstr>
      <vt:lpstr>A125910926L</vt:lpstr>
      <vt:lpstr>A125910926L_Data</vt:lpstr>
      <vt:lpstr>A125910926L_Latest</vt:lpstr>
      <vt:lpstr>A125910930C</vt:lpstr>
      <vt:lpstr>A125910930C_Data</vt:lpstr>
      <vt:lpstr>A125910930C_Latest</vt:lpstr>
      <vt:lpstr>A125910934L</vt:lpstr>
      <vt:lpstr>A125910934L_Data</vt:lpstr>
      <vt:lpstr>A125910934L_Latest</vt:lpstr>
      <vt:lpstr>A125910938W</vt:lpstr>
      <vt:lpstr>A125910938W_Data</vt:lpstr>
      <vt:lpstr>A125910938W_Latest</vt:lpstr>
      <vt:lpstr>A125910942L</vt:lpstr>
      <vt:lpstr>A125910942L_Data</vt:lpstr>
      <vt:lpstr>A125910942L_Latest</vt:lpstr>
      <vt:lpstr>A125910946W</vt:lpstr>
      <vt:lpstr>A125910946W_Data</vt:lpstr>
      <vt:lpstr>A125910946W_Latest</vt:lpstr>
      <vt:lpstr>A125910950L</vt:lpstr>
      <vt:lpstr>A125910950L_Data</vt:lpstr>
      <vt:lpstr>A125910950L_Latest</vt:lpstr>
      <vt:lpstr>A125910954W</vt:lpstr>
      <vt:lpstr>A125910954W_Data</vt:lpstr>
      <vt:lpstr>A125910954W_Latest</vt:lpstr>
      <vt:lpstr>A125910958F</vt:lpstr>
      <vt:lpstr>A125910958F_Data</vt:lpstr>
      <vt:lpstr>A125910958F_Latest</vt:lpstr>
      <vt:lpstr>A125910962W</vt:lpstr>
      <vt:lpstr>A125910962W_Data</vt:lpstr>
      <vt:lpstr>A125910962W_Latest</vt:lpstr>
      <vt:lpstr>A125910966F</vt:lpstr>
      <vt:lpstr>A125910966F_Data</vt:lpstr>
      <vt:lpstr>A125910966F_Latest</vt:lpstr>
      <vt:lpstr>A125910970W</vt:lpstr>
      <vt:lpstr>A125910970W_Data</vt:lpstr>
      <vt:lpstr>A125910970W_Latest</vt:lpstr>
      <vt:lpstr>A125910974F</vt:lpstr>
      <vt:lpstr>A125910974F_Data</vt:lpstr>
      <vt:lpstr>A125910974F_Latest</vt:lpstr>
      <vt:lpstr>A125910978R</vt:lpstr>
      <vt:lpstr>A125910978R_Data</vt:lpstr>
      <vt:lpstr>A125910978R_Latest</vt:lpstr>
      <vt:lpstr>A125910982F</vt:lpstr>
      <vt:lpstr>A125910982F_Data</vt:lpstr>
      <vt:lpstr>A125910982F_Latest</vt:lpstr>
      <vt:lpstr>A125910986R</vt:lpstr>
      <vt:lpstr>A125910986R_Data</vt:lpstr>
      <vt:lpstr>A125910986R_Latest</vt:lpstr>
      <vt:lpstr>A125910990F</vt:lpstr>
      <vt:lpstr>A125910990F_Data</vt:lpstr>
      <vt:lpstr>A125910990F_Latest</vt:lpstr>
      <vt:lpstr>A125910994R</vt:lpstr>
      <vt:lpstr>A125910994R_Data</vt:lpstr>
      <vt:lpstr>A125910994R_Latest</vt:lpstr>
      <vt:lpstr>A125910998X</vt:lpstr>
      <vt:lpstr>A125910998X_Data</vt:lpstr>
      <vt:lpstr>A125910998X_Latest</vt:lpstr>
      <vt:lpstr>A125911002F</vt:lpstr>
      <vt:lpstr>A125911002F_Data</vt:lpstr>
      <vt:lpstr>A125911002F_Latest</vt:lpstr>
      <vt:lpstr>A125911006R</vt:lpstr>
      <vt:lpstr>A125911006R_Data</vt:lpstr>
      <vt:lpstr>A125911006R_Latest</vt:lpstr>
      <vt:lpstr>A125911010F</vt:lpstr>
      <vt:lpstr>A125911010F_Data</vt:lpstr>
      <vt:lpstr>A125911010F_Latest</vt:lpstr>
      <vt:lpstr>A125911014R</vt:lpstr>
      <vt:lpstr>A125911014R_Data</vt:lpstr>
      <vt:lpstr>A125911014R_Latest</vt:lpstr>
      <vt:lpstr>A125911018X</vt:lpstr>
      <vt:lpstr>A125911018X_Data</vt:lpstr>
      <vt:lpstr>A125911018X_Latest</vt:lpstr>
      <vt:lpstr>A125911022R</vt:lpstr>
      <vt:lpstr>A125911022R_Data</vt:lpstr>
      <vt:lpstr>A125911022R_Latest</vt:lpstr>
      <vt:lpstr>A125911026X</vt:lpstr>
      <vt:lpstr>A125911026X_Data</vt:lpstr>
      <vt:lpstr>A125911026X_Latest</vt:lpstr>
      <vt:lpstr>A125911030R</vt:lpstr>
      <vt:lpstr>A125911030R_Data</vt:lpstr>
      <vt:lpstr>A125911030R_Latest</vt:lpstr>
      <vt:lpstr>A125911034X</vt:lpstr>
      <vt:lpstr>A125911034X_Data</vt:lpstr>
      <vt:lpstr>A125911034X_Latest</vt:lpstr>
      <vt:lpstr>A125911038J</vt:lpstr>
      <vt:lpstr>A125911038J_Data</vt:lpstr>
      <vt:lpstr>A125911038J_Latest</vt:lpstr>
      <vt:lpstr>A125911042X</vt:lpstr>
      <vt:lpstr>A125911042X_Data</vt:lpstr>
      <vt:lpstr>A125911042X_Latest</vt:lpstr>
      <vt:lpstr>A125911046J</vt:lpstr>
      <vt:lpstr>A125911046J_Data</vt:lpstr>
      <vt:lpstr>A125911046J_Latest</vt:lpstr>
      <vt:lpstr>A125911050X</vt:lpstr>
      <vt:lpstr>A125911050X_Data</vt:lpstr>
      <vt:lpstr>A125911050X_Latest</vt:lpstr>
      <vt:lpstr>A125911054J</vt:lpstr>
      <vt:lpstr>A125911054J_Data</vt:lpstr>
      <vt:lpstr>A125911054J_Latest</vt:lpstr>
      <vt:lpstr>A125911058T</vt:lpstr>
      <vt:lpstr>A125911058T_Data</vt:lpstr>
      <vt:lpstr>A125911058T_Latest</vt:lpstr>
      <vt:lpstr>A125911062J</vt:lpstr>
      <vt:lpstr>A125911062J_Data</vt:lpstr>
      <vt:lpstr>A125911062J_Latest</vt:lpstr>
      <vt:lpstr>A125911066T</vt:lpstr>
      <vt:lpstr>A125911066T_Data</vt:lpstr>
      <vt:lpstr>A125911066T_Latest</vt:lpstr>
      <vt:lpstr>A125911070J</vt:lpstr>
      <vt:lpstr>A125911070J_Data</vt:lpstr>
      <vt:lpstr>A125911070J_Latest</vt:lpstr>
      <vt:lpstr>A125911074T</vt:lpstr>
      <vt:lpstr>A125911074T_Data</vt:lpstr>
      <vt:lpstr>A125911074T_Latest</vt:lpstr>
      <vt:lpstr>A125911078A</vt:lpstr>
      <vt:lpstr>A125911078A_Data</vt:lpstr>
      <vt:lpstr>A125911078A_Latest</vt:lpstr>
      <vt:lpstr>A125911082T</vt:lpstr>
      <vt:lpstr>A125911082T_Data</vt:lpstr>
      <vt:lpstr>A125911082T_Latest</vt:lpstr>
      <vt:lpstr>A125911086A</vt:lpstr>
      <vt:lpstr>A125911086A_Data</vt:lpstr>
      <vt:lpstr>A125911086A_Latest</vt:lpstr>
      <vt:lpstr>A125911090T</vt:lpstr>
      <vt:lpstr>A125911090T_Data</vt:lpstr>
      <vt:lpstr>A125911090T_Latest</vt:lpstr>
      <vt:lpstr>A125911094A</vt:lpstr>
      <vt:lpstr>A125911094A_Data</vt:lpstr>
      <vt:lpstr>A125911094A_Latest</vt:lpstr>
      <vt:lpstr>A125911098K</vt:lpstr>
      <vt:lpstr>A125911098K_Data</vt:lpstr>
      <vt:lpstr>A125911098K_Latest</vt:lpstr>
      <vt:lpstr>A125911102R</vt:lpstr>
      <vt:lpstr>A125911102R_Data</vt:lpstr>
      <vt:lpstr>A125911102R_Latest</vt:lpstr>
      <vt:lpstr>A125911106X</vt:lpstr>
      <vt:lpstr>A125911106X_Data</vt:lpstr>
      <vt:lpstr>A125911106X_Latest</vt:lpstr>
      <vt:lpstr>A125911110R</vt:lpstr>
      <vt:lpstr>A125911110R_Data</vt:lpstr>
      <vt:lpstr>A125911110R_Latest</vt:lpstr>
      <vt:lpstr>A125911114X</vt:lpstr>
      <vt:lpstr>A125911114X_Data</vt:lpstr>
      <vt:lpstr>A125911114X_Latest</vt:lpstr>
      <vt:lpstr>A125911118J</vt:lpstr>
      <vt:lpstr>A125911118J_Data</vt:lpstr>
      <vt:lpstr>A125911118J_Latest</vt:lpstr>
      <vt:lpstr>A125911122X</vt:lpstr>
      <vt:lpstr>A125911122X_Data</vt:lpstr>
      <vt:lpstr>A125911122X_Latest</vt:lpstr>
      <vt:lpstr>A125911126J</vt:lpstr>
      <vt:lpstr>A125911126J_Data</vt:lpstr>
      <vt:lpstr>A125911126J_Latest</vt:lpstr>
      <vt:lpstr>A125911130X</vt:lpstr>
      <vt:lpstr>A125911130X_Data</vt:lpstr>
      <vt:lpstr>A125911130X_Latest</vt:lpstr>
      <vt:lpstr>A125911134J</vt:lpstr>
      <vt:lpstr>A125911134J_Data</vt:lpstr>
      <vt:lpstr>A125911134J_Latest</vt:lpstr>
      <vt:lpstr>A125911138T</vt:lpstr>
      <vt:lpstr>A125911138T_Data</vt:lpstr>
      <vt:lpstr>A125911138T_Latest</vt:lpstr>
      <vt:lpstr>A125911142J</vt:lpstr>
      <vt:lpstr>A125911142J_Data</vt:lpstr>
      <vt:lpstr>A125911142J_Latest</vt:lpstr>
      <vt:lpstr>A125911146T</vt:lpstr>
      <vt:lpstr>A125911146T_Data</vt:lpstr>
      <vt:lpstr>A125911146T_Latest</vt:lpstr>
      <vt:lpstr>A125911150J</vt:lpstr>
      <vt:lpstr>A125911150J_Data</vt:lpstr>
      <vt:lpstr>A125911150J_Latest</vt:lpstr>
      <vt:lpstr>A125911154T</vt:lpstr>
      <vt:lpstr>A125911154T_Data</vt:lpstr>
      <vt:lpstr>A125911154T_Latest</vt:lpstr>
      <vt:lpstr>A125911158A</vt:lpstr>
      <vt:lpstr>A125911158A_Data</vt:lpstr>
      <vt:lpstr>A125911158A_Latest</vt:lpstr>
      <vt:lpstr>A125911162T</vt:lpstr>
      <vt:lpstr>A125911162T_Data</vt:lpstr>
      <vt:lpstr>A125911162T_Latest</vt:lpstr>
      <vt:lpstr>A125911166A</vt:lpstr>
      <vt:lpstr>A125911166A_Data</vt:lpstr>
      <vt:lpstr>A125911166A_Latest</vt:lpstr>
      <vt:lpstr>A125911170T</vt:lpstr>
      <vt:lpstr>A125911170T_Data</vt:lpstr>
      <vt:lpstr>A125911170T_Latest</vt:lpstr>
      <vt:lpstr>A125911174A</vt:lpstr>
      <vt:lpstr>A125911174A_Data</vt:lpstr>
      <vt:lpstr>A125911174A_Latest</vt:lpstr>
      <vt:lpstr>A125911178K</vt:lpstr>
      <vt:lpstr>A125911178K_Data</vt:lpstr>
      <vt:lpstr>A125911178K_Latest</vt:lpstr>
      <vt:lpstr>A125911182A</vt:lpstr>
      <vt:lpstr>A125911182A_Data</vt:lpstr>
      <vt:lpstr>A125911182A_Latest</vt:lpstr>
      <vt:lpstr>A125911186K</vt:lpstr>
      <vt:lpstr>A125911186K_Data</vt:lpstr>
      <vt:lpstr>A125911186K_Latest</vt:lpstr>
      <vt:lpstr>A125911190A</vt:lpstr>
      <vt:lpstr>A125911190A_Data</vt:lpstr>
      <vt:lpstr>A125911190A_Latest</vt:lpstr>
      <vt:lpstr>A125911194K</vt:lpstr>
      <vt:lpstr>A125911194K_Data</vt:lpstr>
      <vt:lpstr>A125911194K_Latest</vt:lpstr>
      <vt:lpstr>A125911198V</vt:lpstr>
      <vt:lpstr>A125911198V_Data</vt:lpstr>
      <vt:lpstr>A125911198V_Latest</vt:lpstr>
      <vt:lpstr>A125911202X</vt:lpstr>
      <vt:lpstr>A125911202X_Data</vt:lpstr>
      <vt:lpstr>A125911202X_Latest</vt:lpstr>
      <vt:lpstr>A125911206J</vt:lpstr>
      <vt:lpstr>A125911206J_Data</vt:lpstr>
      <vt:lpstr>A125911206J_Latest</vt:lpstr>
      <vt:lpstr>A125911210X</vt:lpstr>
      <vt:lpstr>A125911210X_Data</vt:lpstr>
      <vt:lpstr>A125911210X_Latest</vt:lpstr>
      <vt:lpstr>A125911214J</vt:lpstr>
      <vt:lpstr>A125911214J_Data</vt:lpstr>
      <vt:lpstr>A125911214J_Latest</vt:lpstr>
      <vt:lpstr>A125911218T</vt:lpstr>
      <vt:lpstr>A125911218T_Data</vt:lpstr>
      <vt:lpstr>A125911218T_Latest</vt:lpstr>
      <vt:lpstr>A125911222J</vt:lpstr>
      <vt:lpstr>A125911222J_Data</vt:lpstr>
      <vt:lpstr>A125911222J_Latest</vt:lpstr>
      <vt:lpstr>A125911226T</vt:lpstr>
      <vt:lpstr>A125911226T_Data</vt:lpstr>
      <vt:lpstr>A125911226T_Latest</vt:lpstr>
      <vt:lpstr>A125911230J</vt:lpstr>
      <vt:lpstr>A125911230J_Data</vt:lpstr>
      <vt:lpstr>A125911230J_Latest</vt:lpstr>
      <vt:lpstr>A125911234T</vt:lpstr>
      <vt:lpstr>A125911234T_Data</vt:lpstr>
      <vt:lpstr>A125911234T_Latest</vt:lpstr>
      <vt:lpstr>A125911238A</vt:lpstr>
      <vt:lpstr>A125911238A_Data</vt:lpstr>
      <vt:lpstr>A125911238A_Latest</vt:lpstr>
      <vt:lpstr>A125911242T</vt:lpstr>
      <vt:lpstr>A125911242T_Data</vt:lpstr>
      <vt:lpstr>A125911242T_Latest</vt:lpstr>
      <vt:lpstr>A125911246A</vt:lpstr>
      <vt:lpstr>A125911246A_Data</vt:lpstr>
      <vt:lpstr>A125911246A_Latest</vt:lpstr>
      <vt:lpstr>A125911250T</vt:lpstr>
      <vt:lpstr>A125911250T_Data</vt:lpstr>
      <vt:lpstr>A125911250T_Latest</vt:lpstr>
      <vt:lpstr>A125911254A</vt:lpstr>
      <vt:lpstr>A125911254A_Data</vt:lpstr>
      <vt:lpstr>A125911254A_Latest</vt:lpstr>
      <vt:lpstr>A125911258K</vt:lpstr>
      <vt:lpstr>A125911258K_Data</vt:lpstr>
      <vt:lpstr>A125911258K_Latest</vt:lpstr>
      <vt:lpstr>A125911262A</vt:lpstr>
      <vt:lpstr>A125911262A_Data</vt:lpstr>
      <vt:lpstr>A125911262A_Latest</vt:lpstr>
      <vt:lpstr>A125911266K</vt:lpstr>
      <vt:lpstr>A125911266K_Data</vt:lpstr>
      <vt:lpstr>A125911266K_Latest</vt:lpstr>
      <vt:lpstr>A125911270A</vt:lpstr>
      <vt:lpstr>A125911270A_Data</vt:lpstr>
      <vt:lpstr>A125911270A_Latest</vt:lpstr>
      <vt:lpstr>A125911274K</vt:lpstr>
      <vt:lpstr>A125911274K_Data</vt:lpstr>
      <vt:lpstr>A125911274K_Latest</vt:lpstr>
      <vt:lpstr>A125911278V</vt:lpstr>
      <vt:lpstr>A125911278V_Data</vt:lpstr>
      <vt:lpstr>A125911278V_Latest</vt:lpstr>
      <vt:lpstr>A125911282K</vt:lpstr>
      <vt:lpstr>A125911282K_Data</vt:lpstr>
      <vt:lpstr>A125911282K_Latest</vt:lpstr>
      <vt:lpstr>A125911286V</vt:lpstr>
      <vt:lpstr>A125911286V_Data</vt:lpstr>
      <vt:lpstr>A125911286V_Latest</vt:lpstr>
      <vt:lpstr>A125911290K</vt:lpstr>
      <vt:lpstr>A125911290K_Data</vt:lpstr>
      <vt:lpstr>A125911290K_Latest</vt:lpstr>
      <vt:lpstr>A125911294V</vt:lpstr>
      <vt:lpstr>A125911294V_Data</vt:lpstr>
      <vt:lpstr>A125911294V_Latest</vt:lpstr>
      <vt:lpstr>A125911298C</vt:lpstr>
      <vt:lpstr>A125911298C_Data</vt:lpstr>
      <vt:lpstr>A125911298C_Latest</vt:lpstr>
      <vt:lpstr>A125911302J</vt:lpstr>
      <vt:lpstr>A125911302J_Data</vt:lpstr>
      <vt:lpstr>A125911302J_Latest</vt:lpstr>
      <vt:lpstr>A125911306T</vt:lpstr>
      <vt:lpstr>A125911306T_Data</vt:lpstr>
      <vt:lpstr>A125911306T_Latest</vt:lpstr>
      <vt:lpstr>A125911310J</vt:lpstr>
      <vt:lpstr>A125911310J_Data</vt:lpstr>
      <vt:lpstr>A125911310J_Latest</vt:lpstr>
      <vt:lpstr>A125911314T</vt:lpstr>
      <vt:lpstr>A125911314T_Data</vt:lpstr>
      <vt:lpstr>A125911314T_Latest</vt:lpstr>
      <vt:lpstr>A125911318A</vt:lpstr>
      <vt:lpstr>A125911318A_Data</vt:lpstr>
      <vt:lpstr>A125911318A_Latest</vt:lpstr>
      <vt:lpstr>A125911322T</vt:lpstr>
      <vt:lpstr>A125911322T_Data</vt:lpstr>
      <vt:lpstr>A125911322T_Latest</vt:lpstr>
      <vt:lpstr>A125911326A</vt:lpstr>
      <vt:lpstr>A125911326A_Data</vt:lpstr>
      <vt:lpstr>A125911326A_Latest</vt:lpstr>
      <vt:lpstr>A125911330T</vt:lpstr>
      <vt:lpstr>A125911330T_Data</vt:lpstr>
      <vt:lpstr>A125911330T_Latest</vt:lpstr>
      <vt:lpstr>A125911334A</vt:lpstr>
      <vt:lpstr>A125911334A_Data</vt:lpstr>
      <vt:lpstr>A125911334A_Latest</vt:lpstr>
      <vt:lpstr>A125911338K</vt:lpstr>
      <vt:lpstr>A125911338K_Data</vt:lpstr>
      <vt:lpstr>A125911338K_Latest</vt:lpstr>
      <vt:lpstr>A125911342A</vt:lpstr>
      <vt:lpstr>A125911342A_Data</vt:lpstr>
      <vt:lpstr>A125911342A_Latest</vt:lpstr>
      <vt:lpstr>A125911346K</vt:lpstr>
      <vt:lpstr>A125911346K_Data</vt:lpstr>
      <vt:lpstr>A125911346K_Latest</vt:lpstr>
      <vt:lpstr>A125911350A</vt:lpstr>
      <vt:lpstr>A125911350A_Data</vt:lpstr>
      <vt:lpstr>A125911350A_Latest</vt:lpstr>
      <vt:lpstr>A125911354K</vt:lpstr>
      <vt:lpstr>A125911354K_Data</vt:lpstr>
      <vt:lpstr>A125911354K_Latest</vt:lpstr>
      <vt:lpstr>A125911358V</vt:lpstr>
      <vt:lpstr>A125911358V_Data</vt:lpstr>
      <vt:lpstr>A125911358V_Latest</vt:lpstr>
      <vt:lpstr>A125911362K</vt:lpstr>
      <vt:lpstr>A125911362K_Data</vt:lpstr>
      <vt:lpstr>A125911362K_Latest</vt:lpstr>
      <vt:lpstr>A125911366V</vt:lpstr>
      <vt:lpstr>A125911366V_Data</vt:lpstr>
      <vt:lpstr>A125911366V_Latest</vt:lpstr>
      <vt:lpstr>A125911370K</vt:lpstr>
      <vt:lpstr>A125911370K_Data</vt:lpstr>
      <vt:lpstr>A125911370K_Latest</vt:lpstr>
      <vt:lpstr>A125911374V</vt:lpstr>
      <vt:lpstr>A125911374V_Data</vt:lpstr>
      <vt:lpstr>A125911374V_Latest</vt:lpstr>
      <vt:lpstr>A125911378C</vt:lpstr>
      <vt:lpstr>A125911378C_Data</vt:lpstr>
      <vt:lpstr>A125911378C_Latest</vt:lpstr>
      <vt:lpstr>A125911382V</vt:lpstr>
      <vt:lpstr>A125911382V_Data</vt:lpstr>
      <vt:lpstr>A125911382V_Latest</vt:lpstr>
      <vt:lpstr>A125911386C</vt:lpstr>
      <vt:lpstr>A125911386C_Data</vt:lpstr>
      <vt:lpstr>A125911386C_Latest</vt:lpstr>
      <vt:lpstr>A125911390V</vt:lpstr>
      <vt:lpstr>A125911390V_Data</vt:lpstr>
      <vt:lpstr>A125911390V_Latest</vt:lpstr>
      <vt:lpstr>A125911394C</vt:lpstr>
      <vt:lpstr>A125911394C_Data</vt:lpstr>
      <vt:lpstr>A125911394C_Latest</vt:lpstr>
      <vt:lpstr>A125911398L</vt:lpstr>
      <vt:lpstr>A125911398L_Data</vt:lpstr>
      <vt:lpstr>A125911398L_Latest</vt:lpstr>
      <vt:lpstr>A125911402T</vt:lpstr>
      <vt:lpstr>A125911402T_Data</vt:lpstr>
      <vt:lpstr>A125911402T_Latest</vt:lpstr>
      <vt:lpstr>A125911406A</vt:lpstr>
      <vt:lpstr>A125911406A_Data</vt:lpstr>
      <vt:lpstr>A125911406A_Latest</vt:lpstr>
      <vt:lpstr>A125911410T</vt:lpstr>
      <vt:lpstr>A125911410T_Data</vt:lpstr>
      <vt:lpstr>A125911410T_Latest</vt:lpstr>
      <vt:lpstr>A125911414A</vt:lpstr>
      <vt:lpstr>A125911414A_Data</vt:lpstr>
      <vt:lpstr>A125911414A_Latest</vt:lpstr>
      <vt:lpstr>A125911418K</vt:lpstr>
      <vt:lpstr>A125911418K_Data</vt:lpstr>
      <vt:lpstr>A125911418K_Latest</vt:lpstr>
      <vt:lpstr>A125911422A</vt:lpstr>
      <vt:lpstr>A125911422A_Data</vt:lpstr>
      <vt:lpstr>A125911422A_Latest</vt:lpstr>
      <vt:lpstr>A125911426K</vt:lpstr>
      <vt:lpstr>A125911426K_Data</vt:lpstr>
      <vt:lpstr>A125911426K_Latest</vt:lpstr>
      <vt:lpstr>A125911430A</vt:lpstr>
      <vt:lpstr>A125911430A_Data</vt:lpstr>
      <vt:lpstr>A125911430A_Latest</vt:lpstr>
      <vt:lpstr>A125911434K</vt:lpstr>
      <vt:lpstr>A125911434K_Data</vt:lpstr>
      <vt:lpstr>A125911434K_Latest</vt:lpstr>
      <vt:lpstr>A125911438V</vt:lpstr>
      <vt:lpstr>A125911438V_Data</vt:lpstr>
      <vt:lpstr>A125911438V_Latest</vt:lpstr>
      <vt:lpstr>A125911442K</vt:lpstr>
      <vt:lpstr>A125911442K_Data</vt:lpstr>
      <vt:lpstr>A125911442K_Latest</vt:lpstr>
      <vt:lpstr>A125911446V</vt:lpstr>
      <vt:lpstr>A125911446V_Data</vt:lpstr>
      <vt:lpstr>A125911446V_Latest</vt:lpstr>
      <vt:lpstr>A125911450K</vt:lpstr>
      <vt:lpstr>A125911450K_Data</vt:lpstr>
      <vt:lpstr>A125911450K_Latest</vt:lpstr>
      <vt:lpstr>A125911454V</vt:lpstr>
      <vt:lpstr>A125911454V_Data</vt:lpstr>
      <vt:lpstr>A125911454V_Latest</vt:lpstr>
      <vt:lpstr>A125911458C</vt:lpstr>
      <vt:lpstr>A125911458C_Data</vt:lpstr>
      <vt:lpstr>A125911458C_Latest</vt:lpstr>
      <vt:lpstr>A125911462V</vt:lpstr>
      <vt:lpstr>A125911462V_Data</vt:lpstr>
      <vt:lpstr>A125911462V_Latest</vt:lpstr>
      <vt:lpstr>A125911466C</vt:lpstr>
      <vt:lpstr>A125911466C_Data</vt:lpstr>
      <vt:lpstr>A125911466C_Latest</vt:lpstr>
      <vt:lpstr>A125911470V</vt:lpstr>
      <vt:lpstr>A125911470V_Data</vt:lpstr>
      <vt:lpstr>A125911470V_Latest</vt:lpstr>
      <vt:lpstr>A125911474C</vt:lpstr>
      <vt:lpstr>A125911474C_Data</vt:lpstr>
      <vt:lpstr>A125911474C_Latest</vt:lpstr>
      <vt:lpstr>A125911478L</vt:lpstr>
      <vt:lpstr>A125911478L_Data</vt:lpstr>
      <vt:lpstr>A125911478L_Latest</vt:lpstr>
      <vt:lpstr>A125911482C</vt:lpstr>
      <vt:lpstr>A125911482C_Data</vt:lpstr>
      <vt:lpstr>A125911482C_Latest</vt:lpstr>
      <vt:lpstr>A125911486L</vt:lpstr>
      <vt:lpstr>A125911486L_Data</vt:lpstr>
      <vt:lpstr>A125911486L_Latest</vt:lpstr>
      <vt:lpstr>A125911490C</vt:lpstr>
      <vt:lpstr>A125911490C_Data</vt:lpstr>
      <vt:lpstr>A125911490C_Latest</vt:lpstr>
      <vt:lpstr>A125911494L</vt:lpstr>
      <vt:lpstr>A125911494L_Data</vt:lpstr>
      <vt:lpstr>A125911494L_Latest</vt:lpstr>
      <vt:lpstr>A125911498W</vt:lpstr>
      <vt:lpstr>A125911498W_Data</vt:lpstr>
      <vt:lpstr>A125911498W_Latest</vt:lpstr>
      <vt:lpstr>A125911502A</vt:lpstr>
      <vt:lpstr>A125911502A_Data</vt:lpstr>
      <vt:lpstr>A125911502A_Latest</vt:lpstr>
      <vt:lpstr>A125911506K</vt:lpstr>
      <vt:lpstr>A125911506K_Data</vt:lpstr>
      <vt:lpstr>A125911506K_Latest</vt:lpstr>
      <vt:lpstr>A125911510A</vt:lpstr>
      <vt:lpstr>A125911510A_Data</vt:lpstr>
      <vt:lpstr>A125911510A_Latest</vt:lpstr>
      <vt:lpstr>A125911514K</vt:lpstr>
      <vt:lpstr>A125911514K_Data</vt:lpstr>
      <vt:lpstr>A125911514K_Latest</vt:lpstr>
      <vt:lpstr>A125911518V</vt:lpstr>
      <vt:lpstr>A125911518V_Data</vt:lpstr>
      <vt:lpstr>A125911518V_Latest</vt:lpstr>
      <vt:lpstr>A125911522K</vt:lpstr>
      <vt:lpstr>A125911522K_Data</vt:lpstr>
      <vt:lpstr>A125911522K_Latest</vt:lpstr>
      <vt:lpstr>A125911526V</vt:lpstr>
      <vt:lpstr>A125911526V_Data</vt:lpstr>
      <vt:lpstr>A125911526V_Latest</vt:lpstr>
      <vt:lpstr>A125911530K</vt:lpstr>
      <vt:lpstr>A125911530K_Data</vt:lpstr>
      <vt:lpstr>A125911530K_Latest</vt:lpstr>
      <vt:lpstr>A125911534V</vt:lpstr>
      <vt:lpstr>A125911534V_Data</vt:lpstr>
      <vt:lpstr>A125911534V_Latest</vt:lpstr>
      <vt:lpstr>A125911538C</vt:lpstr>
      <vt:lpstr>A125911538C_Data</vt:lpstr>
      <vt:lpstr>A125911538C_Latest</vt:lpstr>
      <vt:lpstr>A125911542V</vt:lpstr>
      <vt:lpstr>A125911542V_Data</vt:lpstr>
      <vt:lpstr>A125911542V_Latest</vt:lpstr>
      <vt:lpstr>A125911546C</vt:lpstr>
      <vt:lpstr>A125911546C_Data</vt:lpstr>
      <vt:lpstr>A125911546C_Latest</vt:lpstr>
      <vt:lpstr>A125911550V</vt:lpstr>
      <vt:lpstr>A125911550V_Data</vt:lpstr>
      <vt:lpstr>A125911550V_Latest</vt:lpstr>
      <vt:lpstr>A125911554C</vt:lpstr>
      <vt:lpstr>A125911554C_Data</vt:lpstr>
      <vt:lpstr>A125911554C_Latest</vt:lpstr>
      <vt:lpstr>A125911558L</vt:lpstr>
      <vt:lpstr>A125911558L_Data</vt:lpstr>
      <vt:lpstr>A125911558L_Latest</vt:lpstr>
      <vt:lpstr>A125911562C</vt:lpstr>
      <vt:lpstr>A125911562C_Data</vt:lpstr>
      <vt:lpstr>A125911562C_Latest</vt:lpstr>
      <vt:lpstr>A125911566L</vt:lpstr>
      <vt:lpstr>A125911566L_Data</vt:lpstr>
      <vt:lpstr>A125911566L_Latest</vt:lpstr>
      <vt:lpstr>A125911570C</vt:lpstr>
      <vt:lpstr>A125911570C_Data</vt:lpstr>
      <vt:lpstr>A125911570C_Latest</vt:lpstr>
      <vt:lpstr>A125911574L</vt:lpstr>
      <vt:lpstr>A125911574L_Data</vt:lpstr>
      <vt:lpstr>A125911574L_Latest</vt:lpstr>
      <vt:lpstr>A125911578W</vt:lpstr>
      <vt:lpstr>A125911578W_Data</vt:lpstr>
      <vt:lpstr>A125911578W_Latest</vt:lpstr>
      <vt:lpstr>A125911582L</vt:lpstr>
      <vt:lpstr>A125911582L_Data</vt:lpstr>
      <vt:lpstr>A125911582L_Latest</vt:lpstr>
      <vt:lpstr>A125911586W</vt:lpstr>
      <vt:lpstr>A125911586W_Data</vt:lpstr>
      <vt:lpstr>A125911586W_Latest</vt:lpstr>
      <vt:lpstr>A125911590L</vt:lpstr>
      <vt:lpstr>A125911590L_Data</vt:lpstr>
      <vt:lpstr>A125911590L_Latest</vt:lpstr>
      <vt:lpstr>A125911594W</vt:lpstr>
      <vt:lpstr>A125911594W_Data</vt:lpstr>
      <vt:lpstr>A125911594W_Latest</vt:lpstr>
      <vt:lpstr>A125911598F</vt:lpstr>
      <vt:lpstr>A125911598F_Data</vt:lpstr>
      <vt:lpstr>A125911598F_Latest</vt:lpstr>
      <vt:lpstr>A125911602K</vt:lpstr>
      <vt:lpstr>A125911602K_Data</vt:lpstr>
      <vt:lpstr>A125911602K_Latest</vt:lpstr>
      <vt:lpstr>A125911606V</vt:lpstr>
      <vt:lpstr>A125911606V_Data</vt:lpstr>
      <vt:lpstr>A125911606V_Latest</vt:lpstr>
      <vt:lpstr>A125911610K</vt:lpstr>
      <vt:lpstr>A125911610K_Data</vt:lpstr>
      <vt:lpstr>A125911610K_Latest</vt:lpstr>
      <vt:lpstr>A125911614V</vt:lpstr>
      <vt:lpstr>A125911614V_Data</vt:lpstr>
      <vt:lpstr>A125911614V_Latest</vt:lpstr>
      <vt:lpstr>A125911618C</vt:lpstr>
      <vt:lpstr>A125911618C_Data</vt:lpstr>
      <vt:lpstr>A125911618C_Latest</vt:lpstr>
      <vt:lpstr>A125911622V</vt:lpstr>
      <vt:lpstr>A125911622V_Data</vt:lpstr>
      <vt:lpstr>A125911622V_Latest</vt:lpstr>
      <vt:lpstr>A125911626C</vt:lpstr>
      <vt:lpstr>A125911626C_Data</vt:lpstr>
      <vt:lpstr>A125911626C_Latest</vt:lpstr>
      <vt:lpstr>A125911630V</vt:lpstr>
      <vt:lpstr>A125911630V_Data</vt:lpstr>
      <vt:lpstr>A125911630V_Latest</vt:lpstr>
      <vt:lpstr>A125911634C</vt:lpstr>
      <vt:lpstr>A125911634C_Data</vt:lpstr>
      <vt:lpstr>A125911634C_Latest</vt:lpstr>
      <vt:lpstr>A125911638L</vt:lpstr>
      <vt:lpstr>A125911638L_Data</vt:lpstr>
      <vt:lpstr>A125911638L_Latest</vt:lpstr>
      <vt:lpstr>A125911642C</vt:lpstr>
      <vt:lpstr>A125911642C_Data</vt:lpstr>
      <vt:lpstr>A125911642C_Latest</vt:lpstr>
      <vt:lpstr>A125911646L</vt:lpstr>
      <vt:lpstr>A125911646L_Data</vt:lpstr>
      <vt:lpstr>A125911646L_Latest</vt:lpstr>
      <vt:lpstr>A125911650C</vt:lpstr>
      <vt:lpstr>A125911650C_Data</vt:lpstr>
      <vt:lpstr>A125911650C_Latest</vt:lpstr>
      <vt:lpstr>A125911654L</vt:lpstr>
      <vt:lpstr>A125911654L_Data</vt:lpstr>
      <vt:lpstr>A125911654L_Latest</vt:lpstr>
      <vt:lpstr>A125911658W</vt:lpstr>
      <vt:lpstr>A125911658W_Data</vt:lpstr>
      <vt:lpstr>A125911658W_Latest</vt:lpstr>
      <vt:lpstr>A125911662L</vt:lpstr>
      <vt:lpstr>A125911662L_Data</vt:lpstr>
      <vt:lpstr>A125911662L_Latest</vt:lpstr>
      <vt:lpstr>A125911666W</vt:lpstr>
      <vt:lpstr>A125911666W_Data</vt:lpstr>
      <vt:lpstr>A125911666W_Latest</vt:lpstr>
      <vt:lpstr>A125911670L</vt:lpstr>
      <vt:lpstr>A125911670L_Data</vt:lpstr>
      <vt:lpstr>A125911670L_Latest</vt:lpstr>
      <vt:lpstr>A125911674W</vt:lpstr>
      <vt:lpstr>A125911674W_Data</vt:lpstr>
      <vt:lpstr>A125911674W_Latest</vt:lpstr>
      <vt:lpstr>A125911678F</vt:lpstr>
      <vt:lpstr>A125911678F_Data</vt:lpstr>
      <vt:lpstr>A125911678F_Latest</vt:lpstr>
      <vt:lpstr>A125911682W</vt:lpstr>
      <vt:lpstr>A125911682W_Data</vt:lpstr>
      <vt:lpstr>A125911682W_Latest</vt:lpstr>
      <vt:lpstr>A125911686F</vt:lpstr>
      <vt:lpstr>A125911686F_Data</vt:lpstr>
      <vt:lpstr>A125911686F_Latest</vt:lpstr>
      <vt:lpstr>A125911690W</vt:lpstr>
      <vt:lpstr>A125911690W_Data</vt:lpstr>
      <vt:lpstr>A125911690W_Latest</vt:lpstr>
      <vt:lpstr>A125911694F</vt:lpstr>
      <vt:lpstr>A125911694F_Data</vt:lpstr>
      <vt:lpstr>A125911694F_Latest</vt:lpstr>
      <vt:lpstr>A125911698R</vt:lpstr>
      <vt:lpstr>A125911698R_Data</vt:lpstr>
      <vt:lpstr>A125911698R_Latest</vt:lpstr>
      <vt:lpstr>A125911702V</vt:lpstr>
      <vt:lpstr>A125911702V_Data</vt:lpstr>
      <vt:lpstr>A125911702V_Latest</vt:lpstr>
      <vt:lpstr>A125911706C</vt:lpstr>
      <vt:lpstr>A125911706C_Data</vt:lpstr>
      <vt:lpstr>A125911706C_Latest</vt:lpstr>
      <vt:lpstr>A125911710V</vt:lpstr>
      <vt:lpstr>A125911710V_Data</vt:lpstr>
      <vt:lpstr>A125911710V_Latest</vt:lpstr>
      <vt:lpstr>A125911714C</vt:lpstr>
      <vt:lpstr>A125911714C_Data</vt:lpstr>
      <vt:lpstr>A125911714C_Latest</vt:lpstr>
      <vt:lpstr>A125911718L</vt:lpstr>
      <vt:lpstr>A125911718L_Data</vt:lpstr>
      <vt:lpstr>A125911718L_Latest</vt:lpstr>
      <vt:lpstr>A125911722C</vt:lpstr>
      <vt:lpstr>A125911722C_Data</vt:lpstr>
      <vt:lpstr>A125911722C_Latest</vt:lpstr>
      <vt:lpstr>A125911726L</vt:lpstr>
      <vt:lpstr>A125911726L_Data</vt:lpstr>
      <vt:lpstr>A125911726L_Latest</vt:lpstr>
      <vt:lpstr>A125911730C</vt:lpstr>
      <vt:lpstr>A125911730C_Data</vt:lpstr>
      <vt:lpstr>A125911730C_Latest</vt:lpstr>
      <vt:lpstr>A125911734L</vt:lpstr>
      <vt:lpstr>A125911734L_Data</vt:lpstr>
      <vt:lpstr>A125911734L_Latest</vt:lpstr>
      <vt:lpstr>A125911738W</vt:lpstr>
      <vt:lpstr>A125911738W_Data</vt:lpstr>
      <vt:lpstr>A125911738W_Latest</vt:lpstr>
      <vt:lpstr>A125911742L</vt:lpstr>
      <vt:lpstr>A125911742L_Data</vt:lpstr>
      <vt:lpstr>A125911742L_Latest</vt:lpstr>
      <vt:lpstr>A125911746W</vt:lpstr>
      <vt:lpstr>A125911746W_Data</vt:lpstr>
      <vt:lpstr>A125911746W_Latest</vt:lpstr>
      <vt:lpstr>A125911750L</vt:lpstr>
      <vt:lpstr>A125911750L_Data</vt:lpstr>
      <vt:lpstr>A125911750L_Latest</vt:lpstr>
      <vt:lpstr>A125911754W</vt:lpstr>
      <vt:lpstr>A125911754W_Data</vt:lpstr>
      <vt:lpstr>A125911754W_Latest</vt:lpstr>
      <vt:lpstr>A125911758F</vt:lpstr>
      <vt:lpstr>A125911758F_Data</vt:lpstr>
      <vt:lpstr>A125911758F_Latest</vt:lpstr>
      <vt:lpstr>A125911762W</vt:lpstr>
      <vt:lpstr>A125911762W_Data</vt:lpstr>
      <vt:lpstr>A125911762W_Latest</vt:lpstr>
      <vt:lpstr>A125911766F</vt:lpstr>
      <vt:lpstr>A125911766F_Data</vt:lpstr>
      <vt:lpstr>A125911766F_Latest</vt:lpstr>
      <vt:lpstr>A125911770W</vt:lpstr>
      <vt:lpstr>A125911770W_Data</vt:lpstr>
      <vt:lpstr>A125911770W_Latest</vt:lpstr>
      <vt:lpstr>A125911774F</vt:lpstr>
      <vt:lpstr>A125911774F_Data</vt:lpstr>
      <vt:lpstr>A125911774F_Latest</vt:lpstr>
      <vt:lpstr>A125911778R</vt:lpstr>
      <vt:lpstr>A125911778R_Data</vt:lpstr>
      <vt:lpstr>A125911778R_Latest</vt:lpstr>
      <vt:lpstr>A125911782F</vt:lpstr>
      <vt:lpstr>A125911782F_Data</vt:lpstr>
      <vt:lpstr>A125911782F_Latest</vt:lpstr>
      <vt:lpstr>A125911786R</vt:lpstr>
      <vt:lpstr>A125911786R_Data</vt:lpstr>
      <vt:lpstr>A125911786R_Latest</vt:lpstr>
      <vt:lpstr>A125911790F</vt:lpstr>
      <vt:lpstr>A125911790F_Data</vt:lpstr>
      <vt:lpstr>A125911790F_Latest</vt:lpstr>
      <vt:lpstr>A125911794R</vt:lpstr>
      <vt:lpstr>A125911794R_Data</vt:lpstr>
      <vt:lpstr>A125911794R_Latest</vt:lpstr>
      <vt:lpstr>A125911798X</vt:lpstr>
      <vt:lpstr>A125911798X_Data</vt:lpstr>
      <vt:lpstr>A125911798X_Latest</vt:lpstr>
      <vt:lpstr>A125911802C</vt:lpstr>
      <vt:lpstr>A125911802C_Data</vt:lpstr>
      <vt:lpstr>A125911802C_Latest</vt:lpstr>
      <vt:lpstr>A125911806L</vt:lpstr>
      <vt:lpstr>A125911806L_Data</vt:lpstr>
      <vt:lpstr>A125911806L_Latest</vt:lpstr>
      <vt:lpstr>A125911810C</vt:lpstr>
      <vt:lpstr>A125911810C_Data</vt:lpstr>
      <vt:lpstr>A125911810C_Latest</vt:lpstr>
      <vt:lpstr>A125911814L</vt:lpstr>
      <vt:lpstr>A125911814L_Data</vt:lpstr>
      <vt:lpstr>A125911814L_Latest</vt:lpstr>
      <vt:lpstr>A125911818W</vt:lpstr>
      <vt:lpstr>A125911818W_Data</vt:lpstr>
      <vt:lpstr>A125911818W_Latest</vt:lpstr>
      <vt:lpstr>A125911822L</vt:lpstr>
      <vt:lpstr>A125911822L_Data</vt:lpstr>
      <vt:lpstr>A125911822L_Latest</vt:lpstr>
      <vt:lpstr>A125911826W</vt:lpstr>
      <vt:lpstr>A125911826W_Data</vt:lpstr>
      <vt:lpstr>A125911826W_Latest</vt:lpstr>
      <vt:lpstr>A125911830L</vt:lpstr>
      <vt:lpstr>A125911830L_Data</vt:lpstr>
      <vt:lpstr>A125911830L_Latest</vt:lpstr>
      <vt:lpstr>A125911834W</vt:lpstr>
      <vt:lpstr>A125911834W_Data</vt:lpstr>
      <vt:lpstr>A125911834W_Latest</vt:lpstr>
      <vt:lpstr>A125911838F</vt:lpstr>
      <vt:lpstr>A125911838F_Data</vt:lpstr>
      <vt:lpstr>A125911838F_Latest</vt:lpstr>
      <vt:lpstr>A125911842W</vt:lpstr>
      <vt:lpstr>A125911842W_Data</vt:lpstr>
      <vt:lpstr>A125911842W_Latest</vt:lpstr>
      <vt:lpstr>A125911846F</vt:lpstr>
      <vt:lpstr>A125911846F_Data</vt:lpstr>
      <vt:lpstr>A125911846F_Latest</vt:lpstr>
      <vt:lpstr>A125911850W</vt:lpstr>
      <vt:lpstr>A125911850W_Data</vt:lpstr>
      <vt:lpstr>A125911850W_Latest</vt:lpstr>
      <vt:lpstr>A125911854F</vt:lpstr>
      <vt:lpstr>A125911854F_Data</vt:lpstr>
      <vt:lpstr>A125911854F_Latest</vt:lpstr>
      <vt:lpstr>A125911858R</vt:lpstr>
      <vt:lpstr>A125911858R_Data</vt:lpstr>
      <vt:lpstr>A125911858R_Latest</vt:lpstr>
      <vt:lpstr>A125911862F</vt:lpstr>
      <vt:lpstr>A125911862F_Data</vt:lpstr>
      <vt:lpstr>A125911862F_Latest</vt:lpstr>
      <vt:lpstr>A125911866R</vt:lpstr>
      <vt:lpstr>A125911866R_Data</vt:lpstr>
      <vt:lpstr>A125911866R_Latest</vt:lpstr>
      <vt:lpstr>A125911870F</vt:lpstr>
      <vt:lpstr>A125911870F_Data</vt:lpstr>
      <vt:lpstr>A125911870F_Latest</vt:lpstr>
      <vt:lpstr>A125911874R</vt:lpstr>
      <vt:lpstr>A125911874R_Data</vt:lpstr>
      <vt:lpstr>A125911874R_Latest</vt:lpstr>
      <vt:lpstr>A125911878X</vt:lpstr>
      <vt:lpstr>A125911878X_Data</vt:lpstr>
      <vt:lpstr>A125911878X_Latest</vt:lpstr>
      <vt:lpstr>A125911882R</vt:lpstr>
      <vt:lpstr>A125911882R_Data</vt:lpstr>
      <vt:lpstr>A125911882R_Latest</vt:lpstr>
      <vt:lpstr>A125911886X</vt:lpstr>
      <vt:lpstr>A125911886X_Data</vt:lpstr>
      <vt:lpstr>A125911886X_Latest</vt:lpstr>
      <vt:lpstr>A125911890R</vt:lpstr>
      <vt:lpstr>A125911890R_Data</vt:lpstr>
      <vt:lpstr>A125911890R_Latest</vt:lpstr>
      <vt:lpstr>A125911894X</vt:lpstr>
      <vt:lpstr>A125911894X_Data</vt:lpstr>
      <vt:lpstr>A125911894X_Latest</vt:lpstr>
      <vt:lpstr>A125911898J</vt:lpstr>
      <vt:lpstr>A125911898J_Data</vt:lpstr>
      <vt:lpstr>A125911898J_Latest</vt:lpstr>
      <vt:lpstr>A125911902L</vt:lpstr>
      <vt:lpstr>A125911902L_Data</vt:lpstr>
      <vt:lpstr>A125911902L_Latest</vt:lpstr>
      <vt:lpstr>A125911906W</vt:lpstr>
      <vt:lpstr>A125911906W_Data</vt:lpstr>
      <vt:lpstr>A125911906W_Latest</vt:lpstr>
      <vt:lpstr>A125911910L</vt:lpstr>
      <vt:lpstr>A125911910L_Data</vt:lpstr>
      <vt:lpstr>A125911910L_Latest</vt:lpstr>
      <vt:lpstr>A125911914W</vt:lpstr>
      <vt:lpstr>A125911914W_Data</vt:lpstr>
      <vt:lpstr>A125911914W_Latest</vt:lpstr>
      <vt:lpstr>A125911918F</vt:lpstr>
      <vt:lpstr>A125911918F_Data</vt:lpstr>
      <vt:lpstr>A125911918F_Latest</vt:lpstr>
      <vt:lpstr>A125911922W</vt:lpstr>
      <vt:lpstr>A125911922W_Data</vt:lpstr>
      <vt:lpstr>A125911922W_Latest</vt:lpstr>
      <vt:lpstr>A125911926F</vt:lpstr>
      <vt:lpstr>A125911926F_Data</vt:lpstr>
      <vt:lpstr>A125911926F_Latest</vt:lpstr>
      <vt:lpstr>A125911930W</vt:lpstr>
      <vt:lpstr>A125911930W_Data</vt:lpstr>
      <vt:lpstr>A125911930W_Latest</vt:lpstr>
      <vt:lpstr>A125911934F</vt:lpstr>
      <vt:lpstr>A125911934F_Data</vt:lpstr>
      <vt:lpstr>A125911934F_Latest</vt:lpstr>
      <vt:lpstr>A125911938R</vt:lpstr>
      <vt:lpstr>A125911938R_Data</vt:lpstr>
      <vt:lpstr>A125911938R_Latest</vt:lpstr>
      <vt:lpstr>A125911942F</vt:lpstr>
      <vt:lpstr>A125911942F_Data</vt:lpstr>
      <vt:lpstr>A125911942F_Latest</vt:lpstr>
      <vt:lpstr>A125911946R</vt:lpstr>
      <vt:lpstr>A125911946R_Data</vt:lpstr>
      <vt:lpstr>A125911946R_Latest</vt:lpstr>
      <vt:lpstr>A125911950F</vt:lpstr>
      <vt:lpstr>A125911950F_Data</vt:lpstr>
      <vt:lpstr>A125911950F_Latest</vt:lpstr>
      <vt:lpstr>A125911954R</vt:lpstr>
      <vt:lpstr>A125911954R_Data</vt:lpstr>
      <vt:lpstr>A125911954R_Latest</vt:lpstr>
      <vt:lpstr>A125911958X</vt:lpstr>
      <vt:lpstr>A125911958X_Data</vt:lpstr>
      <vt:lpstr>A125911958X_Latest</vt:lpstr>
      <vt:lpstr>A125911962R</vt:lpstr>
      <vt:lpstr>A125911962R_Data</vt:lpstr>
      <vt:lpstr>A125911962R_Latest</vt:lpstr>
      <vt:lpstr>A125911966X</vt:lpstr>
      <vt:lpstr>A125911966X_Data</vt:lpstr>
      <vt:lpstr>A125911966X_Latest</vt:lpstr>
      <vt:lpstr>A125911970R</vt:lpstr>
      <vt:lpstr>A125911970R_Data</vt:lpstr>
      <vt:lpstr>A125911970R_Latest</vt:lpstr>
      <vt:lpstr>A125911974X</vt:lpstr>
      <vt:lpstr>A125911974X_Data</vt:lpstr>
      <vt:lpstr>A125911974X_Latest</vt:lpstr>
      <vt:lpstr>A125911978J</vt:lpstr>
      <vt:lpstr>A125911978J_Data</vt:lpstr>
      <vt:lpstr>A125911978J_Latest</vt:lpstr>
      <vt:lpstr>A125911982X</vt:lpstr>
      <vt:lpstr>A125911982X_Data</vt:lpstr>
      <vt:lpstr>A125911982X_Latest</vt:lpstr>
      <vt:lpstr>A125911986J</vt:lpstr>
      <vt:lpstr>A125911986J_Data</vt:lpstr>
      <vt:lpstr>A125911986J_Latest</vt:lpstr>
      <vt:lpstr>A125911990X</vt:lpstr>
      <vt:lpstr>A125911990X_Data</vt:lpstr>
      <vt:lpstr>A125911990X_Latest</vt:lpstr>
      <vt:lpstr>A125911994J</vt:lpstr>
      <vt:lpstr>A125911994J_Data</vt:lpstr>
      <vt:lpstr>A125911994J_Latest</vt:lpstr>
      <vt:lpstr>A125911998T</vt:lpstr>
      <vt:lpstr>A125911998T_Data</vt:lpstr>
      <vt:lpstr>A125911998T_Latest</vt:lpstr>
      <vt:lpstr>A125912002X</vt:lpstr>
      <vt:lpstr>A125912002X_Data</vt:lpstr>
      <vt:lpstr>A125912002X_Latest</vt:lpstr>
      <vt:lpstr>A125912006J</vt:lpstr>
      <vt:lpstr>A125912006J_Data</vt:lpstr>
      <vt:lpstr>A125912006J_Latest</vt:lpstr>
      <vt:lpstr>A125912010X</vt:lpstr>
      <vt:lpstr>A125912010X_Data</vt:lpstr>
      <vt:lpstr>A125912010X_Latest</vt:lpstr>
      <vt:lpstr>A125912014J</vt:lpstr>
      <vt:lpstr>A125912014J_Data</vt:lpstr>
      <vt:lpstr>A125912014J_Latest</vt:lpstr>
      <vt:lpstr>A125912018T</vt:lpstr>
      <vt:lpstr>A125912018T_Data</vt:lpstr>
      <vt:lpstr>A125912018T_Latest</vt:lpstr>
      <vt:lpstr>A125912022J</vt:lpstr>
      <vt:lpstr>A125912022J_Data</vt:lpstr>
      <vt:lpstr>A125912022J_Latest</vt:lpstr>
      <vt:lpstr>A125912026T</vt:lpstr>
      <vt:lpstr>A125912026T_Data</vt:lpstr>
      <vt:lpstr>A125912026T_Latest</vt:lpstr>
      <vt:lpstr>A125912030J</vt:lpstr>
      <vt:lpstr>A125912030J_Data</vt:lpstr>
      <vt:lpstr>A125912030J_Latest</vt:lpstr>
      <vt:lpstr>A125912034T</vt:lpstr>
      <vt:lpstr>A125912034T_Data</vt:lpstr>
      <vt:lpstr>A125912034T_Latest</vt:lpstr>
      <vt:lpstr>A125912038A</vt:lpstr>
      <vt:lpstr>A125912038A_Data</vt:lpstr>
      <vt:lpstr>A125912038A_Latest</vt:lpstr>
      <vt:lpstr>A125912042T</vt:lpstr>
      <vt:lpstr>A125912042T_Data</vt:lpstr>
      <vt:lpstr>A125912042T_Latest</vt:lpstr>
      <vt:lpstr>A125912046A</vt:lpstr>
      <vt:lpstr>A125912046A_Data</vt:lpstr>
      <vt:lpstr>A125912046A_Latest</vt:lpstr>
      <vt:lpstr>A125912050T</vt:lpstr>
      <vt:lpstr>A125912050T_Data</vt:lpstr>
      <vt:lpstr>A125912050T_Latest</vt:lpstr>
      <vt:lpstr>A125912054A</vt:lpstr>
      <vt:lpstr>A125912054A_Data</vt:lpstr>
      <vt:lpstr>A125912054A_Latest</vt:lpstr>
      <vt:lpstr>A125912058K</vt:lpstr>
      <vt:lpstr>A125912058K_Data</vt:lpstr>
      <vt:lpstr>A125912058K_Latest</vt:lpstr>
      <vt:lpstr>A125912062A</vt:lpstr>
      <vt:lpstr>A125912062A_Data</vt:lpstr>
      <vt:lpstr>A125912062A_Latest</vt:lpstr>
      <vt:lpstr>A125912066K</vt:lpstr>
      <vt:lpstr>A125912066K_Data</vt:lpstr>
      <vt:lpstr>A125912066K_Latest</vt:lpstr>
      <vt:lpstr>A125912070A</vt:lpstr>
      <vt:lpstr>A125912070A_Data</vt:lpstr>
      <vt:lpstr>A125912070A_Latest</vt:lpstr>
      <vt:lpstr>A125912074K</vt:lpstr>
      <vt:lpstr>A125912074K_Data</vt:lpstr>
      <vt:lpstr>A125912074K_Latest</vt:lpstr>
      <vt:lpstr>A125912078V</vt:lpstr>
      <vt:lpstr>A125912078V_Data</vt:lpstr>
      <vt:lpstr>A125912078V_Latest</vt:lpstr>
      <vt:lpstr>A125912082K</vt:lpstr>
      <vt:lpstr>A125912082K_Data</vt:lpstr>
      <vt:lpstr>A125912082K_Latest</vt:lpstr>
      <vt:lpstr>A125912086V</vt:lpstr>
      <vt:lpstr>A125912086V_Data</vt:lpstr>
      <vt:lpstr>A125912086V_Latest</vt:lpstr>
      <vt:lpstr>A125912090K</vt:lpstr>
      <vt:lpstr>A125912090K_Data</vt:lpstr>
      <vt:lpstr>A125912090K_Latest</vt:lpstr>
      <vt:lpstr>A125912094V</vt:lpstr>
      <vt:lpstr>A125912094V_Data</vt:lpstr>
      <vt:lpstr>A125912094V_Latest</vt:lpstr>
      <vt:lpstr>A125912098C</vt:lpstr>
      <vt:lpstr>A125912098C_Data</vt:lpstr>
      <vt:lpstr>A125912098C_Latest</vt:lpstr>
      <vt:lpstr>A125912102J</vt:lpstr>
      <vt:lpstr>A125912102J_Data</vt:lpstr>
      <vt:lpstr>A125912102J_Latest</vt:lpstr>
      <vt:lpstr>A125912106T</vt:lpstr>
      <vt:lpstr>A125912106T_Data</vt:lpstr>
      <vt:lpstr>A125912106T_Latest</vt:lpstr>
      <vt:lpstr>A125912110J</vt:lpstr>
      <vt:lpstr>A125912110J_Data</vt:lpstr>
      <vt:lpstr>A125912110J_Latest</vt:lpstr>
      <vt:lpstr>A125912114T</vt:lpstr>
      <vt:lpstr>A125912114T_Data</vt:lpstr>
      <vt:lpstr>A125912114T_Latest</vt:lpstr>
      <vt:lpstr>A125912118A</vt:lpstr>
      <vt:lpstr>A125912118A_Data</vt:lpstr>
      <vt:lpstr>A125912118A_Latest</vt:lpstr>
      <vt:lpstr>A125912122T</vt:lpstr>
      <vt:lpstr>A125912122T_Data</vt:lpstr>
      <vt:lpstr>A125912122T_Latest</vt:lpstr>
      <vt:lpstr>A125912126A</vt:lpstr>
      <vt:lpstr>A125912126A_Data</vt:lpstr>
      <vt:lpstr>A125912126A_Latest</vt:lpstr>
      <vt:lpstr>A125912130T</vt:lpstr>
      <vt:lpstr>A125912130T_Data</vt:lpstr>
      <vt:lpstr>A125912130T_Latest</vt:lpstr>
      <vt:lpstr>A125912134A</vt:lpstr>
      <vt:lpstr>A125912134A_Data</vt:lpstr>
      <vt:lpstr>A125912134A_Latest</vt:lpstr>
      <vt:lpstr>A125912138K</vt:lpstr>
      <vt:lpstr>A125912138K_Data</vt:lpstr>
      <vt:lpstr>A125912138K_Latest</vt:lpstr>
      <vt:lpstr>A125912142A</vt:lpstr>
      <vt:lpstr>A125912142A_Data</vt:lpstr>
      <vt:lpstr>A125912142A_Latest</vt:lpstr>
      <vt:lpstr>A125912146K</vt:lpstr>
      <vt:lpstr>A125912146K_Data</vt:lpstr>
      <vt:lpstr>A125912146K_Latest</vt:lpstr>
      <vt:lpstr>A125912150A</vt:lpstr>
      <vt:lpstr>A125912150A_Data</vt:lpstr>
      <vt:lpstr>A125912150A_Latest</vt:lpstr>
      <vt:lpstr>A125912154K</vt:lpstr>
      <vt:lpstr>A125912154K_Data</vt:lpstr>
      <vt:lpstr>A125912154K_Latest</vt:lpstr>
      <vt:lpstr>A125912158V</vt:lpstr>
      <vt:lpstr>A125912158V_Data</vt:lpstr>
      <vt:lpstr>A125912158V_Latest</vt:lpstr>
      <vt:lpstr>A125912162K</vt:lpstr>
      <vt:lpstr>A125912162K_Data</vt:lpstr>
      <vt:lpstr>A125912162K_Latest</vt:lpstr>
      <vt:lpstr>A125912166V</vt:lpstr>
      <vt:lpstr>A125912166V_Data</vt:lpstr>
      <vt:lpstr>A125912166V_Latest</vt:lpstr>
      <vt:lpstr>A125912170K</vt:lpstr>
      <vt:lpstr>A125912170K_Data</vt:lpstr>
      <vt:lpstr>A125912170K_Latest</vt:lpstr>
      <vt:lpstr>A125912174V</vt:lpstr>
      <vt:lpstr>A125912174V_Data</vt:lpstr>
      <vt:lpstr>A125912174V_Latest</vt:lpstr>
      <vt:lpstr>A125912178C</vt:lpstr>
      <vt:lpstr>A125912178C_Data</vt:lpstr>
      <vt:lpstr>A125912178C_Latest</vt:lpstr>
      <vt:lpstr>A125912182V</vt:lpstr>
      <vt:lpstr>A125912182V_Data</vt:lpstr>
      <vt:lpstr>A125912182V_Latest</vt:lpstr>
      <vt:lpstr>A125912186C</vt:lpstr>
      <vt:lpstr>A125912186C_Data</vt:lpstr>
      <vt:lpstr>A125912186C_Latest</vt:lpstr>
      <vt:lpstr>A125912190V</vt:lpstr>
      <vt:lpstr>A125912190V_Data</vt:lpstr>
      <vt:lpstr>A125912190V_Latest</vt:lpstr>
      <vt:lpstr>A125912194C</vt:lpstr>
      <vt:lpstr>A125912194C_Data</vt:lpstr>
      <vt:lpstr>A125912194C_Latest</vt:lpstr>
      <vt:lpstr>A125912198L</vt:lpstr>
      <vt:lpstr>A125912198L_Data</vt:lpstr>
      <vt:lpstr>A125912198L_Latest</vt:lpstr>
      <vt:lpstr>A125912202T</vt:lpstr>
      <vt:lpstr>A125912202T_Data</vt:lpstr>
      <vt:lpstr>A125912202T_Latest</vt:lpstr>
      <vt:lpstr>A125912206A</vt:lpstr>
      <vt:lpstr>A125912206A_Data</vt:lpstr>
      <vt:lpstr>A125912206A_Latest</vt:lpstr>
      <vt:lpstr>A125912210T</vt:lpstr>
      <vt:lpstr>A125912210T_Data</vt:lpstr>
      <vt:lpstr>A125912210T_Latest</vt:lpstr>
      <vt:lpstr>A125912214A</vt:lpstr>
      <vt:lpstr>A125912214A_Data</vt:lpstr>
      <vt:lpstr>A125912214A_Latest</vt:lpstr>
      <vt:lpstr>A125912218K</vt:lpstr>
      <vt:lpstr>A125912218K_Data</vt:lpstr>
      <vt:lpstr>A125912218K_Latest</vt:lpstr>
      <vt:lpstr>A125912222A</vt:lpstr>
      <vt:lpstr>A125912222A_Data</vt:lpstr>
      <vt:lpstr>A125912222A_Latest</vt:lpstr>
      <vt:lpstr>A125912226K</vt:lpstr>
      <vt:lpstr>A125912226K_Data</vt:lpstr>
      <vt:lpstr>A125912226K_Latest</vt:lpstr>
      <vt:lpstr>A125912230A</vt:lpstr>
      <vt:lpstr>A125912230A_Data</vt:lpstr>
      <vt:lpstr>A125912230A_Latest</vt:lpstr>
      <vt:lpstr>A125912234K</vt:lpstr>
      <vt:lpstr>A125912234K_Data</vt:lpstr>
      <vt:lpstr>A125912234K_Latest</vt:lpstr>
      <vt:lpstr>A125912238V</vt:lpstr>
      <vt:lpstr>A125912238V_Data</vt:lpstr>
      <vt:lpstr>A125912238V_Latest</vt:lpstr>
      <vt:lpstr>A125912242K</vt:lpstr>
      <vt:lpstr>A125912242K_Data</vt:lpstr>
      <vt:lpstr>A125912242K_Latest</vt:lpstr>
      <vt:lpstr>A125912246V</vt:lpstr>
      <vt:lpstr>A125912246V_Data</vt:lpstr>
      <vt:lpstr>A125912246V_Latest</vt:lpstr>
      <vt:lpstr>A125912250K</vt:lpstr>
      <vt:lpstr>A125912250K_Data</vt:lpstr>
      <vt:lpstr>A125912250K_Latest</vt:lpstr>
      <vt:lpstr>A125912254V</vt:lpstr>
      <vt:lpstr>A125912254V_Data</vt:lpstr>
      <vt:lpstr>A125912254V_Latest</vt:lpstr>
      <vt:lpstr>A125912258C</vt:lpstr>
      <vt:lpstr>A125912258C_Data</vt:lpstr>
      <vt:lpstr>A125912258C_Latest</vt:lpstr>
      <vt:lpstr>A125912262V</vt:lpstr>
      <vt:lpstr>A125912262V_Data</vt:lpstr>
      <vt:lpstr>A125912262V_Latest</vt:lpstr>
      <vt:lpstr>A125912266C</vt:lpstr>
      <vt:lpstr>A125912266C_Data</vt:lpstr>
      <vt:lpstr>A125912266C_Latest</vt:lpstr>
      <vt:lpstr>A125912270V</vt:lpstr>
      <vt:lpstr>A125912270V_Data</vt:lpstr>
      <vt:lpstr>A125912270V_Latest</vt:lpstr>
      <vt:lpstr>A125912274C</vt:lpstr>
      <vt:lpstr>A125912274C_Data</vt:lpstr>
      <vt:lpstr>A125912274C_Latest</vt:lpstr>
      <vt:lpstr>A125912278L</vt:lpstr>
      <vt:lpstr>A125912278L_Data</vt:lpstr>
      <vt:lpstr>A125912278L_Latest</vt:lpstr>
      <vt:lpstr>A125912282C</vt:lpstr>
      <vt:lpstr>A125912282C_Data</vt:lpstr>
      <vt:lpstr>A125912282C_Latest</vt:lpstr>
      <vt:lpstr>A125912286L</vt:lpstr>
      <vt:lpstr>A125912286L_Data</vt:lpstr>
      <vt:lpstr>A125912286L_Latest</vt:lpstr>
      <vt:lpstr>A125912290C</vt:lpstr>
      <vt:lpstr>A125912290C_Data</vt:lpstr>
      <vt:lpstr>A125912290C_Latest</vt:lpstr>
      <vt:lpstr>A125912294L</vt:lpstr>
      <vt:lpstr>A125912294L_Data</vt:lpstr>
      <vt:lpstr>A125912294L_Latest</vt:lpstr>
      <vt:lpstr>A125912298W</vt:lpstr>
      <vt:lpstr>A125912298W_Data</vt:lpstr>
      <vt:lpstr>A125912298W_Latest</vt:lpstr>
      <vt:lpstr>A125912302A</vt:lpstr>
      <vt:lpstr>A125912302A_Data</vt:lpstr>
      <vt:lpstr>A125912302A_Latest</vt:lpstr>
      <vt:lpstr>A125912306K</vt:lpstr>
      <vt:lpstr>A125912306K_Data</vt:lpstr>
      <vt:lpstr>A125912306K_Latest</vt:lpstr>
      <vt:lpstr>A125912310A</vt:lpstr>
      <vt:lpstr>A125912310A_Data</vt:lpstr>
      <vt:lpstr>A125912310A_Latest</vt:lpstr>
      <vt:lpstr>A125912314K</vt:lpstr>
      <vt:lpstr>A125912314K_Data</vt:lpstr>
      <vt:lpstr>A125912314K_Latest</vt:lpstr>
      <vt:lpstr>A125912318V</vt:lpstr>
      <vt:lpstr>A125912318V_Data</vt:lpstr>
      <vt:lpstr>A125912318V_Latest</vt:lpstr>
      <vt:lpstr>A125912322K</vt:lpstr>
      <vt:lpstr>A125912322K_Data</vt:lpstr>
      <vt:lpstr>A125912322K_Latest</vt:lpstr>
      <vt:lpstr>A125912326V</vt:lpstr>
      <vt:lpstr>A125912326V_Data</vt:lpstr>
      <vt:lpstr>A125912326V_Latest</vt:lpstr>
      <vt:lpstr>A125912330K</vt:lpstr>
      <vt:lpstr>A125912330K_Data</vt:lpstr>
      <vt:lpstr>A125912330K_Latest</vt:lpstr>
      <vt:lpstr>A125912334V</vt:lpstr>
      <vt:lpstr>A125912334V_Data</vt:lpstr>
      <vt:lpstr>A125912334V_Latest</vt:lpstr>
      <vt:lpstr>A125912338C</vt:lpstr>
      <vt:lpstr>A125912338C_Data</vt:lpstr>
      <vt:lpstr>A125912338C_Latest</vt:lpstr>
      <vt:lpstr>A125912342V</vt:lpstr>
      <vt:lpstr>A125912342V_Data</vt:lpstr>
      <vt:lpstr>A125912342V_Latest</vt:lpstr>
      <vt:lpstr>A125912346C</vt:lpstr>
      <vt:lpstr>A125912346C_Data</vt:lpstr>
      <vt:lpstr>A125912346C_Latest</vt:lpstr>
      <vt:lpstr>A125912350V</vt:lpstr>
      <vt:lpstr>A125912350V_Data</vt:lpstr>
      <vt:lpstr>A125912350V_Latest</vt:lpstr>
      <vt:lpstr>A125912354C</vt:lpstr>
      <vt:lpstr>A125912354C_Data</vt:lpstr>
      <vt:lpstr>A125912354C_Latest</vt:lpstr>
      <vt:lpstr>A125912358L</vt:lpstr>
      <vt:lpstr>A125912358L_Data</vt:lpstr>
      <vt:lpstr>A125912358L_Latest</vt:lpstr>
      <vt:lpstr>A125912362C</vt:lpstr>
      <vt:lpstr>A125912362C_Data</vt:lpstr>
      <vt:lpstr>A125912362C_Latest</vt:lpstr>
      <vt:lpstr>A125912366L</vt:lpstr>
      <vt:lpstr>A125912366L_Data</vt:lpstr>
      <vt:lpstr>A125912366L_Latest</vt:lpstr>
      <vt:lpstr>A125912370C</vt:lpstr>
      <vt:lpstr>A125912370C_Data</vt:lpstr>
      <vt:lpstr>A125912370C_Latest</vt:lpstr>
      <vt:lpstr>A125912374L</vt:lpstr>
      <vt:lpstr>A125912374L_Data</vt:lpstr>
      <vt:lpstr>A125912374L_Latest</vt:lpstr>
      <vt:lpstr>A125912378W</vt:lpstr>
      <vt:lpstr>A125912378W_Data</vt:lpstr>
      <vt:lpstr>A125912378W_Latest</vt:lpstr>
      <vt:lpstr>A125912382L</vt:lpstr>
      <vt:lpstr>A125912382L_Data</vt:lpstr>
      <vt:lpstr>A125912382L_Latest</vt:lpstr>
      <vt:lpstr>A125912386W</vt:lpstr>
      <vt:lpstr>A125912386W_Data</vt:lpstr>
      <vt:lpstr>A125912386W_Latest</vt:lpstr>
      <vt:lpstr>A125912390L</vt:lpstr>
      <vt:lpstr>A125912390L_Data</vt:lpstr>
      <vt:lpstr>A125912390L_Latest</vt:lpstr>
      <vt:lpstr>A125912394W</vt:lpstr>
      <vt:lpstr>A125912394W_Data</vt:lpstr>
      <vt:lpstr>A125912394W_Latest</vt:lpstr>
      <vt:lpstr>A125912398F</vt:lpstr>
      <vt:lpstr>A125912398F_Data</vt:lpstr>
      <vt:lpstr>A125912398F_Latest</vt:lpstr>
      <vt:lpstr>A125912402K</vt:lpstr>
      <vt:lpstr>A125912402K_Data</vt:lpstr>
      <vt:lpstr>A125912402K_Latest</vt:lpstr>
      <vt:lpstr>A125912406V</vt:lpstr>
      <vt:lpstr>A125912406V_Data</vt:lpstr>
      <vt:lpstr>A125912406V_Latest</vt:lpstr>
      <vt:lpstr>A125912410K</vt:lpstr>
      <vt:lpstr>A125912410K_Data</vt:lpstr>
      <vt:lpstr>A125912410K_Latest</vt:lpstr>
      <vt:lpstr>A125912414V</vt:lpstr>
      <vt:lpstr>A125912414V_Data</vt:lpstr>
      <vt:lpstr>A125912414V_Latest</vt:lpstr>
      <vt:lpstr>A125912418C</vt:lpstr>
      <vt:lpstr>A125912418C_Data</vt:lpstr>
      <vt:lpstr>A125912418C_Latest</vt:lpstr>
      <vt:lpstr>A125912422V</vt:lpstr>
      <vt:lpstr>A125912422V_Data</vt:lpstr>
      <vt:lpstr>A125912422V_Latest</vt:lpstr>
      <vt:lpstr>A125912426C</vt:lpstr>
      <vt:lpstr>A125912426C_Data</vt:lpstr>
      <vt:lpstr>A125912426C_Latest</vt:lpstr>
      <vt:lpstr>A125912430V</vt:lpstr>
      <vt:lpstr>A125912430V_Data</vt:lpstr>
      <vt:lpstr>A125912430V_Latest</vt:lpstr>
      <vt:lpstr>A125912434C</vt:lpstr>
      <vt:lpstr>A125912434C_Data</vt:lpstr>
      <vt:lpstr>A125912434C_Latest</vt:lpstr>
      <vt:lpstr>A125912438L</vt:lpstr>
      <vt:lpstr>A125912438L_Data</vt:lpstr>
      <vt:lpstr>A125912438L_Latest</vt:lpstr>
      <vt:lpstr>A125912442C</vt:lpstr>
      <vt:lpstr>A125912442C_Data</vt:lpstr>
      <vt:lpstr>A125912442C_Latest</vt:lpstr>
      <vt:lpstr>A125912446L</vt:lpstr>
      <vt:lpstr>A125912446L_Data</vt:lpstr>
      <vt:lpstr>A125912446L_Latest</vt:lpstr>
      <vt:lpstr>A125912450C</vt:lpstr>
      <vt:lpstr>A125912450C_Data</vt:lpstr>
      <vt:lpstr>A125912450C_Latest</vt:lpstr>
      <vt:lpstr>A125912454L</vt:lpstr>
      <vt:lpstr>A125912454L_Data</vt:lpstr>
      <vt:lpstr>A125912454L_Latest</vt:lpstr>
      <vt:lpstr>A125912458W</vt:lpstr>
      <vt:lpstr>A125912458W_Data</vt:lpstr>
      <vt:lpstr>A125912458W_Latest</vt:lpstr>
      <vt:lpstr>A125912462L</vt:lpstr>
      <vt:lpstr>A125912462L_Data</vt:lpstr>
      <vt:lpstr>A125912462L_Latest</vt:lpstr>
      <vt:lpstr>A125912466W</vt:lpstr>
      <vt:lpstr>A125912466W_Data</vt:lpstr>
      <vt:lpstr>A125912466W_Latest</vt:lpstr>
      <vt:lpstr>A125912470L</vt:lpstr>
      <vt:lpstr>A125912470L_Data</vt:lpstr>
      <vt:lpstr>A125912470L_Latest</vt:lpstr>
      <vt:lpstr>A125912474W</vt:lpstr>
      <vt:lpstr>A125912474W_Data</vt:lpstr>
      <vt:lpstr>A125912474W_Latest</vt:lpstr>
      <vt:lpstr>A125912478F</vt:lpstr>
      <vt:lpstr>A125912478F_Data</vt:lpstr>
      <vt:lpstr>A125912478F_Latest</vt:lpstr>
      <vt:lpstr>A125912482W</vt:lpstr>
      <vt:lpstr>A125912482W_Data</vt:lpstr>
      <vt:lpstr>A125912482W_Latest</vt:lpstr>
      <vt:lpstr>A125912486F</vt:lpstr>
      <vt:lpstr>A125912486F_Data</vt:lpstr>
      <vt:lpstr>A125912486F_Latest</vt:lpstr>
      <vt:lpstr>A125912490W</vt:lpstr>
      <vt:lpstr>A125912490W_Data</vt:lpstr>
      <vt:lpstr>A125912490W_Latest</vt:lpstr>
      <vt:lpstr>A125912494F</vt:lpstr>
      <vt:lpstr>A125912494F_Data</vt:lpstr>
      <vt:lpstr>A125912494F_Latest</vt:lpstr>
      <vt:lpstr>A125912498R</vt:lpstr>
      <vt:lpstr>A125912498R_Data</vt:lpstr>
      <vt:lpstr>A125912498R_Latest</vt:lpstr>
      <vt:lpstr>A125912502V</vt:lpstr>
      <vt:lpstr>A125912502V_Data</vt:lpstr>
      <vt:lpstr>A125912502V_Latest</vt:lpstr>
      <vt:lpstr>A125912506C</vt:lpstr>
      <vt:lpstr>A125912506C_Data</vt:lpstr>
      <vt:lpstr>A125912506C_Latest</vt:lpstr>
      <vt:lpstr>A125912510V</vt:lpstr>
      <vt:lpstr>A125912510V_Data</vt:lpstr>
      <vt:lpstr>A125912510V_Latest</vt:lpstr>
      <vt:lpstr>A125912514C</vt:lpstr>
      <vt:lpstr>A125912514C_Data</vt:lpstr>
      <vt:lpstr>A125912514C_Latest</vt:lpstr>
      <vt:lpstr>A125912518L</vt:lpstr>
      <vt:lpstr>A125912518L_Data</vt:lpstr>
      <vt:lpstr>A125912518L_Latest</vt:lpstr>
      <vt:lpstr>A125912522C</vt:lpstr>
      <vt:lpstr>A125912522C_Data</vt:lpstr>
      <vt:lpstr>A125912522C_Latest</vt:lpstr>
      <vt:lpstr>A125912526L</vt:lpstr>
      <vt:lpstr>A125912526L_Data</vt:lpstr>
      <vt:lpstr>A125912526L_Latest</vt:lpstr>
      <vt:lpstr>A125912530C</vt:lpstr>
      <vt:lpstr>A125912530C_Data</vt:lpstr>
      <vt:lpstr>A125912530C_Latest</vt:lpstr>
      <vt:lpstr>A125912534L</vt:lpstr>
      <vt:lpstr>A125912534L_Data</vt:lpstr>
      <vt:lpstr>A125912534L_Latest</vt:lpstr>
      <vt:lpstr>A125912538W</vt:lpstr>
      <vt:lpstr>A125912538W_Data</vt:lpstr>
      <vt:lpstr>A125912538W_Latest</vt:lpstr>
      <vt:lpstr>A125912542L</vt:lpstr>
      <vt:lpstr>A125912542L_Data</vt:lpstr>
      <vt:lpstr>A125912542L_Latest</vt:lpstr>
      <vt:lpstr>A125912546W</vt:lpstr>
      <vt:lpstr>A125912546W_Data</vt:lpstr>
      <vt:lpstr>A125912546W_Latest</vt:lpstr>
      <vt:lpstr>A125912550L</vt:lpstr>
      <vt:lpstr>A125912550L_Data</vt:lpstr>
      <vt:lpstr>A125912550L_Latest</vt:lpstr>
      <vt:lpstr>A125912554W</vt:lpstr>
      <vt:lpstr>A125912554W_Data</vt:lpstr>
      <vt:lpstr>A125912554W_Latest</vt:lpstr>
      <vt:lpstr>A125912558F</vt:lpstr>
      <vt:lpstr>A125912558F_Data</vt:lpstr>
      <vt:lpstr>A125912558F_Latest</vt:lpstr>
      <vt:lpstr>A125912562W</vt:lpstr>
      <vt:lpstr>A125912562W_Data</vt:lpstr>
      <vt:lpstr>A125912562W_Latest</vt:lpstr>
      <vt:lpstr>A125912566F</vt:lpstr>
      <vt:lpstr>A125912566F_Data</vt:lpstr>
      <vt:lpstr>A125912566F_Latest</vt:lpstr>
      <vt:lpstr>A125912570W</vt:lpstr>
      <vt:lpstr>A125912570W_Data</vt:lpstr>
      <vt:lpstr>A125912570W_Latest</vt:lpstr>
      <vt:lpstr>A125912574F</vt:lpstr>
      <vt:lpstr>A125912574F_Data</vt:lpstr>
      <vt:lpstr>A125912574F_Latest</vt:lpstr>
      <vt:lpstr>A125912578R</vt:lpstr>
      <vt:lpstr>A125912578R_Data</vt:lpstr>
      <vt:lpstr>A125912578R_Latest</vt:lpstr>
      <vt:lpstr>A125912582F</vt:lpstr>
      <vt:lpstr>A125912582F_Data</vt:lpstr>
      <vt:lpstr>A125912582F_Latest</vt:lpstr>
      <vt:lpstr>A125912586R</vt:lpstr>
      <vt:lpstr>A125912586R_Data</vt:lpstr>
      <vt:lpstr>A125912586R_Latest</vt:lpstr>
      <vt:lpstr>A125912590F</vt:lpstr>
      <vt:lpstr>A125912590F_Data</vt:lpstr>
      <vt:lpstr>A125912590F_Latest</vt:lpstr>
      <vt:lpstr>A125912594R</vt:lpstr>
      <vt:lpstr>A125912594R_Data</vt:lpstr>
      <vt:lpstr>A125912594R_Latest</vt:lpstr>
      <vt:lpstr>A125912598X</vt:lpstr>
      <vt:lpstr>A125912598X_Data</vt:lpstr>
      <vt:lpstr>A125912598X_Latest</vt:lpstr>
      <vt:lpstr>A125912602C</vt:lpstr>
      <vt:lpstr>A125912602C_Data</vt:lpstr>
      <vt:lpstr>A125912602C_Latest</vt:lpstr>
      <vt:lpstr>A125912606L</vt:lpstr>
      <vt:lpstr>A125912606L_Data</vt:lpstr>
      <vt:lpstr>A125912606L_Latest</vt:lpstr>
      <vt:lpstr>A125912610C</vt:lpstr>
      <vt:lpstr>A125912610C_Data</vt:lpstr>
      <vt:lpstr>A125912610C_Latest</vt:lpstr>
      <vt:lpstr>A125912614L</vt:lpstr>
      <vt:lpstr>A125912614L_Data</vt:lpstr>
      <vt:lpstr>A125912614L_Latest</vt:lpstr>
      <vt:lpstr>A125912618W</vt:lpstr>
      <vt:lpstr>A125912618W_Data</vt:lpstr>
      <vt:lpstr>A125912618W_Latest</vt:lpstr>
      <vt:lpstr>A125912622L</vt:lpstr>
      <vt:lpstr>A125912622L_Data</vt:lpstr>
      <vt:lpstr>A125912622L_Latest</vt:lpstr>
      <vt:lpstr>A125912626W</vt:lpstr>
      <vt:lpstr>A125912626W_Data</vt:lpstr>
      <vt:lpstr>A125912626W_Latest</vt:lpstr>
      <vt:lpstr>A125912630L</vt:lpstr>
      <vt:lpstr>A125912630L_Data</vt:lpstr>
      <vt:lpstr>A125912630L_Latest</vt:lpstr>
      <vt:lpstr>A125912634W</vt:lpstr>
      <vt:lpstr>A125912634W_Data</vt:lpstr>
      <vt:lpstr>A125912634W_Latest</vt:lpstr>
      <vt:lpstr>A125912638F</vt:lpstr>
      <vt:lpstr>A125912638F_Data</vt:lpstr>
      <vt:lpstr>A125912638F_Latest</vt:lpstr>
      <vt:lpstr>A125912642W</vt:lpstr>
      <vt:lpstr>A125912642W_Data</vt:lpstr>
      <vt:lpstr>A125912642W_Latest</vt:lpstr>
      <vt:lpstr>A125912646F</vt:lpstr>
      <vt:lpstr>A125912646F_Data</vt:lpstr>
      <vt:lpstr>A125912646F_Latest</vt:lpstr>
      <vt:lpstr>A125912650W</vt:lpstr>
      <vt:lpstr>A125912650W_Data</vt:lpstr>
      <vt:lpstr>A125912650W_Latest</vt:lpstr>
      <vt:lpstr>A125912654F</vt:lpstr>
      <vt:lpstr>A125912654F_Data</vt:lpstr>
      <vt:lpstr>A125912654F_Latest</vt:lpstr>
      <vt:lpstr>A125912658R</vt:lpstr>
      <vt:lpstr>A125912658R_Data</vt:lpstr>
      <vt:lpstr>A125912658R_Latest</vt:lpstr>
      <vt:lpstr>A125912662F</vt:lpstr>
      <vt:lpstr>A125912662F_Data</vt:lpstr>
      <vt:lpstr>A125912662F_Latest</vt:lpstr>
      <vt:lpstr>A125912666R</vt:lpstr>
      <vt:lpstr>A125912666R_Data</vt:lpstr>
      <vt:lpstr>A125912666R_Latest</vt:lpstr>
      <vt:lpstr>A125912670F</vt:lpstr>
      <vt:lpstr>A125912670F_Data</vt:lpstr>
      <vt:lpstr>A125912670F_Latest</vt:lpstr>
      <vt:lpstr>A125912674R</vt:lpstr>
      <vt:lpstr>A125912674R_Data</vt:lpstr>
      <vt:lpstr>A125912674R_Latest</vt:lpstr>
      <vt:lpstr>A125912678X</vt:lpstr>
      <vt:lpstr>A125912678X_Data</vt:lpstr>
      <vt:lpstr>A125912678X_Latest</vt:lpstr>
      <vt:lpstr>A125912682R</vt:lpstr>
      <vt:lpstr>A125912682R_Data</vt:lpstr>
      <vt:lpstr>A125912682R_Latest</vt:lpstr>
      <vt:lpstr>A125912686X</vt:lpstr>
      <vt:lpstr>A125912686X_Data</vt:lpstr>
      <vt:lpstr>A125912686X_Latest</vt:lpstr>
      <vt:lpstr>A125912690R</vt:lpstr>
      <vt:lpstr>A125912690R_Data</vt:lpstr>
      <vt:lpstr>A125912690R_Latest</vt:lpstr>
      <vt:lpstr>A125912694X</vt:lpstr>
      <vt:lpstr>A125912694X_Data</vt:lpstr>
      <vt:lpstr>A125912694X_Latest</vt:lpstr>
      <vt:lpstr>A125912698J</vt:lpstr>
      <vt:lpstr>A125912698J_Data</vt:lpstr>
      <vt:lpstr>A125912698J_Latest</vt:lpstr>
      <vt:lpstr>A125912702L</vt:lpstr>
      <vt:lpstr>A125912702L_Data</vt:lpstr>
      <vt:lpstr>A125912702L_Latest</vt:lpstr>
      <vt:lpstr>A125912706W</vt:lpstr>
      <vt:lpstr>A125912706W_Data</vt:lpstr>
      <vt:lpstr>A125912706W_Latest</vt:lpstr>
      <vt:lpstr>A125912710L</vt:lpstr>
      <vt:lpstr>A125912710L_Data</vt:lpstr>
      <vt:lpstr>A125912710L_Latest</vt:lpstr>
      <vt:lpstr>A125912714W</vt:lpstr>
      <vt:lpstr>A125912714W_Data</vt:lpstr>
      <vt:lpstr>A125912714W_Latest</vt:lpstr>
      <vt:lpstr>A125912718F</vt:lpstr>
      <vt:lpstr>A125912718F_Data</vt:lpstr>
      <vt:lpstr>A125912718F_Latest</vt:lpstr>
      <vt:lpstr>A125912722W</vt:lpstr>
      <vt:lpstr>A125912722W_Data</vt:lpstr>
      <vt:lpstr>A125912722W_Latest</vt:lpstr>
      <vt:lpstr>A125912726F</vt:lpstr>
      <vt:lpstr>A125912726F_Data</vt:lpstr>
      <vt:lpstr>A125912726F_Latest</vt:lpstr>
      <vt:lpstr>A125912730W</vt:lpstr>
      <vt:lpstr>A125912730W_Data</vt:lpstr>
      <vt:lpstr>A125912730W_Latest</vt:lpstr>
      <vt:lpstr>A125912734F</vt:lpstr>
      <vt:lpstr>A125912734F_Data</vt:lpstr>
      <vt:lpstr>A125912734F_Latest</vt:lpstr>
      <vt:lpstr>A125912738R</vt:lpstr>
      <vt:lpstr>A125912738R_Data</vt:lpstr>
      <vt:lpstr>A125912738R_Latest</vt:lpstr>
      <vt:lpstr>A125912742F</vt:lpstr>
      <vt:lpstr>A125912742F_Data</vt:lpstr>
      <vt:lpstr>A125912742F_Latest</vt:lpstr>
      <vt:lpstr>A125912746R</vt:lpstr>
      <vt:lpstr>A125912746R_Data</vt:lpstr>
      <vt:lpstr>A125912746R_Latest</vt:lpstr>
      <vt:lpstr>A125912750F</vt:lpstr>
      <vt:lpstr>A125912750F_Data</vt:lpstr>
      <vt:lpstr>A125912750F_Latest</vt:lpstr>
      <vt:lpstr>A125912754R</vt:lpstr>
      <vt:lpstr>A125912754R_Data</vt:lpstr>
      <vt:lpstr>A125912754R_Latest</vt:lpstr>
      <vt:lpstr>A125912758X</vt:lpstr>
      <vt:lpstr>A125912758X_Data</vt:lpstr>
      <vt:lpstr>A125912758X_Latest</vt:lpstr>
      <vt:lpstr>A125912762R</vt:lpstr>
      <vt:lpstr>A125912762R_Data</vt:lpstr>
      <vt:lpstr>A125912762R_Latest</vt:lpstr>
      <vt:lpstr>A125912766X</vt:lpstr>
      <vt:lpstr>A125912766X_Data</vt:lpstr>
      <vt:lpstr>A125912766X_Latest</vt:lpstr>
      <vt:lpstr>A125912770R</vt:lpstr>
      <vt:lpstr>A125912770R_Data</vt:lpstr>
      <vt:lpstr>A125912770R_Latest</vt:lpstr>
      <vt:lpstr>A125912774X</vt:lpstr>
      <vt:lpstr>A125912774X_Data</vt:lpstr>
      <vt:lpstr>A125912774X_Latest</vt:lpstr>
      <vt:lpstr>A125912778J</vt:lpstr>
      <vt:lpstr>A125912778J_Data</vt:lpstr>
      <vt:lpstr>A125912778J_Latest</vt:lpstr>
      <vt:lpstr>A125912782X</vt:lpstr>
      <vt:lpstr>A125912782X_Data</vt:lpstr>
      <vt:lpstr>A125912782X_Latest</vt:lpstr>
      <vt:lpstr>A125912786J</vt:lpstr>
      <vt:lpstr>A125912786J_Data</vt:lpstr>
      <vt:lpstr>A125912786J_Latest</vt:lpstr>
      <vt:lpstr>A125912790X</vt:lpstr>
      <vt:lpstr>A125912790X_Data</vt:lpstr>
      <vt:lpstr>A125912790X_Latest</vt:lpstr>
      <vt:lpstr>A125912794J</vt:lpstr>
      <vt:lpstr>A125912794J_Data</vt:lpstr>
      <vt:lpstr>A125912794J_Latest</vt:lpstr>
      <vt:lpstr>A125912798T</vt:lpstr>
      <vt:lpstr>A125912798T_Data</vt:lpstr>
      <vt:lpstr>A125912798T_Latest</vt:lpstr>
      <vt:lpstr>A125912802W</vt:lpstr>
      <vt:lpstr>A125912802W_Data</vt:lpstr>
      <vt:lpstr>A125912802W_Latest</vt:lpstr>
      <vt:lpstr>A125912806F</vt:lpstr>
      <vt:lpstr>A125912806F_Data</vt:lpstr>
      <vt:lpstr>A125912806F_Latest</vt:lpstr>
      <vt:lpstr>A125912810W</vt:lpstr>
      <vt:lpstr>A125912810W_Data</vt:lpstr>
      <vt:lpstr>A125912810W_Latest</vt:lpstr>
      <vt:lpstr>A125912814F</vt:lpstr>
      <vt:lpstr>A125912814F_Data</vt:lpstr>
      <vt:lpstr>A125912814F_Latest</vt:lpstr>
      <vt:lpstr>A125912818R</vt:lpstr>
      <vt:lpstr>A125912818R_Data</vt:lpstr>
      <vt:lpstr>A125912818R_Latest</vt:lpstr>
      <vt:lpstr>A125912822F</vt:lpstr>
      <vt:lpstr>A125912822F_Data</vt:lpstr>
      <vt:lpstr>A125912822F_Latest</vt:lpstr>
      <vt:lpstr>A125912826R</vt:lpstr>
      <vt:lpstr>A125912826R_Data</vt:lpstr>
      <vt:lpstr>A125912826R_Latest</vt:lpstr>
      <vt:lpstr>A125912830F</vt:lpstr>
      <vt:lpstr>A125912830F_Data</vt:lpstr>
      <vt:lpstr>A125912830F_Latest</vt:lpstr>
      <vt:lpstr>A125912834R</vt:lpstr>
      <vt:lpstr>A125912834R_Data</vt:lpstr>
      <vt:lpstr>A125912834R_Latest</vt:lpstr>
      <vt:lpstr>A125912838X</vt:lpstr>
      <vt:lpstr>A125912838X_Data</vt:lpstr>
      <vt:lpstr>A125912838X_Latest</vt:lpstr>
      <vt:lpstr>A125912842R</vt:lpstr>
      <vt:lpstr>A125912842R_Data</vt:lpstr>
      <vt:lpstr>A125912842R_Latest</vt:lpstr>
      <vt:lpstr>A125912846X</vt:lpstr>
      <vt:lpstr>A125912846X_Data</vt:lpstr>
      <vt:lpstr>A125912846X_Latest</vt:lpstr>
      <vt:lpstr>A125912850R</vt:lpstr>
      <vt:lpstr>A125912850R_Data</vt:lpstr>
      <vt:lpstr>A125912850R_Latest</vt:lpstr>
      <vt:lpstr>A125912854X</vt:lpstr>
      <vt:lpstr>A125912854X_Data</vt:lpstr>
      <vt:lpstr>A125912854X_Latest</vt:lpstr>
      <vt:lpstr>A125912858J</vt:lpstr>
      <vt:lpstr>A125912858J_Data</vt:lpstr>
      <vt:lpstr>A125912858J_Latest</vt:lpstr>
      <vt:lpstr>A125912862X</vt:lpstr>
      <vt:lpstr>A125912862X_Data</vt:lpstr>
      <vt:lpstr>A125912862X_Latest</vt:lpstr>
      <vt:lpstr>A125912866J</vt:lpstr>
      <vt:lpstr>A125912866J_Data</vt:lpstr>
      <vt:lpstr>A125912866J_Latest</vt:lpstr>
      <vt:lpstr>A125912870X</vt:lpstr>
      <vt:lpstr>A125912870X_Data</vt:lpstr>
      <vt:lpstr>A125912870X_Latest</vt:lpstr>
      <vt:lpstr>A125912874J</vt:lpstr>
      <vt:lpstr>A125912874J_Data</vt:lpstr>
      <vt:lpstr>A125912874J_Latest</vt:lpstr>
      <vt:lpstr>A125912878T</vt:lpstr>
      <vt:lpstr>A125912878T_Data</vt:lpstr>
      <vt:lpstr>A125912878T_Latest</vt:lpstr>
      <vt:lpstr>A125912882J</vt:lpstr>
      <vt:lpstr>A125912882J_Data</vt:lpstr>
      <vt:lpstr>A125912882J_Latest</vt:lpstr>
      <vt:lpstr>A125912886T</vt:lpstr>
      <vt:lpstr>A125912886T_Data</vt:lpstr>
      <vt:lpstr>A125912886T_Latest</vt:lpstr>
      <vt:lpstr>A125912890J</vt:lpstr>
      <vt:lpstr>A125912890J_Data</vt:lpstr>
      <vt:lpstr>A125912890J_Latest</vt:lpstr>
      <vt:lpstr>A125912894T</vt:lpstr>
      <vt:lpstr>A125912894T_Data</vt:lpstr>
      <vt:lpstr>A125912894T_Latest</vt:lpstr>
      <vt:lpstr>A125912898A</vt:lpstr>
      <vt:lpstr>A125912898A_Data</vt:lpstr>
      <vt:lpstr>A125912898A_Latest</vt:lpstr>
      <vt:lpstr>A125912902F</vt:lpstr>
      <vt:lpstr>A125912902F_Data</vt:lpstr>
      <vt:lpstr>A125912902F_Latest</vt:lpstr>
      <vt:lpstr>A125912906R</vt:lpstr>
      <vt:lpstr>A125912906R_Data</vt:lpstr>
      <vt:lpstr>A125912906R_Latest</vt:lpstr>
      <vt:lpstr>A125912910F</vt:lpstr>
      <vt:lpstr>A125912910F_Data</vt:lpstr>
      <vt:lpstr>A125912910F_Latest</vt:lpstr>
      <vt:lpstr>A125912914R</vt:lpstr>
      <vt:lpstr>A125912914R_Data</vt:lpstr>
      <vt:lpstr>A125912914R_Latest</vt:lpstr>
      <vt:lpstr>A125912918X</vt:lpstr>
      <vt:lpstr>A125912918X_Data</vt:lpstr>
      <vt:lpstr>A125912918X_Latest</vt:lpstr>
      <vt:lpstr>A125912922R</vt:lpstr>
      <vt:lpstr>A125912922R_Data</vt:lpstr>
      <vt:lpstr>A125912922R_Latest</vt:lpstr>
      <vt:lpstr>A125912926X</vt:lpstr>
      <vt:lpstr>A125912926X_Data</vt:lpstr>
      <vt:lpstr>A125912926X_Latest</vt:lpstr>
      <vt:lpstr>A125912930R</vt:lpstr>
      <vt:lpstr>A125912930R_Data</vt:lpstr>
      <vt:lpstr>A125912930R_Latest</vt:lpstr>
      <vt:lpstr>A125912934X</vt:lpstr>
      <vt:lpstr>A125912934X_Data</vt:lpstr>
      <vt:lpstr>A125912934X_Latest</vt:lpstr>
      <vt:lpstr>A125912938J</vt:lpstr>
      <vt:lpstr>A125912938J_Data</vt:lpstr>
      <vt:lpstr>A125912938J_Latest</vt:lpstr>
      <vt:lpstr>A125912942X</vt:lpstr>
      <vt:lpstr>A125912942X_Data</vt:lpstr>
      <vt:lpstr>A125912942X_Latest</vt:lpstr>
      <vt:lpstr>A125912946J</vt:lpstr>
      <vt:lpstr>A125912946J_Data</vt:lpstr>
      <vt:lpstr>A125912946J_Latest</vt:lpstr>
      <vt:lpstr>A125912950X</vt:lpstr>
      <vt:lpstr>A125912950X_Data</vt:lpstr>
      <vt:lpstr>A125912950X_Latest</vt:lpstr>
      <vt:lpstr>A125912954J</vt:lpstr>
      <vt:lpstr>A125912954J_Data</vt:lpstr>
      <vt:lpstr>A125912954J_Latest</vt:lpstr>
      <vt:lpstr>A125912958T</vt:lpstr>
      <vt:lpstr>A125912958T_Data</vt:lpstr>
      <vt:lpstr>A125912958T_Latest</vt:lpstr>
      <vt:lpstr>A125912962J</vt:lpstr>
      <vt:lpstr>A125912962J_Data</vt:lpstr>
      <vt:lpstr>A125912962J_Latest</vt:lpstr>
      <vt:lpstr>A125912966T</vt:lpstr>
      <vt:lpstr>A125912966T_Data</vt:lpstr>
      <vt:lpstr>A125912966T_Latest</vt:lpstr>
      <vt:lpstr>A125912970J</vt:lpstr>
      <vt:lpstr>A125912970J_Data</vt:lpstr>
      <vt:lpstr>A125912970J_Latest</vt:lpstr>
      <vt:lpstr>A125912974T</vt:lpstr>
      <vt:lpstr>A125912974T_Data</vt:lpstr>
      <vt:lpstr>A125912974T_Latest</vt:lpstr>
      <vt:lpstr>A125912978A</vt:lpstr>
      <vt:lpstr>A125912978A_Data</vt:lpstr>
      <vt:lpstr>A125912978A_Latest</vt:lpstr>
      <vt:lpstr>A125912982T</vt:lpstr>
      <vt:lpstr>A125912982T_Data</vt:lpstr>
      <vt:lpstr>A125912982T_Latest</vt:lpstr>
      <vt:lpstr>A125912986A</vt:lpstr>
      <vt:lpstr>A125912986A_Data</vt:lpstr>
      <vt:lpstr>A125912986A_Latest</vt:lpstr>
      <vt:lpstr>A125912990T</vt:lpstr>
      <vt:lpstr>A125912990T_Data</vt:lpstr>
      <vt:lpstr>A125912990T_Latest</vt:lpstr>
      <vt:lpstr>A125912994A</vt:lpstr>
      <vt:lpstr>A125912994A_Data</vt:lpstr>
      <vt:lpstr>A125912994A_Latest</vt:lpstr>
      <vt:lpstr>A125912998K</vt:lpstr>
      <vt:lpstr>A125912998K_Data</vt:lpstr>
      <vt:lpstr>A125912998K_Latest</vt:lpstr>
      <vt:lpstr>A125913002T</vt:lpstr>
      <vt:lpstr>A125913002T_Data</vt:lpstr>
      <vt:lpstr>A125913002T_Latest</vt:lpstr>
      <vt:lpstr>A125913006A</vt:lpstr>
      <vt:lpstr>A125913006A_Data</vt:lpstr>
      <vt:lpstr>A125913006A_Latest</vt:lpstr>
      <vt:lpstr>A125913010T</vt:lpstr>
      <vt:lpstr>A125913010T_Data</vt:lpstr>
      <vt:lpstr>A125913010T_Latest</vt:lpstr>
      <vt:lpstr>A125913014A</vt:lpstr>
      <vt:lpstr>A125913014A_Data</vt:lpstr>
      <vt:lpstr>A125913014A_Latest</vt:lpstr>
      <vt:lpstr>A125913018K</vt:lpstr>
      <vt:lpstr>A125913018K_Data</vt:lpstr>
      <vt:lpstr>A125913018K_Latest</vt:lpstr>
      <vt:lpstr>A125913022A</vt:lpstr>
      <vt:lpstr>A125913022A_Data</vt:lpstr>
      <vt:lpstr>A125913022A_Latest</vt:lpstr>
      <vt:lpstr>A125913026K</vt:lpstr>
      <vt:lpstr>A125913026K_Data</vt:lpstr>
      <vt:lpstr>A125913026K_Latest</vt:lpstr>
      <vt:lpstr>A125913030A</vt:lpstr>
      <vt:lpstr>A125913030A_Data</vt:lpstr>
      <vt:lpstr>A125913030A_Latest</vt:lpstr>
      <vt:lpstr>A125913034K</vt:lpstr>
      <vt:lpstr>A125913034K_Data</vt:lpstr>
      <vt:lpstr>A125913034K_Latest</vt:lpstr>
      <vt:lpstr>A125913038V</vt:lpstr>
      <vt:lpstr>A125913038V_Data</vt:lpstr>
      <vt:lpstr>A125913038V_Latest</vt:lpstr>
      <vt:lpstr>A125913042K</vt:lpstr>
      <vt:lpstr>A125913042K_Data</vt:lpstr>
      <vt:lpstr>A125913042K_Latest</vt:lpstr>
      <vt:lpstr>A125913046V</vt:lpstr>
      <vt:lpstr>A125913046V_Data</vt:lpstr>
      <vt:lpstr>A125913046V_Latest</vt:lpstr>
      <vt:lpstr>A125913050K</vt:lpstr>
      <vt:lpstr>A125913050K_Data</vt:lpstr>
      <vt:lpstr>A125913050K_Latest</vt:lpstr>
      <vt:lpstr>A125913054V</vt:lpstr>
      <vt:lpstr>A125913054V_Data</vt:lpstr>
      <vt:lpstr>A125913054V_Latest</vt:lpstr>
      <vt:lpstr>A125913058C</vt:lpstr>
      <vt:lpstr>A125913058C_Data</vt:lpstr>
      <vt:lpstr>A125913058C_Latest</vt:lpstr>
      <vt:lpstr>A125913062V</vt:lpstr>
      <vt:lpstr>A125913062V_Data</vt:lpstr>
      <vt:lpstr>A125913062V_Latest</vt:lpstr>
      <vt:lpstr>A125913066C</vt:lpstr>
      <vt:lpstr>A125913066C_Data</vt:lpstr>
      <vt:lpstr>A125913066C_Latest</vt:lpstr>
      <vt:lpstr>A125913070V</vt:lpstr>
      <vt:lpstr>A125913070V_Data</vt:lpstr>
      <vt:lpstr>A125913070V_Latest</vt:lpstr>
      <vt:lpstr>A125913074C</vt:lpstr>
      <vt:lpstr>A125913074C_Data</vt:lpstr>
      <vt:lpstr>A125913074C_Latest</vt:lpstr>
      <vt:lpstr>A125913078L</vt:lpstr>
      <vt:lpstr>A125913078L_Data</vt:lpstr>
      <vt:lpstr>A125913078L_Latest</vt:lpstr>
      <vt:lpstr>A125913082C</vt:lpstr>
      <vt:lpstr>A125913082C_Data</vt:lpstr>
      <vt:lpstr>A125913082C_Latest</vt:lpstr>
      <vt:lpstr>A125913086L</vt:lpstr>
      <vt:lpstr>A125913086L_Data</vt:lpstr>
      <vt:lpstr>A125913086L_Latest</vt:lpstr>
      <vt:lpstr>A125913090C</vt:lpstr>
      <vt:lpstr>A125913090C_Data</vt:lpstr>
      <vt:lpstr>A125913090C_Latest</vt:lpstr>
      <vt:lpstr>A125913094L</vt:lpstr>
      <vt:lpstr>A125913094L_Data</vt:lpstr>
      <vt:lpstr>A125913094L_Latest</vt:lpstr>
      <vt:lpstr>A125913098W</vt:lpstr>
      <vt:lpstr>A125913098W_Data</vt:lpstr>
      <vt:lpstr>A125913098W_Latest</vt:lpstr>
      <vt:lpstr>A125913102A</vt:lpstr>
      <vt:lpstr>A125913102A_Data</vt:lpstr>
      <vt:lpstr>A125913102A_Latest</vt:lpstr>
      <vt:lpstr>A125913106K</vt:lpstr>
      <vt:lpstr>A125913106K_Data</vt:lpstr>
      <vt:lpstr>A125913106K_Latest</vt:lpstr>
      <vt:lpstr>A125913110A</vt:lpstr>
      <vt:lpstr>A125913110A_Data</vt:lpstr>
      <vt:lpstr>A125913110A_Latest</vt:lpstr>
      <vt:lpstr>A125913114K</vt:lpstr>
      <vt:lpstr>A125913114K_Data</vt:lpstr>
      <vt:lpstr>A125913114K_Latest</vt:lpstr>
      <vt:lpstr>A125913118V</vt:lpstr>
      <vt:lpstr>A125913118V_Data</vt:lpstr>
      <vt:lpstr>A125913118V_Latest</vt:lpstr>
      <vt:lpstr>A125913122K</vt:lpstr>
      <vt:lpstr>A125913122K_Data</vt:lpstr>
      <vt:lpstr>A125913122K_Latest</vt:lpstr>
      <vt:lpstr>A125913126V</vt:lpstr>
      <vt:lpstr>A125913126V_Data</vt:lpstr>
      <vt:lpstr>A125913126V_Latest</vt:lpstr>
      <vt:lpstr>A125913130K</vt:lpstr>
      <vt:lpstr>A125913130K_Data</vt:lpstr>
      <vt:lpstr>A125913130K_Latest</vt:lpstr>
      <vt:lpstr>A125913134V</vt:lpstr>
      <vt:lpstr>A125913134V_Data</vt:lpstr>
      <vt:lpstr>A125913134V_Latest</vt:lpstr>
      <vt:lpstr>A125913138C</vt:lpstr>
      <vt:lpstr>A125913138C_Data</vt:lpstr>
      <vt:lpstr>A125913138C_Latest</vt:lpstr>
      <vt:lpstr>A125913142V</vt:lpstr>
      <vt:lpstr>A125913142V_Data</vt:lpstr>
      <vt:lpstr>A125913142V_Latest</vt:lpstr>
      <vt:lpstr>A125913146C</vt:lpstr>
      <vt:lpstr>A125913146C_Data</vt:lpstr>
      <vt:lpstr>A125913146C_Latest</vt:lpstr>
      <vt:lpstr>A125913150V</vt:lpstr>
      <vt:lpstr>A125913150V_Data</vt:lpstr>
      <vt:lpstr>A125913150V_Latest</vt:lpstr>
      <vt:lpstr>A125913154C</vt:lpstr>
      <vt:lpstr>A125913154C_Data</vt:lpstr>
      <vt:lpstr>A125913154C_Latest</vt:lpstr>
      <vt:lpstr>A125913158L</vt:lpstr>
      <vt:lpstr>A125913158L_Data</vt:lpstr>
      <vt:lpstr>A125913158L_Latest</vt:lpstr>
      <vt:lpstr>A125913162C</vt:lpstr>
      <vt:lpstr>A125913162C_Data</vt:lpstr>
      <vt:lpstr>A125913162C_Latest</vt:lpstr>
      <vt:lpstr>A125913166L</vt:lpstr>
      <vt:lpstr>A125913166L_Data</vt:lpstr>
      <vt:lpstr>A125913166L_Latest</vt:lpstr>
      <vt:lpstr>A125913170C</vt:lpstr>
      <vt:lpstr>A125913170C_Data</vt:lpstr>
      <vt:lpstr>A125913170C_Latest</vt:lpstr>
      <vt:lpstr>A125913174L</vt:lpstr>
      <vt:lpstr>A125913174L_Data</vt:lpstr>
      <vt:lpstr>A125913174L_Latest</vt:lpstr>
      <vt:lpstr>A125913178W</vt:lpstr>
      <vt:lpstr>A125913178W_Data</vt:lpstr>
      <vt:lpstr>A125913178W_Latest</vt:lpstr>
      <vt:lpstr>A125913182L</vt:lpstr>
      <vt:lpstr>A125913182L_Data</vt:lpstr>
      <vt:lpstr>A125913182L_Latest</vt:lpstr>
      <vt:lpstr>A125913186W</vt:lpstr>
      <vt:lpstr>A125913186W_Data</vt:lpstr>
      <vt:lpstr>A125913186W_Latest</vt:lpstr>
      <vt:lpstr>A125913190L</vt:lpstr>
      <vt:lpstr>A125913190L_Data</vt:lpstr>
      <vt:lpstr>A125913190L_Latest</vt:lpstr>
      <vt:lpstr>A125913194W</vt:lpstr>
      <vt:lpstr>A125913194W_Data</vt:lpstr>
      <vt:lpstr>A125913194W_Latest</vt:lpstr>
      <vt:lpstr>A125913198F</vt:lpstr>
      <vt:lpstr>A125913198F_Data</vt:lpstr>
      <vt:lpstr>A125913198F_Latest</vt:lpstr>
      <vt:lpstr>A125913202K</vt:lpstr>
      <vt:lpstr>A125913202K_Data</vt:lpstr>
      <vt:lpstr>A125913202K_Latest</vt:lpstr>
      <vt:lpstr>A125913206V</vt:lpstr>
      <vt:lpstr>A125913206V_Data</vt:lpstr>
      <vt:lpstr>A125913206V_Latest</vt:lpstr>
      <vt:lpstr>A125913210K</vt:lpstr>
      <vt:lpstr>A125913210K_Data</vt:lpstr>
      <vt:lpstr>A125913210K_Latest</vt:lpstr>
      <vt:lpstr>A125913214V</vt:lpstr>
      <vt:lpstr>A125913214V_Data</vt:lpstr>
      <vt:lpstr>A125913214V_Latest</vt:lpstr>
      <vt:lpstr>A125913218C</vt:lpstr>
      <vt:lpstr>A125913218C_Data</vt:lpstr>
      <vt:lpstr>A125913218C_Latest</vt:lpstr>
      <vt:lpstr>A125913222V</vt:lpstr>
      <vt:lpstr>A125913222V_Data</vt:lpstr>
      <vt:lpstr>A125913222V_Latest</vt:lpstr>
      <vt:lpstr>A125913226C</vt:lpstr>
      <vt:lpstr>A125913226C_Data</vt:lpstr>
      <vt:lpstr>A125913226C_Latest</vt:lpstr>
      <vt:lpstr>A125913230V</vt:lpstr>
      <vt:lpstr>A125913230V_Data</vt:lpstr>
      <vt:lpstr>A125913230V_Latest</vt:lpstr>
      <vt:lpstr>A125913234C</vt:lpstr>
      <vt:lpstr>A125913234C_Data</vt:lpstr>
      <vt:lpstr>A125913234C_Latest</vt:lpstr>
      <vt:lpstr>A125913238L</vt:lpstr>
      <vt:lpstr>A125913238L_Data</vt:lpstr>
      <vt:lpstr>A125913238L_Latest</vt:lpstr>
      <vt:lpstr>A125913242C</vt:lpstr>
      <vt:lpstr>A125913242C_Data</vt:lpstr>
      <vt:lpstr>A125913242C_Latest</vt:lpstr>
      <vt:lpstr>A125913246L</vt:lpstr>
      <vt:lpstr>A125913246L_Data</vt:lpstr>
      <vt:lpstr>A125913246L_Latest</vt:lpstr>
      <vt:lpstr>A125913250C</vt:lpstr>
      <vt:lpstr>A125913250C_Data</vt:lpstr>
      <vt:lpstr>A125913250C_Latest</vt:lpstr>
      <vt:lpstr>A125913254L</vt:lpstr>
      <vt:lpstr>A125913254L_Data</vt:lpstr>
      <vt:lpstr>A125913254L_Latest</vt:lpstr>
      <vt:lpstr>A125913258W</vt:lpstr>
      <vt:lpstr>A125913258W_Data</vt:lpstr>
      <vt:lpstr>A125913258W_Latest</vt:lpstr>
      <vt:lpstr>A125913262L</vt:lpstr>
      <vt:lpstr>A125913262L_Data</vt:lpstr>
      <vt:lpstr>A125913262L_Latest</vt:lpstr>
      <vt:lpstr>A125913266W</vt:lpstr>
      <vt:lpstr>A125913266W_Data</vt:lpstr>
      <vt:lpstr>A125913266W_Latest</vt:lpstr>
      <vt:lpstr>A125913270L</vt:lpstr>
      <vt:lpstr>A125913270L_Data</vt:lpstr>
      <vt:lpstr>A125913270L_Latest</vt:lpstr>
      <vt:lpstr>A125913274W</vt:lpstr>
      <vt:lpstr>A125913274W_Data</vt:lpstr>
      <vt:lpstr>A125913274W_Latest</vt:lpstr>
      <vt:lpstr>A125913278F</vt:lpstr>
      <vt:lpstr>A125913278F_Data</vt:lpstr>
      <vt:lpstr>A125913278F_Latest</vt:lpstr>
      <vt:lpstr>A125913282W</vt:lpstr>
      <vt:lpstr>A125913282W_Data</vt:lpstr>
      <vt:lpstr>A125913282W_Latest</vt:lpstr>
      <vt:lpstr>A125913286F</vt:lpstr>
      <vt:lpstr>A125913286F_Data</vt:lpstr>
      <vt:lpstr>A125913286F_Latest</vt:lpstr>
      <vt:lpstr>A125913290W</vt:lpstr>
      <vt:lpstr>A125913290W_Data</vt:lpstr>
      <vt:lpstr>A125913290W_Latest</vt:lpstr>
      <vt:lpstr>A125913294F</vt:lpstr>
      <vt:lpstr>A125913294F_Data</vt:lpstr>
      <vt:lpstr>A125913294F_Latest</vt:lpstr>
      <vt:lpstr>A125913298R</vt:lpstr>
      <vt:lpstr>A125913298R_Data</vt:lpstr>
      <vt:lpstr>A125913298R_Latest</vt:lpstr>
      <vt:lpstr>A125913302V</vt:lpstr>
      <vt:lpstr>A125913302V_Data</vt:lpstr>
      <vt:lpstr>A125913302V_Latest</vt:lpstr>
      <vt:lpstr>A125913306C</vt:lpstr>
      <vt:lpstr>A125913306C_Data</vt:lpstr>
      <vt:lpstr>A125913306C_Latest</vt:lpstr>
      <vt:lpstr>A125913310V</vt:lpstr>
      <vt:lpstr>A125913310V_Data</vt:lpstr>
      <vt:lpstr>A125913310V_Latest</vt:lpstr>
      <vt:lpstr>A125913314C</vt:lpstr>
      <vt:lpstr>A125913314C_Data</vt:lpstr>
      <vt:lpstr>A125913314C_Latest</vt:lpstr>
      <vt:lpstr>A125913318L</vt:lpstr>
      <vt:lpstr>A125913318L_Data</vt:lpstr>
      <vt:lpstr>A125913318L_Latest</vt:lpstr>
      <vt:lpstr>A125913322C</vt:lpstr>
      <vt:lpstr>A125913322C_Data</vt:lpstr>
      <vt:lpstr>A125913322C_Latest</vt:lpstr>
      <vt:lpstr>A125913326L</vt:lpstr>
      <vt:lpstr>A125913326L_Data</vt:lpstr>
      <vt:lpstr>A125913326L_Latest</vt:lpstr>
      <vt:lpstr>A125913330C</vt:lpstr>
      <vt:lpstr>A125913330C_Data</vt:lpstr>
      <vt:lpstr>A125913330C_Latest</vt:lpstr>
      <vt:lpstr>A125913334L</vt:lpstr>
      <vt:lpstr>A125913334L_Data</vt:lpstr>
      <vt:lpstr>A125913334L_Latest</vt:lpstr>
      <vt:lpstr>A125913338W</vt:lpstr>
      <vt:lpstr>A125913338W_Data</vt:lpstr>
      <vt:lpstr>A125913338W_Latest</vt:lpstr>
      <vt:lpstr>A125913342L</vt:lpstr>
      <vt:lpstr>A125913342L_Data</vt:lpstr>
      <vt:lpstr>A125913342L_Latest</vt:lpstr>
      <vt:lpstr>A125913346W</vt:lpstr>
      <vt:lpstr>A125913346W_Data</vt:lpstr>
      <vt:lpstr>A125913346W_Latest</vt:lpstr>
      <vt:lpstr>A125913350L</vt:lpstr>
      <vt:lpstr>A125913350L_Data</vt:lpstr>
      <vt:lpstr>A125913350L_Latest</vt:lpstr>
      <vt:lpstr>A125913354W</vt:lpstr>
      <vt:lpstr>A125913354W_Data</vt:lpstr>
      <vt:lpstr>A125913354W_Latest</vt:lpstr>
      <vt:lpstr>A125913358F</vt:lpstr>
      <vt:lpstr>A125913358F_Data</vt:lpstr>
      <vt:lpstr>A125913358F_Latest</vt:lpstr>
      <vt:lpstr>A125913362W</vt:lpstr>
      <vt:lpstr>A125913362W_Data</vt:lpstr>
      <vt:lpstr>A125913362W_Latest</vt:lpstr>
      <vt:lpstr>A125913366F</vt:lpstr>
      <vt:lpstr>A125913366F_Data</vt:lpstr>
      <vt:lpstr>A125913366F_Latest</vt:lpstr>
      <vt:lpstr>A125913370W</vt:lpstr>
      <vt:lpstr>A125913370W_Data</vt:lpstr>
      <vt:lpstr>A125913370W_Latest</vt:lpstr>
      <vt:lpstr>A125913374F</vt:lpstr>
      <vt:lpstr>A125913374F_Data</vt:lpstr>
      <vt:lpstr>A125913374F_Latest</vt:lpstr>
      <vt:lpstr>A125913378R</vt:lpstr>
      <vt:lpstr>A125913378R_Data</vt:lpstr>
      <vt:lpstr>A125913378R_Latest</vt:lpstr>
      <vt:lpstr>A125913382F</vt:lpstr>
      <vt:lpstr>A125913382F_Data</vt:lpstr>
      <vt:lpstr>A125913382F_Latest</vt:lpstr>
      <vt:lpstr>A125913386R</vt:lpstr>
      <vt:lpstr>A125913386R_Data</vt:lpstr>
      <vt:lpstr>A125913386R_Latest</vt:lpstr>
      <vt:lpstr>A125913390F</vt:lpstr>
      <vt:lpstr>A125913390F_Data</vt:lpstr>
      <vt:lpstr>A125913390F_Latest</vt:lpstr>
      <vt:lpstr>A125913394R</vt:lpstr>
      <vt:lpstr>A125913394R_Data</vt:lpstr>
      <vt:lpstr>A125913394R_Latest</vt:lpstr>
      <vt:lpstr>A125913398X</vt:lpstr>
      <vt:lpstr>A125913398X_Data</vt:lpstr>
      <vt:lpstr>A125913398X_Latest</vt:lpstr>
      <vt:lpstr>A125913402C</vt:lpstr>
      <vt:lpstr>A125913402C_Data</vt:lpstr>
      <vt:lpstr>A125913402C_Latest</vt:lpstr>
      <vt:lpstr>A125913406L</vt:lpstr>
      <vt:lpstr>A125913406L_Data</vt:lpstr>
      <vt:lpstr>A125913406L_Latest</vt:lpstr>
      <vt:lpstr>A125913410C</vt:lpstr>
      <vt:lpstr>A125913410C_Data</vt:lpstr>
      <vt:lpstr>A125913410C_Latest</vt:lpstr>
      <vt:lpstr>A125913414L</vt:lpstr>
      <vt:lpstr>A125913414L_Data</vt:lpstr>
      <vt:lpstr>A125913414L_Latest</vt:lpstr>
      <vt:lpstr>A125913418W</vt:lpstr>
      <vt:lpstr>A125913418W_Data</vt:lpstr>
      <vt:lpstr>A125913418W_Latest</vt:lpstr>
      <vt:lpstr>A125913422L</vt:lpstr>
      <vt:lpstr>A125913422L_Data</vt:lpstr>
      <vt:lpstr>A125913422L_Latest</vt:lpstr>
      <vt:lpstr>A125913426W</vt:lpstr>
      <vt:lpstr>A125913426W_Data</vt:lpstr>
      <vt:lpstr>A125913426W_Latest</vt:lpstr>
      <vt:lpstr>A125913430L</vt:lpstr>
      <vt:lpstr>A125913430L_Data</vt:lpstr>
      <vt:lpstr>A125913430L_Latest</vt:lpstr>
      <vt:lpstr>A125913434W</vt:lpstr>
      <vt:lpstr>A125913434W_Data</vt:lpstr>
      <vt:lpstr>A125913434W_Latest</vt:lpstr>
      <vt:lpstr>A125913438F</vt:lpstr>
      <vt:lpstr>A125913438F_Data</vt:lpstr>
      <vt:lpstr>A125913438F_Latest</vt:lpstr>
      <vt:lpstr>A125913442W</vt:lpstr>
      <vt:lpstr>A125913442W_Data</vt:lpstr>
      <vt:lpstr>A125913442W_Latest</vt:lpstr>
      <vt:lpstr>A125913446F</vt:lpstr>
      <vt:lpstr>A125913446F_Data</vt:lpstr>
      <vt:lpstr>A125913446F_Latest</vt:lpstr>
      <vt:lpstr>A125913450W</vt:lpstr>
      <vt:lpstr>A125913450W_Data</vt:lpstr>
      <vt:lpstr>A125913450W_Latest</vt:lpstr>
      <vt:lpstr>A125913454F</vt:lpstr>
      <vt:lpstr>A125913454F_Data</vt:lpstr>
      <vt:lpstr>A125913454F_Latest</vt:lpstr>
      <vt:lpstr>A125913458R</vt:lpstr>
      <vt:lpstr>A125913458R_Data</vt:lpstr>
      <vt:lpstr>A125913458R_Latest</vt:lpstr>
      <vt:lpstr>A125913462F</vt:lpstr>
      <vt:lpstr>A125913462F_Data</vt:lpstr>
      <vt:lpstr>A125913462F_Latest</vt:lpstr>
      <vt:lpstr>A125913466R</vt:lpstr>
      <vt:lpstr>A125913466R_Data</vt:lpstr>
      <vt:lpstr>A125913466R_Latest</vt:lpstr>
      <vt:lpstr>A125913470F</vt:lpstr>
      <vt:lpstr>A125913470F_Data</vt:lpstr>
      <vt:lpstr>A125913470F_Latest</vt:lpstr>
      <vt:lpstr>A125913474R</vt:lpstr>
      <vt:lpstr>A125913474R_Data</vt:lpstr>
      <vt:lpstr>A125913474R_Latest</vt:lpstr>
      <vt:lpstr>A125913478X</vt:lpstr>
      <vt:lpstr>A125913478X_Data</vt:lpstr>
      <vt:lpstr>A125913478X_Latest</vt:lpstr>
      <vt:lpstr>A125913482R</vt:lpstr>
      <vt:lpstr>A125913482R_Data</vt:lpstr>
      <vt:lpstr>A125913482R_Latest</vt:lpstr>
      <vt:lpstr>A125913486X</vt:lpstr>
      <vt:lpstr>A125913486X_Data</vt:lpstr>
      <vt:lpstr>A125913486X_Latest</vt:lpstr>
      <vt:lpstr>A125913490R</vt:lpstr>
      <vt:lpstr>A125913490R_Data</vt:lpstr>
      <vt:lpstr>A125913490R_Latest</vt:lpstr>
      <vt:lpstr>A125913494X</vt:lpstr>
      <vt:lpstr>A125913494X_Data</vt:lpstr>
      <vt:lpstr>A125913494X_Latest</vt:lpstr>
      <vt:lpstr>A125913498J</vt:lpstr>
      <vt:lpstr>A125913498J_Data</vt:lpstr>
      <vt:lpstr>A125913498J_Latest</vt:lpstr>
      <vt:lpstr>A125913502L</vt:lpstr>
      <vt:lpstr>A125913502L_Data</vt:lpstr>
      <vt:lpstr>A125913502L_Latest</vt:lpstr>
      <vt:lpstr>A125913506W</vt:lpstr>
      <vt:lpstr>A125913506W_Data</vt:lpstr>
      <vt:lpstr>A125913506W_Latest</vt:lpstr>
      <vt:lpstr>A125913510L</vt:lpstr>
      <vt:lpstr>A125913510L_Data</vt:lpstr>
      <vt:lpstr>A125913510L_Latest</vt:lpstr>
      <vt:lpstr>A125913514W</vt:lpstr>
      <vt:lpstr>A125913514W_Data</vt:lpstr>
      <vt:lpstr>A125913514W_Latest</vt:lpstr>
      <vt:lpstr>A125913518F</vt:lpstr>
      <vt:lpstr>A125913518F_Data</vt:lpstr>
      <vt:lpstr>A125913518F_Latest</vt:lpstr>
      <vt:lpstr>A125913522W</vt:lpstr>
      <vt:lpstr>A125913522W_Data</vt:lpstr>
      <vt:lpstr>A125913522W_Latest</vt:lpstr>
      <vt:lpstr>A125913526F</vt:lpstr>
      <vt:lpstr>A125913526F_Data</vt:lpstr>
      <vt:lpstr>A125913526F_Latest</vt:lpstr>
      <vt:lpstr>A125913530W</vt:lpstr>
      <vt:lpstr>A125913530W_Data</vt:lpstr>
      <vt:lpstr>A125913530W_Latest</vt:lpstr>
      <vt:lpstr>A125913534F</vt:lpstr>
      <vt:lpstr>A125913534F_Data</vt:lpstr>
      <vt:lpstr>A125913534F_Latest</vt:lpstr>
      <vt:lpstr>A125913538R</vt:lpstr>
      <vt:lpstr>A125913538R_Data</vt:lpstr>
      <vt:lpstr>A125913538R_Latest</vt:lpstr>
      <vt:lpstr>A125913542F</vt:lpstr>
      <vt:lpstr>A125913542F_Data</vt:lpstr>
      <vt:lpstr>A125913542F_Latest</vt:lpstr>
      <vt:lpstr>A125913546R</vt:lpstr>
      <vt:lpstr>A125913546R_Data</vt:lpstr>
      <vt:lpstr>A125913546R_Latest</vt:lpstr>
      <vt:lpstr>A125913550F</vt:lpstr>
      <vt:lpstr>A125913550F_Data</vt:lpstr>
      <vt:lpstr>A125913550F_Latest</vt:lpstr>
      <vt:lpstr>A125913554R</vt:lpstr>
      <vt:lpstr>A125913554R_Data</vt:lpstr>
      <vt:lpstr>A125913554R_Latest</vt:lpstr>
      <vt:lpstr>A125913558X</vt:lpstr>
      <vt:lpstr>A125913558X_Data</vt:lpstr>
      <vt:lpstr>A125913558X_Latest</vt:lpstr>
      <vt:lpstr>A125913562R</vt:lpstr>
      <vt:lpstr>A125913562R_Data</vt:lpstr>
      <vt:lpstr>A125913562R_Latest</vt:lpstr>
      <vt:lpstr>A125913566X</vt:lpstr>
      <vt:lpstr>A125913566X_Data</vt:lpstr>
      <vt:lpstr>A125913566X_Latest</vt:lpstr>
      <vt:lpstr>A125913570R</vt:lpstr>
      <vt:lpstr>A125913570R_Data</vt:lpstr>
      <vt:lpstr>A125913570R_Latest</vt:lpstr>
      <vt:lpstr>A125913574X</vt:lpstr>
      <vt:lpstr>A125913574X_Data</vt:lpstr>
      <vt:lpstr>A125913574X_Latest</vt:lpstr>
      <vt:lpstr>A125913578J</vt:lpstr>
      <vt:lpstr>A125913578J_Data</vt:lpstr>
      <vt:lpstr>A125913578J_Latest</vt:lpstr>
      <vt:lpstr>A125913582X</vt:lpstr>
      <vt:lpstr>A125913582X_Data</vt:lpstr>
      <vt:lpstr>A125913582X_Latest</vt:lpstr>
      <vt:lpstr>A125913586J</vt:lpstr>
      <vt:lpstr>A125913586J_Data</vt:lpstr>
      <vt:lpstr>A125913586J_Latest</vt:lpstr>
      <vt:lpstr>A125913590X</vt:lpstr>
      <vt:lpstr>A125913590X_Data</vt:lpstr>
      <vt:lpstr>A125913590X_Latest</vt:lpstr>
      <vt:lpstr>A125913594J</vt:lpstr>
      <vt:lpstr>A125913594J_Data</vt:lpstr>
      <vt:lpstr>A125913594J_Latest</vt:lpstr>
      <vt:lpstr>A125913598T</vt:lpstr>
      <vt:lpstr>A125913598T_Data</vt:lpstr>
      <vt:lpstr>A125913598T_Latest</vt:lpstr>
      <vt:lpstr>A125913602W</vt:lpstr>
      <vt:lpstr>A125913602W_Data</vt:lpstr>
      <vt:lpstr>A125913602W_Latest</vt:lpstr>
      <vt:lpstr>A125913606F</vt:lpstr>
      <vt:lpstr>A125913606F_Data</vt:lpstr>
      <vt:lpstr>A125913606F_Latest</vt:lpstr>
      <vt:lpstr>A125913610W</vt:lpstr>
      <vt:lpstr>A125913610W_Data</vt:lpstr>
      <vt:lpstr>A125913610W_Latest</vt:lpstr>
      <vt:lpstr>A125913614F</vt:lpstr>
      <vt:lpstr>A125913614F_Data</vt:lpstr>
      <vt:lpstr>A125913614F_Latest</vt:lpstr>
      <vt:lpstr>A125913618R</vt:lpstr>
      <vt:lpstr>A125913618R_Data</vt:lpstr>
      <vt:lpstr>A125913618R_Latest</vt:lpstr>
      <vt:lpstr>A125913622F</vt:lpstr>
      <vt:lpstr>A125913622F_Data</vt:lpstr>
      <vt:lpstr>A125913622F_Latest</vt:lpstr>
      <vt:lpstr>A125913626R</vt:lpstr>
      <vt:lpstr>A125913626R_Data</vt:lpstr>
      <vt:lpstr>A125913626R_Latest</vt:lpstr>
      <vt:lpstr>A125913630F</vt:lpstr>
      <vt:lpstr>A125913630F_Data</vt:lpstr>
      <vt:lpstr>A125913630F_Latest</vt:lpstr>
      <vt:lpstr>A125913634R</vt:lpstr>
      <vt:lpstr>A125913634R_Data</vt:lpstr>
      <vt:lpstr>A125913634R_Latest</vt:lpstr>
      <vt:lpstr>A125913638X</vt:lpstr>
      <vt:lpstr>A125913638X_Data</vt:lpstr>
      <vt:lpstr>A125913638X_Latest</vt:lpstr>
      <vt:lpstr>A125913642R</vt:lpstr>
      <vt:lpstr>A125913642R_Data</vt:lpstr>
      <vt:lpstr>A125913642R_Latest</vt:lpstr>
      <vt:lpstr>A125913646X</vt:lpstr>
      <vt:lpstr>A125913646X_Data</vt:lpstr>
      <vt:lpstr>A125913646X_Latest</vt:lpstr>
      <vt:lpstr>A125913650R</vt:lpstr>
      <vt:lpstr>A125913650R_Data</vt:lpstr>
      <vt:lpstr>A125913650R_Latest</vt:lpstr>
      <vt:lpstr>A125913654X</vt:lpstr>
      <vt:lpstr>A125913654X_Data</vt:lpstr>
      <vt:lpstr>A125913654X_Latest</vt:lpstr>
      <vt:lpstr>A125913658J</vt:lpstr>
      <vt:lpstr>A125913658J_Data</vt:lpstr>
      <vt:lpstr>A125913658J_Latest</vt:lpstr>
      <vt:lpstr>A125913662X</vt:lpstr>
      <vt:lpstr>A125913662X_Data</vt:lpstr>
      <vt:lpstr>A125913662X_Latest</vt:lpstr>
      <vt:lpstr>A125913666J</vt:lpstr>
      <vt:lpstr>A125913666J_Data</vt:lpstr>
      <vt:lpstr>A125913666J_Latest</vt:lpstr>
      <vt:lpstr>A125913670X</vt:lpstr>
      <vt:lpstr>A125913670X_Data</vt:lpstr>
      <vt:lpstr>A125913670X_Latest</vt:lpstr>
      <vt:lpstr>A125913674J</vt:lpstr>
      <vt:lpstr>A125913674J_Data</vt:lpstr>
      <vt:lpstr>A125913674J_Latest</vt:lpstr>
      <vt:lpstr>A125913678T</vt:lpstr>
      <vt:lpstr>A125913678T_Data</vt:lpstr>
      <vt:lpstr>A125913678T_Latest</vt:lpstr>
      <vt:lpstr>A125913682J</vt:lpstr>
      <vt:lpstr>A125913682J_Data</vt:lpstr>
      <vt:lpstr>A125913682J_Latest</vt:lpstr>
      <vt:lpstr>A125913686T</vt:lpstr>
      <vt:lpstr>A125913686T_Data</vt:lpstr>
      <vt:lpstr>A125913686T_Latest</vt:lpstr>
      <vt:lpstr>A125913690J</vt:lpstr>
      <vt:lpstr>A125913690J_Data</vt:lpstr>
      <vt:lpstr>A125913690J_Latest</vt:lpstr>
      <vt:lpstr>A125913694T</vt:lpstr>
      <vt:lpstr>A125913694T_Data</vt:lpstr>
      <vt:lpstr>A125913694T_Latest</vt:lpstr>
      <vt:lpstr>A125913698A</vt:lpstr>
      <vt:lpstr>A125913698A_Data</vt:lpstr>
      <vt:lpstr>A125913698A_Latest</vt:lpstr>
      <vt:lpstr>A125913702F</vt:lpstr>
      <vt:lpstr>A125913702F_Data</vt:lpstr>
      <vt:lpstr>A125913702F_Latest</vt:lpstr>
      <vt:lpstr>A125913706R</vt:lpstr>
      <vt:lpstr>A125913706R_Data</vt:lpstr>
      <vt:lpstr>A125913706R_Latest</vt:lpstr>
      <vt:lpstr>A125913710F</vt:lpstr>
      <vt:lpstr>A125913710F_Data</vt:lpstr>
      <vt:lpstr>A125913710F_Latest</vt:lpstr>
      <vt:lpstr>A125913714R</vt:lpstr>
      <vt:lpstr>A125913714R_Data</vt:lpstr>
      <vt:lpstr>A125913714R_Latest</vt:lpstr>
      <vt:lpstr>A125913718X</vt:lpstr>
      <vt:lpstr>A125913718X_Data</vt:lpstr>
      <vt:lpstr>A125913718X_Latest</vt:lpstr>
      <vt:lpstr>A125913722R</vt:lpstr>
      <vt:lpstr>A125913722R_Data</vt:lpstr>
      <vt:lpstr>A125913722R_Latest</vt:lpstr>
      <vt:lpstr>A125913726X</vt:lpstr>
      <vt:lpstr>A125913726X_Data</vt:lpstr>
      <vt:lpstr>A125913726X_Latest</vt:lpstr>
      <vt:lpstr>A125913730R</vt:lpstr>
      <vt:lpstr>A125913730R_Data</vt:lpstr>
      <vt:lpstr>A125913730R_Latest</vt:lpstr>
      <vt:lpstr>A125913734X</vt:lpstr>
      <vt:lpstr>A125913734X_Data</vt:lpstr>
      <vt:lpstr>A125913734X_Latest</vt:lpstr>
      <vt:lpstr>A125913738J</vt:lpstr>
      <vt:lpstr>A125913738J_Data</vt:lpstr>
      <vt:lpstr>A125913738J_Latest</vt:lpstr>
      <vt:lpstr>A125913742X</vt:lpstr>
      <vt:lpstr>A125913742X_Data</vt:lpstr>
      <vt:lpstr>A125913742X_Latest</vt:lpstr>
      <vt:lpstr>A125913746J</vt:lpstr>
      <vt:lpstr>A125913746J_Data</vt:lpstr>
      <vt:lpstr>A125913746J_Latest</vt:lpstr>
      <vt:lpstr>A125913750X</vt:lpstr>
      <vt:lpstr>A125913750X_Data</vt:lpstr>
      <vt:lpstr>A125913750X_Latest</vt:lpstr>
      <vt:lpstr>A125913754J</vt:lpstr>
      <vt:lpstr>A125913754J_Data</vt:lpstr>
      <vt:lpstr>A125913754J_Latest</vt:lpstr>
      <vt:lpstr>A125913758T</vt:lpstr>
      <vt:lpstr>A125913758T_Data</vt:lpstr>
      <vt:lpstr>A125913758T_Latest</vt:lpstr>
      <vt:lpstr>A125913762J</vt:lpstr>
      <vt:lpstr>A125913762J_Data</vt:lpstr>
      <vt:lpstr>A125913762J_Latest</vt:lpstr>
      <vt:lpstr>A125913766T</vt:lpstr>
      <vt:lpstr>A125913766T_Data</vt:lpstr>
      <vt:lpstr>A125913766T_Latest</vt:lpstr>
      <vt:lpstr>A125913770J</vt:lpstr>
      <vt:lpstr>A125913770J_Data</vt:lpstr>
      <vt:lpstr>A125913770J_Latest</vt:lpstr>
      <vt:lpstr>A125913774T</vt:lpstr>
      <vt:lpstr>A125913774T_Data</vt:lpstr>
      <vt:lpstr>A125913774T_Latest</vt:lpstr>
      <vt:lpstr>A125913778A</vt:lpstr>
      <vt:lpstr>A125913778A_Data</vt:lpstr>
      <vt:lpstr>A125913778A_Latest</vt:lpstr>
      <vt:lpstr>A125913782T</vt:lpstr>
      <vt:lpstr>A125913782T_Data</vt:lpstr>
      <vt:lpstr>A125913782T_Latest</vt:lpstr>
      <vt:lpstr>A125913786A</vt:lpstr>
      <vt:lpstr>A125913786A_Data</vt:lpstr>
      <vt:lpstr>A125913786A_Latest</vt:lpstr>
      <vt:lpstr>A125913790T</vt:lpstr>
      <vt:lpstr>A125913790T_Data</vt:lpstr>
      <vt:lpstr>A125913790T_Latest</vt:lpstr>
      <vt:lpstr>A125913794A</vt:lpstr>
      <vt:lpstr>A125913794A_Data</vt:lpstr>
      <vt:lpstr>A125913794A_Latest</vt:lpstr>
      <vt:lpstr>A125913798K</vt:lpstr>
      <vt:lpstr>A125913798K_Data</vt:lpstr>
      <vt:lpstr>A125913798K_Latest</vt:lpstr>
      <vt:lpstr>A125913802R</vt:lpstr>
      <vt:lpstr>A125913802R_Data</vt:lpstr>
      <vt:lpstr>A125913802R_Latest</vt:lpstr>
      <vt:lpstr>A125913806X</vt:lpstr>
      <vt:lpstr>A125913806X_Data</vt:lpstr>
      <vt:lpstr>A125913806X_Latest</vt:lpstr>
      <vt:lpstr>A125913810R</vt:lpstr>
      <vt:lpstr>A125913810R_Data</vt:lpstr>
      <vt:lpstr>A125913810R_Latest</vt:lpstr>
      <vt:lpstr>A125913814X</vt:lpstr>
      <vt:lpstr>A125913814X_Data</vt:lpstr>
      <vt:lpstr>A125913814X_Latest</vt:lpstr>
      <vt:lpstr>A125913818J</vt:lpstr>
      <vt:lpstr>A125913818J_Data</vt:lpstr>
      <vt:lpstr>A125913818J_Latest</vt:lpstr>
      <vt:lpstr>A125913822X</vt:lpstr>
      <vt:lpstr>A125913822X_Data</vt:lpstr>
      <vt:lpstr>A125913822X_Latest</vt:lpstr>
      <vt:lpstr>A125913826J</vt:lpstr>
      <vt:lpstr>A125913826J_Data</vt:lpstr>
      <vt:lpstr>A125913826J_Latest</vt:lpstr>
      <vt:lpstr>A125913830X</vt:lpstr>
      <vt:lpstr>A125913830X_Data</vt:lpstr>
      <vt:lpstr>A125913830X_Latest</vt:lpstr>
      <vt:lpstr>A125913834J</vt:lpstr>
      <vt:lpstr>A125913834J_Data</vt:lpstr>
      <vt:lpstr>A125913834J_Latest</vt:lpstr>
      <vt:lpstr>A125913838T</vt:lpstr>
      <vt:lpstr>A125913838T_Data</vt:lpstr>
      <vt:lpstr>A125913838T_Latest</vt:lpstr>
      <vt:lpstr>A125913842J</vt:lpstr>
      <vt:lpstr>A125913842J_Data</vt:lpstr>
      <vt:lpstr>A125913842J_Latest</vt:lpstr>
      <vt:lpstr>A125913846T</vt:lpstr>
      <vt:lpstr>A125913846T_Data</vt:lpstr>
      <vt:lpstr>A125913846T_Latest</vt:lpstr>
      <vt:lpstr>A125913850J</vt:lpstr>
      <vt:lpstr>A125913850J_Data</vt:lpstr>
      <vt:lpstr>A125913850J_Latest</vt:lpstr>
      <vt:lpstr>A125913854T</vt:lpstr>
      <vt:lpstr>A125913854T_Data</vt:lpstr>
      <vt:lpstr>A125913854T_Latest</vt:lpstr>
      <vt:lpstr>A125913858A</vt:lpstr>
      <vt:lpstr>A125913858A_Data</vt:lpstr>
      <vt:lpstr>A125913858A_Latest</vt:lpstr>
      <vt:lpstr>A125913862T</vt:lpstr>
      <vt:lpstr>A125913862T_Data</vt:lpstr>
      <vt:lpstr>A125913862T_Latest</vt:lpstr>
      <vt:lpstr>A125913866A</vt:lpstr>
      <vt:lpstr>A125913866A_Data</vt:lpstr>
      <vt:lpstr>A125913866A_Latest</vt:lpstr>
      <vt:lpstr>A125913870T</vt:lpstr>
      <vt:lpstr>A125913870T_Data</vt:lpstr>
      <vt:lpstr>A125913870T_Latest</vt:lpstr>
      <vt:lpstr>A125913874A</vt:lpstr>
      <vt:lpstr>A125913874A_Data</vt:lpstr>
      <vt:lpstr>A125913874A_Latest</vt:lpstr>
      <vt:lpstr>A125913878K</vt:lpstr>
      <vt:lpstr>A125913878K_Data</vt:lpstr>
      <vt:lpstr>A125913878K_Latest</vt:lpstr>
      <vt:lpstr>A125913882A</vt:lpstr>
      <vt:lpstr>A125913882A_Data</vt:lpstr>
      <vt:lpstr>A125913882A_Latest</vt:lpstr>
      <vt:lpstr>A125913886K</vt:lpstr>
      <vt:lpstr>A125913886K_Data</vt:lpstr>
      <vt:lpstr>A125913886K_Latest</vt:lpstr>
      <vt:lpstr>A125913890A</vt:lpstr>
      <vt:lpstr>A125913890A_Data</vt:lpstr>
      <vt:lpstr>A125913890A_Latest</vt:lpstr>
      <vt:lpstr>A125913894K</vt:lpstr>
      <vt:lpstr>A125913894K_Data</vt:lpstr>
      <vt:lpstr>A125913894K_Latest</vt:lpstr>
      <vt:lpstr>A125913898V</vt:lpstr>
      <vt:lpstr>A125913898V_Data</vt:lpstr>
      <vt:lpstr>A125913898V_Latest</vt:lpstr>
      <vt:lpstr>A125913902X</vt:lpstr>
      <vt:lpstr>A125913902X_Data</vt:lpstr>
      <vt:lpstr>A125913902X_Latest</vt:lpstr>
      <vt:lpstr>A125913906J</vt:lpstr>
      <vt:lpstr>A125913906J_Data</vt:lpstr>
      <vt:lpstr>A125913906J_Latest</vt:lpstr>
      <vt:lpstr>A125913910X</vt:lpstr>
      <vt:lpstr>A125913910X_Data</vt:lpstr>
      <vt:lpstr>A125913910X_Latest</vt:lpstr>
      <vt:lpstr>A125913914J</vt:lpstr>
      <vt:lpstr>A125913914J_Data</vt:lpstr>
      <vt:lpstr>A125913914J_Latest</vt:lpstr>
      <vt:lpstr>A125913918T</vt:lpstr>
      <vt:lpstr>A125913918T_Data</vt:lpstr>
      <vt:lpstr>A125913918T_Latest</vt:lpstr>
      <vt:lpstr>A125913922J</vt:lpstr>
      <vt:lpstr>A125913922J_Data</vt:lpstr>
      <vt:lpstr>A125913922J_Latest</vt:lpstr>
      <vt:lpstr>A125913926T</vt:lpstr>
      <vt:lpstr>A125913926T_Data</vt:lpstr>
      <vt:lpstr>A125913926T_Latest</vt:lpstr>
      <vt:lpstr>A125913930J</vt:lpstr>
      <vt:lpstr>A125913930J_Data</vt:lpstr>
      <vt:lpstr>A125913930J_Latest</vt:lpstr>
      <vt:lpstr>A125913934T</vt:lpstr>
      <vt:lpstr>A125913934T_Data</vt:lpstr>
      <vt:lpstr>A125913934T_Latest</vt:lpstr>
      <vt:lpstr>A125913938A</vt:lpstr>
      <vt:lpstr>A125913938A_Data</vt:lpstr>
      <vt:lpstr>A125913938A_Latest</vt:lpstr>
      <vt:lpstr>A125913942T</vt:lpstr>
      <vt:lpstr>A125913942T_Data</vt:lpstr>
      <vt:lpstr>A125913942T_Latest</vt:lpstr>
      <vt:lpstr>A125913946A</vt:lpstr>
      <vt:lpstr>A125913946A_Data</vt:lpstr>
      <vt:lpstr>A125913946A_Latest</vt:lpstr>
      <vt:lpstr>A125913950T</vt:lpstr>
      <vt:lpstr>A125913950T_Data</vt:lpstr>
      <vt:lpstr>A125913950T_Latest</vt:lpstr>
      <vt:lpstr>A125913954A</vt:lpstr>
      <vt:lpstr>A125913954A_Data</vt:lpstr>
      <vt:lpstr>A125913954A_Latest</vt:lpstr>
      <vt:lpstr>A125913958K</vt:lpstr>
      <vt:lpstr>A125913958K_Data</vt:lpstr>
      <vt:lpstr>A125913958K_Latest</vt:lpstr>
      <vt:lpstr>A125913962A</vt:lpstr>
      <vt:lpstr>A125913962A_Data</vt:lpstr>
      <vt:lpstr>A125913962A_Latest</vt:lpstr>
      <vt:lpstr>A125913966K</vt:lpstr>
      <vt:lpstr>A125913966K_Data</vt:lpstr>
      <vt:lpstr>A125913966K_Latest</vt:lpstr>
      <vt:lpstr>A125913970A</vt:lpstr>
      <vt:lpstr>A125913970A_Data</vt:lpstr>
      <vt:lpstr>A125913970A_Latest</vt:lpstr>
      <vt:lpstr>A125913974K</vt:lpstr>
      <vt:lpstr>A125913974K_Data</vt:lpstr>
      <vt:lpstr>A125913974K_Latest</vt:lpstr>
      <vt:lpstr>A125913978V</vt:lpstr>
      <vt:lpstr>A125913978V_Data</vt:lpstr>
      <vt:lpstr>A125913978V_Latest</vt:lpstr>
      <vt:lpstr>A125913982K</vt:lpstr>
      <vt:lpstr>A125913982K_Data</vt:lpstr>
      <vt:lpstr>A125913982K_Latest</vt:lpstr>
      <vt:lpstr>A125913986V</vt:lpstr>
      <vt:lpstr>A125913986V_Data</vt:lpstr>
      <vt:lpstr>A125913986V_Latest</vt:lpstr>
      <vt:lpstr>A125913990K</vt:lpstr>
      <vt:lpstr>A125913990K_Data</vt:lpstr>
      <vt:lpstr>A125913990K_Latest</vt:lpstr>
      <vt:lpstr>A125913994V</vt:lpstr>
      <vt:lpstr>A125913994V_Data</vt:lpstr>
      <vt:lpstr>A125913994V_Latest</vt:lpstr>
      <vt:lpstr>A125913998C</vt:lpstr>
      <vt:lpstr>A125913998C_Data</vt:lpstr>
      <vt:lpstr>A125913998C_Latest</vt:lpstr>
      <vt:lpstr>A125914002K</vt:lpstr>
      <vt:lpstr>A125914002K_Data</vt:lpstr>
      <vt:lpstr>A125914002K_Latest</vt:lpstr>
      <vt:lpstr>A125914006V</vt:lpstr>
      <vt:lpstr>A125914006V_Data</vt:lpstr>
      <vt:lpstr>A125914006V_Latest</vt:lpstr>
      <vt:lpstr>A125914010K</vt:lpstr>
      <vt:lpstr>A125914010K_Data</vt:lpstr>
      <vt:lpstr>A125914010K_Latest</vt:lpstr>
      <vt:lpstr>A125914014V</vt:lpstr>
      <vt:lpstr>A125914014V_Data</vt:lpstr>
      <vt:lpstr>A125914014V_Latest</vt:lpstr>
      <vt:lpstr>A125914018C</vt:lpstr>
      <vt:lpstr>A125914018C_Data</vt:lpstr>
      <vt:lpstr>A125914018C_Latest</vt:lpstr>
      <vt:lpstr>A125914022V</vt:lpstr>
      <vt:lpstr>A125914022V_Data</vt:lpstr>
      <vt:lpstr>A125914022V_Latest</vt:lpstr>
      <vt:lpstr>A125914026C</vt:lpstr>
      <vt:lpstr>A125914026C_Data</vt:lpstr>
      <vt:lpstr>A125914026C_Latest</vt:lpstr>
      <vt:lpstr>A125914030V</vt:lpstr>
      <vt:lpstr>A125914030V_Data</vt:lpstr>
      <vt:lpstr>A125914030V_Latest</vt:lpstr>
      <vt:lpstr>A125914034C</vt:lpstr>
      <vt:lpstr>A125914034C_Data</vt:lpstr>
      <vt:lpstr>A125914034C_Latest</vt:lpstr>
      <vt:lpstr>A125914038L</vt:lpstr>
      <vt:lpstr>A125914038L_Data</vt:lpstr>
      <vt:lpstr>A125914038L_Latest</vt:lpstr>
      <vt:lpstr>A125914042C</vt:lpstr>
      <vt:lpstr>A125914042C_Data</vt:lpstr>
      <vt:lpstr>A125914042C_Latest</vt:lpstr>
      <vt:lpstr>A125914046L</vt:lpstr>
      <vt:lpstr>A125914046L_Data</vt:lpstr>
      <vt:lpstr>A125914046L_Latest</vt:lpstr>
      <vt:lpstr>A125914050C</vt:lpstr>
      <vt:lpstr>A125914050C_Data</vt:lpstr>
      <vt:lpstr>A125914050C_Latest</vt:lpstr>
      <vt:lpstr>A125914054L</vt:lpstr>
      <vt:lpstr>A125914054L_Data</vt:lpstr>
      <vt:lpstr>A125914054L_Latest</vt:lpstr>
      <vt:lpstr>A125914058W</vt:lpstr>
      <vt:lpstr>A125914058W_Data</vt:lpstr>
      <vt:lpstr>A125914058W_Latest</vt:lpstr>
      <vt:lpstr>A125914062L</vt:lpstr>
      <vt:lpstr>A125914062L_Data</vt:lpstr>
      <vt:lpstr>A125914062L_Latest</vt:lpstr>
      <vt:lpstr>A125914066W</vt:lpstr>
      <vt:lpstr>A125914066W_Data</vt:lpstr>
      <vt:lpstr>A125914066W_Latest</vt:lpstr>
      <vt:lpstr>A125914070L</vt:lpstr>
      <vt:lpstr>A125914070L_Data</vt:lpstr>
      <vt:lpstr>A125914070L_Latest</vt:lpstr>
      <vt:lpstr>A125914074W</vt:lpstr>
      <vt:lpstr>A125914074W_Data</vt:lpstr>
      <vt:lpstr>A125914074W_Latest</vt:lpstr>
      <vt:lpstr>A125914078F</vt:lpstr>
      <vt:lpstr>A125914078F_Data</vt:lpstr>
      <vt:lpstr>A125914078F_Latest</vt:lpstr>
      <vt:lpstr>A125914082W</vt:lpstr>
      <vt:lpstr>A125914082W_Data</vt:lpstr>
      <vt:lpstr>A125914082W_Latest</vt:lpstr>
      <vt:lpstr>A125914086F</vt:lpstr>
      <vt:lpstr>A125914086F_Data</vt:lpstr>
      <vt:lpstr>A125914086F_Latest</vt:lpstr>
      <vt:lpstr>A125914090W</vt:lpstr>
      <vt:lpstr>A125914090W_Data</vt:lpstr>
      <vt:lpstr>A125914090W_Latest</vt:lpstr>
      <vt:lpstr>A125914094F</vt:lpstr>
      <vt:lpstr>A125914094F_Data</vt:lpstr>
      <vt:lpstr>A125914094F_Latest</vt:lpstr>
      <vt:lpstr>A125914098R</vt:lpstr>
      <vt:lpstr>A125914098R_Data</vt:lpstr>
      <vt:lpstr>A125914098R_Latest</vt:lpstr>
      <vt:lpstr>A125914102V</vt:lpstr>
      <vt:lpstr>A125914102V_Data</vt:lpstr>
      <vt:lpstr>A125914102V_Latest</vt:lpstr>
      <vt:lpstr>A125914106C</vt:lpstr>
      <vt:lpstr>A125914106C_Data</vt:lpstr>
      <vt:lpstr>A125914106C_Latest</vt:lpstr>
      <vt:lpstr>A125914110V</vt:lpstr>
      <vt:lpstr>A125914110V_Data</vt:lpstr>
      <vt:lpstr>A125914110V_Latest</vt:lpstr>
      <vt:lpstr>A125914114C</vt:lpstr>
      <vt:lpstr>A125914114C_Data</vt:lpstr>
      <vt:lpstr>A125914114C_Latest</vt:lpstr>
      <vt:lpstr>A125914118L</vt:lpstr>
      <vt:lpstr>A125914118L_Data</vt:lpstr>
      <vt:lpstr>A125914118L_Latest</vt:lpstr>
      <vt:lpstr>A125914122C</vt:lpstr>
      <vt:lpstr>A125914122C_Data</vt:lpstr>
      <vt:lpstr>A125914122C_Latest</vt:lpstr>
      <vt:lpstr>A125914126L</vt:lpstr>
      <vt:lpstr>A125914126L_Data</vt:lpstr>
      <vt:lpstr>A125914126L_Latest</vt:lpstr>
      <vt:lpstr>A125914130C</vt:lpstr>
      <vt:lpstr>A125914130C_Data</vt:lpstr>
      <vt:lpstr>A125914130C_Latest</vt:lpstr>
      <vt:lpstr>A125914134L</vt:lpstr>
      <vt:lpstr>A125914134L_Data</vt:lpstr>
      <vt:lpstr>A125914134L_Latest</vt:lpstr>
      <vt:lpstr>A125914138W</vt:lpstr>
      <vt:lpstr>A125914138W_Data</vt:lpstr>
      <vt:lpstr>A125914138W_Latest</vt:lpstr>
      <vt:lpstr>A125914142L</vt:lpstr>
      <vt:lpstr>A125914142L_Data</vt:lpstr>
      <vt:lpstr>A125914142L_Latest</vt:lpstr>
      <vt:lpstr>A125914146W</vt:lpstr>
      <vt:lpstr>A125914146W_Data</vt:lpstr>
      <vt:lpstr>A125914146W_Latest</vt:lpstr>
      <vt:lpstr>A125914150L</vt:lpstr>
      <vt:lpstr>A125914150L_Data</vt:lpstr>
      <vt:lpstr>A125914150L_Latest</vt:lpstr>
      <vt:lpstr>A125914154W</vt:lpstr>
      <vt:lpstr>A125914154W_Data</vt:lpstr>
      <vt:lpstr>A125914154W_Latest</vt:lpstr>
      <vt:lpstr>A125914158F</vt:lpstr>
      <vt:lpstr>A125914158F_Data</vt:lpstr>
      <vt:lpstr>A125914158F_Latest</vt:lpstr>
      <vt:lpstr>A125914162W</vt:lpstr>
      <vt:lpstr>A125914162W_Data</vt:lpstr>
      <vt:lpstr>A125914162W_Latest</vt:lpstr>
      <vt:lpstr>A125914166F</vt:lpstr>
      <vt:lpstr>A125914166F_Data</vt:lpstr>
      <vt:lpstr>A125914166F_Latest</vt:lpstr>
      <vt:lpstr>A125914170W</vt:lpstr>
      <vt:lpstr>A125914170W_Data</vt:lpstr>
      <vt:lpstr>A125914170W_Latest</vt:lpstr>
      <vt:lpstr>A125914174F</vt:lpstr>
      <vt:lpstr>A125914174F_Data</vt:lpstr>
      <vt:lpstr>A125914174F_Latest</vt:lpstr>
      <vt:lpstr>A125914178R</vt:lpstr>
      <vt:lpstr>A125914178R_Data</vt:lpstr>
      <vt:lpstr>A125914178R_Latest</vt:lpstr>
      <vt:lpstr>A125914182F</vt:lpstr>
      <vt:lpstr>A125914182F_Data</vt:lpstr>
      <vt:lpstr>A125914182F_Latest</vt:lpstr>
      <vt:lpstr>A125914186R</vt:lpstr>
      <vt:lpstr>A125914186R_Data</vt:lpstr>
      <vt:lpstr>A125914186R_Latest</vt:lpstr>
      <vt:lpstr>A125914190F</vt:lpstr>
      <vt:lpstr>A125914190F_Data</vt:lpstr>
      <vt:lpstr>A125914190F_Latest</vt:lpstr>
      <vt:lpstr>A125914194R</vt:lpstr>
      <vt:lpstr>A125914194R_Data</vt:lpstr>
      <vt:lpstr>A125914194R_Latest</vt:lpstr>
      <vt:lpstr>A125914198X</vt:lpstr>
      <vt:lpstr>A125914198X_Data</vt:lpstr>
      <vt:lpstr>A125914198X_Latest</vt:lpstr>
      <vt:lpstr>A125914202C</vt:lpstr>
      <vt:lpstr>A125914202C_Data</vt:lpstr>
      <vt:lpstr>A125914202C_Latest</vt:lpstr>
      <vt:lpstr>A125914206L</vt:lpstr>
      <vt:lpstr>A125914206L_Data</vt:lpstr>
      <vt:lpstr>A125914206L_Latest</vt:lpstr>
      <vt:lpstr>A125914210C</vt:lpstr>
      <vt:lpstr>A125914210C_Data</vt:lpstr>
      <vt:lpstr>A125914210C_Latest</vt:lpstr>
      <vt:lpstr>A125914214L</vt:lpstr>
      <vt:lpstr>A125914214L_Data</vt:lpstr>
      <vt:lpstr>A125914214L_Latest</vt:lpstr>
      <vt:lpstr>A125914218W</vt:lpstr>
      <vt:lpstr>A125914218W_Data</vt:lpstr>
      <vt:lpstr>A125914218W_Latest</vt:lpstr>
      <vt:lpstr>A125914222L</vt:lpstr>
      <vt:lpstr>A125914222L_Data</vt:lpstr>
      <vt:lpstr>A125914222L_Latest</vt:lpstr>
      <vt:lpstr>A125914226W</vt:lpstr>
      <vt:lpstr>A125914226W_Data</vt:lpstr>
      <vt:lpstr>A125914226W_Latest</vt:lpstr>
      <vt:lpstr>A125914230L</vt:lpstr>
      <vt:lpstr>A125914230L_Data</vt:lpstr>
      <vt:lpstr>A125914230L_Latest</vt:lpstr>
      <vt:lpstr>A125914234W</vt:lpstr>
      <vt:lpstr>A125914234W_Data</vt:lpstr>
      <vt:lpstr>A125914234W_Latest</vt:lpstr>
      <vt:lpstr>A125914238F</vt:lpstr>
      <vt:lpstr>A125914238F_Data</vt:lpstr>
      <vt:lpstr>A125914238F_Latest</vt:lpstr>
      <vt:lpstr>A125914242W</vt:lpstr>
      <vt:lpstr>A125914242W_Data</vt:lpstr>
      <vt:lpstr>A125914242W_Latest</vt:lpstr>
      <vt:lpstr>A125914246F</vt:lpstr>
      <vt:lpstr>A125914246F_Data</vt:lpstr>
      <vt:lpstr>A125914246F_Latest</vt:lpstr>
      <vt:lpstr>A125914250W</vt:lpstr>
      <vt:lpstr>A125914250W_Data</vt:lpstr>
      <vt:lpstr>A125914250W_Latest</vt:lpstr>
      <vt:lpstr>A125914254F</vt:lpstr>
      <vt:lpstr>A125914254F_Data</vt:lpstr>
      <vt:lpstr>A125914254F_Latest</vt:lpstr>
      <vt:lpstr>A125914258R</vt:lpstr>
      <vt:lpstr>A125914258R_Data</vt:lpstr>
      <vt:lpstr>A125914258R_Latest</vt:lpstr>
      <vt:lpstr>A125914262F</vt:lpstr>
      <vt:lpstr>A125914262F_Data</vt:lpstr>
      <vt:lpstr>A125914262F_Latest</vt:lpstr>
      <vt:lpstr>A125914266R</vt:lpstr>
      <vt:lpstr>A125914266R_Data</vt:lpstr>
      <vt:lpstr>A125914266R_Latest</vt:lpstr>
      <vt:lpstr>A125914270F</vt:lpstr>
      <vt:lpstr>A125914270F_Data</vt:lpstr>
      <vt:lpstr>A125914270F_Latest</vt:lpstr>
      <vt:lpstr>A125914274R</vt:lpstr>
      <vt:lpstr>A125914274R_Data</vt:lpstr>
      <vt:lpstr>A125914274R_Latest</vt:lpstr>
      <vt:lpstr>A125914278X</vt:lpstr>
      <vt:lpstr>A125914278X_Data</vt:lpstr>
      <vt:lpstr>A125914278X_Latest</vt:lpstr>
      <vt:lpstr>A125914282R</vt:lpstr>
      <vt:lpstr>A125914282R_Data</vt:lpstr>
      <vt:lpstr>A125914282R_Latest</vt:lpstr>
      <vt:lpstr>A125914286X</vt:lpstr>
      <vt:lpstr>A125914286X_Data</vt:lpstr>
      <vt:lpstr>A125914286X_Latest</vt:lpstr>
      <vt:lpstr>A125914290R</vt:lpstr>
      <vt:lpstr>A125914290R_Data</vt:lpstr>
      <vt:lpstr>A125914290R_Latest</vt:lpstr>
      <vt:lpstr>A125914294X</vt:lpstr>
      <vt:lpstr>A125914294X_Data</vt:lpstr>
      <vt:lpstr>A125914294X_Latest</vt:lpstr>
      <vt:lpstr>A125914298J</vt:lpstr>
      <vt:lpstr>A125914298J_Data</vt:lpstr>
      <vt:lpstr>A125914298J_Latest</vt:lpstr>
      <vt:lpstr>A125914302L</vt:lpstr>
      <vt:lpstr>A125914302L_Data</vt:lpstr>
      <vt:lpstr>A125914302L_Latest</vt:lpstr>
      <vt:lpstr>A125914306W</vt:lpstr>
      <vt:lpstr>A125914306W_Data</vt:lpstr>
      <vt:lpstr>A125914306W_Latest</vt:lpstr>
      <vt:lpstr>A125914310L</vt:lpstr>
      <vt:lpstr>A125914310L_Data</vt:lpstr>
      <vt:lpstr>A125914310L_Latest</vt:lpstr>
      <vt:lpstr>A125914314W</vt:lpstr>
      <vt:lpstr>A125914314W_Data</vt:lpstr>
      <vt:lpstr>A125914314W_Latest</vt:lpstr>
      <vt:lpstr>A125914318F</vt:lpstr>
      <vt:lpstr>A125914318F_Data</vt:lpstr>
      <vt:lpstr>A125914318F_Latest</vt:lpstr>
      <vt:lpstr>A125914322W</vt:lpstr>
      <vt:lpstr>A125914322W_Data</vt:lpstr>
      <vt:lpstr>A125914322W_Latest</vt:lpstr>
      <vt:lpstr>A125914326F</vt:lpstr>
      <vt:lpstr>A125914326F_Data</vt:lpstr>
      <vt:lpstr>A125914326F_Latest</vt:lpstr>
      <vt:lpstr>A125914330W</vt:lpstr>
      <vt:lpstr>A125914330W_Data</vt:lpstr>
      <vt:lpstr>A125914330W_Latest</vt:lpstr>
      <vt:lpstr>A125914334F</vt:lpstr>
      <vt:lpstr>A125914334F_Data</vt:lpstr>
      <vt:lpstr>A125914334F_Latest</vt:lpstr>
      <vt:lpstr>A125914338R</vt:lpstr>
      <vt:lpstr>A125914338R_Data</vt:lpstr>
      <vt:lpstr>A125914338R_Latest</vt:lpstr>
      <vt:lpstr>A125914342F</vt:lpstr>
      <vt:lpstr>A125914342F_Data</vt:lpstr>
      <vt:lpstr>A125914342F_Latest</vt:lpstr>
      <vt:lpstr>A125914346R</vt:lpstr>
      <vt:lpstr>A125914346R_Data</vt:lpstr>
      <vt:lpstr>A125914346R_Latest</vt:lpstr>
      <vt:lpstr>A125914350F</vt:lpstr>
      <vt:lpstr>A125914350F_Data</vt:lpstr>
      <vt:lpstr>A125914350F_Latest</vt:lpstr>
      <vt:lpstr>A125914354R</vt:lpstr>
      <vt:lpstr>A125914354R_Data</vt:lpstr>
      <vt:lpstr>A125914354R_Latest</vt:lpstr>
      <vt:lpstr>A125914358X</vt:lpstr>
      <vt:lpstr>A125914358X_Data</vt:lpstr>
      <vt:lpstr>A125914358X_Latest</vt:lpstr>
      <vt:lpstr>A125914362R</vt:lpstr>
      <vt:lpstr>A125914362R_Data</vt:lpstr>
      <vt:lpstr>A125914362R_Latest</vt:lpstr>
      <vt:lpstr>A125914366X</vt:lpstr>
      <vt:lpstr>A125914366X_Data</vt:lpstr>
      <vt:lpstr>A125914366X_Latest</vt:lpstr>
      <vt:lpstr>A125914370R</vt:lpstr>
      <vt:lpstr>A125914370R_Data</vt:lpstr>
      <vt:lpstr>A125914370R_Latest</vt:lpstr>
      <vt:lpstr>A125914374X</vt:lpstr>
      <vt:lpstr>A125914374X_Data</vt:lpstr>
      <vt:lpstr>A125914374X_Latest</vt:lpstr>
      <vt:lpstr>A125914378J</vt:lpstr>
      <vt:lpstr>A125914378J_Data</vt:lpstr>
      <vt:lpstr>A125914378J_Latest</vt:lpstr>
      <vt:lpstr>A125914382X</vt:lpstr>
      <vt:lpstr>A125914382X_Data</vt:lpstr>
      <vt:lpstr>A125914382X_Latest</vt:lpstr>
      <vt:lpstr>A125914386J</vt:lpstr>
      <vt:lpstr>A125914386J_Data</vt:lpstr>
      <vt:lpstr>A125914386J_Latest</vt:lpstr>
      <vt:lpstr>A125914390X</vt:lpstr>
      <vt:lpstr>A125914390X_Data</vt:lpstr>
      <vt:lpstr>A125914390X_Latest</vt:lpstr>
      <vt:lpstr>A125914394J</vt:lpstr>
      <vt:lpstr>A125914394J_Data</vt:lpstr>
      <vt:lpstr>A125914394J_Latest</vt:lpstr>
      <vt:lpstr>A125914398T</vt:lpstr>
      <vt:lpstr>A125914398T_Data</vt:lpstr>
      <vt:lpstr>A125914398T_Latest</vt:lpstr>
      <vt:lpstr>A125914402W</vt:lpstr>
      <vt:lpstr>A125914402W_Data</vt:lpstr>
      <vt:lpstr>A125914402W_Latest</vt:lpstr>
      <vt:lpstr>A125914406F</vt:lpstr>
      <vt:lpstr>A125914406F_Data</vt:lpstr>
      <vt:lpstr>A125914406F_Latest</vt:lpstr>
      <vt:lpstr>A125914410W</vt:lpstr>
      <vt:lpstr>A125914410W_Data</vt:lpstr>
      <vt:lpstr>A125914410W_Latest</vt:lpstr>
      <vt:lpstr>A125914414F</vt:lpstr>
      <vt:lpstr>A125914414F_Data</vt:lpstr>
      <vt:lpstr>A125914414F_Latest</vt:lpstr>
      <vt:lpstr>A125914418R</vt:lpstr>
      <vt:lpstr>A125914418R_Data</vt:lpstr>
      <vt:lpstr>A125914418R_Latest</vt:lpstr>
      <vt:lpstr>A125914422F</vt:lpstr>
      <vt:lpstr>A125914422F_Data</vt:lpstr>
      <vt:lpstr>A125914422F_Latest</vt:lpstr>
      <vt:lpstr>A125914426R</vt:lpstr>
      <vt:lpstr>A125914426R_Data</vt:lpstr>
      <vt:lpstr>A125914426R_Latest</vt:lpstr>
      <vt:lpstr>A125914430F</vt:lpstr>
      <vt:lpstr>A125914430F_Data</vt:lpstr>
      <vt:lpstr>A125914430F_Latest</vt:lpstr>
      <vt:lpstr>A125914434R</vt:lpstr>
      <vt:lpstr>A125914434R_Data</vt:lpstr>
      <vt:lpstr>A125914434R_Latest</vt:lpstr>
      <vt:lpstr>A125914438X</vt:lpstr>
      <vt:lpstr>A125914438X_Data</vt:lpstr>
      <vt:lpstr>A125914438X_Latest</vt:lpstr>
      <vt:lpstr>A125914442R</vt:lpstr>
      <vt:lpstr>A125914442R_Data</vt:lpstr>
      <vt:lpstr>A125914442R_Latest</vt:lpstr>
      <vt:lpstr>A125914446X</vt:lpstr>
      <vt:lpstr>A125914446X_Data</vt:lpstr>
      <vt:lpstr>A125914446X_Latest</vt:lpstr>
      <vt:lpstr>A125914450R</vt:lpstr>
      <vt:lpstr>A125914450R_Data</vt:lpstr>
      <vt:lpstr>A125914450R_Latest</vt:lpstr>
      <vt:lpstr>A125914454X</vt:lpstr>
      <vt:lpstr>A125914454X_Data</vt:lpstr>
      <vt:lpstr>A125914454X_Latest</vt:lpstr>
      <vt:lpstr>A125914458J</vt:lpstr>
      <vt:lpstr>A125914458J_Data</vt:lpstr>
      <vt:lpstr>A125914458J_Latest</vt:lpstr>
      <vt:lpstr>A125914462X</vt:lpstr>
      <vt:lpstr>A125914462X_Data</vt:lpstr>
      <vt:lpstr>A125914462X_Latest</vt:lpstr>
      <vt:lpstr>A125914466J</vt:lpstr>
      <vt:lpstr>A125914466J_Data</vt:lpstr>
      <vt:lpstr>A125914466J_Latest</vt:lpstr>
      <vt:lpstr>A125914470X</vt:lpstr>
      <vt:lpstr>A125914470X_Data</vt:lpstr>
      <vt:lpstr>A125914470X_Latest</vt:lpstr>
      <vt:lpstr>A125914474J</vt:lpstr>
      <vt:lpstr>A125914474J_Data</vt:lpstr>
      <vt:lpstr>A125914474J_Latest</vt:lpstr>
      <vt:lpstr>A125914478T</vt:lpstr>
      <vt:lpstr>A125914478T_Data</vt:lpstr>
      <vt:lpstr>A125914478T_Latest</vt:lpstr>
      <vt:lpstr>A125914482J</vt:lpstr>
      <vt:lpstr>A125914482J_Data</vt:lpstr>
      <vt:lpstr>A125914482J_Latest</vt:lpstr>
      <vt:lpstr>A125914486T</vt:lpstr>
      <vt:lpstr>A125914486T_Data</vt:lpstr>
      <vt:lpstr>A125914486T_Latest</vt:lpstr>
      <vt:lpstr>A125914490J</vt:lpstr>
      <vt:lpstr>A125914490J_Data</vt:lpstr>
      <vt:lpstr>A125914490J_Latest</vt:lpstr>
      <vt:lpstr>A125914494T</vt:lpstr>
      <vt:lpstr>A125914494T_Data</vt:lpstr>
      <vt:lpstr>A125914494T_Latest</vt:lpstr>
      <vt:lpstr>A125914498A</vt:lpstr>
      <vt:lpstr>A125914498A_Data</vt:lpstr>
      <vt:lpstr>A125914498A_Latest</vt:lpstr>
      <vt:lpstr>A125914502F</vt:lpstr>
      <vt:lpstr>A125914502F_Data</vt:lpstr>
      <vt:lpstr>A125914502F_Latest</vt:lpstr>
      <vt:lpstr>A125914506R</vt:lpstr>
      <vt:lpstr>A125914506R_Data</vt:lpstr>
      <vt:lpstr>A125914506R_Latest</vt:lpstr>
      <vt:lpstr>A125914510F</vt:lpstr>
      <vt:lpstr>A125914510F_Data</vt:lpstr>
      <vt:lpstr>A125914510F_Latest</vt:lpstr>
      <vt:lpstr>A125914514R</vt:lpstr>
      <vt:lpstr>A125914514R_Data</vt:lpstr>
      <vt:lpstr>A125914514R_Latest</vt:lpstr>
      <vt:lpstr>A125914518X</vt:lpstr>
      <vt:lpstr>A125914518X_Data</vt:lpstr>
      <vt:lpstr>A125914518X_Latest</vt:lpstr>
      <vt:lpstr>A125914522R</vt:lpstr>
      <vt:lpstr>A125914522R_Data</vt:lpstr>
      <vt:lpstr>A125914522R_Latest</vt:lpstr>
      <vt:lpstr>A125914526X</vt:lpstr>
      <vt:lpstr>A125914526X_Data</vt:lpstr>
      <vt:lpstr>A125914526X_Latest</vt:lpstr>
      <vt:lpstr>A125914530R</vt:lpstr>
      <vt:lpstr>A125914530R_Data</vt:lpstr>
      <vt:lpstr>A125914530R_Latest</vt:lpstr>
      <vt:lpstr>A125914534X</vt:lpstr>
      <vt:lpstr>A125914534X_Data</vt:lpstr>
      <vt:lpstr>A125914534X_Latest</vt:lpstr>
      <vt:lpstr>A125914538J</vt:lpstr>
      <vt:lpstr>A125914538J_Data</vt:lpstr>
      <vt:lpstr>A125914538J_Latest</vt:lpstr>
      <vt:lpstr>A125914542X</vt:lpstr>
      <vt:lpstr>A125914542X_Data</vt:lpstr>
      <vt:lpstr>A125914542X_Latest</vt:lpstr>
      <vt:lpstr>A125914546J</vt:lpstr>
      <vt:lpstr>A125914546J_Data</vt:lpstr>
      <vt:lpstr>A125914546J_Latest</vt:lpstr>
      <vt:lpstr>A125914550X</vt:lpstr>
      <vt:lpstr>A125914550X_Data</vt:lpstr>
      <vt:lpstr>A125914550X_Latest</vt:lpstr>
      <vt:lpstr>A125914554J</vt:lpstr>
      <vt:lpstr>A125914554J_Data</vt:lpstr>
      <vt:lpstr>A125914554J_Latest</vt:lpstr>
      <vt:lpstr>A125914558T</vt:lpstr>
      <vt:lpstr>A125914558T_Data</vt:lpstr>
      <vt:lpstr>A125914558T_Latest</vt:lpstr>
      <vt:lpstr>A125914562J</vt:lpstr>
      <vt:lpstr>A125914562J_Data</vt:lpstr>
      <vt:lpstr>A125914562J_Latest</vt:lpstr>
      <vt:lpstr>A125914566T</vt:lpstr>
      <vt:lpstr>A125914566T_Data</vt:lpstr>
      <vt:lpstr>A125914566T_Latest</vt:lpstr>
      <vt:lpstr>A125914570J</vt:lpstr>
      <vt:lpstr>A125914570J_Data</vt:lpstr>
      <vt:lpstr>A125914570J_Latest</vt:lpstr>
      <vt:lpstr>A125914574T</vt:lpstr>
      <vt:lpstr>A125914574T_Data</vt:lpstr>
      <vt:lpstr>A125914574T_Latest</vt:lpstr>
      <vt:lpstr>A125914578A</vt:lpstr>
      <vt:lpstr>A125914578A_Data</vt:lpstr>
      <vt:lpstr>A125914578A_Latest</vt:lpstr>
      <vt:lpstr>A125914582T</vt:lpstr>
      <vt:lpstr>A125914582T_Data</vt:lpstr>
      <vt:lpstr>A125914582T_Latest</vt:lpstr>
      <vt:lpstr>A125914586A</vt:lpstr>
      <vt:lpstr>A125914586A_Data</vt:lpstr>
      <vt:lpstr>A125914586A_Latest</vt:lpstr>
      <vt:lpstr>A125914590T</vt:lpstr>
      <vt:lpstr>A125914590T_Data</vt:lpstr>
      <vt:lpstr>A125914590T_Latest</vt:lpstr>
      <vt:lpstr>A125914594A</vt:lpstr>
      <vt:lpstr>A125914594A_Data</vt:lpstr>
      <vt:lpstr>A125914594A_Latest</vt:lpstr>
      <vt:lpstr>A125914598K</vt:lpstr>
      <vt:lpstr>A125914598K_Data</vt:lpstr>
      <vt:lpstr>A125914598K_Latest</vt:lpstr>
      <vt:lpstr>A125914602R</vt:lpstr>
      <vt:lpstr>A125914602R_Data</vt:lpstr>
      <vt:lpstr>A125914602R_Latest</vt:lpstr>
      <vt:lpstr>A125914606X</vt:lpstr>
      <vt:lpstr>A125914606X_Data</vt:lpstr>
      <vt:lpstr>A125914606X_Latest</vt:lpstr>
      <vt:lpstr>A125914610R</vt:lpstr>
      <vt:lpstr>A125914610R_Data</vt:lpstr>
      <vt:lpstr>A125914610R_Latest</vt:lpstr>
      <vt:lpstr>A125914614X</vt:lpstr>
      <vt:lpstr>A125914614X_Data</vt:lpstr>
      <vt:lpstr>A125914614X_Latest</vt:lpstr>
      <vt:lpstr>A125914618J</vt:lpstr>
      <vt:lpstr>A125914618J_Data</vt:lpstr>
      <vt:lpstr>A125914618J_Latest</vt:lpstr>
      <vt:lpstr>A125914622X</vt:lpstr>
      <vt:lpstr>A125914622X_Data</vt:lpstr>
      <vt:lpstr>A125914622X_Latest</vt:lpstr>
      <vt:lpstr>A125914626J</vt:lpstr>
      <vt:lpstr>A125914626J_Data</vt:lpstr>
      <vt:lpstr>A125914626J_Latest</vt:lpstr>
      <vt:lpstr>A125914630X</vt:lpstr>
      <vt:lpstr>A125914630X_Data</vt:lpstr>
      <vt:lpstr>A125914630X_Latest</vt:lpstr>
      <vt:lpstr>A125914634J</vt:lpstr>
      <vt:lpstr>A125914634J_Data</vt:lpstr>
      <vt:lpstr>A125914634J_Latest</vt:lpstr>
      <vt:lpstr>A125914638T</vt:lpstr>
      <vt:lpstr>A125914638T_Data</vt:lpstr>
      <vt:lpstr>A125914638T_Latest</vt:lpstr>
      <vt:lpstr>A125914642J</vt:lpstr>
      <vt:lpstr>A125914642J_Data</vt:lpstr>
      <vt:lpstr>A125914642J_Latest</vt:lpstr>
      <vt:lpstr>A125914646T</vt:lpstr>
      <vt:lpstr>A125914646T_Data</vt:lpstr>
      <vt:lpstr>A125914646T_Latest</vt:lpstr>
      <vt:lpstr>A125914650J</vt:lpstr>
      <vt:lpstr>A125914650J_Data</vt:lpstr>
      <vt:lpstr>A125914650J_Latest</vt:lpstr>
      <vt:lpstr>A125914654T</vt:lpstr>
      <vt:lpstr>A125914654T_Data</vt:lpstr>
      <vt:lpstr>A125914654T_Latest</vt:lpstr>
      <vt:lpstr>A125914658A</vt:lpstr>
      <vt:lpstr>A125914658A_Data</vt:lpstr>
      <vt:lpstr>A125914658A_Latest</vt:lpstr>
      <vt:lpstr>A125914662T</vt:lpstr>
      <vt:lpstr>A125914662T_Data</vt:lpstr>
      <vt:lpstr>A125914662T_Latest</vt:lpstr>
      <vt:lpstr>A125914666A</vt:lpstr>
      <vt:lpstr>A125914666A_Data</vt:lpstr>
      <vt:lpstr>A125914666A_Latest</vt:lpstr>
      <vt:lpstr>A125914670T</vt:lpstr>
      <vt:lpstr>A125914670T_Data</vt:lpstr>
      <vt:lpstr>A125914670T_Latest</vt:lpstr>
      <vt:lpstr>A125914674A</vt:lpstr>
      <vt:lpstr>A125914674A_Data</vt:lpstr>
      <vt:lpstr>A125914674A_Latest</vt:lpstr>
      <vt:lpstr>A125914678K</vt:lpstr>
      <vt:lpstr>A125914678K_Data</vt:lpstr>
      <vt:lpstr>A125914678K_Latest</vt:lpstr>
      <vt:lpstr>A125914682A</vt:lpstr>
      <vt:lpstr>A125914682A_Data</vt:lpstr>
      <vt:lpstr>A125914682A_Latest</vt:lpstr>
      <vt:lpstr>A125914686K</vt:lpstr>
      <vt:lpstr>A125914686K_Data</vt:lpstr>
      <vt:lpstr>A125914686K_Latest</vt:lpstr>
      <vt:lpstr>A125914690A</vt:lpstr>
      <vt:lpstr>A125914690A_Data</vt:lpstr>
      <vt:lpstr>A125914690A_Latest</vt:lpstr>
      <vt:lpstr>A125914694K</vt:lpstr>
      <vt:lpstr>A125914694K_Data</vt:lpstr>
      <vt:lpstr>A125914694K_Latest</vt:lpstr>
      <vt:lpstr>A125914698V</vt:lpstr>
      <vt:lpstr>A125914698V_Data</vt:lpstr>
      <vt:lpstr>A125914698V_Latest</vt:lpstr>
      <vt:lpstr>A125914702X</vt:lpstr>
      <vt:lpstr>A125914702X_Data</vt:lpstr>
      <vt:lpstr>A125914702X_Latest</vt:lpstr>
      <vt:lpstr>A125914706J</vt:lpstr>
      <vt:lpstr>A125914706J_Data</vt:lpstr>
      <vt:lpstr>A125914706J_Latest</vt:lpstr>
      <vt:lpstr>A125914710X</vt:lpstr>
      <vt:lpstr>A125914710X_Data</vt:lpstr>
      <vt:lpstr>A125914710X_Latest</vt:lpstr>
      <vt:lpstr>A125914714J</vt:lpstr>
      <vt:lpstr>A125914714J_Data</vt:lpstr>
      <vt:lpstr>A125914714J_Latest</vt:lpstr>
      <vt:lpstr>A125914718T</vt:lpstr>
      <vt:lpstr>A125914718T_Data</vt:lpstr>
      <vt:lpstr>A125914718T_Latest</vt:lpstr>
      <vt:lpstr>A125914722J</vt:lpstr>
      <vt:lpstr>A125914722J_Data</vt:lpstr>
      <vt:lpstr>A125914722J_Latest</vt:lpstr>
      <vt:lpstr>A125914726T</vt:lpstr>
      <vt:lpstr>A125914726T_Data</vt:lpstr>
      <vt:lpstr>A125914726T_Latest</vt:lpstr>
      <vt:lpstr>A125914730J</vt:lpstr>
      <vt:lpstr>A125914730J_Data</vt:lpstr>
      <vt:lpstr>A125914730J_Latest</vt:lpstr>
      <vt:lpstr>A125914734T</vt:lpstr>
      <vt:lpstr>A125914734T_Data</vt:lpstr>
      <vt:lpstr>A125914734T_Latest</vt:lpstr>
      <vt:lpstr>A125914738A</vt:lpstr>
      <vt:lpstr>A125914738A_Data</vt:lpstr>
      <vt:lpstr>A125914738A_Latest</vt:lpstr>
      <vt:lpstr>A125914742T</vt:lpstr>
      <vt:lpstr>A125914742T_Data</vt:lpstr>
      <vt:lpstr>A125914742T_Latest</vt:lpstr>
      <vt:lpstr>A125914746A</vt:lpstr>
      <vt:lpstr>A125914746A_Data</vt:lpstr>
      <vt:lpstr>A125914746A_Latest</vt:lpstr>
      <vt:lpstr>A125914750T</vt:lpstr>
      <vt:lpstr>A125914750T_Data</vt:lpstr>
      <vt:lpstr>A125914750T_Latest</vt:lpstr>
      <vt:lpstr>A125914754A</vt:lpstr>
      <vt:lpstr>A125914754A_Data</vt:lpstr>
      <vt:lpstr>A125914754A_Latest</vt:lpstr>
      <vt:lpstr>A125914758K</vt:lpstr>
      <vt:lpstr>A125914758K_Data</vt:lpstr>
      <vt:lpstr>A125914758K_Latest</vt:lpstr>
      <vt:lpstr>A125914762A</vt:lpstr>
      <vt:lpstr>A125914762A_Data</vt:lpstr>
      <vt:lpstr>A125914762A_Latest</vt:lpstr>
      <vt:lpstr>A125914766K</vt:lpstr>
      <vt:lpstr>A125914766K_Data</vt:lpstr>
      <vt:lpstr>A125914766K_Latest</vt:lpstr>
      <vt:lpstr>A125914770A</vt:lpstr>
      <vt:lpstr>A125914770A_Data</vt:lpstr>
      <vt:lpstr>A125914770A_Latest</vt:lpstr>
      <vt:lpstr>A125914774K</vt:lpstr>
      <vt:lpstr>A125914774K_Data</vt:lpstr>
      <vt:lpstr>A125914774K_Latest</vt:lpstr>
      <vt:lpstr>A125914778V</vt:lpstr>
      <vt:lpstr>A125914778V_Data</vt:lpstr>
      <vt:lpstr>A125914778V_Latest</vt:lpstr>
      <vt:lpstr>A125914782K</vt:lpstr>
      <vt:lpstr>A125914782K_Data</vt:lpstr>
      <vt:lpstr>A125914782K_Latest</vt:lpstr>
      <vt:lpstr>A125914786V</vt:lpstr>
      <vt:lpstr>A125914786V_Data</vt:lpstr>
      <vt:lpstr>A125914786V_Latest</vt:lpstr>
      <vt:lpstr>A125914790K</vt:lpstr>
      <vt:lpstr>A125914790K_Data</vt:lpstr>
      <vt:lpstr>A125914790K_Latest</vt:lpstr>
      <vt:lpstr>A125914794V</vt:lpstr>
      <vt:lpstr>A125914794V_Data</vt:lpstr>
      <vt:lpstr>A125914794V_Latest</vt:lpstr>
      <vt:lpstr>A125914798C</vt:lpstr>
      <vt:lpstr>A125914798C_Data</vt:lpstr>
      <vt:lpstr>A125914798C_Latest</vt:lpstr>
      <vt:lpstr>A125914802J</vt:lpstr>
      <vt:lpstr>A125914802J_Data</vt:lpstr>
      <vt:lpstr>A125914802J_Latest</vt:lpstr>
      <vt:lpstr>A125914806T</vt:lpstr>
      <vt:lpstr>A125914806T_Data</vt:lpstr>
      <vt:lpstr>A125914806T_Latest</vt:lpstr>
      <vt:lpstr>A125914810J</vt:lpstr>
      <vt:lpstr>A125914810J_Data</vt:lpstr>
      <vt:lpstr>A125914810J_Latest</vt:lpstr>
      <vt:lpstr>A125914814T</vt:lpstr>
      <vt:lpstr>A125914814T_Data</vt:lpstr>
      <vt:lpstr>A125914814T_Latest</vt:lpstr>
      <vt:lpstr>A125914818A</vt:lpstr>
      <vt:lpstr>A125914818A_Data</vt:lpstr>
      <vt:lpstr>A125914818A_Latest</vt:lpstr>
      <vt:lpstr>A125914822T</vt:lpstr>
      <vt:lpstr>A125914822T_Data</vt:lpstr>
      <vt:lpstr>A125914822T_Latest</vt:lpstr>
      <vt:lpstr>A125914826A</vt:lpstr>
      <vt:lpstr>A125914826A_Data</vt:lpstr>
      <vt:lpstr>A125914826A_Latest</vt:lpstr>
      <vt:lpstr>A125914830T</vt:lpstr>
      <vt:lpstr>A125914830T_Data</vt:lpstr>
      <vt:lpstr>A125914830T_Latest</vt:lpstr>
      <vt:lpstr>A125914834A</vt:lpstr>
      <vt:lpstr>A125914834A_Data</vt:lpstr>
      <vt:lpstr>A125914834A_Latest</vt:lpstr>
      <vt:lpstr>A125914838K</vt:lpstr>
      <vt:lpstr>A125914838K_Data</vt:lpstr>
      <vt:lpstr>A125914838K_Latest</vt:lpstr>
      <vt:lpstr>A125914842A</vt:lpstr>
      <vt:lpstr>A125914842A_Data</vt:lpstr>
      <vt:lpstr>A125914842A_Latest</vt:lpstr>
      <vt:lpstr>A125914846K</vt:lpstr>
      <vt:lpstr>A125914846K_Data</vt:lpstr>
      <vt:lpstr>A125914846K_Latest</vt:lpstr>
      <vt:lpstr>A125914850A</vt:lpstr>
      <vt:lpstr>A125914850A_Data</vt:lpstr>
      <vt:lpstr>A125914850A_Latest</vt:lpstr>
      <vt:lpstr>A125914854K</vt:lpstr>
      <vt:lpstr>A125914854K_Data</vt:lpstr>
      <vt:lpstr>A125914854K_Latest</vt:lpstr>
      <vt:lpstr>A125914858V</vt:lpstr>
      <vt:lpstr>A125914858V_Data</vt:lpstr>
      <vt:lpstr>A125914858V_Latest</vt:lpstr>
      <vt:lpstr>A125914862K</vt:lpstr>
      <vt:lpstr>A125914862K_Data</vt:lpstr>
      <vt:lpstr>A125914862K_Latest</vt:lpstr>
      <vt:lpstr>A125914866V</vt:lpstr>
      <vt:lpstr>A125914866V_Data</vt:lpstr>
      <vt:lpstr>A125914866V_Latest</vt:lpstr>
      <vt:lpstr>A125914870K</vt:lpstr>
      <vt:lpstr>A125914870K_Data</vt:lpstr>
      <vt:lpstr>A125914870K_Latest</vt:lpstr>
      <vt:lpstr>A125914874V</vt:lpstr>
      <vt:lpstr>A125914874V_Data</vt:lpstr>
      <vt:lpstr>A125914874V_Latest</vt:lpstr>
      <vt:lpstr>A125914878C</vt:lpstr>
      <vt:lpstr>A125914878C_Data</vt:lpstr>
      <vt:lpstr>A125914878C_Latest</vt:lpstr>
      <vt:lpstr>A125914882V</vt:lpstr>
      <vt:lpstr>A125914882V_Data</vt:lpstr>
      <vt:lpstr>A125914882V_Latest</vt:lpstr>
      <vt:lpstr>A125914886C</vt:lpstr>
      <vt:lpstr>A125914886C_Data</vt:lpstr>
      <vt:lpstr>A125914886C_Latest</vt:lpstr>
      <vt:lpstr>A125914890V</vt:lpstr>
      <vt:lpstr>A125914890V_Data</vt:lpstr>
      <vt:lpstr>A125914890V_Latest</vt:lpstr>
      <vt:lpstr>A125914894C</vt:lpstr>
      <vt:lpstr>A125914894C_Data</vt:lpstr>
      <vt:lpstr>A125914894C_Latest</vt:lpstr>
      <vt:lpstr>A125914898L</vt:lpstr>
      <vt:lpstr>A125914898L_Data</vt:lpstr>
      <vt:lpstr>A125914898L_Latest</vt:lpstr>
      <vt:lpstr>A125914902T</vt:lpstr>
      <vt:lpstr>A125914902T_Data</vt:lpstr>
      <vt:lpstr>A125914902T_Latest</vt:lpstr>
      <vt:lpstr>A125914906A</vt:lpstr>
      <vt:lpstr>A125914906A_Data</vt:lpstr>
      <vt:lpstr>A125914906A_Latest</vt:lpstr>
      <vt:lpstr>A125914910T</vt:lpstr>
      <vt:lpstr>A125914910T_Data</vt:lpstr>
      <vt:lpstr>A125914910T_Latest</vt:lpstr>
      <vt:lpstr>A125914914A</vt:lpstr>
      <vt:lpstr>A125914914A_Data</vt:lpstr>
      <vt:lpstr>A125914914A_Latest</vt:lpstr>
      <vt:lpstr>A125914918K</vt:lpstr>
      <vt:lpstr>A125914918K_Data</vt:lpstr>
      <vt:lpstr>A125914918K_Latest</vt:lpstr>
      <vt:lpstr>A125914922A</vt:lpstr>
      <vt:lpstr>A125914922A_Data</vt:lpstr>
      <vt:lpstr>A125914922A_Latest</vt:lpstr>
      <vt:lpstr>A125914926K</vt:lpstr>
      <vt:lpstr>A125914926K_Data</vt:lpstr>
      <vt:lpstr>A125914926K_Latest</vt:lpstr>
      <vt:lpstr>A125914930A</vt:lpstr>
      <vt:lpstr>A125914930A_Data</vt:lpstr>
      <vt:lpstr>A125914930A_Latest</vt:lpstr>
      <vt:lpstr>A125914934K</vt:lpstr>
      <vt:lpstr>A125914934K_Data</vt:lpstr>
      <vt:lpstr>A125914934K_Latest</vt:lpstr>
      <vt:lpstr>A125914938V</vt:lpstr>
      <vt:lpstr>A125914938V_Data</vt:lpstr>
      <vt:lpstr>A125914938V_Latest</vt:lpstr>
      <vt:lpstr>A125914942K</vt:lpstr>
      <vt:lpstr>A125914942K_Data</vt:lpstr>
      <vt:lpstr>A125914942K_Latest</vt:lpstr>
      <vt:lpstr>A125914946V</vt:lpstr>
      <vt:lpstr>A125914946V_Data</vt:lpstr>
      <vt:lpstr>A125914946V_Latest</vt:lpstr>
      <vt:lpstr>A125914950K</vt:lpstr>
      <vt:lpstr>A125914950K_Data</vt:lpstr>
      <vt:lpstr>A125914950K_Latest</vt:lpstr>
      <vt:lpstr>A125914954V</vt:lpstr>
      <vt:lpstr>A125914954V_Data</vt:lpstr>
      <vt:lpstr>A125914954V_Latest</vt:lpstr>
      <vt:lpstr>A125914958C</vt:lpstr>
      <vt:lpstr>A125914958C_Data</vt:lpstr>
      <vt:lpstr>A125914958C_Latest</vt:lpstr>
      <vt:lpstr>A125914962V</vt:lpstr>
      <vt:lpstr>A125914962V_Data</vt:lpstr>
      <vt:lpstr>A125914962V_Latest</vt:lpstr>
      <vt:lpstr>A125914966C</vt:lpstr>
      <vt:lpstr>A125914966C_Data</vt:lpstr>
      <vt:lpstr>A125914966C_Latest</vt:lpstr>
      <vt:lpstr>A125914970V</vt:lpstr>
      <vt:lpstr>A125914970V_Data</vt:lpstr>
      <vt:lpstr>A125914970V_Latest</vt:lpstr>
      <vt:lpstr>A125914974C</vt:lpstr>
      <vt:lpstr>A125914974C_Data</vt:lpstr>
      <vt:lpstr>A125914974C_Latest</vt:lpstr>
      <vt:lpstr>A125914978L</vt:lpstr>
      <vt:lpstr>A125914978L_Data</vt:lpstr>
      <vt:lpstr>A125914978L_Latest</vt:lpstr>
      <vt:lpstr>A125914982C</vt:lpstr>
      <vt:lpstr>A125914982C_Data</vt:lpstr>
      <vt:lpstr>A125914982C_Latest</vt:lpstr>
      <vt:lpstr>A125914986L</vt:lpstr>
      <vt:lpstr>A125914986L_Data</vt:lpstr>
      <vt:lpstr>A125914986L_Latest</vt:lpstr>
      <vt:lpstr>A125914990C</vt:lpstr>
      <vt:lpstr>A125914990C_Data</vt:lpstr>
      <vt:lpstr>A125914990C_Latest</vt:lpstr>
      <vt:lpstr>A125914994L</vt:lpstr>
      <vt:lpstr>A125914994L_Data</vt:lpstr>
      <vt:lpstr>A125914994L_Latest</vt:lpstr>
      <vt:lpstr>A125914998W</vt:lpstr>
      <vt:lpstr>A125914998W_Data</vt:lpstr>
      <vt:lpstr>A125914998W_Latest</vt:lpstr>
      <vt:lpstr>A125915002C</vt:lpstr>
      <vt:lpstr>A125915002C_Data</vt:lpstr>
      <vt:lpstr>A125915002C_Latest</vt:lpstr>
      <vt:lpstr>A125915006L</vt:lpstr>
      <vt:lpstr>A125915006L_Data</vt:lpstr>
      <vt:lpstr>A125915006L_Latest</vt:lpstr>
      <vt:lpstr>A125915010C</vt:lpstr>
      <vt:lpstr>A125915010C_Data</vt:lpstr>
      <vt:lpstr>A125915010C_Latest</vt:lpstr>
      <vt:lpstr>A125915014L</vt:lpstr>
      <vt:lpstr>A125915014L_Data</vt:lpstr>
      <vt:lpstr>A125915014L_Latest</vt:lpstr>
      <vt:lpstr>A125915018W</vt:lpstr>
      <vt:lpstr>A125915018W_Data</vt:lpstr>
      <vt:lpstr>A125915018W_Latest</vt:lpstr>
      <vt:lpstr>A125915022L</vt:lpstr>
      <vt:lpstr>A125915022L_Data</vt:lpstr>
      <vt:lpstr>A125915022L_Latest</vt:lpstr>
      <vt:lpstr>A125915026W</vt:lpstr>
      <vt:lpstr>A125915026W_Data</vt:lpstr>
      <vt:lpstr>A125915026W_Latest</vt:lpstr>
      <vt:lpstr>A125915030L</vt:lpstr>
      <vt:lpstr>A125915030L_Data</vt:lpstr>
      <vt:lpstr>A125915030L_Latest</vt:lpstr>
      <vt:lpstr>A125915034W</vt:lpstr>
      <vt:lpstr>A125915034W_Data</vt:lpstr>
      <vt:lpstr>A125915034W_Latest</vt:lpstr>
      <vt:lpstr>A125915038F</vt:lpstr>
      <vt:lpstr>A125915038F_Data</vt:lpstr>
      <vt:lpstr>A125915038F_Latest</vt:lpstr>
      <vt:lpstr>A125915042W</vt:lpstr>
      <vt:lpstr>A125915042W_Data</vt:lpstr>
      <vt:lpstr>A125915042W_Latest</vt:lpstr>
      <vt:lpstr>A125915046F</vt:lpstr>
      <vt:lpstr>A125915046F_Data</vt:lpstr>
      <vt:lpstr>A125915046F_Latest</vt:lpstr>
      <vt:lpstr>A125915050W</vt:lpstr>
      <vt:lpstr>A125915050W_Data</vt:lpstr>
      <vt:lpstr>A125915050W_Latest</vt:lpstr>
      <vt:lpstr>A125915054F</vt:lpstr>
      <vt:lpstr>A125915054F_Data</vt:lpstr>
      <vt:lpstr>A125915054F_Latest</vt:lpstr>
      <vt:lpstr>A125915058R</vt:lpstr>
      <vt:lpstr>A125915058R_Data</vt:lpstr>
      <vt:lpstr>A125915058R_Latest</vt:lpstr>
      <vt:lpstr>A125915062F</vt:lpstr>
      <vt:lpstr>A125915062F_Data</vt:lpstr>
      <vt:lpstr>A125915062F_Latest</vt:lpstr>
      <vt:lpstr>A125915066R</vt:lpstr>
      <vt:lpstr>A125915066R_Data</vt:lpstr>
      <vt:lpstr>A125915066R_Latest</vt:lpstr>
      <vt:lpstr>A125915070F</vt:lpstr>
      <vt:lpstr>A125915070F_Data</vt:lpstr>
      <vt:lpstr>A125915070F_Latest</vt:lpstr>
      <vt:lpstr>A125915074R</vt:lpstr>
      <vt:lpstr>A125915074R_Data</vt:lpstr>
      <vt:lpstr>A125915074R_Latest</vt:lpstr>
      <vt:lpstr>A125915078X</vt:lpstr>
      <vt:lpstr>A125915078X_Data</vt:lpstr>
      <vt:lpstr>A125915078X_Latest</vt:lpstr>
      <vt:lpstr>A125915082R</vt:lpstr>
      <vt:lpstr>A125915082R_Data</vt:lpstr>
      <vt:lpstr>A125915082R_Latest</vt:lpstr>
      <vt:lpstr>A125915086X</vt:lpstr>
      <vt:lpstr>A125915086X_Data</vt:lpstr>
      <vt:lpstr>A125915086X_Latest</vt:lpstr>
      <vt:lpstr>A125915090R</vt:lpstr>
      <vt:lpstr>A125915090R_Data</vt:lpstr>
      <vt:lpstr>A125915090R_Latest</vt:lpstr>
      <vt:lpstr>A125915094X</vt:lpstr>
      <vt:lpstr>A125915094X_Data</vt:lpstr>
      <vt:lpstr>A125915094X_Latest</vt:lpstr>
      <vt:lpstr>A125915098J</vt:lpstr>
      <vt:lpstr>A125915098J_Data</vt:lpstr>
      <vt:lpstr>A125915098J_Latest</vt:lpstr>
      <vt:lpstr>A125915102L</vt:lpstr>
      <vt:lpstr>A125915102L_Data</vt:lpstr>
      <vt:lpstr>A125915102L_Latest</vt:lpstr>
      <vt:lpstr>A125915106W</vt:lpstr>
      <vt:lpstr>A125915106W_Data</vt:lpstr>
      <vt:lpstr>A125915106W_Latest</vt:lpstr>
      <vt:lpstr>A125915110L</vt:lpstr>
      <vt:lpstr>A125915110L_Data</vt:lpstr>
      <vt:lpstr>A125915110L_Latest</vt:lpstr>
      <vt:lpstr>A125915114W</vt:lpstr>
      <vt:lpstr>A125915114W_Data</vt:lpstr>
      <vt:lpstr>A125915114W_Latest</vt:lpstr>
      <vt:lpstr>A125915118F</vt:lpstr>
      <vt:lpstr>A125915118F_Data</vt:lpstr>
      <vt:lpstr>A125915118F_Latest</vt:lpstr>
      <vt:lpstr>A125915122W</vt:lpstr>
      <vt:lpstr>A125915122W_Data</vt:lpstr>
      <vt:lpstr>A125915122W_Latest</vt:lpstr>
      <vt:lpstr>A125915126F</vt:lpstr>
      <vt:lpstr>A125915126F_Data</vt:lpstr>
      <vt:lpstr>A125915126F_Latest</vt:lpstr>
      <vt:lpstr>A125915130W</vt:lpstr>
      <vt:lpstr>A125915130W_Data</vt:lpstr>
      <vt:lpstr>A125915130W_Latest</vt:lpstr>
      <vt:lpstr>A125915134F</vt:lpstr>
      <vt:lpstr>A125915134F_Data</vt:lpstr>
      <vt:lpstr>A125915134F_Latest</vt:lpstr>
      <vt:lpstr>A125915138R</vt:lpstr>
      <vt:lpstr>A125915138R_Data</vt:lpstr>
      <vt:lpstr>A125915138R_Latest</vt:lpstr>
      <vt:lpstr>A125915142F</vt:lpstr>
      <vt:lpstr>A125915142F_Data</vt:lpstr>
      <vt:lpstr>A125915142F_Latest</vt:lpstr>
      <vt:lpstr>A125915146R</vt:lpstr>
      <vt:lpstr>A125915146R_Data</vt:lpstr>
      <vt:lpstr>A125915146R_Latest</vt:lpstr>
      <vt:lpstr>A125915150F</vt:lpstr>
      <vt:lpstr>A125915150F_Data</vt:lpstr>
      <vt:lpstr>A125915150F_Latest</vt:lpstr>
      <vt:lpstr>A125915154R</vt:lpstr>
      <vt:lpstr>A125915154R_Data</vt:lpstr>
      <vt:lpstr>A125915154R_Latest</vt:lpstr>
      <vt:lpstr>A125915158X</vt:lpstr>
      <vt:lpstr>A125915158X_Data</vt:lpstr>
      <vt:lpstr>A125915158X_Latest</vt:lpstr>
      <vt:lpstr>A125915162R</vt:lpstr>
      <vt:lpstr>A125915162R_Data</vt:lpstr>
      <vt:lpstr>A125915162R_Latest</vt:lpstr>
      <vt:lpstr>A125915166X</vt:lpstr>
      <vt:lpstr>A125915166X_Data</vt:lpstr>
      <vt:lpstr>A125915166X_Latest</vt:lpstr>
      <vt:lpstr>A125915170R</vt:lpstr>
      <vt:lpstr>A125915170R_Data</vt:lpstr>
      <vt:lpstr>A125915170R_Latest</vt:lpstr>
      <vt:lpstr>A125915174X</vt:lpstr>
      <vt:lpstr>A125915174X_Data</vt:lpstr>
      <vt:lpstr>A125915174X_Latest</vt:lpstr>
      <vt:lpstr>A125915178J</vt:lpstr>
      <vt:lpstr>A125915178J_Data</vt:lpstr>
      <vt:lpstr>A125915178J_Latest</vt:lpstr>
      <vt:lpstr>A125915182X</vt:lpstr>
      <vt:lpstr>A125915182X_Data</vt:lpstr>
      <vt:lpstr>A125915182X_Latest</vt:lpstr>
      <vt:lpstr>A125915186J</vt:lpstr>
      <vt:lpstr>A125915186J_Data</vt:lpstr>
      <vt:lpstr>A125915186J_Latest</vt:lpstr>
      <vt:lpstr>A125915190X</vt:lpstr>
      <vt:lpstr>A125915190X_Data</vt:lpstr>
      <vt:lpstr>A125915190X_Latest</vt:lpstr>
      <vt:lpstr>A125915194J</vt:lpstr>
      <vt:lpstr>A125915194J_Data</vt:lpstr>
      <vt:lpstr>A125915194J_Latest</vt:lpstr>
      <vt:lpstr>A125915198T</vt:lpstr>
      <vt:lpstr>A125915198T_Data</vt:lpstr>
      <vt:lpstr>A125915198T_Latest</vt:lpstr>
      <vt:lpstr>A125915202W</vt:lpstr>
      <vt:lpstr>A125915202W_Data</vt:lpstr>
      <vt:lpstr>A125915202W_Latest</vt:lpstr>
      <vt:lpstr>A125915206F</vt:lpstr>
      <vt:lpstr>A125915206F_Data</vt:lpstr>
      <vt:lpstr>A125915206F_Latest</vt:lpstr>
      <vt:lpstr>A125915210W</vt:lpstr>
      <vt:lpstr>A125915210W_Data</vt:lpstr>
      <vt:lpstr>A125915210W_Latest</vt:lpstr>
      <vt:lpstr>A125915214F</vt:lpstr>
      <vt:lpstr>A125915214F_Data</vt:lpstr>
      <vt:lpstr>A125915214F_Latest</vt:lpstr>
      <vt:lpstr>A125915218R</vt:lpstr>
      <vt:lpstr>A125915218R_Data</vt:lpstr>
      <vt:lpstr>A125915218R_Latest</vt:lpstr>
      <vt:lpstr>A125915222F</vt:lpstr>
      <vt:lpstr>A125915222F_Data</vt:lpstr>
      <vt:lpstr>A125915222F_Latest</vt:lpstr>
      <vt:lpstr>A125915226R</vt:lpstr>
      <vt:lpstr>A125915226R_Data</vt:lpstr>
      <vt:lpstr>A125915226R_Latest</vt:lpstr>
      <vt:lpstr>A125915230F</vt:lpstr>
      <vt:lpstr>A125915230F_Data</vt:lpstr>
      <vt:lpstr>A125915230F_Latest</vt:lpstr>
      <vt:lpstr>A125915234R</vt:lpstr>
      <vt:lpstr>A125915234R_Data</vt:lpstr>
      <vt:lpstr>A125915234R_Latest</vt:lpstr>
      <vt:lpstr>A125915238X</vt:lpstr>
      <vt:lpstr>A125915238X_Data</vt:lpstr>
      <vt:lpstr>A125915238X_Latest</vt:lpstr>
      <vt:lpstr>A125915242R</vt:lpstr>
      <vt:lpstr>A125915242R_Data</vt:lpstr>
      <vt:lpstr>A125915242R_Latest</vt:lpstr>
      <vt:lpstr>A125915246X</vt:lpstr>
      <vt:lpstr>A125915246X_Data</vt:lpstr>
      <vt:lpstr>A125915246X_Latest</vt:lpstr>
      <vt:lpstr>A125915250R</vt:lpstr>
      <vt:lpstr>A125915250R_Data</vt:lpstr>
      <vt:lpstr>A125915250R_Latest</vt:lpstr>
      <vt:lpstr>A125915254X</vt:lpstr>
      <vt:lpstr>A125915254X_Data</vt:lpstr>
      <vt:lpstr>A125915254X_Latest</vt:lpstr>
      <vt:lpstr>A125915258J</vt:lpstr>
      <vt:lpstr>A125915258J_Data</vt:lpstr>
      <vt:lpstr>A125915258J_Latest</vt:lpstr>
      <vt:lpstr>A125915262X</vt:lpstr>
      <vt:lpstr>A125915262X_Data</vt:lpstr>
      <vt:lpstr>A125915262X_Latest</vt:lpstr>
      <vt:lpstr>A125915266J</vt:lpstr>
      <vt:lpstr>A125915266J_Data</vt:lpstr>
      <vt:lpstr>A125915266J_Latest</vt:lpstr>
      <vt:lpstr>A125915270X</vt:lpstr>
      <vt:lpstr>A125915270X_Data</vt:lpstr>
      <vt:lpstr>A125915270X_Latest</vt:lpstr>
      <vt:lpstr>A125915274J</vt:lpstr>
      <vt:lpstr>A125915274J_Data</vt:lpstr>
      <vt:lpstr>A125915274J_Latest</vt:lpstr>
      <vt:lpstr>A125915278T</vt:lpstr>
      <vt:lpstr>A125915278T_Data</vt:lpstr>
      <vt:lpstr>A125915278T_Latest</vt:lpstr>
      <vt:lpstr>A125915282J</vt:lpstr>
      <vt:lpstr>A125915282J_Data</vt:lpstr>
      <vt:lpstr>A125915282J_Latest</vt:lpstr>
      <vt:lpstr>A125915286T</vt:lpstr>
      <vt:lpstr>A125915286T_Data</vt:lpstr>
      <vt:lpstr>A125915286T_Latest</vt:lpstr>
      <vt:lpstr>A125915290J</vt:lpstr>
      <vt:lpstr>A125915290J_Data</vt:lpstr>
      <vt:lpstr>A125915290J_Latest</vt:lpstr>
      <vt:lpstr>A125915294T</vt:lpstr>
      <vt:lpstr>A125915294T_Data</vt:lpstr>
      <vt:lpstr>A125915294T_Latest</vt:lpstr>
      <vt:lpstr>A125915298A</vt:lpstr>
      <vt:lpstr>A125915298A_Data</vt:lpstr>
      <vt:lpstr>A125915298A_Latest</vt:lpstr>
      <vt:lpstr>A125915302F</vt:lpstr>
      <vt:lpstr>A125915302F_Data</vt:lpstr>
      <vt:lpstr>A125915302F_Latest</vt:lpstr>
      <vt:lpstr>A125915306R</vt:lpstr>
      <vt:lpstr>A125915306R_Data</vt:lpstr>
      <vt:lpstr>A125915306R_Latest</vt:lpstr>
      <vt:lpstr>A125915310F</vt:lpstr>
      <vt:lpstr>A125915310F_Data</vt:lpstr>
      <vt:lpstr>A125915310F_Latest</vt:lpstr>
      <vt:lpstr>A125915314R</vt:lpstr>
      <vt:lpstr>A125915314R_Data</vt:lpstr>
      <vt:lpstr>A125915314R_Latest</vt:lpstr>
      <vt:lpstr>A125915318X</vt:lpstr>
      <vt:lpstr>A125915318X_Data</vt:lpstr>
      <vt:lpstr>A125915318X_Latest</vt:lpstr>
      <vt:lpstr>A125915322R</vt:lpstr>
      <vt:lpstr>A125915322R_Data</vt:lpstr>
      <vt:lpstr>A125915322R_Latest</vt:lpstr>
      <vt:lpstr>A125915326X</vt:lpstr>
      <vt:lpstr>A125915326X_Data</vt:lpstr>
      <vt:lpstr>A125915326X_Latest</vt:lpstr>
      <vt:lpstr>A125915330R</vt:lpstr>
      <vt:lpstr>A125915330R_Data</vt:lpstr>
      <vt:lpstr>A125915330R_Latest</vt:lpstr>
      <vt:lpstr>A125915334X</vt:lpstr>
      <vt:lpstr>A125915334X_Data</vt:lpstr>
      <vt:lpstr>A125915334X_Latest</vt:lpstr>
      <vt:lpstr>A125915338J</vt:lpstr>
      <vt:lpstr>A125915338J_Data</vt:lpstr>
      <vt:lpstr>A125915338J_Latest</vt:lpstr>
      <vt:lpstr>A125915342X</vt:lpstr>
      <vt:lpstr>A125915342X_Data</vt:lpstr>
      <vt:lpstr>A125915342X_Latest</vt:lpstr>
      <vt:lpstr>A125915346J</vt:lpstr>
      <vt:lpstr>A125915346J_Data</vt:lpstr>
      <vt:lpstr>A125915346J_Latest</vt:lpstr>
      <vt:lpstr>A125915350X</vt:lpstr>
      <vt:lpstr>A125915350X_Data</vt:lpstr>
      <vt:lpstr>A125915350X_Latest</vt:lpstr>
      <vt:lpstr>A125915354J</vt:lpstr>
      <vt:lpstr>A125915354J_Data</vt:lpstr>
      <vt:lpstr>A125915354J_Latest</vt:lpstr>
      <vt:lpstr>A125915358T</vt:lpstr>
      <vt:lpstr>A125915358T_Data</vt:lpstr>
      <vt:lpstr>A125915358T_Latest</vt:lpstr>
      <vt:lpstr>A125915362J</vt:lpstr>
      <vt:lpstr>A125915362J_Data</vt:lpstr>
      <vt:lpstr>A125915362J_Latest</vt:lpstr>
      <vt:lpstr>A125915366T</vt:lpstr>
      <vt:lpstr>A125915366T_Data</vt:lpstr>
      <vt:lpstr>A125915366T_Latest</vt:lpstr>
      <vt:lpstr>A125915370J</vt:lpstr>
      <vt:lpstr>A125915370J_Data</vt:lpstr>
      <vt:lpstr>A125915370J_Latest</vt:lpstr>
      <vt:lpstr>A125915374T</vt:lpstr>
      <vt:lpstr>A125915374T_Data</vt:lpstr>
      <vt:lpstr>A125915374T_Latest</vt:lpstr>
      <vt:lpstr>A125915378A</vt:lpstr>
      <vt:lpstr>A125915378A_Data</vt:lpstr>
      <vt:lpstr>A125915378A_Latest</vt:lpstr>
      <vt:lpstr>A125915382T</vt:lpstr>
      <vt:lpstr>A125915382T_Data</vt:lpstr>
      <vt:lpstr>A125915382T_Latest</vt:lpstr>
      <vt:lpstr>A125915386A</vt:lpstr>
      <vt:lpstr>A125915386A_Data</vt:lpstr>
      <vt:lpstr>A125915386A_Latest</vt:lpstr>
      <vt:lpstr>A125915390T</vt:lpstr>
      <vt:lpstr>A125915390T_Data</vt:lpstr>
      <vt:lpstr>A125915390T_Latest</vt:lpstr>
      <vt:lpstr>A125915394A</vt:lpstr>
      <vt:lpstr>A125915394A_Data</vt:lpstr>
      <vt:lpstr>A125915394A_Latest</vt:lpstr>
      <vt:lpstr>A125915398K</vt:lpstr>
      <vt:lpstr>A125915398K_Data</vt:lpstr>
      <vt:lpstr>A125915398K_Latest</vt:lpstr>
      <vt:lpstr>A125915402R</vt:lpstr>
      <vt:lpstr>A125915402R_Data</vt:lpstr>
      <vt:lpstr>A125915402R_Latest</vt:lpstr>
      <vt:lpstr>A125915406X</vt:lpstr>
      <vt:lpstr>A125915406X_Data</vt:lpstr>
      <vt:lpstr>A125915406X_Latest</vt:lpstr>
      <vt:lpstr>A125915410R</vt:lpstr>
      <vt:lpstr>A125915410R_Data</vt:lpstr>
      <vt:lpstr>A125915410R_Latest</vt:lpstr>
      <vt:lpstr>A125915414X</vt:lpstr>
      <vt:lpstr>A125915414X_Data</vt:lpstr>
      <vt:lpstr>A125915414X_Latest</vt:lpstr>
      <vt:lpstr>A125915418J</vt:lpstr>
      <vt:lpstr>A125915418J_Data</vt:lpstr>
      <vt:lpstr>A125915418J_Latest</vt:lpstr>
      <vt:lpstr>A125915422X</vt:lpstr>
      <vt:lpstr>A125915422X_Data</vt:lpstr>
      <vt:lpstr>A125915422X_Latest</vt:lpstr>
      <vt:lpstr>A125915426J</vt:lpstr>
      <vt:lpstr>A125915426J_Data</vt:lpstr>
      <vt:lpstr>A125915426J_Latest</vt:lpstr>
      <vt:lpstr>A125915430X</vt:lpstr>
      <vt:lpstr>A125915430X_Data</vt:lpstr>
      <vt:lpstr>A125915430X_Latest</vt:lpstr>
      <vt:lpstr>A125915434J</vt:lpstr>
      <vt:lpstr>A125915434J_Data</vt:lpstr>
      <vt:lpstr>A125915434J_Latest</vt:lpstr>
      <vt:lpstr>A125915438T</vt:lpstr>
      <vt:lpstr>A125915438T_Data</vt:lpstr>
      <vt:lpstr>A125915438T_Latest</vt:lpstr>
      <vt:lpstr>A125915442J</vt:lpstr>
      <vt:lpstr>A125915442J_Data</vt:lpstr>
      <vt:lpstr>A125915442J_Latest</vt:lpstr>
      <vt:lpstr>A125915446T</vt:lpstr>
      <vt:lpstr>A125915446T_Data</vt:lpstr>
      <vt:lpstr>A125915446T_Latest</vt:lpstr>
      <vt:lpstr>A125915450J</vt:lpstr>
      <vt:lpstr>A125915450J_Data</vt:lpstr>
      <vt:lpstr>A125915450J_Latest</vt:lpstr>
      <vt:lpstr>A125915454T</vt:lpstr>
      <vt:lpstr>A125915454T_Data</vt:lpstr>
      <vt:lpstr>A125915454T_Latest</vt:lpstr>
      <vt:lpstr>A125915458A</vt:lpstr>
      <vt:lpstr>A125915458A_Data</vt:lpstr>
      <vt:lpstr>A125915458A_Latest</vt:lpstr>
      <vt:lpstr>A125915462T</vt:lpstr>
      <vt:lpstr>A125915462T_Data</vt:lpstr>
      <vt:lpstr>A125915462T_Latest</vt:lpstr>
      <vt:lpstr>A125915466A</vt:lpstr>
      <vt:lpstr>A125915466A_Data</vt:lpstr>
      <vt:lpstr>A125915466A_Latest</vt:lpstr>
      <vt:lpstr>A125915470T</vt:lpstr>
      <vt:lpstr>A125915470T_Data</vt:lpstr>
      <vt:lpstr>A125915470T_Latest</vt:lpstr>
      <vt:lpstr>A125915474A</vt:lpstr>
      <vt:lpstr>A125915474A_Data</vt:lpstr>
      <vt:lpstr>A125915474A_Latest</vt:lpstr>
      <vt:lpstr>A125915478K</vt:lpstr>
      <vt:lpstr>A125915478K_Data</vt:lpstr>
      <vt:lpstr>A125915478K_Latest</vt:lpstr>
      <vt:lpstr>A125915482A</vt:lpstr>
      <vt:lpstr>A125915482A_Data</vt:lpstr>
      <vt:lpstr>A125915482A_Latest</vt:lpstr>
      <vt:lpstr>A125915486K</vt:lpstr>
      <vt:lpstr>A125915486K_Data</vt:lpstr>
      <vt:lpstr>A125915486K_Latest</vt:lpstr>
      <vt:lpstr>A125915490A</vt:lpstr>
      <vt:lpstr>A125915490A_Data</vt:lpstr>
      <vt:lpstr>A125915490A_Latest</vt:lpstr>
      <vt:lpstr>A125915494K</vt:lpstr>
      <vt:lpstr>A125915494K_Data</vt:lpstr>
      <vt:lpstr>A125915494K_Latest</vt:lpstr>
      <vt:lpstr>A125915498V</vt:lpstr>
      <vt:lpstr>A125915498V_Data</vt:lpstr>
      <vt:lpstr>A125915498V_Latest</vt:lpstr>
      <vt:lpstr>A125915502X</vt:lpstr>
      <vt:lpstr>A125915502X_Data</vt:lpstr>
      <vt:lpstr>A125915502X_Latest</vt:lpstr>
      <vt:lpstr>A125915506J</vt:lpstr>
      <vt:lpstr>A125915506J_Data</vt:lpstr>
      <vt:lpstr>A125915506J_Latest</vt:lpstr>
      <vt:lpstr>A125915510X</vt:lpstr>
      <vt:lpstr>A125915510X_Data</vt:lpstr>
      <vt:lpstr>A125915510X_Latest</vt:lpstr>
      <vt:lpstr>A125915514J</vt:lpstr>
      <vt:lpstr>A125915514J_Data</vt:lpstr>
      <vt:lpstr>A125915514J_Latest</vt:lpstr>
      <vt:lpstr>A125915518T</vt:lpstr>
      <vt:lpstr>A125915518T_Data</vt:lpstr>
      <vt:lpstr>A125915518T_Latest</vt:lpstr>
      <vt:lpstr>A125915522J</vt:lpstr>
      <vt:lpstr>A125915522J_Data</vt:lpstr>
      <vt:lpstr>A125915522J_Latest</vt:lpstr>
      <vt:lpstr>A125915526T</vt:lpstr>
      <vt:lpstr>A125915526T_Data</vt:lpstr>
      <vt:lpstr>A125915526T_Latest</vt:lpstr>
      <vt:lpstr>A125915530J</vt:lpstr>
      <vt:lpstr>A125915530J_Data</vt:lpstr>
      <vt:lpstr>A125915530J_Latest</vt:lpstr>
      <vt:lpstr>A125915534T</vt:lpstr>
      <vt:lpstr>A125915534T_Data</vt:lpstr>
      <vt:lpstr>A125915534T_Latest</vt:lpstr>
      <vt:lpstr>A125915538A</vt:lpstr>
      <vt:lpstr>A125915538A_Data</vt:lpstr>
      <vt:lpstr>A125915538A_Latest</vt:lpstr>
      <vt:lpstr>A125915542T</vt:lpstr>
      <vt:lpstr>A125915542T_Data</vt:lpstr>
      <vt:lpstr>A125915542T_Latest</vt:lpstr>
      <vt:lpstr>A125915546A</vt:lpstr>
      <vt:lpstr>A125915546A_Data</vt:lpstr>
      <vt:lpstr>A125915546A_Latest</vt:lpstr>
      <vt:lpstr>A125915550T</vt:lpstr>
      <vt:lpstr>A125915550T_Data</vt:lpstr>
      <vt:lpstr>A125915550T_Latest</vt:lpstr>
      <vt:lpstr>A125915554A</vt:lpstr>
      <vt:lpstr>A125915554A_Data</vt:lpstr>
      <vt:lpstr>A125915554A_Latest</vt:lpstr>
      <vt:lpstr>A125915558K</vt:lpstr>
      <vt:lpstr>A125915558K_Data</vt:lpstr>
      <vt:lpstr>A125915558K_Latest</vt:lpstr>
      <vt:lpstr>A125915562A</vt:lpstr>
      <vt:lpstr>A125915562A_Data</vt:lpstr>
      <vt:lpstr>A125915562A_Latest</vt:lpstr>
      <vt:lpstr>A125915566K</vt:lpstr>
      <vt:lpstr>A125915566K_Data</vt:lpstr>
      <vt:lpstr>A125915566K_Latest</vt:lpstr>
      <vt:lpstr>A125915570A</vt:lpstr>
      <vt:lpstr>A125915570A_Data</vt:lpstr>
      <vt:lpstr>A125915570A_Latest</vt:lpstr>
      <vt:lpstr>A125915574K</vt:lpstr>
      <vt:lpstr>A125915574K_Data</vt:lpstr>
      <vt:lpstr>A125915574K_Latest</vt:lpstr>
      <vt:lpstr>A125915578V</vt:lpstr>
      <vt:lpstr>A125915578V_Data</vt:lpstr>
      <vt:lpstr>A125915578V_Latest</vt:lpstr>
      <vt:lpstr>A125915582K</vt:lpstr>
      <vt:lpstr>A125915582K_Data</vt:lpstr>
      <vt:lpstr>A125915582K_Latest</vt:lpstr>
      <vt:lpstr>A125915586V</vt:lpstr>
      <vt:lpstr>A125915586V_Data</vt:lpstr>
      <vt:lpstr>A125915586V_Latest</vt:lpstr>
      <vt:lpstr>A125915590K</vt:lpstr>
      <vt:lpstr>A125915590K_Data</vt:lpstr>
      <vt:lpstr>A125915590K_Latest</vt:lpstr>
      <vt:lpstr>A125915594V</vt:lpstr>
      <vt:lpstr>A125915594V_Data</vt:lpstr>
      <vt:lpstr>A125915594V_Latest</vt:lpstr>
      <vt:lpstr>A125915598C</vt:lpstr>
      <vt:lpstr>A125915598C_Data</vt:lpstr>
      <vt:lpstr>A125915598C_Latest</vt:lpstr>
      <vt:lpstr>A125915602J</vt:lpstr>
      <vt:lpstr>A125915602J_Data</vt:lpstr>
      <vt:lpstr>A125915602J_Latest</vt:lpstr>
      <vt:lpstr>A125915606T</vt:lpstr>
      <vt:lpstr>A125915606T_Data</vt:lpstr>
      <vt:lpstr>A125915606T_Latest</vt:lpstr>
      <vt:lpstr>A125915610J</vt:lpstr>
      <vt:lpstr>A125915610J_Data</vt:lpstr>
      <vt:lpstr>A125915610J_Latest</vt:lpstr>
      <vt:lpstr>A125915614T</vt:lpstr>
      <vt:lpstr>A125915614T_Data</vt:lpstr>
      <vt:lpstr>A125915614T_Latest</vt:lpstr>
      <vt:lpstr>A125915618A</vt:lpstr>
      <vt:lpstr>A125915618A_Data</vt:lpstr>
      <vt:lpstr>A125915618A_Latest</vt:lpstr>
      <vt:lpstr>A125915622T</vt:lpstr>
      <vt:lpstr>A125915622T_Data</vt:lpstr>
      <vt:lpstr>A125915622T_Latest</vt:lpstr>
      <vt:lpstr>A125915626A</vt:lpstr>
      <vt:lpstr>A125915626A_Data</vt:lpstr>
      <vt:lpstr>A125915626A_Latest</vt:lpstr>
      <vt:lpstr>A125915630T</vt:lpstr>
      <vt:lpstr>A125915630T_Data</vt:lpstr>
      <vt:lpstr>A125915630T_Latest</vt:lpstr>
      <vt:lpstr>A125915634A</vt:lpstr>
      <vt:lpstr>A125915634A_Data</vt:lpstr>
      <vt:lpstr>A125915634A_Latest</vt:lpstr>
      <vt:lpstr>A125915638K</vt:lpstr>
      <vt:lpstr>A125915638K_Data</vt:lpstr>
      <vt:lpstr>A125915638K_Latest</vt:lpstr>
      <vt:lpstr>A125915642A</vt:lpstr>
      <vt:lpstr>A125915642A_Data</vt:lpstr>
      <vt:lpstr>A125915642A_Latest</vt:lpstr>
      <vt:lpstr>A125915646K</vt:lpstr>
      <vt:lpstr>A125915646K_Data</vt:lpstr>
      <vt:lpstr>A125915646K_Latest</vt:lpstr>
      <vt:lpstr>A125915650A</vt:lpstr>
      <vt:lpstr>A125915650A_Data</vt:lpstr>
      <vt:lpstr>A125915650A_Latest</vt:lpstr>
      <vt:lpstr>A125915654K</vt:lpstr>
      <vt:lpstr>A125915654K_Data</vt:lpstr>
      <vt:lpstr>A125915654K_Latest</vt:lpstr>
      <vt:lpstr>A125915658V</vt:lpstr>
      <vt:lpstr>A125915658V_Data</vt:lpstr>
      <vt:lpstr>A125915658V_Latest</vt:lpstr>
      <vt:lpstr>A125915662K</vt:lpstr>
      <vt:lpstr>A125915662K_Data</vt:lpstr>
      <vt:lpstr>A125915662K_Latest</vt:lpstr>
      <vt:lpstr>A125915666V</vt:lpstr>
      <vt:lpstr>A125915666V_Data</vt:lpstr>
      <vt:lpstr>A125915666V_Latest</vt:lpstr>
      <vt:lpstr>A125915670K</vt:lpstr>
      <vt:lpstr>A125915670K_Data</vt:lpstr>
      <vt:lpstr>A125915670K_Latest</vt:lpstr>
      <vt:lpstr>A125915674V</vt:lpstr>
      <vt:lpstr>A125915674V_Data</vt:lpstr>
      <vt:lpstr>A125915674V_Latest</vt:lpstr>
      <vt:lpstr>A125915678C</vt:lpstr>
      <vt:lpstr>A125915678C_Data</vt:lpstr>
      <vt:lpstr>A125915678C_Latest</vt:lpstr>
      <vt:lpstr>A125915682V</vt:lpstr>
      <vt:lpstr>A125915682V_Data</vt:lpstr>
      <vt:lpstr>A125915682V_Latest</vt:lpstr>
      <vt:lpstr>A125915686C</vt:lpstr>
      <vt:lpstr>A125915686C_Data</vt:lpstr>
      <vt:lpstr>A125915686C_Latest</vt:lpstr>
      <vt:lpstr>A125915690V</vt:lpstr>
      <vt:lpstr>A125915690V_Data</vt:lpstr>
      <vt:lpstr>A125915690V_Latest</vt:lpstr>
      <vt:lpstr>A125915694C</vt:lpstr>
      <vt:lpstr>A125915694C_Data</vt:lpstr>
      <vt:lpstr>A125915694C_Latest</vt:lpstr>
      <vt:lpstr>A125915698L</vt:lpstr>
      <vt:lpstr>A125915698L_Data</vt:lpstr>
      <vt:lpstr>A125915698L_Latest</vt:lpstr>
      <vt:lpstr>A125915702T</vt:lpstr>
      <vt:lpstr>A125915702T_Data</vt:lpstr>
      <vt:lpstr>A125915702T_Latest</vt:lpstr>
      <vt:lpstr>A125915706A</vt:lpstr>
      <vt:lpstr>A125915706A_Data</vt:lpstr>
      <vt:lpstr>A125915706A_Latest</vt:lpstr>
      <vt:lpstr>A125915710T</vt:lpstr>
      <vt:lpstr>A125915710T_Data</vt:lpstr>
      <vt:lpstr>A125915710T_Latest</vt:lpstr>
      <vt:lpstr>A125915714A</vt:lpstr>
      <vt:lpstr>A125915714A_Data</vt:lpstr>
      <vt:lpstr>A125915714A_Latest</vt:lpstr>
      <vt:lpstr>A125915718K</vt:lpstr>
      <vt:lpstr>A125915718K_Data</vt:lpstr>
      <vt:lpstr>A125915718K_Latest</vt:lpstr>
      <vt:lpstr>A125915722A</vt:lpstr>
      <vt:lpstr>A125915722A_Data</vt:lpstr>
      <vt:lpstr>A125915722A_Latest</vt:lpstr>
      <vt:lpstr>A125915726K</vt:lpstr>
      <vt:lpstr>A125915726K_Data</vt:lpstr>
      <vt:lpstr>A125915726K_Latest</vt:lpstr>
      <vt:lpstr>A125915730A</vt:lpstr>
      <vt:lpstr>A125915730A_Data</vt:lpstr>
      <vt:lpstr>A125915730A_Latest</vt:lpstr>
      <vt:lpstr>A125915734K</vt:lpstr>
      <vt:lpstr>A125915734K_Data</vt:lpstr>
      <vt:lpstr>A125915734K_Latest</vt:lpstr>
      <vt:lpstr>A125915738V</vt:lpstr>
      <vt:lpstr>A125915738V_Data</vt:lpstr>
      <vt:lpstr>A125915738V_Latest</vt:lpstr>
      <vt:lpstr>A125915742K</vt:lpstr>
      <vt:lpstr>A125915742K_Data</vt:lpstr>
      <vt:lpstr>A125915742K_Latest</vt:lpstr>
      <vt:lpstr>A125915746V</vt:lpstr>
      <vt:lpstr>A125915746V_Data</vt:lpstr>
      <vt:lpstr>A125915746V_Latest</vt:lpstr>
      <vt:lpstr>A125915750K</vt:lpstr>
      <vt:lpstr>A125915750K_Data</vt:lpstr>
      <vt:lpstr>A125915750K_Latest</vt:lpstr>
      <vt:lpstr>A125915754V</vt:lpstr>
      <vt:lpstr>A125915754V_Data</vt:lpstr>
      <vt:lpstr>A125915754V_Latest</vt:lpstr>
      <vt:lpstr>A125915758C</vt:lpstr>
      <vt:lpstr>A125915758C_Data</vt:lpstr>
      <vt:lpstr>A125915758C_Latest</vt:lpstr>
      <vt:lpstr>A125915762V</vt:lpstr>
      <vt:lpstr>A125915762V_Data</vt:lpstr>
      <vt:lpstr>A125915762V_Latest</vt:lpstr>
      <vt:lpstr>A125915766C</vt:lpstr>
      <vt:lpstr>A125915766C_Data</vt:lpstr>
      <vt:lpstr>A125915766C_Latest</vt:lpstr>
      <vt:lpstr>A125915770V</vt:lpstr>
      <vt:lpstr>A125915770V_Data</vt:lpstr>
      <vt:lpstr>A125915770V_Latest</vt:lpstr>
      <vt:lpstr>A125915774C</vt:lpstr>
      <vt:lpstr>A125915774C_Data</vt:lpstr>
      <vt:lpstr>A125915774C_Latest</vt:lpstr>
      <vt:lpstr>A125915778L</vt:lpstr>
      <vt:lpstr>A125915778L_Data</vt:lpstr>
      <vt:lpstr>A125915778L_Latest</vt:lpstr>
      <vt:lpstr>A125915782C</vt:lpstr>
      <vt:lpstr>A125915782C_Data</vt:lpstr>
      <vt:lpstr>A125915782C_Latest</vt:lpstr>
      <vt:lpstr>A125915786L</vt:lpstr>
      <vt:lpstr>A125915786L_Data</vt:lpstr>
      <vt:lpstr>A125915786L_Latest</vt:lpstr>
      <vt:lpstr>A125915790C</vt:lpstr>
      <vt:lpstr>A125915790C_Data</vt:lpstr>
      <vt:lpstr>A125915790C_Latest</vt:lpstr>
      <vt:lpstr>A125915794L</vt:lpstr>
      <vt:lpstr>A125915794L_Data</vt:lpstr>
      <vt:lpstr>A125915794L_Latest</vt:lpstr>
      <vt:lpstr>A125915798W</vt:lpstr>
      <vt:lpstr>A125915798W_Data</vt:lpstr>
      <vt:lpstr>A125915798W_Latest</vt:lpstr>
      <vt:lpstr>A125915802A</vt:lpstr>
      <vt:lpstr>A125915802A_Data</vt:lpstr>
      <vt:lpstr>A125915802A_Latest</vt:lpstr>
      <vt:lpstr>A125915806K</vt:lpstr>
      <vt:lpstr>A125915806K_Data</vt:lpstr>
      <vt:lpstr>A125915806K_Latest</vt:lpstr>
      <vt:lpstr>A125915810A</vt:lpstr>
      <vt:lpstr>A125915810A_Data</vt:lpstr>
      <vt:lpstr>A125915810A_Latest</vt:lpstr>
      <vt:lpstr>A125915814K</vt:lpstr>
      <vt:lpstr>A125915814K_Data</vt:lpstr>
      <vt:lpstr>A125915814K_Latest</vt:lpstr>
      <vt:lpstr>A125915818V</vt:lpstr>
      <vt:lpstr>A125915818V_Data</vt:lpstr>
      <vt:lpstr>A125915818V_Latest</vt:lpstr>
      <vt:lpstr>A125915822K</vt:lpstr>
      <vt:lpstr>A125915822K_Data</vt:lpstr>
      <vt:lpstr>A125915822K_Latest</vt:lpstr>
      <vt:lpstr>A125915826V</vt:lpstr>
      <vt:lpstr>A125915826V_Data</vt:lpstr>
      <vt:lpstr>A125915826V_Latest</vt:lpstr>
      <vt:lpstr>A125915830K</vt:lpstr>
      <vt:lpstr>A125915830K_Data</vt:lpstr>
      <vt:lpstr>A125915830K_Latest</vt:lpstr>
      <vt:lpstr>A125915834V</vt:lpstr>
      <vt:lpstr>A125915834V_Data</vt:lpstr>
      <vt:lpstr>A125915834V_Latest</vt:lpstr>
      <vt:lpstr>A125915838C</vt:lpstr>
      <vt:lpstr>A125915838C_Data</vt:lpstr>
      <vt:lpstr>A125915838C_Latest</vt:lpstr>
      <vt:lpstr>A125915842V</vt:lpstr>
      <vt:lpstr>A125915842V_Data</vt:lpstr>
      <vt:lpstr>A125915842V_Latest</vt:lpstr>
      <vt:lpstr>A125915846C</vt:lpstr>
      <vt:lpstr>A125915846C_Data</vt:lpstr>
      <vt:lpstr>A125915846C_Latest</vt:lpstr>
      <vt:lpstr>A125915850V</vt:lpstr>
      <vt:lpstr>A125915850V_Data</vt:lpstr>
      <vt:lpstr>A125915850V_Latest</vt:lpstr>
      <vt:lpstr>A125915854C</vt:lpstr>
      <vt:lpstr>A125915854C_Data</vt:lpstr>
      <vt:lpstr>A125915854C_Latest</vt:lpstr>
      <vt:lpstr>A125915858L</vt:lpstr>
      <vt:lpstr>A125915858L_Data</vt:lpstr>
      <vt:lpstr>A125915858L_Latest</vt:lpstr>
      <vt:lpstr>A125915862C</vt:lpstr>
      <vt:lpstr>A125915862C_Data</vt:lpstr>
      <vt:lpstr>A125915862C_Latest</vt:lpstr>
      <vt:lpstr>A125915866L</vt:lpstr>
      <vt:lpstr>A125915866L_Data</vt:lpstr>
      <vt:lpstr>A125915866L_Latest</vt:lpstr>
      <vt:lpstr>A125915870C</vt:lpstr>
      <vt:lpstr>A125915870C_Data</vt:lpstr>
      <vt:lpstr>A125915870C_Latest</vt:lpstr>
      <vt:lpstr>A125915874L</vt:lpstr>
      <vt:lpstr>A125915874L_Data</vt:lpstr>
      <vt:lpstr>A125915874L_Latest</vt:lpstr>
      <vt:lpstr>A125915878W</vt:lpstr>
      <vt:lpstr>A125915878W_Data</vt:lpstr>
      <vt:lpstr>A125915878W_Latest</vt:lpstr>
      <vt:lpstr>A125915882L</vt:lpstr>
      <vt:lpstr>A125915882L_Data</vt:lpstr>
      <vt:lpstr>A125915882L_Latest</vt:lpstr>
      <vt:lpstr>A125915886W</vt:lpstr>
      <vt:lpstr>A125915886W_Data</vt:lpstr>
      <vt:lpstr>A125915886W_Latest</vt:lpstr>
      <vt:lpstr>A125915890L</vt:lpstr>
      <vt:lpstr>A125915890L_Data</vt:lpstr>
      <vt:lpstr>A125915890L_Latest</vt:lpstr>
      <vt:lpstr>A125915894W</vt:lpstr>
      <vt:lpstr>A125915894W_Data</vt:lpstr>
      <vt:lpstr>A125915894W_Latest</vt:lpstr>
      <vt:lpstr>A125915898F</vt:lpstr>
      <vt:lpstr>A125915898F_Data</vt:lpstr>
      <vt:lpstr>A125915898F_Latest</vt:lpstr>
      <vt:lpstr>A125915902K</vt:lpstr>
      <vt:lpstr>A125915902K_Data</vt:lpstr>
      <vt:lpstr>A125915902K_Latest</vt:lpstr>
      <vt:lpstr>A125915906V</vt:lpstr>
      <vt:lpstr>A125915906V_Data</vt:lpstr>
      <vt:lpstr>A125915906V_Latest</vt:lpstr>
      <vt:lpstr>A125915910K</vt:lpstr>
      <vt:lpstr>A125915910K_Data</vt:lpstr>
      <vt:lpstr>A125915910K_Latest</vt:lpstr>
      <vt:lpstr>A125915914V</vt:lpstr>
      <vt:lpstr>A125915914V_Data</vt:lpstr>
      <vt:lpstr>A125915914V_Latest</vt:lpstr>
      <vt:lpstr>A125915918C</vt:lpstr>
      <vt:lpstr>A125915918C_Data</vt:lpstr>
      <vt:lpstr>A125915918C_Latest</vt:lpstr>
      <vt:lpstr>A125915922V</vt:lpstr>
      <vt:lpstr>A125915922V_Data</vt:lpstr>
      <vt:lpstr>A125915922V_Latest</vt:lpstr>
      <vt:lpstr>A125915926C</vt:lpstr>
      <vt:lpstr>A125915926C_Data</vt:lpstr>
      <vt:lpstr>A125915926C_Latest</vt:lpstr>
      <vt:lpstr>A125915930V</vt:lpstr>
      <vt:lpstr>A125915930V_Data</vt:lpstr>
      <vt:lpstr>A125915930V_Latest</vt:lpstr>
      <vt:lpstr>A125915934C</vt:lpstr>
      <vt:lpstr>A125915934C_Data</vt:lpstr>
      <vt:lpstr>A125915934C_Latest</vt:lpstr>
      <vt:lpstr>A125915938L</vt:lpstr>
      <vt:lpstr>A125915938L_Data</vt:lpstr>
      <vt:lpstr>A125915938L_Latest</vt:lpstr>
      <vt:lpstr>A125915942C</vt:lpstr>
      <vt:lpstr>A125915942C_Data</vt:lpstr>
      <vt:lpstr>A125915942C_Latest</vt:lpstr>
      <vt:lpstr>A125915946L</vt:lpstr>
      <vt:lpstr>A125915946L_Data</vt:lpstr>
      <vt:lpstr>A125915946L_Latest</vt:lpstr>
      <vt:lpstr>A125915950C</vt:lpstr>
      <vt:lpstr>A125915950C_Data</vt:lpstr>
      <vt:lpstr>A125915950C_Latest</vt:lpstr>
      <vt:lpstr>A125915954L</vt:lpstr>
      <vt:lpstr>A125915954L_Data</vt:lpstr>
      <vt:lpstr>A125915954L_Latest</vt:lpstr>
      <vt:lpstr>A125915958W</vt:lpstr>
      <vt:lpstr>A125915958W_Data</vt:lpstr>
      <vt:lpstr>A125915958W_Latest</vt:lpstr>
      <vt:lpstr>A125915962L</vt:lpstr>
      <vt:lpstr>A125915962L_Data</vt:lpstr>
      <vt:lpstr>A125915962L_Latest</vt:lpstr>
      <vt:lpstr>A125915966W</vt:lpstr>
      <vt:lpstr>A125915966W_Data</vt:lpstr>
      <vt:lpstr>A125915966W_Latest</vt:lpstr>
      <vt:lpstr>A125915970L</vt:lpstr>
      <vt:lpstr>A125915970L_Data</vt:lpstr>
      <vt:lpstr>A125915970L_Latest</vt:lpstr>
      <vt:lpstr>A125915974W</vt:lpstr>
      <vt:lpstr>A125915974W_Data</vt:lpstr>
      <vt:lpstr>A125915974W_Latest</vt:lpstr>
      <vt:lpstr>A125915978F</vt:lpstr>
      <vt:lpstr>A125915978F_Data</vt:lpstr>
      <vt:lpstr>A125915978F_Latest</vt:lpstr>
      <vt:lpstr>A125915982W</vt:lpstr>
      <vt:lpstr>A125915982W_Data</vt:lpstr>
      <vt:lpstr>A125915982W_Latest</vt:lpstr>
      <vt:lpstr>A125915986F</vt:lpstr>
      <vt:lpstr>A125915986F_Data</vt:lpstr>
      <vt:lpstr>A125915986F_Latest</vt:lpstr>
      <vt:lpstr>A125915990W</vt:lpstr>
      <vt:lpstr>A125915990W_Data</vt:lpstr>
      <vt:lpstr>A125915990W_Latest</vt:lpstr>
      <vt:lpstr>A125915994F</vt:lpstr>
      <vt:lpstr>A125915994F_Data</vt:lpstr>
      <vt:lpstr>A125915994F_Latest</vt:lpstr>
      <vt:lpstr>A125915998R</vt:lpstr>
      <vt:lpstr>A125915998R_Data</vt:lpstr>
      <vt:lpstr>A125915998R_Latest</vt:lpstr>
      <vt:lpstr>A125916002W</vt:lpstr>
      <vt:lpstr>A125916002W_Data</vt:lpstr>
      <vt:lpstr>A125916002W_Latest</vt:lpstr>
      <vt:lpstr>A125916006F</vt:lpstr>
      <vt:lpstr>A125916006F_Data</vt:lpstr>
      <vt:lpstr>A125916006F_Latest</vt:lpstr>
      <vt:lpstr>A125916010W</vt:lpstr>
      <vt:lpstr>A125916010W_Data</vt:lpstr>
      <vt:lpstr>A125916010W_Latest</vt:lpstr>
      <vt:lpstr>A125916014F</vt:lpstr>
      <vt:lpstr>A125916014F_Data</vt:lpstr>
      <vt:lpstr>A125916014F_Latest</vt:lpstr>
      <vt:lpstr>A125916018R</vt:lpstr>
      <vt:lpstr>A125916018R_Data</vt:lpstr>
      <vt:lpstr>A125916018R_Latest</vt:lpstr>
      <vt:lpstr>A125916022F</vt:lpstr>
      <vt:lpstr>A125916022F_Data</vt:lpstr>
      <vt:lpstr>A125916022F_Latest</vt:lpstr>
      <vt:lpstr>A125916026R</vt:lpstr>
      <vt:lpstr>A125916026R_Data</vt:lpstr>
      <vt:lpstr>A125916026R_Latest</vt:lpstr>
      <vt:lpstr>A125916030F</vt:lpstr>
      <vt:lpstr>A125916030F_Data</vt:lpstr>
      <vt:lpstr>A125916030F_Latest</vt:lpstr>
      <vt:lpstr>A125916034R</vt:lpstr>
      <vt:lpstr>A125916034R_Data</vt:lpstr>
      <vt:lpstr>A125916034R_Latest</vt:lpstr>
      <vt:lpstr>A125916038X</vt:lpstr>
      <vt:lpstr>A125916038X_Data</vt:lpstr>
      <vt:lpstr>A125916038X_Latest</vt:lpstr>
      <vt:lpstr>A125916042R</vt:lpstr>
      <vt:lpstr>A125916042R_Data</vt:lpstr>
      <vt:lpstr>A125916042R_Latest</vt:lpstr>
      <vt:lpstr>A125916046X</vt:lpstr>
      <vt:lpstr>A125916046X_Data</vt:lpstr>
      <vt:lpstr>A125916046X_Latest</vt:lpstr>
      <vt:lpstr>A125916050R</vt:lpstr>
      <vt:lpstr>A125916050R_Data</vt:lpstr>
      <vt:lpstr>A125916050R_Latest</vt:lpstr>
      <vt:lpstr>A125916054X</vt:lpstr>
      <vt:lpstr>A125916054X_Data</vt:lpstr>
      <vt:lpstr>A125916054X_Latest</vt:lpstr>
      <vt:lpstr>A125916058J</vt:lpstr>
      <vt:lpstr>A125916058J_Data</vt:lpstr>
      <vt:lpstr>A125916058J_Latest</vt:lpstr>
      <vt:lpstr>A125916062X</vt:lpstr>
      <vt:lpstr>A125916062X_Data</vt:lpstr>
      <vt:lpstr>A125916062X_Latest</vt:lpstr>
      <vt:lpstr>A125916066J</vt:lpstr>
      <vt:lpstr>A125916066J_Data</vt:lpstr>
      <vt:lpstr>A125916066J_Latest</vt:lpstr>
      <vt:lpstr>A125916070X</vt:lpstr>
      <vt:lpstr>A125916070X_Data</vt:lpstr>
      <vt:lpstr>A125916070X_Latest</vt:lpstr>
      <vt:lpstr>A125916074J</vt:lpstr>
      <vt:lpstr>A125916074J_Data</vt:lpstr>
      <vt:lpstr>A125916074J_Latest</vt:lpstr>
      <vt:lpstr>A125916078T</vt:lpstr>
      <vt:lpstr>A125916078T_Data</vt:lpstr>
      <vt:lpstr>A125916078T_Latest</vt:lpstr>
      <vt:lpstr>A125916082J</vt:lpstr>
      <vt:lpstr>A125916082J_Data</vt:lpstr>
      <vt:lpstr>A125916082J_Latest</vt:lpstr>
      <vt:lpstr>A125916086T</vt:lpstr>
      <vt:lpstr>A125916086T_Data</vt:lpstr>
      <vt:lpstr>A125916086T_Latest</vt:lpstr>
      <vt:lpstr>A125916090J</vt:lpstr>
      <vt:lpstr>A125916090J_Data</vt:lpstr>
      <vt:lpstr>A125916090J_Latest</vt:lpstr>
      <vt:lpstr>A125916094T</vt:lpstr>
      <vt:lpstr>A125916094T_Data</vt:lpstr>
      <vt:lpstr>A125916094T_Latest</vt:lpstr>
      <vt:lpstr>A125916098A</vt:lpstr>
      <vt:lpstr>A125916098A_Data</vt:lpstr>
      <vt:lpstr>A125916098A_Latest</vt:lpstr>
      <vt:lpstr>A125916102F</vt:lpstr>
      <vt:lpstr>A125916102F_Data</vt:lpstr>
      <vt:lpstr>A125916102F_Latest</vt:lpstr>
      <vt:lpstr>A125916106R</vt:lpstr>
      <vt:lpstr>A125916106R_Data</vt:lpstr>
      <vt:lpstr>A125916106R_Latest</vt:lpstr>
      <vt:lpstr>A125916110F</vt:lpstr>
      <vt:lpstr>A125916110F_Data</vt:lpstr>
      <vt:lpstr>A125916110F_Latest</vt:lpstr>
      <vt:lpstr>A125916114R</vt:lpstr>
      <vt:lpstr>A125916114R_Data</vt:lpstr>
      <vt:lpstr>A125916114R_Latest</vt:lpstr>
      <vt:lpstr>A125916118X</vt:lpstr>
      <vt:lpstr>A125916118X_Data</vt:lpstr>
      <vt:lpstr>A125916118X_Latest</vt:lpstr>
      <vt:lpstr>A125916122R</vt:lpstr>
      <vt:lpstr>A125916122R_Data</vt:lpstr>
      <vt:lpstr>A125916122R_Latest</vt:lpstr>
      <vt:lpstr>A125916126X</vt:lpstr>
      <vt:lpstr>A125916126X_Data</vt:lpstr>
      <vt:lpstr>A125916126X_Latest</vt:lpstr>
      <vt:lpstr>A125916130R</vt:lpstr>
      <vt:lpstr>A125916130R_Data</vt:lpstr>
      <vt:lpstr>A125916130R_Latest</vt:lpstr>
      <vt:lpstr>A125916134X</vt:lpstr>
      <vt:lpstr>A125916134X_Data</vt:lpstr>
      <vt:lpstr>A125916134X_Latest</vt:lpstr>
      <vt:lpstr>A125916138J</vt:lpstr>
      <vt:lpstr>A125916138J_Data</vt:lpstr>
      <vt:lpstr>A125916138J_Latest</vt:lpstr>
      <vt:lpstr>A125916142X</vt:lpstr>
      <vt:lpstr>A125916142X_Data</vt:lpstr>
      <vt:lpstr>A125916142X_Latest</vt:lpstr>
      <vt:lpstr>A125916146J</vt:lpstr>
      <vt:lpstr>A125916146J_Data</vt:lpstr>
      <vt:lpstr>A125916146J_Latest</vt:lpstr>
      <vt:lpstr>A125916150X</vt:lpstr>
      <vt:lpstr>A125916150X_Data</vt:lpstr>
      <vt:lpstr>A125916150X_Latest</vt:lpstr>
      <vt:lpstr>A125916154J</vt:lpstr>
      <vt:lpstr>A125916154J_Data</vt:lpstr>
      <vt:lpstr>A125916154J_Latest</vt:lpstr>
      <vt:lpstr>A125916158T</vt:lpstr>
      <vt:lpstr>A125916158T_Data</vt:lpstr>
      <vt:lpstr>A125916158T_Latest</vt:lpstr>
      <vt:lpstr>A125916162J</vt:lpstr>
      <vt:lpstr>A125916162J_Data</vt:lpstr>
      <vt:lpstr>A125916162J_Latest</vt:lpstr>
      <vt:lpstr>A125916166T</vt:lpstr>
      <vt:lpstr>A125916166T_Data</vt:lpstr>
      <vt:lpstr>A125916166T_Latest</vt:lpstr>
      <vt:lpstr>A125916170J</vt:lpstr>
      <vt:lpstr>A125916170J_Data</vt:lpstr>
      <vt:lpstr>A125916170J_Latest</vt:lpstr>
      <vt:lpstr>A125916174T</vt:lpstr>
      <vt:lpstr>A125916174T_Data</vt:lpstr>
      <vt:lpstr>A125916174T_Latest</vt:lpstr>
      <vt:lpstr>A125916178A</vt:lpstr>
      <vt:lpstr>A125916178A_Data</vt:lpstr>
      <vt:lpstr>A125916178A_Latest</vt:lpstr>
      <vt:lpstr>A125916182T</vt:lpstr>
      <vt:lpstr>A125916182T_Data</vt:lpstr>
      <vt:lpstr>A125916182T_Latest</vt:lpstr>
      <vt:lpstr>A125916186A</vt:lpstr>
      <vt:lpstr>A125916186A_Data</vt:lpstr>
      <vt:lpstr>A125916186A_Latest</vt:lpstr>
      <vt:lpstr>A125916190T</vt:lpstr>
      <vt:lpstr>A125916190T_Data</vt:lpstr>
      <vt:lpstr>A125916190T_Latest</vt:lpstr>
      <vt:lpstr>A125916194A</vt:lpstr>
      <vt:lpstr>A125916194A_Data</vt:lpstr>
      <vt:lpstr>A125916194A_Latest</vt:lpstr>
      <vt:lpstr>A125916198K</vt:lpstr>
      <vt:lpstr>A125916198K_Data</vt:lpstr>
      <vt:lpstr>A125916198K_Latest</vt:lpstr>
      <vt:lpstr>A125916202R</vt:lpstr>
      <vt:lpstr>A125916202R_Data</vt:lpstr>
      <vt:lpstr>A125916202R_Latest</vt:lpstr>
      <vt:lpstr>A125916206X</vt:lpstr>
      <vt:lpstr>A125916206X_Data</vt:lpstr>
      <vt:lpstr>A125916206X_Latest</vt:lpstr>
      <vt:lpstr>A125916210R</vt:lpstr>
      <vt:lpstr>A125916210R_Data</vt:lpstr>
      <vt:lpstr>A125916210R_Latest</vt:lpstr>
      <vt:lpstr>A125916214X</vt:lpstr>
      <vt:lpstr>A125916214X_Data</vt:lpstr>
      <vt:lpstr>A125916214X_Latest</vt:lpstr>
      <vt:lpstr>A125916218J</vt:lpstr>
      <vt:lpstr>A125916218J_Data</vt:lpstr>
      <vt:lpstr>A125916218J_Latest</vt:lpstr>
      <vt:lpstr>A125916222X</vt:lpstr>
      <vt:lpstr>A125916222X_Data</vt:lpstr>
      <vt:lpstr>A125916222X_Latest</vt:lpstr>
      <vt:lpstr>A125916226J</vt:lpstr>
      <vt:lpstr>A125916226J_Data</vt:lpstr>
      <vt:lpstr>A125916226J_Latest</vt:lpstr>
      <vt:lpstr>A125916230X</vt:lpstr>
      <vt:lpstr>A125916230X_Data</vt:lpstr>
      <vt:lpstr>A125916230X_Latest</vt:lpstr>
      <vt:lpstr>A125916234J</vt:lpstr>
      <vt:lpstr>A125916234J_Data</vt:lpstr>
      <vt:lpstr>A125916234J_Latest</vt:lpstr>
      <vt:lpstr>A125916238T</vt:lpstr>
      <vt:lpstr>A125916238T_Data</vt:lpstr>
      <vt:lpstr>A125916238T_Latest</vt:lpstr>
      <vt:lpstr>A125916242J</vt:lpstr>
      <vt:lpstr>A125916242J_Data</vt:lpstr>
      <vt:lpstr>A125916242J_Latest</vt:lpstr>
      <vt:lpstr>A125916246T</vt:lpstr>
      <vt:lpstr>A125916246T_Data</vt:lpstr>
      <vt:lpstr>A125916246T_Latest</vt:lpstr>
      <vt:lpstr>A125916250J</vt:lpstr>
      <vt:lpstr>A125916250J_Data</vt:lpstr>
      <vt:lpstr>A125916250J_Latest</vt:lpstr>
      <vt:lpstr>A125916254T</vt:lpstr>
      <vt:lpstr>A125916254T_Data</vt:lpstr>
      <vt:lpstr>A125916254T_Latest</vt:lpstr>
      <vt:lpstr>A125916258A</vt:lpstr>
      <vt:lpstr>A125916258A_Data</vt:lpstr>
      <vt:lpstr>A125916258A_Latest</vt:lpstr>
      <vt:lpstr>A125916262T</vt:lpstr>
      <vt:lpstr>A125916262T_Data</vt:lpstr>
      <vt:lpstr>A125916262T_Latest</vt:lpstr>
      <vt:lpstr>A125916266A</vt:lpstr>
      <vt:lpstr>A125916266A_Data</vt:lpstr>
      <vt:lpstr>A125916266A_Latest</vt:lpstr>
      <vt:lpstr>A125916270T</vt:lpstr>
      <vt:lpstr>A125916270T_Data</vt:lpstr>
      <vt:lpstr>A125916270T_Latest</vt:lpstr>
      <vt:lpstr>A125916274A</vt:lpstr>
      <vt:lpstr>A125916274A_Data</vt:lpstr>
      <vt:lpstr>A125916274A_Latest</vt:lpstr>
      <vt:lpstr>A125916278K</vt:lpstr>
      <vt:lpstr>A125916278K_Data</vt:lpstr>
      <vt:lpstr>A125916278K_Latest</vt:lpstr>
      <vt:lpstr>A125916282A</vt:lpstr>
      <vt:lpstr>A125916282A_Data</vt:lpstr>
      <vt:lpstr>A125916282A_Latest</vt:lpstr>
      <vt:lpstr>A125916286K</vt:lpstr>
      <vt:lpstr>A125916286K_Data</vt:lpstr>
      <vt:lpstr>A125916286K_Latest</vt:lpstr>
      <vt:lpstr>A125916290A</vt:lpstr>
      <vt:lpstr>A125916290A_Data</vt:lpstr>
      <vt:lpstr>A125916290A_Latest</vt:lpstr>
      <vt:lpstr>A125916294K</vt:lpstr>
      <vt:lpstr>A125916294K_Data</vt:lpstr>
      <vt:lpstr>A125916294K_Latest</vt:lpstr>
      <vt:lpstr>A125916298V</vt:lpstr>
      <vt:lpstr>A125916298V_Data</vt:lpstr>
      <vt:lpstr>A125916298V_Latest</vt:lpstr>
      <vt:lpstr>A125916302X</vt:lpstr>
      <vt:lpstr>A125916302X_Data</vt:lpstr>
      <vt:lpstr>A125916302X_Latest</vt:lpstr>
      <vt:lpstr>A125916306J</vt:lpstr>
      <vt:lpstr>A125916306J_Data</vt:lpstr>
      <vt:lpstr>A125916306J_Latest</vt:lpstr>
      <vt:lpstr>A125916310X</vt:lpstr>
      <vt:lpstr>A125916310X_Data</vt:lpstr>
      <vt:lpstr>A125916310X_Latest</vt:lpstr>
      <vt:lpstr>A125916314J</vt:lpstr>
      <vt:lpstr>A125916314J_Data</vt:lpstr>
      <vt:lpstr>A125916314J_Latest</vt:lpstr>
      <vt:lpstr>A125916318T</vt:lpstr>
      <vt:lpstr>A125916318T_Data</vt:lpstr>
      <vt:lpstr>A125916318T_Latest</vt:lpstr>
      <vt:lpstr>A125916322J</vt:lpstr>
      <vt:lpstr>A125916322J_Data</vt:lpstr>
      <vt:lpstr>A125916322J_Latest</vt:lpstr>
      <vt:lpstr>A125916326T</vt:lpstr>
      <vt:lpstr>A125916326T_Data</vt:lpstr>
      <vt:lpstr>A125916326T_Latest</vt:lpstr>
      <vt:lpstr>A125916330J</vt:lpstr>
      <vt:lpstr>A125916330J_Data</vt:lpstr>
      <vt:lpstr>A125916330J_Latest</vt:lpstr>
      <vt:lpstr>A125916334T</vt:lpstr>
      <vt:lpstr>A125916334T_Data</vt:lpstr>
      <vt:lpstr>A125916334T_Latest</vt:lpstr>
      <vt:lpstr>A125916338A</vt:lpstr>
      <vt:lpstr>A125916338A_Data</vt:lpstr>
      <vt:lpstr>A125916338A_Latest</vt:lpstr>
      <vt:lpstr>A125916342T</vt:lpstr>
      <vt:lpstr>A125916342T_Data</vt:lpstr>
      <vt:lpstr>A125916342T_Latest</vt:lpstr>
      <vt:lpstr>A125916346A</vt:lpstr>
      <vt:lpstr>A125916346A_Data</vt:lpstr>
      <vt:lpstr>A125916346A_Latest</vt:lpstr>
      <vt:lpstr>A125916350T</vt:lpstr>
      <vt:lpstr>A125916350T_Data</vt:lpstr>
      <vt:lpstr>A125916350T_Latest</vt:lpstr>
      <vt:lpstr>A125916354A</vt:lpstr>
      <vt:lpstr>A125916354A_Data</vt:lpstr>
      <vt:lpstr>A125916354A_Latest</vt:lpstr>
      <vt:lpstr>A125916358K</vt:lpstr>
      <vt:lpstr>A125916358K_Data</vt:lpstr>
      <vt:lpstr>A125916358K_Latest</vt:lpstr>
      <vt:lpstr>A125916362A</vt:lpstr>
      <vt:lpstr>A125916362A_Data</vt:lpstr>
      <vt:lpstr>A125916362A_Latest</vt:lpstr>
      <vt:lpstr>A125916366K</vt:lpstr>
      <vt:lpstr>A125916366K_Data</vt:lpstr>
      <vt:lpstr>A125916366K_Latest</vt:lpstr>
      <vt:lpstr>A125916370A</vt:lpstr>
      <vt:lpstr>A125916370A_Data</vt:lpstr>
      <vt:lpstr>A125916370A_Latest</vt:lpstr>
      <vt:lpstr>A125916374K</vt:lpstr>
      <vt:lpstr>A125916374K_Data</vt:lpstr>
      <vt:lpstr>A125916374K_Latest</vt:lpstr>
      <vt:lpstr>A125916378V</vt:lpstr>
      <vt:lpstr>A125916378V_Data</vt:lpstr>
      <vt:lpstr>A125916378V_Latest</vt:lpstr>
      <vt:lpstr>A125916382K</vt:lpstr>
      <vt:lpstr>A125916382K_Data</vt:lpstr>
      <vt:lpstr>A125916382K_Latest</vt:lpstr>
      <vt:lpstr>A125916386V</vt:lpstr>
      <vt:lpstr>A125916386V_Data</vt:lpstr>
      <vt:lpstr>A125916386V_Latest</vt:lpstr>
      <vt:lpstr>A125916390K</vt:lpstr>
      <vt:lpstr>A125916390K_Data</vt:lpstr>
      <vt:lpstr>A125916390K_Latest</vt:lpstr>
      <vt:lpstr>A125916394V</vt:lpstr>
      <vt:lpstr>A125916394V_Data</vt:lpstr>
      <vt:lpstr>A125916394V_Latest</vt:lpstr>
      <vt:lpstr>A125916398C</vt:lpstr>
      <vt:lpstr>A125916398C_Data</vt:lpstr>
      <vt:lpstr>A125916398C_Latest</vt:lpstr>
      <vt:lpstr>A125916402J</vt:lpstr>
      <vt:lpstr>A125916402J_Data</vt:lpstr>
      <vt:lpstr>A125916402J_Latest</vt:lpstr>
      <vt:lpstr>A125916406T</vt:lpstr>
      <vt:lpstr>A125916406T_Data</vt:lpstr>
      <vt:lpstr>A125916406T_Latest</vt:lpstr>
      <vt:lpstr>A125916410J</vt:lpstr>
      <vt:lpstr>A125916410J_Data</vt:lpstr>
      <vt:lpstr>A125916410J_Latest</vt:lpstr>
      <vt:lpstr>A125916414T</vt:lpstr>
      <vt:lpstr>A125916414T_Data</vt:lpstr>
      <vt:lpstr>A125916414T_Latest</vt:lpstr>
      <vt:lpstr>A125916418A</vt:lpstr>
      <vt:lpstr>A125916418A_Data</vt:lpstr>
      <vt:lpstr>A125916418A_Latest</vt:lpstr>
      <vt:lpstr>A125916422T</vt:lpstr>
      <vt:lpstr>A125916422T_Data</vt:lpstr>
      <vt:lpstr>A125916422T_Latest</vt:lpstr>
      <vt:lpstr>A125916426A</vt:lpstr>
      <vt:lpstr>A125916426A_Data</vt:lpstr>
      <vt:lpstr>A125916426A_Latest</vt:lpstr>
      <vt:lpstr>A125916430T</vt:lpstr>
      <vt:lpstr>A125916430T_Data</vt:lpstr>
      <vt:lpstr>A125916430T_Latest</vt:lpstr>
      <vt:lpstr>A125916434A</vt:lpstr>
      <vt:lpstr>A125916434A_Data</vt:lpstr>
      <vt:lpstr>A125916434A_Latest</vt:lpstr>
      <vt:lpstr>A125916438K</vt:lpstr>
      <vt:lpstr>A125916438K_Data</vt:lpstr>
      <vt:lpstr>A125916438K_Latest</vt:lpstr>
      <vt:lpstr>A125916442A</vt:lpstr>
      <vt:lpstr>A125916442A_Data</vt:lpstr>
      <vt:lpstr>A125916442A_Latest</vt:lpstr>
      <vt:lpstr>A125916446K</vt:lpstr>
      <vt:lpstr>A125916446K_Data</vt:lpstr>
      <vt:lpstr>A125916446K_Latest</vt:lpstr>
      <vt:lpstr>A125916450A</vt:lpstr>
      <vt:lpstr>A125916450A_Data</vt:lpstr>
      <vt:lpstr>A125916450A_Latest</vt:lpstr>
      <vt:lpstr>A125916454K</vt:lpstr>
      <vt:lpstr>A125916454K_Data</vt:lpstr>
      <vt:lpstr>A125916454K_Latest</vt:lpstr>
      <vt:lpstr>A125916458V</vt:lpstr>
      <vt:lpstr>A125916458V_Data</vt:lpstr>
      <vt:lpstr>A125916458V_Latest</vt:lpstr>
      <vt:lpstr>A125916462K</vt:lpstr>
      <vt:lpstr>A125916462K_Data</vt:lpstr>
      <vt:lpstr>A125916462K_Latest</vt:lpstr>
      <vt:lpstr>A125916466V</vt:lpstr>
      <vt:lpstr>A125916466V_Data</vt:lpstr>
      <vt:lpstr>A125916466V_Latest</vt:lpstr>
      <vt:lpstr>A125916470K</vt:lpstr>
      <vt:lpstr>A125916470K_Data</vt:lpstr>
      <vt:lpstr>A125916470K_Latest</vt:lpstr>
      <vt:lpstr>A125916474V</vt:lpstr>
      <vt:lpstr>A125916474V_Data</vt:lpstr>
      <vt:lpstr>A125916474V_Latest</vt:lpstr>
      <vt:lpstr>A125916478C</vt:lpstr>
      <vt:lpstr>A125916478C_Data</vt:lpstr>
      <vt:lpstr>A125916478C_Latest</vt:lpstr>
      <vt:lpstr>A125916482V</vt:lpstr>
      <vt:lpstr>A125916482V_Data</vt:lpstr>
      <vt:lpstr>A125916482V_Latest</vt:lpstr>
      <vt:lpstr>A125916486C</vt:lpstr>
      <vt:lpstr>A125916486C_Data</vt:lpstr>
      <vt:lpstr>A125916486C_Latest</vt:lpstr>
      <vt:lpstr>A125916490V</vt:lpstr>
      <vt:lpstr>A125916490V_Data</vt:lpstr>
      <vt:lpstr>A125916490V_Latest</vt:lpstr>
      <vt:lpstr>A125916494C</vt:lpstr>
      <vt:lpstr>A125916494C_Data</vt:lpstr>
      <vt:lpstr>A125916494C_Latest</vt:lpstr>
      <vt:lpstr>A125916498L</vt:lpstr>
      <vt:lpstr>A125916498L_Data</vt:lpstr>
      <vt:lpstr>A125916498L_Latest</vt:lpstr>
      <vt:lpstr>A125916502T</vt:lpstr>
      <vt:lpstr>A125916502T_Data</vt:lpstr>
      <vt:lpstr>A125916502T_Latest</vt:lpstr>
      <vt:lpstr>A125916506A</vt:lpstr>
      <vt:lpstr>A125916506A_Data</vt:lpstr>
      <vt:lpstr>A125916506A_Latest</vt:lpstr>
      <vt:lpstr>A125916510T</vt:lpstr>
      <vt:lpstr>A125916510T_Data</vt:lpstr>
      <vt:lpstr>A125916510T_Latest</vt:lpstr>
      <vt:lpstr>A125916514A</vt:lpstr>
      <vt:lpstr>A125916514A_Data</vt:lpstr>
      <vt:lpstr>A125916514A_Latest</vt:lpstr>
      <vt:lpstr>A125916518K</vt:lpstr>
      <vt:lpstr>A125916518K_Data</vt:lpstr>
      <vt:lpstr>A125916518K_Latest</vt:lpstr>
      <vt:lpstr>A125916522A</vt:lpstr>
      <vt:lpstr>A125916522A_Data</vt:lpstr>
      <vt:lpstr>A125916522A_Latest</vt:lpstr>
      <vt:lpstr>A125916526K</vt:lpstr>
      <vt:lpstr>A125916526K_Data</vt:lpstr>
      <vt:lpstr>A125916526K_Latest</vt:lpstr>
      <vt:lpstr>A125916530A</vt:lpstr>
      <vt:lpstr>A125916530A_Data</vt:lpstr>
      <vt:lpstr>A125916530A_Latest</vt:lpstr>
      <vt:lpstr>A125916534K</vt:lpstr>
      <vt:lpstr>A125916534K_Data</vt:lpstr>
      <vt:lpstr>A125916534K_Latest</vt:lpstr>
      <vt:lpstr>A125916538V</vt:lpstr>
      <vt:lpstr>A125916538V_Data</vt:lpstr>
      <vt:lpstr>A125916538V_Latest</vt:lpstr>
      <vt:lpstr>A125916542K</vt:lpstr>
      <vt:lpstr>A125916542K_Data</vt:lpstr>
      <vt:lpstr>A125916542K_Latest</vt:lpstr>
      <vt:lpstr>A125916546V</vt:lpstr>
      <vt:lpstr>A125916546V_Data</vt:lpstr>
      <vt:lpstr>A125916546V_Latest</vt:lpstr>
      <vt:lpstr>A125916550K</vt:lpstr>
      <vt:lpstr>A125916550K_Data</vt:lpstr>
      <vt:lpstr>A125916550K_Latest</vt:lpstr>
      <vt:lpstr>A125916554V</vt:lpstr>
      <vt:lpstr>A125916554V_Data</vt:lpstr>
      <vt:lpstr>A125916554V_Latest</vt:lpstr>
      <vt:lpstr>A125916558C</vt:lpstr>
      <vt:lpstr>A125916558C_Data</vt:lpstr>
      <vt:lpstr>A125916558C_Latest</vt:lpstr>
      <vt:lpstr>A125916562V</vt:lpstr>
      <vt:lpstr>A125916562V_Data</vt:lpstr>
      <vt:lpstr>A125916562V_Latest</vt:lpstr>
      <vt:lpstr>A125916566C</vt:lpstr>
      <vt:lpstr>A125916566C_Data</vt:lpstr>
      <vt:lpstr>A125916566C_Latest</vt:lpstr>
      <vt:lpstr>A125916570V</vt:lpstr>
      <vt:lpstr>A125916570V_Data</vt:lpstr>
      <vt:lpstr>A125916570V_Latest</vt:lpstr>
      <vt:lpstr>A125916574C</vt:lpstr>
      <vt:lpstr>A125916574C_Data</vt:lpstr>
      <vt:lpstr>A125916574C_Latest</vt:lpstr>
      <vt:lpstr>A125916578L</vt:lpstr>
      <vt:lpstr>A125916578L_Data</vt:lpstr>
      <vt:lpstr>A125916578L_Latest</vt:lpstr>
      <vt:lpstr>A125916582C</vt:lpstr>
      <vt:lpstr>A125916582C_Data</vt:lpstr>
      <vt:lpstr>A125916582C_Latest</vt:lpstr>
      <vt:lpstr>A125916586L</vt:lpstr>
      <vt:lpstr>A125916586L_Data</vt:lpstr>
      <vt:lpstr>A125916586L_Latest</vt:lpstr>
      <vt:lpstr>A125916590C</vt:lpstr>
      <vt:lpstr>A125916590C_Data</vt:lpstr>
      <vt:lpstr>A125916590C_Latest</vt:lpstr>
      <vt:lpstr>A125916594L</vt:lpstr>
      <vt:lpstr>A125916594L_Data</vt:lpstr>
      <vt:lpstr>A125916594L_Latest</vt:lpstr>
      <vt:lpstr>A125916598W</vt:lpstr>
      <vt:lpstr>A125916598W_Data</vt:lpstr>
      <vt:lpstr>A125916598W_Latest</vt:lpstr>
      <vt:lpstr>A125916602A</vt:lpstr>
      <vt:lpstr>A125916602A_Data</vt:lpstr>
      <vt:lpstr>A125916602A_Latest</vt:lpstr>
      <vt:lpstr>A125916606K</vt:lpstr>
      <vt:lpstr>A125916606K_Data</vt:lpstr>
      <vt:lpstr>A125916606K_Latest</vt:lpstr>
      <vt:lpstr>A125916610A</vt:lpstr>
      <vt:lpstr>A125916610A_Data</vt:lpstr>
      <vt:lpstr>A125916610A_Latest</vt:lpstr>
      <vt:lpstr>A125916614K</vt:lpstr>
      <vt:lpstr>A125916614K_Data</vt:lpstr>
      <vt:lpstr>A125916614K_Latest</vt:lpstr>
      <vt:lpstr>A125916618V</vt:lpstr>
      <vt:lpstr>A125916618V_Data</vt:lpstr>
      <vt:lpstr>A125916618V_Latest</vt:lpstr>
      <vt:lpstr>A125916622K</vt:lpstr>
      <vt:lpstr>A125916622K_Data</vt:lpstr>
      <vt:lpstr>A125916622K_Latest</vt:lpstr>
      <vt:lpstr>A125916626V</vt:lpstr>
      <vt:lpstr>A125916626V_Data</vt:lpstr>
      <vt:lpstr>A125916626V_Latest</vt:lpstr>
      <vt:lpstr>A125916630K</vt:lpstr>
      <vt:lpstr>A125916630K_Data</vt:lpstr>
      <vt:lpstr>A125916630K_Latest</vt:lpstr>
      <vt:lpstr>A125916634V</vt:lpstr>
      <vt:lpstr>A125916634V_Data</vt:lpstr>
      <vt:lpstr>A125916634V_Latest</vt:lpstr>
      <vt:lpstr>A125916638C</vt:lpstr>
      <vt:lpstr>A125916638C_Data</vt:lpstr>
      <vt:lpstr>A125916638C_Latest</vt:lpstr>
      <vt:lpstr>A125916642V</vt:lpstr>
      <vt:lpstr>A125916642V_Data</vt:lpstr>
      <vt:lpstr>A125916642V_Latest</vt:lpstr>
      <vt:lpstr>A125916646C</vt:lpstr>
      <vt:lpstr>A125916646C_Data</vt:lpstr>
      <vt:lpstr>A125916646C_Latest</vt:lpstr>
      <vt:lpstr>A125916650V</vt:lpstr>
      <vt:lpstr>A125916650V_Data</vt:lpstr>
      <vt:lpstr>A125916650V_Latest</vt:lpstr>
      <vt:lpstr>A125916654C</vt:lpstr>
      <vt:lpstr>A125916654C_Data</vt:lpstr>
      <vt:lpstr>A125916654C_Latest</vt:lpstr>
      <vt:lpstr>A125916658L</vt:lpstr>
      <vt:lpstr>A125916658L_Data</vt:lpstr>
      <vt:lpstr>A125916658L_Latest</vt:lpstr>
      <vt:lpstr>A125916662C</vt:lpstr>
      <vt:lpstr>A125916662C_Data</vt:lpstr>
      <vt:lpstr>A125916662C_Latest</vt:lpstr>
      <vt:lpstr>A125916666L</vt:lpstr>
      <vt:lpstr>A125916666L_Data</vt:lpstr>
      <vt:lpstr>A125916666L_Latest</vt:lpstr>
      <vt:lpstr>A125916670C</vt:lpstr>
      <vt:lpstr>A125916670C_Data</vt:lpstr>
      <vt:lpstr>A125916670C_Latest</vt:lpstr>
      <vt:lpstr>A125916674L</vt:lpstr>
      <vt:lpstr>A125916674L_Data</vt:lpstr>
      <vt:lpstr>A125916674L_Latest</vt:lpstr>
      <vt:lpstr>A125916678W</vt:lpstr>
      <vt:lpstr>A125916678W_Data</vt:lpstr>
      <vt:lpstr>A125916678W_Latest</vt:lpstr>
      <vt:lpstr>A125916682L</vt:lpstr>
      <vt:lpstr>A125916682L_Data</vt:lpstr>
      <vt:lpstr>A125916682L_Latest</vt:lpstr>
      <vt:lpstr>A125916686W</vt:lpstr>
      <vt:lpstr>A125916686W_Data</vt:lpstr>
      <vt:lpstr>A125916686W_Latest</vt:lpstr>
      <vt:lpstr>A125916690L</vt:lpstr>
      <vt:lpstr>A125916690L_Data</vt:lpstr>
      <vt:lpstr>A125916690L_Latest</vt:lpstr>
      <vt:lpstr>A125916694W</vt:lpstr>
      <vt:lpstr>A125916694W_Data</vt:lpstr>
      <vt:lpstr>A125916694W_Latest</vt:lpstr>
      <vt:lpstr>A125916698F</vt:lpstr>
      <vt:lpstr>A125916698F_Data</vt:lpstr>
      <vt:lpstr>A125916698F_Latest</vt:lpstr>
      <vt:lpstr>A125916702K</vt:lpstr>
      <vt:lpstr>A125916702K_Data</vt:lpstr>
      <vt:lpstr>A125916702K_Latest</vt:lpstr>
      <vt:lpstr>A125916706V</vt:lpstr>
      <vt:lpstr>A125916706V_Data</vt:lpstr>
      <vt:lpstr>A125916706V_Latest</vt:lpstr>
      <vt:lpstr>A125916710K</vt:lpstr>
      <vt:lpstr>A125916710K_Data</vt:lpstr>
      <vt:lpstr>A125916710K_Latest</vt:lpstr>
      <vt:lpstr>A125916714V</vt:lpstr>
      <vt:lpstr>A125916714V_Data</vt:lpstr>
      <vt:lpstr>A125916714V_Latest</vt:lpstr>
      <vt:lpstr>A125916718C</vt:lpstr>
      <vt:lpstr>A125916718C_Data</vt:lpstr>
      <vt:lpstr>A125916718C_Latest</vt:lpstr>
      <vt:lpstr>A125916722V</vt:lpstr>
      <vt:lpstr>A125916722V_Data</vt:lpstr>
      <vt:lpstr>A125916722V_Latest</vt:lpstr>
      <vt:lpstr>A125916726C</vt:lpstr>
      <vt:lpstr>A125916726C_Data</vt:lpstr>
      <vt:lpstr>A125916726C_Latest</vt:lpstr>
      <vt:lpstr>A125916730V</vt:lpstr>
      <vt:lpstr>A125916730V_Data</vt:lpstr>
      <vt:lpstr>A125916730V_Latest</vt:lpstr>
      <vt:lpstr>A125916734C</vt:lpstr>
      <vt:lpstr>A125916734C_Data</vt:lpstr>
      <vt:lpstr>A125916734C_Latest</vt:lpstr>
      <vt:lpstr>A125916738L</vt:lpstr>
      <vt:lpstr>A125916738L_Data</vt:lpstr>
      <vt:lpstr>A125916738L_Latest</vt:lpstr>
      <vt:lpstr>A125916742C</vt:lpstr>
      <vt:lpstr>A125916742C_Data</vt:lpstr>
      <vt:lpstr>A125916742C_Latest</vt:lpstr>
      <vt:lpstr>A125916746L</vt:lpstr>
      <vt:lpstr>A125916746L_Data</vt:lpstr>
      <vt:lpstr>A125916746L_Latest</vt:lpstr>
      <vt:lpstr>A125916750C</vt:lpstr>
      <vt:lpstr>A125916750C_Data</vt:lpstr>
      <vt:lpstr>A125916750C_Latest</vt:lpstr>
      <vt:lpstr>A125916754L</vt:lpstr>
      <vt:lpstr>A125916754L_Data</vt:lpstr>
      <vt:lpstr>A125916754L_Latest</vt:lpstr>
      <vt:lpstr>A125916758W</vt:lpstr>
      <vt:lpstr>A125916758W_Data</vt:lpstr>
      <vt:lpstr>A125916758W_Latest</vt:lpstr>
      <vt:lpstr>A125916762L</vt:lpstr>
      <vt:lpstr>A125916762L_Data</vt:lpstr>
      <vt:lpstr>A125916762L_Latest</vt:lpstr>
      <vt:lpstr>A125916766W</vt:lpstr>
      <vt:lpstr>A125916766W_Data</vt:lpstr>
      <vt:lpstr>A125916766W_Latest</vt:lpstr>
      <vt:lpstr>A125916770L</vt:lpstr>
      <vt:lpstr>A125916770L_Data</vt:lpstr>
      <vt:lpstr>A125916770L_Latest</vt:lpstr>
      <vt:lpstr>A125916774W</vt:lpstr>
      <vt:lpstr>A125916774W_Data</vt:lpstr>
      <vt:lpstr>A125916774W_Latest</vt:lpstr>
      <vt:lpstr>A125916778F</vt:lpstr>
      <vt:lpstr>A125916778F_Data</vt:lpstr>
      <vt:lpstr>A125916778F_Latest</vt:lpstr>
      <vt:lpstr>A125916782W</vt:lpstr>
      <vt:lpstr>A125916782W_Data</vt:lpstr>
      <vt:lpstr>A125916782W_Latest</vt:lpstr>
      <vt:lpstr>A125916786F</vt:lpstr>
      <vt:lpstr>A125916786F_Data</vt:lpstr>
      <vt:lpstr>A125916786F_Latest</vt:lpstr>
      <vt:lpstr>A125916790W</vt:lpstr>
      <vt:lpstr>A125916790W_Data</vt:lpstr>
      <vt:lpstr>A125916790W_Latest</vt:lpstr>
      <vt:lpstr>A125916794F</vt:lpstr>
      <vt:lpstr>A125916794F_Data</vt:lpstr>
      <vt:lpstr>A125916794F_Latest</vt:lpstr>
      <vt:lpstr>A125916798R</vt:lpstr>
      <vt:lpstr>A125916798R_Data</vt:lpstr>
      <vt:lpstr>A125916798R_Latest</vt:lpstr>
      <vt:lpstr>A125916802V</vt:lpstr>
      <vt:lpstr>A125916802V_Data</vt:lpstr>
      <vt:lpstr>A125916802V_Latest</vt:lpstr>
      <vt:lpstr>A125916806C</vt:lpstr>
      <vt:lpstr>A125916806C_Data</vt:lpstr>
      <vt:lpstr>A125916806C_Latest</vt:lpstr>
      <vt:lpstr>A125916810V</vt:lpstr>
      <vt:lpstr>A125916810V_Data</vt:lpstr>
      <vt:lpstr>A125916810V_Latest</vt:lpstr>
      <vt:lpstr>A125916814C</vt:lpstr>
      <vt:lpstr>A125916814C_Data</vt:lpstr>
      <vt:lpstr>A125916814C_Latest</vt:lpstr>
      <vt:lpstr>A125916818L</vt:lpstr>
      <vt:lpstr>A125916818L_Data</vt:lpstr>
      <vt:lpstr>A125916818L_Latest</vt:lpstr>
      <vt:lpstr>A125916822C</vt:lpstr>
      <vt:lpstr>A125916822C_Data</vt:lpstr>
      <vt:lpstr>A125916822C_Latest</vt:lpstr>
      <vt:lpstr>A125916826L</vt:lpstr>
      <vt:lpstr>A125916826L_Data</vt:lpstr>
      <vt:lpstr>A125916826L_Latest</vt:lpstr>
      <vt:lpstr>A125916830C</vt:lpstr>
      <vt:lpstr>A125916830C_Data</vt:lpstr>
      <vt:lpstr>A125916830C_Latest</vt:lpstr>
      <vt:lpstr>A125916834L</vt:lpstr>
      <vt:lpstr>A125916834L_Data</vt:lpstr>
      <vt:lpstr>A125916834L_Latest</vt:lpstr>
      <vt:lpstr>A125916838W</vt:lpstr>
      <vt:lpstr>A125916838W_Data</vt:lpstr>
      <vt:lpstr>A125916838W_Latest</vt:lpstr>
      <vt:lpstr>A125916842L</vt:lpstr>
      <vt:lpstr>A125916842L_Data</vt:lpstr>
      <vt:lpstr>A125916842L_Latest</vt:lpstr>
      <vt:lpstr>A125916846W</vt:lpstr>
      <vt:lpstr>A125916846W_Data</vt:lpstr>
      <vt:lpstr>A125916846W_Latest</vt:lpstr>
      <vt:lpstr>A125916850L</vt:lpstr>
      <vt:lpstr>A125916850L_Data</vt:lpstr>
      <vt:lpstr>A125916850L_Latest</vt:lpstr>
      <vt:lpstr>A125916854W</vt:lpstr>
      <vt:lpstr>A125916854W_Data</vt:lpstr>
      <vt:lpstr>A125916854W_Latest</vt:lpstr>
      <vt:lpstr>A125916858F</vt:lpstr>
      <vt:lpstr>A125916858F_Data</vt:lpstr>
      <vt:lpstr>A125916858F_Latest</vt:lpstr>
      <vt:lpstr>A125916862W</vt:lpstr>
      <vt:lpstr>A125916862W_Data</vt:lpstr>
      <vt:lpstr>A125916862W_Latest</vt:lpstr>
      <vt:lpstr>A125916866F</vt:lpstr>
      <vt:lpstr>A125916866F_Data</vt:lpstr>
      <vt:lpstr>A125916866F_Latest</vt:lpstr>
      <vt:lpstr>A125916870W</vt:lpstr>
      <vt:lpstr>A125916870W_Data</vt:lpstr>
      <vt:lpstr>A125916870W_Latest</vt:lpstr>
      <vt:lpstr>A125916874F</vt:lpstr>
      <vt:lpstr>A125916874F_Data</vt:lpstr>
      <vt:lpstr>A125916874F_Latest</vt:lpstr>
      <vt:lpstr>A125916878R</vt:lpstr>
      <vt:lpstr>A125916878R_Data</vt:lpstr>
      <vt:lpstr>A125916878R_Latest</vt:lpstr>
      <vt:lpstr>A125916882F</vt:lpstr>
      <vt:lpstr>A125916882F_Data</vt:lpstr>
      <vt:lpstr>A125916882F_Latest</vt:lpstr>
      <vt:lpstr>A125921814X</vt:lpstr>
      <vt:lpstr>A125921814X_Data</vt:lpstr>
      <vt:lpstr>A125921814X_Latest</vt:lpstr>
      <vt:lpstr>A125921818J</vt:lpstr>
      <vt:lpstr>A125921818J_Data</vt:lpstr>
      <vt:lpstr>A125921818J_Latest</vt:lpstr>
      <vt:lpstr>A125921822X</vt:lpstr>
      <vt:lpstr>A125921822X_Data</vt:lpstr>
      <vt:lpstr>A125921822X_Latest</vt:lpstr>
      <vt:lpstr>A125921826J</vt:lpstr>
      <vt:lpstr>A125921826J_Data</vt:lpstr>
      <vt:lpstr>A125921826J_Latest</vt:lpstr>
      <vt:lpstr>A125921830X</vt:lpstr>
      <vt:lpstr>A125921830X_Data</vt:lpstr>
      <vt:lpstr>A125921830X_Latest</vt:lpstr>
      <vt:lpstr>A125921834J</vt:lpstr>
      <vt:lpstr>A125921834J_Data</vt:lpstr>
      <vt:lpstr>A125921834J_Latest</vt:lpstr>
      <vt:lpstr>A125921838T</vt:lpstr>
      <vt:lpstr>A125921838T_Data</vt:lpstr>
      <vt:lpstr>A125921838T_Latest</vt:lpstr>
      <vt:lpstr>A125921842J</vt:lpstr>
      <vt:lpstr>A125921842J_Data</vt:lpstr>
      <vt:lpstr>A125921842J_Latest</vt:lpstr>
      <vt:lpstr>A125921846T</vt:lpstr>
      <vt:lpstr>A125921846T_Data</vt:lpstr>
      <vt:lpstr>A125921846T_Latest</vt:lpstr>
      <vt:lpstr>A125921850J</vt:lpstr>
      <vt:lpstr>A125921850J_Data</vt:lpstr>
      <vt:lpstr>A125921850J_Latest</vt:lpstr>
      <vt:lpstr>A125921854T</vt:lpstr>
      <vt:lpstr>A125921854T_Data</vt:lpstr>
      <vt:lpstr>A125921854T_Latest</vt:lpstr>
      <vt:lpstr>A125921858A</vt:lpstr>
      <vt:lpstr>A125921858A_Data</vt:lpstr>
      <vt:lpstr>A125921858A_Latest</vt:lpstr>
      <vt:lpstr>A125921862T</vt:lpstr>
      <vt:lpstr>A125921862T_Data</vt:lpstr>
      <vt:lpstr>A125921862T_Latest</vt:lpstr>
      <vt:lpstr>A125921866A</vt:lpstr>
      <vt:lpstr>A125921866A_Data</vt:lpstr>
      <vt:lpstr>A125921866A_Latest</vt:lpstr>
      <vt:lpstr>A125921870T</vt:lpstr>
      <vt:lpstr>A125921870T_Data</vt:lpstr>
      <vt:lpstr>A125921870T_Latest</vt:lpstr>
      <vt:lpstr>A125921874A</vt:lpstr>
      <vt:lpstr>A125921874A_Data</vt:lpstr>
      <vt:lpstr>A125921874A_Latest</vt:lpstr>
      <vt:lpstr>A125921878K</vt:lpstr>
      <vt:lpstr>A125921878K_Data</vt:lpstr>
      <vt:lpstr>A125921878K_Latest</vt:lpstr>
      <vt:lpstr>A125921882A</vt:lpstr>
      <vt:lpstr>A125921882A_Data</vt:lpstr>
      <vt:lpstr>A125921882A_Latest</vt:lpstr>
      <vt:lpstr>A125921886K</vt:lpstr>
      <vt:lpstr>A125921886K_Data</vt:lpstr>
      <vt:lpstr>A125921886K_Latest</vt:lpstr>
      <vt:lpstr>A125921890A</vt:lpstr>
      <vt:lpstr>A125921890A_Data</vt:lpstr>
      <vt:lpstr>A125921890A_Latest</vt:lpstr>
      <vt:lpstr>A125921894K</vt:lpstr>
      <vt:lpstr>A125921894K_Data</vt:lpstr>
      <vt:lpstr>A125921894K_Latest</vt:lpstr>
      <vt:lpstr>A125921898V</vt:lpstr>
      <vt:lpstr>A125921898V_Data</vt:lpstr>
      <vt:lpstr>A125921898V_Latest</vt:lpstr>
      <vt:lpstr>A125921902X</vt:lpstr>
      <vt:lpstr>A125921902X_Data</vt:lpstr>
      <vt:lpstr>A125921902X_Latest</vt:lpstr>
      <vt:lpstr>A125921906J</vt:lpstr>
      <vt:lpstr>A125921906J_Data</vt:lpstr>
      <vt:lpstr>A125921906J_Latest</vt:lpstr>
      <vt:lpstr>A125921910X</vt:lpstr>
      <vt:lpstr>A125921910X_Data</vt:lpstr>
      <vt:lpstr>A125921910X_Latest</vt:lpstr>
      <vt:lpstr>A125921914J</vt:lpstr>
      <vt:lpstr>A125921914J_Data</vt:lpstr>
      <vt:lpstr>A125921914J_Latest</vt:lpstr>
      <vt:lpstr>A125921918T</vt:lpstr>
      <vt:lpstr>A125921918T_Data</vt:lpstr>
      <vt:lpstr>A125921918T_Latest</vt:lpstr>
      <vt:lpstr>A125921922J</vt:lpstr>
      <vt:lpstr>A125921922J_Data</vt:lpstr>
      <vt:lpstr>A125921922J_Latest</vt:lpstr>
      <vt:lpstr>A125921926T</vt:lpstr>
      <vt:lpstr>A125921926T_Data</vt:lpstr>
      <vt:lpstr>A125921926T_Latest</vt:lpstr>
      <vt:lpstr>A125921930J</vt:lpstr>
      <vt:lpstr>A125921930J_Data</vt:lpstr>
      <vt:lpstr>A125921930J_Latest</vt:lpstr>
      <vt:lpstr>A125921934T</vt:lpstr>
      <vt:lpstr>A125921934T_Data</vt:lpstr>
      <vt:lpstr>A125921934T_Latest</vt:lpstr>
      <vt:lpstr>A125921938A</vt:lpstr>
      <vt:lpstr>A125921938A_Data</vt:lpstr>
      <vt:lpstr>A125921938A_Latest</vt:lpstr>
      <vt:lpstr>A125921942T</vt:lpstr>
      <vt:lpstr>A125921942T_Data</vt:lpstr>
      <vt:lpstr>A125921942T_Latest</vt:lpstr>
      <vt:lpstr>A125921946A</vt:lpstr>
      <vt:lpstr>A125921946A_Data</vt:lpstr>
      <vt:lpstr>A125921946A_Latest</vt:lpstr>
      <vt:lpstr>A125921950T</vt:lpstr>
      <vt:lpstr>A125921950T_Data</vt:lpstr>
      <vt:lpstr>A125921950T_Latest</vt:lpstr>
      <vt:lpstr>A125921954A</vt:lpstr>
      <vt:lpstr>A125921954A_Data</vt:lpstr>
      <vt:lpstr>A125921954A_Latest</vt:lpstr>
      <vt:lpstr>A125921958K</vt:lpstr>
      <vt:lpstr>A125921958K_Data</vt:lpstr>
      <vt:lpstr>A125921958K_Latest</vt:lpstr>
      <vt:lpstr>A125921962A</vt:lpstr>
      <vt:lpstr>A125921962A_Data</vt:lpstr>
      <vt:lpstr>A125921962A_Latest</vt:lpstr>
      <vt:lpstr>A125921966K</vt:lpstr>
      <vt:lpstr>A125921966K_Data</vt:lpstr>
      <vt:lpstr>A125921966K_Latest</vt:lpstr>
      <vt:lpstr>A125921970A</vt:lpstr>
      <vt:lpstr>A125921970A_Data</vt:lpstr>
      <vt:lpstr>A125921970A_Latest</vt:lpstr>
      <vt:lpstr>A125921974K</vt:lpstr>
      <vt:lpstr>A125921974K_Data</vt:lpstr>
      <vt:lpstr>A125921974K_Latest</vt:lpstr>
      <vt:lpstr>A125921978V</vt:lpstr>
      <vt:lpstr>A125921978V_Data</vt:lpstr>
      <vt:lpstr>A125921978V_Latest</vt:lpstr>
      <vt:lpstr>A125921982K</vt:lpstr>
      <vt:lpstr>A125921982K_Data</vt:lpstr>
      <vt:lpstr>A125921982K_Latest</vt:lpstr>
      <vt:lpstr>A125921986V</vt:lpstr>
      <vt:lpstr>A125921986V_Data</vt:lpstr>
      <vt:lpstr>A125921986V_Latest</vt:lpstr>
      <vt:lpstr>A125921990K</vt:lpstr>
      <vt:lpstr>A125921990K_Data</vt:lpstr>
      <vt:lpstr>A125921990K_Latest</vt:lpstr>
      <vt:lpstr>A125921994V</vt:lpstr>
      <vt:lpstr>A125921994V_Data</vt:lpstr>
      <vt:lpstr>A125921994V_Latest</vt:lpstr>
      <vt:lpstr>A125921998C</vt:lpstr>
      <vt:lpstr>A125921998C_Data</vt:lpstr>
      <vt:lpstr>A125921998C_Latest</vt:lpstr>
      <vt:lpstr>A125922002K</vt:lpstr>
      <vt:lpstr>A125922002K_Data</vt:lpstr>
      <vt:lpstr>A125922002K_Latest</vt:lpstr>
      <vt:lpstr>A125922006V</vt:lpstr>
      <vt:lpstr>A125922006V_Data</vt:lpstr>
      <vt:lpstr>A125922006V_Latest</vt:lpstr>
      <vt:lpstr>A125922010K</vt:lpstr>
      <vt:lpstr>A125922010K_Data</vt:lpstr>
      <vt:lpstr>A125922010K_Latest</vt:lpstr>
      <vt:lpstr>A125922014V</vt:lpstr>
      <vt:lpstr>A125922014V_Data</vt:lpstr>
      <vt:lpstr>A125922014V_Latest</vt:lpstr>
      <vt:lpstr>A125922018C</vt:lpstr>
      <vt:lpstr>A125922018C_Data</vt:lpstr>
      <vt:lpstr>A125922018C_Latest</vt:lpstr>
      <vt:lpstr>A125922022V</vt:lpstr>
      <vt:lpstr>A125922022V_Data</vt:lpstr>
      <vt:lpstr>A125922022V_Latest</vt:lpstr>
      <vt:lpstr>A125922026C</vt:lpstr>
      <vt:lpstr>A125922026C_Data</vt:lpstr>
      <vt:lpstr>A125922026C_Latest</vt:lpstr>
      <vt:lpstr>A125922030V</vt:lpstr>
      <vt:lpstr>A125922030V_Data</vt:lpstr>
      <vt:lpstr>A125922030V_Latest</vt:lpstr>
      <vt:lpstr>A125922034C</vt:lpstr>
      <vt:lpstr>A125922034C_Data</vt:lpstr>
      <vt:lpstr>A125922034C_Latest</vt:lpstr>
      <vt:lpstr>A125922038L</vt:lpstr>
      <vt:lpstr>A125922038L_Data</vt:lpstr>
      <vt:lpstr>A125922038L_Latest</vt:lpstr>
      <vt:lpstr>A125922042C</vt:lpstr>
      <vt:lpstr>A125922042C_Data</vt:lpstr>
      <vt:lpstr>A125922042C_Latest</vt:lpstr>
      <vt:lpstr>A125922046L</vt:lpstr>
      <vt:lpstr>A125922046L_Data</vt:lpstr>
      <vt:lpstr>A125922046L_Latest</vt:lpstr>
      <vt:lpstr>A125922050C</vt:lpstr>
      <vt:lpstr>A125922050C_Data</vt:lpstr>
      <vt:lpstr>A125922050C_Latest</vt:lpstr>
      <vt:lpstr>A125922054L</vt:lpstr>
      <vt:lpstr>A125922054L_Data</vt:lpstr>
      <vt:lpstr>A125922054L_Latest</vt:lpstr>
      <vt:lpstr>A125922058W</vt:lpstr>
      <vt:lpstr>A125922058W_Data</vt:lpstr>
      <vt:lpstr>A125922058W_Latest</vt:lpstr>
      <vt:lpstr>A125922062L</vt:lpstr>
      <vt:lpstr>A125922062L_Data</vt:lpstr>
      <vt:lpstr>A125922062L_Latest</vt:lpstr>
      <vt:lpstr>A125922066W</vt:lpstr>
      <vt:lpstr>A125922066W_Data</vt:lpstr>
      <vt:lpstr>A125922066W_Latest</vt:lpstr>
      <vt:lpstr>A125922070L</vt:lpstr>
      <vt:lpstr>A125922070L_Data</vt:lpstr>
      <vt:lpstr>A125922070L_Latest</vt:lpstr>
      <vt:lpstr>A125922074W</vt:lpstr>
      <vt:lpstr>A125922074W_Data</vt:lpstr>
      <vt:lpstr>A125922074W_Latest</vt:lpstr>
      <vt:lpstr>A125922078F</vt:lpstr>
      <vt:lpstr>A125922078F_Data</vt:lpstr>
      <vt:lpstr>A125922078F_Latest</vt:lpstr>
      <vt:lpstr>A125922082W</vt:lpstr>
      <vt:lpstr>A125922082W_Data</vt:lpstr>
      <vt:lpstr>A125922082W_Latest</vt:lpstr>
      <vt:lpstr>A125922086F</vt:lpstr>
      <vt:lpstr>A125922086F_Data</vt:lpstr>
      <vt:lpstr>A125922086F_Latest</vt:lpstr>
      <vt:lpstr>A125922090W</vt:lpstr>
      <vt:lpstr>A125922090W_Data</vt:lpstr>
      <vt:lpstr>A125922090W_Latest</vt:lpstr>
      <vt:lpstr>A125922094F</vt:lpstr>
      <vt:lpstr>A125922094F_Data</vt:lpstr>
      <vt:lpstr>A125922094F_Latest</vt:lpstr>
      <vt:lpstr>A125922098R</vt:lpstr>
      <vt:lpstr>A125922098R_Data</vt:lpstr>
      <vt:lpstr>A125922098R_Latest</vt:lpstr>
      <vt:lpstr>A125922102V</vt:lpstr>
      <vt:lpstr>A125922102V_Data</vt:lpstr>
      <vt:lpstr>A125922102V_Latest</vt:lpstr>
      <vt:lpstr>A125922106C</vt:lpstr>
      <vt:lpstr>A125922106C_Data</vt:lpstr>
      <vt:lpstr>A125922106C_Latest</vt:lpstr>
      <vt:lpstr>A125922110V</vt:lpstr>
      <vt:lpstr>A125922110V_Data</vt:lpstr>
      <vt:lpstr>A125922110V_Latest</vt:lpstr>
      <vt:lpstr>A125922114C</vt:lpstr>
      <vt:lpstr>A125922114C_Data</vt:lpstr>
      <vt:lpstr>A125922114C_Latest</vt:lpstr>
      <vt:lpstr>A125922118L</vt:lpstr>
      <vt:lpstr>A125922118L_Data</vt:lpstr>
      <vt:lpstr>A125922118L_Latest</vt:lpstr>
      <vt:lpstr>A125922122C</vt:lpstr>
      <vt:lpstr>A125922122C_Data</vt:lpstr>
      <vt:lpstr>A125922122C_Latest</vt:lpstr>
      <vt:lpstr>A125922126L</vt:lpstr>
      <vt:lpstr>A125922126L_Data</vt:lpstr>
      <vt:lpstr>A125922126L_Latest</vt:lpstr>
      <vt:lpstr>A125922130C</vt:lpstr>
      <vt:lpstr>A125922130C_Data</vt:lpstr>
      <vt:lpstr>A125922130C_Latest</vt:lpstr>
      <vt:lpstr>A125922134L</vt:lpstr>
      <vt:lpstr>A125922134L_Data</vt:lpstr>
      <vt:lpstr>A125922134L_Latest</vt:lpstr>
      <vt:lpstr>A125922138W</vt:lpstr>
      <vt:lpstr>A125922138W_Data</vt:lpstr>
      <vt:lpstr>A125922138W_Latest</vt:lpstr>
      <vt:lpstr>A125922142L</vt:lpstr>
      <vt:lpstr>A125922142L_Data</vt:lpstr>
      <vt:lpstr>A125922142L_Latest</vt:lpstr>
      <vt:lpstr>A125922146W</vt:lpstr>
      <vt:lpstr>A125922146W_Data</vt:lpstr>
      <vt:lpstr>A125922146W_Latest</vt:lpstr>
      <vt:lpstr>A125922150L</vt:lpstr>
      <vt:lpstr>A125922150L_Data</vt:lpstr>
      <vt:lpstr>A125922150L_Latest</vt:lpstr>
      <vt:lpstr>A125922154W</vt:lpstr>
      <vt:lpstr>A125922154W_Data</vt:lpstr>
      <vt:lpstr>A125922154W_Latest</vt:lpstr>
      <vt:lpstr>A125922158F</vt:lpstr>
      <vt:lpstr>A125922158F_Data</vt:lpstr>
      <vt:lpstr>A125922158F_Latest</vt:lpstr>
      <vt:lpstr>A125922162W</vt:lpstr>
      <vt:lpstr>A125922162W_Data</vt:lpstr>
      <vt:lpstr>A125922162W_Latest</vt:lpstr>
      <vt:lpstr>A125922166F</vt:lpstr>
      <vt:lpstr>A125922166F_Data</vt:lpstr>
      <vt:lpstr>A125922166F_Latest</vt:lpstr>
      <vt:lpstr>A125922170W</vt:lpstr>
      <vt:lpstr>A125922170W_Data</vt:lpstr>
      <vt:lpstr>A125922170W_Latest</vt:lpstr>
      <vt:lpstr>A125922174F</vt:lpstr>
      <vt:lpstr>A125922174F_Data</vt:lpstr>
      <vt:lpstr>A125922174F_Latest</vt:lpstr>
      <vt:lpstr>A125922178R</vt:lpstr>
      <vt:lpstr>A125922178R_Data</vt:lpstr>
      <vt:lpstr>A125922178R_Latest</vt:lpstr>
      <vt:lpstr>A125922182F</vt:lpstr>
      <vt:lpstr>A125922182F_Data</vt:lpstr>
      <vt:lpstr>A125922182F_Latest</vt:lpstr>
      <vt:lpstr>A125922186R</vt:lpstr>
      <vt:lpstr>A125922186R_Data</vt:lpstr>
      <vt:lpstr>A125922186R_Latest</vt:lpstr>
      <vt:lpstr>A125922190F</vt:lpstr>
      <vt:lpstr>A125922190F_Data</vt:lpstr>
      <vt:lpstr>A125922190F_Latest</vt:lpstr>
      <vt:lpstr>A125922194R</vt:lpstr>
      <vt:lpstr>A125922194R_Data</vt:lpstr>
      <vt:lpstr>A125922194R_Latest</vt:lpstr>
      <vt:lpstr>A125922198X</vt:lpstr>
      <vt:lpstr>A125922198X_Data</vt:lpstr>
      <vt:lpstr>A125922198X_Latest</vt:lpstr>
      <vt:lpstr>A125922202C</vt:lpstr>
      <vt:lpstr>A125922202C_Data</vt:lpstr>
      <vt:lpstr>A125922202C_Latest</vt:lpstr>
      <vt:lpstr>A125922206L</vt:lpstr>
      <vt:lpstr>A125922206L_Data</vt:lpstr>
      <vt:lpstr>A125922206L_Latest</vt:lpstr>
      <vt:lpstr>A125922210C</vt:lpstr>
      <vt:lpstr>A125922210C_Data</vt:lpstr>
      <vt:lpstr>A125922210C_Latest</vt:lpstr>
      <vt:lpstr>A125922214L</vt:lpstr>
      <vt:lpstr>A125922214L_Data</vt:lpstr>
      <vt:lpstr>A125922214L_Latest</vt:lpstr>
      <vt:lpstr>A125922218W</vt:lpstr>
      <vt:lpstr>A125922218W_Data</vt:lpstr>
      <vt:lpstr>A125922218W_Latest</vt:lpstr>
      <vt:lpstr>A125922222L</vt:lpstr>
      <vt:lpstr>A125922222L_Data</vt:lpstr>
      <vt:lpstr>A125922222L_Latest</vt:lpstr>
      <vt:lpstr>A125922226W</vt:lpstr>
      <vt:lpstr>A125922226W_Data</vt:lpstr>
      <vt:lpstr>A125922226W_Latest</vt:lpstr>
      <vt:lpstr>A125922230L</vt:lpstr>
      <vt:lpstr>A125922230L_Data</vt:lpstr>
      <vt:lpstr>A125922230L_Latest</vt:lpstr>
      <vt:lpstr>A125922234W</vt:lpstr>
      <vt:lpstr>A125922234W_Data</vt:lpstr>
      <vt:lpstr>A125922234W_Latest</vt:lpstr>
      <vt:lpstr>A125922238F</vt:lpstr>
      <vt:lpstr>A125922238F_Data</vt:lpstr>
      <vt:lpstr>A125922238F_Latest</vt:lpstr>
      <vt:lpstr>A125922242W</vt:lpstr>
      <vt:lpstr>A125922242W_Data</vt:lpstr>
      <vt:lpstr>A125922242W_Latest</vt:lpstr>
      <vt:lpstr>A125922246F</vt:lpstr>
      <vt:lpstr>A125922246F_Data</vt:lpstr>
      <vt:lpstr>A125922246F_Latest</vt:lpstr>
      <vt:lpstr>A125922250W</vt:lpstr>
      <vt:lpstr>A125922250W_Data</vt:lpstr>
      <vt:lpstr>A125922250W_Latest</vt:lpstr>
      <vt:lpstr>A125922254F</vt:lpstr>
      <vt:lpstr>A125922254F_Data</vt:lpstr>
      <vt:lpstr>A125922254F_Latest</vt:lpstr>
      <vt:lpstr>A125922258R</vt:lpstr>
      <vt:lpstr>A125922258R_Data</vt:lpstr>
      <vt:lpstr>A125922258R_Latest</vt:lpstr>
      <vt:lpstr>A125922262F</vt:lpstr>
      <vt:lpstr>A125922262F_Data</vt:lpstr>
      <vt:lpstr>A125922262F_Latest</vt:lpstr>
      <vt:lpstr>A125922266R</vt:lpstr>
      <vt:lpstr>A125922266R_Data</vt:lpstr>
      <vt:lpstr>A125922266R_Latest</vt:lpstr>
      <vt:lpstr>A125922270F</vt:lpstr>
      <vt:lpstr>A125922270F_Data</vt:lpstr>
      <vt:lpstr>A125922270F_Latest</vt:lpstr>
      <vt:lpstr>A125922274R</vt:lpstr>
      <vt:lpstr>A125922274R_Data</vt:lpstr>
      <vt:lpstr>A125922274R_Latest</vt:lpstr>
      <vt:lpstr>A125922278X</vt:lpstr>
      <vt:lpstr>A125922278X_Data</vt:lpstr>
      <vt:lpstr>A125922278X_Latest</vt:lpstr>
      <vt:lpstr>A125922282R</vt:lpstr>
      <vt:lpstr>A125922282R_Data</vt:lpstr>
      <vt:lpstr>A125922282R_Latest</vt:lpstr>
      <vt:lpstr>A125922286X</vt:lpstr>
      <vt:lpstr>A125922286X_Data</vt:lpstr>
      <vt:lpstr>A125922286X_Latest</vt:lpstr>
      <vt:lpstr>A125922290R</vt:lpstr>
      <vt:lpstr>A125922290R_Data</vt:lpstr>
      <vt:lpstr>A125922290R_Latest</vt:lpstr>
      <vt:lpstr>A125922294X</vt:lpstr>
      <vt:lpstr>A125922294X_Data</vt:lpstr>
      <vt:lpstr>A125922294X_Latest</vt:lpstr>
      <vt:lpstr>A125922298J</vt:lpstr>
      <vt:lpstr>A125922298J_Data</vt:lpstr>
      <vt:lpstr>A125922298J_Latest</vt:lpstr>
      <vt:lpstr>A125922302L</vt:lpstr>
      <vt:lpstr>A125922302L_Data</vt:lpstr>
      <vt:lpstr>A125922302L_Latest</vt:lpstr>
      <vt:lpstr>A125922306W</vt:lpstr>
      <vt:lpstr>A125922306W_Data</vt:lpstr>
      <vt:lpstr>A125922306W_Latest</vt:lpstr>
      <vt:lpstr>A125922310L</vt:lpstr>
      <vt:lpstr>A125922310L_Data</vt:lpstr>
      <vt:lpstr>A125922310L_Latest</vt:lpstr>
      <vt:lpstr>A125922314W</vt:lpstr>
      <vt:lpstr>A125922314W_Data</vt:lpstr>
      <vt:lpstr>A125922314W_Latest</vt:lpstr>
      <vt:lpstr>A125922318F</vt:lpstr>
      <vt:lpstr>A125922318F_Data</vt:lpstr>
      <vt:lpstr>A125922318F_Latest</vt:lpstr>
      <vt:lpstr>A125922322W</vt:lpstr>
      <vt:lpstr>A125922322W_Data</vt:lpstr>
      <vt:lpstr>A125922322W_Latest</vt:lpstr>
      <vt:lpstr>A125922326F</vt:lpstr>
      <vt:lpstr>A125922326F_Data</vt:lpstr>
      <vt:lpstr>A125922326F_Latest</vt:lpstr>
      <vt:lpstr>A125922330W</vt:lpstr>
      <vt:lpstr>A125922330W_Data</vt:lpstr>
      <vt:lpstr>A125922330W_Latest</vt:lpstr>
      <vt:lpstr>A125922334F</vt:lpstr>
      <vt:lpstr>A125922334F_Data</vt:lpstr>
      <vt:lpstr>A125922334F_Latest</vt:lpstr>
      <vt:lpstr>A125922338R</vt:lpstr>
      <vt:lpstr>A125922338R_Data</vt:lpstr>
      <vt:lpstr>A125922338R_Latest</vt:lpstr>
      <vt:lpstr>A125922342F</vt:lpstr>
      <vt:lpstr>A125922342F_Data</vt:lpstr>
      <vt:lpstr>A125922342F_Latest</vt:lpstr>
      <vt:lpstr>A125922346R</vt:lpstr>
      <vt:lpstr>A125922346R_Data</vt:lpstr>
      <vt:lpstr>A125922346R_Latest</vt:lpstr>
      <vt:lpstr>A125922350F</vt:lpstr>
      <vt:lpstr>A125922350F_Data</vt:lpstr>
      <vt:lpstr>A125922350F_Latest</vt:lpstr>
      <vt:lpstr>A125922354R</vt:lpstr>
      <vt:lpstr>A125922354R_Data</vt:lpstr>
      <vt:lpstr>A125922354R_Latest</vt:lpstr>
      <vt:lpstr>A125922358X</vt:lpstr>
      <vt:lpstr>A125922358X_Data</vt:lpstr>
      <vt:lpstr>A125922358X_Latest</vt:lpstr>
      <vt:lpstr>A125922362R</vt:lpstr>
      <vt:lpstr>A125922362R_Data</vt:lpstr>
      <vt:lpstr>A125922362R_Latest</vt:lpstr>
      <vt:lpstr>A125922366X</vt:lpstr>
      <vt:lpstr>A125922366X_Data</vt:lpstr>
      <vt:lpstr>A125922366X_Latest</vt:lpstr>
      <vt:lpstr>A125922370R</vt:lpstr>
      <vt:lpstr>A125922370R_Data</vt:lpstr>
      <vt:lpstr>A125922370R_Latest</vt:lpstr>
      <vt:lpstr>A125922374X</vt:lpstr>
      <vt:lpstr>A125922374X_Data</vt:lpstr>
      <vt:lpstr>A125922374X_Latest</vt:lpstr>
      <vt:lpstr>A125922378J</vt:lpstr>
      <vt:lpstr>A125922378J_Data</vt:lpstr>
      <vt:lpstr>A125922378J_Latest</vt:lpstr>
      <vt:lpstr>A125922382X</vt:lpstr>
      <vt:lpstr>A125922382X_Data</vt:lpstr>
      <vt:lpstr>A125922382X_Latest</vt:lpstr>
      <vt:lpstr>A125922386J</vt:lpstr>
      <vt:lpstr>A125922386J_Data</vt:lpstr>
      <vt:lpstr>A125922386J_Latest</vt:lpstr>
      <vt:lpstr>A125922390X</vt:lpstr>
      <vt:lpstr>A125922390X_Data</vt:lpstr>
      <vt:lpstr>A125922390X_Latest</vt:lpstr>
      <vt:lpstr>A125922394J</vt:lpstr>
      <vt:lpstr>A125922394J_Data</vt:lpstr>
      <vt:lpstr>A125922394J_Latest</vt:lpstr>
      <vt:lpstr>A125922398T</vt:lpstr>
      <vt:lpstr>A125922398T_Data</vt:lpstr>
      <vt:lpstr>A125922398T_Latest</vt:lpstr>
      <vt:lpstr>A125922402W</vt:lpstr>
      <vt:lpstr>A125922402W_Data</vt:lpstr>
      <vt:lpstr>A125922402W_Latest</vt:lpstr>
      <vt:lpstr>A125922406F</vt:lpstr>
      <vt:lpstr>A125922406F_Data</vt:lpstr>
      <vt:lpstr>A125922406F_Latest</vt:lpstr>
      <vt:lpstr>A125922410W</vt:lpstr>
      <vt:lpstr>A125922410W_Data</vt:lpstr>
      <vt:lpstr>A125922410W_Latest</vt:lpstr>
      <vt:lpstr>A125922414F</vt:lpstr>
      <vt:lpstr>A125922414F_Data</vt:lpstr>
      <vt:lpstr>A125922414F_Latest</vt:lpstr>
      <vt:lpstr>A125922418R</vt:lpstr>
      <vt:lpstr>A125922418R_Data</vt:lpstr>
      <vt:lpstr>A125922418R_Latest</vt:lpstr>
      <vt:lpstr>A125922422F</vt:lpstr>
      <vt:lpstr>A125922422F_Data</vt:lpstr>
      <vt:lpstr>A125922422F_Latest</vt:lpstr>
      <vt:lpstr>A125922426R</vt:lpstr>
      <vt:lpstr>A125922426R_Data</vt:lpstr>
      <vt:lpstr>A125922426R_Latest</vt:lpstr>
      <vt:lpstr>A125927358R</vt:lpstr>
      <vt:lpstr>A125927358R_Data</vt:lpstr>
      <vt:lpstr>A125927358R_Latest</vt:lpstr>
      <vt:lpstr>A125927362F</vt:lpstr>
      <vt:lpstr>A125927362F_Data</vt:lpstr>
      <vt:lpstr>A125927362F_Latest</vt:lpstr>
      <vt:lpstr>A125927366R</vt:lpstr>
      <vt:lpstr>A125927366R_Data</vt:lpstr>
      <vt:lpstr>A125927366R_Latest</vt:lpstr>
      <vt:lpstr>A125927370F</vt:lpstr>
      <vt:lpstr>A125927370F_Data</vt:lpstr>
      <vt:lpstr>A125927370F_Latest</vt:lpstr>
      <vt:lpstr>A125927374R</vt:lpstr>
      <vt:lpstr>A125927374R_Data</vt:lpstr>
      <vt:lpstr>A125927374R_Latest</vt:lpstr>
      <vt:lpstr>A125927378X</vt:lpstr>
      <vt:lpstr>A125927378X_Data</vt:lpstr>
      <vt:lpstr>A125927378X_Latest</vt:lpstr>
      <vt:lpstr>A125927382R</vt:lpstr>
      <vt:lpstr>A125927382R_Data</vt:lpstr>
      <vt:lpstr>A125927382R_Latest</vt:lpstr>
      <vt:lpstr>A125927386X</vt:lpstr>
      <vt:lpstr>A125927386X_Data</vt:lpstr>
      <vt:lpstr>A125927386X_Latest</vt:lpstr>
      <vt:lpstr>A125927390R</vt:lpstr>
      <vt:lpstr>A125927390R_Data</vt:lpstr>
      <vt:lpstr>A125927390R_Latest</vt:lpstr>
      <vt:lpstr>A125927394X</vt:lpstr>
      <vt:lpstr>A125927394X_Data</vt:lpstr>
      <vt:lpstr>A125927394X_Latest</vt:lpstr>
      <vt:lpstr>A125927398J</vt:lpstr>
      <vt:lpstr>A125927398J_Data</vt:lpstr>
      <vt:lpstr>A125927398J_Latest</vt:lpstr>
      <vt:lpstr>A125927402L</vt:lpstr>
      <vt:lpstr>A125927402L_Data</vt:lpstr>
      <vt:lpstr>A125927402L_Latest</vt:lpstr>
      <vt:lpstr>A125927406W</vt:lpstr>
      <vt:lpstr>A125927406W_Data</vt:lpstr>
      <vt:lpstr>A125927406W_Latest</vt:lpstr>
      <vt:lpstr>A125927410L</vt:lpstr>
      <vt:lpstr>A125927410L_Data</vt:lpstr>
      <vt:lpstr>A125927410L_Latest</vt:lpstr>
      <vt:lpstr>A125927414W</vt:lpstr>
      <vt:lpstr>A125927414W_Data</vt:lpstr>
      <vt:lpstr>A125927414W_Latest</vt:lpstr>
      <vt:lpstr>A125927418F</vt:lpstr>
      <vt:lpstr>A125927418F_Data</vt:lpstr>
      <vt:lpstr>A125927418F_Latest</vt:lpstr>
      <vt:lpstr>A125927422W</vt:lpstr>
      <vt:lpstr>A125927422W_Data</vt:lpstr>
      <vt:lpstr>A125927422W_Latest</vt:lpstr>
      <vt:lpstr>A125927426F</vt:lpstr>
      <vt:lpstr>A125927426F_Data</vt:lpstr>
      <vt:lpstr>A125927426F_Latest</vt:lpstr>
      <vt:lpstr>A125927430W</vt:lpstr>
      <vt:lpstr>A125927430W_Data</vt:lpstr>
      <vt:lpstr>A125927430W_Latest</vt:lpstr>
      <vt:lpstr>A125927434F</vt:lpstr>
      <vt:lpstr>A125927434F_Data</vt:lpstr>
      <vt:lpstr>A125927434F_Latest</vt:lpstr>
      <vt:lpstr>A125927438R</vt:lpstr>
      <vt:lpstr>A125927438R_Data</vt:lpstr>
      <vt:lpstr>A125927438R_Latest</vt:lpstr>
      <vt:lpstr>A125927442F</vt:lpstr>
      <vt:lpstr>A125927442F_Data</vt:lpstr>
      <vt:lpstr>A125927442F_Latest</vt:lpstr>
      <vt:lpstr>A125927446R</vt:lpstr>
      <vt:lpstr>A125927446R_Data</vt:lpstr>
      <vt:lpstr>A125927446R_Latest</vt:lpstr>
      <vt:lpstr>A125927450F</vt:lpstr>
      <vt:lpstr>A125927450F_Data</vt:lpstr>
      <vt:lpstr>A125927450F_Latest</vt:lpstr>
      <vt:lpstr>A125927454R</vt:lpstr>
      <vt:lpstr>A125927454R_Data</vt:lpstr>
      <vt:lpstr>A125927454R_Latest</vt:lpstr>
      <vt:lpstr>A125927458X</vt:lpstr>
      <vt:lpstr>A125927458X_Data</vt:lpstr>
      <vt:lpstr>A125927458X_Latest</vt:lpstr>
      <vt:lpstr>A125927462R</vt:lpstr>
      <vt:lpstr>A125927462R_Data</vt:lpstr>
      <vt:lpstr>A125927462R_Latest</vt:lpstr>
      <vt:lpstr>A125927466X</vt:lpstr>
      <vt:lpstr>A125927466X_Data</vt:lpstr>
      <vt:lpstr>A125927466X_Latest</vt:lpstr>
      <vt:lpstr>A125927470R</vt:lpstr>
      <vt:lpstr>A125927470R_Data</vt:lpstr>
      <vt:lpstr>A125927470R_Latest</vt:lpstr>
      <vt:lpstr>A125927474X</vt:lpstr>
      <vt:lpstr>A125927474X_Data</vt:lpstr>
      <vt:lpstr>A125927474X_Latest</vt:lpstr>
      <vt:lpstr>A125927478J</vt:lpstr>
      <vt:lpstr>A125927478J_Data</vt:lpstr>
      <vt:lpstr>A125927478J_Latest</vt:lpstr>
      <vt:lpstr>A125927482X</vt:lpstr>
      <vt:lpstr>A125927482X_Data</vt:lpstr>
      <vt:lpstr>A125927482X_Latest</vt:lpstr>
      <vt:lpstr>A125927486J</vt:lpstr>
      <vt:lpstr>A125927486J_Data</vt:lpstr>
      <vt:lpstr>A125927486J_Latest</vt:lpstr>
      <vt:lpstr>A125927490X</vt:lpstr>
      <vt:lpstr>A125927490X_Data</vt:lpstr>
      <vt:lpstr>A125927490X_Latest</vt:lpstr>
      <vt:lpstr>A125927494J</vt:lpstr>
      <vt:lpstr>A125927494J_Data</vt:lpstr>
      <vt:lpstr>A125927494J_Latest</vt:lpstr>
      <vt:lpstr>A125927498T</vt:lpstr>
      <vt:lpstr>A125927498T_Data</vt:lpstr>
      <vt:lpstr>A125927498T_Latest</vt:lpstr>
      <vt:lpstr>A125927502W</vt:lpstr>
      <vt:lpstr>A125927502W_Data</vt:lpstr>
      <vt:lpstr>A125927502W_Latest</vt:lpstr>
      <vt:lpstr>A125927506F</vt:lpstr>
      <vt:lpstr>A125927506F_Data</vt:lpstr>
      <vt:lpstr>A125927506F_Latest</vt:lpstr>
      <vt:lpstr>A125927510W</vt:lpstr>
      <vt:lpstr>A125927510W_Data</vt:lpstr>
      <vt:lpstr>A125927510W_Latest</vt:lpstr>
      <vt:lpstr>A125927514F</vt:lpstr>
      <vt:lpstr>A125927514F_Data</vt:lpstr>
      <vt:lpstr>A125927514F_Latest</vt:lpstr>
      <vt:lpstr>A125927518R</vt:lpstr>
      <vt:lpstr>A125927518R_Data</vt:lpstr>
      <vt:lpstr>A125927518R_Latest</vt:lpstr>
      <vt:lpstr>A125927522F</vt:lpstr>
      <vt:lpstr>A125927522F_Data</vt:lpstr>
      <vt:lpstr>A125927522F_Latest</vt:lpstr>
      <vt:lpstr>A125927526R</vt:lpstr>
      <vt:lpstr>A125927526R_Data</vt:lpstr>
      <vt:lpstr>A125927526R_Latest</vt:lpstr>
      <vt:lpstr>A125927530F</vt:lpstr>
      <vt:lpstr>A125927530F_Data</vt:lpstr>
      <vt:lpstr>A125927530F_Latest</vt:lpstr>
      <vt:lpstr>A125927534R</vt:lpstr>
      <vt:lpstr>A125927534R_Data</vt:lpstr>
      <vt:lpstr>A125927534R_Latest</vt:lpstr>
      <vt:lpstr>A125927538X</vt:lpstr>
      <vt:lpstr>A125927538X_Data</vt:lpstr>
      <vt:lpstr>A125927538X_Latest</vt:lpstr>
      <vt:lpstr>A125927542R</vt:lpstr>
      <vt:lpstr>A125927542R_Data</vt:lpstr>
      <vt:lpstr>A125927542R_Latest</vt:lpstr>
      <vt:lpstr>A125927546X</vt:lpstr>
      <vt:lpstr>A125927546X_Data</vt:lpstr>
      <vt:lpstr>A125927546X_Latest</vt:lpstr>
      <vt:lpstr>A125927550R</vt:lpstr>
      <vt:lpstr>A125927550R_Data</vt:lpstr>
      <vt:lpstr>A125927550R_Latest</vt:lpstr>
      <vt:lpstr>A125927554X</vt:lpstr>
      <vt:lpstr>A125927554X_Data</vt:lpstr>
      <vt:lpstr>A125927554X_Latest</vt:lpstr>
      <vt:lpstr>A125927558J</vt:lpstr>
      <vt:lpstr>A125927558J_Data</vt:lpstr>
      <vt:lpstr>A125927558J_Latest</vt:lpstr>
      <vt:lpstr>A125927562X</vt:lpstr>
      <vt:lpstr>A125927562X_Data</vt:lpstr>
      <vt:lpstr>A125927562X_Latest</vt:lpstr>
      <vt:lpstr>A125927566J</vt:lpstr>
      <vt:lpstr>A125927566J_Data</vt:lpstr>
      <vt:lpstr>A125927566J_Latest</vt:lpstr>
      <vt:lpstr>A125927570X</vt:lpstr>
      <vt:lpstr>A125927570X_Data</vt:lpstr>
      <vt:lpstr>A125927570X_Latest</vt:lpstr>
      <vt:lpstr>A125927574J</vt:lpstr>
      <vt:lpstr>A125927574J_Data</vt:lpstr>
      <vt:lpstr>A125927574J_Latest</vt:lpstr>
      <vt:lpstr>A125927578T</vt:lpstr>
      <vt:lpstr>A125927578T_Data</vt:lpstr>
      <vt:lpstr>A125927578T_Latest</vt:lpstr>
      <vt:lpstr>A125927582J</vt:lpstr>
      <vt:lpstr>A125927582J_Data</vt:lpstr>
      <vt:lpstr>A125927582J_Latest</vt:lpstr>
      <vt:lpstr>A125927586T</vt:lpstr>
      <vt:lpstr>A125927586T_Data</vt:lpstr>
      <vt:lpstr>A125927586T_Latest</vt:lpstr>
      <vt:lpstr>A125927590J</vt:lpstr>
      <vt:lpstr>A125927590J_Data</vt:lpstr>
      <vt:lpstr>A125927590J_Latest</vt:lpstr>
      <vt:lpstr>A125927594T</vt:lpstr>
      <vt:lpstr>A125927594T_Data</vt:lpstr>
      <vt:lpstr>A125927594T_Latest</vt:lpstr>
      <vt:lpstr>A125927598A</vt:lpstr>
      <vt:lpstr>A125927598A_Data</vt:lpstr>
      <vt:lpstr>A125927598A_Latest</vt:lpstr>
      <vt:lpstr>A125927602F</vt:lpstr>
      <vt:lpstr>A125927602F_Data</vt:lpstr>
      <vt:lpstr>A125927602F_Latest</vt:lpstr>
      <vt:lpstr>A125927606R</vt:lpstr>
      <vt:lpstr>A125927606R_Data</vt:lpstr>
      <vt:lpstr>A125927606R_Latest</vt:lpstr>
      <vt:lpstr>A125927610F</vt:lpstr>
      <vt:lpstr>A125927610F_Data</vt:lpstr>
      <vt:lpstr>A125927610F_Latest</vt:lpstr>
      <vt:lpstr>A125927614R</vt:lpstr>
      <vt:lpstr>A125927614R_Data</vt:lpstr>
      <vt:lpstr>A125927614R_Latest</vt:lpstr>
      <vt:lpstr>A125927618X</vt:lpstr>
      <vt:lpstr>A125927618X_Data</vt:lpstr>
      <vt:lpstr>A125927618X_Latest</vt:lpstr>
      <vt:lpstr>A125927622R</vt:lpstr>
      <vt:lpstr>A125927622R_Data</vt:lpstr>
      <vt:lpstr>A125927622R_Latest</vt:lpstr>
      <vt:lpstr>A125927626X</vt:lpstr>
      <vt:lpstr>A125927626X_Data</vt:lpstr>
      <vt:lpstr>A125927626X_Latest</vt:lpstr>
      <vt:lpstr>A125927630R</vt:lpstr>
      <vt:lpstr>A125927630R_Data</vt:lpstr>
      <vt:lpstr>A125927630R_Latest</vt:lpstr>
      <vt:lpstr>A125927634X</vt:lpstr>
      <vt:lpstr>A125927634X_Data</vt:lpstr>
      <vt:lpstr>A125927634X_Latest</vt:lpstr>
      <vt:lpstr>A125927638J</vt:lpstr>
      <vt:lpstr>A125927638J_Data</vt:lpstr>
      <vt:lpstr>A125927638J_Latest</vt:lpstr>
      <vt:lpstr>A125927642X</vt:lpstr>
      <vt:lpstr>A125927642X_Data</vt:lpstr>
      <vt:lpstr>A125927642X_Latest</vt:lpstr>
      <vt:lpstr>A125927646J</vt:lpstr>
      <vt:lpstr>A125927646J_Data</vt:lpstr>
      <vt:lpstr>A125927646J_Latest</vt:lpstr>
      <vt:lpstr>A125927650X</vt:lpstr>
      <vt:lpstr>A125927650X_Data</vt:lpstr>
      <vt:lpstr>A125927650X_Latest</vt:lpstr>
      <vt:lpstr>A125927654J</vt:lpstr>
      <vt:lpstr>A125927654J_Data</vt:lpstr>
      <vt:lpstr>A125927654J_Latest</vt:lpstr>
      <vt:lpstr>A125927658T</vt:lpstr>
      <vt:lpstr>A125927658T_Data</vt:lpstr>
      <vt:lpstr>A125927658T_Latest</vt:lpstr>
      <vt:lpstr>A125927662J</vt:lpstr>
      <vt:lpstr>A125927662J_Data</vt:lpstr>
      <vt:lpstr>A125927662J_Latest</vt:lpstr>
      <vt:lpstr>A125927666T</vt:lpstr>
      <vt:lpstr>A125927666T_Data</vt:lpstr>
      <vt:lpstr>A125927666T_Latest</vt:lpstr>
      <vt:lpstr>A125927670J</vt:lpstr>
      <vt:lpstr>A125927670J_Data</vt:lpstr>
      <vt:lpstr>A125927670J_Latest</vt:lpstr>
      <vt:lpstr>A125927674T</vt:lpstr>
      <vt:lpstr>A125927674T_Data</vt:lpstr>
      <vt:lpstr>A125927674T_Latest</vt:lpstr>
      <vt:lpstr>A125927678A</vt:lpstr>
      <vt:lpstr>A125927678A_Data</vt:lpstr>
      <vt:lpstr>A125927678A_Latest</vt:lpstr>
      <vt:lpstr>A125927682T</vt:lpstr>
      <vt:lpstr>A125927682T_Data</vt:lpstr>
      <vt:lpstr>A125927682T_Latest</vt:lpstr>
      <vt:lpstr>A125927686A</vt:lpstr>
      <vt:lpstr>A125927686A_Data</vt:lpstr>
      <vt:lpstr>A125927686A_Latest</vt:lpstr>
      <vt:lpstr>A125927690T</vt:lpstr>
      <vt:lpstr>A125927690T_Data</vt:lpstr>
      <vt:lpstr>A125927690T_Latest</vt:lpstr>
      <vt:lpstr>A125927694A</vt:lpstr>
      <vt:lpstr>A125927694A_Data</vt:lpstr>
      <vt:lpstr>A125927694A_Latest</vt:lpstr>
      <vt:lpstr>A125927698K</vt:lpstr>
      <vt:lpstr>A125927698K_Data</vt:lpstr>
      <vt:lpstr>A125927698K_Latest</vt:lpstr>
      <vt:lpstr>A125927702R</vt:lpstr>
      <vt:lpstr>A125927702R_Data</vt:lpstr>
      <vt:lpstr>A125927702R_Latest</vt:lpstr>
      <vt:lpstr>A125927706X</vt:lpstr>
      <vt:lpstr>A125927706X_Data</vt:lpstr>
      <vt:lpstr>A125927706X_Latest</vt:lpstr>
      <vt:lpstr>A125927710R</vt:lpstr>
      <vt:lpstr>A125927710R_Data</vt:lpstr>
      <vt:lpstr>A125927710R_Latest</vt:lpstr>
      <vt:lpstr>A125927714X</vt:lpstr>
      <vt:lpstr>A125927714X_Data</vt:lpstr>
      <vt:lpstr>A125927714X_Latest</vt:lpstr>
      <vt:lpstr>A125927718J</vt:lpstr>
      <vt:lpstr>A125927718J_Data</vt:lpstr>
      <vt:lpstr>A125927718J_Latest</vt:lpstr>
      <vt:lpstr>A125927722X</vt:lpstr>
      <vt:lpstr>A125927722X_Data</vt:lpstr>
      <vt:lpstr>A125927722X_Latest</vt:lpstr>
      <vt:lpstr>A125927726J</vt:lpstr>
      <vt:lpstr>A125927726J_Data</vt:lpstr>
      <vt:lpstr>A125927726J_Latest</vt:lpstr>
      <vt:lpstr>A125927730X</vt:lpstr>
      <vt:lpstr>A125927730X_Data</vt:lpstr>
      <vt:lpstr>A125927730X_Latest</vt:lpstr>
      <vt:lpstr>A125927734J</vt:lpstr>
      <vt:lpstr>A125927734J_Data</vt:lpstr>
      <vt:lpstr>A125927734J_Latest</vt:lpstr>
      <vt:lpstr>A125927738T</vt:lpstr>
      <vt:lpstr>A125927738T_Data</vt:lpstr>
      <vt:lpstr>A125927738T_Latest</vt:lpstr>
      <vt:lpstr>A125927742J</vt:lpstr>
      <vt:lpstr>A125927742J_Data</vt:lpstr>
      <vt:lpstr>A125927742J_Latest</vt:lpstr>
      <vt:lpstr>A125927746T</vt:lpstr>
      <vt:lpstr>A125927746T_Data</vt:lpstr>
      <vt:lpstr>A125927746T_Latest</vt:lpstr>
      <vt:lpstr>A125927750J</vt:lpstr>
      <vt:lpstr>A125927750J_Data</vt:lpstr>
      <vt:lpstr>A125927750J_Latest</vt:lpstr>
      <vt:lpstr>A125927754T</vt:lpstr>
      <vt:lpstr>A125927754T_Data</vt:lpstr>
      <vt:lpstr>A125927754T_Latest</vt:lpstr>
      <vt:lpstr>A125927758A</vt:lpstr>
      <vt:lpstr>A125927758A_Data</vt:lpstr>
      <vt:lpstr>A125927758A_Latest</vt:lpstr>
      <vt:lpstr>A125927762T</vt:lpstr>
      <vt:lpstr>A125927762T_Data</vt:lpstr>
      <vt:lpstr>A125927762T_Latest</vt:lpstr>
      <vt:lpstr>A125927766A</vt:lpstr>
      <vt:lpstr>A125927766A_Data</vt:lpstr>
      <vt:lpstr>A125927766A_Latest</vt:lpstr>
      <vt:lpstr>A125927770T</vt:lpstr>
      <vt:lpstr>A125927770T_Data</vt:lpstr>
      <vt:lpstr>A125927770T_Latest</vt:lpstr>
      <vt:lpstr>A125927774A</vt:lpstr>
      <vt:lpstr>A125927774A_Data</vt:lpstr>
      <vt:lpstr>A125927774A_Latest</vt:lpstr>
      <vt:lpstr>A125927778K</vt:lpstr>
      <vt:lpstr>A125927778K_Data</vt:lpstr>
      <vt:lpstr>A125927778K_Latest</vt:lpstr>
      <vt:lpstr>A125927782A</vt:lpstr>
      <vt:lpstr>A125927782A_Data</vt:lpstr>
      <vt:lpstr>A125927782A_Latest</vt:lpstr>
      <vt:lpstr>A125927786K</vt:lpstr>
      <vt:lpstr>A125927786K_Data</vt:lpstr>
      <vt:lpstr>A125927786K_Latest</vt:lpstr>
      <vt:lpstr>A125927790A</vt:lpstr>
      <vt:lpstr>A125927790A_Data</vt:lpstr>
      <vt:lpstr>A125927790A_Latest</vt:lpstr>
      <vt:lpstr>A125927794K</vt:lpstr>
      <vt:lpstr>A125927794K_Data</vt:lpstr>
      <vt:lpstr>A125927794K_Latest</vt:lpstr>
      <vt:lpstr>A125927798V</vt:lpstr>
      <vt:lpstr>A125927798V_Data</vt:lpstr>
      <vt:lpstr>A125927798V_Latest</vt:lpstr>
      <vt:lpstr>A125927802X</vt:lpstr>
      <vt:lpstr>A125927802X_Data</vt:lpstr>
      <vt:lpstr>A125927802X_Latest</vt:lpstr>
      <vt:lpstr>A125927806J</vt:lpstr>
      <vt:lpstr>A125927806J_Data</vt:lpstr>
      <vt:lpstr>A125927806J_Latest</vt:lpstr>
      <vt:lpstr>A125927810X</vt:lpstr>
      <vt:lpstr>A125927810X_Data</vt:lpstr>
      <vt:lpstr>A125927810X_Latest</vt:lpstr>
      <vt:lpstr>A125927814J</vt:lpstr>
      <vt:lpstr>A125927814J_Data</vt:lpstr>
      <vt:lpstr>A125927814J_Latest</vt:lpstr>
      <vt:lpstr>A125927818T</vt:lpstr>
      <vt:lpstr>A125927818T_Data</vt:lpstr>
      <vt:lpstr>A125927818T_Latest</vt:lpstr>
      <vt:lpstr>A125927822J</vt:lpstr>
      <vt:lpstr>A125927822J_Data</vt:lpstr>
      <vt:lpstr>A125927822J_Latest</vt:lpstr>
      <vt:lpstr>A125927826T</vt:lpstr>
      <vt:lpstr>A125927826T_Data</vt:lpstr>
      <vt:lpstr>A125927826T_Latest</vt:lpstr>
      <vt:lpstr>A125927830J</vt:lpstr>
      <vt:lpstr>A125927830J_Data</vt:lpstr>
      <vt:lpstr>A125927830J_Latest</vt:lpstr>
      <vt:lpstr>A125927834T</vt:lpstr>
      <vt:lpstr>A125927834T_Data</vt:lpstr>
      <vt:lpstr>A125927834T_Latest</vt:lpstr>
      <vt:lpstr>A125927838A</vt:lpstr>
      <vt:lpstr>A125927838A_Data</vt:lpstr>
      <vt:lpstr>A125927838A_Latest</vt:lpstr>
      <vt:lpstr>A125927842T</vt:lpstr>
      <vt:lpstr>A125927842T_Data</vt:lpstr>
      <vt:lpstr>A125927842T_Latest</vt:lpstr>
      <vt:lpstr>A125927846A</vt:lpstr>
      <vt:lpstr>A125927846A_Data</vt:lpstr>
      <vt:lpstr>A125927846A_Latest</vt:lpstr>
      <vt:lpstr>A125927850T</vt:lpstr>
      <vt:lpstr>A125927850T_Data</vt:lpstr>
      <vt:lpstr>A125927850T_Latest</vt:lpstr>
      <vt:lpstr>A125927854A</vt:lpstr>
      <vt:lpstr>A125927854A_Data</vt:lpstr>
      <vt:lpstr>A125927854A_Latest</vt:lpstr>
      <vt:lpstr>A125927858K</vt:lpstr>
      <vt:lpstr>A125927858K_Data</vt:lpstr>
      <vt:lpstr>A125927858K_Latest</vt:lpstr>
      <vt:lpstr>A125927862A</vt:lpstr>
      <vt:lpstr>A125927862A_Data</vt:lpstr>
      <vt:lpstr>A125927862A_Latest</vt:lpstr>
      <vt:lpstr>A125927866K</vt:lpstr>
      <vt:lpstr>A125927866K_Data</vt:lpstr>
      <vt:lpstr>A125927866K_Latest</vt:lpstr>
      <vt:lpstr>A125927870A</vt:lpstr>
      <vt:lpstr>A125927870A_Data</vt:lpstr>
      <vt:lpstr>A125927870A_Latest</vt:lpstr>
      <vt:lpstr>A125927874K</vt:lpstr>
      <vt:lpstr>A125927874K_Data</vt:lpstr>
      <vt:lpstr>A125927874K_Latest</vt:lpstr>
      <vt:lpstr>A125927878V</vt:lpstr>
      <vt:lpstr>A125927878V_Data</vt:lpstr>
      <vt:lpstr>A125927878V_Latest</vt:lpstr>
      <vt:lpstr>A125927882K</vt:lpstr>
      <vt:lpstr>A125927882K_Data</vt:lpstr>
      <vt:lpstr>A125927882K_Latest</vt:lpstr>
      <vt:lpstr>A125927886V</vt:lpstr>
      <vt:lpstr>A125927886V_Data</vt:lpstr>
      <vt:lpstr>A125927886V_Latest</vt:lpstr>
      <vt:lpstr>A125927890K</vt:lpstr>
      <vt:lpstr>A125927890K_Data</vt:lpstr>
      <vt:lpstr>A125927890K_Latest</vt:lpstr>
      <vt:lpstr>A125927894V</vt:lpstr>
      <vt:lpstr>A125927894V_Data</vt:lpstr>
      <vt:lpstr>A125927894V_Latest</vt:lpstr>
      <vt:lpstr>A125927898C</vt:lpstr>
      <vt:lpstr>A125927898C_Data</vt:lpstr>
      <vt:lpstr>A125927898C_Latest</vt:lpstr>
      <vt:lpstr>A125927902J</vt:lpstr>
      <vt:lpstr>A125927902J_Data</vt:lpstr>
      <vt:lpstr>A125927902J_Latest</vt:lpstr>
      <vt:lpstr>A125927906T</vt:lpstr>
      <vt:lpstr>A125927906T_Data</vt:lpstr>
      <vt:lpstr>A125927906T_Latest</vt:lpstr>
      <vt:lpstr>A125927910J</vt:lpstr>
      <vt:lpstr>A125927910J_Data</vt:lpstr>
      <vt:lpstr>A125927910J_Latest</vt:lpstr>
      <vt:lpstr>A125927914T</vt:lpstr>
      <vt:lpstr>A125927914T_Data</vt:lpstr>
      <vt:lpstr>A125927914T_Latest</vt:lpstr>
      <vt:lpstr>A125927918A</vt:lpstr>
      <vt:lpstr>A125927918A_Data</vt:lpstr>
      <vt:lpstr>A125927918A_Latest</vt:lpstr>
      <vt:lpstr>A125927922T</vt:lpstr>
      <vt:lpstr>A125927922T_Data</vt:lpstr>
      <vt:lpstr>A125927922T_Latest</vt:lpstr>
      <vt:lpstr>A125927926A</vt:lpstr>
      <vt:lpstr>A125927926A_Data</vt:lpstr>
      <vt:lpstr>A125927926A_Latest</vt:lpstr>
      <vt:lpstr>A125927930T</vt:lpstr>
      <vt:lpstr>A125927930T_Data</vt:lpstr>
      <vt:lpstr>A125927930T_Latest</vt:lpstr>
      <vt:lpstr>A125927934A</vt:lpstr>
      <vt:lpstr>A125927934A_Data</vt:lpstr>
      <vt:lpstr>A125927934A_Latest</vt:lpstr>
      <vt:lpstr>A125927938K</vt:lpstr>
      <vt:lpstr>A125927938K_Data</vt:lpstr>
      <vt:lpstr>A125927938K_Latest</vt:lpstr>
      <vt:lpstr>A125927942A</vt:lpstr>
      <vt:lpstr>A125927942A_Data</vt:lpstr>
      <vt:lpstr>A125927942A_Latest</vt:lpstr>
      <vt:lpstr>A125927946K</vt:lpstr>
      <vt:lpstr>A125927946K_Data</vt:lpstr>
      <vt:lpstr>A125927946K_Latest</vt:lpstr>
      <vt:lpstr>A125927950A</vt:lpstr>
      <vt:lpstr>A125927950A_Data</vt:lpstr>
      <vt:lpstr>A125927950A_Latest</vt:lpstr>
      <vt:lpstr>A125927954K</vt:lpstr>
      <vt:lpstr>A125927954K_Data</vt:lpstr>
      <vt:lpstr>A125927954K_Latest</vt:lpstr>
      <vt:lpstr>A125927958V</vt:lpstr>
      <vt:lpstr>A125927958V_Data</vt:lpstr>
      <vt:lpstr>A125927958V_Latest</vt:lpstr>
      <vt:lpstr>A125927962K</vt:lpstr>
      <vt:lpstr>A125927962K_Data</vt:lpstr>
      <vt:lpstr>A125927962K_Latest</vt:lpstr>
      <vt:lpstr>A125927966V</vt:lpstr>
      <vt:lpstr>A125927966V_Data</vt:lpstr>
      <vt:lpstr>A125927966V_Latest</vt:lpstr>
      <vt:lpstr>A125927970K</vt:lpstr>
      <vt:lpstr>A125927970K_Data</vt:lpstr>
      <vt:lpstr>A125927970K_Latest</vt:lpstr>
      <vt:lpstr>A125932902C</vt:lpstr>
      <vt:lpstr>A125932902C_Data</vt:lpstr>
      <vt:lpstr>A125932902C_Latest</vt:lpstr>
      <vt:lpstr>A125932906L</vt:lpstr>
      <vt:lpstr>A125932906L_Data</vt:lpstr>
      <vt:lpstr>A125932906L_Latest</vt:lpstr>
      <vt:lpstr>A125932910C</vt:lpstr>
      <vt:lpstr>A125932910C_Data</vt:lpstr>
      <vt:lpstr>A125932910C_Latest</vt:lpstr>
      <vt:lpstr>A125932914L</vt:lpstr>
      <vt:lpstr>A125932914L_Data</vt:lpstr>
      <vt:lpstr>A125932914L_Latest</vt:lpstr>
      <vt:lpstr>A125932918W</vt:lpstr>
      <vt:lpstr>A125932918W_Data</vt:lpstr>
      <vt:lpstr>A125932918W_Latest</vt:lpstr>
      <vt:lpstr>A125932922L</vt:lpstr>
      <vt:lpstr>A125932922L_Data</vt:lpstr>
      <vt:lpstr>A125932922L_Latest</vt:lpstr>
      <vt:lpstr>A125932926W</vt:lpstr>
      <vt:lpstr>A125932926W_Data</vt:lpstr>
      <vt:lpstr>A125932926W_Latest</vt:lpstr>
      <vt:lpstr>A125932930L</vt:lpstr>
      <vt:lpstr>A125932930L_Data</vt:lpstr>
      <vt:lpstr>A125932930L_Latest</vt:lpstr>
      <vt:lpstr>A125932934W</vt:lpstr>
      <vt:lpstr>A125932934W_Data</vt:lpstr>
      <vt:lpstr>A125932934W_Latest</vt:lpstr>
      <vt:lpstr>A125932938F</vt:lpstr>
      <vt:lpstr>A125932938F_Data</vt:lpstr>
      <vt:lpstr>A125932938F_Latest</vt:lpstr>
      <vt:lpstr>A125932942W</vt:lpstr>
      <vt:lpstr>A125932942W_Data</vt:lpstr>
      <vt:lpstr>A125932942W_Latest</vt:lpstr>
      <vt:lpstr>A125932946F</vt:lpstr>
      <vt:lpstr>A125932946F_Data</vt:lpstr>
      <vt:lpstr>A125932946F_Latest</vt:lpstr>
      <vt:lpstr>A125932950W</vt:lpstr>
      <vt:lpstr>A125932950W_Data</vt:lpstr>
      <vt:lpstr>A125932950W_Latest</vt:lpstr>
      <vt:lpstr>A125932954F</vt:lpstr>
      <vt:lpstr>A125932954F_Data</vt:lpstr>
      <vt:lpstr>A125932954F_Latest</vt:lpstr>
      <vt:lpstr>A125932958R</vt:lpstr>
      <vt:lpstr>A125932958R_Data</vt:lpstr>
      <vt:lpstr>A125932958R_Latest</vt:lpstr>
      <vt:lpstr>A125932962F</vt:lpstr>
      <vt:lpstr>A125932962F_Data</vt:lpstr>
      <vt:lpstr>A125932962F_Latest</vt:lpstr>
      <vt:lpstr>A125932966R</vt:lpstr>
      <vt:lpstr>A125932966R_Data</vt:lpstr>
      <vt:lpstr>A125932966R_Latest</vt:lpstr>
      <vt:lpstr>A125932970F</vt:lpstr>
      <vt:lpstr>A125932970F_Data</vt:lpstr>
      <vt:lpstr>A125932970F_Latest</vt:lpstr>
      <vt:lpstr>A125932974R</vt:lpstr>
      <vt:lpstr>A125932974R_Data</vt:lpstr>
      <vt:lpstr>A125932974R_Latest</vt:lpstr>
      <vt:lpstr>A125932978X</vt:lpstr>
      <vt:lpstr>A125932978X_Data</vt:lpstr>
      <vt:lpstr>A125932978X_Latest</vt:lpstr>
      <vt:lpstr>A125932982R</vt:lpstr>
      <vt:lpstr>A125932982R_Data</vt:lpstr>
      <vt:lpstr>A125932982R_Latest</vt:lpstr>
      <vt:lpstr>A125932986X</vt:lpstr>
      <vt:lpstr>A125932986X_Data</vt:lpstr>
      <vt:lpstr>A125932986X_Latest</vt:lpstr>
      <vt:lpstr>A125932990R</vt:lpstr>
      <vt:lpstr>A125932990R_Data</vt:lpstr>
      <vt:lpstr>A125932990R_Latest</vt:lpstr>
      <vt:lpstr>A125932994X</vt:lpstr>
      <vt:lpstr>A125932994X_Data</vt:lpstr>
      <vt:lpstr>A125932994X_Latest</vt:lpstr>
      <vt:lpstr>A125932998J</vt:lpstr>
      <vt:lpstr>A125932998J_Data</vt:lpstr>
      <vt:lpstr>A125932998J_Latest</vt:lpstr>
      <vt:lpstr>A125933002R</vt:lpstr>
      <vt:lpstr>A125933002R_Data</vt:lpstr>
      <vt:lpstr>A125933002R_Latest</vt:lpstr>
      <vt:lpstr>A125933006X</vt:lpstr>
      <vt:lpstr>A125933006X_Data</vt:lpstr>
      <vt:lpstr>A125933006X_Latest</vt:lpstr>
      <vt:lpstr>A125933010R</vt:lpstr>
      <vt:lpstr>A125933010R_Data</vt:lpstr>
      <vt:lpstr>A125933010R_Latest</vt:lpstr>
      <vt:lpstr>A125933014X</vt:lpstr>
      <vt:lpstr>A125933014X_Data</vt:lpstr>
      <vt:lpstr>A125933014X_Latest</vt:lpstr>
      <vt:lpstr>A125933018J</vt:lpstr>
      <vt:lpstr>A125933018J_Data</vt:lpstr>
      <vt:lpstr>A125933018J_Latest</vt:lpstr>
      <vt:lpstr>A125933022X</vt:lpstr>
      <vt:lpstr>A125933022X_Data</vt:lpstr>
      <vt:lpstr>A125933022X_Latest</vt:lpstr>
      <vt:lpstr>A125933026J</vt:lpstr>
      <vt:lpstr>A125933026J_Data</vt:lpstr>
      <vt:lpstr>A125933026J_Latest</vt:lpstr>
      <vt:lpstr>A125933030X</vt:lpstr>
      <vt:lpstr>A125933030X_Data</vt:lpstr>
      <vt:lpstr>A125933030X_Latest</vt:lpstr>
      <vt:lpstr>A125933034J</vt:lpstr>
      <vt:lpstr>A125933034J_Data</vt:lpstr>
      <vt:lpstr>A125933034J_Latest</vt:lpstr>
      <vt:lpstr>A125933038T</vt:lpstr>
      <vt:lpstr>A125933038T_Data</vt:lpstr>
      <vt:lpstr>A125933038T_Latest</vt:lpstr>
      <vt:lpstr>A125933042J</vt:lpstr>
      <vt:lpstr>A125933042J_Data</vt:lpstr>
      <vt:lpstr>A125933042J_Latest</vt:lpstr>
      <vt:lpstr>A125933046T</vt:lpstr>
      <vt:lpstr>A125933046T_Data</vt:lpstr>
      <vt:lpstr>A125933046T_Latest</vt:lpstr>
      <vt:lpstr>A125933050J</vt:lpstr>
      <vt:lpstr>A125933050J_Data</vt:lpstr>
      <vt:lpstr>A125933050J_Latest</vt:lpstr>
      <vt:lpstr>A125933054T</vt:lpstr>
      <vt:lpstr>A125933054T_Data</vt:lpstr>
      <vt:lpstr>A125933054T_Latest</vt:lpstr>
      <vt:lpstr>A125933058A</vt:lpstr>
      <vt:lpstr>A125933058A_Data</vt:lpstr>
      <vt:lpstr>A125933058A_Latest</vt:lpstr>
      <vt:lpstr>A125933062T</vt:lpstr>
      <vt:lpstr>A125933062T_Data</vt:lpstr>
      <vt:lpstr>A125933062T_Latest</vt:lpstr>
      <vt:lpstr>A125933066A</vt:lpstr>
      <vt:lpstr>A125933066A_Data</vt:lpstr>
      <vt:lpstr>A125933066A_Latest</vt:lpstr>
      <vt:lpstr>A125933070T</vt:lpstr>
      <vt:lpstr>A125933070T_Data</vt:lpstr>
      <vt:lpstr>A125933070T_Latest</vt:lpstr>
      <vt:lpstr>A125933074A</vt:lpstr>
      <vt:lpstr>A125933074A_Data</vt:lpstr>
      <vt:lpstr>A125933074A_Latest</vt:lpstr>
      <vt:lpstr>A125933078K</vt:lpstr>
      <vt:lpstr>A125933078K_Data</vt:lpstr>
      <vt:lpstr>A125933078K_Latest</vt:lpstr>
      <vt:lpstr>A125933082A</vt:lpstr>
      <vt:lpstr>A125933082A_Data</vt:lpstr>
      <vt:lpstr>A125933082A_Latest</vt:lpstr>
      <vt:lpstr>A125933086K</vt:lpstr>
      <vt:lpstr>A125933086K_Data</vt:lpstr>
      <vt:lpstr>A125933086K_Latest</vt:lpstr>
      <vt:lpstr>A125933090A</vt:lpstr>
      <vt:lpstr>A125933090A_Data</vt:lpstr>
      <vt:lpstr>A125933090A_Latest</vt:lpstr>
      <vt:lpstr>A125933094K</vt:lpstr>
      <vt:lpstr>A125933094K_Data</vt:lpstr>
      <vt:lpstr>A125933094K_Latest</vt:lpstr>
      <vt:lpstr>A125933098V</vt:lpstr>
      <vt:lpstr>A125933098V_Data</vt:lpstr>
      <vt:lpstr>A125933098V_Latest</vt:lpstr>
      <vt:lpstr>A125933102X</vt:lpstr>
      <vt:lpstr>A125933102X_Data</vt:lpstr>
      <vt:lpstr>A125933102X_Latest</vt:lpstr>
      <vt:lpstr>A125933106J</vt:lpstr>
      <vt:lpstr>A125933106J_Data</vt:lpstr>
      <vt:lpstr>A125933106J_Latest</vt:lpstr>
      <vt:lpstr>A125933110X</vt:lpstr>
      <vt:lpstr>A125933110X_Data</vt:lpstr>
      <vt:lpstr>A125933110X_Latest</vt:lpstr>
      <vt:lpstr>A125933114J</vt:lpstr>
      <vt:lpstr>A125933114J_Data</vt:lpstr>
      <vt:lpstr>A125933114J_Latest</vt:lpstr>
      <vt:lpstr>A125933118T</vt:lpstr>
      <vt:lpstr>A125933118T_Data</vt:lpstr>
      <vt:lpstr>A125933118T_Latest</vt:lpstr>
      <vt:lpstr>A125933122J</vt:lpstr>
      <vt:lpstr>A125933122J_Data</vt:lpstr>
      <vt:lpstr>A125933122J_Latest</vt:lpstr>
      <vt:lpstr>A125933126T</vt:lpstr>
      <vt:lpstr>A125933126T_Data</vt:lpstr>
      <vt:lpstr>A125933126T_Latest</vt:lpstr>
      <vt:lpstr>A125933130J</vt:lpstr>
      <vt:lpstr>A125933130J_Data</vt:lpstr>
      <vt:lpstr>A125933130J_Latest</vt:lpstr>
      <vt:lpstr>A125933134T</vt:lpstr>
      <vt:lpstr>A125933134T_Data</vt:lpstr>
      <vt:lpstr>A125933134T_Latest</vt:lpstr>
      <vt:lpstr>A125933138A</vt:lpstr>
      <vt:lpstr>A125933138A_Data</vt:lpstr>
      <vt:lpstr>A125933138A_Latest</vt:lpstr>
      <vt:lpstr>A125933142T</vt:lpstr>
      <vt:lpstr>A125933142T_Data</vt:lpstr>
      <vt:lpstr>A125933142T_Latest</vt:lpstr>
      <vt:lpstr>A125933146A</vt:lpstr>
      <vt:lpstr>A125933146A_Data</vt:lpstr>
      <vt:lpstr>A125933146A_Latest</vt:lpstr>
      <vt:lpstr>A125933150T</vt:lpstr>
      <vt:lpstr>A125933150T_Data</vt:lpstr>
      <vt:lpstr>A125933150T_Latest</vt:lpstr>
      <vt:lpstr>A125933154A</vt:lpstr>
      <vt:lpstr>A125933154A_Data</vt:lpstr>
      <vt:lpstr>A125933154A_Latest</vt:lpstr>
      <vt:lpstr>A125933158K</vt:lpstr>
      <vt:lpstr>A125933158K_Data</vt:lpstr>
      <vt:lpstr>A125933158K_Latest</vt:lpstr>
      <vt:lpstr>A125933162A</vt:lpstr>
      <vt:lpstr>A125933162A_Data</vt:lpstr>
      <vt:lpstr>A125933162A_Latest</vt:lpstr>
      <vt:lpstr>A125933166K</vt:lpstr>
      <vt:lpstr>A125933166K_Data</vt:lpstr>
      <vt:lpstr>A125933166K_Latest</vt:lpstr>
      <vt:lpstr>A125933170A</vt:lpstr>
      <vt:lpstr>A125933170A_Data</vt:lpstr>
      <vt:lpstr>A125933170A_Latest</vt:lpstr>
      <vt:lpstr>A125933174K</vt:lpstr>
      <vt:lpstr>A125933174K_Data</vt:lpstr>
      <vt:lpstr>A125933174K_Latest</vt:lpstr>
      <vt:lpstr>A125933178V</vt:lpstr>
      <vt:lpstr>A125933178V_Data</vt:lpstr>
      <vt:lpstr>A125933178V_Latest</vt:lpstr>
      <vt:lpstr>A125933182K</vt:lpstr>
      <vt:lpstr>A125933182K_Data</vt:lpstr>
      <vt:lpstr>A125933182K_Latest</vt:lpstr>
      <vt:lpstr>A125933186V</vt:lpstr>
      <vt:lpstr>A125933186V_Data</vt:lpstr>
      <vt:lpstr>A125933186V_Latest</vt:lpstr>
      <vt:lpstr>A125933190K</vt:lpstr>
      <vt:lpstr>A125933190K_Data</vt:lpstr>
      <vt:lpstr>A125933190K_Latest</vt:lpstr>
      <vt:lpstr>A125933194V</vt:lpstr>
      <vt:lpstr>A125933194V_Data</vt:lpstr>
      <vt:lpstr>A125933194V_Latest</vt:lpstr>
      <vt:lpstr>A125933198C</vt:lpstr>
      <vt:lpstr>A125933198C_Data</vt:lpstr>
      <vt:lpstr>A125933198C_Latest</vt:lpstr>
      <vt:lpstr>A125933202J</vt:lpstr>
      <vt:lpstr>A125933202J_Data</vt:lpstr>
      <vt:lpstr>A125933202J_Latest</vt:lpstr>
      <vt:lpstr>A125933206T</vt:lpstr>
      <vt:lpstr>A125933206T_Data</vt:lpstr>
      <vt:lpstr>A125933206T_Latest</vt:lpstr>
      <vt:lpstr>A125933210J</vt:lpstr>
      <vt:lpstr>A125933210J_Data</vt:lpstr>
      <vt:lpstr>A125933210J_Latest</vt:lpstr>
      <vt:lpstr>A125933214T</vt:lpstr>
      <vt:lpstr>A125933214T_Data</vt:lpstr>
      <vt:lpstr>A125933214T_Latest</vt:lpstr>
      <vt:lpstr>A125933218A</vt:lpstr>
      <vt:lpstr>A125933218A_Data</vt:lpstr>
      <vt:lpstr>A125933218A_Latest</vt:lpstr>
      <vt:lpstr>A125933222T</vt:lpstr>
      <vt:lpstr>A125933222T_Data</vt:lpstr>
      <vt:lpstr>A125933222T_Latest</vt:lpstr>
      <vt:lpstr>A125933226A</vt:lpstr>
      <vt:lpstr>A125933226A_Data</vt:lpstr>
      <vt:lpstr>A125933226A_Latest</vt:lpstr>
      <vt:lpstr>A125933230T</vt:lpstr>
      <vt:lpstr>A125933230T_Data</vt:lpstr>
      <vt:lpstr>A125933230T_Latest</vt:lpstr>
      <vt:lpstr>A125933234A</vt:lpstr>
      <vt:lpstr>A125933234A_Data</vt:lpstr>
      <vt:lpstr>A125933234A_Latest</vt:lpstr>
      <vt:lpstr>A125933238K</vt:lpstr>
      <vt:lpstr>A125933238K_Data</vt:lpstr>
      <vt:lpstr>A125933238K_Latest</vt:lpstr>
      <vt:lpstr>A125933242A</vt:lpstr>
      <vt:lpstr>A125933242A_Data</vt:lpstr>
      <vt:lpstr>A125933242A_Latest</vt:lpstr>
      <vt:lpstr>A125933246K</vt:lpstr>
      <vt:lpstr>A125933246K_Data</vt:lpstr>
      <vt:lpstr>A125933246K_Latest</vt:lpstr>
      <vt:lpstr>A125933250A</vt:lpstr>
      <vt:lpstr>A125933250A_Data</vt:lpstr>
      <vt:lpstr>A125933250A_Latest</vt:lpstr>
      <vt:lpstr>A125933254K</vt:lpstr>
      <vt:lpstr>A125933254K_Data</vt:lpstr>
      <vt:lpstr>A125933254K_Latest</vt:lpstr>
      <vt:lpstr>A125933258V</vt:lpstr>
      <vt:lpstr>A125933258V_Data</vt:lpstr>
      <vt:lpstr>A125933258V_Latest</vt:lpstr>
      <vt:lpstr>A125933262K</vt:lpstr>
      <vt:lpstr>A125933262K_Data</vt:lpstr>
      <vt:lpstr>A125933262K_Latest</vt:lpstr>
      <vt:lpstr>A125933266V</vt:lpstr>
      <vt:lpstr>A125933266V_Data</vt:lpstr>
      <vt:lpstr>A125933266V_Latest</vt:lpstr>
      <vt:lpstr>A125933270K</vt:lpstr>
      <vt:lpstr>A125933270K_Data</vt:lpstr>
      <vt:lpstr>A125933270K_Latest</vt:lpstr>
      <vt:lpstr>A125933274V</vt:lpstr>
      <vt:lpstr>A125933274V_Data</vt:lpstr>
      <vt:lpstr>A125933274V_Latest</vt:lpstr>
      <vt:lpstr>A125933278C</vt:lpstr>
      <vt:lpstr>A125933278C_Data</vt:lpstr>
      <vt:lpstr>A125933278C_Latest</vt:lpstr>
      <vt:lpstr>A125933282V</vt:lpstr>
      <vt:lpstr>A125933282V_Data</vt:lpstr>
      <vt:lpstr>A125933282V_Latest</vt:lpstr>
      <vt:lpstr>A125933286C</vt:lpstr>
      <vt:lpstr>A125933286C_Data</vt:lpstr>
      <vt:lpstr>A125933286C_Latest</vt:lpstr>
      <vt:lpstr>A125933290V</vt:lpstr>
      <vt:lpstr>A125933290V_Data</vt:lpstr>
      <vt:lpstr>A125933290V_Latest</vt:lpstr>
      <vt:lpstr>A125933294C</vt:lpstr>
      <vt:lpstr>A125933294C_Data</vt:lpstr>
      <vt:lpstr>A125933294C_Latest</vt:lpstr>
      <vt:lpstr>A125933298L</vt:lpstr>
      <vt:lpstr>A125933298L_Data</vt:lpstr>
      <vt:lpstr>A125933298L_Latest</vt:lpstr>
      <vt:lpstr>A125933302T</vt:lpstr>
      <vt:lpstr>A125933302T_Data</vt:lpstr>
      <vt:lpstr>A125933302T_Latest</vt:lpstr>
      <vt:lpstr>A125933306A</vt:lpstr>
      <vt:lpstr>A125933306A_Data</vt:lpstr>
      <vt:lpstr>A125933306A_Latest</vt:lpstr>
      <vt:lpstr>A125933310T</vt:lpstr>
      <vt:lpstr>A125933310T_Data</vt:lpstr>
      <vt:lpstr>A125933310T_Latest</vt:lpstr>
      <vt:lpstr>A125933314A</vt:lpstr>
      <vt:lpstr>A125933314A_Data</vt:lpstr>
      <vt:lpstr>A125933314A_Latest</vt:lpstr>
      <vt:lpstr>A125933318K</vt:lpstr>
      <vt:lpstr>A125933318K_Data</vt:lpstr>
      <vt:lpstr>A125933318K_Latest</vt:lpstr>
      <vt:lpstr>A125933322A</vt:lpstr>
      <vt:lpstr>A125933322A_Data</vt:lpstr>
      <vt:lpstr>A125933322A_Latest</vt:lpstr>
      <vt:lpstr>A125933326K</vt:lpstr>
      <vt:lpstr>A125933326K_Data</vt:lpstr>
      <vt:lpstr>A125933326K_Latest</vt:lpstr>
      <vt:lpstr>A125933330A</vt:lpstr>
      <vt:lpstr>A125933330A_Data</vt:lpstr>
      <vt:lpstr>A125933330A_Latest</vt:lpstr>
      <vt:lpstr>A125933334K</vt:lpstr>
      <vt:lpstr>A125933334K_Data</vt:lpstr>
      <vt:lpstr>A125933334K_Latest</vt:lpstr>
      <vt:lpstr>A125933338V</vt:lpstr>
      <vt:lpstr>A125933338V_Data</vt:lpstr>
      <vt:lpstr>A125933338V_Latest</vt:lpstr>
      <vt:lpstr>A125933342K</vt:lpstr>
      <vt:lpstr>A125933342K_Data</vt:lpstr>
      <vt:lpstr>A125933342K_Latest</vt:lpstr>
      <vt:lpstr>A125933346V</vt:lpstr>
      <vt:lpstr>A125933346V_Data</vt:lpstr>
      <vt:lpstr>A125933346V_Latest</vt:lpstr>
      <vt:lpstr>A125933350K</vt:lpstr>
      <vt:lpstr>A125933350K_Data</vt:lpstr>
      <vt:lpstr>A125933350K_Latest</vt:lpstr>
      <vt:lpstr>A125933354V</vt:lpstr>
      <vt:lpstr>A125933354V_Data</vt:lpstr>
      <vt:lpstr>A125933354V_Latest</vt:lpstr>
      <vt:lpstr>A125933358C</vt:lpstr>
      <vt:lpstr>A125933358C_Data</vt:lpstr>
      <vt:lpstr>A125933358C_Latest</vt:lpstr>
      <vt:lpstr>A125933362V</vt:lpstr>
      <vt:lpstr>A125933362V_Data</vt:lpstr>
      <vt:lpstr>A125933362V_Latest</vt:lpstr>
      <vt:lpstr>A125933366C</vt:lpstr>
      <vt:lpstr>A125933366C_Data</vt:lpstr>
      <vt:lpstr>A125933366C_Latest</vt:lpstr>
      <vt:lpstr>A125933370V</vt:lpstr>
      <vt:lpstr>A125933370V_Data</vt:lpstr>
      <vt:lpstr>A125933370V_Latest</vt:lpstr>
      <vt:lpstr>A125933374C</vt:lpstr>
      <vt:lpstr>A125933374C_Data</vt:lpstr>
      <vt:lpstr>A125933374C_Latest</vt:lpstr>
      <vt:lpstr>A125933378L</vt:lpstr>
      <vt:lpstr>A125933378L_Data</vt:lpstr>
      <vt:lpstr>A125933378L_Latest</vt:lpstr>
      <vt:lpstr>A125933382C</vt:lpstr>
      <vt:lpstr>A125933382C_Data</vt:lpstr>
      <vt:lpstr>A125933382C_Latest</vt:lpstr>
      <vt:lpstr>A125933386L</vt:lpstr>
      <vt:lpstr>A125933386L_Data</vt:lpstr>
      <vt:lpstr>A125933386L_Latest</vt:lpstr>
      <vt:lpstr>A125933390C</vt:lpstr>
      <vt:lpstr>A125933390C_Data</vt:lpstr>
      <vt:lpstr>A125933390C_Latest</vt:lpstr>
      <vt:lpstr>A125933394L</vt:lpstr>
      <vt:lpstr>A125933394L_Data</vt:lpstr>
      <vt:lpstr>A125933394L_Latest</vt:lpstr>
      <vt:lpstr>A125933398W</vt:lpstr>
      <vt:lpstr>A125933398W_Data</vt:lpstr>
      <vt:lpstr>A125933398W_Latest</vt:lpstr>
      <vt:lpstr>A125933402A</vt:lpstr>
      <vt:lpstr>A125933402A_Data</vt:lpstr>
      <vt:lpstr>A125933402A_Latest</vt:lpstr>
      <vt:lpstr>A125933406K</vt:lpstr>
      <vt:lpstr>A125933406K_Data</vt:lpstr>
      <vt:lpstr>A125933406K_Latest</vt:lpstr>
      <vt:lpstr>A125933410A</vt:lpstr>
      <vt:lpstr>A125933410A_Data</vt:lpstr>
      <vt:lpstr>A125933410A_Latest</vt:lpstr>
      <vt:lpstr>A125933414K</vt:lpstr>
      <vt:lpstr>A125933414K_Data</vt:lpstr>
      <vt:lpstr>A125933414K_Latest</vt:lpstr>
      <vt:lpstr>A125933418V</vt:lpstr>
      <vt:lpstr>A125933418V_Data</vt:lpstr>
      <vt:lpstr>A125933418V_Latest</vt:lpstr>
      <vt:lpstr>A125933422K</vt:lpstr>
      <vt:lpstr>A125933422K_Data</vt:lpstr>
      <vt:lpstr>A125933422K_Latest</vt:lpstr>
      <vt:lpstr>A125933426V</vt:lpstr>
      <vt:lpstr>A125933426V_Data</vt:lpstr>
      <vt:lpstr>A125933426V_Latest</vt:lpstr>
      <vt:lpstr>A125933430K</vt:lpstr>
      <vt:lpstr>A125933430K_Data</vt:lpstr>
      <vt:lpstr>A125933430K_Latest</vt:lpstr>
      <vt:lpstr>A125933434V</vt:lpstr>
      <vt:lpstr>A125933434V_Data</vt:lpstr>
      <vt:lpstr>A125933434V_Latest</vt:lpstr>
      <vt:lpstr>A125933438C</vt:lpstr>
      <vt:lpstr>A125933438C_Data</vt:lpstr>
      <vt:lpstr>A125933438C_Latest</vt:lpstr>
      <vt:lpstr>A125933442V</vt:lpstr>
      <vt:lpstr>A125933442V_Data</vt:lpstr>
      <vt:lpstr>A125933442V_Latest</vt:lpstr>
      <vt:lpstr>A125933446C</vt:lpstr>
      <vt:lpstr>A125933446C_Data</vt:lpstr>
      <vt:lpstr>A125933446C_Latest</vt:lpstr>
      <vt:lpstr>A125933450V</vt:lpstr>
      <vt:lpstr>A125933450V_Data</vt:lpstr>
      <vt:lpstr>A125933450V_Latest</vt:lpstr>
      <vt:lpstr>A125933454C</vt:lpstr>
      <vt:lpstr>A125933454C_Data</vt:lpstr>
      <vt:lpstr>A125933454C_Latest</vt:lpstr>
      <vt:lpstr>A125933458L</vt:lpstr>
      <vt:lpstr>A125933458L_Data</vt:lpstr>
      <vt:lpstr>A125933458L_Latest</vt:lpstr>
      <vt:lpstr>A125933462C</vt:lpstr>
      <vt:lpstr>A125933462C_Data</vt:lpstr>
      <vt:lpstr>A125933462C_Latest</vt:lpstr>
      <vt:lpstr>A125933466L</vt:lpstr>
      <vt:lpstr>A125933466L_Data</vt:lpstr>
      <vt:lpstr>A125933466L_Latest</vt:lpstr>
      <vt:lpstr>A125933470C</vt:lpstr>
      <vt:lpstr>A125933470C_Data</vt:lpstr>
      <vt:lpstr>A125933470C_Latest</vt:lpstr>
      <vt:lpstr>A125933474L</vt:lpstr>
      <vt:lpstr>A125933474L_Data</vt:lpstr>
      <vt:lpstr>A125933474L_Latest</vt:lpstr>
      <vt:lpstr>A125933478W</vt:lpstr>
      <vt:lpstr>A125933478W_Data</vt:lpstr>
      <vt:lpstr>A125933478W_Latest</vt:lpstr>
      <vt:lpstr>A125933482L</vt:lpstr>
      <vt:lpstr>A125933482L_Data</vt:lpstr>
      <vt:lpstr>A125933482L_Latest</vt:lpstr>
      <vt:lpstr>A125933486W</vt:lpstr>
      <vt:lpstr>A125933486W_Data</vt:lpstr>
      <vt:lpstr>A125933486W_Latest</vt:lpstr>
      <vt:lpstr>A125933490L</vt:lpstr>
      <vt:lpstr>A125933490L_Data</vt:lpstr>
      <vt:lpstr>A125933490L_Latest</vt:lpstr>
      <vt:lpstr>A125933494W</vt:lpstr>
      <vt:lpstr>A125933494W_Data</vt:lpstr>
      <vt:lpstr>A125933494W_Latest</vt:lpstr>
      <vt:lpstr>A125933498F</vt:lpstr>
      <vt:lpstr>A125933498F_Data</vt:lpstr>
      <vt:lpstr>A125933498F_Latest</vt:lpstr>
      <vt:lpstr>A125933502K</vt:lpstr>
      <vt:lpstr>A125933502K_Data</vt:lpstr>
      <vt:lpstr>A125933502K_Latest</vt:lpstr>
      <vt:lpstr>A125933506V</vt:lpstr>
      <vt:lpstr>A125933506V_Data</vt:lpstr>
      <vt:lpstr>A125933506V_Latest</vt:lpstr>
      <vt:lpstr>A125933510K</vt:lpstr>
      <vt:lpstr>A125933510K_Data</vt:lpstr>
      <vt:lpstr>A125933510K_Latest</vt:lpstr>
      <vt:lpstr>A125933514V</vt:lpstr>
      <vt:lpstr>A125933514V_Data</vt:lpstr>
      <vt:lpstr>A125933514V_Latest</vt:lpstr>
      <vt:lpstr>A125938446V</vt:lpstr>
      <vt:lpstr>A125938446V_Data</vt:lpstr>
      <vt:lpstr>A125938446V_Latest</vt:lpstr>
      <vt:lpstr>A125938450K</vt:lpstr>
      <vt:lpstr>A125938450K_Data</vt:lpstr>
      <vt:lpstr>A125938450K_Latest</vt:lpstr>
      <vt:lpstr>A125938454V</vt:lpstr>
      <vt:lpstr>A125938454V_Data</vt:lpstr>
      <vt:lpstr>A125938454V_Latest</vt:lpstr>
      <vt:lpstr>A125938458C</vt:lpstr>
      <vt:lpstr>A125938458C_Data</vt:lpstr>
      <vt:lpstr>A125938458C_Latest</vt:lpstr>
      <vt:lpstr>A125938462V</vt:lpstr>
      <vt:lpstr>A125938462V_Data</vt:lpstr>
      <vt:lpstr>A125938462V_Latest</vt:lpstr>
      <vt:lpstr>A125938466C</vt:lpstr>
      <vt:lpstr>A125938466C_Data</vt:lpstr>
      <vt:lpstr>A125938466C_Latest</vt:lpstr>
      <vt:lpstr>A125938470V</vt:lpstr>
      <vt:lpstr>A125938470V_Data</vt:lpstr>
      <vt:lpstr>A125938470V_Latest</vt:lpstr>
      <vt:lpstr>A125938474C</vt:lpstr>
      <vt:lpstr>A125938474C_Data</vt:lpstr>
      <vt:lpstr>A125938474C_Latest</vt:lpstr>
      <vt:lpstr>A125938478L</vt:lpstr>
      <vt:lpstr>A125938478L_Data</vt:lpstr>
      <vt:lpstr>A125938478L_Latest</vt:lpstr>
      <vt:lpstr>A125938482C</vt:lpstr>
      <vt:lpstr>A125938482C_Data</vt:lpstr>
      <vt:lpstr>A125938482C_Latest</vt:lpstr>
      <vt:lpstr>A125938486L</vt:lpstr>
      <vt:lpstr>A125938486L_Data</vt:lpstr>
      <vt:lpstr>A125938486L_Latest</vt:lpstr>
      <vt:lpstr>A125938490C</vt:lpstr>
      <vt:lpstr>A125938490C_Data</vt:lpstr>
      <vt:lpstr>A125938490C_Latest</vt:lpstr>
      <vt:lpstr>A125938494L</vt:lpstr>
      <vt:lpstr>A125938494L_Data</vt:lpstr>
      <vt:lpstr>A125938494L_Latest</vt:lpstr>
      <vt:lpstr>A125938498W</vt:lpstr>
      <vt:lpstr>A125938498W_Data</vt:lpstr>
      <vt:lpstr>A125938498W_Latest</vt:lpstr>
      <vt:lpstr>A125938502A</vt:lpstr>
      <vt:lpstr>A125938502A_Data</vt:lpstr>
      <vt:lpstr>A125938502A_Latest</vt:lpstr>
      <vt:lpstr>A125938506K</vt:lpstr>
      <vt:lpstr>A125938506K_Data</vt:lpstr>
      <vt:lpstr>A125938506K_Latest</vt:lpstr>
      <vt:lpstr>A125938510A</vt:lpstr>
      <vt:lpstr>A125938510A_Data</vt:lpstr>
      <vt:lpstr>A125938510A_Latest</vt:lpstr>
      <vt:lpstr>A125938514K</vt:lpstr>
      <vt:lpstr>A125938514K_Data</vt:lpstr>
      <vt:lpstr>A125938514K_Latest</vt:lpstr>
      <vt:lpstr>A125938518V</vt:lpstr>
      <vt:lpstr>A125938518V_Data</vt:lpstr>
      <vt:lpstr>A125938518V_Latest</vt:lpstr>
      <vt:lpstr>A125938522K</vt:lpstr>
      <vt:lpstr>A125938522K_Data</vt:lpstr>
      <vt:lpstr>A125938522K_Latest</vt:lpstr>
      <vt:lpstr>A125938526V</vt:lpstr>
      <vt:lpstr>A125938526V_Data</vt:lpstr>
      <vt:lpstr>A125938526V_Latest</vt:lpstr>
      <vt:lpstr>A125938530K</vt:lpstr>
      <vt:lpstr>A125938530K_Data</vt:lpstr>
      <vt:lpstr>A125938530K_Latest</vt:lpstr>
      <vt:lpstr>A125938534V</vt:lpstr>
      <vt:lpstr>A125938534V_Data</vt:lpstr>
      <vt:lpstr>A125938534V_Latest</vt:lpstr>
      <vt:lpstr>A125938538C</vt:lpstr>
      <vt:lpstr>A125938538C_Data</vt:lpstr>
      <vt:lpstr>A125938538C_Latest</vt:lpstr>
      <vt:lpstr>A125938542V</vt:lpstr>
      <vt:lpstr>A125938542V_Data</vt:lpstr>
      <vt:lpstr>A125938542V_Latest</vt:lpstr>
      <vt:lpstr>A125938546C</vt:lpstr>
      <vt:lpstr>A125938546C_Data</vt:lpstr>
      <vt:lpstr>A125938546C_Latest</vt:lpstr>
      <vt:lpstr>A125938550V</vt:lpstr>
      <vt:lpstr>A125938550V_Data</vt:lpstr>
      <vt:lpstr>A125938550V_Latest</vt:lpstr>
      <vt:lpstr>A125938554C</vt:lpstr>
      <vt:lpstr>A125938554C_Data</vt:lpstr>
      <vt:lpstr>A125938554C_Latest</vt:lpstr>
      <vt:lpstr>A125938558L</vt:lpstr>
      <vt:lpstr>A125938558L_Data</vt:lpstr>
      <vt:lpstr>A125938558L_Latest</vt:lpstr>
      <vt:lpstr>A125938562C</vt:lpstr>
      <vt:lpstr>A125938562C_Data</vt:lpstr>
      <vt:lpstr>A125938562C_Latest</vt:lpstr>
      <vt:lpstr>A125938566L</vt:lpstr>
      <vt:lpstr>A125938566L_Data</vt:lpstr>
      <vt:lpstr>A125938566L_Latest</vt:lpstr>
      <vt:lpstr>A125938570C</vt:lpstr>
      <vt:lpstr>A125938570C_Data</vt:lpstr>
      <vt:lpstr>A125938570C_Latest</vt:lpstr>
      <vt:lpstr>A125938574L</vt:lpstr>
      <vt:lpstr>A125938574L_Data</vt:lpstr>
      <vt:lpstr>A125938574L_Latest</vt:lpstr>
      <vt:lpstr>A125938578W</vt:lpstr>
      <vt:lpstr>A125938578W_Data</vt:lpstr>
      <vt:lpstr>A125938578W_Latest</vt:lpstr>
      <vt:lpstr>A125938582L</vt:lpstr>
      <vt:lpstr>A125938582L_Data</vt:lpstr>
      <vt:lpstr>A125938582L_Latest</vt:lpstr>
      <vt:lpstr>A125938586W</vt:lpstr>
      <vt:lpstr>A125938586W_Data</vt:lpstr>
      <vt:lpstr>A125938586W_Latest</vt:lpstr>
      <vt:lpstr>A125938590L</vt:lpstr>
      <vt:lpstr>A125938590L_Data</vt:lpstr>
      <vt:lpstr>A125938590L_Latest</vt:lpstr>
      <vt:lpstr>A125938594W</vt:lpstr>
      <vt:lpstr>A125938594W_Data</vt:lpstr>
      <vt:lpstr>A125938594W_Latest</vt:lpstr>
      <vt:lpstr>A125938598F</vt:lpstr>
      <vt:lpstr>A125938598F_Data</vt:lpstr>
      <vt:lpstr>A125938598F_Latest</vt:lpstr>
      <vt:lpstr>A125938602K</vt:lpstr>
      <vt:lpstr>A125938602K_Data</vt:lpstr>
      <vt:lpstr>A125938602K_Latest</vt:lpstr>
      <vt:lpstr>A125938606V</vt:lpstr>
      <vt:lpstr>A125938606V_Data</vt:lpstr>
      <vt:lpstr>A125938606V_Latest</vt:lpstr>
      <vt:lpstr>A125938610K</vt:lpstr>
      <vt:lpstr>A125938610K_Data</vt:lpstr>
      <vt:lpstr>A125938610K_Latest</vt:lpstr>
      <vt:lpstr>A125938614V</vt:lpstr>
      <vt:lpstr>A125938614V_Data</vt:lpstr>
      <vt:lpstr>A125938614V_Latest</vt:lpstr>
      <vt:lpstr>A125938618C</vt:lpstr>
      <vt:lpstr>A125938618C_Data</vt:lpstr>
      <vt:lpstr>A125938618C_Latest</vt:lpstr>
      <vt:lpstr>A125938622V</vt:lpstr>
      <vt:lpstr>A125938622V_Data</vt:lpstr>
      <vt:lpstr>A125938622V_Latest</vt:lpstr>
      <vt:lpstr>A125938626C</vt:lpstr>
      <vt:lpstr>A125938626C_Data</vt:lpstr>
      <vt:lpstr>A125938626C_Latest</vt:lpstr>
      <vt:lpstr>A125938630V</vt:lpstr>
      <vt:lpstr>A125938630V_Data</vt:lpstr>
      <vt:lpstr>A125938630V_Latest</vt:lpstr>
      <vt:lpstr>A125938634C</vt:lpstr>
      <vt:lpstr>A125938634C_Data</vt:lpstr>
      <vt:lpstr>A125938634C_Latest</vt:lpstr>
      <vt:lpstr>A125938638L</vt:lpstr>
      <vt:lpstr>A125938638L_Data</vt:lpstr>
      <vt:lpstr>A125938638L_Latest</vt:lpstr>
      <vt:lpstr>A125938642C</vt:lpstr>
      <vt:lpstr>A125938642C_Data</vt:lpstr>
      <vt:lpstr>A125938642C_Latest</vt:lpstr>
      <vt:lpstr>A125938646L</vt:lpstr>
      <vt:lpstr>A125938646L_Data</vt:lpstr>
      <vt:lpstr>A125938646L_Latest</vt:lpstr>
      <vt:lpstr>A125938650C</vt:lpstr>
      <vt:lpstr>A125938650C_Data</vt:lpstr>
      <vt:lpstr>A125938650C_Latest</vt:lpstr>
      <vt:lpstr>A125938654L</vt:lpstr>
      <vt:lpstr>A125938654L_Data</vt:lpstr>
      <vt:lpstr>A125938654L_Latest</vt:lpstr>
      <vt:lpstr>A125938658W</vt:lpstr>
      <vt:lpstr>A125938658W_Data</vt:lpstr>
      <vt:lpstr>A125938658W_Latest</vt:lpstr>
      <vt:lpstr>A125938662L</vt:lpstr>
      <vt:lpstr>A125938662L_Data</vt:lpstr>
      <vt:lpstr>A125938662L_Latest</vt:lpstr>
      <vt:lpstr>A125938666W</vt:lpstr>
      <vt:lpstr>A125938666W_Data</vt:lpstr>
      <vt:lpstr>A125938666W_Latest</vt:lpstr>
      <vt:lpstr>A125938670L</vt:lpstr>
      <vt:lpstr>A125938670L_Data</vt:lpstr>
      <vt:lpstr>A125938670L_Latest</vt:lpstr>
      <vt:lpstr>A125938674W</vt:lpstr>
      <vt:lpstr>A125938674W_Data</vt:lpstr>
      <vt:lpstr>A125938674W_Latest</vt:lpstr>
      <vt:lpstr>A125938678F</vt:lpstr>
      <vt:lpstr>A125938678F_Data</vt:lpstr>
      <vt:lpstr>A125938678F_Latest</vt:lpstr>
      <vt:lpstr>A125938682W</vt:lpstr>
      <vt:lpstr>A125938682W_Data</vt:lpstr>
      <vt:lpstr>A125938682W_Latest</vt:lpstr>
      <vt:lpstr>A125938686F</vt:lpstr>
      <vt:lpstr>A125938686F_Data</vt:lpstr>
      <vt:lpstr>A125938686F_Latest</vt:lpstr>
      <vt:lpstr>A125938690W</vt:lpstr>
      <vt:lpstr>A125938690W_Data</vt:lpstr>
      <vt:lpstr>A125938690W_Latest</vt:lpstr>
      <vt:lpstr>A125938694F</vt:lpstr>
      <vt:lpstr>A125938694F_Data</vt:lpstr>
      <vt:lpstr>A125938694F_Latest</vt:lpstr>
      <vt:lpstr>A125938698R</vt:lpstr>
      <vt:lpstr>A125938698R_Data</vt:lpstr>
      <vt:lpstr>A125938698R_Latest</vt:lpstr>
      <vt:lpstr>A125938702V</vt:lpstr>
      <vt:lpstr>A125938702V_Data</vt:lpstr>
      <vt:lpstr>A125938702V_Latest</vt:lpstr>
      <vt:lpstr>A125938706C</vt:lpstr>
      <vt:lpstr>A125938706C_Data</vt:lpstr>
      <vt:lpstr>A125938706C_Latest</vt:lpstr>
      <vt:lpstr>A125938710V</vt:lpstr>
      <vt:lpstr>A125938710V_Data</vt:lpstr>
      <vt:lpstr>A125938710V_Latest</vt:lpstr>
      <vt:lpstr>A125938714C</vt:lpstr>
      <vt:lpstr>A125938714C_Data</vt:lpstr>
      <vt:lpstr>A125938714C_Latest</vt:lpstr>
      <vt:lpstr>A125938718L</vt:lpstr>
      <vt:lpstr>A125938718L_Data</vt:lpstr>
      <vt:lpstr>A125938718L_Latest</vt:lpstr>
      <vt:lpstr>A125938722C</vt:lpstr>
      <vt:lpstr>A125938722C_Data</vt:lpstr>
      <vt:lpstr>A125938722C_Latest</vt:lpstr>
      <vt:lpstr>A125938726L</vt:lpstr>
      <vt:lpstr>A125938726L_Data</vt:lpstr>
      <vt:lpstr>A125938726L_Latest</vt:lpstr>
      <vt:lpstr>A125938730C</vt:lpstr>
      <vt:lpstr>A125938730C_Data</vt:lpstr>
      <vt:lpstr>A125938730C_Latest</vt:lpstr>
      <vt:lpstr>A125938734L</vt:lpstr>
      <vt:lpstr>A125938734L_Data</vt:lpstr>
      <vt:lpstr>A125938734L_Latest</vt:lpstr>
      <vt:lpstr>A125938738W</vt:lpstr>
      <vt:lpstr>A125938738W_Data</vt:lpstr>
      <vt:lpstr>A125938738W_Latest</vt:lpstr>
      <vt:lpstr>A125938742L</vt:lpstr>
      <vt:lpstr>A125938742L_Data</vt:lpstr>
      <vt:lpstr>A125938742L_Latest</vt:lpstr>
      <vt:lpstr>A125938746W</vt:lpstr>
      <vt:lpstr>A125938746W_Data</vt:lpstr>
      <vt:lpstr>A125938746W_Latest</vt:lpstr>
      <vt:lpstr>A125938750L</vt:lpstr>
      <vt:lpstr>A125938750L_Data</vt:lpstr>
      <vt:lpstr>A125938750L_Latest</vt:lpstr>
      <vt:lpstr>A125938754W</vt:lpstr>
      <vt:lpstr>A125938754W_Data</vt:lpstr>
      <vt:lpstr>A125938754W_Latest</vt:lpstr>
      <vt:lpstr>A125938758F</vt:lpstr>
      <vt:lpstr>A125938758F_Data</vt:lpstr>
      <vt:lpstr>A125938758F_Latest</vt:lpstr>
      <vt:lpstr>A125938762W</vt:lpstr>
      <vt:lpstr>A125938762W_Data</vt:lpstr>
      <vt:lpstr>A125938762W_Latest</vt:lpstr>
      <vt:lpstr>A125938766F</vt:lpstr>
      <vt:lpstr>A125938766F_Data</vt:lpstr>
      <vt:lpstr>A125938766F_Latest</vt:lpstr>
      <vt:lpstr>A125938770W</vt:lpstr>
      <vt:lpstr>A125938770W_Data</vt:lpstr>
      <vt:lpstr>A125938770W_Latest</vt:lpstr>
      <vt:lpstr>A125938774F</vt:lpstr>
      <vt:lpstr>A125938774F_Data</vt:lpstr>
      <vt:lpstr>A125938774F_Latest</vt:lpstr>
      <vt:lpstr>A125938778R</vt:lpstr>
      <vt:lpstr>A125938778R_Data</vt:lpstr>
      <vt:lpstr>A125938778R_Latest</vt:lpstr>
      <vt:lpstr>A125938782F</vt:lpstr>
      <vt:lpstr>A125938782F_Data</vt:lpstr>
      <vt:lpstr>A125938782F_Latest</vt:lpstr>
      <vt:lpstr>A125938786R</vt:lpstr>
      <vt:lpstr>A125938786R_Data</vt:lpstr>
      <vt:lpstr>A125938786R_Latest</vt:lpstr>
      <vt:lpstr>A125938790F</vt:lpstr>
      <vt:lpstr>A125938790F_Data</vt:lpstr>
      <vt:lpstr>A125938790F_Latest</vt:lpstr>
      <vt:lpstr>A125938794R</vt:lpstr>
      <vt:lpstr>A125938794R_Data</vt:lpstr>
      <vt:lpstr>A125938794R_Latest</vt:lpstr>
      <vt:lpstr>A125938798X</vt:lpstr>
      <vt:lpstr>A125938798X_Data</vt:lpstr>
      <vt:lpstr>A125938798X_Latest</vt:lpstr>
      <vt:lpstr>A125938802C</vt:lpstr>
      <vt:lpstr>A125938802C_Data</vt:lpstr>
      <vt:lpstr>A125938802C_Latest</vt:lpstr>
      <vt:lpstr>A125938806L</vt:lpstr>
      <vt:lpstr>A125938806L_Data</vt:lpstr>
      <vt:lpstr>A125938806L_Latest</vt:lpstr>
      <vt:lpstr>A125938810C</vt:lpstr>
      <vt:lpstr>A125938810C_Data</vt:lpstr>
      <vt:lpstr>A125938810C_Latest</vt:lpstr>
      <vt:lpstr>A125938814L</vt:lpstr>
      <vt:lpstr>A125938814L_Data</vt:lpstr>
      <vt:lpstr>A125938814L_Latest</vt:lpstr>
      <vt:lpstr>A125938818W</vt:lpstr>
      <vt:lpstr>A125938818W_Data</vt:lpstr>
      <vt:lpstr>A125938818W_Latest</vt:lpstr>
      <vt:lpstr>A125938822L</vt:lpstr>
      <vt:lpstr>A125938822L_Data</vt:lpstr>
      <vt:lpstr>A125938822L_Latest</vt:lpstr>
      <vt:lpstr>A125938826W</vt:lpstr>
      <vt:lpstr>A125938826W_Data</vt:lpstr>
      <vt:lpstr>A125938826W_Latest</vt:lpstr>
      <vt:lpstr>A125938830L</vt:lpstr>
      <vt:lpstr>A125938830L_Data</vt:lpstr>
      <vt:lpstr>A125938830L_Latest</vt:lpstr>
      <vt:lpstr>A125938834W</vt:lpstr>
      <vt:lpstr>A125938834W_Data</vt:lpstr>
      <vt:lpstr>A125938834W_Latest</vt:lpstr>
      <vt:lpstr>A125938838F</vt:lpstr>
      <vt:lpstr>A125938838F_Data</vt:lpstr>
      <vt:lpstr>A125938838F_Latest</vt:lpstr>
      <vt:lpstr>A125938842W</vt:lpstr>
      <vt:lpstr>A125938842W_Data</vt:lpstr>
      <vt:lpstr>A125938842W_Latest</vt:lpstr>
      <vt:lpstr>A125938846F</vt:lpstr>
      <vt:lpstr>A125938846F_Data</vt:lpstr>
      <vt:lpstr>A125938846F_Latest</vt:lpstr>
      <vt:lpstr>A125938850W</vt:lpstr>
      <vt:lpstr>A125938850W_Data</vt:lpstr>
      <vt:lpstr>A125938850W_Latest</vt:lpstr>
      <vt:lpstr>A125938854F</vt:lpstr>
      <vt:lpstr>A125938854F_Data</vt:lpstr>
      <vt:lpstr>A125938854F_Latest</vt:lpstr>
      <vt:lpstr>A125938858R</vt:lpstr>
      <vt:lpstr>A125938858R_Data</vt:lpstr>
      <vt:lpstr>A125938858R_Latest</vt:lpstr>
      <vt:lpstr>A125938862F</vt:lpstr>
      <vt:lpstr>A125938862F_Data</vt:lpstr>
      <vt:lpstr>A125938862F_Latest</vt:lpstr>
      <vt:lpstr>A125938866R</vt:lpstr>
      <vt:lpstr>A125938866R_Data</vt:lpstr>
      <vt:lpstr>A125938866R_Latest</vt:lpstr>
      <vt:lpstr>A125938870F</vt:lpstr>
      <vt:lpstr>A125938870F_Data</vt:lpstr>
      <vt:lpstr>A125938870F_Latest</vt:lpstr>
      <vt:lpstr>A125938874R</vt:lpstr>
      <vt:lpstr>A125938874R_Data</vt:lpstr>
      <vt:lpstr>A125938874R_Latest</vt:lpstr>
      <vt:lpstr>A125938878X</vt:lpstr>
      <vt:lpstr>A125938878X_Data</vt:lpstr>
      <vt:lpstr>A125938878X_Latest</vt:lpstr>
      <vt:lpstr>A125938882R</vt:lpstr>
      <vt:lpstr>A125938882R_Data</vt:lpstr>
      <vt:lpstr>A125938882R_Latest</vt:lpstr>
      <vt:lpstr>A125938886X</vt:lpstr>
      <vt:lpstr>A125938886X_Data</vt:lpstr>
      <vt:lpstr>A125938886X_Latest</vt:lpstr>
      <vt:lpstr>A125938890R</vt:lpstr>
      <vt:lpstr>A125938890R_Data</vt:lpstr>
      <vt:lpstr>A125938890R_Latest</vt:lpstr>
      <vt:lpstr>A125938894X</vt:lpstr>
      <vt:lpstr>A125938894X_Data</vt:lpstr>
      <vt:lpstr>A125938894X_Latest</vt:lpstr>
      <vt:lpstr>A125938898J</vt:lpstr>
      <vt:lpstr>A125938898J_Data</vt:lpstr>
      <vt:lpstr>A125938898J_Latest</vt:lpstr>
      <vt:lpstr>A125938902L</vt:lpstr>
      <vt:lpstr>A125938902L_Data</vt:lpstr>
      <vt:lpstr>A125938902L_Latest</vt:lpstr>
      <vt:lpstr>A125938906W</vt:lpstr>
      <vt:lpstr>A125938906W_Data</vt:lpstr>
      <vt:lpstr>A125938906W_Latest</vt:lpstr>
      <vt:lpstr>A125938910L</vt:lpstr>
      <vt:lpstr>A125938910L_Data</vt:lpstr>
      <vt:lpstr>A125938910L_Latest</vt:lpstr>
      <vt:lpstr>A125938914W</vt:lpstr>
      <vt:lpstr>A125938914W_Data</vt:lpstr>
      <vt:lpstr>A125938914W_Latest</vt:lpstr>
      <vt:lpstr>A125938918F</vt:lpstr>
      <vt:lpstr>A125938918F_Data</vt:lpstr>
      <vt:lpstr>A125938918F_Latest</vt:lpstr>
      <vt:lpstr>A125938922W</vt:lpstr>
      <vt:lpstr>A125938922W_Data</vt:lpstr>
      <vt:lpstr>A125938922W_Latest</vt:lpstr>
      <vt:lpstr>A125938926F</vt:lpstr>
      <vt:lpstr>A125938926F_Data</vt:lpstr>
      <vt:lpstr>A125938926F_Latest</vt:lpstr>
      <vt:lpstr>A125938930W</vt:lpstr>
      <vt:lpstr>A125938930W_Data</vt:lpstr>
      <vt:lpstr>A125938930W_Latest</vt:lpstr>
      <vt:lpstr>A125938934F</vt:lpstr>
      <vt:lpstr>A125938934F_Data</vt:lpstr>
      <vt:lpstr>A125938934F_Latest</vt:lpstr>
      <vt:lpstr>A125938938R</vt:lpstr>
      <vt:lpstr>A125938938R_Data</vt:lpstr>
      <vt:lpstr>A125938938R_Latest</vt:lpstr>
      <vt:lpstr>A125938942F</vt:lpstr>
      <vt:lpstr>A125938942F_Data</vt:lpstr>
      <vt:lpstr>A125938942F_Latest</vt:lpstr>
      <vt:lpstr>A125938946R</vt:lpstr>
      <vt:lpstr>A125938946R_Data</vt:lpstr>
      <vt:lpstr>A125938946R_Latest</vt:lpstr>
      <vt:lpstr>A125938950F</vt:lpstr>
      <vt:lpstr>A125938950F_Data</vt:lpstr>
      <vt:lpstr>A125938950F_Latest</vt:lpstr>
      <vt:lpstr>A125938954R</vt:lpstr>
      <vt:lpstr>A125938954R_Data</vt:lpstr>
      <vt:lpstr>A125938954R_Latest</vt:lpstr>
      <vt:lpstr>A125938958X</vt:lpstr>
      <vt:lpstr>A125938958X_Data</vt:lpstr>
      <vt:lpstr>A125938958X_Latest</vt:lpstr>
      <vt:lpstr>A125938962R</vt:lpstr>
      <vt:lpstr>A125938962R_Data</vt:lpstr>
      <vt:lpstr>A125938962R_Latest</vt:lpstr>
      <vt:lpstr>A125938966X</vt:lpstr>
      <vt:lpstr>A125938966X_Data</vt:lpstr>
      <vt:lpstr>A125938966X_Latest</vt:lpstr>
      <vt:lpstr>A125938970R</vt:lpstr>
      <vt:lpstr>A125938970R_Data</vt:lpstr>
      <vt:lpstr>A125938970R_Latest</vt:lpstr>
      <vt:lpstr>A125938974X</vt:lpstr>
      <vt:lpstr>A125938974X_Data</vt:lpstr>
      <vt:lpstr>A125938974X_Latest</vt:lpstr>
      <vt:lpstr>A125938978J</vt:lpstr>
      <vt:lpstr>A125938978J_Data</vt:lpstr>
      <vt:lpstr>A125938978J_Latest</vt:lpstr>
      <vt:lpstr>A125938982X</vt:lpstr>
      <vt:lpstr>A125938982X_Data</vt:lpstr>
      <vt:lpstr>A125938982X_Latest</vt:lpstr>
      <vt:lpstr>A125938986J</vt:lpstr>
      <vt:lpstr>A125938986J_Data</vt:lpstr>
      <vt:lpstr>A125938986J_Latest</vt:lpstr>
      <vt:lpstr>A125938990X</vt:lpstr>
      <vt:lpstr>A125938990X_Data</vt:lpstr>
      <vt:lpstr>A125938990X_Latest</vt:lpstr>
      <vt:lpstr>A125938994J</vt:lpstr>
      <vt:lpstr>A125938994J_Data</vt:lpstr>
      <vt:lpstr>A125938994J_Latest</vt:lpstr>
      <vt:lpstr>A125938998T</vt:lpstr>
      <vt:lpstr>A125938998T_Data</vt:lpstr>
      <vt:lpstr>A125938998T_Latest</vt:lpstr>
      <vt:lpstr>A125939002X</vt:lpstr>
      <vt:lpstr>A125939002X_Data</vt:lpstr>
      <vt:lpstr>A125939002X_Latest</vt:lpstr>
      <vt:lpstr>A125939006J</vt:lpstr>
      <vt:lpstr>A125939006J_Data</vt:lpstr>
      <vt:lpstr>A125939006J_Latest</vt:lpstr>
      <vt:lpstr>A125939010X</vt:lpstr>
      <vt:lpstr>A125939010X_Data</vt:lpstr>
      <vt:lpstr>A125939010X_Latest</vt:lpstr>
      <vt:lpstr>A125939014J</vt:lpstr>
      <vt:lpstr>A125939014J_Data</vt:lpstr>
      <vt:lpstr>A125939014J_Latest</vt:lpstr>
      <vt:lpstr>A125939018T</vt:lpstr>
      <vt:lpstr>A125939018T_Data</vt:lpstr>
      <vt:lpstr>A125939018T_Latest</vt:lpstr>
      <vt:lpstr>A125939022J</vt:lpstr>
      <vt:lpstr>A125939022J_Data</vt:lpstr>
      <vt:lpstr>A125939022J_Latest</vt:lpstr>
      <vt:lpstr>A125939026T</vt:lpstr>
      <vt:lpstr>A125939026T_Data</vt:lpstr>
      <vt:lpstr>A125939026T_Latest</vt:lpstr>
      <vt:lpstr>A125939030J</vt:lpstr>
      <vt:lpstr>A125939030J_Data</vt:lpstr>
      <vt:lpstr>A125939030J_Latest</vt:lpstr>
      <vt:lpstr>A125939034T</vt:lpstr>
      <vt:lpstr>A125939034T_Data</vt:lpstr>
      <vt:lpstr>A125939034T_Latest</vt:lpstr>
      <vt:lpstr>A125939038A</vt:lpstr>
      <vt:lpstr>A125939038A_Data</vt:lpstr>
      <vt:lpstr>A125939038A_Latest</vt:lpstr>
      <vt:lpstr>A125939042T</vt:lpstr>
      <vt:lpstr>A125939042T_Data</vt:lpstr>
      <vt:lpstr>A125939042T_Latest</vt:lpstr>
      <vt:lpstr>A125939046A</vt:lpstr>
      <vt:lpstr>A125939046A_Data</vt:lpstr>
      <vt:lpstr>A125939046A_Latest</vt:lpstr>
      <vt:lpstr>A125939050T</vt:lpstr>
      <vt:lpstr>A125939050T_Data</vt:lpstr>
      <vt:lpstr>A125939050T_Latest</vt:lpstr>
      <vt:lpstr>A125939054A</vt:lpstr>
      <vt:lpstr>A125939054A_Data</vt:lpstr>
      <vt:lpstr>A125939054A_Latest</vt:lpstr>
      <vt:lpstr>A125939058K</vt:lpstr>
      <vt:lpstr>A125939058K_Data</vt:lpstr>
      <vt:lpstr>A125939058K_Latest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2023-05-29T12:09:10Z</dcterms:created>
  <dcterms:modified xsi:type="dcterms:W3CDTF">2023-06-21T06:45:53Z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2023-05-29T21:17:55Z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9c090c7e-13e9-4709-b87b-758999858784</vt:lpwstr>
  </property>
  <property fmtid="{D5CDD505-2E9C-101B-9397-08002B2CF9AE}" pid="8" name="MSIP_Label_c8e5a7ee-c283-40b0-98eb-fa437df4c031_ContentBits">
    <vt:lpwstr>0</vt:lpwstr>
  </property>
</Properties>
</file>